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Z:\. 2025\VST Stoklasná Lhota\VZD 1 do 28-4\"/>
    </mc:Choice>
  </mc:AlternateContent>
  <xr:revisionPtr revIDLastSave="0" documentId="13_ncr:1_{B50D8A59-4226-48D3-98CE-68776D08487B}" xr6:coauthVersionLast="47" xr6:coauthVersionMax="47" xr10:uidLastSave="{00000000-0000-0000-0000-000000000000}"/>
  <bookViews>
    <workbookView xWindow="-108" yWindow="-108" windowWidth="23256" windowHeight="12456" xr2:uid="{00000000-000D-0000-FFFF-FFFF00000000}"/>
  </bookViews>
  <sheets>
    <sheet name="Rekapitulace stavby" sheetId="1" r:id="rId1"/>
    <sheet name="PS-01.1 - ČOV - strojně-t..." sheetId="2" r:id="rId2"/>
    <sheet name="PS-01.2 - ČOV - elektro-t..." sheetId="3" r:id="rId3"/>
    <sheet name="PS-02 - VDJ - strojně-tec..." sheetId="4" r:id="rId4"/>
    <sheet name="PS-03 - VDJ - elektro-tec..." sheetId="5" r:id="rId5"/>
    <sheet name="01.01 - Stoka A" sheetId="6" r:id="rId6"/>
    <sheet name="01.02 - Stoka A-1" sheetId="7" r:id="rId7"/>
    <sheet name="01.03 - Stoka A-1-1" sheetId="8" r:id="rId8"/>
    <sheet name="01.04 - Stoka A-2" sheetId="9" r:id="rId9"/>
    <sheet name="01.05 - Stoka A-2-1" sheetId="10" r:id="rId10"/>
    <sheet name="01.06 - Stoka A-2-1-1" sheetId="11" r:id="rId11"/>
    <sheet name="01.07 - Stoka A-3" sheetId="12" r:id="rId12"/>
    <sheet name="01.08 - Stoka A-3-1" sheetId="13" r:id="rId13"/>
    <sheet name="01.09 - Stoka A-3-1-1" sheetId="14" r:id="rId14"/>
    <sheet name="01.10 - Stoka A-3-2" sheetId="15" r:id="rId15"/>
    <sheet name="01.11 - Stoka A-3-3" sheetId="16" r:id="rId16"/>
    <sheet name="01.12 - Stoka A-3-4" sheetId="17" r:id="rId17"/>
    <sheet name="01.13 - Stoka A-4" sheetId="18" r:id="rId18"/>
    <sheet name="01.14 - Stoka A-5" sheetId="19" r:id="rId19"/>
    <sheet name="01.15 - Stoka A-5-1" sheetId="20" r:id="rId20"/>
    <sheet name="01.16 - Stoka A-6" sheetId="21" r:id="rId21"/>
    <sheet name="01.17 - Stoka A-7" sheetId="22" r:id="rId22"/>
    <sheet name="01.18 - Odtok z ČOV" sheetId="23" r:id="rId23"/>
    <sheet name="01.19 - Odkalení VDJ" sheetId="24" r:id="rId24"/>
    <sheet name="01.20 - Stabilizace a odv..." sheetId="25" r:id="rId25"/>
    <sheet name="02.01 - Přiváděcí řad" sheetId="26" r:id="rId26"/>
    <sheet name="02.02 - Propojovací řad" sheetId="27" r:id="rId27"/>
    <sheet name="02.03 - Řad 1" sheetId="28" r:id="rId28"/>
    <sheet name="02.04 - Řad 1-1" sheetId="29" r:id="rId29"/>
    <sheet name="02.05 - Řad 1-2" sheetId="30" r:id="rId30"/>
    <sheet name="02.06 - Řad 1-2-1" sheetId="31" r:id="rId31"/>
    <sheet name="02.07 - Řad 1-3" sheetId="32" r:id="rId32"/>
    <sheet name="02.08 - Řad 1-4" sheetId="33" r:id="rId33"/>
    <sheet name="02.09 - Řad 1-4-1" sheetId="34" r:id="rId34"/>
    <sheet name="02.10 - Řad 1-5" sheetId="35" r:id="rId35"/>
    <sheet name="02.11 - Řad 2" sheetId="36" r:id="rId36"/>
    <sheet name="02.12 - Řad 2-1" sheetId="37" r:id="rId37"/>
    <sheet name="02.13 - Řad 2-2" sheetId="38" r:id="rId38"/>
    <sheet name="02.14 - Řad 2-2-1" sheetId="39" r:id="rId39"/>
    <sheet name="02.15 - Řad 2-2-1-1" sheetId="40" r:id="rId40"/>
    <sheet name="02.16 - Řad 2-3" sheetId="41" r:id="rId41"/>
    <sheet name="02.17 - Řad 2-4" sheetId="42" r:id="rId42"/>
    <sheet name="02.18 - Řad 2-5" sheetId="43" r:id="rId43"/>
    <sheet name="02.19 - Přípojka pro ČOV" sheetId="44" r:id="rId44"/>
    <sheet name="SO-03 - Přípojky NN" sheetId="45" r:id="rId45"/>
    <sheet name="SO-04 - Samostatný sjezd ..." sheetId="46" r:id="rId46"/>
    <sheet name="SO-05 - ČOV - stavební část" sheetId="47" r:id="rId47"/>
    <sheet name="SO-06 - Vodojem - stavebn..." sheetId="48" r:id="rId48"/>
    <sheet name="SO-07 - Přeložka podzemní..." sheetId="49" r:id="rId49"/>
    <sheet name="SO-08.1 - Kanalizační pří..." sheetId="50" r:id="rId50"/>
    <sheet name="SO-08.2 - Vodovodní přípojky" sheetId="51" r:id="rId51"/>
    <sheet name="SO-09 - Opravy místních k..." sheetId="52" r:id="rId52"/>
    <sheet name="SO-10 - Oprava stávající ..." sheetId="53" r:id="rId53"/>
    <sheet name="VRN - Ostatní a vedlejší ..." sheetId="54" r:id="rId54"/>
    <sheet name="Seznam figur" sheetId="55" r:id="rId55"/>
  </sheets>
  <definedNames>
    <definedName name="_xlnm._FilterDatabase" localSheetId="5" hidden="1">'01.01 - Stoka A'!$C$125:$K$450</definedName>
    <definedName name="_xlnm._FilterDatabase" localSheetId="6" hidden="1">'01.02 - Stoka A-1'!$C$125:$K$301</definedName>
    <definedName name="_xlnm._FilterDatabase" localSheetId="7" hidden="1">'01.03 - Stoka A-1-1'!$C$126:$K$328</definedName>
    <definedName name="_xlnm._FilterDatabase" localSheetId="8" hidden="1">'01.04 - Stoka A-2'!$C$126:$K$386</definedName>
    <definedName name="_xlnm._FilterDatabase" localSheetId="9" hidden="1">'01.05 - Stoka A-2-1'!$C$127:$K$370</definedName>
    <definedName name="_xlnm._FilterDatabase" localSheetId="10" hidden="1">'01.06 - Stoka A-2-1-1'!$C$127:$K$348</definedName>
    <definedName name="_xlnm._FilterDatabase" localSheetId="11" hidden="1">'01.07 - Stoka A-3'!$C$127:$K$409</definedName>
    <definedName name="_xlnm._FilterDatabase" localSheetId="12" hidden="1">'01.08 - Stoka A-3-1'!$C$125:$K$371</definedName>
    <definedName name="_xlnm._FilterDatabase" localSheetId="13" hidden="1">'01.09 - Stoka A-3-1-1'!$C$125:$K$301</definedName>
    <definedName name="_xlnm._FilterDatabase" localSheetId="14" hidden="1">'01.10 - Stoka A-3-2'!$C$125:$K$307</definedName>
    <definedName name="_xlnm._FilterDatabase" localSheetId="15" hidden="1">'01.11 - Stoka A-3-3'!$C$126:$K$356</definedName>
    <definedName name="_xlnm._FilterDatabase" localSheetId="16" hidden="1">'01.12 - Stoka A-3-4'!$C$125:$K$315</definedName>
    <definedName name="_xlnm._FilterDatabase" localSheetId="17" hidden="1">'01.13 - Stoka A-4'!$C$125:$K$311</definedName>
    <definedName name="_xlnm._FilterDatabase" localSheetId="18" hidden="1">'01.14 - Stoka A-5'!$C$125:$K$306</definedName>
    <definedName name="_xlnm._FilterDatabase" localSheetId="19" hidden="1">'01.15 - Stoka A-5-1'!$C$126:$K$336</definedName>
    <definedName name="_xlnm._FilterDatabase" localSheetId="20" hidden="1">'01.16 - Stoka A-6'!$C$126:$K$316</definedName>
    <definedName name="_xlnm._FilterDatabase" localSheetId="21" hidden="1">'01.17 - Stoka A-7'!$C$126:$K$322</definedName>
    <definedName name="_xlnm._FilterDatabase" localSheetId="22" hidden="1">'01.18 - Odtok z ČOV'!$C$125:$K$313</definedName>
    <definedName name="_xlnm._FilterDatabase" localSheetId="23" hidden="1">'01.19 - Odkalení VDJ'!$C$127:$K$341</definedName>
    <definedName name="_xlnm._FilterDatabase" localSheetId="24" hidden="1">'01.20 - Stabilizace a odv...'!$C$123:$K$170</definedName>
    <definedName name="_xlnm._FilterDatabase" localSheetId="25" hidden="1">'02.01 - Přiváděcí řad'!$C$125:$K$290</definedName>
    <definedName name="_xlnm._FilterDatabase" localSheetId="26" hidden="1">'02.02 - Propojovací řad'!$C$125:$K$253</definedName>
    <definedName name="_xlnm._FilterDatabase" localSheetId="27" hidden="1">'02.03 - Řad 1'!$C$127:$K$614</definedName>
    <definedName name="_xlnm._FilterDatabase" localSheetId="28" hidden="1">'02.04 - Řad 1-1'!$C$126:$K$447</definedName>
    <definedName name="_xlnm._FilterDatabase" localSheetId="29" hidden="1">'02.05 - Řad 1-2'!$C$126:$K$555</definedName>
    <definedName name="_xlnm._FilterDatabase" localSheetId="30" hidden="1">'02.06 - Řad 1-2-1'!$C$128:$K$472</definedName>
    <definedName name="_xlnm._FilterDatabase" localSheetId="31" hidden="1">'02.07 - Řad 1-3'!$C$124:$K$418</definedName>
    <definedName name="_xlnm._FilterDatabase" localSheetId="32" hidden="1">'02.08 - Řad 1-4'!$C$127:$K$509</definedName>
    <definedName name="_xlnm._FilterDatabase" localSheetId="33" hidden="1">'02.09 - Řad 1-4-1'!$C$124:$K$468</definedName>
    <definedName name="_xlnm._FilterDatabase" localSheetId="34" hidden="1">'02.10 - Řad 1-5'!$C$128:$K$465</definedName>
    <definedName name="_xlnm._FilterDatabase" localSheetId="35" hidden="1">'02.11 - Řad 2'!$C$126:$K$321</definedName>
    <definedName name="_xlnm._FilterDatabase" localSheetId="36" hidden="1">'02.12 - Řad 2-1'!$C$125:$K$289</definedName>
    <definedName name="_xlnm._FilterDatabase" localSheetId="37" hidden="1">'02.13 - Řad 2-2'!$C$125:$K$317</definedName>
    <definedName name="_xlnm._FilterDatabase" localSheetId="38" hidden="1">'02.14 - Řad 2-2-1'!$C$125:$K$289</definedName>
    <definedName name="_xlnm._FilterDatabase" localSheetId="39" hidden="1">'02.15 - Řad 2-2-1-1'!$C$125:$K$286</definedName>
    <definedName name="_xlnm._FilterDatabase" localSheetId="40" hidden="1">'02.16 - Řad 2-3'!$C$125:$K$271</definedName>
    <definedName name="_xlnm._FilterDatabase" localSheetId="41" hidden="1">'02.17 - Řad 2-4'!$C$125:$K$260</definedName>
    <definedName name="_xlnm._FilterDatabase" localSheetId="42" hidden="1">'02.18 - Řad 2-5'!$C$124:$K$272</definedName>
    <definedName name="_xlnm._FilterDatabase" localSheetId="43" hidden="1">'02.19 - Přípojka pro ČOV'!$C$127:$K$539</definedName>
    <definedName name="_xlnm._FilterDatabase" localSheetId="1" hidden="1">'PS-01.1 - ČOV - strojně-t...'!$C$129:$K$198</definedName>
    <definedName name="_xlnm._FilterDatabase" localSheetId="2" hidden="1">'PS-01.2 - ČOV - elektro-t...'!$C$126:$K$240</definedName>
    <definedName name="_xlnm._FilterDatabase" localSheetId="3" hidden="1">'PS-02 - VDJ - strojně-tec...'!$C$122:$K$190</definedName>
    <definedName name="_xlnm._FilterDatabase" localSheetId="4" hidden="1">'PS-03 - VDJ - elektro-tec...'!$C$123:$K$279</definedName>
    <definedName name="_xlnm._FilterDatabase" localSheetId="44" hidden="1">'SO-03 - Přípojky NN'!$C$121:$K$157</definedName>
    <definedName name="_xlnm._FilterDatabase" localSheetId="45" hidden="1">'SO-04 - Samostatný sjezd ...'!$C$122:$K$251</definedName>
    <definedName name="_xlnm._FilterDatabase" localSheetId="46" hidden="1">'SO-05 - ČOV - stavební část'!$C$139:$K$577</definedName>
    <definedName name="_xlnm._FilterDatabase" localSheetId="47" hidden="1">'SO-06 - Vodojem - stavebn...'!$C$135:$K$1275</definedName>
    <definedName name="_xlnm._FilterDatabase" localSheetId="48" hidden="1">'SO-07 - Přeložka podzemní...'!$C$117:$K$127</definedName>
    <definedName name="_xlnm._FilterDatabase" localSheetId="49" hidden="1">'SO-08.1 - Kanalizační pří...'!$C$128:$K$359</definedName>
    <definedName name="_xlnm._FilterDatabase" localSheetId="50" hidden="1">'SO-08.2 - Vodovodní přípojky'!$C$127:$K$243</definedName>
    <definedName name="_xlnm._FilterDatabase" localSheetId="51" hidden="1">'SO-09 - Opravy místních k...'!$C$124:$K$531</definedName>
    <definedName name="_xlnm._FilterDatabase" localSheetId="52" hidden="1">'SO-10 - Oprava stávající ...'!$C$126:$K$431</definedName>
    <definedName name="_xlnm._FilterDatabase" localSheetId="53" hidden="1">'VRN - Ostatní a vedlejší ...'!$C$117:$K$166</definedName>
    <definedName name="_xlnm.Print_Titles" localSheetId="5">'01.01 - Stoka A'!$125:$125</definedName>
    <definedName name="_xlnm.Print_Titles" localSheetId="6">'01.02 - Stoka A-1'!$125:$125</definedName>
    <definedName name="_xlnm.Print_Titles" localSheetId="7">'01.03 - Stoka A-1-1'!$126:$126</definedName>
    <definedName name="_xlnm.Print_Titles" localSheetId="8">'01.04 - Stoka A-2'!$126:$126</definedName>
    <definedName name="_xlnm.Print_Titles" localSheetId="9">'01.05 - Stoka A-2-1'!$127:$127</definedName>
    <definedName name="_xlnm.Print_Titles" localSheetId="10">'01.06 - Stoka A-2-1-1'!$127:$127</definedName>
    <definedName name="_xlnm.Print_Titles" localSheetId="11">'01.07 - Stoka A-3'!$127:$127</definedName>
    <definedName name="_xlnm.Print_Titles" localSheetId="12">'01.08 - Stoka A-3-1'!$125:$125</definedName>
    <definedName name="_xlnm.Print_Titles" localSheetId="13">'01.09 - Stoka A-3-1-1'!$125:$125</definedName>
    <definedName name="_xlnm.Print_Titles" localSheetId="14">'01.10 - Stoka A-3-2'!$125:$125</definedName>
    <definedName name="_xlnm.Print_Titles" localSheetId="15">'01.11 - Stoka A-3-3'!$126:$126</definedName>
    <definedName name="_xlnm.Print_Titles" localSheetId="16">'01.12 - Stoka A-3-4'!$125:$125</definedName>
    <definedName name="_xlnm.Print_Titles" localSheetId="17">'01.13 - Stoka A-4'!$125:$125</definedName>
    <definedName name="_xlnm.Print_Titles" localSheetId="18">'01.14 - Stoka A-5'!$125:$125</definedName>
    <definedName name="_xlnm.Print_Titles" localSheetId="19">'01.15 - Stoka A-5-1'!$126:$126</definedName>
    <definedName name="_xlnm.Print_Titles" localSheetId="20">'01.16 - Stoka A-6'!$126:$126</definedName>
    <definedName name="_xlnm.Print_Titles" localSheetId="21">'01.17 - Stoka A-7'!$126:$126</definedName>
    <definedName name="_xlnm.Print_Titles" localSheetId="22">'01.18 - Odtok z ČOV'!$125:$125</definedName>
    <definedName name="_xlnm.Print_Titles" localSheetId="23">'01.19 - Odkalení VDJ'!$127:$127</definedName>
    <definedName name="_xlnm.Print_Titles" localSheetId="24">'01.20 - Stabilizace a odv...'!$123:$123</definedName>
    <definedName name="_xlnm.Print_Titles" localSheetId="25">'02.01 - Přiváděcí řad'!$125:$125</definedName>
    <definedName name="_xlnm.Print_Titles" localSheetId="26">'02.02 - Propojovací řad'!$125:$125</definedName>
    <definedName name="_xlnm.Print_Titles" localSheetId="27">'02.03 - Řad 1'!$127:$127</definedName>
    <definedName name="_xlnm.Print_Titles" localSheetId="28">'02.04 - Řad 1-1'!$126:$126</definedName>
    <definedName name="_xlnm.Print_Titles" localSheetId="29">'02.05 - Řad 1-2'!$126:$126</definedName>
    <definedName name="_xlnm.Print_Titles" localSheetId="30">'02.06 - Řad 1-2-1'!$128:$128</definedName>
    <definedName name="_xlnm.Print_Titles" localSheetId="31">'02.07 - Řad 1-3'!$124:$124</definedName>
    <definedName name="_xlnm.Print_Titles" localSheetId="32">'02.08 - Řad 1-4'!$127:$127</definedName>
    <definedName name="_xlnm.Print_Titles" localSheetId="33">'02.09 - Řad 1-4-1'!$124:$124</definedName>
    <definedName name="_xlnm.Print_Titles" localSheetId="34">'02.10 - Řad 1-5'!$128:$128</definedName>
    <definedName name="_xlnm.Print_Titles" localSheetId="35">'02.11 - Řad 2'!$126:$126</definedName>
    <definedName name="_xlnm.Print_Titles" localSheetId="36">'02.12 - Řad 2-1'!$125:$125</definedName>
    <definedName name="_xlnm.Print_Titles" localSheetId="37">'02.13 - Řad 2-2'!$125:$125</definedName>
    <definedName name="_xlnm.Print_Titles" localSheetId="38">'02.14 - Řad 2-2-1'!$125:$125</definedName>
    <definedName name="_xlnm.Print_Titles" localSheetId="39">'02.15 - Řad 2-2-1-1'!$125:$125</definedName>
    <definedName name="_xlnm.Print_Titles" localSheetId="40">'02.16 - Řad 2-3'!$125:$125</definedName>
    <definedName name="_xlnm.Print_Titles" localSheetId="41">'02.17 - Řad 2-4'!$125:$125</definedName>
    <definedName name="_xlnm.Print_Titles" localSheetId="42">'02.18 - Řad 2-5'!$124:$124</definedName>
    <definedName name="_xlnm.Print_Titles" localSheetId="43">'02.19 - Přípojka pro ČOV'!$127:$127</definedName>
    <definedName name="_xlnm.Print_Titles" localSheetId="1">'PS-01.1 - ČOV - strojně-t...'!$129:$129</definedName>
    <definedName name="_xlnm.Print_Titles" localSheetId="2">'PS-01.2 - ČOV - elektro-t...'!$126:$126</definedName>
    <definedName name="_xlnm.Print_Titles" localSheetId="3">'PS-02 - VDJ - strojně-tec...'!$122:$122</definedName>
    <definedName name="_xlnm.Print_Titles" localSheetId="4">'PS-03 - VDJ - elektro-tec...'!$123:$123</definedName>
    <definedName name="_xlnm.Print_Titles" localSheetId="0">'Rekapitulace stavby'!$92:$92</definedName>
    <definedName name="_xlnm.Print_Titles" localSheetId="54">'Seznam figur'!$9:$9</definedName>
    <definedName name="_xlnm.Print_Titles" localSheetId="44">'SO-03 - Přípojky NN'!$121:$121</definedName>
    <definedName name="_xlnm.Print_Titles" localSheetId="45">'SO-04 - Samostatný sjezd ...'!$122:$122</definedName>
    <definedName name="_xlnm.Print_Titles" localSheetId="46">'SO-05 - ČOV - stavební část'!$139:$139</definedName>
    <definedName name="_xlnm.Print_Titles" localSheetId="47">'SO-06 - Vodojem - stavebn...'!$135:$135</definedName>
    <definedName name="_xlnm.Print_Titles" localSheetId="48">'SO-07 - Přeložka podzemní...'!$117:$117</definedName>
    <definedName name="_xlnm.Print_Titles" localSheetId="49">'SO-08.1 - Kanalizační pří...'!$128:$128</definedName>
    <definedName name="_xlnm.Print_Titles" localSheetId="50">'SO-08.2 - Vodovodní přípojky'!$127:$127</definedName>
    <definedName name="_xlnm.Print_Titles" localSheetId="51">'SO-09 - Opravy místních k...'!$124:$124</definedName>
    <definedName name="_xlnm.Print_Titles" localSheetId="52">'SO-10 - Oprava stávající ...'!$126:$126</definedName>
    <definedName name="_xlnm.Print_Titles" localSheetId="53">'VRN - Ostatní a vedlejší ...'!$117:$117</definedName>
    <definedName name="_xlnm.Print_Area" localSheetId="5">'01.01 - Stoka A'!$C$4:$J$76,'01.01 - Stoka A'!$C$82:$J$105,'01.01 - Stoka A'!$C$111:$K$450</definedName>
    <definedName name="_xlnm.Print_Area" localSheetId="6">'01.02 - Stoka A-1'!$C$4:$J$76,'01.02 - Stoka A-1'!$C$82:$J$105,'01.02 - Stoka A-1'!$C$111:$K$301</definedName>
    <definedName name="_xlnm.Print_Area" localSheetId="7">'01.03 - Stoka A-1-1'!$C$4:$J$76,'01.03 - Stoka A-1-1'!$C$82:$J$106,'01.03 - Stoka A-1-1'!$C$112:$K$328</definedName>
    <definedName name="_xlnm.Print_Area" localSheetId="8">'01.04 - Stoka A-2'!$C$4:$J$76,'01.04 - Stoka A-2'!$C$82:$J$106,'01.04 - Stoka A-2'!$C$112:$K$386</definedName>
    <definedName name="_xlnm.Print_Area" localSheetId="9">'01.05 - Stoka A-2-1'!$C$4:$J$76,'01.05 - Stoka A-2-1'!$C$82:$J$107,'01.05 - Stoka A-2-1'!$C$113:$K$370</definedName>
    <definedName name="_xlnm.Print_Area" localSheetId="10">'01.06 - Stoka A-2-1-1'!$C$4:$J$76,'01.06 - Stoka A-2-1-1'!$C$82:$J$107,'01.06 - Stoka A-2-1-1'!$C$113:$K$348</definedName>
    <definedName name="_xlnm.Print_Area" localSheetId="11">'01.07 - Stoka A-3'!$C$4:$J$76,'01.07 - Stoka A-3'!$C$82:$J$107,'01.07 - Stoka A-3'!$C$113:$K$409</definedName>
    <definedName name="_xlnm.Print_Area" localSheetId="12">'01.08 - Stoka A-3-1'!$C$4:$J$76,'01.08 - Stoka A-3-1'!$C$82:$J$105,'01.08 - Stoka A-3-1'!$C$111:$K$371</definedName>
    <definedName name="_xlnm.Print_Area" localSheetId="13">'01.09 - Stoka A-3-1-1'!$C$4:$J$76,'01.09 - Stoka A-3-1-1'!$C$82:$J$105,'01.09 - Stoka A-3-1-1'!$C$111:$K$301</definedName>
    <definedName name="_xlnm.Print_Area" localSheetId="14">'01.10 - Stoka A-3-2'!$C$4:$J$76,'01.10 - Stoka A-3-2'!$C$82:$J$105,'01.10 - Stoka A-3-2'!$C$111:$K$307</definedName>
    <definedName name="_xlnm.Print_Area" localSheetId="15">'01.11 - Stoka A-3-3'!$C$4:$J$76,'01.11 - Stoka A-3-3'!$C$82:$J$106,'01.11 - Stoka A-3-3'!$C$112:$K$356</definedName>
    <definedName name="_xlnm.Print_Area" localSheetId="16">'01.12 - Stoka A-3-4'!$C$4:$J$76,'01.12 - Stoka A-3-4'!$C$82:$J$105,'01.12 - Stoka A-3-4'!$C$111:$K$315</definedName>
    <definedName name="_xlnm.Print_Area" localSheetId="17">'01.13 - Stoka A-4'!$C$4:$J$76,'01.13 - Stoka A-4'!$C$82:$J$105,'01.13 - Stoka A-4'!$C$111:$K$311</definedName>
    <definedName name="_xlnm.Print_Area" localSheetId="18">'01.14 - Stoka A-5'!$C$4:$J$76,'01.14 - Stoka A-5'!$C$82:$J$105,'01.14 - Stoka A-5'!$C$111:$K$306</definedName>
    <definedName name="_xlnm.Print_Area" localSheetId="19">'01.15 - Stoka A-5-1'!$C$4:$J$76,'01.15 - Stoka A-5-1'!$C$82:$J$106,'01.15 - Stoka A-5-1'!$C$112:$K$336</definedName>
    <definedName name="_xlnm.Print_Area" localSheetId="20">'01.16 - Stoka A-6'!$C$4:$J$76,'01.16 - Stoka A-6'!$C$82:$J$106,'01.16 - Stoka A-6'!$C$112:$K$316</definedName>
    <definedName name="_xlnm.Print_Area" localSheetId="21">'01.17 - Stoka A-7'!$C$4:$J$76,'01.17 - Stoka A-7'!$C$82:$J$106,'01.17 - Stoka A-7'!$C$112:$K$322</definedName>
    <definedName name="_xlnm.Print_Area" localSheetId="22">'01.18 - Odtok z ČOV'!$C$4:$J$76,'01.18 - Odtok z ČOV'!$C$82:$J$105,'01.18 - Odtok z ČOV'!$C$111:$K$313</definedName>
    <definedName name="_xlnm.Print_Area" localSheetId="23">'01.19 - Odkalení VDJ'!$C$4:$J$76,'01.19 - Odkalení VDJ'!$C$82:$J$107,'01.19 - Odkalení VDJ'!$C$113:$K$341</definedName>
    <definedName name="_xlnm.Print_Area" localSheetId="24">'01.20 - Stabilizace a odv...'!$C$4:$J$76,'01.20 - Stabilizace a odv...'!$C$82:$J$103,'01.20 - Stabilizace a odv...'!$C$109:$K$170</definedName>
    <definedName name="_xlnm.Print_Area" localSheetId="25">'02.01 - Přiváděcí řad'!$C$4:$J$76,'02.01 - Přiváděcí řad'!$C$82:$J$105,'02.01 - Přiváděcí řad'!$C$111:$K$290</definedName>
    <definedName name="_xlnm.Print_Area" localSheetId="26">'02.02 - Propojovací řad'!$C$4:$J$76,'02.02 - Propojovací řad'!$C$82:$J$105,'02.02 - Propojovací řad'!$C$111:$K$253</definedName>
    <definedName name="_xlnm.Print_Area" localSheetId="27">'02.03 - Řad 1'!$C$4:$J$76,'02.03 - Řad 1'!$C$82:$J$107,'02.03 - Řad 1'!$C$113:$K$614</definedName>
    <definedName name="_xlnm.Print_Area" localSheetId="28">'02.04 - Řad 1-1'!$C$4:$J$76,'02.04 - Řad 1-1'!$C$82:$J$106,'02.04 - Řad 1-1'!$C$112:$K$447</definedName>
    <definedName name="_xlnm.Print_Area" localSheetId="29">'02.05 - Řad 1-2'!$C$4:$J$76,'02.05 - Řad 1-2'!$C$82:$J$106,'02.05 - Řad 1-2'!$C$112:$K$555</definedName>
    <definedName name="_xlnm.Print_Area" localSheetId="30">'02.06 - Řad 1-2-1'!$C$4:$J$76,'02.06 - Řad 1-2-1'!$C$82:$J$108,'02.06 - Řad 1-2-1'!$C$114:$K$472</definedName>
    <definedName name="_xlnm.Print_Area" localSheetId="31">'02.07 - Řad 1-3'!$C$4:$J$76,'02.07 - Řad 1-3'!$C$82:$J$104,'02.07 - Řad 1-3'!$C$110:$K$418</definedName>
    <definedName name="_xlnm.Print_Area" localSheetId="32">'02.08 - Řad 1-4'!$C$4:$J$76,'02.08 - Řad 1-4'!$C$82:$J$107,'02.08 - Řad 1-4'!$C$113:$K$509</definedName>
    <definedName name="_xlnm.Print_Area" localSheetId="33">'02.09 - Řad 1-4-1'!$C$4:$J$76,'02.09 - Řad 1-4-1'!$C$82:$J$104,'02.09 - Řad 1-4-1'!$C$110:$K$468</definedName>
    <definedName name="_xlnm.Print_Area" localSheetId="34">'02.10 - Řad 1-5'!$C$4:$J$76,'02.10 - Řad 1-5'!$C$82:$J$108,'02.10 - Řad 1-5'!$C$114:$K$465</definedName>
    <definedName name="_xlnm.Print_Area" localSheetId="35">'02.11 - Řad 2'!$C$4:$J$76,'02.11 - Řad 2'!$C$82:$J$106,'02.11 - Řad 2'!$C$112:$K$321</definedName>
    <definedName name="_xlnm.Print_Area" localSheetId="36">'02.12 - Řad 2-1'!$C$4:$J$76,'02.12 - Řad 2-1'!$C$82:$J$105,'02.12 - Řad 2-1'!$C$111:$K$289</definedName>
    <definedName name="_xlnm.Print_Area" localSheetId="37">'02.13 - Řad 2-2'!$C$4:$J$76,'02.13 - Řad 2-2'!$C$82:$J$105,'02.13 - Řad 2-2'!$C$111:$K$317</definedName>
    <definedName name="_xlnm.Print_Area" localSheetId="38">'02.14 - Řad 2-2-1'!$C$4:$J$76,'02.14 - Řad 2-2-1'!$C$82:$J$105,'02.14 - Řad 2-2-1'!$C$111:$K$289</definedName>
    <definedName name="_xlnm.Print_Area" localSheetId="39">'02.15 - Řad 2-2-1-1'!$C$4:$J$76,'02.15 - Řad 2-2-1-1'!$C$82:$J$105,'02.15 - Řad 2-2-1-1'!$C$111:$K$286</definedName>
    <definedName name="_xlnm.Print_Area" localSheetId="40">'02.16 - Řad 2-3'!$C$4:$J$76,'02.16 - Řad 2-3'!$C$82:$J$105,'02.16 - Řad 2-3'!$C$111:$K$271</definedName>
    <definedName name="_xlnm.Print_Area" localSheetId="41">'02.17 - Řad 2-4'!$C$4:$J$76,'02.17 - Řad 2-4'!$C$82:$J$105,'02.17 - Řad 2-4'!$C$111:$K$260</definedName>
    <definedName name="_xlnm.Print_Area" localSheetId="42">'02.18 - Řad 2-5'!$C$4:$J$76,'02.18 - Řad 2-5'!$C$82:$J$104,'02.18 - Řad 2-5'!$C$110:$K$272</definedName>
    <definedName name="_xlnm.Print_Area" localSheetId="43">'02.19 - Přípojka pro ČOV'!$C$4:$J$76,'02.19 - Přípojka pro ČOV'!$C$82:$J$107,'02.19 - Přípojka pro ČOV'!$C$113:$K$539</definedName>
    <definedName name="_xlnm.Print_Area" localSheetId="1">'PS-01.1 - ČOV - strojně-t...'!$C$4:$J$76,'PS-01.1 - ČOV - strojně-t...'!$C$82:$J$109,'PS-01.1 - ČOV - strojně-t...'!$C$115:$K$198</definedName>
    <definedName name="_xlnm.Print_Area" localSheetId="2">'PS-01.2 - ČOV - elektro-t...'!$C$4:$J$76,'PS-01.2 - ČOV - elektro-t...'!$C$82:$J$106,'PS-01.2 - ČOV - elektro-t...'!$C$112:$K$240</definedName>
    <definedName name="_xlnm.Print_Area" localSheetId="3">'PS-02 - VDJ - strojně-tec...'!$C$4:$J$76,'PS-02 - VDJ - strojně-tec...'!$C$82:$J$104,'PS-02 - VDJ - strojně-tec...'!$C$110:$K$190</definedName>
    <definedName name="_xlnm.Print_Area" localSheetId="4">'PS-03 - VDJ - elektro-tec...'!$C$4:$J$76,'PS-03 - VDJ - elektro-tec...'!$C$82:$J$105,'PS-03 - VDJ - elektro-tec...'!$C$111:$K$279</definedName>
    <definedName name="_xlnm.Print_Area" localSheetId="0">'Rekapitulace stavby'!$D$4:$AO$76,'Rekapitulace stavby'!$C$82:$AQ$152</definedName>
    <definedName name="_xlnm.Print_Area" localSheetId="54">'Seznam figur'!$C$4:$G$818</definedName>
    <definedName name="_xlnm.Print_Area" localSheetId="44">'SO-03 - Přípojky NN'!$C$4:$J$76,'SO-03 - Přípojky NN'!$C$82:$J$103,'SO-03 - Přípojky NN'!$C$109:$K$157</definedName>
    <definedName name="_xlnm.Print_Area" localSheetId="45">'SO-04 - Samostatný sjezd ...'!$C$4:$J$76,'SO-04 - Samostatný sjezd ...'!$C$82:$J$104,'SO-04 - Samostatný sjezd ...'!$C$110:$K$251</definedName>
    <definedName name="_xlnm.Print_Area" localSheetId="46">'SO-05 - ČOV - stavební část'!$C$4:$J$76,'SO-05 - ČOV - stavební část'!$C$82:$J$121,'SO-05 - ČOV - stavební část'!$C$127:$K$577</definedName>
    <definedName name="_xlnm.Print_Area" localSheetId="47">'SO-06 - Vodojem - stavebn...'!$C$4:$J$76,'SO-06 - Vodojem - stavebn...'!$C$82:$J$117,'SO-06 - Vodojem - stavebn...'!$C$123:$K$1275</definedName>
    <definedName name="_xlnm.Print_Area" localSheetId="48">'SO-07 - Přeložka podzemní...'!$C$4:$J$76,'SO-07 - Přeložka podzemní...'!$C$82:$J$99,'SO-07 - Přeložka podzemní...'!$C$105:$K$127</definedName>
    <definedName name="_xlnm.Print_Area" localSheetId="49">'SO-08.1 - Kanalizační pří...'!$C$4:$J$76,'SO-08.1 - Kanalizační pří...'!$C$82:$J$108,'SO-08.1 - Kanalizační pří...'!$C$114:$K$359</definedName>
    <definedName name="_xlnm.Print_Area" localSheetId="50">'SO-08.2 - Vodovodní přípojky'!$C$4:$J$76,'SO-08.2 - Vodovodní přípojky'!$C$82:$J$107,'SO-08.2 - Vodovodní přípojky'!$C$113:$K$243</definedName>
    <definedName name="_xlnm.Print_Area" localSheetId="51">'SO-09 - Opravy místních k...'!$C$4:$J$76,'SO-09 - Opravy místních k...'!$C$82:$J$106,'SO-09 - Opravy místních k...'!$C$112:$K$531</definedName>
    <definedName name="_xlnm.Print_Area" localSheetId="52">'SO-10 - Oprava stávající ...'!$C$4:$J$76,'SO-10 - Oprava stávající ...'!$C$82:$J$108,'SO-10 - Oprava stávající ...'!$C$114:$K$431</definedName>
    <definedName name="_xlnm.Print_Area" localSheetId="53">'VRN - Ostatní a vedlejší ...'!$C$4:$J$76,'VRN - Ostatní a vedlejší ...'!$C$82:$J$99,'VRN - Ostatní a vedlejší ...'!$C$105:$K$166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55" l="1"/>
  <c r="J37" i="54"/>
  <c r="J36" i="54"/>
  <c r="AY151" i="1"/>
  <c r="J35" i="54"/>
  <c r="AX151" i="1"/>
  <c r="BI165" i="54"/>
  <c r="BH165" i="54"/>
  <c r="BG165" i="54"/>
  <c r="BF165" i="54"/>
  <c r="T165" i="54"/>
  <c r="R165" i="54"/>
  <c r="P165" i="54"/>
  <c r="BI163" i="54"/>
  <c r="BH163" i="54"/>
  <c r="BG163" i="54"/>
  <c r="BF163" i="54"/>
  <c r="T163" i="54"/>
  <c r="R163" i="54"/>
  <c r="P163" i="54"/>
  <c r="BI161" i="54"/>
  <c r="BH161" i="54"/>
  <c r="BG161" i="54"/>
  <c r="BF161" i="54"/>
  <c r="T161" i="54"/>
  <c r="R161" i="54"/>
  <c r="P161" i="54"/>
  <c r="BI159" i="54"/>
  <c r="BH159" i="54"/>
  <c r="BG159" i="54"/>
  <c r="BF159" i="54"/>
  <c r="T159" i="54"/>
  <c r="R159" i="54"/>
  <c r="P159" i="54"/>
  <c r="BI157" i="54"/>
  <c r="BH157" i="54"/>
  <c r="BG157" i="54"/>
  <c r="BF157" i="54"/>
  <c r="T157" i="54"/>
  <c r="R157" i="54"/>
  <c r="P157" i="54"/>
  <c r="BI155" i="54"/>
  <c r="BH155" i="54"/>
  <c r="BG155" i="54"/>
  <c r="BF155" i="54"/>
  <c r="T155" i="54"/>
  <c r="R155" i="54"/>
  <c r="P155" i="54"/>
  <c r="BI153" i="54"/>
  <c r="BH153" i="54"/>
  <c r="BG153" i="54"/>
  <c r="BF153" i="54"/>
  <c r="T153" i="54"/>
  <c r="R153" i="54"/>
  <c r="P153" i="54"/>
  <c r="BI151" i="54"/>
  <c r="BH151" i="54"/>
  <c r="BG151" i="54"/>
  <c r="BF151" i="54"/>
  <c r="T151" i="54"/>
  <c r="R151" i="54"/>
  <c r="P151" i="54"/>
  <c r="BI149" i="54"/>
  <c r="BH149" i="54"/>
  <c r="BG149" i="54"/>
  <c r="BF149" i="54"/>
  <c r="T149" i="54"/>
  <c r="R149" i="54"/>
  <c r="P149" i="54"/>
  <c r="BI147" i="54"/>
  <c r="BH147" i="54"/>
  <c r="BG147" i="54"/>
  <c r="BF147" i="54"/>
  <c r="T147" i="54"/>
  <c r="R147" i="54"/>
  <c r="P147" i="54"/>
  <c r="BI145" i="54"/>
  <c r="BH145" i="54"/>
  <c r="BG145" i="54"/>
  <c r="BF145" i="54"/>
  <c r="T145" i="54"/>
  <c r="R145" i="54"/>
  <c r="P145" i="54"/>
  <c r="BI143" i="54"/>
  <c r="BH143" i="54"/>
  <c r="BG143" i="54"/>
  <c r="BF143" i="54"/>
  <c r="T143" i="54"/>
  <c r="R143" i="54"/>
  <c r="P143" i="54"/>
  <c r="BI141" i="54"/>
  <c r="BH141" i="54"/>
  <c r="BG141" i="54"/>
  <c r="BF141" i="54"/>
  <c r="T141" i="54"/>
  <c r="R141" i="54"/>
  <c r="P141" i="54"/>
  <c r="BI139" i="54"/>
  <c r="BH139" i="54"/>
  <c r="BG139" i="54"/>
  <c r="BF139" i="54"/>
  <c r="T139" i="54"/>
  <c r="R139" i="54"/>
  <c r="P139" i="54"/>
  <c r="BI137" i="54"/>
  <c r="BH137" i="54"/>
  <c r="BG137" i="54"/>
  <c r="BF137" i="54"/>
  <c r="T137" i="54"/>
  <c r="R137" i="54"/>
  <c r="P137" i="54"/>
  <c r="BI135" i="54"/>
  <c r="BH135" i="54"/>
  <c r="BG135" i="54"/>
  <c r="BF135" i="54"/>
  <c r="T135" i="54"/>
  <c r="R135" i="54"/>
  <c r="P135" i="54"/>
  <c r="BI133" i="54"/>
  <c r="BH133" i="54"/>
  <c r="BG133" i="54"/>
  <c r="BF133" i="54"/>
  <c r="T133" i="54"/>
  <c r="R133" i="54"/>
  <c r="P133" i="54"/>
  <c r="BI131" i="54"/>
  <c r="BH131" i="54"/>
  <c r="BG131" i="54"/>
  <c r="BF131" i="54"/>
  <c r="T131" i="54"/>
  <c r="R131" i="54"/>
  <c r="P131" i="54"/>
  <c r="BI129" i="54"/>
  <c r="BH129" i="54"/>
  <c r="BG129" i="54"/>
  <c r="BF129" i="54"/>
  <c r="T129" i="54"/>
  <c r="R129" i="54"/>
  <c r="P129" i="54"/>
  <c r="BI127" i="54"/>
  <c r="BH127" i="54"/>
  <c r="BG127" i="54"/>
  <c r="BF127" i="54"/>
  <c r="T127" i="54"/>
  <c r="R127" i="54"/>
  <c r="P127" i="54"/>
  <c r="BI125" i="54"/>
  <c r="BH125" i="54"/>
  <c r="BG125" i="54"/>
  <c r="BF125" i="54"/>
  <c r="T125" i="54"/>
  <c r="R125" i="54"/>
  <c r="P125" i="54"/>
  <c r="BI122" i="54"/>
  <c r="BH122" i="54"/>
  <c r="BG122" i="54"/>
  <c r="BF122" i="54"/>
  <c r="T122" i="54"/>
  <c r="R122" i="54"/>
  <c r="P122" i="54"/>
  <c r="BI120" i="54"/>
  <c r="BH120" i="54"/>
  <c r="BG120" i="54"/>
  <c r="BF120" i="54"/>
  <c r="T120" i="54"/>
  <c r="R120" i="54"/>
  <c r="P120" i="54"/>
  <c r="J115" i="54"/>
  <c r="J114" i="54"/>
  <c r="F114" i="54"/>
  <c r="F112" i="54"/>
  <c r="E110" i="54"/>
  <c r="J92" i="54"/>
  <c r="J91" i="54"/>
  <c r="F91" i="54"/>
  <c r="F89" i="54"/>
  <c r="E87" i="54"/>
  <c r="J18" i="54"/>
  <c r="E18" i="54"/>
  <c r="F92" i="54"/>
  <c r="J17" i="54"/>
  <c r="J12" i="54"/>
  <c r="J112" i="54"/>
  <c r="E7" i="54"/>
  <c r="E108" i="54" s="1"/>
  <c r="J37" i="53"/>
  <c r="J36" i="53"/>
  <c r="AY150" i="1" s="1"/>
  <c r="J35" i="53"/>
  <c r="AX150" i="1" s="1"/>
  <c r="BI431" i="53"/>
  <c r="BH431" i="53"/>
  <c r="BG431" i="53"/>
  <c r="BF431" i="53"/>
  <c r="T431" i="53"/>
  <c r="T430" i="53"/>
  <c r="R431" i="53"/>
  <c r="R430" i="53"/>
  <c r="P431" i="53"/>
  <c r="P430" i="53"/>
  <c r="BI428" i="53"/>
  <c r="BH428" i="53"/>
  <c r="BG428" i="53"/>
  <c r="BF428" i="53"/>
  <c r="T428" i="53"/>
  <c r="R428" i="53"/>
  <c r="P428" i="53"/>
  <c r="BI426" i="53"/>
  <c r="BH426" i="53"/>
  <c r="BG426" i="53"/>
  <c r="BF426" i="53"/>
  <c r="T426" i="53"/>
  <c r="R426" i="53"/>
  <c r="P426" i="53"/>
  <c r="BI424" i="53"/>
  <c r="BH424" i="53"/>
  <c r="BG424" i="53"/>
  <c r="BF424" i="53"/>
  <c r="T424" i="53"/>
  <c r="R424" i="53"/>
  <c r="P424" i="53"/>
  <c r="BI422" i="53"/>
  <c r="BH422" i="53"/>
  <c r="BG422" i="53"/>
  <c r="BF422" i="53"/>
  <c r="T422" i="53"/>
  <c r="R422" i="53"/>
  <c r="P422" i="53"/>
  <c r="BI421" i="53"/>
  <c r="BH421" i="53"/>
  <c r="BG421" i="53"/>
  <c r="BF421" i="53"/>
  <c r="T421" i="53"/>
  <c r="R421" i="53"/>
  <c r="P421" i="53"/>
  <c r="BI419" i="53"/>
  <c r="BH419" i="53"/>
  <c r="BG419" i="53"/>
  <c r="BF419" i="53"/>
  <c r="T419" i="53"/>
  <c r="R419" i="53"/>
  <c r="P419" i="53"/>
  <c r="BI418" i="53"/>
  <c r="BH418" i="53"/>
  <c r="BG418" i="53"/>
  <c r="BF418" i="53"/>
  <c r="T418" i="53"/>
  <c r="R418" i="53"/>
  <c r="P418" i="53"/>
  <c r="BI415" i="53"/>
  <c r="BH415" i="53"/>
  <c r="BG415" i="53"/>
  <c r="BF415" i="53"/>
  <c r="T415" i="53"/>
  <c r="T414" i="53"/>
  <c r="R415" i="53"/>
  <c r="R414" i="53"/>
  <c r="P415" i="53"/>
  <c r="P414" i="53"/>
  <c r="BI409" i="53"/>
  <c r="BH409" i="53"/>
  <c r="BG409" i="53"/>
  <c r="BF409" i="53"/>
  <c r="T409" i="53"/>
  <c r="R409" i="53"/>
  <c r="P409" i="53"/>
  <c r="BI405" i="53"/>
  <c r="BH405" i="53"/>
  <c r="BG405" i="53"/>
  <c r="BF405" i="53"/>
  <c r="T405" i="53"/>
  <c r="R405" i="53"/>
  <c r="P405" i="53"/>
  <c r="BI404" i="53"/>
  <c r="BH404" i="53"/>
  <c r="BG404" i="53"/>
  <c r="BF404" i="53"/>
  <c r="T404" i="53"/>
  <c r="R404" i="53"/>
  <c r="P404" i="53"/>
  <c r="BI403" i="53"/>
  <c r="BH403" i="53"/>
  <c r="BG403" i="53"/>
  <c r="BF403" i="53"/>
  <c r="T403" i="53"/>
  <c r="R403" i="53"/>
  <c r="P403" i="53"/>
  <c r="BI400" i="53"/>
  <c r="BH400" i="53"/>
  <c r="BG400" i="53"/>
  <c r="BF400" i="53"/>
  <c r="T400" i="53"/>
  <c r="R400" i="53"/>
  <c r="P400" i="53"/>
  <c r="BI399" i="53"/>
  <c r="BH399" i="53"/>
  <c r="BG399" i="53"/>
  <c r="BF399" i="53"/>
  <c r="T399" i="53"/>
  <c r="R399" i="53"/>
  <c r="P399" i="53"/>
  <c r="BI398" i="53"/>
  <c r="BH398" i="53"/>
  <c r="BG398" i="53"/>
  <c r="BF398" i="53"/>
  <c r="T398" i="53"/>
  <c r="R398" i="53"/>
  <c r="P398" i="53"/>
  <c r="BI395" i="53"/>
  <c r="BH395" i="53"/>
  <c r="BG395" i="53"/>
  <c r="BF395" i="53"/>
  <c r="T395" i="53"/>
  <c r="R395" i="53"/>
  <c r="P395" i="53"/>
  <c r="BI394" i="53"/>
  <c r="BH394" i="53"/>
  <c r="BG394" i="53"/>
  <c r="BF394" i="53"/>
  <c r="T394" i="53"/>
  <c r="R394" i="53"/>
  <c r="P394" i="53"/>
  <c r="BI393" i="53"/>
  <c r="BH393" i="53"/>
  <c r="BG393" i="53"/>
  <c r="BF393" i="53"/>
  <c r="T393" i="53"/>
  <c r="R393" i="53"/>
  <c r="P393" i="53"/>
  <c r="BI387" i="53"/>
  <c r="BH387" i="53"/>
  <c r="BG387" i="53"/>
  <c r="BF387" i="53"/>
  <c r="T387" i="53"/>
  <c r="R387" i="53"/>
  <c r="P387" i="53"/>
  <c r="BI384" i="53"/>
  <c r="BH384" i="53"/>
  <c r="BG384" i="53"/>
  <c r="BF384" i="53"/>
  <c r="T384" i="53"/>
  <c r="R384" i="53"/>
  <c r="P384" i="53"/>
  <c r="BI380" i="53"/>
  <c r="BH380" i="53"/>
  <c r="BG380" i="53"/>
  <c r="BF380" i="53"/>
  <c r="T380" i="53"/>
  <c r="R380" i="53"/>
  <c r="P380" i="53"/>
  <c r="BI376" i="53"/>
  <c r="BH376" i="53"/>
  <c r="BG376" i="53"/>
  <c r="BF376" i="53"/>
  <c r="T376" i="53"/>
  <c r="R376" i="53"/>
  <c r="P376" i="53"/>
  <c r="BI372" i="53"/>
  <c r="BH372" i="53"/>
  <c r="BG372" i="53"/>
  <c r="BF372" i="53"/>
  <c r="T372" i="53"/>
  <c r="R372" i="53"/>
  <c r="P372" i="53"/>
  <c r="BI370" i="53"/>
  <c r="BH370" i="53"/>
  <c r="BG370" i="53"/>
  <c r="BF370" i="53"/>
  <c r="T370" i="53"/>
  <c r="R370" i="53"/>
  <c r="P370" i="53"/>
  <c r="BI367" i="53"/>
  <c r="BH367" i="53"/>
  <c r="BG367" i="53"/>
  <c r="BF367" i="53"/>
  <c r="T367" i="53"/>
  <c r="R367" i="53"/>
  <c r="P367" i="53"/>
  <c r="BI365" i="53"/>
  <c r="BH365" i="53"/>
  <c r="BG365" i="53"/>
  <c r="BF365" i="53"/>
  <c r="T365" i="53"/>
  <c r="R365" i="53"/>
  <c r="P365" i="53"/>
  <c r="BI362" i="53"/>
  <c r="BH362" i="53"/>
  <c r="BG362" i="53"/>
  <c r="BF362" i="53"/>
  <c r="T362" i="53"/>
  <c r="R362" i="53"/>
  <c r="P362" i="53"/>
  <c r="BI359" i="53"/>
  <c r="BH359" i="53"/>
  <c r="BG359" i="53"/>
  <c r="BF359" i="53"/>
  <c r="T359" i="53"/>
  <c r="R359" i="53"/>
  <c r="P359" i="53"/>
  <c r="BI353" i="53"/>
  <c r="BH353" i="53"/>
  <c r="BG353" i="53"/>
  <c r="BF353" i="53"/>
  <c r="T353" i="53"/>
  <c r="R353" i="53"/>
  <c r="P353" i="53"/>
  <c r="BI351" i="53"/>
  <c r="BH351" i="53"/>
  <c r="BG351" i="53"/>
  <c r="BF351" i="53"/>
  <c r="T351" i="53"/>
  <c r="R351" i="53"/>
  <c r="P351" i="53"/>
  <c r="BI345" i="53"/>
  <c r="BH345" i="53"/>
  <c r="BG345" i="53"/>
  <c r="BF345" i="53"/>
  <c r="T345" i="53"/>
  <c r="R345" i="53"/>
  <c r="P345" i="53"/>
  <c r="BI342" i="53"/>
  <c r="BH342" i="53"/>
  <c r="BG342" i="53"/>
  <c r="BF342" i="53"/>
  <c r="T342" i="53"/>
  <c r="R342" i="53"/>
  <c r="P342" i="53"/>
  <c r="BI338" i="53"/>
  <c r="BH338" i="53"/>
  <c r="BG338" i="53"/>
  <c r="BF338" i="53"/>
  <c r="T338" i="53"/>
  <c r="R338" i="53"/>
  <c r="P338" i="53"/>
  <c r="BI337" i="53"/>
  <c r="BH337" i="53"/>
  <c r="BG337" i="53"/>
  <c r="BF337" i="53"/>
  <c r="T337" i="53"/>
  <c r="R337" i="53"/>
  <c r="P337" i="53"/>
  <c r="BI336" i="53"/>
  <c r="BH336" i="53"/>
  <c r="BG336" i="53"/>
  <c r="BF336" i="53"/>
  <c r="T336" i="53"/>
  <c r="R336" i="53"/>
  <c r="P336" i="53"/>
  <c r="BI334" i="53"/>
  <c r="BH334" i="53"/>
  <c r="BG334" i="53"/>
  <c r="BF334" i="53"/>
  <c r="T334" i="53"/>
  <c r="R334" i="53"/>
  <c r="P334" i="53"/>
  <c r="BI330" i="53"/>
  <c r="BH330" i="53"/>
  <c r="BG330" i="53"/>
  <c r="BF330" i="53"/>
  <c r="T330" i="53"/>
  <c r="R330" i="53"/>
  <c r="P330" i="53"/>
  <c r="BI328" i="53"/>
  <c r="BH328" i="53"/>
  <c r="BG328" i="53"/>
  <c r="BF328" i="53"/>
  <c r="T328" i="53"/>
  <c r="R328" i="53"/>
  <c r="P328" i="53"/>
  <c r="BI327" i="53"/>
  <c r="BH327" i="53"/>
  <c r="BG327" i="53"/>
  <c r="BF327" i="53"/>
  <c r="T327" i="53"/>
  <c r="R327" i="53"/>
  <c r="P327" i="53"/>
  <c r="BI323" i="53"/>
  <c r="BH323" i="53"/>
  <c r="BG323" i="53"/>
  <c r="BF323" i="53"/>
  <c r="T323" i="53"/>
  <c r="R323" i="53"/>
  <c r="P323" i="53"/>
  <c r="BI319" i="53"/>
  <c r="BH319" i="53"/>
  <c r="BG319" i="53"/>
  <c r="BF319" i="53"/>
  <c r="T319" i="53"/>
  <c r="R319" i="53"/>
  <c r="P319" i="53"/>
  <c r="BI317" i="53"/>
  <c r="BH317" i="53"/>
  <c r="BG317" i="53"/>
  <c r="BF317" i="53"/>
  <c r="T317" i="53"/>
  <c r="R317" i="53"/>
  <c r="P317" i="53"/>
  <c r="BI312" i="53"/>
  <c r="BH312" i="53"/>
  <c r="BG312" i="53"/>
  <c r="BF312" i="53"/>
  <c r="T312" i="53"/>
  <c r="R312" i="53"/>
  <c r="P312" i="53"/>
  <c r="BI306" i="53"/>
  <c r="BH306" i="53"/>
  <c r="BG306" i="53"/>
  <c r="BF306" i="53"/>
  <c r="T306" i="53"/>
  <c r="R306" i="53"/>
  <c r="P306" i="53"/>
  <c r="BI305" i="53"/>
  <c r="BH305" i="53"/>
  <c r="BG305" i="53"/>
  <c r="BF305" i="53"/>
  <c r="T305" i="53"/>
  <c r="R305" i="53"/>
  <c r="P305" i="53"/>
  <c r="BI300" i="53"/>
  <c r="BH300" i="53"/>
  <c r="BG300" i="53"/>
  <c r="BF300" i="53"/>
  <c r="T300" i="53"/>
  <c r="R300" i="53"/>
  <c r="P300" i="53"/>
  <c r="BI296" i="53"/>
  <c r="BH296" i="53"/>
  <c r="BG296" i="53"/>
  <c r="BF296" i="53"/>
  <c r="T296" i="53"/>
  <c r="R296" i="53"/>
  <c r="P296" i="53"/>
  <c r="BI293" i="53"/>
  <c r="BH293" i="53"/>
  <c r="BG293" i="53"/>
  <c r="BF293" i="53"/>
  <c r="T293" i="53"/>
  <c r="R293" i="53"/>
  <c r="P293" i="53"/>
  <c r="BI289" i="53"/>
  <c r="BH289" i="53"/>
  <c r="BG289" i="53"/>
  <c r="BF289" i="53"/>
  <c r="T289" i="53"/>
  <c r="R289" i="53"/>
  <c r="P289" i="53"/>
  <c r="BI286" i="53"/>
  <c r="BH286" i="53"/>
  <c r="BG286" i="53"/>
  <c r="BF286" i="53"/>
  <c r="T286" i="53"/>
  <c r="R286" i="53"/>
  <c r="P286" i="53"/>
  <c r="BI283" i="53"/>
  <c r="BH283" i="53"/>
  <c r="BG283" i="53"/>
  <c r="BF283" i="53"/>
  <c r="T283" i="53"/>
  <c r="R283" i="53"/>
  <c r="P283" i="53"/>
  <c r="BI281" i="53"/>
  <c r="BH281" i="53"/>
  <c r="BG281" i="53"/>
  <c r="BF281" i="53"/>
  <c r="T281" i="53"/>
  <c r="R281" i="53"/>
  <c r="P281" i="53"/>
  <c r="BI280" i="53"/>
  <c r="BH280" i="53"/>
  <c r="BG280" i="53"/>
  <c r="BF280" i="53"/>
  <c r="T280" i="53"/>
  <c r="R280" i="53"/>
  <c r="P280" i="53"/>
  <c r="BI278" i="53"/>
  <c r="BH278" i="53"/>
  <c r="BG278" i="53"/>
  <c r="BF278" i="53"/>
  <c r="T278" i="53"/>
  <c r="R278" i="53"/>
  <c r="P278" i="53"/>
  <c r="BI275" i="53"/>
  <c r="BH275" i="53"/>
  <c r="BG275" i="53"/>
  <c r="BF275" i="53"/>
  <c r="T275" i="53"/>
  <c r="R275" i="53"/>
  <c r="P275" i="53"/>
  <c r="BI268" i="53"/>
  <c r="BH268" i="53"/>
  <c r="BG268" i="53"/>
  <c r="BF268" i="53"/>
  <c r="T268" i="53"/>
  <c r="R268" i="53"/>
  <c r="P268" i="53"/>
  <c r="BI266" i="53"/>
  <c r="BH266" i="53"/>
  <c r="BG266" i="53"/>
  <c r="BF266" i="53"/>
  <c r="T266" i="53"/>
  <c r="R266" i="53"/>
  <c r="P266" i="53"/>
  <c r="BI263" i="53"/>
  <c r="BH263" i="53"/>
  <c r="BG263" i="53"/>
  <c r="BF263" i="53"/>
  <c r="T263" i="53"/>
  <c r="R263" i="53"/>
  <c r="P263" i="53"/>
  <c r="BI260" i="53"/>
  <c r="BH260" i="53"/>
  <c r="BG260" i="53"/>
  <c r="BF260" i="53"/>
  <c r="T260" i="53"/>
  <c r="R260" i="53"/>
  <c r="P260" i="53"/>
  <c r="BI259" i="53"/>
  <c r="BH259" i="53"/>
  <c r="BG259" i="53"/>
  <c r="BF259" i="53"/>
  <c r="T259" i="53"/>
  <c r="R259" i="53"/>
  <c r="P259" i="53"/>
  <c r="BI253" i="53"/>
  <c r="BH253" i="53"/>
  <c r="BG253" i="53"/>
  <c r="BF253" i="53"/>
  <c r="T253" i="53"/>
  <c r="R253" i="53"/>
  <c r="P253" i="53"/>
  <c r="BI250" i="53"/>
  <c r="BH250" i="53"/>
  <c r="BG250" i="53"/>
  <c r="BF250" i="53"/>
  <c r="T250" i="53"/>
  <c r="R250" i="53"/>
  <c r="P250" i="53"/>
  <c r="BI245" i="53"/>
  <c r="BH245" i="53"/>
  <c r="BG245" i="53"/>
  <c r="BF245" i="53"/>
  <c r="T245" i="53"/>
  <c r="R245" i="53"/>
  <c r="P245" i="53"/>
  <c r="BI234" i="53"/>
  <c r="BH234" i="53"/>
  <c r="BG234" i="53"/>
  <c r="BF234" i="53"/>
  <c r="T234" i="53"/>
  <c r="R234" i="53"/>
  <c r="P234" i="53"/>
  <c r="BI230" i="53"/>
  <c r="BH230" i="53"/>
  <c r="BG230" i="53"/>
  <c r="BF230" i="53"/>
  <c r="T230" i="53"/>
  <c r="R230" i="53"/>
  <c r="P230" i="53"/>
  <c r="BI228" i="53"/>
  <c r="BH228" i="53"/>
  <c r="BG228" i="53"/>
  <c r="BF228" i="53"/>
  <c r="T228" i="53"/>
  <c r="R228" i="53"/>
  <c r="P228" i="53"/>
  <c r="BI225" i="53"/>
  <c r="BH225" i="53"/>
  <c r="BG225" i="53"/>
  <c r="BF225" i="53"/>
  <c r="T225" i="53"/>
  <c r="R225" i="53"/>
  <c r="P225" i="53"/>
  <c r="BI223" i="53"/>
  <c r="BH223" i="53"/>
  <c r="BG223" i="53"/>
  <c r="BF223" i="53"/>
  <c r="T223" i="53"/>
  <c r="R223" i="53"/>
  <c r="P223" i="53"/>
  <c r="BI220" i="53"/>
  <c r="BH220" i="53"/>
  <c r="BG220" i="53"/>
  <c r="BF220" i="53"/>
  <c r="T220" i="53"/>
  <c r="R220" i="53"/>
  <c r="P220" i="53"/>
  <c r="BI218" i="53"/>
  <c r="BH218" i="53"/>
  <c r="BG218" i="53"/>
  <c r="BF218" i="53"/>
  <c r="T218" i="53"/>
  <c r="R218" i="53"/>
  <c r="P218" i="53"/>
  <c r="BI216" i="53"/>
  <c r="BH216" i="53"/>
  <c r="BG216" i="53"/>
  <c r="BF216" i="53"/>
  <c r="T216" i="53"/>
  <c r="R216" i="53"/>
  <c r="P216" i="53"/>
  <c r="BI214" i="53"/>
  <c r="BH214" i="53"/>
  <c r="BG214" i="53"/>
  <c r="BF214" i="53"/>
  <c r="T214" i="53"/>
  <c r="R214" i="53"/>
  <c r="P214" i="53"/>
  <c r="BI212" i="53"/>
  <c r="BH212" i="53"/>
  <c r="BG212" i="53"/>
  <c r="BF212" i="53"/>
  <c r="T212" i="53"/>
  <c r="R212" i="53"/>
  <c r="P212" i="53"/>
  <c r="BI208" i="53"/>
  <c r="BH208" i="53"/>
  <c r="BG208" i="53"/>
  <c r="BF208" i="53"/>
  <c r="T208" i="53"/>
  <c r="R208" i="53"/>
  <c r="P208" i="53"/>
  <c r="BI206" i="53"/>
  <c r="BH206" i="53"/>
  <c r="BG206" i="53"/>
  <c r="BF206" i="53"/>
  <c r="T206" i="53"/>
  <c r="R206" i="53"/>
  <c r="P206" i="53"/>
  <c r="BI205" i="53"/>
  <c r="BH205" i="53"/>
  <c r="BG205" i="53"/>
  <c r="BF205" i="53"/>
  <c r="T205" i="53"/>
  <c r="R205" i="53"/>
  <c r="P205" i="53"/>
  <c r="BI204" i="53"/>
  <c r="BH204" i="53"/>
  <c r="BG204" i="53"/>
  <c r="BF204" i="53"/>
  <c r="T204" i="53"/>
  <c r="R204" i="53"/>
  <c r="P204" i="53"/>
  <c r="BI203" i="53"/>
  <c r="BH203" i="53"/>
  <c r="BG203" i="53"/>
  <c r="BF203" i="53"/>
  <c r="T203" i="53"/>
  <c r="R203" i="53"/>
  <c r="P203" i="53"/>
  <c r="BI202" i="53"/>
  <c r="BH202" i="53"/>
  <c r="BG202" i="53"/>
  <c r="BF202" i="53"/>
  <c r="T202" i="53"/>
  <c r="R202" i="53"/>
  <c r="P202" i="53"/>
  <c r="BI201" i="53"/>
  <c r="BH201" i="53"/>
  <c r="BG201" i="53"/>
  <c r="BF201" i="53"/>
  <c r="T201" i="53"/>
  <c r="R201" i="53"/>
  <c r="P201" i="53"/>
  <c r="BI196" i="53"/>
  <c r="BH196" i="53"/>
  <c r="BG196" i="53"/>
  <c r="BF196" i="53"/>
  <c r="T196" i="53"/>
  <c r="R196" i="53"/>
  <c r="P196" i="53"/>
  <c r="BI195" i="53"/>
  <c r="BH195" i="53"/>
  <c r="BG195" i="53"/>
  <c r="BF195" i="53"/>
  <c r="T195" i="53"/>
  <c r="R195" i="53"/>
  <c r="P195" i="53"/>
  <c r="BI190" i="53"/>
  <c r="BH190" i="53"/>
  <c r="BG190" i="53"/>
  <c r="BF190" i="53"/>
  <c r="T190" i="53"/>
  <c r="R190" i="53"/>
  <c r="P190" i="53"/>
  <c r="BI185" i="53"/>
  <c r="BH185" i="53"/>
  <c r="BG185" i="53"/>
  <c r="BF185" i="53"/>
  <c r="T185" i="53"/>
  <c r="R185" i="53"/>
  <c r="P185" i="53"/>
  <c r="BI183" i="53"/>
  <c r="BH183" i="53"/>
  <c r="BG183" i="53"/>
  <c r="BF183" i="53"/>
  <c r="T183" i="53"/>
  <c r="R183" i="53"/>
  <c r="P183" i="53"/>
  <c r="BI176" i="53"/>
  <c r="BH176" i="53"/>
  <c r="BG176" i="53"/>
  <c r="BF176" i="53"/>
  <c r="T176" i="53"/>
  <c r="R176" i="53"/>
  <c r="P176" i="53"/>
  <c r="BI169" i="53"/>
  <c r="BH169" i="53"/>
  <c r="BG169" i="53"/>
  <c r="BF169" i="53"/>
  <c r="T169" i="53"/>
  <c r="R169" i="53"/>
  <c r="P169" i="53"/>
  <c r="BI164" i="53"/>
  <c r="BH164" i="53"/>
  <c r="BG164" i="53"/>
  <c r="BF164" i="53"/>
  <c r="T164" i="53"/>
  <c r="R164" i="53"/>
  <c r="P164" i="53"/>
  <c r="BI159" i="53"/>
  <c r="BH159" i="53"/>
  <c r="BG159" i="53"/>
  <c r="BF159" i="53"/>
  <c r="T159" i="53"/>
  <c r="R159" i="53"/>
  <c r="P159" i="53"/>
  <c r="BI156" i="53"/>
  <c r="BH156" i="53"/>
  <c r="BG156" i="53"/>
  <c r="BF156" i="53"/>
  <c r="T156" i="53"/>
  <c r="R156" i="53"/>
  <c r="P156" i="53"/>
  <c r="BI153" i="53"/>
  <c r="BH153" i="53"/>
  <c r="BG153" i="53"/>
  <c r="BF153" i="53"/>
  <c r="T153" i="53"/>
  <c r="R153" i="53"/>
  <c r="P153" i="53"/>
  <c r="BI147" i="53"/>
  <c r="BH147" i="53"/>
  <c r="BG147" i="53"/>
  <c r="BF147" i="53"/>
  <c r="T147" i="53"/>
  <c r="R147" i="53"/>
  <c r="P147" i="53"/>
  <c r="BI143" i="53"/>
  <c r="BH143" i="53"/>
  <c r="BG143" i="53"/>
  <c r="BF143" i="53"/>
  <c r="T143" i="53"/>
  <c r="R143" i="53"/>
  <c r="P143" i="53"/>
  <c r="BI139" i="53"/>
  <c r="BH139" i="53"/>
  <c r="BG139" i="53"/>
  <c r="BF139" i="53"/>
  <c r="T139" i="53"/>
  <c r="R139" i="53"/>
  <c r="P139" i="53"/>
  <c r="BI136" i="53"/>
  <c r="BH136" i="53"/>
  <c r="BG136" i="53"/>
  <c r="BF136" i="53"/>
  <c r="T136" i="53"/>
  <c r="R136" i="53"/>
  <c r="P136" i="53"/>
  <c r="BI131" i="53"/>
  <c r="BH131" i="53"/>
  <c r="BG131" i="53"/>
  <c r="BF131" i="53"/>
  <c r="T131" i="53"/>
  <c r="R131" i="53"/>
  <c r="P131" i="53"/>
  <c r="BI130" i="53"/>
  <c r="BH130" i="53"/>
  <c r="BG130" i="53"/>
  <c r="BF130" i="53"/>
  <c r="T130" i="53"/>
  <c r="R130" i="53"/>
  <c r="P130" i="53"/>
  <c r="J124" i="53"/>
  <c r="J123" i="53"/>
  <c r="F123" i="53"/>
  <c r="F121" i="53"/>
  <c r="E119" i="53"/>
  <c r="J92" i="53"/>
  <c r="J91" i="53"/>
  <c r="F91" i="53"/>
  <c r="F89" i="53"/>
  <c r="E87" i="53"/>
  <c r="J18" i="53"/>
  <c r="E18" i="53"/>
  <c r="F124" i="53"/>
  <c r="J17" i="53"/>
  <c r="J12" i="53"/>
  <c r="J89" i="53"/>
  <c r="E7" i="53"/>
  <c r="E117" i="53"/>
  <c r="J37" i="52"/>
  <c r="J36" i="52"/>
  <c r="AY149" i="1" s="1"/>
  <c r="J35" i="52"/>
  <c r="AX149" i="1" s="1"/>
  <c r="BI531" i="52"/>
  <c r="BH531" i="52"/>
  <c r="BG531" i="52"/>
  <c r="BF531" i="52"/>
  <c r="T531" i="52"/>
  <c r="T530" i="52"/>
  <c r="R531" i="52"/>
  <c r="R530" i="52" s="1"/>
  <c r="P531" i="52"/>
  <c r="P530" i="52"/>
  <c r="BI525" i="52"/>
  <c r="BH525" i="52"/>
  <c r="BG525" i="52"/>
  <c r="BF525" i="52"/>
  <c r="T525" i="52"/>
  <c r="T510" i="52"/>
  <c r="R525" i="52"/>
  <c r="R510" i="52"/>
  <c r="P525" i="52"/>
  <c r="BI511" i="52"/>
  <c r="BH511" i="52"/>
  <c r="BG511" i="52"/>
  <c r="BF511" i="52"/>
  <c r="T511" i="52"/>
  <c r="R511" i="52"/>
  <c r="P511" i="52"/>
  <c r="P510" i="52" s="1"/>
  <c r="BI508" i="52"/>
  <c r="BH508" i="52"/>
  <c r="BG508" i="52"/>
  <c r="BF508" i="52"/>
  <c r="T508" i="52"/>
  <c r="R508" i="52"/>
  <c r="P508" i="52"/>
  <c r="BI507" i="52"/>
  <c r="BH507" i="52"/>
  <c r="BG507" i="52"/>
  <c r="BF507" i="52"/>
  <c r="T507" i="52"/>
  <c r="R507" i="52"/>
  <c r="P507" i="52"/>
  <c r="BI505" i="52"/>
  <c r="BH505" i="52"/>
  <c r="BG505" i="52"/>
  <c r="BF505" i="52"/>
  <c r="T505" i="52"/>
  <c r="R505" i="52"/>
  <c r="P505" i="52"/>
  <c r="BI503" i="52"/>
  <c r="BH503" i="52"/>
  <c r="BG503" i="52"/>
  <c r="BF503" i="52"/>
  <c r="T503" i="52"/>
  <c r="R503" i="52"/>
  <c r="P503" i="52"/>
  <c r="BI502" i="52"/>
  <c r="BH502" i="52"/>
  <c r="BG502" i="52"/>
  <c r="BF502" i="52"/>
  <c r="T502" i="52"/>
  <c r="R502" i="52"/>
  <c r="P502" i="52"/>
  <c r="BI497" i="52"/>
  <c r="BH497" i="52"/>
  <c r="BG497" i="52"/>
  <c r="BF497" i="52"/>
  <c r="T497" i="52"/>
  <c r="R497" i="52"/>
  <c r="P497" i="52"/>
  <c r="BI492" i="52"/>
  <c r="BH492" i="52"/>
  <c r="BG492" i="52"/>
  <c r="BF492" i="52"/>
  <c r="T492" i="52"/>
  <c r="R492" i="52"/>
  <c r="P492" i="52"/>
  <c r="BI486" i="52"/>
  <c r="BH486" i="52"/>
  <c r="BG486" i="52"/>
  <c r="BF486" i="52"/>
  <c r="T486" i="52"/>
  <c r="R486" i="52"/>
  <c r="P486" i="52"/>
  <c r="BI483" i="52"/>
  <c r="BH483" i="52"/>
  <c r="BG483" i="52"/>
  <c r="BF483" i="52"/>
  <c r="T483" i="52"/>
  <c r="R483" i="52"/>
  <c r="P483" i="52"/>
  <c r="BI478" i="52"/>
  <c r="BH478" i="52"/>
  <c r="BG478" i="52"/>
  <c r="BF478" i="52"/>
  <c r="T478" i="52"/>
  <c r="R478" i="52"/>
  <c r="P478" i="52"/>
  <c r="BI475" i="52"/>
  <c r="BH475" i="52"/>
  <c r="BG475" i="52"/>
  <c r="BF475" i="52"/>
  <c r="T475" i="52"/>
  <c r="R475" i="52"/>
  <c r="P475" i="52"/>
  <c r="BI474" i="52"/>
  <c r="BH474" i="52"/>
  <c r="BG474" i="52"/>
  <c r="BF474" i="52"/>
  <c r="T474" i="52"/>
  <c r="R474" i="52"/>
  <c r="P474" i="52"/>
  <c r="BI471" i="52"/>
  <c r="BH471" i="52"/>
  <c r="BG471" i="52"/>
  <c r="BF471" i="52"/>
  <c r="T471" i="52"/>
  <c r="R471" i="52"/>
  <c r="P471" i="52"/>
  <c r="BI467" i="52"/>
  <c r="BH467" i="52"/>
  <c r="BG467" i="52"/>
  <c r="BF467" i="52"/>
  <c r="T467" i="52"/>
  <c r="R467" i="52"/>
  <c r="P467" i="52"/>
  <c r="BI463" i="52"/>
  <c r="BH463" i="52"/>
  <c r="BG463" i="52"/>
  <c r="BF463" i="52"/>
  <c r="T463" i="52"/>
  <c r="R463" i="52"/>
  <c r="P463" i="52"/>
  <c r="BI458" i="52"/>
  <c r="BH458" i="52"/>
  <c r="BG458" i="52"/>
  <c r="BF458" i="52"/>
  <c r="T458" i="52"/>
  <c r="R458" i="52"/>
  <c r="P458" i="52"/>
  <c r="BI451" i="52"/>
  <c r="BH451" i="52"/>
  <c r="BG451" i="52"/>
  <c r="BF451" i="52"/>
  <c r="T451" i="52"/>
  <c r="R451" i="52"/>
  <c r="P451" i="52"/>
  <c r="BI444" i="52"/>
  <c r="BH444" i="52"/>
  <c r="BG444" i="52"/>
  <c r="BF444" i="52"/>
  <c r="T444" i="52"/>
  <c r="R444" i="52"/>
  <c r="P444" i="52"/>
  <c r="BI441" i="52"/>
  <c r="BH441" i="52"/>
  <c r="BG441" i="52"/>
  <c r="BF441" i="52"/>
  <c r="T441" i="52"/>
  <c r="R441" i="52"/>
  <c r="P441" i="52"/>
  <c r="BI439" i="52"/>
  <c r="BH439" i="52"/>
  <c r="BG439" i="52"/>
  <c r="BF439" i="52"/>
  <c r="T439" i="52"/>
  <c r="R439" i="52"/>
  <c r="P439" i="52"/>
  <c r="BI438" i="52"/>
  <c r="BH438" i="52"/>
  <c r="BG438" i="52"/>
  <c r="BF438" i="52"/>
  <c r="T438" i="52"/>
  <c r="R438" i="52"/>
  <c r="P438" i="52"/>
  <c r="BI434" i="52"/>
  <c r="BH434" i="52"/>
  <c r="BG434" i="52"/>
  <c r="BF434" i="52"/>
  <c r="T434" i="52"/>
  <c r="R434" i="52"/>
  <c r="P434" i="52"/>
  <c r="BI432" i="52"/>
  <c r="BH432" i="52"/>
  <c r="BG432" i="52"/>
  <c r="BF432" i="52"/>
  <c r="T432" i="52"/>
  <c r="R432" i="52"/>
  <c r="P432" i="52"/>
  <c r="BI429" i="52"/>
  <c r="BH429" i="52"/>
  <c r="BG429" i="52"/>
  <c r="BF429" i="52"/>
  <c r="T429" i="52"/>
  <c r="R429" i="52"/>
  <c r="P429" i="52"/>
  <c r="BI426" i="52"/>
  <c r="BH426" i="52"/>
  <c r="BG426" i="52"/>
  <c r="BF426" i="52"/>
  <c r="T426" i="52"/>
  <c r="R426" i="52"/>
  <c r="P426" i="52"/>
  <c r="BI422" i="52"/>
  <c r="BH422" i="52"/>
  <c r="BG422" i="52"/>
  <c r="BF422" i="52"/>
  <c r="T422" i="52"/>
  <c r="R422" i="52"/>
  <c r="P422" i="52"/>
  <c r="BI418" i="52"/>
  <c r="BH418" i="52"/>
  <c r="BG418" i="52"/>
  <c r="BF418" i="52"/>
  <c r="T418" i="52"/>
  <c r="R418" i="52"/>
  <c r="P418" i="52"/>
  <c r="BI413" i="52"/>
  <c r="BH413" i="52"/>
  <c r="BG413" i="52"/>
  <c r="BF413" i="52"/>
  <c r="T413" i="52"/>
  <c r="R413" i="52"/>
  <c r="P413" i="52"/>
  <c r="BI409" i="52"/>
  <c r="BH409" i="52"/>
  <c r="BG409" i="52"/>
  <c r="BF409" i="52"/>
  <c r="T409" i="52"/>
  <c r="R409" i="52"/>
  <c r="P409" i="52"/>
  <c r="BI407" i="52"/>
  <c r="BH407" i="52"/>
  <c r="BG407" i="52"/>
  <c r="BF407" i="52"/>
  <c r="T407" i="52"/>
  <c r="R407" i="52"/>
  <c r="P407" i="52"/>
  <c r="BI405" i="52"/>
  <c r="BH405" i="52"/>
  <c r="BG405" i="52"/>
  <c r="BF405" i="52"/>
  <c r="T405" i="52"/>
  <c r="R405" i="52"/>
  <c r="P405" i="52"/>
  <c r="BI404" i="52"/>
  <c r="BH404" i="52"/>
  <c r="BG404" i="52"/>
  <c r="BF404" i="52"/>
  <c r="T404" i="52"/>
  <c r="R404" i="52"/>
  <c r="P404" i="52"/>
  <c r="BI401" i="52"/>
  <c r="BH401" i="52"/>
  <c r="BG401" i="52"/>
  <c r="BF401" i="52"/>
  <c r="T401" i="52"/>
  <c r="R401" i="52"/>
  <c r="P401" i="52"/>
  <c r="BI398" i="52"/>
  <c r="BH398" i="52"/>
  <c r="BG398" i="52"/>
  <c r="BF398" i="52"/>
  <c r="T398" i="52"/>
  <c r="R398" i="52"/>
  <c r="P398" i="52"/>
  <c r="BI393" i="52"/>
  <c r="BH393" i="52"/>
  <c r="BG393" i="52"/>
  <c r="BF393" i="52"/>
  <c r="T393" i="52"/>
  <c r="R393" i="52"/>
  <c r="P393" i="52"/>
  <c r="BI387" i="52"/>
  <c r="BH387" i="52"/>
  <c r="BG387" i="52"/>
  <c r="BF387" i="52"/>
  <c r="T387" i="52"/>
  <c r="R387" i="52"/>
  <c r="P387" i="52"/>
  <c r="BI383" i="52"/>
  <c r="BH383" i="52"/>
  <c r="BG383" i="52"/>
  <c r="BF383" i="52"/>
  <c r="T383" i="52"/>
  <c r="R383" i="52"/>
  <c r="P383" i="52"/>
  <c r="BI379" i="52"/>
  <c r="BH379" i="52"/>
  <c r="BG379" i="52"/>
  <c r="BF379" i="52"/>
  <c r="T379" i="52"/>
  <c r="R379" i="52"/>
  <c r="P379" i="52"/>
  <c r="BI376" i="52"/>
  <c r="BH376" i="52"/>
  <c r="BG376" i="52"/>
  <c r="BF376" i="52"/>
  <c r="T376" i="52"/>
  <c r="R376" i="52"/>
  <c r="P376" i="52"/>
  <c r="BI373" i="52"/>
  <c r="BH373" i="52"/>
  <c r="BG373" i="52"/>
  <c r="BF373" i="52"/>
  <c r="T373" i="52"/>
  <c r="R373" i="52"/>
  <c r="P373" i="52"/>
  <c r="BI372" i="52"/>
  <c r="BH372" i="52"/>
  <c r="BG372" i="52"/>
  <c r="BF372" i="52"/>
  <c r="T372" i="52"/>
  <c r="R372" i="52"/>
  <c r="P372" i="52"/>
  <c r="BI365" i="52"/>
  <c r="BH365" i="52"/>
  <c r="BG365" i="52"/>
  <c r="BF365" i="52"/>
  <c r="T365" i="52"/>
  <c r="R365" i="52"/>
  <c r="P365" i="52"/>
  <c r="BI362" i="52"/>
  <c r="BH362" i="52"/>
  <c r="BG362" i="52"/>
  <c r="BF362" i="52"/>
  <c r="T362" i="52"/>
  <c r="R362" i="52"/>
  <c r="P362" i="52"/>
  <c r="BI360" i="52"/>
  <c r="BH360" i="52"/>
  <c r="BG360" i="52"/>
  <c r="BF360" i="52"/>
  <c r="T360" i="52"/>
  <c r="R360" i="52"/>
  <c r="P360" i="52"/>
  <c r="BI357" i="52"/>
  <c r="BH357" i="52"/>
  <c r="BG357" i="52"/>
  <c r="BF357" i="52"/>
  <c r="T357" i="52"/>
  <c r="R357" i="52"/>
  <c r="P357" i="52"/>
  <c r="BI354" i="52"/>
  <c r="BH354" i="52"/>
  <c r="BG354" i="52"/>
  <c r="BF354" i="52"/>
  <c r="T354" i="52"/>
  <c r="R354" i="52"/>
  <c r="P354" i="52"/>
  <c r="BI351" i="52"/>
  <c r="BH351" i="52"/>
  <c r="BG351" i="52"/>
  <c r="BF351" i="52"/>
  <c r="T351" i="52"/>
  <c r="R351" i="52"/>
  <c r="P351" i="52"/>
  <c r="BI346" i="52"/>
  <c r="BH346" i="52"/>
  <c r="BG346" i="52"/>
  <c r="BF346" i="52"/>
  <c r="T346" i="52"/>
  <c r="R346" i="52"/>
  <c r="P346" i="52"/>
  <c r="BI341" i="52"/>
  <c r="BH341" i="52"/>
  <c r="BG341" i="52"/>
  <c r="BF341" i="52"/>
  <c r="T341" i="52"/>
  <c r="R341" i="52"/>
  <c r="P341" i="52"/>
  <c r="BI336" i="52"/>
  <c r="BH336" i="52"/>
  <c r="BG336" i="52"/>
  <c r="BF336" i="52"/>
  <c r="T336" i="52"/>
  <c r="R336" i="52"/>
  <c r="P336" i="52"/>
  <c r="BI330" i="52"/>
  <c r="BH330" i="52"/>
  <c r="BG330" i="52"/>
  <c r="BF330" i="52"/>
  <c r="T330" i="52"/>
  <c r="R330" i="52"/>
  <c r="P330" i="52"/>
  <c r="BI322" i="52"/>
  <c r="BH322" i="52"/>
  <c r="BG322" i="52"/>
  <c r="BF322" i="52"/>
  <c r="T322" i="52"/>
  <c r="R322" i="52"/>
  <c r="P322" i="52"/>
  <c r="BI319" i="52"/>
  <c r="BH319" i="52"/>
  <c r="BG319" i="52"/>
  <c r="BF319" i="52"/>
  <c r="T319" i="52"/>
  <c r="R319" i="52"/>
  <c r="P319" i="52"/>
  <c r="BI317" i="52"/>
  <c r="BH317" i="52"/>
  <c r="BG317" i="52"/>
  <c r="BF317" i="52"/>
  <c r="T317" i="52"/>
  <c r="R317" i="52"/>
  <c r="P317" i="52"/>
  <c r="BI316" i="52"/>
  <c r="BH316" i="52"/>
  <c r="BG316" i="52"/>
  <c r="BF316" i="52"/>
  <c r="T316" i="52"/>
  <c r="R316" i="52"/>
  <c r="P316" i="52"/>
  <c r="BI312" i="52"/>
  <c r="BH312" i="52"/>
  <c r="BG312" i="52"/>
  <c r="BF312" i="52"/>
  <c r="T312" i="52"/>
  <c r="R312" i="52"/>
  <c r="P312" i="52"/>
  <c r="BI308" i="52"/>
  <c r="BH308" i="52"/>
  <c r="BG308" i="52"/>
  <c r="BF308" i="52"/>
  <c r="T308" i="52"/>
  <c r="R308" i="52"/>
  <c r="P308" i="52"/>
  <c r="BI305" i="52"/>
  <c r="BH305" i="52"/>
  <c r="BG305" i="52"/>
  <c r="BF305" i="52"/>
  <c r="T305" i="52"/>
  <c r="R305" i="52"/>
  <c r="P305" i="52"/>
  <c r="BI303" i="52"/>
  <c r="BH303" i="52"/>
  <c r="BG303" i="52"/>
  <c r="BF303" i="52"/>
  <c r="T303" i="52"/>
  <c r="R303" i="52"/>
  <c r="P303" i="52"/>
  <c r="BI300" i="52"/>
  <c r="BH300" i="52"/>
  <c r="BG300" i="52"/>
  <c r="BF300" i="52"/>
  <c r="T300" i="52"/>
  <c r="R300" i="52"/>
  <c r="P300" i="52"/>
  <c r="BI297" i="52"/>
  <c r="BH297" i="52"/>
  <c r="BG297" i="52"/>
  <c r="BF297" i="52"/>
  <c r="T297" i="52"/>
  <c r="R297" i="52"/>
  <c r="P297" i="52"/>
  <c r="BI293" i="52"/>
  <c r="BH293" i="52"/>
  <c r="BG293" i="52"/>
  <c r="BF293" i="52"/>
  <c r="T293" i="52"/>
  <c r="R293" i="52"/>
  <c r="P293" i="52"/>
  <c r="BI289" i="52"/>
  <c r="BH289" i="52"/>
  <c r="BG289" i="52"/>
  <c r="BF289" i="52"/>
  <c r="T289" i="52"/>
  <c r="R289" i="52"/>
  <c r="P289" i="52"/>
  <c r="BI284" i="52"/>
  <c r="BH284" i="52"/>
  <c r="BG284" i="52"/>
  <c r="BF284" i="52"/>
  <c r="T284" i="52"/>
  <c r="R284" i="52"/>
  <c r="P284" i="52"/>
  <c r="BI280" i="52"/>
  <c r="BH280" i="52"/>
  <c r="BG280" i="52"/>
  <c r="BF280" i="52"/>
  <c r="T280" i="52"/>
  <c r="R280" i="52"/>
  <c r="P280" i="52"/>
  <c r="BI278" i="52"/>
  <c r="BH278" i="52"/>
  <c r="BG278" i="52"/>
  <c r="BF278" i="52"/>
  <c r="T278" i="52"/>
  <c r="R278" i="52"/>
  <c r="P278" i="52"/>
  <c r="BI276" i="52"/>
  <c r="BH276" i="52"/>
  <c r="BG276" i="52"/>
  <c r="BF276" i="52"/>
  <c r="T276" i="52"/>
  <c r="R276" i="52"/>
  <c r="P276" i="52"/>
  <c r="BI275" i="52"/>
  <c r="BH275" i="52"/>
  <c r="BG275" i="52"/>
  <c r="BF275" i="52"/>
  <c r="T275" i="52"/>
  <c r="R275" i="52"/>
  <c r="P275" i="52"/>
  <c r="BI274" i="52"/>
  <c r="BH274" i="52"/>
  <c r="BG274" i="52"/>
  <c r="BF274" i="52"/>
  <c r="T274" i="52"/>
  <c r="R274" i="52"/>
  <c r="P274" i="52"/>
  <c r="BI271" i="52"/>
  <c r="BH271" i="52"/>
  <c r="BG271" i="52"/>
  <c r="BF271" i="52"/>
  <c r="T271" i="52"/>
  <c r="R271" i="52"/>
  <c r="P271" i="52"/>
  <c r="BI267" i="52"/>
  <c r="BH267" i="52"/>
  <c r="BG267" i="52"/>
  <c r="BF267" i="52"/>
  <c r="T267" i="52"/>
  <c r="R267" i="52"/>
  <c r="P267" i="52"/>
  <c r="BI264" i="52"/>
  <c r="BH264" i="52"/>
  <c r="BG264" i="52"/>
  <c r="BF264" i="52"/>
  <c r="T264" i="52"/>
  <c r="R264" i="52"/>
  <c r="P264" i="52"/>
  <c r="BI258" i="52"/>
  <c r="BH258" i="52"/>
  <c r="BG258" i="52"/>
  <c r="BF258" i="52"/>
  <c r="T258" i="52"/>
  <c r="R258" i="52"/>
  <c r="P258" i="52"/>
  <c r="BI257" i="52"/>
  <c r="BH257" i="52"/>
  <c r="BG257" i="52"/>
  <c r="BF257" i="52"/>
  <c r="T257" i="52"/>
  <c r="R257" i="52"/>
  <c r="P257" i="52"/>
  <c r="BI254" i="52"/>
  <c r="BH254" i="52"/>
  <c r="BG254" i="52"/>
  <c r="BF254" i="52"/>
  <c r="T254" i="52"/>
  <c r="R254" i="52"/>
  <c r="P254" i="52"/>
  <c r="BI251" i="52"/>
  <c r="BH251" i="52"/>
  <c r="BG251" i="52"/>
  <c r="BF251" i="52"/>
  <c r="T251" i="52"/>
  <c r="R251" i="52"/>
  <c r="P251" i="52"/>
  <c r="BI250" i="52"/>
  <c r="BH250" i="52"/>
  <c r="BG250" i="52"/>
  <c r="BF250" i="52"/>
  <c r="T250" i="52"/>
  <c r="R250" i="52"/>
  <c r="P250" i="52"/>
  <c r="BI240" i="52"/>
  <c r="BH240" i="52"/>
  <c r="BG240" i="52"/>
  <c r="BF240" i="52"/>
  <c r="T240" i="52"/>
  <c r="R240" i="52"/>
  <c r="P240" i="52"/>
  <c r="BI237" i="52"/>
  <c r="BH237" i="52"/>
  <c r="BG237" i="52"/>
  <c r="BF237" i="52"/>
  <c r="T237" i="52"/>
  <c r="R237" i="52"/>
  <c r="P237" i="52"/>
  <c r="BI235" i="52"/>
  <c r="BH235" i="52"/>
  <c r="BG235" i="52"/>
  <c r="BF235" i="52"/>
  <c r="T235" i="52"/>
  <c r="R235" i="52"/>
  <c r="P235" i="52"/>
  <c r="BI232" i="52"/>
  <c r="BH232" i="52"/>
  <c r="BG232" i="52"/>
  <c r="BF232" i="52"/>
  <c r="T232" i="52"/>
  <c r="R232" i="52"/>
  <c r="P232" i="52"/>
  <c r="BI228" i="52"/>
  <c r="BH228" i="52"/>
  <c r="BG228" i="52"/>
  <c r="BF228" i="52"/>
  <c r="T228" i="52"/>
  <c r="R228" i="52"/>
  <c r="P228" i="52"/>
  <c r="BI224" i="52"/>
  <c r="BH224" i="52"/>
  <c r="BG224" i="52"/>
  <c r="BF224" i="52"/>
  <c r="T224" i="52"/>
  <c r="R224" i="52"/>
  <c r="P224" i="52"/>
  <c r="BI218" i="52"/>
  <c r="BH218" i="52"/>
  <c r="BG218" i="52"/>
  <c r="BF218" i="52"/>
  <c r="T218" i="52"/>
  <c r="R218" i="52"/>
  <c r="P218" i="52"/>
  <c r="BI214" i="52"/>
  <c r="BH214" i="52"/>
  <c r="BG214" i="52"/>
  <c r="BF214" i="52"/>
  <c r="T214" i="52"/>
  <c r="R214" i="52"/>
  <c r="P214" i="52"/>
  <c r="BI210" i="52"/>
  <c r="BH210" i="52"/>
  <c r="BG210" i="52"/>
  <c r="BF210" i="52"/>
  <c r="T210" i="52"/>
  <c r="R210" i="52"/>
  <c r="P210" i="52"/>
  <c r="BI208" i="52"/>
  <c r="BH208" i="52"/>
  <c r="BG208" i="52"/>
  <c r="BF208" i="52"/>
  <c r="T208" i="52"/>
  <c r="R208" i="52"/>
  <c r="P208" i="52"/>
  <c r="BI204" i="52"/>
  <c r="BH204" i="52"/>
  <c r="BG204" i="52"/>
  <c r="BF204" i="52"/>
  <c r="T204" i="52"/>
  <c r="R204" i="52"/>
  <c r="P204" i="52"/>
  <c r="BI200" i="52"/>
  <c r="BH200" i="52"/>
  <c r="BG200" i="52"/>
  <c r="BF200" i="52"/>
  <c r="T200" i="52"/>
  <c r="R200" i="52"/>
  <c r="P200" i="52"/>
  <c r="BI197" i="52"/>
  <c r="BH197" i="52"/>
  <c r="BG197" i="52"/>
  <c r="BF197" i="52"/>
  <c r="T197" i="52"/>
  <c r="R197" i="52"/>
  <c r="P197" i="52"/>
  <c r="BI196" i="52"/>
  <c r="BH196" i="52"/>
  <c r="BG196" i="52"/>
  <c r="BF196" i="52"/>
  <c r="T196" i="52"/>
  <c r="R196" i="52"/>
  <c r="P196" i="52"/>
  <c r="BI191" i="52"/>
  <c r="BH191" i="52"/>
  <c r="BG191" i="52"/>
  <c r="BF191" i="52"/>
  <c r="T191" i="52"/>
  <c r="R191" i="52"/>
  <c r="P191" i="52"/>
  <c r="BI189" i="52"/>
  <c r="BH189" i="52"/>
  <c r="BG189" i="52"/>
  <c r="BF189" i="52"/>
  <c r="T189" i="52"/>
  <c r="R189" i="52"/>
  <c r="P189" i="52"/>
  <c r="BI185" i="52"/>
  <c r="BH185" i="52"/>
  <c r="BG185" i="52"/>
  <c r="BF185" i="52"/>
  <c r="T185" i="52"/>
  <c r="R185" i="52"/>
  <c r="P185" i="52"/>
  <c r="BI181" i="52"/>
  <c r="BH181" i="52"/>
  <c r="BG181" i="52"/>
  <c r="BF181" i="52"/>
  <c r="T181" i="52"/>
  <c r="R181" i="52"/>
  <c r="P181" i="52"/>
  <c r="BI177" i="52"/>
  <c r="BH177" i="52"/>
  <c r="BG177" i="52"/>
  <c r="BF177" i="52"/>
  <c r="T177" i="52"/>
  <c r="R177" i="52"/>
  <c r="P177" i="52"/>
  <c r="BI173" i="52"/>
  <c r="BH173" i="52"/>
  <c r="BG173" i="52"/>
  <c r="BF173" i="52"/>
  <c r="T173" i="52"/>
  <c r="R173" i="52"/>
  <c r="P173" i="52"/>
  <c r="BI167" i="52"/>
  <c r="BH167" i="52"/>
  <c r="BG167" i="52"/>
  <c r="BF167" i="52"/>
  <c r="T167" i="52"/>
  <c r="R167" i="52"/>
  <c r="P167" i="52"/>
  <c r="BI165" i="52"/>
  <c r="BH165" i="52"/>
  <c r="BG165" i="52"/>
  <c r="BF165" i="52"/>
  <c r="T165" i="52"/>
  <c r="R165" i="52"/>
  <c r="P165" i="52"/>
  <c r="BI163" i="52"/>
  <c r="BH163" i="52"/>
  <c r="BG163" i="52"/>
  <c r="BF163" i="52"/>
  <c r="T163" i="52"/>
  <c r="R163" i="52"/>
  <c r="P163" i="52"/>
  <c r="BI159" i="52"/>
  <c r="BH159" i="52"/>
  <c r="BG159" i="52"/>
  <c r="BF159" i="52"/>
  <c r="T159" i="52"/>
  <c r="R159" i="52"/>
  <c r="P159" i="52"/>
  <c r="BI156" i="52"/>
  <c r="BH156" i="52"/>
  <c r="BG156" i="52"/>
  <c r="BF156" i="52"/>
  <c r="T156" i="52"/>
  <c r="R156" i="52"/>
  <c r="P156" i="52"/>
  <c r="BI153" i="52"/>
  <c r="BH153" i="52"/>
  <c r="BG153" i="52"/>
  <c r="BF153" i="52"/>
  <c r="T153" i="52"/>
  <c r="R153" i="52"/>
  <c r="P153" i="52"/>
  <c r="BI152" i="52"/>
  <c r="BH152" i="52"/>
  <c r="BG152" i="52"/>
  <c r="BF152" i="52"/>
  <c r="T152" i="52"/>
  <c r="R152" i="52"/>
  <c r="P152" i="52"/>
  <c r="BI151" i="52"/>
  <c r="BH151" i="52"/>
  <c r="BG151" i="52"/>
  <c r="BF151" i="52"/>
  <c r="T151" i="52"/>
  <c r="R151" i="52"/>
  <c r="P151" i="52"/>
  <c r="BI149" i="52"/>
  <c r="BH149" i="52"/>
  <c r="BG149" i="52"/>
  <c r="BF149" i="52"/>
  <c r="T149" i="52"/>
  <c r="R149" i="52"/>
  <c r="P149" i="52"/>
  <c r="BI148" i="52"/>
  <c r="BH148" i="52"/>
  <c r="BG148" i="52"/>
  <c r="BF148" i="52"/>
  <c r="T148" i="52"/>
  <c r="R148" i="52"/>
  <c r="P148" i="52"/>
  <c r="BI147" i="52"/>
  <c r="BH147" i="52"/>
  <c r="BG147" i="52"/>
  <c r="BF147" i="52"/>
  <c r="T147" i="52"/>
  <c r="R147" i="52"/>
  <c r="P147" i="52"/>
  <c r="BI144" i="52"/>
  <c r="BH144" i="52"/>
  <c r="BG144" i="52"/>
  <c r="BF144" i="52"/>
  <c r="T144" i="52"/>
  <c r="R144" i="52"/>
  <c r="P144" i="52"/>
  <c r="BI143" i="52"/>
  <c r="BH143" i="52"/>
  <c r="BG143" i="52"/>
  <c r="BF143" i="52"/>
  <c r="T143" i="52"/>
  <c r="R143" i="52"/>
  <c r="P143" i="52"/>
  <c r="BI141" i="52"/>
  <c r="BH141" i="52"/>
  <c r="BG141" i="52"/>
  <c r="BF141" i="52"/>
  <c r="T141" i="52"/>
  <c r="R141" i="52"/>
  <c r="P141" i="52"/>
  <c r="BI136" i="52"/>
  <c r="BH136" i="52"/>
  <c r="BG136" i="52"/>
  <c r="BF136" i="52"/>
  <c r="T136" i="52"/>
  <c r="R136" i="52"/>
  <c r="P136" i="52"/>
  <c r="BI134" i="52"/>
  <c r="BH134" i="52"/>
  <c r="BG134" i="52"/>
  <c r="BF134" i="52"/>
  <c r="T134" i="52"/>
  <c r="R134" i="52"/>
  <c r="P134" i="52"/>
  <c r="BI131" i="52"/>
  <c r="BH131" i="52"/>
  <c r="BG131" i="52"/>
  <c r="BF131" i="52"/>
  <c r="T131" i="52"/>
  <c r="R131" i="52"/>
  <c r="P131" i="52"/>
  <c r="BI128" i="52"/>
  <c r="BH128" i="52"/>
  <c r="BG128" i="52"/>
  <c r="BF128" i="52"/>
  <c r="T128" i="52"/>
  <c r="R128" i="52"/>
  <c r="P128" i="52"/>
  <c r="J122" i="52"/>
  <c r="J121" i="52"/>
  <c r="F121" i="52"/>
  <c r="F119" i="52"/>
  <c r="E117" i="52"/>
  <c r="J92" i="52"/>
  <c r="J91" i="52"/>
  <c r="F91" i="52"/>
  <c r="F89" i="52"/>
  <c r="E87" i="52"/>
  <c r="J18" i="52"/>
  <c r="E18" i="52"/>
  <c r="F122" i="52" s="1"/>
  <c r="J17" i="52"/>
  <c r="J12" i="52"/>
  <c r="J119" i="52"/>
  <c r="E7" i="52"/>
  <c r="E115" i="52"/>
  <c r="J39" i="51"/>
  <c r="J38" i="51"/>
  <c r="AY148" i="1"/>
  <c r="J37" i="51"/>
  <c r="AX148" i="1"/>
  <c r="BI243" i="51"/>
  <c r="BH243" i="51"/>
  <c r="BG243" i="51"/>
  <c r="BF243" i="51"/>
  <c r="T243" i="51"/>
  <c r="T242" i="51"/>
  <c r="R243" i="51"/>
  <c r="R242" i="51"/>
  <c r="P243" i="51"/>
  <c r="P242" i="51"/>
  <c r="BI240" i="51"/>
  <c r="BH240" i="51"/>
  <c r="BG240" i="51"/>
  <c r="BF240" i="51"/>
  <c r="T240" i="51"/>
  <c r="R240" i="51"/>
  <c r="P240" i="51"/>
  <c r="BI238" i="51"/>
  <c r="BH238" i="51"/>
  <c r="BG238" i="51"/>
  <c r="BF238" i="51"/>
  <c r="T238" i="51"/>
  <c r="R238" i="51"/>
  <c r="P238" i="51"/>
  <c r="BI236" i="51"/>
  <c r="BH236" i="51"/>
  <c r="BG236" i="51"/>
  <c r="BF236" i="51"/>
  <c r="T236" i="51"/>
  <c r="R236" i="51"/>
  <c r="P236" i="51"/>
  <c r="BI234" i="51"/>
  <c r="BH234" i="51"/>
  <c r="BG234" i="51"/>
  <c r="BF234" i="51"/>
  <c r="T234" i="51"/>
  <c r="R234" i="51"/>
  <c r="P234" i="51"/>
  <c r="BI232" i="51"/>
  <c r="BH232" i="51"/>
  <c r="BG232" i="51"/>
  <c r="BF232" i="51"/>
  <c r="T232" i="51"/>
  <c r="T231" i="51"/>
  <c r="R232" i="51"/>
  <c r="R231" i="51"/>
  <c r="P232" i="51"/>
  <c r="P231" i="51"/>
  <c r="BI230" i="51"/>
  <c r="BH230" i="51"/>
  <c r="BG230" i="51"/>
  <c r="BF230" i="51"/>
  <c r="T230" i="51"/>
  <c r="R230" i="51"/>
  <c r="P230" i="51"/>
  <c r="BI229" i="51"/>
  <c r="BH229" i="51"/>
  <c r="BG229" i="51"/>
  <c r="BF229" i="51"/>
  <c r="T229" i="51"/>
  <c r="R229" i="51"/>
  <c r="P229" i="51"/>
  <c r="BI228" i="51"/>
  <c r="BH228" i="51"/>
  <c r="BG228" i="51"/>
  <c r="BF228" i="51"/>
  <c r="T228" i="51"/>
  <c r="R228" i="51"/>
  <c r="P228" i="51"/>
  <c r="BI227" i="51"/>
  <c r="BH227" i="51"/>
  <c r="BG227" i="51"/>
  <c r="BF227" i="51"/>
  <c r="T227" i="51"/>
  <c r="R227" i="51"/>
  <c r="P227" i="51"/>
  <c r="BI226" i="51"/>
  <c r="BH226" i="51"/>
  <c r="BG226" i="51"/>
  <c r="BF226" i="51"/>
  <c r="T226" i="51"/>
  <c r="R226" i="51"/>
  <c r="P226" i="51"/>
  <c r="BI223" i="51"/>
  <c r="BH223" i="51"/>
  <c r="BG223" i="51"/>
  <c r="BF223" i="51"/>
  <c r="T223" i="51"/>
  <c r="R223" i="51"/>
  <c r="P223" i="51"/>
  <c r="BI222" i="51"/>
  <c r="BH222" i="51"/>
  <c r="BG222" i="51"/>
  <c r="BF222" i="51"/>
  <c r="T222" i="51"/>
  <c r="R222" i="51"/>
  <c r="P222" i="51"/>
  <c r="BI221" i="51"/>
  <c r="BH221" i="51"/>
  <c r="BG221" i="51"/>
  <c r="BF221" i="51"/>
  <c r="T221" i="51"/>
  <c r="R221" i="51"/>
  <c r="P221" i="51"/>
  <c r="BI220" i="51"/>
  <c r="BH220" i="51"/>
  <c r="BG220" i="51"/>
  <c r="BF220" i="51"/>
  <c r="T220" i="51"/>
  <c r="R220" i="51"/>
  <c r="P220" i="51"/>
  <c r="BI219" i="51"/>
  <c r="BH219" i="51"/>
  <c r="BG219" i="51"/>
  <c r="BF219" i="51"/>
  <c r="T219" i="51"/>
  <c r="R219" i="51"/>
  <c r="P219" i="51"/>
  <c r="BI218" i="51"/>
  <c r="BH218" i="51"/>
  <c r="BG218" i="51"/>
  <c r="BF218" i="51"/>
  <c r="T218" i="51"/>
  <c r="R218" i="51"/>
  <c r="P218" i="51"/>
  <c r="BI217" i="51"/>
  <c r="BH217" i="51"/>
  <c r="BG217" i="51"/>
  <c r="BF217" i="51"/>
  <c r="T217" i="51"/>
  <c r="R217" i="51"/>
  <c r="P217" i="51"/>
  <c r="BI216" i="51"/>
  <c r="BH216" i="51"/>
  <c r="BG216" i="51"/>
  <c r="BF216" i="51"/>
  <c r="T216" i="51"/>
  <c r="R216" i="51"/>
  <c r="P216" i="51"/>
  <c r="BI215" i="51"/>
  <c r="BH215" i="51"/>
  <c r="BG215" i="51"/>
  <c r="BF215" i="51"/>
  <c r="T215" i="51"/>
  <c r="R215" i="51"/>
  <c r="P215" i="51"/>
  <c r="BI214" i="51"/>
  <c r="BH214" i="51"/>
  <c r="BG214" i="51"/>
  <c r="BF214" i="51"/>
  <c r="T214" i="51"/>
  <c r="R214" i="51"/>
  <c r="P214" i="51"/>
  <c r="BI213" i="51"/>
  <c r="BH213" i="51"/>
  <c r="BG213" i="51"/>
  <c r="BF213" i="51"/>
  <c r="T213" i="51"/>
  <c r="R213" i="51"/>
  <c r="P213" i="51"/>
  <c r="BI211" i="51"/>
  <c r="BH211" i="51"/>
  <c r="BG211" i="51"/>
  <c r="BF211" i="51"/>
  <c r="T211" i="51"/>
  <c r="R211" i="51"/>
  <c r="P211" i="51"/>
  <c r="BI208" i="51"/>
  <c r="BH208" i="51"/>
  <c r="BG208" i="51"/>
  <c r="BF208" i="51"/>
  <c r="T208" i="51"/>
  <c r="R208" i="51"/>
  <c r="P208" i="51"/>
  <c r="BI202" i="51"/>
  <c r="BH202" i="51"/>
  <c r="BG202" i="51"/>
  <c r="BF202" i="51"/>
  <c r="T202" i="51"/>
  <c r="R202" i="51"/>
  <c r="P202" i="51"/>
  <c r="BI201" i="51"/>
  <c r="BH201" i="51"/>
  <c r="BG201" i="51"/>
  <c r="BF201" i="51"/>
  <c r="T201" i="51"/>
  <c r="R201" i="51"/>
  <c r="P201" i="51"/>
  <c r="BI200" i="51"/>
  <c r="BH200" i="51"/>
  <c r="BG200" i="51"/>
  <c r="BF200" i="51"/>
  <c r="T200" i="51"/>
  <c r="R200" i="51"/>
  <c r="P200" i="51"/>
  <c r="BI195" i="51"/>
  <c r="BH195" i="51"/>
  <c r="BG195" i="51"/>
  <c r="BF195" i="51"/>
  <c r="T195" i="51"/>
  <c r="T194" i="51" s="1"/>
  <c r="R195" i="51"/>
  <c r="R194" i="51"/>
  <c r="P195" i="51"/>
  <c r="P194" i="51"/>
  <c r="BI192" i="51"/>
  <c r="BH192" i="51"/>
  <c r="BG192" i="51"/>
  <c r="BF192" i="51"/>
  <c r="T192" i="51"/>
  <c r="R192" i="51"/>
  <c r="P192" i="51"/>
  <c r="BI191" i="51"/>
  <c r="BH191" i="51"/>
  <c r="BG191" i="51"/>
  <c r="BF191" i="51"/>
  <c r="T191" i="51"/>
  <c r="R191" i="51"/>
  <c r="P191" i="51"/>
  <c r="BI186" i="51"/>
  <c r="BH186" i="51"/>
  <c r="BG186" i="51"/>
  <c r="BF186" i="51"/>
  <c r="T186" i="51"/>
  <c r="R186" i="51"/>
  <c r="P186" i="51"/>
  <c r="BI184" i="51"/>
  <c r="BH184" i="51"/>
  <c r="BG184" i="51"/>
  <c r="BF184" i="51"/>
  <c r="T184" i="51"/>
  <c r="R184" i="51"/>
  <c r="P184" i="51"/>
  <c r="BI179" i="51"/>
  <c r="BH179" i="51"/>
  <c r="BG179" i="51"/>
  <c r="BF179" i="51"/>
  <c r="T179" i="51"/>
  <c r="R179" i="51"/>
  <c r="P179" i="51"/>
  <c r="BI173" i="51"/>
  <c r="BH173" i="51"/>
  <c r="BG173" i="51"/>
  <c r="BF173" i="51"/>
  <c r="T173" i="51"/>
  <c r="R173" i="51"/>
  <c r="P173" i="51"/>
  <c r="BI169" i="51"/>
  <c r="BH169" i="51"/>
  <c r="BG169" i="51"/>
  <c r="BF169" i="51"/>
  <c r="T169" i="51"/>
  <c r="R169" i="51"/>
  <c r="P169" i="51"/>
  <c r="BI167" i="51"/>
  <c r="BH167" i="51"/>
  <c r="BG167" i="51"/>
  <c r="BF167" i="51"/>
  <c r="T167" i="51"/>
  <c r="R167" i="51"/>
  <c r="P167" i="51"/>
  <c r="BI166" i="51"/>
  <c r="BH166" i="51"/>
  <c r="BG166" i="51"/>
  <c r="BF166" i="51"/>
  <c r="T166" i="51"/>
  <c r="R166" i="51"/>
  <c r="P166" i="51"/>
  <c r="BI164" i="51"/>
  <c r="BH164" i="51"/>
  <c r="BG164" i="51"/>
  <c r="BF164" i="51"/>
  <c r="T164" i="51"/>
  <c r="R164" i="51"/>
  <c r="P164" i="51"/>
  <c r="BI162" i="51"/>
  <c r="BH162" i="51"/>
  <c r="BG162" i="51"/>
  <c r="BF162" i="51"/>
  <c r="T162" i="51"/>
  <c r="R162" i="51"/>
  <c r="P162" i="51"/>
  <c r="BI160" i="51"/>
  <c r="BH160" i="51"/>
  <c r="BG160" i="51"/>
  <c r="BF160" i="51"/>
  <c r="T160" i="51"/>
  <c r="R160" i="51"/>
  <c r="P160" i="51"/>
  <c r="BI158" i="51"/>
  <c r="BH158" i="51"/>
  <c r="BG158" i="51"/>
  <c r="BF158" i="51"/>
  <c r="T158" i="51"/>
  <c r="R158" i="51"/>
  <c r="P158" i="51"/>
  <c r="BI157" i="51"/>
  <c r="BH157" i="51"/>
  <c r="BG157" i="51"/>
  <c r="BF157" i="51"/>
  <c r="T157" i="51"/>
  <c r="R157" i="51"/>
  <c r="P157" i="51"/>
  <c r="BI153" i="51"/>
  <c r="BH153" i="51"/>
  <c r="BG153" i="51"/>
  <c r="BF153" i="51"/>
  <c r="T153" i="51"/>
  <c r="R153" i="51"/>
  <c r="P153" i="51"/>
  <c r="BI147" i="51"/>
  <c r="BH147" i="51"/>
  <c r="BG147" i="51"/>
  <c r="BF147" i="51"/>
  <c r="T147" i="51"/>
  <c r="R147" i="51"/>
  <c r="P147" i="51"/>
  <c r="BI141" i="51"/>
  <c r="BH141" i="51"/>
  <c r="BG141" i="51"/>
  <c r="BF141" i="51"/>
  <c r="T141" i="51"/>
  <c r="R141" i="51"/>
  <c r="P141" i="51"/>
  <c r="BI136" i="51"/>
  <c r="BH136" i="51"/>
  <c r="BG136" i="51"/>
  <c r="BF136" i="51"/>
  <c r="T136" i="51"/>
  <c r="R136" i="51"/>
  <c r="P136" i="51"/>
  <c r="BI135" i="51"/>
  <c r="BH135" i="51"/>
  <c r="BG135" i="51"/>
  <c r="BF135" i="51"/>
  <c r="T135" i="51"/>
  <c r="R135" i="51"/>
  <c r="P135" i="51"/>
  <c r="BI134" i="51"/>
  <c r="BH134" i="51"/>
  <c r="BG134" i="51"/>
  <c r="BF134" i="51"/>
  <c r="T134" i="51"/>
  <c r="R134" i="51"/>
  <c r="P134" i="51"/>
  <c r="BI131" i="51"/>
  <c r="BH131" i="51"/>
  <c r="BG131" i="51"/>
  <c r="BF131" i="51"/>
  <c r="T131" i="51"/>
  <c r="R131" i="51"/>
  <c r="P131" i="51"/>
  <c r="J125" i="51"/>
  <c r="J124" i="51"/>
  <c r="F124" i="51"/>
  <c r="F122" i="51"/>
  <c r="E120" i="51"/>
  <c r="J94" i="51"/>
  <c r="J93" i="51"/>
  <c r="F93" i="51"/>
  <c r="F91" i="51"/>
  <c r="E89" i="51"/>
  <c r="J20" i="51"/>
  <c r="E20" i="51"/>
  <c r="F125" i="51"/>
  <c r="J19" i="51"/>
  <c r="J14" i="51"/>
  <c r="J91" i="51"/>
  <c r="E7" i="51"/>
  <c r="E85" i="51"/>
  <c r="J39" i="50"/>
  <c r="J38" i="50"/>
  <c r="AY147" i="1"/>
  <c r="J37" i="50"/>
  <c r="AX147" i="1" s="1"/>
  <c r="BI359" i="50"/>
  <c r="BH359" i="50"/>
  <c r="BG359" i="50"/>
  <c r="BF359" i="50"/>
  <c r="T359" i="50"/>
  <c r="T358" i="50"/>
  <c r="R359" i="50"/>
  <c r="R358" i="50"/>
  <c r="P359" i="50"/>
  <c r="P358" i="50" s="1"/>
  <c r="BI356" i="50"/>
  <c r="BH356" i="50"/>
  <c r="BG356" i="50"/>
  <c r="BF356" i="50"/>
  <c r="T356" i="50"/>
  <c r="R356" i="50"/>
  <c r="P356" i="50"/>
  <c r="BI354" i="50"/>
  <c r="BH354" i="50"/>
  <c r="BG354" i="50"/>
  <c r="BF354" i="50"/>
  <c r="T354" i="50"/>
  <c r="R354" i="50"/>
  <c r="P354" i="50"/>
  <c r="BI349" i="50"/>
  <c r="BH349" i="50"/>
  <c r="BG349" i="50"/>
  <c r="BF349" i="50"/>
  <c r="T349" i="50"/>
  <c r="R349" i="50"/>
  <c r="P349" i="50"/>
  <c r="BI348" i="50"/>
  <c r="BH348" i="50"/>
  <c r="BG348" i="50"/>
  <c r="BF348" i="50"/>
  <c r="T348" i="50"/>
  <c r="R348" i="50"/>
  <c r="P348" i="50"/>
  <c r="BI343" i="50"/>
  <c r="BH343" i="50"/>
  <c r="BG343" i="50"/>
  <c r="BF343" i="50"/>
  <c r="T343" i="50"/>
  <c r="T342" i="50" s="1"/>
  <c r="R343" i="50"/>
  <c r="R342" i="50" s="1"/>
  <c r="P343" i="50"/>
  <c r="P342" i="50"/>
  <c r="BI336" i="50"/>
  <c r="BH336" i="50"/>
  <c r="BG336" i="50"/>
  <c r="BF336" i="50"/>
  <c r="T336" i="50"/>
  <c r="R336" i="50"/>
  <c r="P336" i="50"/>
  <c r="BI333" i="50"/>
  <c r="BH333" i="50"/>
  <c r="BG333" i="50"/>
  <c r="BF333" i="50"/>
  <c r="T333" i="50"/>
  <c r="R333" i="50"/>
  <c r="P333" i="50"/>
  <c r="BI332" i="50"/>
  <c r="BH332" i="50"/>
  <c r="BG332" i="50"/>
  <c r="BF332" i="50"/>
  <c r="T332" i="50"/>
  <c r="R332" i="50"/>
  <c r="P332" i="50"/>
  <c r="BI331" i="50"/>
  <c r="BH331" i="50"/>
  <c r="BG331" i="50"/>
  <c r="BF331" i="50"/>
  <c r="T331" i="50"/>
  <c r="R331" i="50"/>
  <c r="P331" i="50"/>
  <c r="BI330" i="50"/>
  <c r="BH330" i="50"/>
  <c r="BG330" i="50"/>
  <c r="BF330" i="50"/>
  <c r="T330" i="50"/>
  <c r="R330" i="50"/>
  <c r="P330" i="50"/>
  <c r="BI329" i="50"/>
  <c r="BH329" i="50"/>
  <c r="BG329" i="50"/>
  <c r="BF329" i="50"/>
  <c r="T329" i="50"/>
  <c r="R329" i="50"/>
  <c r="P329" i="50"/>
  <c r="BI328" i="50"/>
  <c r="BH328" i="50"/>
  <c r="BG328" i="50"/>
  <c r="BF328" i="50"/>
  <c r="T328" i="50"/>
  <c r="R328" i="50"/>
  <c r="P328" i="50"/>
  <c r="BI322" i="50"/>
  <c r="BH322" i="50"/>
  <c r="BG322" i="50"/>
  <c r="BF322" i="50"/>
  <c r="T322" i="50"/>
  <c r="R322" i="50"/>
  <c r="P322" i="50"/>
  <c r="BI321" i="50"/>
  <c r="BH321" i="50"/>
  <c r="BG321" i="50"/>
  <c r="BF321" i="50"/>
  <c r="T321" i="50"/>
  <c r="R321" i="50"/>
  <c r="P321" i="50"/>
  <c r="BI318" i="50"/>
  <c r="BH318" i="50"/>
  <c r="BG318" i="50"/>
  <c r="BF318" i="50"/>
  <c r="T318" i="50"/>
  <c r="R318" i="50"/>
  <c r="P318" i="50"/>
  <c r="BI317" i="50"/>
  <c r="BH317" i="50"/>
  <c r="BG317" i="50"/>
  <c r="BF317" i="50"/>
  <c r="T317" i="50"/>
  <c r="R317" i="50"/>
  <c r="P317" i="50"/>
  <c r="BI313" i="50"/>
  <c r="BH313" i="50"/>
  <c r="BG313" i="50"/>
  <c r="BF313" i="50"/>
  <c r="T313" i="50"/>
  <c r="R313" i="50"/>
  <c r="P313" i="50"/>
  <c r="BI312" i="50"/>
  <c r="BH312" i="50"/>
  <c r="BG312" i="50"/>
  <c r="BF312" i="50"/>
  <c r="T312" i="50"/>
  <c r="R312" i="50"/>
  <c r="P312" i="50"/>
  <c r="BI307" i="50"/>
  <c r="BH307" i="50"/>
  <c r="BG307" i="50"/>
  <c r="BF307" i="50"/>
  <c r="T307" i="50"/>
  <c r="R307" i="50"/>
  <c r="P307" i="50"/>
  <c r="BI306" i="50"/>
  <c r="BH306" i="50"/>
  <c r="BG306" i="50"/>
  <c r="BF306" i="50"/>
  <c r="T306" i="50"/>
  <c r="R306" i="50"/>
  <c r="P306" i="50"/>
  <c r="BI305" i="50"/>
  <c r="BH305" i="50"/>
  <c r="BG305" i="50"/>
  <c r="BF305" i="50"/>
  <c r="T305" i="50"/>
  <c r="R305" i="50"/>
  <c r="P305" i="50"/>
  <c r="BI301" i="50"/>
  <c r="BH301" i="50"/>
  <c r="BG301" i="50"/>
  <c r="BF301" i="50"/>
  <c r="T301" i="50"/>
  <c r="R301" i="50"/>
  <c r="P301" i="50"/>
  <c r="BI299" i="50"/>
  <c r="BH299" i="50"/>
  <c r="BG299" i="50"/>
  <c r="BF299" i="50"/>
  <c r="T299" i="50"/>
  <c r="R299" i="50"/>
  <c r="P299" i="50"/>
  <c r="BI296" i="50"/>
  <c r="BH296" i="50"/>
  <c r="BG296" i="50"/>
  <c r="BF296" i="50"/>
  <c r="T296" i="50"/>
  <c r="R296" i="50"/>
  <c r="P296" i="50"/>
  <c r="BI294" i="50"/>
  <c r="BH294" i="50"/>
  <c r="BG294" i="50"/>
  <c r="BF294" i="50"/>
  <c r="T294" i="50"/>
  <c r="R294" i="50"/>
  <c r="P294" i="50"/>
  <c r="BI290" i="50"/>
  <c r="BH290" i="50"/>
  <c r="BG290" i="50"/>
  <c r="BF290" i="50"/>
  <c r="T290" i="50"/>
  <c r="R290" i="50"/>
  <c r="P290" i="50"/>
  <c r="BI284" i="50"/>
  <c r="BH284" i="50"/>
  <c r="BG284" i="50"/>
  <c r="BF284" i="50"/>
  <c r="T284" i="50"/>
  <c r="R284" i="50"/>
  <c r="P284" i="50"/>
  <c r="BI283" i="50"/>
  <c r="BH283" i="50"/>
  <c r="BG283" i="50"/>
  <c r="BF283" i="50"/>
  <c r="T283" i="50"/>
  <c r="R283" i="50"/>
  <c r="P283" i="50"/>
  <c r="BI282" i="50"/>
  <c r="BH282" i="50"/>
  <c r="BG282" i="50"/>
  <c r="BF282" i="50"/>
  <c r="T282" i="50"/>
  <c r="R282" i="50"/>
  <c r="P282" i="50"/>
  <c r="BI281" i="50"/>
  <c r="BH281" i="50"/>
  <c r="BG281" i="50"/>
  <c r="BF281" i="50"/>
  <c r="T281" i="50"/>
  <c r="R281" i="50"/>
  <c r="P281" i="50"/>
  <c r="BI280" i="50"/>
  <c r="BH280" i="50"/>
  <c r="BG280" i="50"/>
  <c r="BF280" i="50"/>
  <c r="T280" i="50"/>
  <c r="R280" i="50"/>
  <c r="P280" i="50"/>
  <c r="BI267" i="50"/>
  <c r="BH267" i="50"/>
  <c r="BG267" i="50"/>
  <c r="BF267" i="50"/>
  <c r="T267" i="50"/>
  <c r="T266" i="50"/>
  <c r="R267" i="50"/>
  <c r="R266" i="50"/>
  <c r="P267" i="50"/>
  <c r="P266" i="50"/>
  <c r="BI265" i="50"/>
  <c r="BH265" i="50"/>
  <c r="BG265" i="50"/>
  <c r="BF265" i="50"/>
  <c r="T265" i="50"/>
  <c r="R265" i="50"/>
  <c r="P265" i="50"/>
  <c r="BI261" i="50"/>
  <c r="BH261" i="50"/>
  <c r="BG261" i="50"/>
  <c r="BF261" i="50"/>
  <c r="T261" i="50"/>
  <c r="R261" i="50"/>
  <c r="P261" i="50"/>
  <c r="BI257" i="50"/>
  <c r="BH257" i="50"/>
  <c r="BG257" i="50"/>
  <c r="BF257" i="50"/>
  <c r="T257" i="50"/>
  <c r="R257" i="50"/>
  <c r="P257" i="50"/>
  <c r="BI254" i="50"/>
  <c r="BH254" i="50"/>
  <c r="BG254" i="50"/>
  <c r="BF254" i="50"/>
  <c r="T254" i="50"/>
  <c r="R254" i="50"/>
  <c r="P254" i="50"/>
  <c r="BI253" i="50"/>
  <c r="BH253" i="50"/>
  <c r="BG253" i="50"/>
  <c r="BF253" i="50"/>
  <c r="T253" i="50"/>
  <c r="R253" i="50"/>
  <c r="P253" i="50"/>
  <c r="BI250" i="50"/>
  <c r="BH250" i="50"/>
  <c r="BG250" i="50"/>
  <c r="BF250" i="50"/>
  <c r="T250" i="50"/>
  <c r="R250" i="50"/>
  <c r="P250" i="50"/>
  <c r="BI248" i="50"/>
  <c r="BH248" i="50"/>
  <c r="BG248" i="50"/>
  <c r="BF248" i="50"/>
  <c r="T248" i="50"/>
  <c r="R248" i="50"/>
  <c r="P248" i="50"/>
  <c r="BI234" i="50"/>
  <c r="BH234" i="50"/>
  <c r="BG234" i="50"/>
  <c r="BF234" i="50"/>
  <c r="T234" i="50"/>
  <c r="R234" i="50"/>
  <c r="P234" i="50"/>
  <c r="BI230" i="50"/>
  <c r="BH230" i="50"/>
  <c r="BG230" i="50"/>
  <c r="BF230" i="50"/>
  <c r="T230" i="50"/>
  <c r="R230" i="50"/>
  <c r="P230" i="50"/>
  <c r="BI214" i="50"/>
  <c r="BH214" i="50"/>
  <c r="BG214" i="50"/>
  <c r="BF214" i="50"/>
  <c r="T214" i="50"/>
  <c r="R214" i="50"/>
  <c r="P214" i="50"/>
  <c r="BI209" i="50"/>
  <c r="BH209" i="50"/>
  <c r="BG209" i="50"/>
  <c r="BF209" i="50"/>
  <c r="T209" i="50"/>
  <c r="R209" i="50"/>
  <c r="P209" i="50"/>
  <c r="BI206" i="50"/>
  <c r="BH206" i="50"/>
  <c r="BG206" i="50"/>
  <c r="BF206" i="50"/>
  <c r="T206" i="50"/>
  <c r="R206" i="50"/>
  <c r="P206" i="50"/>
  <c r="BI203" i="50"/>
  <c r="BH203" i="50"/>
  <c r="BG203" i="50"/>
  <c r="BF203" i="50"/>
  <c r="T203" i="50"/>
  <c r="R203" i="50"/>
  <c r="P203" i="50"/>
  <c r="BI200" i="50"/>
  <c r="BH200" i="50"/>
  <c r="BG200" i="50"/>
  <c r="BF200" i="50"/>
  <c r="T200" i="50"/>
  <c r="R200" i="50"/>
  <c r="P200" i="50"/>
  <c r="BI198" i="50"/>
  <c r="BH198" i="50"/>
  <c r="BG198" i="50"/>
  <c r="BF198" i="50"/>
  <c r="T198" i="50"/>
  <c r="R198" i="50"/>
  <c r="P198" i="50"/>
  <c r="BI194" i="50"/>
  <c r="BH194" i="50"/>
  <c r="BG194" i="50"/>
  <c r="BF194" i="50"/>
  <c r="T194" i="50"/>
  <c r="R194" i="50"/>
  <c r="P194" i="50"/>
  <c r="BI189" i="50"/>
  <c r="BH189" i="50"/>
  <c r="BG189" i="50"/>
  <c r="BF189" i="50"/>
  <c r="T189" i="50"/>
  <c r="R189" i="50"/>
  <c r="P189" i="50"/>
  <c r="BI184" i="50"/>
  <c r="BH184" i="50"/>
  <c r="BG184" i="50"/>
  <c r="BF184" i="50"/>
  <c r="T184" i="50"/>
  <c r="R184" i="50"/>
  <c r="P184" i="50"/>
  <c r="BI183" i="50"/>
  <c r="BH183" i="50"/>
  <c r="BG183" i="50"/>
  <c r="BF183" i="50"/>
  <c r="T183" i="50"/>
  <c r="R183" i="50"/>
  <c r="P183" i="50"/>
  <c r="BI180" i="50"/>
  <c r="BH180" i="50"/>
  <c r="BG180" i="50"/>
  <c r="BF180" i="50"/>
  <c r="T180" i="50"/>
  <c r="R180" i="50"/>
  <c r="P180" i="50"/>
  <c r="BI176" i="50"/>
  <c r="BH176" i="50"/>
  <c r="BG176" i="50"/>
  <c r="BF176" i="50"/>
  <c r="T176" i="50"/>
  <c r="R176" i="50"/>
  <c r="P176" i="50"/>
  <c r="BI172" i="50"/>
  <c r="BH172" i="50"/>
  <c r="BG172" i="50"/>
  <c r="BF172" i="50"/>
  <c r="T172" i="50"/>
  <c r="R172" i="50"/>
  <c r="P172" i="50"/>
  <c r="BI155" i="50"/>
  <c r="BH155" i="50"/>
  <c r="BG155" i="50"/>
  <c r="BF155" i="50"/>
  <c r="T155" i="50"/>
  <c r="R155" i="50"/>
  <c r="P155" i="50"/>
  <c r="BI152" i="50"/>
  <c r="BH152" i="50"/>
  <c r="BG152" i="50"/>
  <c r="BF152" i="50"/>
  <c r="T152" i="50"/>
  <c r="R152" i="50"/>
  <c r="P152" i="50"/>
  <c r="BI151" i="50"/>
  <c r="BH151" i="50"/>
  <c r="BG151" i="50"/>
  <c r="BF151" i="50"/>
  <c r="T151" i="50"/>
  <c r="R151" i="50"/>
  <c r="P151" i="50"/>
  <c r="BI144" i="50"/>
  <c r="BH144" i="50"/>
  <c r="BG144" i="50"/>
  <c r="BF144" i="50"/>
  <c r="T144" i="50"/>
  <c r="R144" i="50"/>
  <c r="P144" i="50"/>
  <c r="BI140" i="50"/>
  <c r="BH140" i="50"/>
  <c r="BG140" i="50"/>
  <c r="BF140" i="50"/>
  <c r="T140" i="50"/>
  <c r="R140" i="50"/>
  <c r="P140" i="50"/>
  <c r="BI136" i="50"/>
  <c r="BH136" i="50"/>
  <c r="BG136" i="50"/>
  <c r="BF136" i="50"/>
  <c r="T136" i="50"/>
  <c r="R136" i="50"/>
  <c r="P136" i="50"/>
  <c r="BI132" i="50"/>
  <c r="BH132" i="50"/>
  <c r="BG132" i="50"/>
  <c r="BF132" i="50"/>
  <c r="T132" i="50"/>
  <c r="R132" i="50"/>
  <c r="P132" i="50"/>
  <c r="J126" i="50"/>
  <c r="J125" i="50"/>
  <c r="F125" i="50"/>
  <c r="F123" i="50"/>
  <c r="E121" i="50"/>
  <c r="J94" i="50"/>
  <c r="J93" i="50"/>
  <c r="F93" i="50"/>
  <c r="F91" i="50"/>
  <c r="E89" i="50"/>
  <c r="J20" i="50"/>
  <c r="E20" i="50"/>
  <c r="F94" i="50"/>
  <c r="J19" i="50"/>
  <c r="J14" i="50"/>
  <c r="J91" i="50"/>
  <c r="E7" i="50"/>
  <c r="E117" i="50"/>
  <c r="J37" i="49"/>
  <c r="J36" i="49"/>
  <c r="AY145" i="1" s="1"/>
  <c r="J35" i="49"/>
  <c r="AX145" i="1"/>
  <c r="BI126" i="49"/>
  <c r="BH126" i="49"/>
  <c r="BG126" i="49"/>
  <c r="BF126" i="49"/>
  <c r="T126" i="49"/>
  <c r="R126" i="49"/>
  <c r="P126" i="49"/>
  <c r="BI125" i="49"/>
  <c r="BH125" i="49"/>
  <c r="BG125" i="49"/>
  <c r="BF125" i="49"/>
  <c r="T125" i="49"/>
  <c r="R125" i="49"/>
  <c r="P125" i="49"/>
  <c r="BI124" i="49"/>
  <c r="BH124" i="49"/>
  <c r="BG124" i="49"/>
  <c r="BF124" i="49"/>
  <c r="T124" i="49"/>
  <c r="R124" i="49"/>
  <c r="P124" i="49"/>
  <c r="BI122" i="49"/>
  <c r="BH122" i="49"/>
  <c r="BG122" i="49"/>
  <c r="BF122" i="49"/>
  <c r="T122" i="49"/>
  <c r="R122" i="49"/>
  <c r="P122" i="49"/>
  <c r="BI121" i="49"/>
  <c r="BH121" i="49"/>
  <c r="BG121" i="49"/>
  <c r="BF121" i="49"/>
  <c r="T121" i="49"/>
  <c r="R121" i="49"/>
  <c r="P121" i="49"/>
  <c r="J115" i="49"/>
  <c r="J114" i="49"/>
  <c r="F114" i="49"/>
  <c r="F112" i="49"/>
  <c r="E110" i="49"/>
  <c r="J92" i="49"/>
  <c r="J91" i="49"/>
  <c r="F91" i="49"/>
  <c r="F89" i="49"/>
  <c r="E87" i="49"/>
  <c r="J18" i="49"/>
  <c r="E18" i="49"/>
  <c r="F115" i="49"/>
  <c r="J17" i="49"/>
  <c r="J12" i="49"/>
  <c r="J112" i="49" s="1"/>
  <c r="E7" i="49"/>
  <c r="E108" i="49" s="1"/>
  <c r="J37" i="48"/>
  <c r="J36" i="48"/>
  <c r="AY144" i="1"/>
  <c r="J35" i="48"/>
  <c r="AX144" i="1"/>
  <c r="BI1271" i="48"/>
  <c r="BH1271" i="48"/>
  <c r="BG1271" i="48"/>
  <c r="BF1271" i="48"/>
  <c r="T1271" i="48"/>
  <c r="R1271" i="48"/>
  <c r="P1271" i="48"/>
  <c r="BI1267" i="48"/>
  <c r="BH1267" i="48"/>
  <c r="BG1267" i="48"/>
  <c r="BF1267" i="48"/>
  <c r="T1267" i="48"/>
  <c r="R1267" i="48"/>
  <c r="P1267" i="48"/>
  <c r="BI1263" i="48"/>
  <c r="BH1263" i="48"/>
  <c r="BG1263" i="48"/>
  <c r="BF1263" i="48"/>
  <c r="T1263" i="48"/>
  <c r="R1263" i="48"/>
  <c r="P1263" i="48"/>
  <c r="BI1261" i="48"/>
  <c r="BH1261" i="48"/>
  <c r="BG1261" i="48"/>
  <c r="BF1261" i="48"/>
  <c r="T1261" i="48"/>
  <c r="R1261" i="48"/>
  <c r="P1261" i="48"/>
  <c r="BI1257" i="48"/>
  <c r="BH1257" i="48"/>
  <c r="BG1257" i="48"/>
  <c r="BF1257" i="48"/>
  <c r="T1257" i="48"/>
  <c r="R1257" i="48"/>
  <c r="P1257" i="48"/>
  <c r="BI1253" i="48"/>
  <c r="BH1253" i="48"/>
  <c r="BG1253" i="48"/>
  <c r="BF1253" i="48"/>
  <c r="T1253" i="48"/>
  <c r="R1253" i="48"/>
  <c r="P1253" i="48"/>
  <c r="BI1249" i="48"/>
  <c r="BH1249" i="48"/>
  <c r="BG1249" i="48"/>
  <c r="BF1249" i="48"/>
  <c r="T1249" i="48"/>
  <c r="R1249" i="48"/>
  <c r="P1249" i="48"/>
  <c r="BI1247" i="48"/>
  <c r="BH1247" i="48"/>
  <c r="BG1247" i="48"/>
  <c r="BF1247" i="48"/>
  <c r="T1247" i="48"/>
  <c r="R1247" i="48"/>
  <c r="P1247" i="48"/>
  <c r="BI1241" i="48"/>
  <c r="BH1241" i="48"/>
  <c r="BG1241" i="48"/>
  <c r="BF1241" i="48"/>
  <c r="T1241" i="48"/>
  <c r="R1241" i="48"/>
  <c r="P1241" i="48"/>
  <c r="BI1233" i="48"/>
  <c r="BH1233" i="48"/>
  <c r="BG1233" i="48"/>
  <c r="BF1233" i="48"/>
  <c r="T1233" i="48"/>
  <c r="R1233" i="48"/>
  <c r="P1233" i="48"/>
  <c r="BI1225" i="48"/>
  <c r="BH1225" i="48"/>
  <c r="BG1225" i="48"/>
  <c r="BF1225" i="48"/>
  <c r="T1225" i="48"/>
  <c r="R1225" i="48"/>
  <c r="P1225" i="48"/>
  <c r="BI1220" i="48"/>
  <c r="BH1220" i="48"/>
  <c r="BG1220" i="48"/>
  <c r="BF1220" i="48"/>
  <c r="T1220" i="48"/>
  <c r="R1220" i="48"/>
  <c r="P1220" i="48"/>
  <c r="BI1216" i="48"/>
  <c r="BH1216" i="48"/>
  <c r="BG1216" i="48"/>
  <c r="BF1216" i="48"/>
  <c r="T1216" i="48"/>
  <c r="R1216" i="48"/>
  <c r="P1216" i="48"/>
  <c r="BI1208" i="48"/>
  <c r="BH1208" i="48"/>
  <c r="BG1208" i="48"/>
  <c r="BF1208" i="48"/>
  <c r="T1208" i="48"/>
  <c r="R1208" i="48"/>
  <c r="P1208" i="48"/>
  <c r="BI1200" i="48"/>
  <c r="BH1200" i="48"/>
  <c r="BG1200" i="48"/>
  <c r="BF1200" i="48"/>
  <c r="T1200" i="48"/>
  <c r="R1200" i="48"/>
  <c r="P1200" i="48"/>
  <c r="BI1198" i="48"/>
  <c r="BH1198" i="48"/>
  <c r="BG1198" i="48"/>
  <c r="BF1198" i="48"/>
  <c r="T1198" i="48"/>
  <c r="R1198" i="48"/>
  <c r="P1198" i="48"/>
  <c r="BI1193" i="48"/>
  <c r="BH1193" i="48"/>
  <c r="BG1193" i="48"/>
  <c r="BF1193" i="48"/>
  <c r="T1193" i="48"/>
  <c r="R1193" i="48"/>
  <c r="P1193" i="48"/>
  <c r="BI1188" i="48"/>
  <c r="BH1188" i="48"/>
  <c r="BG1188" i="48"/>
  <c r="BF1188" i="48"/>
  <c r="T1188" i="48"/>
  <c r="R1188" i="48"/>
  <c r="P1188" i="48"/>
  <c r="BI1183" i="48"/>
  <c r="BH1183" i="48"/>
  <c r="BG1183" i="48"/>
  <c r="BF1183" i="48"/>
  <c r="T1183" i="48"/>
  <c r="R1183" i="48"/>
  <c r="P1183" i="48"/>
  <c r="BI1178" i="48"/>
  <c r="BH1178" i="48"/>
  <c r="BG1178" i="48"/>
  <c r="BF1178" i="48"/>
  <c r="T1178" i="48"/>
  <c r="R1178" i="48"/>
  <c r="P1178" i="48"/>
  <c r="BI1173" i="48"/>
  <c r="BH1173" i="48"/>
  <c r="BG1173" i="48"/>
  <c r="BF1173" i="48"/>
  <c r="T1173" i="48"/>
  <c r="R1173" i="48"/>
  <c r="P1173" i="48"/>
  <c r="BI1168" i="48"/>
  <c r="BH1168" i="48"/>
  <c r="BG1168" i="48"/>
  <c r="BF1168" i="48"/>
  <c r="T1168" i="48"/>
  <c r="R1168" i="48"/>
  <c r="P1168" i="48"/>
  <c r="BI1163" i="48"/>
  <c r="BH1163" i="48"/>
  <c r="BG1163" i="48"/>
  <c r="BF1163" i="48"/>
  <c r="T1163" i="48"/>
  <c r="R1163" i="48"/>
  <c r="P1163" i="48"/>
  <c r="BI1158" i="48"/>
  <c r="BH1158" i="48"/>
  <c r="BG1158" i="48"/>
  <c r="BF1158" i="48"/>
  <c r="T1158" i="48"/>
  <c r="R1158" i="48"/>
  <c r="P1158" i="48"/>
  <c r="BI1153" i="48"/>
  <c r="BH1153" i="48"/>
  <c r="BG1153" i="48"/>
  <c r="BF1153" i="48"/>
  <c r="T1153" i="48"/>
  <c r="R1153" i="48"/>
  <c r="P1153" i="48"/>
  <c r="BI1148" i="48"/>
  <c r="BH1148" i="48"/>
  <c r="BG1148" i="48"/>
  <c r="BF1148" i="48"/>
  <c r="T1148" i="48"/>
  <c r="R1148" i="48"/>
  <c r="P1148" i="48"/>
  <c r="BI1143" i="48"/>
  <c r="BH1143" i="48"/>
  <c r="BG1143" i="48"/>
  <c r="BF1143" i="48"/>
  <c r="T1143" i="48"/>
  <c r="R1143" i="48"/>
  <c r="P1143" i="48"/>
  <c r="BI1138" i="48"/>
  <c r="BH1138" i="48"/>
  <c r="BG1138" i="48"/>
  <c r="BF1138" i="48"/>
  <c r="T1138" i="48"/>
  <c r="R1138" i="48"/>
  <c r="P1138" i="48"/>
  <c r="BI1133" i="48"/>
  <c r="BH1133" i="48"/>
  <c r="BG1133" i="48"/>
  <c r="BF1133" i="48"/>
  <c r="T1133" i="48"/>
  <c r="R1133" i="48"/>
  <c r="P1133" i="48"/>
  <c r="BI1128" i="48"/>
  <c r="BH1128" i="48"/>
  <c r="BG1128" i="48"/>
  <c r="BF1128" i="48"/>
  <c r="T1128" i="48"/>
  <c r="R1128" i="48"/>
  <c r="P1128" i="48"/>
  <c r="BI1123" i="48"/>
  <c r="BH1123" i="48"/>
  <c r="BG1123" i="48"/>
  <c r="BF1123" i="48"/>
  <c r="T1123" i="48"/>
  <c r="R1123" i="48"/>
  <c r="P1123" i="48"/>
  <c r="BI1118" i="48"/>
  <c r="BH1118" i="48"/>
  <c r="BG1118" i="48"/>
  <c r="BF1118" i="48"/>
  <c r="T1118" i="48"/>
  <c r="R1118" i="48"/>
  <c r="P1118" i="48"/>
  <c r="BI1113" i="48"/>
  <c r="BH1113" i="48"/>
  <c r="BG1113" i="48"/>
  <c r="BF1113" i="48"/>
  <c r="T1113" i="48"/>
  <c r="R1113" i="48"/>
  <c r="P1113" i="48"/>
  <c r="BI1108" i="48"/>
  <c r="BH1108" i="48"/>
  <c r="BG1108" i="48"/>
  <c r="BF1108" i="48"/>
  <c r="T1108" i="48"/>
  <c r="R1108" i="48"/>
  <c r="P1108" i="48"/>
  <c r="BI1103" i="48"/>
  <c r="BH1103" i="48"/>
  <c r="BG1103" i="48"/>
  <c r="BF1103" i="48"/>
  <c r="T1103" i="48"/>
  <c r="R1103" i="48"/>
  <c r="P1103" i="48"/>
  <c r="BI1098" i="48"/>
  <c r="BH1098" i="48"/>
  <c r="BG1098" i="48"/>
  <c r="BF1098" i="48"/>
  <c r="T1098" i="48"/>
  <c r="R1098" i="48"/>
  <c r="P1098" i="48"/>
  <c r="BI1093" i="48"/>
  <c r="BH1093" i="48"/>
  <c r="BG1093" i="48"/>
  <c r="BF1093" i="48"/>
  <c r="T1093" i="48"/>
  <c r="R1093" i="48"/>
  <c r="P1093" i="48"/>
  <c r="BI1091" i="48"/>
  <c r="BH1091" i="48"/>
  <c r="BG1091" i="48"/>
  <c r="BF1091" i="48"/>
  <c r="T1091" i="48"/>
  <c r="R1091" i="48"/>
  <c r="P1091" i="48"/>
  <c r="BI1087" i="48"/>
  <c r="BH1087" i="48"/>
  <c r="BG1087" i="48"/>
  <c r="BF1087" i="48"/>
  <c r="T1087" i="48"/>
  <c r="R1087" i="48"/>
  <c r="P1087" i="48"/>
  <c r="BI1083" i="48"/>
  <c r="BH1083" i="48"/>
  <c r="BG1083" i="48"/>
  <c r="BF1083" i="48"/>
  <c r="T1083" i="48"/>
  <c r="R1083" i="48"/>
  <c r="P1083" i="48"/>
  <c r="BI1078" i="48"/>
  <c r="BH1078" i="48"/>
  <c r="BG1078" i="48"/>
  <c r="BF1078" i="48"/>
  <c r="T1078" i="48"/>
  <c r="R1078" i="48"/>
  <c r="P1078" i="48"/>
  <c r="BI1074" i="48"/>
  <c r="BH1074" i="48"/>
  <c r="BG1074" i="48"/>
  <c r="BF1074" i="48"/>
  <c r="T1074" i="48"/>
  <c r="R1074" i="48"/>
  <c r="P1074" i="48"/>
  <c r="BI1069" i="48"/>
  <c r="BH1069" i="48"/>
  <c r="BG1069" i="48"/>
  <c r="BF1069" i="48"/>
  <c r="T1069" i="48"/>
  <c r="R1069" i="48"/>
  <c r="P1069" i="48"/>
  <c r="BI1067" i="48"/>
  <c r="BH1067" i="48"/>
  <c r="BG1067" i="48"/>
  <c r="BF1067" i="48"/>
  <c r="T1067" i="48"/>
  <c r="R1067" i="48"/>
  <c r="P1067" i="48"/>
  <c r="BI1061" i="48"/>
  <c r="BH1061" i="48"/>
  <c r="BG1061" i="48"/>
  <c r="BF1061" i="48"/>
  <c r="T1061" i="48"/>
  <c r="R1061" i="48"/>
  <c r="P1061" i="48"/>
  <c r="BI1055" i="48"/>
  <c r="BH1055" i="48"/>
  <c r="BG1055" i="48"/>
  <c r="BF1055" i="48"/>
  <c r="T1055" i="48"/>
  <c r="R1055" i="48"/>
  <c r="P1055" i="48"/>
  <c r="BI1051" i="48"/>
  <c r="BH1051" i="48"/>
  <c r="BG1051" i="48"/>
  <c r="BF1051" i="48"/>
  <c r="T1051" i="48"/>
  <c r="R1051" i="48"/>
  <c r="P1051" i="48"/>
  <c r="BI1046" i="48"/>
  <c r="BH1046" i="48"/>
  <c r="BG1046" i="48"/>
  <c r="BF1046" i="48"/>
  <c r="T1046" i="48"/>
  <c r="R1046" i="48"/>
  <c r="P1046" i="48"/>
  <c r="BI1042" i="48"/>
  <c r="BH1042" i="48"/>
  <c r="BG1042" i="48"/>
  <c r="BF1042" i="48"/>
  <c r="T1042" i="48"/>
  <c r="R1042" i="48"/>
  <c r="P1042" i="48"/>
  <c r="BI1040" i="48"/>
  <c r="BH1040" i="48"/>
  <c r="BG1040" i="48"/>
  <c r="BF1040" i="48"/>
  <c r="T1040" i="48"/>
  <c r="R1040" i="48"/>
  <c r="P1040" i="48"/>
  <c r="BI1036" i="48"/>
  <c r="BH1036" i="48"/>
  <c r="BG1036" i="48"/>
  <c r="BF1036" i="48"/>
  <c r="T1036" i="48"/>
  <c r="R1036" i="48"/>
  <c r="P1036" i="48"/>
  <c r="BI1032" i="48"/>
  <c r="BH1032" i="48"/>
  <c r="BG1032" i="48"/>
  <c r="BF1032" i="48"/>
  <c r="T1032" i="48"/>
  <c r="R1032" i="48"/>
  <c r="P1032" i="48"/>
  <c r="BI1028" i="48"/>
  <c r="BH1028" i="48"/>
  <c r="BG1028" i="48"/>
  <c r="BF1028" i="48"/>
  <c r="T1028" i="48"/>
  <c r="R1028" i="48"/>
  <c r="P1028" i="48"/>
  <c r="BI1024" i="48"/>
  <c r="BH1024" i="48"/>
  <c r="BG1024" i="48"/>
  <c r="BF1024" i="48"/>
  <c r="T1024" i="48"/>
  <c r="R1024" i="48"/>
  <c r="P1024" i="48"/>
  <c r="BI1020" i="48"/>
  <c r="BH1020" i="48"/>
  <c r="BG1020" i="48"/>
  <c r="BF1020" i="48"/>
  <c r="T1020" i="48"/>
  <c r="R1020" i="48"/>
  <c r="P1020" i="48"/>
  <c r="BI1016" i="48"/>
  <c r="BH1016" i="48"/>
  <c r="BG1016" i="48"/>
  <c r="BF1016" i="48"/>
  <c r="T1016" i="48"/>
  <c r="R1016" i="48"/>
  <c r="P1016" i="48"/>
  <c r="BI1013" i="48"/>
  <c r="BH1013" i="48"/>
  <c r="BG1013" i="48"/>
  <c r="BF1013" i="48"/>
  <c r="T1013" i="48"/>
  <c r="R1013" i="48"/>
  <c r="P1013" i="48"/>
  <c r="BI1008" i="48"/>
  <c r="BH1008" i="48"/>
  <c r="BG1008" i="48"/>
  <c r="BF1008" i="48"/>
  <c r="T1008" i="48"/>
  <c r="R1008" i="48"/>
  <c r="P1008" i="48"/>
  <c r="BI1003" i="48"/>
  <c r="BH1003" i="48"/>
  <c r="BG1003" i="48"/>
  <c r="BF1003" i="48"/>
  <c r="T1003" i="48"/>
  <c r="R1003" i="48"/>
  <c r="P1003" i="48"/>
  <c r="BI999" i="48"/>
  <c r="BH999" i="48"/>
  <c r="BG999" i="48"/>
  <c r="BF999" i="48"/>
  <c r="T999" i="48"/>
  <c r="R999" i="48"/>
  <c r="P999" i="48"/>
  <c r="BI995" i="48"/>
  <c r="BH995" i="48"/>
  <c r="BG995" i="48"/>
  <c r="BF995" i="48"/>
  <c r="T995" i="48"/>
  <c r="R995" i="48"/>
  <c r="P995" i="48"/>
  <c r="BI991" i="48"/>
  <c r="BH991" i="48"/>
  <c r="BG991" i="48"/>
  <c r="BF991" i="48"/>
  <c r="T991" i="48"/>
  <c r="R991" i="48"/>
  <c r="P991" i="48"/>
  <c r="BI986" i="48"/>
  <c r="BH986" i="48"/>
  <c r="BG986" i="48"/>
  <c r="BF986" i="48"/>
  <c r="T986" i="48"/>
  <c r="R986" i="48"/>
  <c r="P986" i="48"/>
  <c r="BI980" i="48"/>
  <c r="BH980" i="48"/>
  <c r="BG980" i="48"/>
  <c r="BF980" i="48"/>
  <c r="T980" i="48"/>
  <c r="R980" i="48"/>
  <c r="P980" i="48"/>
  <c r="BI972" i="48"/>
  <c r="BH972" i="48"/>
  <c r="BG972" i="48"/>
  <c r="BF972" i="48"/>
  <c r="T972" i="48"/>
  <c r="R972" i="48"/>
  <c r="P972" i="48"/>
  <c r="BI967" i="48"/>
  <c r="BH967" i="48"/>
  <c r="BG967" i="48"/>
  <c r="BF967" i="48"/>
  <c r="T967" i="48"/>
  <c r="R967" i="48"/>
  <c r="P967" i="48"/>
  <c r="BI963" i="48"/>
  <c r="BH963" i="48"/>
  <c r="BG963" i="48"/>
  <c r="BF963" i="48"/>
  <c r="T963" i="48"/>
  <c r="R963" i="48"/>
  <c r="P963" i="48"/>
  <c r="BI959" i="48"/>
  <c r="BH959" i="48"/>
  <c r="BG959" i="48"/>
  <c r="BF959" i="48"/>
  <c r="T959" i="48"/>
  <c r="R959" i="48"/>
  <c r="P959" i="48"/>
  <c r="BI955" i="48"/>
  <c r="BH955" i="48"/>
  <c r="BG955" i="48"/>
  <c r="BF955" i="48"/>
  <c r="T955" i="48"/>
  <c r="R955" i="48"/>
  <c r="P955" i="48"/>
  <c r="BI953" i="48"/>
  <c r="BH953" i="48"/>
  <c r="BG953" i="48"/>
  <c r="BF953" i="48"/>
  <c r="T953" i="48"/>
  <c r="R953" i="48"/>
  <c r="P953" i="48"/>
  <c r="BI949" i="48"/>
  <c r="BH949" i="48"/>
  <c r="BG949" i="48"/>
  <c r="BF949" i="48"/>
  <c r="T949" i="48"/>
  <c r="R949" i="48"/>
  <c r="P949" i="48"/>
  <c r="BI945" i="48"/>
  <c r="BH945" i="48"/>
  <c r="BG945" i="48"/>
  <c r="BF945" i="48"/>
  <c r="T945" i="48"/>
  <c r="R945" i="48"/>
  <c r="P945" i="48"/>
  <c r="BI940" i="48"/>
  <c r="BH940" i="48"/>
  <c r="BG940" i="48"/>
  <c r="BF940" i="48"/>
  <c r="T940" i="48"/>
  <c r="R940" i="48"/>
  <c r="P940" i="48"/>
  <c r="BI936" i="48"/>
  <c r="BH936" i="48"/>
  <c r="BG936" i="48"/>
  <c r="BF936" i="48"/>
  <c r="T936" i="48"/>
  <c r="R936" i="48"/>
  <c r="P936" i="48"/>
  <c r="BI932" i="48"/>
  <c r="BH932" i="48"/>
  <c r="BG932" i="48"/>
  <c r="BF932" i="48"/>
  <c r="T932" i="48"/>
  <c r="R932" i="48"/>
  <c r="P932" i="48"/>
  <c r="BI928" i="48"/>
  <c r="BH928" i="48"/>
  <c r="BG928" i="48"/>
  <c r="BF928" i="48"/>
  <c r="T928" i="48"/>
  <c r="R928" i="48"/>
  <c r="P928" i="48"/>
  <c r="BI924" i="48"/>
  <c r="BH924" i="48"/>
  <c r="BG924" i="48"/>
  <c r="BF924" i="48"/>
  <c r="T924" i="48"/>
  <c r="R924" i="48"/>
  <c r="P924" i="48"/>
  <c r="BI920" i="48"/>
  <c r="BH920" i="48"/>
  <c r="BG920" i="48"/>
  <c r="BF920" i="48"/>
  <c r="T920" i="48"/>
  <c r="R920" i="48"/>
  <c r="P920" i="48"/>
  <c r="BI916" i="48"/>
  <c r="BH916" i="48"/>
  <c r="BG916" i="48"/>
  <c r="BF916" i="48"/>
  <c r="T916" i="48"/>
  <c r="R916" i="48"/>
  <c r="P916" i="48"/>
  <c r="BI905" i="48"/>
  <c r="BH905" i="48"/>
  <c r="BG905" i="48"/>
  <c r="BF905" i="48"/>
  <c r="T905" i="48"/>
  <c r="R905" i="48"/>
  <c r="P905" i="48"/>
  <c r="BI900" i="48"/>
  <c r="BH900" i="48"/>
  <c r="BG900" i="48"/>
  <c r="BF900" i="48"/>
  <c r="T900" i="48"/>
  <c r="R900" i="48"/>
  <c r="P900" i="48"/>
  <c r="BI890" i="48"/>
  <c r="BH890" i="48"/>
  <c r="BG890" i="48"/>
  <c r="BF890" i="48"/>
  <c r="T890" i="48"/>
  <c r="R890" i="48"/>
  <c r="P890" i="48"/>
  <c r="BI885" i="48"/>
  <c r="BH885" i="48"/>
  <c r="BG885" i="48"/>
  <c r="BF885" i="48"/>
  <c r="T885" i="48"/>
  <c r="R885" i="48"/>
  <c r="P885" i="48"/>
  <c r="BI880" i="48"/>
  <c r="BH880" i="48"/>
  <c r="BG880" i="48"/>
  <c r="BF880" i="48"/>
  <c r="T880" i="48"/>
  <c r="R880" i="48"/>
  <c r="P880" i="48"/>
  <c r="BI875" i="48"/>
  <c r="BH875" i="48"/>
  <c r="BG875" i="48"/>
  <c r="BF875" i="48"/>
  <c r="T875" i="48"/>
  <c r="R875" i="48"/>
  <c r="P875" i="48"/>
  <c r="BI871" i="48"/>
  <c r="BH871" i="48"/>
  <c r="BG871" i="48"/>
  <c r="BF871" i="48"/>
  <c r="T871" i="48"/>
  <c r="R871" i="48"/>
  <c r="P871" i="48"/>
  <c r="BI867" i="48"/>
  <c r="BH867" i="48"/>
  <c r="BG867" i="48"/>
  <c r="BF867" i="48"/>
  <c r="T867" i="48"/>
  <c r="R867" i="48"/>
  <c r="P867" i="48"/>
  <c r="BI861" i="48"/>
  <c r="BH861" i="48"/>
  <c r="BG861" i="48"/>
  <c r="BF861" i="48"/>
  <c r="T861" i="48"/>
  <c r="R861" i="48"/>
  <c r="P861" i="48"/>
  <c r="BI852" i="48"/>
  <c r="BH852" i="48"/>
  <c r="BG852" i="48"/>
  <c r="BF852" i="48"/>
  <c r="T852" i="48"/>
  <c r="R852" i="48"/>
  <c r="P852" i="48"/>
  <c r="BI837" i="48"/>
  <c r="BH837" i="48"/>
  <c r="BG837" i="48"/>
  <c r="BF837" i="48"/>
  <c r="T837" i="48"/>
  <c r="R837" i="48"/>
  <c r="P837" i="48"/>
  <c r="BI833" i="48"/>
  <c r="BH833" i="48"/>
  <c r="BG833" i="48"/>
  <c r="BF833" i="48"/>
  <c r="T833" i="48"/>
  <c r="R833" i="48"/>
  <c r="P833" i="48"/>
  <c r="BI827" i="48"/>
  <c r="BH827" i="48"/>
  <c r="BG827" i="48"/>
  <c r="BF827" i="48"/>
  <c r="T827" i="48"/>
  <c r="R827" i="48"/>
  <c r="P827" i="48"/>
  <c r="BI824" i="48"/>
  <c r="BH824" i="48"/>
  <c r="BG824" i="48"/>
  <c r="BF824" i="48"/>
  <c r="T824" i="48"/>
  <c r="T823" i="48"/>
  <c r="R824" i="48"/>
  <c r="R823" i="48" s="1"/>
  <c r="P824" i="48"/>
  <c r="P823" i="48"/>
  <c r="BI821" i="48"/>
  <c r="BH821" i="48"/>
  <c r="BG821" i="48"/>
  <c r="BF821" i="48"/>
  <c r="T821" i="48"/>
  <c r="R821" i="48"/>
  <c r="P821" i="48"/>
  <c r="BI817" i="48"/>
  <c r="BH817" i="48"/>
  <c r="BG817" i="48"/>
  <c r="BF817" i="48"/>
  <c r="T817" i="48"/>
  <c r="R817" i="48"/>
  <c r="P817" i="48"/>
  <c r="BI815" i="48"/>
  <c r="BH815" i="48"/>
  <c r="BG815" i="48"/>
  <c r="BF815" i="48"/>
  <c r="T815" i="48"/>
  <c r="R815" i="48"/>
  <c r="P815" i="48"/>
  <c r="BI813" i="48"/>
  <c r="BH813" i="48"/>
  <c r="BG813" i="48"/>
  <c r="BF813" i="48"/>
  <c r="T813" i="48"/>
  <c r="R813" i="48"/>
  <c r="P813" i="48"/>
  <c r="BI806" i="48"/>
  <c r="BH806" i="48"/>
  <c r="BG806" i="48"/>
  <c r="BF806" i="48"/>
  <c r="T806" i="48"/>
  <c r="R806" i="48"/>
  <c r="P806" i="48"/>
  <c r="BI801" i="48"/>
  <c r="BH801" i="48"/>
  <c r="BG801" i="48"/>
  <c r="BF801" i="48"/>
  <c r="T801" i="48"/>
  <c r="R801" i="48"/>
  <c r="P801" i="48"/>
  <c r="BI796" i="48"/>
  <c r="BH796" i="48"/>
  <c r="BG796" i="48"/>
  <c r="BF796" i="48"/>
  <c r="T796" i="48"/>
  <c r="R796" i="48"/>
  <c r="P796" i="48"/>
  <c r="BI791" i="48"/>
  <c r="BH791" i="48"/>
  <c r="BG791" i="48"/>
  <c r="BF791" i="48"/>
  <c r="T791" i="48"/>
  <c r="R791" i="48"/>
  <c r="P791" i="48"/>
  <c r="BI786" i="48"/>
  <c r="BH786" i="48"/>
  <c r="BG786" i="48"/>
  <c r="BF786" i="48"/>
  <c r="T786" i="48"/>
  <c r="R786" i="48"/>
  <c r="P786" i="48"/>
  <c r="BI781" i="48"/>
  <c r="BH781" i="48"/>
  <c r="BG781" i="48"/>
  <c r="BF781" i="48"/>
  <c r="T781" i="48"/>
  <c r="R781" i="48"/>
  <c r="P781" i="48"/>
  <c r="BI779" i="48"/>
  <c r="BH779" i="48"/>
  <c r="BG779" i="48"/>
  <c r="BF779" i="48"/>
  <c r="T779" i="48"/>
  <c r="R779" i="48"/>
  <c r="P779" i="48"/>
  <c r="BI776" i="48"/>
  <c r="BH776" i="48"/>
  <c r="BG776" i="48"/>
  <c r="BF776" i="48"/>
  <c r="T776" i="48"/>
  <c r="R776" i="48"/>
  <c r="P776" i="48"/>
  <c r="BI773" i="48"/>
  <c r="BH773" i="48"/>
  <c r="BG773" i="48"/>
  <c r="BF773" i="48"/>
  <c r="T773" i="48"/>
  <c r="R773" i="48"/>
  <c r="P773" i="48"/>
  <c r="BI771" i="48"/>
  <c r="BH771" i="48"/>
  <c r="BG771" i="48"/>
  <c r="BF771" i="48"/>
  <c r="T771" i="48"/>
  <c r="R771" i="48"/>
  <c r="P771" i="48"/>
  <c r="BI768" i="48"/>
  <c r="BH768" i="48"/>
  <c r="BG768" i="48"/>
  <c r="BF768" i="48"/>
  <c r="T768" i="48"/>
  <c r="R768" i="48"/>
  <c r="P768" i="48"/>
  <c r="BI759" i="48"/>
  <c r="BH759" i="48"/>
  <c r="BG759" i="48"/>
  <c r="BF759" i="48"/>
  <c r="T759" i="48"/>
  <c r="R759" i="48"/>
  <c r="P759" i="48"/>
  <c r="BI755" i="48"/>
  <c r="BH755" i="48"/>
  <c r="BG755" i="48"/>
  <c r="BF755" i="48"/>
  <c r="T755" i="48"/>
  <c r="R755" i="48"/>
  <c r="P755" i="48"/>
  <c r="BI748" i="48"/>
  <c r="BH748" i="48"/>
  <c r="BG748" i="48"/>
  <c r="BF748" i="48"/>
  <c r="T748" i="48"/>
  <c r="R748" i="48"/>
  <c r="P748" i="48"/>
  <c r="BI744" i="48"/>
  <c r="BH744" i="48"/>
  <c r="BG744" i="48"/>
  <c r="BF744" i="48"/>
  <c r="T744" i="48"/>
  <c r="R744" i="48"/>
  <c r="P744" i="48"/>
  <c r="BI740" i="48"/>
  <c r="BH740" i="48"/>
  <c r="BG740" i="48"/>
  <c r="BF740" i="48"/>
  <c r="T740" i="48"/>
  <c r="R740" i="48"/>
  <c r="P740" i="48"/>
  <c r="BI737" i="48"/>
  <c r="BH737" i="48"/>
  <c r="BG737" i="48"/>
  <c r="BF737" i="48"/>
  <c r="T737" i="48"/>
  <c r="R737" i="48"/>
  <c r="P737" i="48"/>
  <c r="BI732" i="48"/>
  <c r="BH732" i="48"/>
  <c r="BG732" i="48"/>
  <c r="BF732" i="48"/>
  <c r="T732" i="48"/>
  <c r="R732" i="48"/>
  <c r="P732" i="48"/>
  <c r="BI729" i="48"/>
  <c r="BH729" i="48"/>
  <c r="BG729" i="48"/>
  <c r="BF729" i="48"/>
  <c r="T729" i="48"/>
  <c r="R729" i="48"/>
  <c r="P729" i="48"/>
  <c r="BI721" i="48"/>
  <c r="BH721" i="48"/>
  <c r="BG721" i="48"/>
  <c r="BF721" i="48"/>
  <c r="T721" i="48"/>
  <c r="R721" i="48"/>
  <c r="P721" i="48"/>
  <c r="BI709" i="48"/>
  <c r="BH709" i="48"/>
  <c r="BG709" i="48"/>
  <c r="BF709" i="48"/>
  <c r="T709" i="48"/>
  <c r="R709" i="48"/>
  <c r="P709" i="48"/>
  <c r="BI704" i="48"/>
  <c r="BH704" i="48"/>
  <c r="BG704" i="48"/>
  <c r="BF704" i="48"/>
  <c r="T704" i="48"/>
  <c r="R704" i="48"/>
  <c r="P704" i="48"/>
  <c r="BI694" i="48"/>
  <c r="BH694" i="48"/>
  <c r="BG694" i="48"/>
  <c r="BF694" i="48"/>
  <c r="T694" i="48"/>
  <c r="R694" i="48"/>
  <c r="P694" i="48"/>
  <c r="BI690" i="48"/>
  <c r="BH690" i="48"/>
  <c r="BG690" i="48"/>
  <c r="BF690" i="48"/>
  <c r="T690" i="48"/>
  <c r="R690" i="48"/>
  <c r="P690" i="48"/>
  <c r="BI687" i="48"/>
  <c r="BH687" i="48"/>
  <c r="BG687" i="48"/>
  <c r="BF687" i="48"/>
  <c r="T687" i="48"/>
  <c r="R687" i="48"/>
  <c r="P687" i="48"/>
  <c r="BI682" i="48"/>
  <c r="BH682" i="48"/>
  <c r="BG682" i="48"/>
  <c r="BF682" i="48"/>
  <c r="T682" i="48"/>
  <c r="R682" i="48"/>
  <c r="P682" i="48"/>
  <c r="BI676" i="48"/>
  <c r="BH676" i="48"/>
  <c r="BG676" i="48"/>
  <c r="BF676" i="48"/>
  <c r="T676" i="48"/>
  <c r="R676" i="48"/>
  <c r="P676" i="48"/>
  <c r="BI671" i="48"/>
  <c r="BH671" i="48"/>
  <c r="BG671" i="48"/>
  <c r="BF671" i="48"/>
  <c r="T671" i="48"/>
  <c r="R671" i="48"/>
  <c r="P671" i="48"/>
  <c r="BI666" i="48"/>
  <c r="BH666" i="48"/>
  <c r="BG666" i="48"/>
  <c r="BF666" i="48"/>
  <c r="T666" i="48"/>
  <c r="R666" i="48"/>
  <c r="P666" i="48"/>
  <c r="BI662" i="48"/>
  <c r="BH662" i="48"/>
  <c r="BG662" i="48"/>
  <c r="BF662" i="48"/>
  <c r="T662" i="48"/>
  <c r="R662" i="48"/>
  <c r="P662" i="48"/>
  <c r="BI658" i="48"/>
  <c r="BH658" i="48"/>
  <c r="BG658" i="48"/>
  <c r="BF658" i="48"/>
  <c r="T658" i="48"/>
  <c r="R658" i="48"/>
  <c r="P658" i="48"/>
  <c r="BI653" i="48"/>
  <c r="BH653" i="48"/>
  <c r="BG653" i="48"/>
  <c r="BF653" i="48"/>
  <c r="T653" i="48"/>
  <c r="R653" i="48"/>
  <c r="P653" i="48"/>
  <c r="BI648" i="48"/>
  <c r="BH648" i="48"/>
  <c r="BG648" i="48"/>
  <c r="BF648" i="48"/>
  <c r="T648" i="48"/>
  <c r="R648" i="48"/>
  <c r="P648" i="48"/>
  <c r="BI643" i="48"/>
  <c r="BH643" i="48"/>
  <c r="BG643" i="48"/>
  <c r="BF643" i="48"/>
  <c r="T643" i="48"/>
  <c r="R643" i="48"/>
  <c r="P643" i="48"/>
  <c r="BI638" i="48"/>
  <c r="BH638" i="48"/>
  <c r="BG638" i="48"/>
  <c r="BF638" i="48"/>
  <c r="T638" i="48"/>
  <c r="R638" i="48"/>
  <c r="P638" i="48"/>
  <c r="BI634" i="48"/>
  <c r="BH634" i="48"/>
  <c r="BG634" i="48"/>
  <c r="BF634" i="48"/>
  <c r="T634" i="48"/>
  <c r="R634" i="48"/>
  <c r="P634" i="48"/>
  <c r="BI629" i="48"/>
  <c r="BH629" i="48"/>
  <c r="BG629" i="48"/>
  <c r="BF629" i="48"/>
  <c r="T629" i="48"/>
  <c r="R629" i="48"/>
  <c r="P629" i="48"/>
  <c r="BI617" i="48"/>
  <c r="BH617" i="48"/>
  <c r="BG617" i="48"/>
  <c r="BF617" i="48"/>
  <c r="T617" i="48"/>
  <c r="R617" i="48"/>
  <c r="P617" i="48"/>
  <c r="BI605" i="48"/>
  <c r="BH605" i="48"/>
  <c r="BG605" i="48"/>
  <c r="BF605" i="48"/>
  <c r="T605" i="48"/>
  <c r="R605" i="48"/>
  <c r="P605" i="48"/>
  <c r="BI600" i="48"/>
  <c r="BH600" i="48"/>
  <c r="BG600" i="48"/>
  <c r="BF600" i="48"/>
  <c r="T600" i="48"/>
  <c r="R600" i="48"/>
  <c r="P600" i="48"/>
  <c r="BI597" i="48"/>
  <c r="BH597" i="48"/>
  <c r="BG597" i="48"/>
  <c r="BF597" i="48"/>
  <c r="T597" i="48"/>
  <c r="R597" i="48"/>
  <c r="P597" i="48"/>
  <c r="BI594" i="48"/>
  <c r="BH594" i="48"/>
  <c r="BG594" i="48"/>
  <c r="BF594" i="48"/>
  <c r="T594" i="48"/>
  <c r="R594" i="48"/>
  <c r="P594" i="48"/>
  <c r="BI588" i="48"/>
  <c r="BH588" i="48"/>
  <c r="BG588" i="48"/>
  <c r="BF588" i="48"/>
  <c r="T588" i="48"/>
  <c r="R588" i="48"/>
  <c r="P588" i="48"/>
  <c r="BI584" i="48"/>
  <c r="BH584" i="48"/>
  <c r="BG584" i="48"/>
  <c r="BF584" i="48"/>
  <c r="T584" i="48"/>
  <c r="R584" i="48"/>
  <c r="P584" i="48"/>
  <c r="BI579" i="48"/>
  <c r="BH579" i="48"/>
  <c r="BG579" i="48"/>
  <c r="BF579" i="48"/>
  <c r="T579" i="48"/>
  <c r="R579" i="48"/>
  <c r="P579" i="48"/>
  <c r="BI575" i="48"/>
  <c r="BH575" i="48"/>
  <c r="BG575" i="48"/>
  <c r="BF575" i="48"/>
  <c r="T575" i="48"/>
  <c r="R575" i="48"/>
  <c r="P575" i="48"/>
  <c r="BI570" i="48"/>
  <c r="BH570" i="48"/>
  <c r="BG570" i="48"/>
  <c r="BF570" i="48"/>
  <c r="T570" i="48"/>
  <c r="R570" i="48"/>
  <c r="P570" i="48"/>
  <c r="BI566" i="48"/>
  <c r="BH566" i="48"/>
  <c r="BG566" i="48"/>
  <c r="BF566" i="48"/>
  <c r="T566" i="48"/>
  <c r="R566" i="48"/>
  <c r="P566" i="48"/>
  <c r="BI562" i="48"/>
  <c r="BH562" i="48"/>
  <c r="BG562" i="48"/>
  <c r="BF562" i="48"/>
  <c r="T562" i="48"/>
  <c r="R562" i="48"/>
  <c r="P562" i="48"/>
  <c r="BI557" i="48"/>
  <c r="BH557" i="48"/>
  <c r="BG557" i="48"/>
  <c r="BF557" i="48"/>
  <c r="T557" i="48"/>
  <c r="R557" i="48"/>
  <c r="P557" i="48"/>
  <c r="BI546" i="48"/>
  <c r="BH546" i="48"/>
  <c r="BG546" i="48"/>
  <c r="BF546" i="48"/>
  <c r="T546" i="48"/>
  <c r="R546" i="48"/>
  <c r="P546" i="48"/>
  <c r="BI542" i="48"/>
  <c r="BH542" i="48"/>
  <c r="BG542" i="48"/>
  <c r="BF542" i="48"/>
  <c r="T542" i="48"/>
  <c r="R542" i="48"/>
  <c r="P542" i="48"/>
  <c r="BI538" i="48"/>
  <c r="BH538" i="48"/>
  <c r="BG538" i="48"/>
  <c r="BF538" i="48"/>
  <c r="T538" i="48"/>
  <c r="R538" i="48"/>
  <c r="P538" i="48"/>
  <c r="BI534" i="48"/>
  <c r="BH534" i="48"/>
  <c r="BG534" i="48"/>
  <c r="BF534" i="48"/>
  <c r="T534" i="48"/>
  <c r="R534" i="48"/>
  <c r="P534" i="48"/>
  <c r="BI529" i="48"/>
  <c r="BH529" i="48"/>
  <c r="BG529" i="48"/>
  <c r="BF529" i="48"/>
  <c r="T529" i="48"/>
  <c r="R529" i="48"/>
  <c r="P529" i="48"/>
  <c r="BI518" i="48"/>
  <c r="BH518" i="48"/>
  <c r="BG518" i="48"/>
  <c r="BF518" i="48"/>
  <c r="T518" i="48"/>
  <c r="R518" i="48"/>
  <c r="P518" i="48"/>
  <c r="BI513" i="48"/>
  <c r="BH513" i="48"/>
  <c r="BG513" i="48"/>
  <c r="BF513" i="48"/>
  <c r="T513" i="48"/>
  <c r="R513" i="48"/>
  <c r="P513" i="48"/>
  <c r="BI509" i="48"/>
  <c r="BH509" i="48"/>
  <c r="BG509" i="48"/>
  <c r="BF509" i="48"/>
  <c r="T509" i="48"/>
  <c r="R509" i="48"/>
  <c r="P509" i="48"/>
  <c r="BI505" i="48"/>
  <c r="BH505" i="48"/>
  <c r="BG505" i="48"/>
  <c r="BF505" i="48"/>
  <c r="T505" i="48"/>
  <c r="R505" i="48"/>
  <c r="P505" i="48"/>
  <c r="BI503" i="48"/>
  <c r="BH503" i="48"/>
  <c r="BG503" i="48"/>
  <c r="BF503" i="48"/>
  <c r="T503" i="48"/>
  <c r="R503" i="48"/>
  <c r="P503" i="48"/>
  <c r="BI483" i="48"/>
  <c r="BH483" i="48"/>
  <c r="BG483" i="48"/>
  <c r="BF483" i="48"/>
  <c r="T483" i="48"/>
  <c r="R483" i="48"/>
  <c r="P483" i="48"/>
  <c r="BI471" i="48"/>
  <c r="BH471" i="48"/>
  <c r="BG471" i="48"/>
  <c r="BF471" i="48"/>
  <c r="T471" i="48"/>
  <c r="R471" i="48"/>
  <c r="P471" i="48"/>
  <c r="BI458" i="48"/>
  <c r="BH458" i="48"/>
  <c r="BG458" i="48"/>
  <c r="BF458" i="48"/>
  <c r="T458" i="48"/>
  <c r="R458" i="48"/>
  <c r="P458" i="48"/>
  <c r="BI448" i="48"/>
  <c r="BH448" i="48"/>
  <c r="BG448" i="48"/>
  <c r="BF448" i="48"/>
  <c r="T448" i="48"/>
  <c r="R448" i="48"/>
  <c r="P448" i="48"/>
  <c r="BI444" i="48"/>
  <c r="BH444" i="48"/>
  <c r="BG444" i="48"/>
  <c r="BF444" i="48"/>
  <c r="T444" i="48"/>
  <c r="R444" i="48"/>
  <c r="P444" i="48"/>
  <c r="BI441" i="48"/>
  <c r="BH441" i="48"/>
  <c r="BG441" i="48"/>
  <c r="BF441" i="48"/>
  <c r="T441" i="48"/>
  <c r="R441" i="48"/>
  <c r="P441" i="48"/>
  <c r="BI438" i="48"/>
  <c r="BH438" i="48"/>
  <c r="BG438" i="48"/>
  <c r="BF438" i="48"/>
  <c r="T438" i="48"/>
  <c r="R438" i="48"/>
  <c r="P438" i="48"/>
  <c r="BI436" i="48"/>
  <c r="BH436" i="48"/>
  <c r="BG436" i="48"/>
  <c r="BF436" i="48"/>
  <c r="T436" i="48"/>
  <c r="R436" i="48"/>
  <c r="P436" i="48"/>
  <c r="BI433" i="48"/>
  <c r="BH433" i="48"/>
  <c r="BG433" i="48"/>
  <c r="BF433" i="48"/>
  <c r="T433" i="48"/>
  <c r="R433" i="48"/>
  <c r="P433" i="48"/>
  <c r="BI430" i="48"/>
  <c r="BH430" i="48"/>
  <c r="BG430" i="48"/>
  <c r="BF430" i="48"/>
  <c r="T430" i="48"/>
  <c r="R430" i="48"/>
  <c r="P430" i="48"/>
  <c r="BI427" i="48"/>
  <c r="BH427" i="48"/>
  <c r="BG427" i="48"/>
  <c r="BF427" i="48"/>
  <c r="T427" i="48"/>
  <c r="R427" i="48"/>
  <c r="P427" i="48"/>
  <c r="BI417" i="48"/>
  <c r="BH417" i="48"/>
  <c r="BG417" i="48"/>
  <c r="BF417" i="48"/>
  <c r="T417" i="48"/>
  <c r="R417" i="48"/>
  <c r="P417" i="48"/>
  <c r="BI413" i="48"/>
  <c r="BH413" i="48"/>
  <c r="BG413" i="48"/>
  <c r="BF413" i="48"/>
  <c r="T413" i="48"/>
  <c r="R413" i="48"/>
  <c r="P413" i="48"/>
  <c r="BI409" i="48"/>
  <c r="BH409" i="48"/>
  <c r="BG409" i="48"/>
  <c r="BF409" i="48"/>
  <c r="T409" i="48"/>
  <c r="R409" i="48"/>
  <c r="P409" i="48"/>
  <c r="BI405" i="48"/>
  <c r="BH405" i="48"/>
  <c r="BG405" i="48"/>
  <c r="BF405" i="48"/>
  <c r="T405" i="48"/>
  <c r="R405" i="48"/>
  <c r="P405" i="48"/>
  <c r="BI401" i="48"/>
  <c r="BH401" i="48"/>
  <c r="BG401" i="48"/>
  <c r="BF401" i="48"/>
  <c r="T401" i="48"/>
  <c r="R401" i="48"/>
  <c r="P401" i="48"/>
  <c r="BI389" i="48"/>
  <c r="BH389" i="48"/>
  <c r="BG389" i="48"/>
  <c r="BF389" i="48"/>
  <c r="T389" i="48"/>
  <c r="R389" i="48"/>
  <c r="P389" i="48"/>
  <c r="BI385" i="48"/>
  <c r="BH385" i="48"/>
  <c r="BG385" i="48"/>
  <c r="BF385" i="48"/>
  <c r="T385" i="48"/>
  <c r="R385" i="48"/>
  <c r="P385" i="48"/>
  <c r="BI381" i="48"/>
  <c r="BH381" i="48"/>
  <c r="BG381" i="48"/>
  <c r="BF381" i="48"/>
  <c r="T381" i="48"/>
  <c r="R381" i="48"/>
  <c r="P381" i="48"/>
  <c r="BI377" i="48"/>
  <c r="BH377" i="48"/>
  <c r="BG377" i="48"/>
  <c r="BF377" i="48"/>
  <c r="T377" i="48"/>
  <c r="R377" i="48"/>
  <c r="P377" i="48"/>
  <c r="BI371" i="48"/>
  <c r="BH371" i="48"/>
  <c r="BG371" i="48"/>
  <c r="BF371" i="48"/>
  <c r="T371" i="48"/>
  <c r="R371" i="48"/>
  <c r="P371" i="48"/>
  <c r="BI366" i="48"/>
  <c r="BH366" i="48"/>
  <c r="BG366" i="48"/>
  <c r="BF366" i="48"/>
  <c r="T366" i="48"/>
  <c r="R366" i="48"/>
  <c r="P366" i="48"/>
  <c r="BI362" i="48"/>
  <c r="BH362" i="48"/>
  <c r="BG362" i="48"/>
  <c r="BF362" i="48"/>
  <c r="T362" i="48"/>
  <c r="R362" i="48"/>
  <c r="P362" i="48"/>
  <c r="BI358" i="48"/>
  <c r="BH358" i="48"/>
  <c r="BG358" i="48"/>
  <c r="BF358" i="48"/>
  <c r="T358" i="48"/>
  <c r="R358" i="48"/>
  <c r="P358" i="48"/>
  <c r="BI355" i="48"/>
  <c r="BH355" i="48"/>
  <c r="BG355" i="48"/>
  <c r="BF355" i="48"/>
  <c r="T355" i="48"/>
  <c r="R355" i="48"/>
  <c r="P355" i="48"/>
  <c r="BI351" i="48"/>
  <c r="BH351" i="48"/>
  <c r="BG351" i="48"/>
  <c r="BF351" i="48"/>
  <c r="T351" i="48"/>
  <c r="R351" i="48"/>
  <c r="P351" i="48"/>
  <c r="BI348" i="48"/>
  <c r="BH348" i="48"/>
  <c r="BG348" i="48"/>
  <c r="BF348" i="48"/>
  <c r="T348" i="48"/>
  <c r="R348" i="48"/>
  <c r="P348" i="48"/>
  <c r="BI345" i="48"/>
  <c r="BH345" i="48"/>
  <c r="BG345" i="48"/>
  <c r="BF345" i="48"/>
  <c r="T345" i="48"/>
  <c r="R345" i="48"/>
  <c r="P345" i="48"/>
  <c r="BI341" i="48"/>
  <c r="BH341" i="48"/>
  <c r="BG341" i="48"/>
  <c r="BF341" i="48"/>
  <c r="T341" i="48"/>
  <c r="R341" i="48"/>
  <c r="P341" i="48"/>
  <c r="BI337" i="48"/>
  <c r="BH337" i="48"/>
  <c r="BG337" i="48"/>
  <c r="BF337" i="48"/>
  <c r="T337" i="48"/>
  <c r="R337" i="48"/>
  <c r="P337" i="48"/>
  <c r="BI316" i="48"/>
  <c r="BH316" i="48"/>
  <c r="BG316" i="48"/>
  <c r="BF316" i="48"/>
  <c r="T316" i="48"/>
  <c r="R316" i="48"/>
  <c r="P316" i="48"/>
  <c r="BI307" i="48"/>
  <c r="BH307" i="48"/>
  <c r="BG307" i="48"/>
  <c r="BF307" i="48"/>
  <c r="T307" i="48"/>
  <c r="R307" i="48"/>
  <c r="P307" i="48"/>
  <c r="BI301" i="48"/>
  <c r="BH301" i="48"/>
  <c r="BG301" i="48"/>
  <c r="BF301" i="48"/>
  <c r="T301" i="48"/>
  <c r="R301" i="48"/>
  <c r="P301" i="48"/>
  <c r="BI296" i="48"/>
  <c r="BH296" i="48"/>
  <c r="BG296" i="48"/>
  <c r="BF296" i="48"/>
  <c r="T296" i="48"/>
  <c r="R296" i="48"/>
  <c r="P296" i="48"/>
  <c r="BI292" i="48"/>
  <c r="BH292" i="48"/>
  <c r="BG292" i="48"/>
  <c r="BF292" i="48"/>
  <c r="T292" i="48"/>
  <c r="R292" i="48"/>
  <c r="P292" i="48"/>
  <c r="BI286" i="48"/>
  <c r="BH286" i="48"/>
  <c r="BG286" i="48"/>
  <c r="BF286" i="48"/>
  <c r="T286" i="48"/>
  <c r="R286" i="48"/>
  <c r="P286" i="48"/>
  <c r="BI282" i="48"/>
  <c r="BH282" i="48"/>
  <c r="BG282" i="48"/>
  <c r="BF282" i="48"/>
  <c r="T282" i="48"/>
  <c r="R282" i="48"/>
  <c r="P282" i="48"/>
  <c r="BI278" i="48"/>
  <c r="BH278" i="48"/>
  <c r="BG278" i="48"/>
  <c r="BF278" i="48"/>
  <c r="T278" i="48"/>
  <c r="R278" i="48"/>
  <c r="P278" i="48"/>
  <c r="BI274" i="48"/>
  <c r="BH274" i="48"/>
  <c r="BG274" i="48"/>
  <c r="BF274" i="48"/>
  <c r="T274" i="48"/>
  <c r="R274" i="48"/>
  <c r="P274" i="48"/>
  <c r="BI268" i="48"/>
  <c r="BH268" i="48"/>
  <c r="BG268" i="48"/>
  <c r="BF268" i="48"/>
  <c r="T268" i="48"/>
  <c r="R268" i="48"/>
  <c r="P268" i="48"/>
  <c r="BI264" i="48"/>
  <c r="BH264" i="48"/>
  <c r="BG264" i="48"/>
  <c r="BF264" i="48"/>
  <c r="T264" i="48"/>
  <c r="R264" i="48"/>
  <c r="P264" i="48"/>
  <c r="BI258" i="48"/>
  <c r="BH258" i="48"/>
  <c r="BG258" i="48"/>
  <c r="BF258" i="48"/>
  <c r="T258" i="48"/>
  <c r="R258" i="48"/>
  <c r="P258" i="48"/>
  <c r="BI254" i="48"/>
  <c r="BH254" i="48"/>
  <c r="BG254" i="48"/>
  <c r="BF254" i="48"/>
  <c r="T254" i="48"/>
  <c r="R254" i="48"/>
  <c r="P254" i="48"/>
  <c r="BI248" i="48"/>
  <c r="BH248" i="48"/>
  <c r="BG248" i="48"/>
  <c r="BF248" i="48"/>
  <c r="T248" i="48"/>
  <c r="R248" i="48"/>
  <c r="P248" i="48"/>
  <c r="BI243" i="48"/>
  <c r="BH243" i="48"/>
  <c r="BG243" i="48"/>
  <c r="BF243" i="48"/>
  <c r="T243" i="48"/>
  <c r="R243" i="48"/>
  <c r="P243" i="48"/>
  <c r="BI238" i="48"/>
  <c r="BH238" i="48"/>
  <c r="BG238" i="48"/>
  <c r="BF238" i="48"/>
  <c r="T238" i="48"/>
  <c r="R238" i="48"/>
  <c r="P238" i="48"/>
  <c r="BI233" i="48"/>
  <c r="BH233" i="48"/>
  <c r="BG233" i="48"/>
  <c r="BF233" i="48"/>
  <c r="T233" i="48"/>
  <c r="R233" i="48"/>
  <c r="P233" i="48"/>
  <c r="BI226" i="48"/>
  <c r="BH226" i="48"/>
  <c r="BG226" i="48"/>
  <c r="BF226" i="48"/>
  <c r="T226" i="48"/>
  <c r="R226" i="48"/>
  <c r="P226" i="48"/>
  <c r="BI221" i="48"/>
  <c r="BH221" i="48"/>
  <c r="BG221" i="48"/>
  <c r="BF221" i="48"/>
  <c r="T221" i="48"/>
  <c r="R221" i="48"/>
  <c r="P221" i="48"/>
  <c r="BI216" i="48"/>
  <c r="BH216" i="48"/>
  <c r="BG216" i="48"/>
  <c r="BF216" i="48"/>
  <c r="T216" i="48"/>
  <c r="R216" i="48"/>
  <c r="P216" i="48"/>
  <c r="BI211" i="48"/>
  <c r="BH211" i="48"/>
  <c r="BG211" i="48"/>
  <c r="BF211" i="48"/>
  <c r="T211" i="48"/>
  <c r="R211" i="48"/>
  <c r="P211" i="48"/>
  <c r="BI204" i="48"/>
  <c r="BH204" i="48"/>
  <c r="BG204" i="48"/>
  <c r="BF204" i="48"/>
  <c r="T204" i="48"/>
  <c r="R204" i="48"/>
  <c r="P204" i="48"/>
  <c r="BI199" i="48"/>
  <c r="BH199" i="48"/>
  <c r="BG199" i="48"/>
  <c r="BF199" i="48"/>
  <c r="T199" i="48"/>
  <c r="R199" i="48"/>
  <c r="P199" i="48"/>
  <c r="BI194" i="48"/>
  <c r="BH194" i="48"/>
  <c r="BG194" i="48"/>
  <c r="BF194" i="48"/>
  <c r="T194" i="48"/>
  <c r="R194" i="48"/>
  <c r="P194" i="48"/>
  <c r="BI189" i="48"/>
  <c r="BH189" i="48"/>
  <c r="BG189" i="48"/>
  <c r="BF189" i="48"/>
  <c r="T189" i="48"/>
  <c r="R189" i="48"/>
  <c r="P189" i="48"/>
  <c r="BI172" i="48"/>
  <c r="BH172" i="48"/>
  <c r="BG172" i="48"/>
  <c r="BF172" i="48"/>
  <c r="T172" i="48"/>
  <c r="R172" i="48"/>
  <c r="P172" i="48"/>
  <c r="BI161" i="48"/>
  <c r="BH161" i="48"/>
  <c r="BG161" i="48"/>
  <c r="BF161" i="48"/>
  <c r="T161" i="48"/>
  <c r="R161" i="48"/>
  <c r="P161" i="48"/>
  <c r="BI156" i="48"/>
  <c r="BH156" i="48"/>
  <c r="BG156" i="48"/>
  <c r="BF156" i="48"/>
  <c r="T156" i="48"/>
  <c r="R156" i="48"/>
  <c r="P156" i="48"/>
  <c r="BI151" i="48"/>
  <c r="BH151" i="48"/>
  <c r="BG151" i="48"/>
  <c r="BF151" i="48"/>
  <c r="T151" i="48"/>
  <c r="R151" i="48"/>
  <c r="P151" i="48"/>
  <c r="BI147" i="48"/>
  <c r="BH147" i="48"/>
  <c r="BG147" i="48"/>
  <c r="BF147" i="48"/>
  <c r="T147" i="48"/>
  <c r="R147" i="48"/>
  <c r="P147" i="48"/>
  <c r="BI143" i="48"/>
  <c r="BH143" i="48"/>
  <c r="BG143" i="48"/>
  <c r="BF143" i="48"/>
  <c r="T143" i="48"/>
  <c r="R143" i="48"/>
  <c r="P143" i="48"/>
  <c r="BI139" i="48"/>
  <c r="BH139" i="48"/>
  <c r="BG139" i="48"/>
  <c r="BF139" i="48"/>
  <c r="T139" i="48"/>
  <c r="R139" i="48"/>
  <c r="P139" i="48"/>
  <c r="J133" i="48"/>
  <c r="J132" i="48"/>
  <c r="F132" i="48"/>
  <c r="F130" i="48"/>
  <c r="E128" i="48"/>
  <c r="J92" i="48"/>
  <c r="J91" i="48"/>
  <c r="F91" i="48"/>
  <c r="F89" i="48"/>
  <c r="E87" i="48"/>
  <c r="J18" i="48"/>
  <c r="E18" i="48"/>
  <c r="F92" i="48"/>
  <c r="J17" i="48"/>
  <c r="J12" i="48"/>
  <c r="J130" i="48"/>
  <c r="E7" i="48"/>
  <c r="E126" i="48" s="1"/>
  <c r="J37" i="47"/>
  <c r="J36" i="47"/>
  <c r="AY143" i="1" s="1"/>
  <c r="J35" i="47"/>
  <c r="AX143" i="1"/>
  <c r="BI576" i="47"/>
  <c r="BH576" i="47"/>
  <c r="BG576" i="47"/>
  <c r="BF576" i="47"/>
  <c r="T576" i="47"/>
  <c r="R576" i="47"/>
  <c r="P576" i="47"/>
  <c r="BI574" i="47"/>
  <c r="BH574" i="47"/>
  <c r="BG574" i="47"/>
  <c r="BF574" i="47"/>
  <c r="T574" i="47"/>
  <c r="R574" i="47"/>
  <c r="P574" i="47"/>
  <c r="BI571" i="47"/>
  <c r="BH571" i="47"/>
  <c r="BG571" i="47"/>
  <c r="BF571" i="47"/>
  <c r="T571" i="47"/>
  <c r="R571" i="47"/>
  <c r="P571" i="47"/>
  <c r="BI570" i="47"/>
  <c r="BH570" i="47"/>
  <c r="BG570" i="47"/>
  <c r="BF570" i="47"/>
  <c r="T570" i="47"/>
  <c r="R570" i="47"/>
  <c r="P570" i="47"/>
  <c r="BI568" i="47"/>
  <c r="BH568" i="47"/>
  <c r="BG568" i="47"/>
  <c r="BF568" i="47"/>
  <c r="T568" i="47"/>
  <c r="R568" i="47"/>
  <c r="P568" i="47"/>
  <c r="BI565" i="47"/>
  <c r="BH565" i="47"/>
  <c r="BG565" i="47"/>
  <c r="BF565" i="47"/>
  <c r="T565" i="47"/>
  <c r="R565" i="47"/>
  <c r="P565" i="47"/>
  <c r="BI560" i="47"/>
  <c r="BH560" i="47"/>
  <c r="BG560" i="47"/>
  <c r="BF560" i="47"/>
  <c r="T560" i="47"/>
  <c r="R560" i="47"/>
  <c r="P560" i="47"/>
  <c r="BI558" i="47"/>
  <c r="BH558" i="47"/>
  <c r="BG558" i="47"/>
  <c r="BF558" i="47"/>
  <c r="T558" i="47"/>
  <c r="R558" i="47"/>
  <c r="P558" i="47"/>
  <c r="BI557" i="47"/>
  <c r="BH557" i="47"/>
  <c r="BG557" i="47"/>
  <c r="BF557" i="47"/>
  <c r="T557" i="47"/>
  <c r="R557" i="47"/>
  <c r="P557" i="47"/>
  <c r="BI556" i="47"/>
  <c r="BH556" i="47"/>
  <c r="BG556" i="47"/>
  <c r="BF556" i="47"/>
  <c r="T556" i="47"/>
  <c r="R556" i="47"/>
  <c r="P556" i="47"/>
  <c r="BI554" i="47"/>
  <c r="BH554" i="47"/>
  <c r="BG554" i="47"/>
  <c r="BF554" i="47"/>
  <c r="T554" i="47"/>
  <c r="R554" i="47"/>
  <c r="P554" i="47"/>
  <c r="BI552" i="47"/>
  <c r="BH552" i="47"/>
  <c r="BG552" i="47"/>
  <c r="BF552" i="47"/>
  <c r="T552" i="47"/>
  <c r="R552" i="47"/>
  <c r="P552" i="47"/>
  <c r="BI551" i="47"/>
  <c r="BH551" i="47"/>
  <c r="BG551" i="47"/>
  <c r="BF551" i="47"/>
  <c r="T551" i="47"/>
  <c r="R551" i="47"/>
  <c r="P551" i="47"/>
  <c r="BI550" i="47"/>
  <c r="BH550" i="47"/>
  <c r="BG550" i="47"/>
  <c r="BF550" i="47"/>
  <c r="T550" i="47"/>
  <c r="R550" i="47"/>
  <c r="P550" i="47"/>
  <c r="BI548" i="47"/>
  <c r="BH548" i="47"/>
  <c r="BG548" i="47"/>
  <c r="BF548" i="47"/>
  <c r="T548" i="47"/>
  <c r="R548" i="47"/>
  <c r="P548" i="47"/>
  <c r="BI546" i="47"/>
  <c r="BH546" i="47"/>
  <c r="BG546" i="47"/>
  <c r="BF546" i="47"/>
  <c r="T546" i="47"/>
  <c r="R546" i="47"/>
  <c r="P546" i="47"/>
  <c r="BI544" i="47"/>
  <c r="BH544" i="47"/>
  <c r="BG544" i="47"/>
  <c r="BF544" i="47"/>
  <c r="T544" i="47"/>
  <c r="R544" i="47"/>
  <c r="P544" i="47"/>
  <c r="BI543" i="47"/>
  <c r="BH543" i="47"/>
  <c r="BG543" i="47"/>
  <c r="BF543" i="47"/>
  <c r="T543" i="47"/>
  <c r="R543" i="47"/>
  <c r="P543" i="47"/>
  <c r="BI542" i="47"/>
  <c r="BH542" i="47"/>
  <c r="BG542" i="47"/>
  <c r="BF542" i="47"/>
  <c r="T542" i="47"/>
  <c r="R542" i="47"/>
  <c r="P542" i="47"/>
  <c r="BI540" i="47"/>
  <c r="BH540" i="47"/>
  <c r="BG540" i="47"/>
  <c r="BF540" i="47"/>
  <c r="T540" i="47"/>
  <c r="R540" i="47"/>
  <c r="P540" i="47"/>
  <c r="BI539" i="47"/>
  <c r="BH539" i="47"/>
  <c r="BG539" i="47"/>
  <c r="BF539" i="47"/>
  <c r="T539" i="47"/>
  <c r="R539" i="47"/>
  <c r="P539" i="47"/>
  <c r="BI538" i="47"/>
  <c r="BH538" i="47"/>
  <c r="BG538" i="47"/>
  <c r="BF538" i="47"/>
  <c r="T538" i="47"/>
  <c r="R538" i="47"/>
  <c r="P538" i="47"/>
  <c r="BI537" i="47"/>
  <c r="BH537" i="47"/>
  <c r="BG537" i="47"/>
  <c r="BF537" i="47"/>
  <c r="T537" i="47"/>
  <c r="R537" i="47"/>
  <c r="P537" i="47"/>
  <c r="BI536" i="47"/>
  <c r="BH536" i="47"/>
  <c r="BG536" i="47"/>
  <c r="BF536" i="47"/>
  <c r="T536" i="47"/>
  <c r="R536" i="47"/>
  <c r="P536" i="47"/>
  <c r="BI535" i="47"/>
  <c r="BH535" i="47"/>
  <c r="BG535" i="47"/>
  <c r="BF535" i="47"/>
  <c r="T535" i="47"/>
  <c r="R535" i="47"/>
  <c r="P535" i="47"/>
  <c r="BI534" i="47"/>
  <c r="BH534" i="47"/>
  <c r="BG534" i="47"/>
  <c r="BF534" i="47"/>
  <c r="T534" i="47"/>
  <c r="R534" i="47"/>
  <c r="P534" i="47"/>
  <c r="BI532" i="47"/>
  <c r="BH532" i="47"/>
  <c r="BG532" i="47"/>
  <c r="BF532" i="47"/>
  <c r="T532" i="47"/>
  <c r="R532" i="47"/>
  <c r="P532" i="47"/>
  <c r="BI531" i="47"/>
  <c r="BH531" i="47"/>
  <c r="BG531" i="47"/>
  <c r="BF531" i="47"/>
  <c r="T531" i="47"/>
  <c r="R531" i="47"/>
  <c r="P531" i="47"/>
  <c r="BI530" i="47"/>
  <c r="BH530" i="47"/>
  <c r="BG530" i="47"/>
  <c r="BF530" i="47"/>
  <c r="T530" i="47"/>
  <c r="R530" i="47"/>
  <c r="P530" i="47"/>
  <c r="BI525" i="47"/>
  <c r="BH525" i="47"/>
  <c r="BG525" i="47"/>
  <c r="BF525" i="47"/>
  <c r="T525" i="47"/>
  <c r="R525" i="47"/>
  <c r="P525" i="47"/>
  <c r="BI523" i="47"/>
  <c r="BH523" i="47"/>
  <c r="BG523" i="47"/>
  <c r="BF523" i="47"/>
  <c r="T523" i="47"/>
  <c r="R523" i="47"/>
  <c r="P523" i="47"/>
  <c r="BI519" i="47"/>
  <c r="BH519" i="47"/>
  <c r="BG519" i="47"/>
  <c r="BF519" i="47"/>
  <c r="T519" i="47"/>
  <c r="R519" i="47"/>
  <c r="P519" i="47"/>
  <c r="BI517" i="47"/>
  <c r="BH517" i="47"/>
  <c r="BG517" i="47"/>
  <c r="BF517" i="47"/>
  <c r="T517" i="47"/>
  <c r="R517" i="47"/>
  <c r="P517" i="47"/>
  <c r="BI515" i="47"/>
  <c r="BH515" i="47"/>
  <c r="BG515" i="47"/>
  <c r="BF515" i="47"/>
  <c r="T515" i="47"/>
  <c r="R515" i="47"/>
  <c r="P515" i="47"/>
  <c r="BI511" i="47"/>
  <c r="BH511" i="47"/>
  <c r="BG511" i="47"/>
  <c r="BF511" i="47"/>
  <c r="T511" i="47"/>
  <c r="R511" i="47"/>
  <c r="P511" i="47"/>
  <c r="BI510" i="47"/>
  <c r="BH510" i="47"/>
  <c r="BG510" i="47"/>
  <c r="BF510" i="47"/>
  <c r="T510" i="47"/>
  <c r="R510" i="47"/>
  <c r="P510" i="47"/>
  <c r="BI509" i="47"/>
  <c r="BH509" i="47"/>
  <c r="BG509" i="47"/>
  <c r="BF509" i="47"/>
  <c r="T509" i="47"/>
  <c r="R509" i="47"/>
  <c r="P509" i="47"/>
  <c r="BI508" i="47"/>
  <c r="BH508" i="47"/>
  <c r="BG508" i="47"/>
  <c r="BF508" i="47"/>
  <c r="T508" i="47"/>
  <c r="R508" i="47"/>
  <c r="P508" i="47"/>
  <c r="BI506" i="47"/>
  <c r="BH506" i="47"/>
  <c r="BG506" i="47"/>
  <c r="BF506" i="47"/>
  <c r="T506" i="47"/>
  <c r="R506" i="47"/>
  <c r="P506" i="47"/>
  <c r="BI505" i="47"/>
  <c r="BH505" i="47"/>
  <c r="BG505" i="47"/>
  <c r="BF505" i="47"/>
  <c r="T505" i="47"/>
  <c r="R505" i="47"/>
  <c r="P505" i="47"/>
  <c r="BI504" i="47"/>
  <c r="BH504" i="47"/>
  <c r="BG504" i="47"/>
  <c r="BF504" i="47"/>
  <c r="T504" i="47"/>
  <c r="R504" i="47"/>
  <c r="P504" i="47"/>
  <c r="BI503" i="47"/>
  <c r="BH503" i="47"/>
  <c r="BG503" i="47"/>
  <c r="BF503" i="47"/>
  <c r="T503" i="47"/>
  <c r="R503" i="47"/>
  <c r="P503" i="47"/>
  <c r="BI502" i="47"/>
  <c r="BH502" i="47"/>
  <c r="BG502" i="47"/>
  <c r="BF502" i="47"/>
  <c r="T502" i="47"/>
  <c r="R502" i="47"/>
  <c r="P502" i="47"/>
  <c r="BI501" i="47"/>
  <c r="BH501" i="47"/>
  <c r="BG501" i="47"/>
  <c r="BF501" i="47"/>
  <c r="T501" i="47"/>
  <c r="R501" i="47"/>
  <c r="P501" i="47"/>
  <c r="BI500" i="47"/>
  <c r="BH500" i="47"/>
  <c r="BG500" i="47"/>
  <c r="BF500" i="47"/>
  <c r="T500" i="47"/>
  <c r="R500" i="47"/>
  <c r="P500" i="47"/>
  <c r="BI499" i="47"/>
  <c r="BH499" i="47"/>
  <c r="BG499" i="47"/>
  <c r="BF499" i="47"/>
  <c r="T499" i="47"/>
  <c r="R499" i="47"/>
  <c r="P499" i="47"/>
  <c r="BI498" i="47"/>
  <c r="BH498" i="47"/>
  <c r="BG498" i="47"/>
  <c r="BF498" i="47"/>
  <c r="T498" i="47"/>
  <c r="R498" i="47"/>
  <c r="P498" i="47"/>
  <c r="BI497" i="47"/>
  <c r="BH497" i="47"/>
  <c r="BG497" i="47"/>
  <c r="BF497" i="47"/>
  <c r="T497" i="47"/>
  <c r="R497" i="47"/>
  <c r="P497" i="47"/>
  <c r="BI496" i="47"/>
  <c r="BH496" i="47"/>
  <c r="BG496" i="47"/>
  <c r="BF496" i="47"/>
  <c r="T496" i="47"/>
  <c r="R496" i="47"/>
  <c r="P496" i="47"/>
  <c r="BI495" i="47"/>
  <c r="BH495" i="47"/>
  <c r="BG495" i="47"/>
  <c r="BF495" i="47"/>
  <c r="T495" i="47"/>
  <c r="R495" i="47"/>
  <c r="P495" i="47"/>
  <c r="BI494" i="47"/>
  <c r="BH494" i="47"/>
  <c r="BG494" i="47"/>
  <c r="BF494" i="47"/>
  <c r="T494" i="47"/>
  <c r="R494" i="47"/>
  <c r="P494" i="47"/>
  <c r="BI493" i="47"/>
  <c r="BH493" i="47"/>
  <c r="BG493" i="47"/>
  <c r="BF493" i="47"/>
  <c r="T493" i="47"/>
  <c r="R493" i="47"/>
  <c r="P493" i="47"/>
  <c r="BI492" i="47"/>
  <c r="BH492" i="47"/>
  <c r="BG492" i="47"/>
  <c r="BF492" i="47"/>
  <c r="T492" i="47"/>
  <c r="R492" i="47"/>
  <c r="P492" i="47"/>
  <c r="BI490" i="47"/>
  <c r="BH490" i="47"/>
  <c r="BG490" i="47"/>
  <c r="BF490" i="47"/>
  <c r="T490" i="47"/>
  <c r="R490" i="47"/>
  <c r="P490" i="47"/>
  <c r="BI486" i="47"/>
  <c r="BH486" i="47"/>
  <c r="BG486" i="47"/>
  <c r="BF486" i="47"/>
  <c r="T486" i="47"/>
  <c r="R486" i="47"/>
  <c r="P486" i="47"/>
  <c r="BI481" i="47"/>
  <c r="BH481" i="47"/>
  <c r="BG481" i="47"/>
  <c r="BF481" i="47"/>
  <c r="T481" i="47"/>
  <c r="R481" i="47"/>
  <c r="P481" i="47"/>
  <c r="BI479" i="47"/>
  <c r="BH479" i="47"/>
  <c r="BG479" i="47"/>
  <c r="BF479" i="47"/>
  <c r="T479" i="47"/>
  <c r="R479" i="47"/>
  <c r="P479" i="47"/>
  <c r="BI475" i="47"/>
  <c r="BH475" i="47"/>
  <c r="BG475" i="47"/>
  <c r="BF475" i="47"/>
  <c r="T475" i="47"/>
  <c r="R475" i="47"/>
  <c r="P475" i="47"/>
  <c r="BI472" i="47"/>
  <c r="BH472" i="47"/>
  <c r="BG472" i="47"/>
  <c r="BF472" i="47"/>
  <c r="T472" i="47"/>
  <c r="T471" i="47"/>
  <c r="R472" i="47"/>
  <c r="R471" i="47" s="1"/>
  <c r="P472" i="47"/>
  <c r="P471" i="47" s="1"/>
  <c r="BI470" i="47"/>
  <c r="BH470" i="47"/>
  <c r="BG470" i="47"/>
  <c r="BF470" i="47"/>
  <c r="T470" i="47"/>
  <c r="R470" i="47"/>
  <c r="P470" i="47"/>
  <c r="BI469" i="47"/>
  <c r="BH469" i="47"/>
  <c r="BG469" i="47"/>
  <c r="BF469" i="47"/>
  <c r="T469" i="47"/>
  <c r="R469" i="47"/>
  <c r="P469" i="47"/>
  <c r="BI467" i="47"/>
  <c r="BH467" i="47"/>
  <c r="BG467" i="47"/>
  <c r="BF467" i="47"/>
  <c r="T467" i="47"/>
  <c r="R467" i="47"/>
  <c r="P467" i="47"/>
  <c r="BI466" i="47"/>
  <c r="BH466" i="47"/>
  <c r="BG466" i="47"/>
  <c r="BF466" i="47"/>
  <c r="T466" i="47"/>
  <c r="R466" i="47"/>
  <c r="P466" i="47"/>
  <c r="BI464" i="47"/>
  <c r="BH464" i="47"/>
  <c r="BG464" i="47"/>
  <c r="BF464" i="47"/>
  <c r="T464" i="47"/>
  <c r="R464" i="47"/>
  <c r="P464" i="47"/>
  <c r="BI463" i="47"/>
  <c r="BH463" i="47"/>
  <c r="BG463" i="47"/>
  <c r="BF463" i="47"/>
  <c r="T463" i="47"/>
  <c r="R463" i="47"/>
  <c r="P463" i="47"/>
  <c r="BI462" i="47"/>
  <c r="BH462" i="47"/>
  <c r="BG462" i="47"/>
  <c r="BF462" i="47"/>
  <c r="T462" i="47"/>
  <c r="R462" i="47"/>
  <c r="P462" i="47"/>
  <c r="BI461" i="47"/>
  <c r="BH461" i="47"/>
  <c r="BG461" i="47"/>
  <c r="BF461" i="47"/>
  <c r="T461" i="47"/>
  <c r="R461" i="47"/>
  <c r="P461" i="47"/>
  <c r="BI459" i="47"/>
  <c r="BH459" i="47"/>
  <c r="BG459" i="47"/>
  <c r="BF459" i="47"/>
  <c r="T459" i="47"/>
  <c r="R459" i="47"/>
  <c r="P459" i="47"/>
  <c r="BI458" i="47"/>
  <c r="BH458" i="47"/>
  <c r="BG458" i="47"/>
  <c r="BF458" i="47"/>
  <c r="T458" i="47"/>
  <c r="R458" i="47"/>
  <c r="P458" i="47"/>
  <c r="BI456" i="47"/>
  <c r="BH456" i="47"/>
  <c r="BG456" i="47"/>
  <c r="BF456" i="47"/>
  <c r="T456" i="47"/>
  <c r="R456" i="47"/>
  <c r="P456" i="47"/>
  <c r="BI454" i="47"/>
  <c r="BH454" i="47"/>
  <c r="BG454" i="47"/>
  <c r="BF454" i="47"/>
  <c r="T454" i="47"/>
  <c r="R454" i="47"/>
  <c r="P454" i="47"/>
  <c r="BI453" i="47"/>
  <c r="BH453" i="47"/>
  <c r="BG453" i="47"/>
  <c r="BF453" i="47"/>
  <c r="T453" i="47"/>
  <c r="R453" i="47"/>
  <c r="P453" i="47"/>
  <c r="BI452" i="47"/>
  <c r="BH452" i="47"/>
  <c r="BG452" i="47"/>
  <c r="BF452" i="47"/>
  <c r="T452" i="47"/>
  <c r="R452" i="47"/>
  <c r="P452" i="47"/>
  <c r="BI451" i="47"/>
  <c r="BH451" i="47"/>
  <c r="BG451" i="47"/>
  <c r="BF451" i="47"/>
  <c r="T451" i="47"/>
  <c r="R451" i="47"/>
  <c r="P451" i="47"/>
  <c r="BI450" i="47"/>
  <c r="BH450" i="47"/>
  <c r="BG450" i="47"/>
  <c r="BF450" i="47"/>
  <c r="T450" i="47"/>
  <c r="R450" i="47"/>
  <c r="P450" i="47"/>
  <c r="BI448" i="47"/>
  <c r="BH448" i="47"/>
  <c r="BG448" i="47"/>
  <c r="BF448" i="47"/>
  <c r="T448" i="47"/>
  <c r="R448" i="47"/>
  <c r="P448" i="47"/>
  <c r="BI447" i="47"/>
  <c r="BH447" i="47"/>
  <c r="BG447" i="47"/>
  <c r="BF447" i="47"/>
  <c r="T447" i="47"/>
  <c r="R447" i="47"/>
  <c r="P447" i="47"/>
  <c r="BI445" i="47"/>
  <c r="BH445" i="47"/>
  <c r="BG445" i="47"/>
  <c r="BF445" i="47"/>
  <c r="T445" i="47"/>
  <c r="R445" i="47"/>
  <c r="P445" i="47"/>
  <c r="BI444" i="47"/>
  <c r="BH444" i="47"/>
  <c r="BG444" i="47"/>
  <c r="BF444" i="47"/>
  <c r="T444" i="47"/>
  <c r="R444" i="47"/>
  <c r="P444" i="47"/>
  <c r="BI442" i="47"/>
  <c r="BH442" i="47"/>
  <c r="BG442" i="47"/>
  <c r="BF442" i="47"/>
  <c r="T442" i="47"/>
  <c r="R442" i="47"/>
  <c r="P442" i="47"/>
  <c r="BI441" i="47"/>
  <c r="BH441" i="47"/>
  <c r="BG441" i="47"/>
  <c r="BF441" i="47"/>
  <c r="T441" i="47"/>
  <c r="R441" i="47"/>
  <c r="P441" i="47"/>
  <c r="BI439" i="47"/>
  <c r="BH439" i="47"/>
  <c r="BG439" i="47"/>
  <c r="BF439" i="47"/>
  <c r="T439" i="47"/>
  <c r="R439" i="47"/>
  <c r="P439" i="47"/>
  <c r="BI437" i="47"/>
  <c r="BH437" i="47"/>
  <c r="BG437" i="47"/>
  <c r="BF437" i="47"/>
  <c r="T437" i="47"/>
  <c r="R437" i="47"/>
  <c r="P437" i="47"/>
  <c r="BI435" i="47"/>
  <c r="BH435" i="47"/>
  <c r="BG435" i="47"/>
  <c r="BF435" i="47"/>
  <c r="T435" i="47"/>
  <c r="R435" i="47"/>
  <c r="P435" i="47"/>
  <c r="BI433" i="47"/>
  <c r="BH433" i="47"/>
  <c r="BG433" i="47"/>
  <c r="BF433" i="47"/>
  <c r="T433" i="47"/>
  <c r="R433" i="47"/>
  <c r="P433" i="47"/>
  <c r="BI431" i="47"/>
  <c r="BH431" i="47"/>
  <c r="BG431" i="47"/>
  <c r="BF431" i="47"/>
  <c r="T431" i="47"/>
  <c r="R431" i="47"/>
  <c r="P431" i="47"/>
  <c r="BI430" i="47"/>
  <c r="BH430" i="47"/>
  <c r="BG430" i="47"/>
  <c r="BF430" i="47"/>
  <c r="T430" i="47"/>
  <c r="R430" i="47"/>
  <c r="P430" i="47"/>
  <c r="BI429" i="47"/>
  <c r="BH429" i="47"/>
  <c r="BG429" i="47"/>
  <c r="BF429" i="47"/>
  <c r="T429" i="47"/>
  <c r="R429" i="47"/>
  <c r="P429" i="47"/>
  <c r="BI425" i="47"/>
  <c r="BH425" i="47"/>
  <c r="BG425" i="47"/>
  <c r="BF425" i="47"/>
  <c r="T425" i="47"/>
  <c r="R425" i="47"/>
  <c r="P425" i="47"/>
  <c r="BI421" i="47"/>
  <c r="BH421" i="47"/>
  <c r="BG421" i="47"/>
  <c r="BF421" i="47"/>
  <c r="T421" i="47"/>
  <c r="R421" i="47"/>
  <c r="P421" i="47"/>
  <c r="BI417" i="47"/>
  <c r="BH417" i="47"/>
  <c r="BG417" i="47"/>
  <c r="BF417" i="47"/>
  <c r="T417" i="47"/>
  <c r="R417" i="47"/>
  <c r="P417" i="47"/>
  <c r="BI415" i="47"/>
  <c r="BH415" i="47"/>
  <c r="BG415" i="47"/>
  <c r="BF415" i="47"/>
  <c r="T415" i="47"/>
  <c r="R415" i="47"/>
  <c r="P415" i="47"/>
  <c r="BI411" i="47"/>
  <c r="BH411" i="47"/>
  <c r="BG411" i="47"/>
  <c r="BF411" i="47"/>
  <c r="T411" i="47"/>
  <c r="R411" i="47"/>
  <c r="P411" i="47"/>
  <c r="BI409" i="47"/>
  <c r="BH409" i="47"/>
  <c r="BG409" i="47"/>
  <c r="BF409" i="47"/>
  <c r="T409" i="47"/>
  <c r="R409" i="47"/>
  <c r="P409" i="47"/>
  <c r="BI408" i="47"/>
  <c r="BH408" i="47"/>
  <c r="BG408" i="47"/>
  <c r="BF408" i="47"/>
  <c r="T408" i="47"/>
  <c r="R408" i="47"/>
  <c r="P408" i="47"/>
  <c r="BI407" i="47"/>
  <c r="BH407" i="47"/>
  <c r="BG407" i="47"/>
  <c r="BF407" i="47"/>
  <c r="T407" i="47"/>
  <c r="R407" i="47"/>
  <c r="P407" i="47"/>
  <c r="BI405" i="47"/>
  <c r="BH405" i="47"/>
  <c r="BG405" i="47"/>
  <c r="BF405" i="47"/>
  <c r="T405" i="47"/>
  <c r="R405" i="47"/>
  <c r="P405" i="47"/>
  <c r="BI403" i="47"/>
  <c r="BH403" i="47"/>
  <c r="BG403" i="47"/>
  <c r="BF403" i="47"/>
  <c r="T403" i="47"/>
  <c r="R403" i="47"/>
  <c r="P403" i="47"/>
  <c r="BI401" i="47"/>
  <c r="BH401" i="47"/>
  <c r="BG401" i="47"/>
  <c r="BF401" i="47"/>
  <c r="T401" i="47"/>
  <c r="R401" i="47"/>
  <c r="P401" i="47"/>
  <c r="BI399" i="47"/>
  <c r="BH399" i="47"/>
  <c r="BG399" i="47"/>
  <c r="BF399" i="47"/>
  <c r="T399" i="47"/>
  <c r="R399" i="47"/>
  <c r="P399" i="47"/>
  <c r="BI397" i="47"/>
  <c r="BH397" i="47"/>
  <c r="BG397" i="47"/>
  <c r="BF397" i="47"/>
  <c r="T397" i="47"/>
  <c r="R397" i="47"/>
  <c r="P397" i="47"/>
  <c r="BI394" i="47"/>
  <c r="BH394" i="47"/>
  <c r="BG394" i="47"/>
  <c r="BF394" i="47"/>
  <c r="T394" i="47"/>
  <c r="T393" i="47"/>
  <c r="R394" i="47"/>
  <c r="R393" i="47"/>
  <c r="P394" i="47"/>
  <c r="P393" i="47"/>
  <c r="BI391" i="47"/>
  <c r="BH391" i="47"/>
  <c r="BG391" i="47"/>
  <c r="BF391" i="47"/>
  <c r="T391" i="47"/>
  <c r="R391" i="47"/>
  <c r="P391" i="47"/>
  <c r="BI389" i="47"/>
  <c r="BH389" i="47"/>
  <c r="BG389" i="47"/>
  <c r="BF389" i="47"/>
  <c r="T389" i="47"/>
  <c r="R389" i="47"/>
  <c r="P389" i="47"/>
  <c r="BI385" i="47"/>
  <c r="BH385" i="47"/>
  <c r="BG385" i="47"/>
  <c r="BF385" i="47"/>
  <c r="T385" i="47"/>
  <c r="R385" i="47"/>
  <c r="P385" i="47"/>
  <c r="BI382" i="47"/>
  <c r="BH382" i="47"/>
  <c r="BG382" i="47"/>
  <c r="BF382" i="47"/>
  <c r="T382" i="47"/>
  <c r="R382" i="47"/>
  <c r="P382" i="47"/>
  <c r="BI379" i="47"/>
  <c r="BH379" i="47"/>
  <c r="BG379" i="47"/>
  <c r="BF379" i="47"/>
  <c r="T379" i="47"/>
  <c r="R379" i="47"/>
  <c r="P379" i="47"/>
  <c r="BI376" i="47"/>
  <c r="BH376" i="47"/>
  <c r="BG376" i="47"/>
  <c r="BF376" i="47"/>
  <c r="T376" i="47"/>
  <c r="R376" i="47"/>
  <c r="P376" i="47"/>
  <c r="BI373" i="47"/>
  <c r="BH373" i="47"/>
  <c r="BG373" i="47"/>
  <c r="BF373" i="47"/>
  <c r="T373" i="47"/>
  <c r="R373" i="47"/>
  <c r="P373" i="47"/>
  <c r="BI371" i="47"/>
  <c r="BH371" i="47"/>
  <c r="BG371" i="47"/>
  <c r="BF371" i="47"/>
  <c r="T371" i="47"/>
  <c r="R371" i="47"/>
  <c r="P371" i="47"/>
  <c r="BI370" i="47"/>
  <c r="BH370" i="47"/>
  <c r="BG370" i="47"/>
  <c r="BF370" i="47"/>
  <c r="T370" i="47"/>
  <c r="R370" i="47"/>
  <c r="P370" i="47"/>
  <c r="BI367" i="47"/>
  <c r="BH367" i="47"/>
  <c r="BG367" i="47"/>
  <c r="BF367" i="47"/>
  <c r="T367" i="47"/>
  <c r="R367" i="47"/>
  <c r="P367" i="47"/>
  <c r="BI366" i="47"/>
  <c r="BH366" i="47"/>
  <c r="BG366" i="47"/>
  <c r="BF366" i="47"/>
  <c r="T366" i="47"/>
  <c r="R366" i="47"/>
  <c r="P366" i="47"/>
  <c r="BI363" i="47"/>
  <c r="BH363" i="47"/>
  <c r="BG363" i="47"/>
  <c r="BF363" i="47"/>
  <c r="T363" i="47"/>
  <c r="R363" i="47"/>
  <c r="P363" i="47"/>
  <c r="BI359" i="47"/>
  <c r="BH359" i="47"/>
  <c r="BG359" i="47"/>
  <c r="BF359" i="47"/>
  <c r="T359" i="47"/>
  <c r="R359" i="47"/>
  <c r="P359" i="47"/>
  <c r="BI354" i="47"/>
  <c r="BH354" i="47"/>
  <c r="BG354" i="47"/>
  <c r="BF354" i="47"/>
  <c r="T354" i="47"/>
  <c r="R354" i="47"/>
  <c r="P354" i="47"/>
  <c r="BI350" i="47"/>
  <c r="BH350" i="47"/>
  <c r="BG350" i="47"/>
  <c r="BF350" i="47"/>
  <c r="T350" i="47"/>
  <c r="R350" i="47"/>
  <c r="P350" i="47"/>
  <c r="BI346" i="47"/>
  <c r="BH346" i="47"/>
  <c r="BG346" i="47"/>
  <c r="BF346" i="47"/>
  <c r="T346" i="47"/>
  <c r="R346" i="47"/>
  <c r="P346" i="47"/>
  <c r="BI344" i="47"/>
  <c r="BH344" i="47"/>
  <c r="BG344" i="47"/>
  <c r="BF344" i="47"/>
  <c r="T344" i="47"/>
  <c r="R344" i="47"/>
  <c r="P344" i="47"/>
  <c r="BI343" i="47"/>
  <c r="BH343" i="47"/>
  <c r="BG343" i="47"/>
  <c r="BF343" i="47"/>
  <c r="T343" i="47"/>
  <c r="R343" i="47"/>
  <c r="P343" i="47"/>
  <c r="BI342" i="47"/>
  <c r="BH342" i="47"/>
  <c r="BG342" i="47"/>
  <c r="BF342" i="47"/>
  <c r="T342" i="47"/>
  <c r="R342" i="47"/>
  <c r="P342" i="47"/>
  <c r="BI341" i="47"/>
  <c r="BH341" i="47"/>
  <c r="BG341" i="47"/>
  <c r="BF341" i="47"/>
  <c r="T341" i="47"/>
  <c r="R341" i="47"/>
  <c r="P341" i="47"/>
  <c r="BI339" i="47"/>
  <c r="BH339" i="47"/>
  <c r="BG339" i="47"/>
  <c r="BF339" i="47"/>
  <c r="T339" i="47"/>
  <c r="R339" i="47"/>
  <c r="P339" i="47"/>
  <c r="BI338" i="47"/>
  <c r="BH338" i="47"/>
  <c r="BG338" i="47"/>
  <c r="BF338" i="47"/>
  <c r="T338" i="47"/>
  <c r="R338" i="47"/>
  <c r="P338" i="47"/>
  <c r="BI337" i="47"/>
  <c r="BH337" i="47"/>
  <c r="BG337" i="47"/>
  <c r="BF337" i="47"/>
  <c r="T337" i="47"/>
  <c r="R337" i="47"/>
  <c r="P337" i="47"/>
  <c r="BI333" i="47"/>
  <c r="BH333" i="47"/>
  <c r="BG333" i="47"/>
  <c r="BF333" i="47"/>
  <c r="T333" i="47"/>
  <c r="R333" i="47"/>
  <c r="P333" i="47"/>
  <c r="BI329" i="47"/>
  <c r="BH329" i="47"/>
  <c r="BG329" i="47"/>
  <c r="BF329" i="47"/>
  <c r="T329" i="47"/>
  <c r="R329" i="47"/>
  <c r="P329" i="47"/>
  <c r="BI325" i="47"/>
  <c r="BH325" i="47"/>
  <c r="BG325" i="47"/>
  <c r="BF325" i="47"/>
  <c r="T325" i="47"/>
  <c r="R325" i="47"/>
  <c r="P325" i="47"/>
  <c r="BI323" i="47"/>
  <c r="BH323" i="47"/>
  <c r="BG323" i="47"/>
  <c r="BF323" i="47"/>
  <c r="T323" i="47"/>
  <c r="R323" i="47"/>
  <c r="P323" i="47"/>
  <c r="BI321" i="47"/>
  <c r="BH321" i="47"/>
  <c r="BG321" i="47"/>
  <c r="BF321" i="47"/>
  <c r="T321" i="47"/>
  <c r="R321" i="47"/>
  <c r="P321" i="47"/>
  <c r="BI320" i="47"/>
  <c r="BH320" i="47"/>
  <c r="BG320" i="47"/>
  <c r="BF320" i="47"/>
  <c r="T320" i="47"/>
  <c r="R320" i="47"/>
  <c r="P320" i="47"/>
  <c r="BI315" i="47"/>
  <c r="BH315" i="47"/>
  <c r="BG315" i="47"/>
  <c r="BF315" i="47"/>
  <c r="T315" i="47"/>
  <c r="R315" i="47"/>
  <c r="P315" i="47"/>
  <c r="BI314" i="47"/>
  <c r="BH314" i="47"/>
  <c r="BG314" i="47"/>
  <c r="BF314" i="47"/>
  <c r="T314" i="47"/>
  <c r="R314" i="47"/>
  <c r="P314" i="47"/>
  <c r="BI310" i="47"/>
  <c r="BH310" i="47"/>
  <c r="BG310" i="47"/>
  <c r="BF310" i="47"/>
  <c r="T310" i="47"/>
  <c r="R310" i="47"/>
  <c r="P310" i="47"/>
  <c r="BI306" i="47"/>
  <c r="BH306" i="47"/>
  <c r="BG306" i="47"/>
  <c r="BF306" i="47"/>
  <c r="T306" i="47"/>
  <c r="R306" i="47"/>
  <c r="P306" i="47"/>
  <c r="BI303" i="47"/>
  <c r="BH303" i="47"/>
  <c r="BG303" i="47"/>
  <c r="BF303" i="47"/>
  <c r="T303" i="47"/>
  <c r="R303" i="47"/>
  <c r="P303" i="47"/>
  <c r="BI299" i="47"/>
  <c r="BH299" i="47"/>
  <c r="BG299" i="47"/>
  <c r="BF299" i="47"/>
  <c r="T299" i="47"/>
  <c r="R299" i="47"/>
  <c r="P299" i="47"/>
  <c r="BI295" i="47"/>
  <c r="BH295" i="47"/>
  <c r="BG295" i="47"/>
  <c r="BF295" i="47"/>
  <c r="T295" i="47"/>
  <c r="R295" i="47"/>
  <c r="P295" i="47"/>
  <c r="BI291" i="47"/>
  <c r="BH291" i="47"/>
  <c r="BG291" i="47"/>
  <c r="BF291" i="47"/>
  <c r="T291" i="47"/>
  <c r="R291" i="47"/>
  <c r="P291" i="47"/>
  <c r="BI287" i="47"/>
  <c r="BH287" i="47"/>
  <c r="BG287" i="47"/>
  <c r="BF287" i="47"/>
  <c r="T287" i="47"/>
  <c r="R287" i="47"/>
  <c r="P287" i="47"/>
  <c r="BI285" i="47"/>
  <c r="BH285" i="47"/>
  <c r="BG285" i="47"/>
  <c r="BF285" i="47"/>
  <c r="T285" i="47"/>
  <c r="R285" i="47"/>
  <c r="P285" i="47"/>
  <c r="BI284" i="47"/>
  <c r="BH284" i="47"/>
  <c r="BG284" i="47"/>
  <c r="BF284" i="47"/>
  <c r="T284" i="47"/>
  <c r="R284" i="47"/>
  <c r="P284" i="47"/>
  <c r="BI282" i="47"/>
  <c r="BH282" i="47"/>
  <c r="BG282" i="47"/>
  <c r="BF282" i="47"/>
  <c r="T282" i="47"/>
  <c r="R282" i="47"/>
  <c r="P282" i="47"/>
  <c r="BI279" i="47"/>
  <c r="BH279" i="47"/>
  <c r="BG279" i="47"/>
  <c r="BF279" i="47"/>
  <c r="T279" i="47"/>
  <c r="R279" i="47"/>
  <c r="P279" i="47"/>
  <c r="BI278" i="47"/>
  <c r="BH278" i="47"/>
  <c r="BG278" i="47"/>
  <c r="BF278" i="47"/>
  <c r="T278" i="47"/>
  <c r="R278" i="47"/>
  <c r="P278" i="47"/>
  <c r="BI275" i="47"/>
  <c r="BH275" i="47"/>
  <c r="BG275" i="47"/>
  <c r="BF275" i="47"/>
  <c r="T275" i="47"/>
  <c r="R275" i="47"/>
  <c r="P275" i="47"/>
  <c r="BI273" i="47"/>
  <c r="BH273" i="47"/>
  <c r="BG273" i="47"/>
  <c r="BF273" i="47"/>
  <c r="T273" i="47"/>
  <c r="R273" i="47"/>
  <c r="P273" i="47"/>
  <c r="BI272" i="47"/>
  <c r="BH272" i="47"/>
  <c r="BG272" i="47"/>
  <c r="BF272" i="47"/>
  <c r="T272" i="47"/>
  <c r="R272" i="47"/>
  <c r="P272" i="47"/>
  <c r="BI270" i="47"/>
  <c r="BH270" i="47"/>
  <c r="BG270" i="47"/>
  <c r="BF270" i="47"/>
  <c r="T270" i="47"/>
  <c r="R270" i="47"/>
  <c r="P270" i="47"/>
  <c r="BI268" i="47"/>
  <c r="BH268" i="47"/>
  <c r="BG268" i="47"/>
  <c r="BF268" i="47"/>
  <c r="T268" i="47"/>
  <c r="R268" i="47"/>
  <c r="P268" i="47"/>
  <c r="BI267" i="47"/>
  <c r="BH267" i="47"/>
  <c r="BG267" i="47"/>
  <c r="BF267" i="47"/>
  <c r="T267" i="47"/>
  <c r="R267" i="47"/>
  <c r="P267" i="47"/>
  <c r="BI265" i="47"/>
  <c r="BH265" i="47"/>
  <c r="BG265" i="47"/>
  <c r="BF265" i="47"/>
  <c r="T265" i="47"/>
  <c r="R265" i="47"/>
  <c r="P265" i="47"/>
  <c r="BI263" i="47"/>
  <c r="BH263" i="47"/>
  <c r="BG263" i="47"/>
  <c r="BF263" i="47"/>
  <c r="T263" i="47"/>
  <c r="R263" i="47"/>
  <c r="P263" i="47"/>
  <c r="BI261" i="47"/>
  <c r="BH261" i="47"/>
  <c r="BG261" i="47"/>
  <c r="BF261" i="47"/>
  <c r="T261" i="47"/>
  <c r="R261" i="47"/>
  <c r="P261" i="47"/>
  <c r="BI260" i="47"/>
  <c r="BH260" i="47"/>
  <c r="BG260" i="47"/>
  <c r="BF260" i="47"/>
  <c r="T260" i="47"/>
  <c r="R260" i="47"/>
  <c r="P260" i="47"/>
  <c r="BI259" i="47"/>
  <c r="BH259" i="47"/>
  <c r="BG259" i="47"/>
  <c r="BF259" i="47"/>
  <c r="T259" i="47"/>
  <c r="R259" i="47"/>
  <c r="P259" i="47"/>
  <c r="BI255" i="47"/>
  <c r="BH255" i="47"/>
  <c r="BG255" i="47"/>
  <c r="BF255" i="47"/>
  <c r="T255" i="47"/>
  <c r="R255" i="47"/>
  <c r="P255" i="47"/>
  <c r="BI251" i="47"/>
  <c r="BH251" i="47"/>
  <c r="BG251" i="47"/>
  <c r="BF251" i="47"/>
  <c r="T251" i="47"/>
  <c r="R251" i="47"/>
  <c r="P251" i="47"/>
  <c r="BI248" i="47"/>
  <c r="BH248" i="47"/>
  <c r="BG248" i="47"/>
  <c r="BF248" i="47"/>
  <c r="T248" i="47"/>
  <c r="R248" i="47"/>
  <c r="P248" i="47"/>
  <c r="BI245" i="47"/>
  <c r="BH245" i="47"/>
  <c r="BG245" i="47"/>
  <c r="BF245" i="47"/>
  <c r="T245" i="47"/>
  <c r="R245" i="47"/>
  <c r="P245" i="47"/>
  <c r="BI241" i="47"/>
  <c r="BH241" i="47"/>
  <c r="BG241" i="47"/>
  <c r="BF241" i="47"/>
  <c r="T241" i="47"/>
  <c r="R241" i="47"/>
  <c r="P241" i="47"/>
  <c r="BI240" i="47"/>
  <c r="BH240" i="47"/>
  <c r="BG240" i="47"/>
  <c r="BF240" i="47"/>
  <c r="T240" i="47"/>
  <c r="R240" i="47"/>
  <c r="P240" i="47"/>
  <c r="BI237" i="47"/>
  <c r="BH237" i="47"/>
  <c r="BG237" i="47"/>
  <c r="BF237" i="47"/>
  <c r="T237" i="47"/>
  <c r="R237" i="47"/>
  <c r="P237" i="47"/>
  <c r="BI233" i="47"/>
  <c r="BH233" i="47"/>
  <c r="BG233" i="47"/>
  <c r="BF233" i="47"/>
  <c r="T233" i="47"/>
  <c r="R233" i="47"/>
  <c r="P233" i="47"/>
  <c r="BI230" i="47"/>
  <c r="BH230" i="47"/>
  <c r="BG230" i="47"/>
  <c r="BF230" i="47"/>
  <c r="T230" i="47"/>
  <c r="R230" i="47"/>
  <c r="P230" i="47"/>
  <c r="BI227" i="47"/>
  <c r="BH227" i="47"/>
  <c r="BG227" i="47"/>
  <c r="BF227" i="47"/>
  <c r="T227" i="47"/>
  <c r="R227" i="47"/>
  <c r="P227" i="47"/>
  <c r="BI224" i="47"/>
  <c r="BH224" i="47"/>
  <c r="BG224" i="47"/>
  <c r="BF224" i="47"/>
  <c r="T224" i="47"/>
  <c r="R224" i="47"/>
  <c r="P224" i="47"/>
  <c r="BI221" i="47"/>
  <c r="BH221" i="47"/>
  <c r="BG221" i="47"/>
  <c r="BF221" i="47"/>
  <c r="T221" i="47"/>
  <c r="R221" i="47"/>
  <c r="P221" i="47"/>
  <c r="BI218" i="47"/>
  <c r="BH218" i="47"/>
  <c r="BG218" i="47"/>
  <c r="BF218" i="47"/>
  <c r="T218" i="47"/>
  <c r="R218" i="47"/>
  <c r="P218" i="47"/>
  <c r="BI214" i="47"/>
  <c r="BH214" i="47"/>
  <c r="BG214" i="47"/>
  <c r="BF214" i="47"/>
  <c r="T214" i="47"/>
  <c r="R214" i="47"/>
  <c r="P214" i="47"/>
  <c r="BI206" i="47"/>
  <c r="BH206" i="47"/>
  <c r="BG206" i="47"/>
  <c r="BF206" i="47"/>
  <c r="T206" i="47"/>
  <c r="R206" i="47"/>
  <c r="P206" i="47"/>
  <c r="BI202" i="47"/>
  <c r="BH202" i="47"/>
  <c r="BG202" i="47"/>
  <c r="BF202" i="47"/>
  <c r="T202" i="47"/>
  <c r="R202" i="47"/>
  <c r="P202" i="47"/>
  <c r="BI198" i="47"/>
  <c r="BH198" i="47"/>
  <c r="BG198" i="47"/>
  <c r="BF198" i="47"/>
  <c r="T198" i="47"/>
  <c r="R198" i="47"/>
  <c r="P198" i="47"/>
  <c r="BI195" i="47"/>
  <c r="BH195" i="47"/>
  <c r="BG195" i="47"/>
  <c r="BF195" i="47"/>
  <c r="T195" i="47"/>
  <c r="R195" i="47"/>
  <c r="P195" i="47"/>
  <c r="BI192" i="47"/>
  <c r="BH192" i="47"/>
  <c r="BG192" i="47"/>
  <c r="BF192" i="47"/>
  <c r="T192" i="47"/>
  <c r="R192" i="47"/>
  <c r="P192" i="47"/>
  <c r="BI189" i="47"/>
  <c r="BH189" i="47"/>
  <c r="BG189" i="47"/>
  <c r="BF189" i="47"/>
  <c r="T189" i="47"/>
  <c r="R189" i="47"/>
  <c r="P189" i="47"/>
  <c r="BI186" i="47"/>
  <c r="BH186" i="47"/>
  <c r="BG186" i="47"/>
  <c r="BF186" i="47"/>
  <c r="T186" i="47"/>
  <c r="R186" i="47"/>
  <c r="P186" i="47"/>
  <c r="BI183" i="47"/>
  <c r="BH183" i="47"/>
  <c r="BG183" i="47"/>
  <c r="BF183" i="47"/>
  <c r="T183" i="47"/>
  <c r="R183" i="47"/>
  <c r="P183" i="47"/>
  <c r="BI180" i="47"/>
  <c r="BH180" i="47"/>
  <c r="BG180" i="47"/>
  <c r="BF180" i="47"/>
  <c r="T180" i="47"/>
  <c r="R180" i="47"/>
  <c r="P180" i="47"/>
  <c r="BI177" i="47"/>
  <c r="BH177" i="47"/>
  <c r="BG177" i="47"/>
  <c r="BF177" i="47"/>
  <c r="T177" i="47"/>
  <c r="R177" i="47"/>
  <c r="P177" i="47"/>
  <c r="BI174" i="47"/>
  <c r="BH174" i="47"/>
  <c r="BG174" i="47"/>
  <c r="BF174" i="47"/>
  <c r="T174" i="47"/>
  <c r="R174" i="47"/>
  <c r="P174" i="47"/>
  <c r="BI171" i="47"/>
  <c r="BH171" i="47"/>
  <c r="BG171" i="47"/>
  <c r="BF171" i="47"/>
  <c r="T171" i="47"/>
  <c r="R171" i="47"/>
  <c r="P171" i="47"/>
  <c r="BI167" i="47"/>
  <c r="BH167" i="47"/>
  <c r="BG167" i="47"/>
  <c r="BF167" i="47"/>
  <c r="T167" i="47"/>
  <c r="R167" i="47"/>
  <c r="P167" i="47"/>
  <c r="BI164" i="47"/>
  <c r="BH164" i="47"/>
  <c r="BG164" i="47"/>
  <c r="BF164" i="47"/>
  <c r="T164" i="47"/>
  <c r="R164" i="47"/>
  <c r="P164" i="47"/>
  <c r="BI160" i="47"/>
  <c r="BH160" i="47"/>
  <c r="BG160" i="47"/>
  <c r="BF160" i="47"/>
  <c r="T160" i="47"/>
  <c r="R160" i="47"/>
  <c r="P160" i="47"/>
  <c r="BI156" i="47"/>
  <c r="BH156" i="47"/>
  <c r="BG156" i="47"/>
  <c r="BF156" i="47"/>
  <c r="T156" i="47"/>
  <c r="R156" i="47"/>
  <c r="P156" i="47"/>
  <c r="BI152" i="47"/>
  <c r="BH152" i="47"/>
  <c r="BG152" i="47"/>
  <c r="BF152" i="47"/>
  <c r="T152" i="47"/>
  <c r="R152" i="47"/>
  <c r="P152" i="47"/>
  <c r="BI148" i="47"/>
  <c r="BH148" i="47"/>
  <c r="BG148" i="47"/>
  <c r="BF148" i="47"/>
  <c r="T148" i="47"/>
  <c r="R148" i="47"/>
  <c r="P148" i="47"/>
  <c r="BI146" i="47"/>
  <c r="BH146" i="47"/>
  <c r="BG146" i="47"/>
  <c r="BF146" i="47"/>
  <c r="T146" i="47"/>
  <c r="R146" i="47"/>
  <c r="P146" i="47"/>
  <c r="BI144" i="47"/>
  <c r="BH144" i="47"/>
  <c r="BG144" i="47"/>
  <c r="BF144" i="47"/>
  <c r="T144" i="47"/>
  <c r="R144" i="47"/>
  <c r="P144" i="47"/>
  <c r="BI143" i="47"/>
  <c r="BH143" i="47"/>
  <c r="BG143" i="47"/>
  <c r="BF143" i="47"/>
  <c r="T143" i="47"/>
  <c r="R143" i="47"/>
  <c r="P143" i="47"/>
  <c r="J137" i="47"/>
  <c r="J136" i="47"/>
  <c r="F136" i="47"/>
  <c r="F134" i="47"/>
  <c r="E132" i="47"/>
  <c r="J92" i="47"/>
  <c r="J91" i="47"/>
  <c r="F91" i="47"/>
  <c r="F89" i="47"/>
  <c r="E87" i="47"/>
  <c r="J18" i="47"/>
  <c r="E18" i="47"/>
  <c r="F92" i="47"/>
  <c r="J17" i="47"/>
  <c r="J12" i="47"/>
  <c r="J89" i="47" s="1"/>
  <c r="E7" i="47"/>
  <c r="E85" i="47"/>
  <c r="J37" i="46"/>
  <c r="J36" i="46"/>
  <c r="AY142" i="1"/>
  <c r="J35" i="46"/>
  <c r="AX142" i="1"/>
  <c r="BI251" i="46"/>
  <c r="BH251" i="46"/>
  <c r="BG251" i="46"/>
  <c r="BF251" i="46"/>
  <c r="T251" i="46"/>
  <c r="T250" i="46"/>
  <c r="R251" i="46"/>
  <c r="R250" i="46"/>
  <c r="P251" i="46"/>
  <c r="P250" i="46"/>
  <c r="BI249" i="46"/>
  <c r="BH249" i="46"/>
  <c r="BG249" i="46"/>
  <c r="BF249" i="46"/>
  <c r="T249" i="46"/>
  <c r="R249" i="46"/>
  <c r="P249" i="46"/>
  <c r="BI246" i="46"/>
  <c r="BH246" i="46"/>
  <c r="BG246" i="46"/>
  <c r="BF246" i="46"/>
  <c r="T246" i="46"/>
  <c r="R246" i="46"/>
  <c r="P246" i="46"/>
  <c r="BI241" i="46"/>
  <c r="BH241" i="46"/>
  <c r="BG241" i="46"/>
  <c r="BF241" i="46"/>
  <c r="T241" i="46"/>
  <c r="R241" i="46"/>
  <c r="P241" i="46"/>
  <c r="BI239" i="46"/>
  <c r="BH239" i="46"/>
  <c r="BG239" i="46"/>
  <c r="BF239" i="46"/>
  <c r="T239" i="46"/>
  <c r="R239" i="46"/>
  <c r="P239" i="46"/>
  <c r="BI237" i="46"/>
  <c r="BH237" i="46"/>
  <c r="BG237" i="46"/>
  <c r="BF237" i="46"/>
  <c r="T237" i="46"/>
  <c r="R237" i="46"/>
  <c r="P237" i="46"/>
  <c r="BI235" i="46"/>
  <c r="BH235" i="46"/>
  <c r="BG235" i="46"/>
  <c r="BF235" i="46"/>
  <c r="T235" i="46"/>
  <c r="R235" i="46"/>
  <c r="P235" i="46"/>
  <c r="BI233" i="46"/>
  <c r="BH233" i="46"/>
  <c r="BG233" i="46"/>
  <c r="BF233" i="46"/>
  <c r="T233" i="46"/>
  <c r="R233" i="46"/>
  <c r="P233" i="46"/>
  <c r="BI230" i="46"/>
  <c r="BH230" i="46"/>
  <c r="BG230" i="46"/>
  <c r="BF230" i="46"/>
  <c r="T230" i="46"/>
  <c r="R230" i="46"/>
  <c r="P230" i="46"/>
  <c r="BI228" i="46"/>
  <c r="BH228" i="46"/>
  <c r="BG228" i="46"/>
  <c r="BF228" i="46"/>
  <c r="T228" i="46"/>
  <c r="R228" i="46"/>
  <c r="P228" i="46"/>
  <c r="BI223" i="46"/>
  <c r="BH223" i="46"/>
  <c r="BG223" i="46"/>
  <c r="BF223" i="46"/>
  <c r="T223" i="46"/>
  <c r="R223" i="46"/>
  <c r="P223" i="46"/>
  <c r="BI220" i="46"/>
  <c r="BH220" i="46"/>
  <c r="BG220" i="46"/>
  <c r="BF220" i="46"/>
  <c r="T220" i="46"/>
  <c r="R220" i="46"/>
  <c r="P220" i="46"/>
  <c r="BI218" i="46"/>
  <c r="BH218" i="46"/>
  <c r="BG218" i="46"/>
  <c r="BF218" i="46"/>
  <c r="T218" i="46"/>
  <c r="R218" i="46"/>
  <c r="P218" i="46"/>
  <c r="BI216" i="46"/>
  <c r="BH216" i="46"/>
  <c r="BG216" i="46"/>
  <c r="BF216" i="46"/>
  <c r="T216" i="46"/>
  <c r="R216" i="46"/>
  <c r="P216" i="46"/>
  <c r="BI212" i="46"/>
  <c r="BH212" i="46"/>
  <c r="BG212" i="46"/>
  <c r="BF212" i="46"/>
  <c r="T212" i="46"/>
  <c r="R212" i="46"/>
  <c r="P212" i="46"/>
  <c r="BI211" i="46"/>
  <c r="BH211" i="46"/>
  <c r="BG211" i="46"/>
  <c r="BF211" i="46"/>
  <c r="T211" i="46"/>
  <c r="R211" i="46"/>
  <c r="P211" i="46"/>
  <c r="BI207" i="46"/>
  <c r="BH207" i="46"/>
  <c r="BG207" i="46"/>
  <c r="BF207" i="46"/>
  <c r="T207" i="46"/>
  <c r="R207" i="46"/>
  <c r="P207" i="46"/>
  <c r="BI206" i="46"/>
  <c r="BH206" i="46"/>
  <c r="BG206" i="46"/>
  <c r="BF206" i="46"/>
  <c r="T206" i="46"/>
  <c r="R206" i="46"/>
  <c r="P206" i="46"/>
  <c r="BI202" i="46"/>
  <c r="BH202" i="46"/>
  <c r="BG202" i="46"/>
  <c r="BF202" i="46"/>
  <c r="T202" i="46"/>
  <c r="R202" i="46"/>
  <c r="P202" i="46"/>
  <c r="BI197" i="46"/>
  <c r="BH197" i="46"/>
  <c r="BG197" i="46"/>
  <c r="BF197" i="46"/>
  <c r="T197" i="46"/>
  <c r="R197" i="46"/>
  <c r="P197" i="46"/>
  <c r="BI194" i="46"/>
  <c r="BH194" i="46"/>
  <c r="BG194" i="46"/>
  <c r="BF194" i="46"/>
  <c r="T194" i="46"/>
  <c r="R194" i="46"/>
  <c r="P194" i="46"/>
  <c r="BI188" i="46"/>
  <c r="BH188" i="46"/>
  <c r="BG188" i="46"/>
  <c r="BF188" i="46"/>
  <c r="T188" i="46"/>
  <c r="T183" i="46"/>
  <c r="R188" i="46"/>
  <c r="R183" i="46"/>
  <c r="P188" i="46"/>
  <c r="BI184" i="46"/>
  <c r="BH184" i="46"/>
  <c r="BG184" i="46"/>
  <c r="BF184" i="46"/>
  <c r="T184" i="46"/>
  <c r="R184" i="46"/>
  <c r="P184" i="46"/>
  <c r="P183" i="46" s="1"/>
  <c r="BI181" i="46"/>
  <c r="BH181" i="46"/>
  <c r="BG181" i="46"/>
  <c r="BF181" i="46"/>
  <c r="T181" i="46"/>
  <c r="R181" i="46"/>
  <c r="P181" i="46"/>
  <c r="BI179" i="46"/>
  <c r="BH179" i="46"/>
  <c r="BG179" i="46"/>
  <c r="BF179" i="46"/>
  <c r="T179" i="46"/>
  <c r="R179" i="46"/>
  <c r="P179" i="46"/>
  <c r="BI176" i="46"/>
  <c r="BH176" i="46"/>
  <c r="BG176" i="46"/>
  <c r="BF176" i="46"/>
  <c r="T176" i="46"/>
  <c r="R176" i="46"/>
  <c r="P176" i="46"/>
  <c r="BI175" i="46"/>
  <c r="BH175" i="46"/>
  <c r="BG175" i="46"/>
  <c r="BF175" i="46"/>
  <c r="T175" i="46"/>
  <c r="R175" i="46"/>
  <c r="P175" i="46"/>
  <c r="BI169" i="46"/>
  <c r="BH169" i="46"/>
  <c r="BG169" i="46"/>
  <c r="BF169" i="46"/>
  <c r="T169" i="46"/>
  <c r="R169" i="46"/>
  <c r="P169" i="46"/>
  <c r="BI167" i="46"/>
  <c r="BH167" i="46"/>
  <c r="BG167" i="46"/>
  <c r="BF167" i="46"/>
  <c r="T167" i="46"/>
  <c r="R167" i="46"/>
  <c r="P167" i="46"/>
  <c r="BI162" i="46"/>
  <c r="BH162" i="46"/>
  <c r="BG162" i="46"/>
  <c r="BF162" i="46"/>
  <c r="T162" i="46"/>
  <c r="R162" i="46"/>
  <c r="P162" i="46"/>
  <c r="BI158" i="46"/>
  <c r="BH158" i="46"/>
  <c r="BG158" i="46"/>
  <c r="BF158" i="46"/>
  <c r="T158" i="46"/>
  <c r="R158" i="46"/>
  <c r="P158" i="46"/>
  <c r="BI156" i="46"/>
  <c r="BH156" i="46"/>
  <c r="BG156" i="46"/>
  <c r="BF156" i="46"/>
  <c r="T156" i="46"/>
  <c r="R156" i="46"/>
  <c r="P156" i="46"/>
  <c r="BI155" i="46"/>
  <c r="BH155" i="46"/>
  <c r="BG155" i="46"/>
  <c r="BF155" i="46"/>
  <c r="T155" i="46"/>
  <c r="R155" i="46"/>
  <c r="P155" i="46"/>
  <c r="BI153" i="46"/>
  <c r="BH153" i="46"/>
  <c r="BG153" i="46"/>
  <c r="BF153" i="46"/>
  <c r="T153" i="46"/>
  <c r="R153" i="46"/>
  <c r="P153" i="46"/>
  <c r="BI151" i="46"/>
  <c r="BH151" i="46"/>
  <c r="BG151" i="46"/>
  <c r="BF151" i="46"/>
  <c r="T151" i="46"/>
  <c r="R151" i="46"/>
  <c r="P151" i="46"/>
  <c r="BI149" i="46"/>
  <c r="BH149" i="46"/>
  <c r="BG149" i="46"/>
  <c r="BF149" i="46"/>
  <c r="T149" i="46"/>
  <c r="R149" i="46"/>
  <c r="P149" i="46"/>
  <c r="BI144" i="46"/>
  <c r="BH144" i="46"/>
  <c r="BG144" i="46"/>
  <c r="BF144" i="46"/>
  <c r="T144" i="46"/>
  <c r="R144" i="46"/>
  <c r="P144" i="46"/>
  <c r="BI142" i="46"/>
  <c r="BH142" i="46"/>
  <c r="BG142" i="46"/>
  <c r="BF142" i="46"/>
  <c r="T142" i="46"/>
  <c r="R142" i="46"/>
  <c r="P142" i="46"/>
  <c r="BI140" i="46"/>
  <c r="BH140" i="46"/>
  <c r="BG140" i="46"/>
  <c r="BF140" i="46"/>
  <c r="T140" i="46"/>
  <c r="R140" i="46"/>
  <c r="P140" i="46"/>
  <c r="BI138" i="46"/>
  <c r="BH138" i="46"/>
  <c r="BG138" i="46"/>
  <c r="BF138" i="46"/>
  <c r="T138" i="46"/>
  <c r="R138" i="46"/>
  <c r="P138" i="46"/>
  <c r="BI132" i="46"/>
  <c r="BH132" i="46"/>
  <c r="BG132" i="46"/>
  <c r="BF132" i="46"/>
  <c r="T132" i="46"/>
  <c r="R132" i="46"/>
  <c r="P132" i="46"/>
  <c r="BI126" i="46"/>
  <c r="BH126" i="46"/>
  <c r="BG126" i="46"/>
  <c r="BF126" i="46"/>
  <c r="T126" i="46"/>
  <c r="R126" i="46"/>
  <c r="P126" i="46"/>
  <c r="J120" i="46"/>
  <c r="J119" i="46"/>
  <c r="F119" i="46"/>
  <c r="F117" i="46"/>
  <c r="E115" i="46"/>
  <c r="J92" i="46"/>
  <c r="J91" i="46"/>
  <c r="F91" i="46"/>
  <c r="F89" i="46"/>
  <c r="E87" i="46"/>
  <c r="J18" i="46"/>
  <c r="E18" i="46"/>
  <c r="F92" i="46" s="1"/>
  <c r="J17" i="46"/>
  <c r="J12" i="46"/>
  <c r="J89" i="46"/>
  <c r="E7" i="46"/>
  <c r="E85" i="46"/>
  <c r="J37" i="45"/>
  <c r="J36" i="45"/>
  <c r="AY141" i="1"/>
  <c r="J35" i="45"/>
  <c r="AX141" i="1" s="1"/>
  <c r="BI156" i="45"/>
  <c r="BH156" i="45"/>
  <c r="BG156" i="45"/>
  <c r="BF156" i="45"/>
  <c r="T156" i="45"/>
  <c r="T155" i="45"/>
  <c r="R156" i="45"/>
  <c r="R155" i="45"/>
  <c r="P156" i="45"/>
  <c r="P155" i="45"/>
  <c r="BI154" i="45"/>
  <c r="BH154" i="45"/>
  <c r="BG154" i="45"/>
  <c r="BF154" i="45"/>
  <c r="T154" i="45"/>
  <c r="R154" i="45"/>
  <c r="P154" i="45"/>
  <c r="BI153" i="45"/>
  <c r="BH153" i="45"/>
  <c r="BG153" i="45"/>
  <c r="BF153" i="45"/>
  <c r="T153" i="45"/>
  <c r="R153" i="45"/>
  <c r="P153" i="45"/>
  <c r="BI152" i="45"/>
  <c r="BH152" i="45"/>
  <c r="BG152" i="45"/>
  <c r="BF152" i="45"/>
  <c r="T152" i="45"/>
  <c r="R152" i="45"/>
  <c r="P152" i="45"/>
  <c r="BI150" i="45"/>
  <c r="BH150" i="45"/>
  <c r="BG150" i="45"/>
  <c r="BF150" i="45"/>
  <c r="T150" i="45"/>
  <c r="R150" i="45"/>
  <c r="P150" i="45"/>
  <c r="BI148" i="45"/>
  <c r="BH148" i="45"/>
  <c r="BG148" i="45"/>
  <c r="BF148" i="45"/>
  <c r="T148" i="45"/>
  <c r="R148" i="45"/>
  <c r="P148" i="45"/>
  <c r="BI146" i="45"/>
  <c r="BH146" i="45"/>
  <c r="BG146" i="45"/>
  <c r="BF146" i="45"/>
  <c r="T146" i="45"/>
  <c r="R146" i="45"/>
  <c r="P146" i="45"/>
  <c r="BI144" i="45"/>
  <c r="BH144" i="45"/>
  <c r="BG144" i="45"/>
  <c r="BF144" i="45"/>
  <c r="T144" i="45"/>
  <c r="R144" i="45"/>
  <c r="P144" i="45"/>
  <c r="BI143" i="45"/>
  <c r="BH143" i="45"/>
  <c r="BG143" i="45"/>
  <c r="BF143" i="45"/>
  <c r="T143" i="45"/>
  <c r="R143" i="45"/>
  <c r="P143" i="45"/>
  <c r="BI142" i="45"/>
  <c r="BH142" i="45"/>
  <c r="BG142" i="45"/>
  <c r="BF142" i="45"/>
  <c r="T142" i="45"/>
  <c r="R142" i="45"/>
  <c r="P142" i="45"/>
  <c r="BI141" i="45"/>
  <c r="BH141" i="45"/>
  <c r="BG141" i="45"/>
  <c r="BF141" i="45"/>
  <c r="T141" i="45"/>
  <c r="R141" i="45"/>
  <c r="P141" i="45"/>
  <c r="BI139" i="45"/>
  <c r="BH139" i="45"/>
  <c r="BG139" i="45"/>
  <c r="BF139" i="45"/>
  <c r="T139" i="45"/>
  <c r="R139" i="45"/>
  <c r="P139" i="45"/>
  <c r="BI138" i="45"/>
  <c r="BH138" i="45"/>
  <c r="BG138" i="45"/>
  <c r="BF138" i="45"/>
  <c r="T138" i="45"/>
  <c r="R138" i="45"/>
  <c r="P138" i="45"/>
  <c r="BI137" i="45"/>
  <c r="BH137" i="45"/>
  <c r="BG137" i="45"/>
  <c r="BF137" i="45"/>
  <c r="T137" i="45"/>
  <c r="R137" i="45"/>
  <c r="P137" i="45"/>
  <c r="BI136" i="45"/>
  <c r="BH136" i="45"/>
  <c r="BG136" i="45"/>
  <c r="BF136" i="45"/>
  <c r="T136" i="45"/>
  <c r="R136" i="45"/>
  <c r="P136" i="45"/>
  <c r="BI135" i="45"/>
  <c r="BH135" i="45"/>
  <c r="BG135" i="45"/>
  <c r="BF135" i="45"/>
  <c r="T135" i="45"/>
  <c r="R135" i="45"/>
  <c r="P135" i="45"/>
  <c r="BI134" i="45"/>
  <c r="BH134" i="45"/>
  <c r="BG134" i="45"/>
  <c r="BF134" i="45"/>
  <c r="T134" i="45"/>
  <c r="R134" i="45"/>
  <c r="P134" i="45"/>
  <c r="BI133" i="45"/>
  <c r="BH133" i="45"/>
  <c r="BG133" i="45"/>
  <c r="BF133" i="45"/>
  <c r="T133" i="45"/>
  <c r="R133" i="45"/>
  <c r="P133" i="45"/>
  <c r="BI130" i="45"/>
  <c r="BH130" i="45"/>
  <c r="BG130" i="45"/>
  <c r="BF130" i="45"/>
  <c r="T130" i="45"/>
  <c r="T129" i="45" s="1"/>
  <c r="R130" i="45"/>
  <c r="R129" i="45"/>
  <c r="P130" i="45"/>
  <c r="P129" i="45"/>
  <c r="BI127" i="45"/>
  <c r="BH127" i="45"/>
  <c r="BG127" i="45"/>
  <c r="BF127" i="45"/>
  <c r="T127" i="45"/>
  <c r="R127" i="45"/>
  <c r="P127" i="45"/>
  <c r="BI125" i="45"/>
  <c r="BH125" i="45"/>
  <c r="BG125" i="45"/>
  <c r="BF125" i="45"/>
  <c r="T125" i="45"/>
  <c r="R125" i="45"/>
  <c r="P125" i="45"/>
  <c r="J119" i="45"/>
  <c r="J118" i="45"/>
  <c r="F118" i="45"/>
  <c r="F116" i="45"/>
  <c r="E114" i="45"/>
  <c r="J92" i="45"/>
  <c r="J91" i="45"/>
  <c r="F91" i="45"/>
  <c r="F89" i="45"/>
  <c r="E87" i="45"/>
  <c r="J18" i="45"/>
  <c r="E18" i="45"/>
  <c r="F119" i="45" s="1"/>
  <c r="J17" i="45"/>
  <c r="J12" i="45"/>
  <c r="J116" i="45"/>
  <c r="E7" i="45"/>
  <c r="E85" i="45"/>
  <c r="J39" i="44"/>
  <c r="J38" i="44"/>
  <c r="AY140" i="1"/>
  <c r="J37" i="44"/>
  <c r="AX140" i="1" s="1"/>
  <c r="BI536" i="44"/>
  <c r="BH536" i="44"/>
  <c r="BG536" i="44"/>
  <c r="BF536" i="44"/>
  <c r="T536" i="44"/>
  <c r="T535" i="44"/>
  <c r="R536" i="44"/>
  <c r="R535" i="44"/>
  <c r="P536" i="44"/>
  <c r="P535" i="44"/>
  <c r="BI531" i="44"/>
  <c r="BH531" i="44"/>
  <c r="BG531" i="44"/>
  <c r="BF531" i="44"/>
  <c r="T531" i="44"/>
  <c r="R531" i="44"/>
  <c r="P531" i="44"/>
  <c r="BI527" i="44"/>
  <c r="BH527" i="44"/>
  <c r="BG527" i="44"/>
  <c r="BF527" i="44"/>
  <c r="T527" i="44"/>
  <c r="R527" i="44"/>
  <c r="P527" i="44"/>
  <c r="BI524" i="44"/>
  <c r="BH524" i="44"/>
  <c r="BG524" i="44"/>
  <c r="BF524" i="44"/>
  <c r="T524" i="44"/>
  <c r="T523" i="44"/>
  <c r="R524" i="44"/>
  <c r="R523" i="44"/>
  <c r="P524" i="44"/>
  <c r="P523" i="44" s="1"/>
  <c r="BI518" i="44"/>
  <c r="BH518" i="44"/>
  <c r="BG518" i="44"/>
  <c r="BF518" i="44"/>
  <c r="T518" i="44"/>
  <c r="R518" i="44"/>
  <c r="P518" i="44"/>
  <c r="BI513" i="44"/>
  <c r="BH513" i="44"/>
  <c r="BG513" i="44"/>
  <c r="BF513" i="44"/>
  <c r="T513" i="44"/>
  <c r="R513" i="44"/>
  <c r="P513" i="44"/>
  <c r="BI509" i="44"/>
  <c r="BH509" i="44"/>
  <c r="BG509" i="44"/>
  <c r="BF509" i="44"/>
  <c r="T509" i="44"/>
  <c r="R509" i="44"/>
  <c r="P509" i="44"/>
  <c r="BI505" i="44"/>
  <c r="BH505" i="44"/>
  <c r="BG505" i="44"/>
  <c r="BF505" i="44"/>
  <c r="T505" i="44"/>
  <c r="R505" i="44"/>
  <c r="P505" i="44"/>
  <c r="BI501" i="44"/>
  <c r="BH501" i="44"/>
  <c r="BG501" i="44"/>
  <c r="BF501" i="44"/>
  <c r="T501" i="44"/>
  <c r="R501" i="44"/>
  <c r="P501" i="44"/>
  <c r="BI496" i="44"/>
  <c r="BH496" i="44"/>
  <c r="BG496" i="44"/>
  <c r="BF496" i="44"/>
  <c r="T496" i="44"/>
  <c r="R496" i="44"/>
  <c r="P496" i="44"/>
  <c r="BI491" i="44"/>
  <c r="BH491" i="44"/>
  <c r="BG491" i="44"/>
  <c r="BF491" i="44"/>
  <c r="T491" i="44"/>
  <c r="R491" i="44"/>
  <c r="P491" i="44"/>
  <c r="BI486" i="44"/>
  <c r="BH486" i="44"/>
  <c r="BG486" i="44"/>
  <c r="BF486" i="44"/>
  <c r="T486" i="44"/>
  <c r="R486" i="44"/>
  <c r="P486" i="44"/>
  <c r="BI480" i="44"/>
  <c r="BH480" i="44"/>
  <c r="BG480" i="44"/>
  <c r="BF480" i="44"/>
  <c r="T480" i="44"/>
  <c r="R480" i="44"/>
  <c r="P480" i="44"/>
  <c r="BI474" i="44"/>
  <c r="BH474" i="44"/>
  <c r="BG474" i="44"/>
  <c r="BF474" i="44"/>
  <c r="T474" i="44"/>
  <c r="R474" i="44"/>
  <c r="P474" i="44"/>
  <c r="BI467" i="44"/>
  <c r="BH467" i="44"/>
  <c r="BG467" i="44"/>
  <c r="BF467" i="44"/>
  <c r="T467" i="44"/>
  <c r="R467" i="44"/>
  <c r="P467" i="44"/>
  <c r="BI461" i="44"/>
  <c r="BH461" i="44"/>
  <c r="BG461" i="44"/>
  <c r="BF461" i="44"/>
  <c r="T461" i="44"/>
  <c r="R461" i="44"/>
  <c r="P461" i="44"/>
  <c r="BI457" i="44"/>
  <c r="BH457" i="44"/>
  <c r="BG457" i="44"/>
  <c r="BF457" i="44"/>
  <c r="T457" i="44"/>
  <c r="R457" i="44"/>
  <c r="P457" i="44"/>
  <c r="BI451" i="44"/>
  <c r="BH451" i="44"/>
  <c r="BG451" i="44"/>
  <c r="BF451" i="44"/>
  <c r="T451" i="44"/>
  <c r="R451" i="44"/>
  <c r="P451" i="44"/>
  <c r="BI445" i="44"/>
  <c r="BH445" i="44"/>
  <c r="BG445" i="44"/>
  <c r="BF445" i="44"/>
  <c r="T445" i="44"/>
  <c r="R445" i="44"/>
  <c r="P445" i="44"/>
  <c r="BI440" i="44"/>
  <c r="BH440" i="44"/>
  <c r="BG440" i="44"/>
  <c r="BF440" i="44"/>
  <c r="T440" i="44"/>
  <c r="R440" i="44"/>
  <c r="P440" i="44"/>
  <c r="BI434" i="44"/>
  <c r="BH434" i="44"/>
  <c r="BG434" i="44"/>
  <c r="BF434" i="44"/>
  <c r="T434" i="44"/>
  <c r="R434" i="44"/>
  <c r="P434" i="44"/>
  <c r="BI428" i="44"/>
  <c r="BH428" i="44"/>
  <c r="BG428" i="44"/>
  <c r="BF428" i="44"/>
  <c r="T428" i="44"/>
  <c r="R428" i="44"/>
  <c r="P428" i="44"/>
  <c r="BI423" i="44"/>
  <c r="BH423" i="44"/>
  <c r="BG423" i="44"/>
  <c r="BF423" i="44"/>
  <c r="T423" i="44"/>
  <c r="R423" i="44"/>
  <c r="P423" i="44"/>
  <c r="BI418" i="44"/>
  <c r="BH418" i="44"/>
  <c r="BG418" i="44"/>
  <c r="BF418" i="44"/>
  <c r="T418" i="44"/>
  <c r="R418" i="44"/>
  <c r="P418" i="44"/>
  <c r="BI414" i="44"/>
  <c r="BH414" i="44"/>
  <c r="BG414" i="44"/>
  <c r="BF414" i="44"/>
  <c r="T414" i="44"/>
  <c r="R414" i="44"/>
  <c r="P414" i="44"/>
  <c r="BI409" i="44"/>
  <c r="BH409" i="44"/>
  <c r="BG409" i="44"/>
  <c r="BF409" i="44"/>
  <c r="T409" i="44"/>
  <c r="R409" i="44"/>
  <c r="P409" i="44"/>
  <c r="BI405" i="44"/>
  <c r="BH405" i="44"/>
  <c r="BG405" i="44"/>
  <c r="BF405" i="44"/>
  <c r="T405" i="44"/>
  <c r="R405" i="44"/>
  <c r="P405" i="44"/>
  <c r="BI400" i="44"/>
  <c r="BH400" i="44"/>
  <c r="BG400" i="44"/>
  <c r="BF400" i="44"/>
  <c r="T400" i="44"/>
  <c r="R400" i="44"/>
  <c r="P400" i="44"/>
  <c r="BI395" i="44"/>
  <c r="BH395" i="44"/>
  <c r="BG395" i="44"/>
  <c r="BF395" i="44"/>
  <c r="T395" i="44"/>
  <c r="R395" i="44"/>
  <c r="P395" i="44"/>
  <c r="BI391" i="44"/>
  <c r="BH391" i="44"/>
  <c r="BG391" i="44"/>
  <c r="BF391" i="44"/>
  <c r="T391" i="44"/>
  <c r="R391" i="44"/>
  <c r="P391" i="44"/>
  <c r="BI386" i="44"/>
  <c r="BH386" i="44"/>
  <c r="BG386" i="44"/>
  <c r="BF386" i="44"/>
  <c r="T386" i="44"/>
  <c r="R386" i="44"/>
  <c r="P386" i="44"/>
  <c r="BI381" i="44"/>
  <c r="BH381" i="44"/>
  <c r="BG381" i="44"/>
  <c r="BF381" i="44"/>
  <c r="T381" i="44"/>
  <c r="R381" i="44"/>
  <c r="P381" i="44"/>
  <c r="BI376" i="44"/>
  <c r="BH376" i="44"/>
  <c r="BG376" i="44"/>
  <c r="BF376" i="44"/>
  <c r="T376" i="44"/>
  <c r="R376" i="44"/>
  <c r="P376" i="44"/>
  <c r="BI371" i="44"/>
  <c r="BH371" i="44"/>
  <c r="BG371" i="44"/>
  <c r="BF371" i="44"/>
  <c r="T371" i="44"/>
  <c r="R371" i="44"/>
  <c r="P371" i="44"/>
  <c r="BI367" i="44"/>
  <c r="BH367" i="44"/>
  <c r="BG367" i="44"/>
  <c r="BF367" i="44"/>
  <c r="T367" i="44"/>
  <c r="R367" i="44"/>
  <c r="P367" i="44"/>
  <c r="BI363" i="44"/>
  <c r="BH363" i="44"/>
  <c r="BG363" i="44"/>
  <c r="BF363" i="44"/>
  <c r="T363" i="44"/>
  <c r="R363" i="44"/>
  <c r="P363" i="44"/>
  <c r="BI359" i="44"/>
  <c r="BH359" i="44"/>
  <c r="BG359" i="44"/>
  <c r="BF359" i="44"/>
  <c r="T359" i="44"/>
  <c r="R359" i="44"/>
  <c r="P359" i="44"/>
  <c r="BI351" i="44"/>
  <c r="BH351" i="44"/>
  <c r="BG351" i="44"/>
  <c r="BF351" i="44"/>
  <c r="T351" i="44"/>
  <c r="T350" i="44"/>
  <c r="R351" i="44"/>
  <c r="R350" i="44"/>
  <c r="P351" i="44"/>
  <c r="P350" i="44"/>
  <c r="BI341" i="44"/>
  <c r="BH341" i="44"/>
  <c r="BG341" i="44"/>
  <c r="BF341" i="44"/>
  <c r="T341" i="44"/>
  <c r="R341" i="44"/>
  <c r="P341" i="44"/>
  <c r="BI333" i="44"/>
  <c r="BH333" i="44"/>
  <c r="BG333" i="44"/>
  <c r="BF333" i="44"/>
  <c r="T333" i="44"/>
  <c r="R333" i="44"/>
  <c r="P333" i="44"/>
  <c r="BI325" i="44"/>
  <c r="BH325" i="44"/>
  <c r="BG325" i="44"/>
  <c r="BF325" i="44"/>
  <c r="T325" i="44"/>
  <c r="R325" i="44"/>
  <c r="P325" i="44"/>
  <c r="BI321" i="44"/>
  <c r="BH321" i="44"/>
  <c r="BG321" i="44"/>
  <c r="BF321" i="44"/>
  <c r="T321" i="44"/>
  <c r="R321" i="44"/>
  <c r="P321" i="44"/>
  <c r="BI310" i="44"/>
  <c r="BH310" i="44"/>
  <c r="BG310" i="44"/>
  <c r="BF310" i="44"/>
  <c r="T310" i="44"/>
  <c r="R310" i="44"/>
  <c r="P310" i="44"/>
  <c r="BI291" i="44"/>
  <c r="BH291" i="44"/>
  <c r="BG291" i="44"/>
  <c r="BF291" i="44"/>
  <c r="T291" i="44"/>
  <c r="R291" i="44"/>
  <c r="P291" i="44"/>
  <c r="BI284" i="44"/>
  <c r="BH284" i="44"/>
  <c r="BG284" i="44"/>
  <c r="BF284" i="44"/>
  <c r="T284" i="44"/>
  <c r="R284" i="44"/>
  <c r="P284" i="44"/>
  <c r="BI274" i="44"/>
  <c r="BH274" i="44"/>
  <c r="BG274" i="44"/>
  <c r="BF274" i="44"/>
  <c r="T274" i="44"/>
  <c r="R274" i="44"/>
  <c r="P274" i="44"/>
  <c r="BI270" i="44"/>
  <c r="BH270" i="44"/>
  <c r="BG270" i="44"/>
  <c r="BF270" i="44"/>
  <c r="T270" i="44"/>
  <c r="R270" i="44"/>
  <c r="P270" i="44"/>
  <c r="BI266" i="44"/>
  <c r="BH266" i="44"/>
  <c r="BG266" i="44"/>
  <c r="BF266" i="44"/>
  <c r="T266" i="44"/>
  <c r="R266" i="44"/>
  <c r="P266" i="44"/>
  <c r="BI262" i="44"/>
  <c r="BH262" i="44"/>
  <c r="BG262" i="44"/>
  <c r="BF262" i="44"/>
  <c r="T262" i="44"/>
  <c r="R262" i="44"/>
  <c r="P262" i="44"/>
  <c r="BI256" i="44"/>
  <c r="BH256" i="44"/>
  <c r="BG256" i="44"/>
  <c r="BF256" i="44"/>
  <c r="T256" i="44"/>
  <c r="R256" i="44"/>
  <c r="P256" i="44"/>
  <c r="BI252" i="44"/>
  <c r="BH252" i="44"/>
  <c r="BG252" i="44"/>
  <c r="BF252" i="44"/>
  <c r="T252" i="44"/>
  <c r="R252" i="44"/>
  <c r="P252" i="44"/>
  <c r="BI246" i="44"/>
  <c r="BH246" i="44"/>
  <c r="BG246" i="44"/>
  <c r="BF246" i="44"/>
  <c r="T246" i="44"/>
  <c r="R246" i="44"/>
  <c r="P246" i="44"/>
  <c r="BI227" i="44"/>
  <c r="BH227" i="44"/>
  <c r="BG227" i="44"/>
  <c r="BF227" i="44"/>
  <c r="T227" i="44"/>
  <c r="R227" i="44"/>
  <c r="P227" i="44"/>
  <c r="BI208" i="44"/>
  <c r="BH208" i="44"/>
  <c r="BG208" i="44"/>
  <c r="BF208" i="44"/>
  <c r="T208" i="44"/>
  <c r="R208" i="44"/>
  <c r="P208" i="44"/>
  <c r="BI206" i="44"/>
  <c r="BH206" i="44"/>
  <c r="BG206" i="44"/>
  <c r="BF206" i="44"/>
  <c r="T206" i="44"/>
  <c r="R206" i="44"/>
  <c r="P206" i="44"/>
  <c r="BI194" i="44"/>
  <c r="BH194" i="44"/>
  <c r="BG194" i="44"/>
  <c r="BF194" i="44"/>
  <c r="T194" i="44"/>
  <c r="R194" i="44"/>
  <c r="P194" i="44"/>
  <c r="BI190" i="44"/>
  <c r="BH190" i="44"/>
  <c r="BG190" i="44"/>
  <c r="BF190" i="44"/>
  <c r="T190" i="44"/>
  <c r="R190" i="44"/>
  <c r="P190" i="44"/>
  <c r="BI186" i="44"/>
  <c r="BH186" i="44"/>
  <c r="BG186" i="44"/>
  <c r="BF186" i="44"/>
  <c r="T186" i="44"/>
  <c r="R186" i="44"/>
  <c r="P186" i="44"/>
  <c r="BI181" i="44"/>
  <c r="BH181" i="44"/>
  <c r="BG181" i="44"/>
  <c r="BF181" i="44"/>
  <c r="T181" i="44"/>
  <c r="R181" i="44"/>
  <c r="P181" i="44"/>
  <c r="BI167" i="44"/>
  <c r="BH167" i="44"/>
  <c r="BG167" i="44"/>
  <c r="BF167" i="44"/>
  <c r="T167" i="44"/>
  <c r="R167" i="44"/>
  <c r="P167" i="44"/>
  <c r="BI162" i="44"/>
  <c r="BH162" i="44"/>
  <c r="BG162" i="44"/>
  <c r="BF162" i="44"/>
  <c r="T162" i="44"/>
  <c r="R162" i="44"/>
  <c r="P162" i="44"/>
  <c r="BI158" i="44"/>
  <c r="BH158" i="44"/>
  <c r="BG158" i="44"/>
  <c r="BF158" i="44"/>
  <c r="T158" i="44"/>
  <c r="R158" i="44"/>
  <c r="P158" i="44"/>
  <c r="BI150" i="44"/>
  <c r="BH150" i="44"/>
  <c r="BG150" i="44"/>
  <c r="BF150" i="44"/>
  <c r="T150" i="44"/>
  <c r="R150" i="44"/>
  <c r="P150" i="44"/>
  <c r="BI146" i="44"/>
  <c r="BH146" i="44"/>
  <c r="BG146" i="44"/>
  <c r="BF146" i="44"/>
  <c r="T146" i="44"/>
  <c r="R146" i="44"/>
  <c r="P146" i="44"/>
  <c r="BI140" i="44"/>
  <c r="BH140" i="44"/>
  <c r="BG140" i="44"/>
  <c r="BF140" i="44"/>
  <c r="T140" i="44"/>
  <c r="R140" i="44"/>
  <c r="P140" i="44"/>
  <c r="BI131" i="44"/>
  <c r="BH131" i="44"/>
  <c r="BG131" i="44"/>
  <c r="BF131" i="44"/>
  <c r="T131" i="44"/>
  <c r="R131" i="44"/>
  <c r="P131" i="44"/>
  <c r="J125" i="44"/>
  <c r="J124" i="44"/>
  <c r="F124" i="44"/>
  <c r="F122" i="44"/>
  <c r="E120" i="44"/>
  <c r="J94" i="44"/>
  <c r="J93" i="44"/>
  <c r="F93" i="44"/>
  <c r="F91" i="44"/>
  <c r="E89" i="44"/>
  <c r="J20" i="44"/>
  <c r="E20" i="44"/>
  <c r="F94" i="44" s="1"/>
  <c r="J19" i="44"/>
  <c r="J14" i="44"/>
  <c r="J122" i="44" s="1"/>
  <c r="E7" i="44"/>
  <c r="E85" i="44"/>
  <c r="J39" i="43"/>
  <c r="J38" i="43"/>
  <c r="AY139" i="1"/>
  <c r="J37" i="43"/>
  <c r="AX139" i="1"/>
  <c r="BI272" i="43"/>
  <c r="BH272" i="43"/>
  <c r="BG272" i="43"/>
  <c r="BF272" i="43"/>
  <c r="T272" i="43"/>
  <c r="T271" i="43"/>
  <c r="R272" i="43"/>
  <c r="R271" i="43"/>
  <c r="P272" i="43"/>
  <c r="P271" i="43"/>
  <c r="BI270" i="43"/>
  <c r="BH270" i="43"/>
  <c r="BG270" i="43"/>
  <c r="BF270" i="43"/>
  <c r="T270" i="43"/>
  <c r="R270" i="43"/>
  <c r="P270" i="43"/>
  <c r="BI269" i="43"/>
  <c r="BH269" i="43"/>
  <c r="BG269" i="43"/>
  <c r="BF269" i="43"/>
  <c r="T269" i="43"/>
  <c r="R269" i="43"/>
  <c r="P269" i="43"/>
  <c r="BI268" i="43"/>
  <c r="BH268" i="43"/>
  <c r="BG268" i="43"/>
  <c r="BF268" i="43"/>
  <c r="T268" i="43"/>
  <c r="R268" i="43"/>
  <c r="P268" i="43"/>
  <c r="BI267" i="43"/>
  <c r="BH267" i="43"/>
  <c r="BG267" i="43"/>
  <c r="BF267" i="43"/>
  <c r="T267" i="43"/>
  <c r="R267" i="43"/>
  <c r="P267" i="43"/>
  <c r="BI266" i="43"/>
  <c r="BH266" i="43"/>
  <c r="BG266" i="43"/>
  <c r="BF266" i="43"/>
  <c r="T266" i="43"/>
  <c r="R266" i="43"/>
  <c r="P266" i="43"/>
  <c r="BI265" i="43"/>
  <c r="BH265" i="43"/>
  <c r="BG265" i="43"/>
  <c r="BF265" i="43"/>
  <c r="T265" i="43"/>
  <c r="R265" i="43"/>
  <c r="P265" i="43"/>
  <c r="BI264" i="43"/>
  <c r="BH264" i="43"/>
  <c r="BG264" i="43"/>
  <c r="BF264" i="43"/>
  <c r="T264" i="43"/>
  <c r="R264" i="43"/>
  <c r="P264" i="43"/>
  <c r="BI262" i="43"/>
  <c r="BH262" i="43"/>
  <c r="BG262" i="43"/>
  <c r="BF262" i="43"/>
  <c r="T262" i="43"/>
  <c r="R262" i="43"/>
  <c r="P262" i="43"/>
  <c r="BI261" i="43"/>
  <c r="BH261" i="43"/>
  <c r="BG261" i="43"/>
  <c r="BF261" i="43"/>
  <c r="T261" i="43"/>
  <c r="R261" i="43"/>
  <c r="P261" i="43"/>
  <c r="BI260" i="43"/>
  <c r="BH260" i="43"/>
  <c r="BG260" i="43"/>
  <c r="BF260" i="43"/>
  <c r="T260" i="43"/>
  <c r="R260" i="43"/>
  <c r="P260" i="43"/>
  <c r="BI259" i="43"/>
  <c r="BH259" i="43"/>
  <c r="BG259" i="43"/>
  <c r="BF259" i="43"/>
  <c r="T259" i="43"/>
  <c r="R259" i="43"/>
  <c r="P259" i="43"/>
  <c r="BI258" i="43"/>
  <c r="BH258" i="43"/>
  <c r="BG258" i="43"/>
  <c r="BF258" i="43"/>
  <c r="T258" i="43"/>
  <c r="R258" i="43"/>
  <c r="P258" i="43"/>
  <c r="BI256" i="43"/>
  <c r="BH256" i="43"/>
  <c r="BG256" i="43"/>
  <c r="BF256" i="43"/>
  <c r="T256" i="43"/>
  <c r="R256" i="43"/>
  <c r="P256" i="43"/>
  <c r="BI255" i="43"/>
  <c r="BH255" i="43"/>
  <c r="BG255" i="43"/>
  <c r="BF255" i="43"/>
  <c r="T255" i="43"/>
  <c r="R255" i="43"/>
  <c r="P255" i="43"/>
  <c r="BI253" i="43"/>
  <c r="BH253" i="43"/>
  <c r="BG253" i="43"/>
  <c r="BF253" i="43"/>
  <c r="T253" i="43"/>
  <c r="R253" i="43"/>
  <c r="P253" i="43"/>
  <c r="BI251" i="43"/>
  <c r="BH251" i="43"/>
  <c r="BG251" i="43"/>
  <c r="BF251" i="43"/>
  <c r="T251" i="43"/>
  <c r="R251" i="43"/>
  <c r="P251" i="43"/>
  <c r="BI250" i="43"/>
  <c r="BH250" i="43"/>
  <c r="BG250" i="43"/>
  <c r="BF250" i="43"/>
  <c r="T250" i="43"/>
  <c r="R250" i="43"/>
  <c r="P250" i="43"/>
  <c r="BI249" i="43"/>
  <c r="BH249" i="43"/>
  <c r="BG249" i="43"/>
  <c r="BF249" i="43"/>
  <c r="T249" i="43"/>
  <c r="R249" i="43"/>
  <c r="P249" i="43"/>
  <c r="BI248" i="43"/>
  <c r="BH248" i="43"/>
  <c r="BG248" i="43"/>
  <c r="BF248" i="43"/>
  <c r="T248" i="43"/>
  <c r="R248" i="43"/>
  <c r="P248" i="43"/>
  <c r="BI247" i="43"/>
  <c r="BH247" i="43"/>
  <c r="BG247" i="43"/>
  <c r="BF247" i="43"/>
  <c r="T247" i="43"/>
  <c r="R247" i="43"/>
  <c r="P247" i="43"/>
  <c r="BI246" i="43"/>
  <c r="BH246" i="43"/>
  <c r="BG246" i="43"/>
  <c r="BF246" i="43"/>
  <c r="T246" i="43"/>
  <c r="R246" i="43"/>
  <c r="P246" i="43"/>
  <c r="BI244" i="43"/>
  <c r="BH244" i="43"/>
  <c r="BG244" i="43"/>
  <c r="BF244" i="43"/>
  <c r="T244" i="43"/>
  <c r="R244" i="43"/>
  <c r="P244" i="43"/>
  <c r="BI243" i="43"/>
  <c r="BH243" i="43"/>
  <c r="BG243" i="43"/>
  <c r="BF243" i="43"/>
  <c r="T243" i="43"/>
  <c r="R243" i="43"/>
  <c r="P243" i="43"/>
  <c r="BI242" i="43"/>
  <c r="BH242" i="43"/>
  <c r="BG242" i="43"/>
  <c r="BF242" i="43"/>
  <c r="T242" i="43"/>
  <c r="R242" i="43"/>
  <c r="P242" i="43"/>
  <c r="BI241" i="43"/>
  <c r="BH241" i="43"/>
  <c r="BG241" i="43"/>
  <c r="BF241" i="43"/>
  <c r="T241" i="43"/>
  <c r="R241" i="43"/>
  <c r="P241" i="43"/>
  <c r="BI237" i="43"/>
  <c r="BH237" i="43"/>
  <c r="BG237" i="43"/>
  <c r="BF237" i="43"/>
  <c r="T237" i="43"/>
  <c r="T236" i="43" s="1"/>
  <c r="R237" i="43"/>
  <c r="R236" i="43"/>
  <c r="P237" i="43"/>
  <c r="P236" i="43"/>
  <c r="BI234" i="43"/>
  <c r="BH234" i="43"/>
  <c r="BG234" i="43"/>
  <c r="BF234" i="43"/>
  <c r="T234" i="43"/>
  <c r="R234" i="43"/>
  <c r="P234" i="43"/>
  <c r="BI232" i="43"/>
  <c r="BH232" i="43"/>
  <c r="BG232" i="43"/>
  <c r="BF232" i="43"/>
  <c r="T232" i="43"/>
  <c r="R232" i="43"/>
  <c r="P232" i="43"/>
  <c r="BI228" i="43"/>
  <c r="BH228" i="43"/>
  <c r="BG228" i="43"/>
  <c r="BF228" i="43"/>
  <c r="T228" i="43"/>
  <c r="R228" i="43"/>
  <c r="P228" i="43"/>
  <c r="BI226" i="43"/>
  <c r="BH226" i="43"/>
  <c r="BG226" i="43"/>
  <c r="BF226" i="43"/>
  <c r="T226" i="43"/>
  <c r="R226" i="43"/>
  <c r="P226" i="43"/>
  <c r="BI222" i="43"/>
  <c r="BH222" i="43"/>
  <c r="BG222" i="43"/>
  <c r="BF222" i="43"/>
  <c r="T222" i="43"/>
  <c r="R222" i="43"/>
  <c r="P222" i="43"/>
  <c r="BI218" i="43"/>
  <c r="BH218" i="43"/>
  <c r="BG218" i="43"/>
  <c r="BF218" i="43"/>
  <c r="T218" i="43"/>
  <c r="R218" i="43"/>
  <c r="P218" i="43"/>
  <c r="BI212" i="43"/>
  <c r="BH212" i="43"/>
  <c r="BG212" i="43"/>
  <c r="BF212" i="43"/>
  <c r="T212" i="43"/>
  <c r="R212" i="43"/>
  <c r="P212" i="43"/>
  <c r="BI208" i="43"/>
  <c r="BH208" i="43"/>
  <c r="BG208" i="43"/>
  <c r="BF208" i="43"/>
  <c r="T208" i="43"/>
  <c r="R208" i="43"/>
  <c r="P208" i="43"/>
  <c r="BI205" i="43"/>
  <c r="BH205" i="43"/>
  <c r="BG205" i="43"/>
  <c r="BF205" i="43"/>
  <c r="T205" i="43"/>
  <c r="R205" i="43"/>
  <c r="P205" i="43"/>
  <c r="BI201" i="43"/>
  <c r="BH201" i="43"/>
  <c r="BG201" i="43"/>
  <c r="BF201" i="43"/>
  <c r="T201" i="43"/>
  <c r="R201" i="43"/>
  <c r="P201" i="43"/>
  <c r="BI197" i="43"/>
  <c r="BH197" i="43"/>
  <c r="BG197" i="43"/>
  <c r="BF197" i="43"/>
  <c r="T197" i="43"/>
  <c r="R197" i="43"/>
  <c r="P197" i="43"/>
  <c r="BI193" i="43"/>
  <c r="BH193" i="43"/>
  <c r="BG193" i="43"/>
  <c r="BF193" i="43"/>
  <c r="T193" i="43"/>
  <c r="R193" i="43"/>
  <c r="P193" i="43"/>
  <c r="BI189" i="43"/>
  <c r="BH189" i="43"/>
  <c r="BG189" i="43"/>
  <c r="BF189" i="43"/>
  <c r="T189" i="43"/>
  <c r="R189" i="43"/>
  <c r="P189" i="43"/>
  <c r="BI185" i="43"/>
  <c r="BH185" i="43"/>
  <c r="BG185" i="43"/>
  <c r="BF185" i="43"/>
  <c r="T185" i="43"/>
  <c r="R185" i="43"/>
  <c r="P185" i="43"/>
  <c r="BI181" i="43"/>
  <c r="BH181" i="43"/>
  <c r="BG181" i="43"/>
  <c r="BF181" i="43"/>
  <c r="T181" i="43"/>
  <c r="R181" i="43"/>
  <c r="P181" i="43"/>
  <c r="BI177" i="43"/>
  <c r="BH177" i="43"/>
  <c r="BG177" i="43"/>
  <c r="BF177" i="43"/>
  <c r="T177" i="43"/>
  <c r="R177" i="43"/>
  <c r="P177" i="43"/>
  <c r="BI173" i="43"/>
  <c r="BH173" i="43"/>
  <c r="BG173" i="43"/>
  <c r="BF173" i="43"/>
  <c r="T173" i="43"/>
  <c r="R173" i="43"/>
  <c r="P173" i="43"/>
  <c r="BI169" i="43"/>
  <c r="BH169" i="43"/>
  <c r="BG169" i="43"/>
  <c r="BF169" i="43"/>
  <c r="T169" i="43"/>
  <c r="R169" i="43"/>
  <c r="P169" i="43"/>
  <c r="BI165" i="43"/>
  <c r="BH165" i="43"/>
  <c r="BG165" i="43"/>
  <c r="BF165" i="43"/>
  <c r="T165" i="43"/>
  <c r="R165" i="43"/>
  <c r="P165" i="43"/>
  <c r="BI161" i="43"/>
  <c r="BH161" i="43"/>
  <c r="BG161" i="43"/>
  <c r="BF161" i="43"/>
  <c r="T161" i="43"/>
  <c r="R161" i="43"/>
  <c r="P161" i="43"/>
  <c r="BI157" i="43"/>
  <c r="BH157" i="43"/>
  <c r="BG157" i="43"/>
  <c r="BF157" i="43"/>
  <c r="T157" i="43"/>
  <c r="R157" i="43"/>
  <c r="P157" i="43"/>
  <c r="BI156" i="43"/>
  <c r="BH156" i="43"/>
  <c r="BG156" i="43"/>
  <c r="BF156" i="43"/>
  <c r="T156" i="43"/>
  <c r="R156" i="43"/>
  <c r="P156" i="43"/>
  <c r="BI154" i="43"/>
  <c r="BH154" i="43"/>
  <c r="BG154" i="43"/>
  <c r="BF154" i="43"/>
  <c r="T154" i="43"/>
  <c r="R154" i="43"/>
  <c r="P154" i="43"/>
  <c r="BI150" i="43"/>
  <c r="BH150" i="43"/>
  <c r="BG150" i="43"/>
  <c r="BF150" i="43"/>
  <c r="T150" i="43"/>
  <c r="R150" i="43"/>
  <c r="P150" i="43"/>
  <c r="BI146" i="43"/>
  <c r="BH146" i="43"/>
  <c r="BG146" i="43"/>
  <c r="BF146" i="43"/>
  <c r="T146" i="43"/>
  <c r="R146" i="43"/>
  <c r="P146" i="43"/>
  <c r="BI142" i="43"/>
  <c r="BH142" i="43"/>
  <c r="BG142" i="43"/>
  <c r="BF142" i="43"/>
  <c r="T142" i="43"/>
  <c r="R142" i="43"/>
  <c r="P142" i="43"/>
  <c r="BI138" i="43"/>
  <c r="BH138" i="43"/>
  <c r="BG138" i="43"/>
  <c r="BF138" i="43"/>
  <c r="T138" i="43"/>
  <c r="R138" i="43"/>
  <c r="P138" i="43"/>
  <c r="BI132" i="43"/>
  <c r="BH132" i="43"/>
  <c r="BG132" i="43"/>
  <c r="BF132" i="43"/>
  <c r="T132" i="43"/>
  <c r="R132" i="43"/>
  <c r="P132" i="43"/>
  <c r="BI131" i="43"/>
  <c r="BH131" i="43"/>
  <c r="BG131" i="43"/>
  <c r="BF131" i="43"/>
  <c r="T131" i="43"/>
  <c r="R131" i="43"/>
  <c r="P131" i="43"/>
  <c r="BI128" i="43"/>
  <c r="BH128" i="43"/>
  <c r="BG128" i="43"/>
  <c r="BF128" i="43"/>
  <c r="T128" i="43"/>
  <c r="R128" i="43"/>
  <c r="P128" i="43"/>
  <c r="J122" i="43"/>
  <c r="J121" i="43"/>
  <c r="F121" i="43"/>
  <c r="F119" i="43"/>
  <c r="E117" i="43"/>
  <c r="J94" i="43"/>
  <c r="J93" i="43"/>
  <c r="F93" i="43"/>
  <c r="F91" i="43"/>
  <c r="E89" i="43"/>
  <c r="J20" i="43"/>
  <c r="E20" i="43"/>
  <c r="F94" i="43"/>
  <c r="J19" i="43"/>
  <c r="J14" i="43"/>
  <c r="J91" i="43"/>
  <c r="E7" i="43"/>
  <c r="E85" i="43"/>
  <c r="J39" i="42"/>
  <c r="J38" i="42"/>
  <c r="AY138" i="1"/>
  <c r="J37" i="42"/>
  <c r="AX138" i="1"/>
  <c r="BI260" i="42"/>
  <c r="BH260" i="42"/>
  <c r="BG260" i="42"/>
  <c r="BF260" i="42"/>
  <c r="T260" i="42"/>
  <c r="T259" i="42"/>
  <c r="R260" i="42"/>
  <c r="R259" i="42"/>
  <c r="P260" i="42"/>
  <c r="P259" i="42"/>
  <c r="BI258" i="42"/>
  <c r="BH258" i="42"/>
  <c r="BG258" i="42"/>
  <c r="BF258" i="42"/>
  <c r="T258" i="42"/>
  <c r="R258" i="42"/>
  <c r="P258" i="42"/>
  <c r="BI257" i="42"/>
  <c r="BH257" i="42"/>
  <c r="BG257" i="42"/>
  <c r="BF257" i="42"/>
  <c r="T257" i="42"/>
  <c r="R257" i="42"/>
  <c r="P257" i="42"/>
  <c r="BI256" i="42"/>
  <c r="BH256" i="42"/>
  <c r="BG256" i="42"/>
  <c r="BF256" i="42"/>
  <c r="T256" i="42"/>
  <c r="R256" i="42"/>
  <c r="P256" i="42"/>
  <c r="BI255" i="42"/>
  <c r="BH255" i="42"/>
  <c r="BG255" i="42"/>
  <c r="BF255" i="42"/>
  <c r="T255" i="42"/>
  <c r="R255" i="42"/>
  <c r="P255" i="42"/>
  <c r="BI254" i="42"/>
  <c r="BH254" i="42"/>
  <c r="BG254" i="42"/>
  <c r="BF254" i="42"/>
  <c r="T254" i="42"/>
  <c r="R254" i="42"/>
  <c r="P254" i="42"/>
  <c r="BI253" i="42"/>
  <c r="BH253" i="42"/>
  <c r="BG253" i="42"/>
  <c r="BF253" i="42"/>
  <c r="T253" i="42"/>
  <c r="R253" i="42"/>
  <c r="P253" i="42"/>
  <c r="BI252" i="42"/>
  <c r="BH252" i="42"/>
  <c r="BG252" i="42"/>
  <c r="BF252" i="42"/>
  <c r="T252" i="42"/>
  <c r="R252" i="42"/>
  <c r="P252" i="42"/>
  <c r="BI250" i="42"/>
  <c r="BH250" i="42"/>
  <c r="BG250" i="42"/>
  <c r="BF250" i="42"/>
  <c r="T250" i="42"/>
  <c r="R250" i="42"/>
  <c r="P250" i="42"/>
  <c r="BI249" i="42"/>
  <c r="BH249" i="42"/>
  <c r="BG249" i="42"/>
  <c r="BF249" i="42"/>
  <c r="T249" i="42"/>
  <c r="R249" i="42"/>
  <c r="P249" i="42"/>
  <c r="BI248" i="42"/>
  <c r="BH248" i="42"/>
  <c r="BG248" i="42"/>
  <c r="BF248" i="42"/>
  <c r="T248" i="42"/>
  <c r="R248" i="42"/>
  <c r="P248" i="42"/>
  <c r="BI247" i="42"/>
  <c r="BH247" i="42"/>
  <c r="BG247" i="42"/>
  <c r="BF247" i="42"/>
  <c r="T247" i="42"/>
  <c r="R247" i="42"/>
  <c r="P247" i="42"/>
  <c r="BI246" i="42"/>
  <c r="BH246" i="42"/>
  <c r="BG246" i="42"/>
  <c r="BF246" i="42"/>
  <c r="T246" i="42"/>
  <c r="R246" i="42"/>
  <c r="P246" i="42"/>
  <c r="BI244" i="42"/>
  <c r="BH244" i="42"/>
  <c r="BG244" i="42"/>
  <c r="BF244" i="42"/>
  <c r="T244" i="42"/>
  <c r="R244" i="42"/>
  <c r="P244" i="42"/>
  <c r="BI243" i="42"/>
  <c r="BH243" i="42"/>
  <c r="BG243" i="42"/>
  <c r="BF243" i="42"/>
  <c r="T243" i="42"/>
  <c r="R243" i="42"/>
  <c r="P243" i="42"/>
  <c r="BI241" i="42"/>
  <c r="BH241" i="42"/>
  <c r="BG241" i="42"/>
  <c r="BF241" i="42"/>
  <c r="T241" i="42"/>
  <c r="R241" i="42"/>
  <c r="P241" i="42"/>
  <c r="BI239" i="42"/>
  <c r="BH239" i="42"/>
  <c r="BG239" i="42"/>
  <c r="BF239" i="42"/>
  <c r="T239" i="42"/>
  <c r="R239" i="42"/>
  <c r="P239" i="42"/>
  <c r="BI238" i="42"/>
  <c r="BH238" i="42"/>
  <c r="BG238" i="42"/>
  <c r="BF238" i="42"/>
  <c r="T238" i="42"/>
  <c r="R238" i="42"/>
  <c r="P238" i="42"/>
  <c r="BI237" i="42"/>
  <c r="BH237" i="42"/>
  <c r="BG237" i="42"/>
  <c r="BF237" i="42"/>
  <c r="T237" i="42"/>
  <c r="R237" i="42"/>
  <c r="P237" i="42"/>
  <c r="BI236" i="42"/>
  <c r="BH236" i="42"/>
  <c r="BG236" i="42"/>
  <c r="BF236" i="42"/>
  <c r="T236" i="42"/>
  <c r="R236" i="42"/>
  <c r="P236" i="42"/>
  <c r="BI235" i="42"/>
  <c r="BH235" i="42"/>
  <c r="BG235" i="42"/>
  <c r="BF235" i="42"/>
  <c r="T235" i="42"/>
  <c r="R235" i="42"/>
  <c r="P235" i="42"/>
  <c r="BI234" i="42"/>
  <c r="BH234" i="42"/>
  <c r="BG234" i="42"/>
  <c r="BF234" i="42"/>
  <c r="T234" i="42"/>
  <c r="R234" i="42"/>
  <c r="P234" i="42"/>
  <c r="BI233" i="42"/>
  <c r="BH233" i="42"/>
  <c r="BG233" i="42"/>
  <c r="BF233" i="42"/>
  <c r="T233" i="42"/>
  <c r="R233" i="42"/>
  <c r="P233" i="42"/>
  <c r="BI231" i="42"/>
  <c r="BH231" i="42"/>
  <c r="BG231" i="42"/>
  <c r="BF231" i="42"/>
  <c r="T231" i="42"/>
  <c r="R231" i="42"/>
  <c r="P231" i="42"/>
  <c r="BI230" i="42"/>
  <c r="BH230" i="42"/>
  <c r="BG230" i="42"/>
  <c r="BF230" i="42"/>
  <c r="T230" i="42"/>
  <c r="R230" i="42"/>
  <c r="P230" i="42"/>
  <c r="BI229" i="42"/>
  <c r="BH229" i="42"/>
  <c r="BG229" i="42"/>
  <c r="BF229" i="42"/>
  <c r="T229" i="42"/>
  <c r="R229" i="42"/>
  <c r="P229" i="42"/>
  <c r="BI228" i="42"/>
  <c r="BH228" i="42"/>
  <c r="BG228" i="42"/>
  <c r="BF228" i="42"/>
  <c r="T228" i="42"/>
  <c r="R228" i="42"/>
  <c r="P228" i="42"/>
  <c r="BI225" i="42"/>
  <c r="BH225" i="42"/>
  <c r="BG225" i="42"/>
  <c r="BF225" i="42"/>
  <c r="T225" i="42"/>
  <c r="R225" i="42"/>
  <c r="P225" i="42"/>
  <c r="BI221" i="42"/>
  <c r="BH221" i="42"/>
  <c r="BG221" i="42"/>
  <c r="BF221" i="42"/>
  <c r="T221" i="42"/>
  <c r="R221" i="42"/>
  <c r="P221" i="42"/>
  <c r="BI217" i="42"/>
  <c r="BH217" i="42"/>
  <c r="BG217" i="42"/>
  <c r="BF217" i="42"/>
  <c r="T217" i="42"/>
  <c r="T216" i="42" s="1"/>
  <c r="R217" i="42"/>
  <c r="R216" i="42" s="1"/>
  <c r="P217" i="42"/>
  <c r="P216" i="42"/>
  <c r="BI214" i="42"/>
  <c r="BH214" i="42"/>
  <c r="BG214" i="42"/>
  <c r="BF214" i="42"/>
  <c r="T214" i="42"/>
  <c r="R214" i="42"/>
  <c r="P214" i="42"/>
  <c r="BI210" i="42"/>
  <c r="BH210" i="42"/>
  <c r="BG210" i="42"/>
  <c r="BF210" i="42"/>
  <c r="T210" i="42"/>
  <c r="R210" i="42"/>
  <c r="P210" i="42"/>
  <c r="BI208" i="42"/>
  <c r="BH208" i="42"/>
  <c r="BG208" i="42"/>
  <c r="BF208" i="42"/>
  <c r="T208" i="42"/>
  <c r="R208" i="42"/>
  <c r="P208" i="42"/>
  <c r="BI204" i="42"/>
  <c r="BH204" i="42"/>
  <c r="BG204" i="42"/>
  <c r="BF204" i="42"/>
  <c r="T204" i="42"/>
  <c r="R204" i="42"/>
  <c r="P204" i="42"/>
  <c r="BI199" i="42"/>
  <c r="BH199" i="42"/>
  <c r="BG199" i="42"/>
  <c r="BF199" i="42"/>
  <c r="T199" i="42"/>
  <c r="R199" i="42"/>
  <c r="P199" i="42"/>
  <c r="BI193" i="42"/>
  <c r="BH193" i="42"/>
  <c r="BG193" i="42"/>
  <c r="BF193" i="42"/>
  <c r="T193" i="42"/>
  <c r="R193" i="42"/>
  <c r="P193" i="42"/>
  <c r="BI189" i="42"/>
  <c r="BH189" i="42"/>
  <c r="BG189" i="42"/>
  <c r="BF189" i="42"/>
  <c r="T189" i="42"/>
  <c r="R189" i="42"/>
  <c r="P189" i="42"/>
  <c r="BI186" i="42"/>
  <c r="BH186" i="42"/>
  <c r="BG186" i="42"/>
  <c r="BF186" i="42"/>
  <c r="T186" i="42"/>
  <c r="R186" i="42"/>
  <c r="P186" i="42"/>
  <c r="BI182" i="42"/>
  <c r="BH182" i="42"/>
  <c r="BG182" i="42"/>
  <c r="BF182" i="42"/>
  <c r="T182" i="42"/>
  <c r="R182" i="42"/>
  <c r="P182" i="42"/>
  <c r="BI178" i="42"/>
  <c r="BH178" i="42"/>
  <c r="BG178" i="42"/>
  <c r="BF178" i="42"/>
  <c r="T178" i="42"/>
  <c r="R178" i="42"/>
  <c r="P178" i="42"/>
  <c r="BI174" i="42"/>
  <c r="BH174" i="42"/>
  <c r="BG174" i="42"/>
  <c r="BF174" i="42"/>
  <c r="T174" i="42"/>
  <c r="R174" i="42"/>
  <c r="P174" i="42"/>
  <c r="BI170" i="42"/>
  <c r="BH170" i="42"/>
  <c r="BG170" i="42"/>
  <c r="BF170" i="42"/>
  <c r="T170" i="42"/>
  <c r="R170" i="42"/>
  <c r="P170" i="42"/>
  <c r="BI166" i="42"/>
  <c r="BH166" i="42"/>
  <c r="BG166" i="42"/>
  <c r="BF166" i="42"/>
  <c r="T166" i="42"/>
  <c r="R166" i="42"/>
  <c r="P166" i="42"/>
  <c r="BI162" i="42"/>
  <c r="BH162" i="42"/>
  <c r="BG162" i="42"/>
  <c r="BF162" i="42"/>
  <c r="T162" i="42"/>
  <c r="R162" i="42"/>
  <c r="P162" i="42"/>
  <c r="BI158" i="42"/>
  <c r="BH158" i="42"/>
  <c r="BG158" i="42"/>
  <c r="BF158" i="42"/>
  <c r="T158" i="42"/>
  <c r="R158" i="42"/>
  <c r="P158" i="42"/>
  <c r="BI154" i="42"/>
  <c r="BH154" i="42"/>
  <c r="BG154" i="42"/>
  <c r="BF154" i="42"/>
  <c r="T154" i="42"/>
  <c r="R154" i="42"/>
  <c r="P154" i="42"/>
  <c r="BI153" i="42"/>
  <c r="BH153" i="42"/>
  <c r="BG153" i="42"/>
  <c r="BF153" i="42"/>
  <c r="T153" i="42"/>
  <c r="R153" i="42"/>
  <c r="P153" i="42"/>
  <c r="BI151" i="42"/>
  <c r="BH151" i="42"/>
  <c r="BG151" i="42"/>
  <c r="BF151" i="42"/>
  <c r="T151" i="42"/>
  <c r="R151" i="42"/>
  <c r="P151" i="42"/>
  <c r="BI147" i="42"/>
  <c r="BH147" i="42"/>
  <c r="BG147" i="42"/>
  <c r="BF147" i="42"/>
  <c r="T147" i="42"/>
  <c r="R147" i="42"/>
  <c r="P147" i="42"/>
  <c r="BI143" i="42"/>
  <c r="BH143" i="42"/>
  <c r="BG143" i="42"/>
  <c r="BF143" i="42"/>
  <c r="T143" i="42"/>
  <c r="R143" i="42"/>
  <c r="P143" i="42"/>
  <c r="BI135" i="42"/>
  <c r="BH135" i="42"/>
  <c r="BG135" i="42"/>
  <c r="BF135" i="42"/>
  <c r="T135" i="42"/>
  <c r="R135" i="42"/>
  <c r="P135" i="42"/>
  <c r="BI133" i="42"/>
  <c r="BH133" i="42"/>
  <c r="BG133" i="42"/>
  <c r="BF133" i="42"/>
  <c r="T133" i="42"/>
  <c r="R133" i="42"/>
  <c r="P133" i="42"/>
  <c r="BI132" i="42"/>
  <c r="BH132" i="42"/>
  <c r="BG132" i="42"/>
  <c r="BF132" i="42"/>
  <c r="T132" i="42"/>
  <c r="R132" i="42"/>
  <c r="P132" i="42"/>
  <c r="BI129" i="42"/>
  <c r="BH129" i="42"/>
  <c r="BG129" i="42"/>
  <c r="BF129" i="42"/>
  <c r="T129" i="42"/>
  <c r="R129" i="42"/>
  <c r="P129" i="42"/>
  <c r="J123" i="42"/>
  <c r="J122" i="42"/>
  <c r="F122" i="42"/>
  <c r="F120" i="42"/>
  <c r="E118" i="42"/>
  <c r="J94" i="42"/>
  <c r="J93" i="42"/>
  <c r="F93" i="42"/>
  <c r="F91" i="42"/>
  <c r="E89" i="42"/>
  <c r="J20" i="42"/>
  <c r="E20" i="42"/>
  <c r="F123" i="42"/>
  <c r="J19" i="42"/>
  <c r="J14" i="42"/>
  <c r="J91" i="42"/>
  <c r="E7" i="42"/>
  <c r="E114" i="42"/>
  <c r="J39" i="41"/>
  <c r="J38" i="41"/>
  <c r="AY137" i="1"/>
  <c r="J37" i="41"/>
  <c r="AX137" i="1"/>
  <c r="BI271" i="41"/>
  <c r="BH271" i="41"/>
  <c r="BG271" i="41"/>
  <c r="BF271" i="41"/>
  <c r="T271" i="41"/>
  <c r="T270" i="41"/>
  <c r="R271" i="41"/>
  <c r="R270" i="41"/>
  <c r="P271" i="41"/>
  <c r="P270" i="41"/>
  <c r="BI269" i="41"/>
  <c r="BH269" i="41"/>
  <c r="BG269" i="41"/>
  <c r="BF269" i="41"/>
  <c r="T269" i="41"/>
  <c r="R269" i="41"/>
  <c r="P269" i="41"/>
  <c r="BI268" i="41"/>
  <c r="BH268" i="41"/>
  <c r="BG268" i="41"/>
  <c r="BF268" i="41"/>
  <c r="T268" i="41"/>
  <c r="R268" i="41"/>
  <c r="P268" i="41"/>
  <c r="BI267" i="41"/>
  <c r="BH267" i="41"/>
  <c r="BG267" i="41"/>
  <c r="BF267" i="41"/>
  <c r="T267" i="41"/>
  <c r="R267" i="41"/>
  <c r="P267" i="41"/>
  <c r="BI266" i="41"/>
  <c r="BH266" i="41"/>
  <c r="BG266" i="41"/>
  <c r="BF266" i="41"/>
  <c r="T266" i="41"/>
  <c r="R266" i="41"/>
  <c r="P266" i="41"/>
  <c r="BI265" i="41"/>
  <c r="BH265" i="41"/>
  <c r="BG265" i="41"/>
  <c r="BF265" i="41"/>
  <c r="T265" i="41"/>
  <c r="R265" i="41"/>
  <c r="P265" i="41"/>
  <c r="BI264" i="41"/>
  <c r="BH264" i="41"/>
  <c r="BG264" i="41"/>
  <c r="BF264" i="41"/>
  <c r="T264" i="41"/>
  <c r="R264" i="41"/>
  <c r="P264" i="41"/>
  <c r="BI263" i="41"/>
  <c r="BH263" i="41"/>
  <c r="BG263" i="41"/>
  <c r="BF263" i="41"/>
  <c r="T263" i="41"/>
  <c r="R263" i="41"/>
  <c r="P263" i="41"/>
  <c r="BI261" i="41"/>
  <c r="BH261" i="41"/>
  <c r="BG261" i="41"/>
  <c r="BF261" i="41"/>
  <c r="T261" i="41"/>
  <c r="R261" i="41"/>
  <c r="P261" i="41"/>
  <c r="BI260" i="41"/>
  <c r="BH260" i="41"/>
  <c r="BG260" i="41"/>
  <c r="BF260" i="41"/>
  <c r="T260" i="41"/>
  <c r="R260" i="41"/>
  <c r="P260" i="41"/>
  <c r="BI259" i="41"/>
  <c r="BH259" i="41"/>
  <c r="BG259" i="41"/>
  <c r="BF259" i="41"/>
  <c r="T259" i="41"/>
  <c r="R259" i="41"/>
  <c r="P259" i="41"/>
  <c r="BI258" i="41"/>
  <c r="BH258" i="41"/>
  <c r="BG258" i="41"/>
  <c r="BF258" i="41"/>
  <c r="T258" i="41"/>
  <c r="R258" i="41"/>
  <c r="P258" i="41"/>
  <c r="BI257" i="41"/>
  <c r="BH257" i="41"/>
  <c r="BG257" i="41"/>
  <c r="BF257" i="41"/>
  <c r="T257" i="41"/>
  <c r="R257" i="41"/>
  <c r="P257" i="41"/>
  <c r="BI255" i="41"/>
  <c r="BH255" i="41"/>
  <c r="BG255" i="41"/>
  <c r="BF255" i="41"/>
  <c r="T255" i="41"/>
  <c r="R255" i="41"/>
  <c r="P255" i="41"/>
  <c r="BI254" i="41"/>
  <c r="BH254" i="41"/>
  <c r="BG254" i="41"/>
  <c r="BF254" i="41"/>
  <c r="T254" i="41"/>
  <c r="R254" i="41"/>
  <c r="P254" i="41"/>
  <c r="BI252" i="41"/>
  <c r="BH252" i="41"/>
  <c r="BG252" i="41"/>
  <c r="BF252" i="41"/>
  <c r="T252" i="41"/>
  <c r="R252" i="41"/>
  <c r="P252" i="41"/>
  <c r="BI250" i="41"/>
  <c r="BH250" i="41"/>
  <c r="BG250" i="41"/>
  <c r="BF250" i="41"/>
  <c r="T250" i="41"/>
  <c r="R250" i="41"/>
  <c r="P250" i="41"/>
  <c r="BI249" i="41"/>
  <c r="BH249" i="41"/>
  <c r="BG249" i="41"/>
  <c r="BF249" i="41"/>
  <c r="T249" i="41"/>
  <c r="R249" i="41"/>
  <c r="P249" i="41"/>
  <c r="BI247" i="41"/>
  <c r="BH247" i="41"/>
  <c r="BG247" i="41"/>
  <c r="BF247" i="41"/>
  <c r="T247" i="41"/>
  <c r="R247" i="41"/>
  <c r="P247" i="41"/>
  <c r="BI245" i="41"/>
  <c r="BH245" i="41"/>
  <c r="BG245" i="41"/>
  <c r="BF245" i="41"/>
  <c r="T245" i="41"/>
  <c r="R245" i="41"/>
  <c r="P245" i="41"/>
  <c r="BI244" i="41"/>
  <c r="BH244" i="41"/>
  <c r="BG244" i="41"/>
  <c r="BF244" i="41"/>
  <c r="T244" i="41"/>
  <c r="R244" i="41"/>
  <c r="P244" i="41"/>
  <c r="BI243" i="41"/>
  <c r="BH243" i="41"/>
  <c r="BG243" i="41"/>
  <c r="BF243" i="41"/>
  <c r="T243" i="41"/>
  <c r="R243" i="41"/>
  <c r="P243" i="41"/>
  <c r="BI242" i="41"/>
  <c r="BH242" i="41"/>
  <c r="BG242" i="41"/>
  <c r="BF242" i="41"/>
  <c r="T242" i="41"/>
  <c r="R242" i="41"/>
  <c r="P242" i="41"/>
  <c r="BI241" i="41"/>
  <c r="BH241" i="41"/>
  <c r="BG241" i="41"/>
  <c r="BF241" i="41"/>
  <c r="T241" i="41"/>
  <c r="R241" i="41"/>
  <c r="P241" i="41"/>
  <c r="BI240" i="41"/>
  <c r="BH240" i="41"/>
  <c r="BG240" i="41"/>
  <c r="BF240" i="41"/>
  <c r="T240" i="41"/>
  <c r="R240" i="41"/>
  <c r="P240" i="41"/>
  <c r="BI239" i="41"/>
  <c r="BH239" i="41"/>
  <c r="BG239" i="41"/>
  <c r="BF239" i="41"/>
  <c r="T239" i="41"/>
  <c r="R239" i="41"/>
  <c r="P239" i="41"/>
  <c r="BI237" i="41"/>
  <c r="BH237" i="41"/>
  <c r="BG237" i="41"/>
  <c r="BF237" i="41"/>
  <c r="T237" i="41"/>
  <c r="R237" i="41"/>
  <c r="P237" i="41"/>
  <c r="BI236" i="41"/>
  <c r="BH236" i="41"/>
  <c r="BG236" i="41"/>
  <c r="BF236" i="41"/>
  <c r="T236" i="41"/>
  <c r="R236" i="41"/>
  <c r="P236" i="41"/>
  <c r="BI235" i="41"/>
  <c r="BH235" i="41"/>
  <c r="BG235" i="41"/>
  <c r="BF235" i="41"/>
  <c r="T235" i="41"/>
  <c r="R235" i="41"/>
  <c r="P235" i="41"/>
  <c r="BI234" i="41"/>
  <c r="BH234" i="41"/>
  <c r="BG234" i="41"/>
  <c r="BF234" i="41"/>
  <c r="T234" i="41"/>
  <c r="R234" i="41"/>
  <c r="P234" i="41"/>
  <c r="BI233" i="41"/>
  <c r="BH233" i="41"/>
  <c r="BG233" i="41"/>
  <c r="BF233" i="41"/>
  <c r="T233" i="41"/>
  <c r="R233" i="41"/>
  <c r="P233" i="41"/>
  <c r="BI232" i="41"/>
  <c r="BH232" i="41"/>
  <c r="BG232" i="41"/>
  <c r="BF232" i="41"/>
  <c r="T232" i="41"/>
  <c r="R232" i="41"/>
  <c r="P232" i="41"/>
  <c r="BI230" i="41"/>
  <c r="BH230" i="41"/>
  <c r="BG230" i="41"/>
  <c r="BF230" i="41"/>
  <c r="T230" i="41"/>
  <c r="R230" i="41"/>
  <c r="P230" i="41"/>
  <c r="BI229" i="41"/>
  <c r="BH229" i="41"/>
  <c r="BG229" i="41"/>
  <c r="BF229" i="41"/>
  <c r="T229" i="41"/>
  <c r="R229" i="41"/>
  <c r="P229" i="41"/>
  <c r="BI226" i="41"/>
  <c r="BH226" i="41"/>
  <c r="BG226" i="41"/>
  <c r="BF226" i="41"/>
  <c r="T226" i="41"/>
  <c r="R226" i="41"/>
  <c r="P226" i="41"/>
  <c r="BI222" i="41"/>
  <c r="BH222" i="41"/>
  <c r="BG222" i="41"/>
  <c r="BF222" i="41"/>
  <c r="T222" i="41"/>
  <c r="R222" i="41"/>
  <c r="P222" i="41"/>
  <c r="BI218" i="41"/>
  <c r="BH218" i="41"/>
  <c r="BG218" i="41"/>
  <c r="BF218" i="41"/>
  <c r="T218" i="41"/>
  <c r="T217" i="41"/>
  <c r="R218" i="41"/>
  <c r="R217" i="41"/>
  <c r="P218" i="41"/>
  <c r="P217" i="41"/>
  <c r="BI215" i="41"/>
  <c r="BH215" i="41"/>
  <c r="BG215" i="41"/>
  <c r="BF215" i="41"/>
  <c r="T215" i="41"/>
  <c r="R215" i="41"/>
  <c r="P215" i="41"/>
  <c r="BI211" i="41"/>
  <c r="BH211" i="41"/>
  <c r="BG211" i="41"/>
  <c r="BF211" i="41"/>
  <c r="T211" i="41"/>
  <c r="R211" i="41"/>
  <c r="P211" i="41"/>
  <c r="BI209" i="41"/>
  <c r="BH209" i="41"/>
  <c r="BG209" i="41"/>
  <c r="BF209" i="41"/>
  <c r="T209" i="41"/>
  <c r="R209" i="41"/>
  <c r="P209" i="41"/>
  <c r="BI205" i="41"/>
  <c r="BH205" i="41"/>
  <c r="BG205" i="41"/>
  <c r="BF205" i="41"/>
  <c r="T205" i="41"/>
  <c r="R205" i="41"/>
  <c r="P205" i="41"/>
  <c r="BI200" i="41"/>
  <c r="BH200" i="41"/>
  <c r="BG200" i="41"/>
  <c r="BF200" i="41"/>
  <c r="T200" i="41"/>
  <c r="R200" i="41"/>
  <c r="P200" i="41"/>
  <c r="BI194" i="41"/>
  <c r="BH194" i="41"/>
  <c r="BG194" i="41"/>
  <c r="BF194" i="41"/>
  <c r="T194" i="41"/>
  <c r="R194" i="41"/>
  <c r="P194" i="41"/>
  <c r="BI190" i="41"/>
  <c r="BH190" i="41"/>
  <c r="BG190" i="41"/>
  <c r="BF190" i="41"/>
  <c r="T190" i="41"/>
  <c r="R190" i="41"/>
  <c r="P190" i="41"/>
  <c r="BI187" i="41"/>
  <c r="BH187" i="41"/>
  <c r="BG187" i="41"/>
  <c r="BF187" i="41"/>
  <c r="T187" i="41"/>
  <c r="R187" i="41"/>
  <c r="P187" i="41"/>
  <c r="BI183" i="41"/>
  <c r="BH183" i="41"/>
  <c r="BG183" i="41"/>
  <c r="BF183" i="41"/>
  <c r="T183" i="41"/>
  <c r="R183" i="41"/>
  <c r="P183" i="41"/>
  <c r="BI179" i="41"/>
  <c r="BH179" i="41"/>
  <c r="BG179" i="41"/>
  <c r="BF179" i="41"/>
  <c r="T179" i="41"/>
  <c r="R179" i="41"/>
  <c r="P179" i="41"/>
  <c r="BI175" i="41"/>
  <c r="BH175" i="41"/>
  <c r="BG175" i="41"/>
  <c r="BF175" i="41"/>
  <c r="T175" i="41"/>
  <c r="R175" i="41"/>
  <c r="P175" i="41"/>
  <c r="BI171" i="41"/>
  <c r="BH171" i="41"/>
  <c r="BG171" i="41"/>
  <c r="BF171" i="41"/>
  <c r="T171" i="41"/>
  <c r="R171" i="41"/>
  <c r="P171" i="41"/>
  <c r="BI167" i="41"/>
  <c r="BH167" i="41"/>
  <c r="BG167" i="41"/>
  <c r="BF167" i="41"/>
  <c r="T167" i="41"/>
  <c r="R167" i="41"/>
  <c r="P167" i="41"/>
  <c r="BI163" i="41"/>
  <c r="BH163" i="41"/>
  <c r="BG163" i="41"/>
  <c r="BF163" i="41"/>
  <c r="T163" i="41"/>
  <c r="R163" i="41"/>
  <c r="P163" i="41"/>
  <c r="BI159" i="41"/>
  <c r="BH159" i="41"/>
  <c r="BG159" i="41"/>
  <c r="BF159" i="41"/>
  <c r="T159" i="41"/>
  <c r="R159" i="41"/>
  <c r="P159" i="41"/>
  <c r="BI155" i="41"/>
  <c r="BH155" i="41"/>
  <c r="BG155" i="41"/>
  <c r="BF155" i="41"/>
  <c r="T155" i="41"/>
  <c r="R155" i="41"/>
  <c r="P155" i="41"/>
  <c r="BI154" i="41"/>
  <c r="BH154" i="41"/>
  <c r="BG154" i="41"/>
  <c r="BF154" i="41"/>
  <c r="T154" i="41"/>
  <c r="R154" i="41"/>
  <c r="P154" i="41"/>
  <c r="BI152" i="41"/>
  <c r="BH152" i="41"/>
  <c r="BG152" i="41"/>
  <c r="BF152" i="41"/>
  <c r="T152" i="41"/>
  <c r="R152" i="41"/>
  <c r="P152" i="41"/>
  <c r="BI151" i="41"/>
  <c r="BH151" i="41"/>
  <c r="BG151" i="41"/>
  <c r="BF151" i="41"/>
  <c r="T151" i="41"/>
  <c r="R151" i="41"/>
  <c r="P151" i="41"/>
  <c r="BI147" i="41"/>
  <c r="BH147" i="41"/>
  <c r="BG147" i="41"/>
  <c r="BF147" i="41"/>
  <c r="T147" i="41"/>
  <c r="R147" i="41"/>
  <c r="P147" i="41"/>
  <c r="BI143" i="41"/>
  <c r="BH143" i="41"/>
  <c r="BG143" i="41"/>
  <c r="BF143" i="41"/>
  <c r="T143" i="41"/>
  <c r="R143" i="41"/>
  <c r="P143" i="41"/>
  <c r="BI135" i="41"/>
  <c r="BH135" i="41"/>
  <c r="BG135" i="41"/>
  <c r="BF135" i="41"/>
  <c r="T135" i="41"/>
  <c r="R135" i="41"/>
  <c r="P135" i="41"/>
  <c r="BI133" i="41"/>
  <c r="BH133" i="41"/>
  <c r="BG133" i="41"/>
  <c r="BF133" i="41"/>
  <c r="T133" i="41"/>
  <c r="R133" i="41"/>
  <c r="P133" i="41"/>
  <c r="BI132" i="41"/>
  <c r="BH132" i="41"/>
  <c r="BG132" i="41"/>
  <c r="BF132" i="41"/>
  <c r="T132" i="41"/>
  <c r="R132" i="41"/>
  <c r="P132" i="41"/>
  <c r="BI129" i="41"/>
  <c r="BH129" i="41"/>
  <c r="BG129" i="41"/>
  <c r="BF129" i="41"/>
  <c r="T129" i="41"/>
  <c r="R129" i="41"/>
  <c r="P129" i="41"/>
  <c r="J123" i="41"/>
  <c r="J122" i="41"/>
  <c r="F122" i="41"/>
  <c r="F120" i="41"/>
  <c r="E118" i="41"/>
  <c r="J94" i="41"/>
  <c r="J93" i="41"/>
  <c r="F93" i="41"/>
  <c r="F91" i="41"/>
  <c r="E89" i="41"/>
  <c r="J20" i="41"/>
  <c r="E20" i="41"/>
  <c r="F123" i="41" s="1"/>
  <c r="J19" i="41"/>
  <c r="J14" i="41"/>
  <c r="J91" i="41" s="1"/>
  <c r="E7" i="41"/>
  <c r="E114" i="41"/>
  <c r="J39" i="40"/>
  <c r="J38" i="40"/>
  <c r="AY136" i="1"/>
  <c r="J37" i="40"/>
  <c r="AX136" i="1"/>
  <c r="BI286" i="40"/>
  <c r="BH286" i="40"/>
  <c r="BG286" i="40"/>
  <c r="BF286" i="40"/>
  <c r="T286" i="40"/>
  <c r="T285" i="40"/>
  <c r="R286" i="40"/>
  <c r="R285" i="40"/>
  <c r="P286" i="40"/>
  <c r="P285" i="40"/>
  <c r="BI284" i="40"/>
  <c r="BH284" i="40"/>
  <c r="BG284" i="40"/>
  <c r="BF284" i="40"/>
  <c r="T284" i="40"/>
  <c r="R284" i="40"/>
  <c r="P284" i="40"/>
  <c r="BI283" i="40"/>
  <c r="BH283" i="40"/>
  <c r="BG283" i="40"/>
  <c r="BF283" i="40"/>
  <c r="T283" i="40"/>
  <c r="R283" i="40"/>
  <c r="P283" i="40"/>
  <c r="BI282" i="40"/>
  <c r="BH282" i="40"/>
  <c r="BG282" i="40"/>
  <c r="BF282" i="40"/>
  <c r="T282" i="40"/>
  <c r="R282" i="40"/>
  <c r="P282" i="40"/>
  <c r="BI281" i="40"/>
  <c r="BH281" i="40"/>
  <c r="BG281" i="40"/>
  <c r="BF281" i="40"/>
  <c r="T281" i="40"/>
  <c r="R281" i="40"/>
  <c r="P281" i="40"/>
  <c r="BI280" i="40"/>
  <c r="BH280" i="40"/>
  <c r="BG280" i="40"/>
  <c r="BF280" i="40"/>
  <c r="T280" i="40"/>
  <c r="R280" i="40"/>
  <c r="P280" i="40"/>
  <c r="BI279" i="40"/>
  <c r="BH279" i="40"/>
  <c r="BG279" i="40"/>
  <c r="BF279" i="40"/>
  <c r="T279" i="40"/>
  <c r="R279" i="40"/>
  <c r="P279" i="40"/>
  <c r="BI278" i="40"/>
  <c r="BH278" i="40"/>
  <c r="BG278" i="40"/>
  <c r="BF278" i="40"/>
  <c r="T278" i="40"/>
  <c r="R278" i="40"/>
  <c r="P278" i="40"/>
  <c r="BI276" i="40"/>
  <c r="BH276" i="40"/>
  <c r="BG276" i="40"/>
  <c r="BF276" i="40"/>
  <c r="T276" i="40"/>
  <c r="R276" i="40"/>
  <c r="P276" i="40"/>
  <c r="BI275" i="40"/>
  <c r="BH275" i="40"/>
  <c r="BG275" i="40"/>
  <c r="BF275" i="40"/>
  <c r="T275" i="40"/>
  <c r="R275" i="40"/>
  <c r="P275" i="40"/>
  <c r="BI274" i="40"/>
  <c r="BH274" i="40"/>
  <c r="BG274" i="40"/>
  <c r="BF274" i="40"/>
  <c r="T274" i="40"/>
  <c r="R274" i="40"/>
  <c r="P274" i="40"/>
  <c r="BI273" i="40"/>
  <c r="BH273" i="40"/>
  <c r="BG273" i="40"/>
  <c r="BF273" i="40"/>
  <c r="T273" i="40"/>
  <c r="R273" i="40"/>
  <c r="P273" i="40"/>
  <c r="BI272" i="40"/>
  <c r="BH272" i="40"/>
  <c r="BG272" i="40"/>
  <c r="BF272" i="40"/>
  <c r="T272" i="40"/>
  <c r="R272" i="40"/>
  <c r="P272" i="40"/>
  <c r="BI270" i="40"/>
  <c r="BH270" i="40"/>
  <c r="BG270" i="40"/>
  <c r="BF270" i="40"/>
  <c r="T270" i="40"/>
  <c r="R270" i="40"/>
  <c r="P270" i="40"/>
  <c r="BI269" i="40"/>
  <c r="BH269" i="40"/>
  <c r="BG269" i="40"/>
  <c r="BF269" i="40"/>
  <c r="T269" i="40"/>
  <c r="R269" i="40"/>
  <c r="P269" i="40"/>
  <c r="BI267" i="40"/>
  <c r="BH267" i="40"/>
  <c r="BG267" i="40"/>
  <c r="BF267" i="40"/>
  <c r="T267" i="40"/>
  <c r="R267" i="40"/>
  <c r="P267" i="40"/>
  <c r="BI265" i="40"/>
  <c r="BH265" i="40"/>
  <c r="BG265" i="40"/>
  <c r="BF265" i="40"/>
  <c r="T265" i="40"/>
  <c r="R265" i="40"/>
  <c r="P265" i="40"/>
  <c r="BI264" i="40"/>
  <c r="BH264" i="40"/>
  <c r="BG264" i="40"/>
  <c r="BF264" i="40"/>
  <c r="T264" i="40"/>
  <c r="R264" i="40"/>
  <c r="P264" i="40"/>
  <c r="BI263" i="40"/>
  <c r="BH263" i="40"/>
  <c r="BG263" i="40"/>
  <c r="BF263" i="40"/>
  <c r="T263" i="40"/>
  <c r="R263" i="40"/>
  <c r="P263" i="40"/>
  <c r="BI262" i="40"/>
  <c r="BH262" i="40"/>
  <c r="BG262" i="40"/>
  <c r="BF262" i="40"/>
  <c r="T262" i="40"/>
  <c r="R262" i="40"/>
  <c r="P262" i="40"/>
  <c r="BI261" i="40"/>
  <c r="BH261" i="40"/>
  <c r="BG261" i="40"/>
  <c r="BF261" i="40"/>
  <c r="T261" i="40"/>
  <c r="R261" i="40"/>
  <c r="P261" i="40"/>
  <c r="BI260" i="40"/>
  <c r="BH260" i="40"/>
  <c r="BG260" i="40"/>
  <c r="BF260" i="40"/>
  <c r="T260" i="40"/>
  <c r="R260" i="40"/>
  <c r="P260" i="40"/>
  <c r="BI259" i="40"/>
  <c r="BH259" i="40"/>
  <c r="BG259" i="40"/>
  <c r="BF259" i="40"/>
  <c r="T259" i="40"/>
  <c r="R259" i="40"/>
  <c r="P259" i="40"/>
  <c r="BI257" i="40"/>
  <c r="BH257" i="40"/>
  <c r="BG257" i="40"/>
  <c r="BF257" i="40"/>
  <c r="T257" i="40"/>
  <c r="R257" i="40"/>
  <c r="P257" i="40"/>
  <c r="BI256" i="40"/>
  <c r="BH256" i="40"/>
  <c r="BG256" i="40"/>
  <c r="BF256" i="40"/>
  <c r="T256" i="40"/>
  <c r="R256" i="40"/>
  <c r="P256" i="40"/>
  <c r="BI255" i="40"/>
  <c r="BH255" i="40"/>
  <c r="BG255" i="40"/>
  <c r="BF255" i="40"/>
  <c r="T255" i="40"/>
  <c r="R255" i="40"/>
  <c r="P255" i="40"/>
  <c r="BI254" i="40"/>
  <c r="BH254" i="40"/>
  <c r="BG254" i="40"/>
  <c r="BF254" i="40"/>
  <c r="T254" i="40"/>
  <c r="R254" i="40"/>
  <c r="P254" i="40"/>
  <c r="BI253" i="40"/>
  <c r="BH253" i="40"/>
  <c r="BG253" i="40"/>
  <c r="BF253" i="40"/>
  <c r="T253" i="40"/>
  <c r="R253" i="40"/>
  <c r="P253" i="40"/>
  <c r="BI252" i="40"/>
  <c r="BH252" i="40"/>
  <c r="BG252" i="40"/>
  <c r="BF252" i="40"/>
  <c r="T252" i="40"/>
  <c r="R252" i="40"/>
  <c r="P252" i="40"/>
  <c r="BI250" i="40"/>
  <c r="BH250" i="40"/>
  <c r="BG250" i="40"/>
  <c r="BF250" i="40"/>
  <c r="T250" i="40"/>
  <c r="R250" i="40"/>
  <c r="P250" i="40"/>
  <c r="BI249" i="40"/>
  <c r="BH249" i="40"/>
  <c r="BG249" i="40"/>
  <c r="BF249" i="40"/>
  <c r="T249" i="40"/>
  <c r="R249" i="40"/>
  <c r="P249" i="40"/>
  <c r="BI246" i="40"/>
  <c r="BH246" i="40"/>
  <c r="BG246" i="40"/>
  <c r="BF246" i="40"/>
  <c r="T246" i="40"/>
  <c r="R246" i="40"/>
  <c r="P246" i="40"/>
  <c r="BI242" i="40"/>
  <c r="BH242" i="40"/>
  <c r="BG242" i="40"/>
  <c r="BF242" i="40"/>
  <c r="T242" i="40"/>
  <c r="R242" i="40"/>
  <c r="P242" i="40"/>
  <c r="BI238" i="40"/>
  <c r="BH238" i="40"/>
  <c r="BG238" i="40"/>
  <c r="BF238" i="40"/>
  <c r="T238" i="40"/>
  <c r="T237" i="40"/>
  <c r="R238" i="40"/>
  <c r="R237" i="40"/>
  <c r="P238" i="40"/>
  <c r="P237" i="40" s="1"/>
  <c r="BI235" i="40"/>
  <c r="BH235" i="40"/>
  <c r="BG235" i="40"/>
  <c r="BF235" i="40"/>
  <c r="T235" i="40"/>
  <c r="R235" i="40"/>
  <c r="P235" i="40"/>
  <c r="BI233" i="40"/>
  <c r="BH233" i="40"/>
  <c r="BG233" i="40"/>
  <c r="BF233" i="40"/>
  <c r="T233" i="40"/>
  <c r="R233" i="40"/>
  <c r="P233" i="40"/>
  <c r="BI229" i="40"/>
  <c r="BH229" i="40"/>
  <c r="BG229" i="40"/>
  <c r="BF229" i="40"/>
  <c r="T229" i="40"/>
  <c r="R229" i="40"/>
  <c r="P229" i="40"/>
  <c r="BI227" i="40"/>
  <c r="BH227" i="40"/>
  <c r="BG227" i="40"/>
  <c r="BF227" i="40"/>
  <c r="T227" i="40"/>
  <c r="R227" i="40"/>
  <c r="P227" i="40"/>
  <c r="BI223" i="40"/>
  <c r="BH223" i="40"/>
  <c r="BG223" i="40"/>
  <c r="BF223" i="40"/>
  <c r="T223" i="40"/>
  <c r="R223" i="40"/>
  <c r="P223" i="40"/>
  <c r="BI217" i="40"/>
  <c r="BH217" i="40"/>
  <c r="BG217" i="40"/>
  <c r="BF217" i="40"/>
  <c r="T217" i="40"/>
  <c r="R217" i="40"/>
  <c r="P217" i="40"/>
  <c r="BI213" i="40"/>
  <c r="BH213" i="40"/>
  <c r="BG213" i="40"/>
  <c r="BF213" i="40"/>
  <c r="T213" i="40"/>
  <c r="R213" i="40"/>
  <c r="P213" i="40"/>
  <c r="BI210" i="40"/>
  <c r="BH210" i="40"/>
  <c r="BG210" i="40"/>
  <c r="BF210" i="40"/>
  <c r="T210" i="40"/>
  <c r="R210" i="40"/>
  <c r="P210" i="40"/>
  <c r="BI206" i="40"/>
  <c r="BH206" i="40"/>
  <c r="BG206" i="40"/>
  <c r="BF206" i="40"/>
  <c r="T206" i="40"/>
  <c r="R206" i="40"/>
  <c r="P206" i="40"/>
  <c r="BI202" i="40"/>
  <c r="BH202" i="40"/>
  <c r="BG202" i="40"/>
  <c r="BF202" i="40"/>
  <c r="T202" i="40"/>
  <c r="R202" i="40"/>
  <c r="P202" i="40"/>
  <c r="BI198" i="40"/>
  <c r="BH198" i="40"/>
  <c r="BG198" i="40"/>
  <c r="BF198" i="40"/>
  <c r="T198" i="40"/>
  <c r="R198" i="40"/>
  <c r="P198" i="40"/>
  <c r="BI194" i="40"/>
  <c r="BH194" i="40"/>
  <c r="BG194" i="40"/>
  <c r="BF194" i="40"/>
  <c r="T194" i="40"/>
  <c r="R194" i="40"/>
  <c r="P194" i="40"/>
  <c r="BI190" i="40"/>
  <c r="BH190" i="40"/>
  <c r="BG190" i="40"/>
  <c r="BF190" i="40"/>
  <c r="T190" i="40"/>
  <c r="R190" i="40"/>
  <c r="P190" i="40"/>
  <c r="BI186" i="40"/>
  <c r="BH186" i="40"/>
  <c r="BG186" i="40"/>
  <c r="BF186" i="40"/>
  <c r="T186" i="40"/>
  <c r="R186" i="40"/>
  <c r="P186" i="40"/>
  <c r="BI182" i="40"/>
  <c r="BH182" i="40"/>
  <c r="BG182" i="40"/>
  <c r="BF182" i="40"/>
  <c r="T182" i="40"/>
  <c r="R182" i="40"/>
  <c r="P182" i="40"/>
  <c r="BI178" i="40"/>
  <c r="BH178" i="40"/>
  <c r="BG178" i="40"/>
  <c r="BF178" i="40"/>
  <c r="T178" i="40"/>
  <c r="R178" i="40"/>
  <c r="P178" i="40"/>
  <c r="BI174" i="40"/>
  <c r="BH174" i="40"/>
  <c r="BG174" i="40"/>
  <c r="BF174" i="40"/>
  <c r="T174" i="40"/>
  <c r="R174" i="40"/>
  <c r="P174" i="40"/>
  <c r="BI170" i="40"/>
  <c r="BH170" i="40"/>
  <c r="BG170" i="40"/>
  <c r="BF170" i="40"/>
  <c r="T170" i="40"/>
  <c r="R170" i="40"/>
  <c r="P170" i="40"/>
  <c r="BI166" i="40"/>
  <c r="BH166" i="40"/>
  <c r="BG166" i="40"/>
  <c r="BF166" i="40"/>
  <c r="T166" i="40"/>
  <c r="R166" i="40"/>
  <c r="P166" i="40"/>
  <c r="BI162" i="40"/>
  <c r="BH162" i="40"/>
  <c r="BG162" i="40"/>
  <c r="BF162" i="40"/>
  <c r="T162" i="40"/>
  <c r="R162" i="40"/>
  <c r="P162" i="40"/>
  <c r="BI161" i="40"/>
  <c r="BH161" i="40"/>
  <c r="BG161" i="40"/>
  <c r="BF161" i="40"/>
  <c r="T161" i="40"/>
  <c r="R161" i="40"/>
  <c r="P161" i="40"/>
  <c r="BI159" i="40"/>
  <c r="BH159" i="40"/>
  <c r="BG159" i="40"/>
  <c r="BF159" i="40"/>
  <c r="T159" i="40"/>
  <c r="R159" i="40"/>
  <c r="P159" i="40"/>
  <c r="BI155" i="40"/>
  <c r="BH155" i="40"/>
  <c r="BG155" i="40"/>
  <c r="BF155" i="40"/>
  <c r="T155" i="40"/>
  <c r="R155" i="40"/>
  <c r="P155" i="40"/>
  <c r="BI151" i="40"/>
  <c r="BH151" i="40"/>
  <c r="BG151" i="40"/>
  <c r="BF151" i="40"/>
  <c r="T151" i="40"/>
  <c r="R151" i="40"/>
  <c r="P151" i="40"/>
  <c r="BI147" i="40"/>
  <c r="BH147" i="40"/>
  <c r="BG147" i="40"/>
  <c r="BF147" i="40"/>
  <c r="T147" i="40"/>
  <c r="R147" i="40"/>
  <c r="P147" i="40"/>
  <c r="BI143" i="40"/>
  <c r="BH143" i="40"/>
  <c r="BG143" i="40"/>
  <c r="BF143" i="40"/>
  <c r="T143" i="40"/>
  <c r="R143" i="40"/>
  <c r="P143" i="40"/>
  <c r="BI135" i="40"/>
  <c r="BH135" i="40"/>
  <c r="BG135" i="40"/>
  <c r="BF135" i="40"/>
  <c r="T135" i="40"/>
  <c r="R135" i="40"/>
  <c r="P135" i="40"/>
  <c r="BI133" i="40"/>
  <c r="BH133" i="40"/>
  <c r="BG133" i="40"/>
  <c r="BF133" i="40"/>
  <c r="T133" i="40"/>
  <c r="R133" i="40"/>
  <c r="P133" i="40"/>
  <c r="BI132" i="40"/>
  <c r="BH132" i="40"/>
  <c r="BG132" i="40"/>
  <c r="BF132" i="40"/>
  <c r="T132" i="40"/>
  <c r="R132" i="40"/>
  <c r="P132" i="40"/>
  <c r="BI129" i="40"/>
  <c r="BH129" i="40"/>
  <c r="BG129" i="40"/>
  <c r="BF129" i="40"/>
  <c r="T129" i="40"/>
  <c r="R129" i="40"/>
  <c r="P129" i="40"/>
  <c r="J123" i="40"/>
  <c r="J122" i="40"/>
  <c r="F122" i="40"/>
  <c r="F120" i="40"/>
  <c r="E118" i="40"/>
  <c r="J94" i="40"/>
  <c r="J93" i="40"/>
  <c r="F93" i="40"/>
  <c r="F91" i="40"/>
  <c r="E89" i="40"/>
  <c r="J20" i="40"/>
  <c r="E20" i="40"/>
  <c r="F123" i="40"/>
  <c r="J19" i="40"/>
  <c r="J14" i="40"/>
  <c r="J91" i="40"/>
  <c r="E7" i="40"/>
  <c r="E85" i="40"/>
  <c r="J39" i="39"/>
  <c r="J38" i="39"/>
  <c r="AY135" i="1" s="1"/>
  <c r="J37" i="39"/>
  <c r="AX135" i="1" s="1"/>
  <c r="BI289" i="39"/>
  <c r="BH289" i="39"/>
  <c r="BG289" i="39"/>
  <c r="BF289" i="39"/>
  <c r="T289" i="39"/>
  <c r="T288" i="39"/>
  <c r="R289" i="39"/>
  <c r="R288" i="39"/>
  <c r="P289" i="39"/>
  <c r="P288" i="39"/>
  <c r="BI287" i="39"/>
  <c r="BH287" i="39"/>
  <c r="BG287" i="39"/>
  <c r="BF287" i="39"/>
  <c r="T287" i="39"/>
  <c r="R287" i="39"/>
  <c r="P287" i="39"/>
  <c r="BI286" i="39"/>
  <c r="BH286" i="39"/>
  <c r="BG286" i="39"/>
  <c r="BF286" i="39"/>
  <c r="T286" i="39"/>
  <c r="R286" i="39"/>
  <c r="P286" i="39"/>
  <c r="BI285" i="39"/>
  <c r="BH285" i="39"/>
  <c r="BG285" i="39"/>
  <c r="BF285" i="39"/>
  <c r="T285" i="39"/>
  <c r="R285" i="39"/>
  <c r="P285" i="39"/>
  <c r="BI284" i="39"/>
  <c r="BH284" i="39"/>
  <c r="BG284" i="39"/>
  <c r="BF284" i="39"/>
  <c r="T284" i="39"/>
  <c r="R284" i="39"/>
  <c r="P284" i="39"/>
  <c r="BI283" i="39"/>
  <c r="BH283" i="39"/>
  <c r="BG283" i="39"/>
  <c r="BF283" i="39"/>
  <c r="T283" i="39"/>
  <c r="R283" i="39"/>
  <c r="P283" i="39"/>
  <c r="BI282" i="39"/>
  <c r="BH282" i="39"/>
  <c r="BG282" i="39"/>
  <c r="BF282" i="39"/>
  <c r="T282" i="39"/>
  <c r="R282" i="39"/>
  <c r="P282" i="39"/>
  <c r="BI281" i="39"/>
  <c r="BH281" i="39"/>
  <c r="BG281" i="39"/>
  <c r="BF281" i="39"/>
  <c r="T281" i="39"/>
  <c r="R281" i="39"/>
  <c r="P281" i="39"/>
  <c r="BI279" i="39"/>
  <c r="BH279" i="39"/>
  <c r="BG279" i="39"/>
  <c r="BF279" i="39"/>
  <c r="T279" i="39"/>
  <c r="R279" i="39"/>
  <c r="P279" i="39"/>
  <c r="BI278" i="39"/>
  <c r="BH278" i="39"/>
  <c r="BG278" i="39"/>
  <c r="BF278" i="39"/>
  <c r="T278" i="39"/>
  <c r="R278" i="39"/>
  <c r="P278" i="39"/>
  <c r="BI277" i="39"/>
  <c r="BH277" i="39"/>
  <c r="BG277" i="39"/>
  <c r="BF277" i="39"/>
  <c r="T277" i="39"/>
  <c r="R277" i="39"/>
  <c r="P277" i="39"/>
  <c r="BI276" i="39"/>
  <c r="BH276" i="39"/>
  <c r="BG276" i="39"/>
  <c r="BF276" i="39"/>
  <c r="T276" i="39"/>
  <c r="R276" i="39"/>
  <c r="P276" i="39"/>
  <c r="BI275" i="39"/>
  <c r="BH275" i="39"/>
  <c r="BG275" i="39"/>
  <c r="BF275" i="39"/>
  <c r="T275" i="39"/>
  <c r="R275" i="39"/>
  <c r="P275" i="39"/>
  <c r="BI273" i="39"/>
  <c r="BH273" i="39"/>
  <c r="BG273" i="39"/>
  <c r="BF273" i="39"/>
  <c r="T273" i="39"/>
  <c r="R273" i="39"/>
  <c r="P273" i="39"/>
  <c r="BI272" i="39"/>
  <c r="BH272" i="39"/>
  <c r="BG272" i="39"/>
  <c r="BF272" i="39"/>
  <c r="T272" i="39"/>
  <c r="R272" i="39"/>
  <c r="P272" i="39"/>
  <c r="BI270" i="39"/>
  <c r="BH270" i="39"/>
  <c r="BG270" i="39"/>
  <c r="BF270" i="39"/>
  <c r="T270" i="39"/>
  <c r="R270" i="39"/>
  <c r="P270" i="39"/>
  <c r="BI268" i="39"/>
  <c r="BH268" i="39"/>
  <c r="BG268" i="39"/>
  <c r="BF268" i="39"/>
  <c r="T268" i="39"/>
  <c r="R268" i="39"/>
  <c r="P268" i="39"/>
  <c r="BI267" i="39"/>
  <c r="BH267" i="39"/>
  <c r="BG267" i="39"/>
  <c r="BF267" i="39"/>
  <c r="T267" i="39"/>
  <c r="R267" i="39"/>
  <c r="P267" i="39"/>
  <c r="BI266" i="39"/>
  <c r="BH266" i="39"/>
  <c r="BG266" i="39"/>
  <c r="BF266" i="39"/>
  <c r="T266" i="39"/>
  <c r="R266" i="39"/>
  <c r="P266" i="39"/>
  <c r="BI265" i="39"/>
  <c r="BH265" i="39"/>
  <c r="BG265" i="39"/>
  <c r="BF265" i="39"/>
  <c r="T265" i="39"/>
  <c r="R265" i="39"/>
  <c r="P265" i="39"/>
  <c r="BI264" i="39"/>
  <c r="BH264" i="39"/>
  <c r="BG264" i="39"/>
  <c r="BF264" i="39"/>
  <c r="T264" i="39"/>
  <c r="R264" i="39"/>
  <c r="P264" i="39"/>
  <c r="BI263" i="39"/>
  <c r="BH263" i="39"/>
  <c r="BG263" i="39"/>
  <c r="BF263" i="39"/>
  <c r="T263" i="39"/>
  <c r="R263" i="39"/>
  <c r="P263" i="39"/>
  <c r="BI261" i="39"/>
  <c r="BH261" i="39"/>
  <c r="BG261" i="39"/>
  <c r="BF261" i="39"/>
  <c r="T261" i="39"/>
  <c r="R261" i="39"/>
  <c r="P261" i="39"/>
  <c r="BI260" i="39"/>
  <c r="BH260" i="39"/>
  <c r="BG260" i="39"/>
  <c r="BF260" i="39"/>
  <c r="T260" i="39"/>
  <c r="R260" i="39"/>
  <c r="P260" i="39"/>
  <c r="BI259" i="39"/>
  <c r="BH259" i="39"/>
  <c r="BG259" i="39"/>
  <c r="BF259" i="39"/>
  <c r="T259" i="39"/>
  <c r="R259" i="39"/>
  <c r="P259" i="39"/>
  <c r="BI258" i="39"/>
  <c r="BH258" i="39"/>
  <c r="BG258" i="39"/>
  <c r="BF258" i="39"/>
  <c r="T258" i="39"/>
  <c r="R258" i="39"/>
  <c r="P258" i="39"/>
  <c r="BI257" i="39"/>
  <c r="BH257" i="39"/>
  <c r="BG257" i="39"/>
  <c r="BF257" i="39"/>
  <c r="T257" i="39"/>
  <c r="R257" i="39"/>
  <c r="P257" i="39"/>
  <c r="BI256" i="39"/>
  <c r="BH256" i="39"/>
  <c r="BG256" i="39"/>
  <c r="BF256" i="39"/>
  <c r="T256" i="39"/>
  <c r="R256" i="39"/>
  <c r="P256" i="39"/>
  <c r="BI253" i="39"/>
  <c r="BH253" i="39"/>
  <c r="BG253" i="39"/>
  <c r="BF253" i="39"/>
  <c r="T253" i="39"/>
  <c r="R253" i="39"/>
  <c r="P253" i="39"/>
  <c r="BI249" i="39"/>
  <c r="BH249" i="39"/>
  <c r="BG249" i="39"/>
  <c r="BF249" i="39"/>
  <c r="T249" i="39"/>
  <c r="R249" i="39"/>
  <c r="P249" i="39"/>
  <c r="BI245" i="39"/>
  <c r="BH245" i="39"/>
  <c r="BG245" i="39"/>
  <c r="BF245" i="39"/>
  <c r="T245" i="39"/>
  <c r="T244" i="39"/>
  <c r="R245" i="39"/>
  <c r="R244" i="39"/>
  <c r="P245" i="39"/>
  <c r="P244" i="39"/>
  <c r="BI242" i="39"/>
  <c r="BH242" i="39"/>
  <c r="BG242" i="39"/>
  <c r="BF242" i="39"/>
  <c r="T242" i="39"/>
  <c r="R242" i="39"/>
  <c r="P242" i="39"/>
  <c r="BI240" i="39"/>
  <c r="BH240" i="39"/>
  <c r="BG240" i="39"/>
  <c r="BF240" i="39"/>
  <c r="T240" i="39"/>
  <c r="R240" i="39"/>
  <c r="P240" i="39"/>
  <c r="BI236" i="39"/>
  <c r="BH236" i="39"/>
  <c r="BG236" i="39"/>
  <c r="BF236" i="39"/>
  <c r="T236" i="39"/>
  <c r="R236" i="39"/>
  <c r="P236" i="39"/>
  <c r="BI234" i="39"/>
  <c r="BH234" i="39"/>
  <c r="BG234" i="39"/>
  <c r="BF234" i="39"/>
  <c r="T234" i="39"/>
  <c r="R234" i="39"/>
  <c r="P234" i="39"/>
  <c r="BI230" i="39"/>
  <c r="BH230" i="39"/>
  <c r="BG230" i="39"/>
  <c r="BF230" i="39"/>
  <c r="T230" i="39"/>
  <c r="R230" i="39"/>
  <c r="P230" i="39"/>
  <c r="BI225" i="39"/>
  <c r="BH225" i="39"/>
  <c r="BG225" i="39"/>
  <c r="BF225" i="39"/>
  <c r="T225" i="39"/>
  <c r="R225" i="39"/>
  <c r="P225" i="39"/>
  <c r="BI219" i="39"/>
  <c r="BH219" i="39"/>
  <c r="BG219" i="39"/>
  <c r="BF219" i="39"/>
  <c r="T219" i="39"/>
  <c r="R219" i="39"/>
  <c r="P219" i="39"/>
  <c r="BI215" i="39"/>
  <c r="BH215" i="39"/>
  <c r="BG215" i="39"/>
  <c r="BF215" i="39"/>
  <c r="T215" i="39"/>
  <c r="R215" i="39"/>
  <c r="P215" i="39"/>
  <c r="BI212" i="39"/>
  <c r="BH212" i="39"/>
  <c r="BG212" i="39"/>
  <c r="BF212" i="39"/>
  <c r="T212" i="39"/>
  <c r="R212" i="39"/>
  <c r="P212" i="39"/>
  <c r="BI208" i="39"/>
  <c r="BH208" i="39"/>
  <c r="BG208" i="39"/>
  <c r="BF208" i="39"/>
  <c r="T208" i="39"/>
  <c r="R208" i="39"/>
  <c r="P208" i="39"/>
  <c r="BI204" i="39"/>
  <c r="BH204" i="39"/>
  <c r="BG204" i="39"/>
  <c r="BF204" i="39"/>
  <c r="T204" i="39"/>
  <c r="R204" i="39"/>
  <c r="P204" i="39"/>
  <c r="BI200" i="39"/>
  <c r="BH200" i="39"/>
  <c r="BG200" i="39"/>
  <c r="BF200" i="39"/>
  <c r="T200" i="39"/>
  <c r="R200" i="39"/>
  <c r="P200" i="39"/>
  <c r="BI196" i="39"/>
  <c r="BH196" i="39"/>
  <c r="BG196" i="39"/>
  <c r="BF196" i="39"/>
  <c r="T196" i="39"/>
  <c r="R196" i="39"/>
  <c r="P196" i="39"/>
  <c r="BI192" i="39"/>
  <c r="BH192" i="39"/>
  <c r="BG192" i="39"/>
  <c r="BF192" i="39"/>
  <c r="T192" i="39"/>
  <c r="R192" i="39"/>
  <c r="P192" i="39"/>
  <c r="BI188" i="39"/>
  <c r="BH188" i="39"/>
  <c r="BG188" i="39"/>
  <c r="BF188" i="39"/>
  <c r="T188" i="39"/>
  <c r="R188" i="39"/>
  <c r="P188" i="39"/>
  <c r="BI184" i="39"/>
  <c r="BH184" i="39"/>
  <c r="BG184" i="39"/>
  <c r="BF184" i="39"/>
  <c r="T184" i="39"/>
  <c r="R184" i="39"/>
  <c r="P184" i="39"/>
  <c r="BI180" i="39"/>
  <c r="BH180" i="39"/>
  <c r="BG180" i="39"/>
  <c r="BF180" i="39"/>
  <c r="T180" i="39"/>
  <c r="R180" i="39"/>
  <c r="P180" i="39"/>
  <c r="BI176" i="39"/>
  <c r="BH176" i="39"/>
  <c r="BG176" i="39"/>
  <c r="BF176" i="39"/>
  <c r="T176" i="39"/>
  <c r="R176" i="39"/>
  <c r="P176" i="39"/>
  <c r="BI172" i="39"/>
  <c r="BH172" i="39"/>
  <c r="BG172" i="39"/>
  <c r="BF172" i="39"/>
  <c r="T172" i="39"/>
  <c r="R172" i="39"/>
  <c r="P172" i="39"/>
  <c r="BI168" i="39"/>
  <c r="BH168" i="39"/>
  <c r="BG168" i="39"/>
  <c r="BF168" i="39"/>
  <c r="T168" i="39"/>
  <c r="R168" i="39"/>
  <c r="P168" i="39"/>
  <c r="BI164" i="39"/>
  <c r="BH164" i="39"/>
  <c r="BG164" i="39"/>
  <c r="BF164" i="39"/>
  <c r="T164" i="39"/>
  <c r="R164" i="39"/>
  <c r="P164" i="39"/>
  <c r="BI163" i="39"/>
  <c r="BH163" i="39"/>
  <c r="BG163" i="39"/>
  <c r="BF163" i="39"/>
  <c r="T163" i="39"/>
  <c r="R163" i="39"/>
  <c r="P163" i="39"/>
  <c r="BI161" i="39"/>
  <c r="BH161" i="39"/>
  <c r="BG161" i="39"/>
  <c r="BF161" i="39"/>
  <c r="T161" i="39"/>
  <c r="R161" i="39"/>
  <c r="P161" i="39"/>
  <c r="BI157" i="39"/>
  <c r="BH157" i="39"/>
  <c r="BG157" i="39"/>
  <c r="BF157" i="39"/>
  <c r="T157" i="39"/>
  <c r="R157" i="39"/>
  <c r="P157" i="39"/>
  <c r="BI153" i="39"/>
  <c r="BH153" i="39"/>
  <c r="BG153" i="39"/>
  <c r="BF153" i="39"/>
  <c r="T153" i="39"/>
  <c r="R153" i="39"/>
  <c r="P153" i="39"/>
  <c r="BI149" i="39"/>
  <c r="BH149" i="39"/>
  <c r="BG149" i="39"/>
  <c r="BF149" i="39"/>
  <c r="T149" i="39"/>
  <c r="R149" i="39"/>
  <c r="P149" i="39"/>
  <c r="BI145" i="39"/>
  <c r="BH145" i="39"/>
  <c r="BG145" i="39"/>
  <c r="BF145" i="39"/>
  <c r="T145" i="39"/>
  <c r="R145" i="39"/>
  <c r="P145" i="39"/>
  <c r="BI135" i="39"/>
  <c r="BH135" i="39"/>
  <c r="BG135" i="39"/>
  <c r="BF135" i="39"/>
  <c r="T135" i="39"/>
  <c r="R135" i="39"/>
  <c r="P135" i="39"/>
  <c r="BI133" i="39"/>
  <c r="BH133" i="39"/>
  <c r="BG133" i="39"/>
  <c r="BF133" i="39"/>
  <c r="T133" i="39"/>
  <c r="R133" i="39"/>
  <c r="P133" i="39"/>
  <c r="BI132" i="39"/>
  <c r="BH132" i="39"/>
  <c r="BG132" i="39"/>
  <c r="BF132" i="39"/>
  <c r="T132" i="39"/>
  <c r="R132" i="39"/>
  <c r="P132" i="39"/>
  <c r="BI129" i="39"/>
  <c r="BH129" i="39"/>
  <c r="BG129" i="39"/>
  <c r="BF129" i="39"/>
  <c r="T129" i="39"/>
  <c r="R129" i="39"/>
  <c r="P129" i="39"/>
  <c r="J123" i="39"/>
  <c r="J122" i="39"/>
  <c r="F122" i="39"/>
  <c r="F120" i="39"/>
  <c r="E118" i="39"/>
  <c r="J94" i="39"/>
  <c r="J93" i="39"/>
  <c r="F93" i="39"/>
  <c r="F91" i="39"/>
  <c r="E89" i="39"/>
  <c r="J20" i="39"/>
  <c r="E20" i="39"/>
  <c r="F94" i="39"/>
  <c r="J19" i="39"/>
  <c r="J14" i="39"/>
  <c r="J91" i="39"/>
  <c r="E7" i="39"/>
  <c r="E85" i="39"/>
  <c r="J39" i="38"/>
  <c r="J38" i="38"/>
  <c r="AY134" i="1"/>
  <c r="J37" i="38"/>
  <c r="AX134" i="1"/>
  <c r="BI317" i="38"/>
  <c r="BH317" i="38"/>
  <c r="BG317" i="38"/>
  <c r="BF317" i="38"/>
  <c r="T317" i="38"/>
  <c r="T316" i="38"/>
  <c r="R317" i="38"/>
  <c r="R316" i="38" s="1"/>
  <c r="P317" i="38"/>
  <c r="P316" i="38" s="1"/>
  <c r="BI315" i="38"/>
  <c r="BH315" i="38"/>
  <c r="BG315" i="38"/>
  <c r="BF315" i="38"/>
  <c r="T315" i="38"/>
  <c r="R315" i="38"/>
  <c r="P315" i="38"/>
  <c r="BI314" i="38"/>
  <c r="BH314" i="38"/>
  <c r="BG314" i="38"/>
  <c r="BF314" i="38"/>
  <c r="T314" i="38"/>
  <c r="R314" i="38"/>
  <c r="P314" i="38"/>
  <c r="BI313" i="38"/>
  <c r="BH313" i="38"/>
  <c r="BG313" i="38"/>
  <c r="BF313" i="38"/>
  <c r="T313" i="38"/>
  <c r="R313" i="38"/>
  <c r="P313" i="38"/>
  <c r="BI312" i="38"/>
  <c r="BH312" i="38"/>
  <c r="BG312" i="38"/>
  <c r="BF312" i="38"/>
  <c r="T312" i="38"/>
  <c r="R312" i="38"/>
  <c r="P312" i="38"/>
  <c r="BI311" i="38"/>
  <c r="BH311" i="38"/>
  <c r="BG311" i="38"/>
  <c r="BF311" i="38"/>
  <c r="T311" i="38"/>
  <c r="R311" i="38"/>
  <c r="P311" i="38"/>
  <c r="BI310" i="38"/>
  <c r="BH310" i="38"/>
  <c r="BG310" i="38"/>
  <c r="BF310" i="38"/>
  <c r="T310" i="38"/>
  <c r="R310" i="38"/>
  <c r="P310" i="38"/>
  <c r="BI309" i="38"/>
  <c r="BH309" i="38"/>
  <c r="BG309" i="38"/>
  <c r="BF309" i="38"/>
  <c r="T309" i="38"/>
  <c r="R309" i="38"/>
  <c r="P309" i="38"/>
  <c r="BI307" i="38"/>
  <c r="BH307" i="38"/>
  <c r="BG307" i="38"/>
  <c r="BF307" i="38"/>
  <c r="T307" i="38"/>
  <c r="R307" i="38"/>
  <c r="P307" i="38"/>
  <c r="BI306" i="38"/>
  <c r="BH306" i="38"/>
  <c r="BG306" i="38"/>
  <c r="BF306" i="38"/>
  <c r="T306" i="38"/>
  <c r="R306" i="38"/>
  <c r="P306" i="38"/>
  <c r="BI305" i="38"/>
  <c r="BH305" i="38"/>
  <c r="BG305" i="38"/>
  <c r="BF305" i="38"/>
  <c r="T305" i="38"/>
  <c r="R305" i="38"/>
  <c r="P305" i="38"/>
  <c r="BI304" i="38"/>
  <c r="BH304" i="38"/>
  <c r="BG304" i="38"/>
  <c r="BF304" i="38"/>
  <c r="T304" i="38"/>
  <c r="R304" i="38"/>
  <c r="P304" i="38"/>
  <c r="BI303" i="38"/>
  <c r="BH303" i="38"/>
  <c r="BG303" i="38"/>
  <c r="BF303" i="38"/>
  <c r="T303" i="38"/>
  <c r="R303" i="38"/>
  <c r="P303" i="38"/>
  <c r="BI302" i="38"/>
  <c r="BH302" i="38"/>
  <c r="BG302" i="38"/>
  <c r="BF302" i="38"/>
  <c r="T302" i="38"/>
  <c r="R302" i="38"/>
  <c r="P302" i="38"/>
  <c r="BI300" i="38"/>
  <c r="BH300" i="38"/>
  <c r="BG300" i="38"/>
  <c r="BF300" i="38"/>
  <c r="T300" i="38"/>
  <c r="R300" i="38"/>
  <c r="P300" i="38"/>
  <c r="BI299" i="38"/>
  <c r="BH299" i="38"/>
  <c r="BG299" i="38"/>
  <c r="BF299" i="38"/>
  <c r="T299" i="38"/>
  <c r="R299" i="38"/>
  <c r="P299" i="38"/>
  <c r="BI297" i="38"/>
  <c r="BH297" i="38"/>
  <c r="BG297" i="38"/>
  <c r="BF297" i="38"/>
  <c r="T297" i="38"/>
  <c r="R297" i="38"/>
  <c r="P297" i="38"/>
  <c r="BI295" i="38"/>
  <c r="BH295" i="38"/>
  <c r="BG295" i="38"/>
  <c r="BF295" i="38"/>
  <c r="T295" i="38"/>
  <c r="R295" i="38"/>
  <c r="P295" i="38"/>
  <c r="BI294" i="38"/>
  <c r="BH294" i="38"/>
  <c r="BG294" i="38"/>
  <c r="BF294" i="38"/>
  <c r="T294" i="38"/>
  <c r="R294" i="38"/>
  <c r="P294" i="38"/>
  <c r="BI292" i="38"/>
  <c r="BH292" i="38"/>
  <c r="BG292" i="38"/>
  <c r="BF292" i="38"/>
  <c r="T292" i="38"/>
  <c r="R292" i="38"/>
  <c r="P292" i="38"/>
  <c r="BI290" i="38"/>
  <c r="BH290" i="38"/>
  <c r="BG290" i="38"/>
  <c r="BF290" i="38"/>
  <c r="T290" i="38"/>
  <c r="R290" i="38"/>
  <c r="P290" i="38"/>
  <c r="BI289" i="38"/>
  <c r="BH289" i="38"/>
  <c r="BG289" i="38"/>
  <c r="BF289" i="38"/>
  <c r="T289" i="38"/>
  <c r="R289" i="38"/>
  <c r="P289" i="38"/>
  <c r="BI288" i="38"/>
  <c r="BH288" i="38"/>
  <c r="BG288" i="38"/>
  <c r="BF288" i="38"/>
  <c r="T288" i="38"/>
  <c r="R288" i="38"/>
  <c r="P288" i="38"/>
  <c r="BI287" i="38"/>
  <c r="BH287" i="38"/>
  <c r="BG287" i="38"/>
  <c r="BF287" i="38"/>
  <c r="T287" i="38"/>
  <c r="R287" i="38"/>
  <c r="P287" i="38"/>
  <c r="BI286" i="38"/>
  <c r="BH286" i="38"/>
  <c r="BG286" i="38"/>
  <c r="BF286" i="38"/>
  <c r="T286" i="38"/>
  <c r="R286" i="38"/>
  <c r="P286" i="38"/>
  <c r="BI285" i="38"/>
  <c r="BH285" i="38"/>
  <c r="BG285" i="38"/>
  <c r="BF285" i="38"/>
  <c r="T285" i="38"/>
  <c r="R285" i="38"/>
  <c r="P285" i="38"/>
  <c r="BI284" i="38"/>
  <c r="BH284" i="38"/>
  <c r="BG284" i="38"/>
  <c r="BF284" i="38"/>
  <c r="T284" i="38"/>
  <c r="R284" i="38"/>
  <c r="P284" i="38"/>
  <c r="BI283" i="38"/>
  <c r="BH283" i="38"/>
  <c r="BG283" i="38"/>
  <c r="BF283" i="38"/>
  <c r="T283" i="38"/>
  <c r="R283" i="38"/>
  <c r="P283" i="38"/>
  <c r="BI282" i="38"/>
  <c r="BH282" i="38"/>
  <c r="BG282" i="38"/>
  <c r="BF282" i="38"/>
  <c r="T282" i="38"/>
  <c r="R282" i="38"/>
  <c r="P282" i="38"/>
  <c r="BI281" i="38"/>
  <c r="BH281" i="38"/>
  <c r="BG281" i="38"/>
  <c r="BF281" i="38"/>
  <c r="T281" i="38"/>
  <c r="R281" i="38"/>
  <c r="P281" i="38"/>
  <c r="BI280" i="38"/>
  <c r="BH280" i="38"/>
  <c r="BG280" i="38"/>
  <c r="BF280" i="38"/>
  <c r="T280" i="38"/>
  <c r="R280" i="38"/>
  <c r="P280" i="38"/>
  <c r="BI279" i="38"/>
  <c r="BH279" i="38"/>
  <c r="BG279" i="38"/>
  <c r="BF279" i="38"/>
  <c r="T279" i="38"/>
  <c r="R279" i="38"/>
  <c r="P279" i="38"/>
  <c r="BI278" i="38"/>
  <c r="BH278" i="38"/>
  <c r="BG278" i="38"/>
  <c r="BF278" i="38"/>
  <c r="T278" i="38"/>
  <c r="R278" i="38"/>
  <c r="P278" i="38"/>
  <c r="BI277" i="38"/>
  <c r="BH277" i="38"/>
  <c r="BG277" i="38"/>
  <c r="BF277" i="38"/>
  <c r="T277" i="38"/>
  <c r="R277" i="38"/>
  <c r="P277" i="38"/>
  <c r="BI276" i="38"/>
  <c r="BH276" i="38"/>
  <c r="BG276" i="38"/>
  <c r="BF276" i="38"/>
  <c r="T276" i="38"/>
  <c r="R276" i="38"/>
  <c r="P276" i="38"/>
  <c r="BI274" i="38"/>
  <c r="BH274" i="38"/>
  <c r="BG274" i="38"/>
  <c r="BF274" i="38"/>
  <c r="T274" i="38"/>
  <c r="R274" i="38"/>
  <c r="P274" i="38"/>
  <c r="BI273" i="38"/>
  <c r="BH273" i="38"/>
  <c r="BG273" i="38"/>
  <c r="BF273" i="38"/>
  <c r="T273" i="38"/>
  <c r="R273" i="38"/>
  <c r="P273" i="38"/>
  <c r="BI271" i="38"/>
  <c r="BH271" i="38"/>
  <c r="BG271" i="38"/>
  <c r="BF271" i="38"/>
  <c r="T271" i="38"/>
  <c r="R271" i="38"/>
  <c r="P271" i="38"/>
  <c r="BI270" i="38"/>
  <c r="BH270" i="38"/>
  <c r="BG270" i="38"/>
  <c r="BF270" i="38"/>
  <c r="T270" i="38"/>
  <c r="R270" i="38"/>
  <c r="P270" i="38"/>
  <c r="BI269" i="38"/>
  <c r="BH269" i="38"/>
  <c r="BG269" i="38"/>
  <c r="BF269" i="38"/>
  <c r="T269" i="38"/>
  <c r="R269" i="38"/>
  <c r="P269" i="38"/>
  <c r="BI268" i="38"/>
  <c r="BH268" i="38"/>
  <c r="BG268" i="38"/>
  <c r="BF268" i="38"/>
  <c r="T268" i="38"/>
  <c r="R268" i="38"/>
  <c r="P268" i="38"/>
  <c r="BI267" i="38"/>
  <c r="BH267" i="38"/>
  <c r="BG267" i="38"/>
  <c r="BF267" i="38"/>
  <c r="T267" i="38"/>
  <c r="R267" i="38"/>
  <c r="P267" i="38"/>
  <c r="BI266" i="38"/>
  <c r="BH266" i="38"/>
  <c r="BG266" i="38"/>
  <c r="BF266" i="38"/>
  <c r="T266" i="38"/>
  <c r="R266" i="38"/>
  <c r="P266" i="38"/>
  <c r="BI265" i="38"/>
  <c r="BH265" i="38"/>
  <c r="BG265" i="38"/>
  <c r="BF265" i="38"/>
  <c r="T265" i="38"/>
  <c r="R265" i="38"/>
  <c r="P265" i="38"/>
  <c r="BI264" i="38"/>
  <c r="BH264" i="38"/>
  <c r="BG264" i="38"/>
  <c r="BF264" i="38"/>
  <c r="T264" i="38"/>
  <c r="R264" i="38"/>
  <c r="P264" i="38"/>
  <c r="BI262" i="38"/>
  <c r="BH262" i="38"/>
  <c r="BG262" i="38"/>
  <c r="BF262" i="38"/>
  <c r="T262" i="38"/>
  <c r="R262" i="38"/>
  <c r="P262" i="38"/>
  <c r="BI261" i="38"/>
  <c r="BH261" i="38"/>
  <c r="BG261" i="38"/>
  <c r="BF261" i="38"/>
  <c r="T261" i="38"/>
  <c r="R261" i="38"/>
  <c r="P261" i="38"/>
  <c r="BI256" i="38"/>
  <c r="BH256" i="38"/>
  <c r="BG256" i="38"/>
  <c r="BF256" i="38"/>
  <c r="T256" i="38"/>
  <c r="T255" i="38" s="1"/>
  <c r="R256" i="38"/>
  <c r="R255" i="38" s="1"/>
  <c r="P256" i="38"/>
  <c r="P255" i="38"/>
  <c r="BI254" i="38"/>
  <c r="BH254" i="38"/>
  <c r="BG254" i="38"/>
  <c r="BF254" i="38"/>
  <c r="T254" i="38"/>
  <c r="T253" i="38" s="1"/>
  <c r="R254" i="38"/>
  <c r="R253" i="38"/>
  <c r="P254" i="38"/>
  <c r="P253" i="38"/>
  <c r="BI251" i="38"/>
  <c r="BH251" i="38"/>
  <c r="BG251" i="38"/>
  <c r="BF251" i="38"/>
  <c r="T251" i="38"/>
  <c r="R251" i="38"/>
  <c r="P251" i="38"/>
  <c r="BI249" i="38"/>
  <c r="BH249" i="38"/>
  <c r="BG249" i="38"/>
  <c r="BF249" i="38"/>
  <c r="T249" i="38"/>
  <c r="R249" i="38"/>
  <c r="P249" i="38"/>
  <c r="BI245" i="38"/>
  <c r="BH245" i="38"/>
  <c r="BG245" i="38"/>
  <c r="BF245" i="38"/>
  <c r="T245" i="38"/>
  <c r="R245" i="38"/>
  <c r="P245" i="38"/>
  <c r="BI243" i="38"/>
  <c r="BH243" i="38"/>
  <c r="BG243" i="38"/>
  <c r="BF243" i="38"/>
  <c r="T243" i="38"/>
  <c r="R243" i="38"/>
  <c r="P243" i="38"/>
  <c r="BI238" i="38"/>
  <c r="BH238" i="38"/>
  <c r="BG238" i="38"/>
  <c r="BF238" i="38"/>
  <c r="T238" i="38"/>
  <c r="R238" i="38"/>
  <c r="P238" i="38"/>
  <c r="BI232" i="38"/>
  <c r="BH232" i="38"/>
  <c r="BG232" i="38"/>
  <c r="BF232" i="38"/>
  <c r="T232" i="38"/>
  <c r="R232" i="38"/>
  <c r="P232" i="38"/>
  <c r="BI226" i="38"/>
  <c r="BH226" i="38"/>
  <c r="BG226" i="38"/>
  <c r="BF226" i="38"/>
  <c r="T226" i="38"/>
  <c r="R226" i="38"/>
  <c r="P226" i="38"/>
  <c r="BI222" i="38"/>
  <c r="BH222" i="38"/>
  <c r="BG222" i="38"/>
  <c r="BF222" i="38"/>
  <c r="T222" i="38"/>
  <c r="R222" i="38"/>
  <c r="P222" i="38"/>
  <c r="BI219" i="38"/>
  <c r="BH219" i="38"/>
  <c r="BG219" i="38"/>
  <c r="BF219" i="38"/>
  <c r="T219" i="38"/>
  <c r="R219" i="38"/>
  <c r="P219" i="38"/>
  <c r="BI215" i="38"/>
  <c r="BH215" i="38"/>
  <c r="BG215" i="38"/>
  <c r="BF215" i="38"/>
  <c r="T215" i="38"/>
  <c r="R215" i="38"/>
  <c r="P215" i="38"/>
  <c r="BI211" i="38"/>
  <c r="BH211" i="38"/>
  <c r="BG211" i="38"/>
  <c r="BF211" i="38"/>
  <c r="T211" i="38"/>
  <c r="R211" i="38"/>
  <c r="P211" i="38"/>
  <c r="BI207" i="38"/>
  <c r="BH207" i="38"/>
  <c r="BG207" i="38"/>
  <c r="BF207" i="38"/>
  <c r="T207" i="38"/>
  <c r="R207" i="38"/>
  <c r="P207" i="38"/>
  <c r="BI203" i="38"/>
  <c r="BH203" i="38"/>
  <c r="BG203" i="38"/>
  <c r="BF203" i="38"/>
  <c r="T203" i="38"/>
  <c r="R203" i="38"/>
  <c r="P203" i="38"/>
  <c r="BI199" i="38"/>
  <c r="BH199" i="38"/>
  <c r="BG199" i="38"/>
  <c r="BF199" i="38"/>
  <c r="T199" i="38"/>
  <c r="R199" i="38"/>
  <c r="P199" i="38"/>
  <c r="BI195" i="38"/>
  <c r="BH195" i="38"/>
  <c r="BG195" i="38"/>
  <c r="BF195" i="38"/>
  <c r="T195" i="38"/>
  <c r="R195" i="38"/>
  <c r="P195" i="38"/>
  <c r="BI191" i="38"/>
  <c r="BH191" i="38"/>
  <c r="BG191" i="38"/>
  <c r="BF191" i="38"/>
  <c r="T191" i="38"/>
  <c r="R191" i="38"/>
  <c r="P191" i="38"/>
  <c r="BI187" i="38"/>
  <c r="BH187" i="38"/>
  <c r="BG187" i="38"/>
  <c r="BF187" i="38"/>
  <c r="T187" i="38"/>
  <c r="R187" i="38"/>
  <c r="P187" i="38"/>
  <c r="BI183" i="38"/>
  <c r="BH183" i="38"/>
  <c r="BG183" i="38"/>
  <c r="BF183" i="38"/>
  <c r="T183" i="38"/>
  <c r="R183" i="38"/>
  <c r="P183" i="38"/>
  <c r="BI179" i="38"/>
  <c r="BH179" i="38"/>
  <c r="BG179" i="38"/>
  <c r="BF179" i="38"/>
  <c r="T179" i="38"/>
  <c r="R179" i="38"/>
  <c r="P179" i="38"/>
  <c r="BI175" i="38"/>
  <c r="BH175" i="38"/>
  <c r="BG175" i="38"/>
  <c r="BF175" i="38"/>
  <c r="T175" i="38"/>
  <c r="R175" i="38"/>
  <c r="P175" i="38"/>
  <c r="BI171" i="38"/>
  <c r="BH171" i="38"/>
  <c r="BG171" i="38"/>
  <c r="BF171" i="38"/>
  <c r="T171" i="38"/>
  <c r="R171" i="38"/>
  <c r="P171" i="38"/>
  <c r="BI170" i="38"/>
  <c r="BH170" i="38"/>
  <c r="BG170" i="38"/>
  <c r="BF170" i="38"/>
  <c r="T170" i="38"/>
  <c r="R170" i="38"/>
  <c r="P170" i="38"/>
  <c r="BI166" i="38"/>
  <c r="BH166" i="38"/>
  <c r="BG166" i="38"/>
  <c r="BF166" i="38"/>
  <c r="T166" i="38"/>
  <c r="R166" i="38"/>
  <c r="P166" i="38"/>
  <c r="BI165" i="38"/>
  <c r="BH165" i="38"/>
  <c r="BG165" i="38"/>
  <c r="BF165" i="38"/>
  <c r="T165" i="38"/>
  <c r="R165" i="38"/>
  <c r="P165" i="38"/>
  <c r="BI163" i="38"/>
  <c r="BH163" i="38"/>
  <c r="BG163" i="38"/>
  <c r="BF163" i="38"/>
  <c r="T163" i="38"/>
  <c r="R163" i="38"/>
  <c r="P163" i="38"/>
  <c r="BI159" i="38"/>
  <c r="BH159" i="38"/>
  <c r="BG159" i="38"/>
  <c r="BF159" i="38"/>
  <c r="T159" i="38"/>
  <c r="R159" i="38"/>
  <c r="P159" i="38"/>
  <c r="BI155" i="38"/>
  <c r="BH155" i="38"/>
  <c r="BG155" i="38"/>
  <c r="BF155" i="38"/>
  <c r="T155" i="38"/>
  <c r="R155" i="38"/>
  <c r="P155" i="38"/>
  <c r="BI151" i="38"/>
  <c r="BH151" i="38"/>
  <c r="BG151" i="38"/>
  <c r="BF151" i="38"/>
  <c r="T151" i="38"/>
  <c r="R151" i="38"/>
  <c r="P151" i="38"/>
  <c r="BI147" i="38"/>
  <c r="BH147" i="38"/>
  <c r="BG147" i="38"/>
  <c r="BF147" i="38"/>
  <c r="T147" i="38"/>
  <c r="R147" i="38"/>
  <c r="P147" i="38"/>
  <c r="BI139" i="38"/>
  <c r="BH139" i="38"/>
  <c r="BG139" i="38"/>
  <c r="BF139" i="38"/>
  <c r="T139" i="38"/>
  <c r="R139" i="38"/>
  <c r="P139" i="38"/>
  <c r="BI137" i="38"/>
  <c r="BH137" i="38"/>
  <c r="BG137" i="38"/>
  <c r="BF137" i="38"/>
  <c r="T137" i="38"/>
  <c r="R137" i="38"/>
  <c r="P137" i="38"/>
  <c r="BI135" i="38"/>
  <c r="BH135" i="38"/>
  <c r="BG135" i="38"/>
  <c r="BF135" i="38"/>
  <c r="T135" i="38"/>
  <c r="R135" i="38"/>
  <c r="P135" i="38"/>
  <c r="BI133" i="38"/>
  <c r="BH133" i="38"/>
  <c r="BG133" i="38"/>
  <c r="BF133" i="38"/>
  <c r="T133" i="38"/>
  <c r="R133" i="38"/>
  <c r="P133" i="38"/>
  <c r="BI132" i="38"/>
  <c r="BH132" i="38"/>
  <c r="BG132" i="38"/>
  <c r="BF132" i="38"/>
  <c r="T132" i="38"/>
  <c r="R132" i="38"/>
  <c r="P132" i="38"/>
  <c r="BI129" i="38"/>
  <c r="BH129" i="38"/>
  <c r="BG129" i="38"/>
  <c r="BF129" i="38"/>
  <c r="T129" i="38"/>
  <c r="R129" i="38"/>
  <c r="P129" i="38"/>
  <c r="J123" i="38"/>
  <c r="J122" i="38"/>
  <c r="F122" i="38"/>
  <c r="F120" i="38"/>
  <c r="E118" i="38"/>
  <c r="J94" i="38"/>
  <c r="J93" i="38"/>
  <c r="F93" i="38"/>
  <c r="F91" i="38"/>
  <c r="E89" i="38"/>
  <c r="J20" i="38"/>
  <c r="E20" i="38"/>
  <c r="F94" i="38"/>
  <c r="J19" i="38"/>
  <c r="J14" i="38"/>
  <c r="J120" i="38" s="1"/>
  <c r="E7" i="38"/>
  <c r="E114" i="38" s="1"/>
  <c r="J39" i="37"/>
  <c r="J38" i="37"/>
  <c r="AY133" i="1"/>
  <c r="J37" i="37"/>
  <c r="AX133" i="1"/>
  <c r="BI289" i="37"/>
  <c r="BH289" i="37"/>
  <c r="BG289" i="37"/>
  <c r="BF289" i="37"/>
  <c r="T289" i="37"/>
  <c r="T288" i="37" s="1"/>
  <c r="R289" i="37"/>
  <c r="R288" i="37"/>
  <c r="P289" i="37"/>
  <c r="P288" i="37"/>
  <c r="BI287" i="37"/>
  <c r="BH287" i="37"/>
  <c r="BG287" i="37"/>
  <c r="BF287" i="37"/>
  <c r="T287" i="37"/>
  <c r="R287" i="37"/>
  <c r="P287" i="37"/>
  <c r="BI286" i="37"/>
  <c r="BH286" i="37"/>
  <c r="BG286" i="37"/>
  <c r="BF286" i="37"/>
  <c r="T286" i="37"/>
  <c r="R286" i="37"/>
  <c r="P286" i="37"/>
  <c r="BI285" i="37"/>
  <c r="BH285" i="37"/>
  <c r="BG285" i="37"/>
  <c r="BF285" i="37"/>
  <c r="T285" i="37"/>
  <c r="R285" i="37"/>
  <c r="P285" i="37"/>
  <c r="BI284" i="37"/>
  <c r="BH284" i="37"/>
  <c r="BG284" i="37"/>
  <c r="BF284" i="37"/>
  <c r="T284" i="37"/>
  <c r="R284" i="37"/>
  <c r="P284" i="37"/>
  <c r="BI283" i="37"/>
  <c r="BH283" i="37"/>
  <c r="BG283" i="37"/>
  <c r="BF283" i="37"/>
  <c r="T283" i="37"/>
  <c r="R283" i="37"/>
  <c r="P283" i="37"/>
  <c r="BI282" i="37"/>
  <c r="BH282" i="37"/>
  <c r="BG282" i="37"/>
  <c r="BF282" i="37"/>
  <c r="T282" i="37"/>
  <c r="R282" i="37"/>
  <c r="P282" i="37"/>
  <c r="BI281" i="37"/>
  <c r="BH281" i="37"/>
  <c r="BG281" i="37"/>
  <c r="BF281" i="37"/>
  <c r="T281" i="37"/>
  <c r="R281" i="37"/>
  <c r="P281" i="37"/>
  <c r="BI279" i="37"/>
  <c r="BH279" i="37"/>
  <c r="BG279" i="37"/>
  <c r="BF279" i="37"/>
  <c r="T279" i="37"/>
  <c r="R279" i="37"/>
  <c r="P279" i="37"/>
  <c r="BI278" i="37"/>
  <c r="BH278" i="37"/>
  <c r="BG278" i="37"/>
  <c r="BF278" i="37"/>
  <c r="T278" i="37"/>
  <c r="R278" i="37"/>
  <c r="P278" i="37"/>
  <c r="BI277" i="37"/>
  <c r="BH277" i="37"/>
  <c r="BG277" i="37"/>
  <c r="BF277" i="37"/>
  <c r="T277" i="37"/>
  <c r="R277" i="37"/>
  <c r="P277" i="37"/>
  <c r="BI276" i="37"/>
  <c r="BH276" i="37"/>
  <c r="BG276" i="37"/>
  <c r="BF276" i="37"/>
  <c r="T276" i="37"/>
  <c r="R276" i="37"/>
  <c r="P276" i="37"/>
  <c r="BI275" i="37"/>
  <c r="BH275" i="37"/>
  <c r="BG275" i="37"/>
  <c r="BF275" i="37"/>
  <c r="T275" i="37"/>
  <c r="R275" i="37"/>
  <c r="P275" i="37"/>
  <c r="BI273" i="37"/>
  <c r="BH273" i="37"/>
  <c r="BG273" i="37"/>
  <c r="BF273" i="37"/>
  <c r="T273" i="37"/>
  <c r="R273" i="37"/>
  <c r="P273" i="37"/>
  <c r="BI272" i="37"/>
  <c r="BH272" i="37"/>
  <c r="BG272" i="37"/>
  <c r="BF272" i="37"/>
  <c r="T272" i="37"/>
  <c r="R272" i="37"/>
  <c r="P272" i="37"/>
  <c r="BI270" i="37"/>
  <c r="BH270" i="37"/>
  <c r="BG270" i="37"/>
  <c r="BF270" i="37"/>
  <c r="T270" i="37"/>
  <c r="R270" i="37"/>
  <c r="P270" i="37"/>
  <c r="BI268" i="37"/>
  <c r="BH268" i="37"/>
  <c r="BG268" i="37"/>
  <c r="BF268" i="37"/>
  <c r="T268" i="37"/>
  <c r="R268" i="37"/>
  <c r="P268" i="37"/>
  <c r="BI267" i="37"/>
  <c r="BH267" i="37"/>
  <c r="BG267" i="37"/>
  <c r="BF267" i="37"/>
  <c r="T267" i="37"/>
  <c r="R267" i="37"/>
  <c r="P267" i="37"/>
  <c r="BI266" i="37"/>
  <c r="BH266" i="37"/>
  <c r="BG266" i="37"/>
  <c r="BF266" i="37"/>
  <c r="T266" i="37"/>
  <c r="R266" i="37"/>
  <c r="P266" i="37"/>
  <c r="BI265" i="37"/>
  <c r="BH265" i="37"/>
  <c r="BG265" i="37"/>
  <c r="BF265" i="37"/>
  <c r="T265" i="37"/>
  <c r="R265" i="37"/>
  <c r="P265" i="37"/>
  <c r="BI264" i="37"/>
  <c r="BH264" i="37"/>
  <c r="BG264" i="37"/>
  <c r="BF264" i="37"/>
  <c r="T264" i="37"/>
  <c r="R264" i="37"/>
  <c r="P264" i="37"/>
  <c r="BI263" i="37"/>
  <c r="BH263" i="37"/>
  <c r="BG263" i="37"/>
  <c r="BF263" i="37"/>
  <c r="T263" i="37"/>
  <c r="R263" i="37"/>
  <c r="P263" i="37"/>
  <c r="BI261" i="37"/>
  <c r="BH261" i="37"/>
  <c r="BG261" i="37"/>
  <c r="BF261" i="37"/>
  <c r="T261" i="37"/>
  <c r="R261" i="37"/>
  <c r="P261" i="37"/>
  <c r="BI260" i="37"/>
  <c r="BH260" i="37"/>
  <c r="BG260" i="37"/>
  <c r="BF260" i="37"/>
  <c r="T260" i="37"/>
  <c r="R260" i="37"/>
  <c r="P260" i="37"/>
  <c r="BI259" i="37"/>
  <c r="BH259" i="37"/>
  <c r="BG259" i="37"/>
  <c r="BF259" i="37"/>
  <c r="T259" i="37"/>
  <c r="R259" i="37"/>
  <c r="P259" i="37"/>
  <c r="BI258" i="37"/>
  <c r="BH258" i="37"/>
  <c r="BG258" i="37"/>
  <c r="BF258" i="37"/>
  <c r="T258" i="37"/>
  <c r="R258" i="37"/>
  <c r="P258" i="37"/>
  <c r="BI256" i="37"/>
  <c r="BH256" i="37"/>
  <c r="BG256" i="37"/>
  <c r="BF256" i="37"/>
  <c r="T256" i="37"/>
  <c r="R256" i="37"/>
  <c r="P256" i="37"/>
  <c r="BI255" i="37"/>
  <c r="BH255" i="37"/>
  <c r="BG255" i="37"/>
  <c r="BF255" i="37"/>
  <c r="T255" i="37"/>
  <c r="R255" i="37"/>
  <c r="P255" i="37"/>
  <c r="BI252" i="37"/>
  <c r="BH252" i="37"/>
  <c r="BG252" i="37"/>
  <c r="BF252" i="37"/>
  <c r="T252" i="37"/>
  <c r="R252" i="37"/>
  <c r="P252" i="37"/>
  <c r="BI248" i="37"/>
  <c r="BH248" i="37"/>
  <c r="BG248" i="37"/>
  <c r="BF248" i="37"/>
  <c r="T248" i="37"/>
  <c r="R248" i="37"/>
  <c r="P248" i="37"/>
  <c r="BI244" i="37"/>
  <c r="BH244" i="37"/>
  <c r="BG244" i="37"/>
  <c r="BF244" i="37"/>
  <c r="T244" i="37"/>
  <c r="T243" i="37"/>
  <c r="R244" i="37"/>
  <c r="R243" i="37"/>
  <c r="P244" i="37"/>
  <c r="P243" i="37"/>
  <c r="BI241" i="37"/>
  <c r="BH241" i="37"/>
  <c r="BG241" i="37"/>
  <c r="BF241" i="37"/>
  <c r="T241" i="37"/>
  <c r="R241" i="37"/>
  <c r="P241" i="37"/>
  <c r="BI239" i="37"/>
  <c r="BH239" i="37"/>
  <c r="BG239" i="37"/>
  <c r="BF239" i="37"/>
  <c r="T239" i="37"/>
  <c r="R239" i="37"/>
  <c r="P239" i="37"/>
  <c r="BI235" i="37"/>
  <c r="BH235" i="37"/>
  <c r="BG235" i="37"/>
  <c r="BF235" i="37"/>
  <c r="T235" i="37"/>
  <c r="R235" i="37"/>
  <c r="P235" i="37"/>
  <c r="BI233" i="37"/>
  <c r="BH233" i="37"/>
  <c r="BG233" i="37"/>
  <c r="BF233" i="37"/>
  <c r="T233" i="37"/>
  <c r="R233" i="37"/>
  <c r="P233" i="37"/>
  <c r="BI229" i="37"/>
  <c r="BH229" i="37"/>
  <c r="BG229" i="37"/>
  <c r="BF229" i="37"/>
  <c r="T229" i="37"/>
  <c r="R229" i="37"/>
  <c r="P229" i="37"/>
  <c r="BI224" i="37"/>
  <c r="BH224" i="37"/>
  <c r="BG224" i="37"/>
  <c r="BF224" i="37"/>
  <c r="T224" i="37"/>
  <c r="R224" i="37"/>
  <c r="P224" i="37"/>
  <c r="BI218" i="37"/>
  <c r="BH218" i="37"/>
  <c r="BG218" i="37"/>
  <c r="BF218" i="37"/>
  <c r="T218" i="37"/>
  <c r="R218" i="37"/>
  <c r="P218" i="37"/>
  <c r="BI214" i="37"/>
  <c r="BH214" i="37"/>
  <c r="BG214" i="37"/>
  <c r="BF214" i="37"/>
  <c r="T214" i="37"/>
  <c r="R214" i="37"/>
  <c r="P214" i="37"/>
  <c r="BI211" i="37"/>
  <c r="BH211" i="37"/>
  <c r="BG211" i="37"/>
  <c r="BF211" i="37"/>
  <c r="T211" i="37"/>
  <c r="R211" i="37"/>
  <c r="P211" i="37"/>
  <c r="BI207" i="37"/>
  <c r="BH207" i="37"/>
  <c r="BG207" i="37"/>
  <c r="BF207" i="37"/>
  <c r="T207" i="37"/>
  <c r="R207" i="37"/>
  <c r="P207" i="37"/>
  <c r="BI203" i="37"/>
  <c r="BH203" i="37"/>
  <c r="BG203" i="37"/>
  <c r="BF203" i="37"/>
  <c r="T203" i="37"/>
  <c r="R203" i="37"/>
  <c r="P203" i="37"/>
  <c r="BI199" i="37"/>
  <c r="BH199" i="37"/>
  <c r="BG199" i="37"/>
  <c r="BF199" i="37"/>
  <c r="T199" i="37"/>
  <c r="R199" i="37"/>
  <c r="P199" i="37"/>
  <c r="BI195" i="37"/>
  <c r="BH195" i="37"/>
  <c r="BG195" i="37"/>
  <c r="BF195" i="37"/>
  <c r="T195" i="37"/>
  <c r="R195" i="37"/>
  <c r="P195" i="37"/>
  <c r="BI191" i="37"/>
  <c r="BH191" i="37"/>
  <c r="BG191" i="37"/>
  <c r="BF191" i="37"/>
  <c r="T191" i="37"/>
  <c r="R191" i="37"/>
  <c r="P191" i="37"/>
  <c r="BI187" i="37"/>
  <c r="BH187" i="37"/>
  <c r="BG187" i="37"/>
  <c r="BF187" i="37"/>
  <c r="T187" i="37"/>
  <c r="R187" i="37"/>
  <c r="P187" i="37"/>
  <c r="BI183" i="37"/>
  <c r="BH183" i="37"/>
  <c r="BG183" i="37"/>
  <c r="BF183" i="37"/>
  <c r="T183" i="37"/>
  <c r="R183" i="37"/>
  <c r="P183" i="37"/>
  <c r="BI179" i="37"/>
  <c r="BH179" i="37"/>
  <c r="BG179" i="37"/>
  <c r="BF179" i="37"/>
  <c r="T179" i="37"/>
  <c r="R179" i="37"/>
  <c r="P179" i="37"/>
  <c r="BI175" i="37"/>
  <c r="BH175" i="37"/>
  <c r="BG175" i="37"/>
  <c r="BF175" i="37"/>
  <c r="T175" i="37"/>
  <c r="R175" i="37"/>
  <c r="P175" i="37"/>
  <c r="BI171" i="37"/>
  <c r="BH171" i="37"/>
  <c r="BG171" i="37"/>
  <c r="BF171" i="37"/>
  <c r="T171" i="37"/>
  <c r="R171" i="37"/>
  <c r="P171" i="37"/>
  <c r="BI167" i="37"/>
  <c r="BH167" i="37"/>
  <c r="BG167" i="37"/>
  <c r="BF167" i="37"/>
  <c r="T167" i="37"/>
  <c r="R167" i="37"/>
  <c r="P167" i="37"/>
  <c r="BI163" i="37"/>
  <c r="BH163" i="37"/>
  <c r="BG163" i="37"/>
  <c r="BF163" i="37"/>
  <c r="T163" i="37"/>
  <c r="R163" i="37"/>
  <c r="P163" i="37"/>
  <c r="BI162" i="37"/>
  <c r="BH162" i="37"/>
  <c r="BG162" i="37"/>
  <c r="BF162" i="37"/>
  <c r="T162" i="37"/>
  <c r="R162" i="37"/>
  <c r="P162" i="37"/>
  <c r="BI160" i="37"/>
  <c r="BH160" i="37"/>
  <c r="BG160" i="37"/>
  <c r="BF160" i="37"/>
  <c r="T160" i="37"/>
  <c r="R160" i="37"/>
  <c r="P160" i="37"/>
  <c r="BI159" i="37"/>
  <c r="BH159" i="37"/>
  <c r="BG159" i="37"/>
  <c r="BF159" i="37"/>
  <c r="T159" i="37"/>
  <c r="R159" i="37"/>
  <c r="P159" i="37"/>
  <c r="BI155" i="37"/>
  <c r="BH155" i="37"/>
  <c r="BG155" i="37"/>
  <c r="BF155" i="37"/>
  <c r="T155" i="37"/>
  <c r="R155" i="37"/>
  <c r="P155" i="37"/>
  <c r="BI151" i="37"/>
  <c r="BH151" i="37"/>
  <c r="BG151" i="37"/>
  <c r="BF151" i="37"/>
  <c r="T151" i="37"/>
  <c r="R151" i="37"/>
  <c r="P151" i="37"/>
  <c r="BI147" i="37"/>
  <c r="BH147" i="37"/>
  <c r="BG147" i="37"/>
  <c r="BF147" i="37"/>
  <c r="T147" i="37"/>
  <c r="R147" i="37"/>
  <c r="P147" i="37"/>
  <c r="BI143" i="37"/>
  <c r="BH143" i="37"/>
  <c r="BG143" i="37"/>
  <c r="BF143" i="37"/>
  <c r="T143" i="37"/>
  <c r="R143" i="37"/>
  <c r="P143" i="37"/>
  <c r="BI135" i="37"/>
  <c r="BH135" i="37"/>
  <c r="BG135" i="37"/>
  <c r="BF135" i="37"/>
  <c r="T135" i="37"/>
  <c r="R135" i="37"/>
  <c r="P135" i="37"/>
  <c r="BI133" i="37"/>
  <c r="BH133" i="37"/>
  <c r="BG133" i="37"/>
  <c r="BF133" i="37"/>
  <c r="T133" i="37"/>
  <c r="R133" i="37"/>
  <c r="P133" i="37"/>
  <c r="BI132" i="37"/>
  <c r="BH132" i="37"/>
  <c r="BG132" i="37"/>
  <c r="BF132" i="37"/>
  <c r="T132" i="37"/>
  <c r="R132" i="37"/>
  <c r="P132" i="37"/>
  <c r="BI129" i="37"/>
  <c r="BH129" i="37"/>
  <c r="BG129" i="37"/>
  <c r="BF129" i="37"/>
  <c r="T129" i="37"/>
  <c r="R129" i="37"/>
  <c r="P129" i="37"/>
  <c r="J123" i="37"/>
  <c r="J122" i="37"/>
  <c r="F122" i="37"/>
  <c r="F120" i="37"/>
  <c r="E118" i="37"/>
  <c r="J94" i="37"/>
  <c r="J93" i="37"/>
  <c r="F93" i="37"/>
  <c r="F91" i="37"/>
  <c r="E89" i="37"/>
  <c r="J20" i="37"/>
  <c r="E20" i="37"/>
  <c r="F123" i="37"/>
  <c r="J19" i="37"/>
  <c r="J14" i="37"/>
  <c r="J91" i="37"/>
  <c r="E7" i="37"/>
  <c r="E114" i="37"/>
  <c r="J39" i="36"/>
  <c r="J38" i="36"/>
  <c r="AY132" i="1" s="1"/>
  <c r="J37" i="36"/>
  <c r="AX132" i="1"/>
  <c r="BI321" i="36"/>
  <c r="BH321" i="36"/>
  <c r="BG321" i="36"/>
  <c r="BF321" i="36"/>
  <c r="T321" i="36"/>
  <c r="T320" i="36" s="1"/>
  <c r="R321" i="36"/>
  <c r="R320" i="36"/>
  <c r="P321" i="36"/>
  <c r="P320" i="36"/>
  <c r="BI319" i="36"/>
  <c r="BH319" i="36"/>
  <c r="BG319" i="36"/>
  <c r="BF319" i="36"/>
  <c r="T319" i="36"/>
  <c r="R319" i="36"/>
  <c r="P319" i="36"/>
  <c r="BI318" i="36"/>
  <c r="BH318" i="36"/>
  <c r="BG318" i="36"/>
  <c r="BF318" i="36"/>
  <c r="T318" i="36"/>
  <c r="R318" i="36"/>
  <c r="P318" i="36"/>
  <c r="BI317" i="36"/>
  <c r="BH317" i="36"/>
  <c r="BG317" i="36"/>
  <c r="BF317" i="36"/>
  <c r="T317" i="36"/>
  <c r="R317" i="36"/>
  <c r="P317" i="36"/>
  <c r="BI316" i="36"/>
  <c r="BH316" i="36"/>
  <c r="BG316" i="36"/>
  <c r="BF316" i="36"/>
  <c r="T316" i="36"/>
  <c r="R316" i="36"/>
  <c r="P316" i="36"/>
  <c r="BI315" i="36"/>
  <c r="BH315" i="36"/>
  <c r="BG315" i="36"/>
  <c r="BF315" i="36"/>
  <c r="T315" i="36"/>
  <c r="R315" i="36"/>
  <c r="P315" i="36"/>
  <c r="BI314" i="36"/>
  <c r="BH314" i="36"/>
  <c r="BG314" i="36"/>
  <c r="BF314" i="36"/>
  <c r="T314" i="36"/>
  <c r="R314" i="36"/>
  <c r="P314" i="36"/>
  <c r="BI313" i="36"/>
  <c r="BH313" i="36"/>
  <c r="BG313" i="36"/>
  <c r="BF313" i="36"/>
  <c r="T313" i="36"/>
  <c r="R313" i="36"/>
  <c r="P313" i="36"/>
  <c r="BI311" i="36"/>
  <c r="BH311" i="36"/>
  <c r="BG311" i="36"/>
  <c r="BF311" i="36"/>
  <c r="T311" i="36"/>
  <c r="R311" i="36"/>
  <c r="P311" i="36"/>
  <c r="BI310" i="36"/>
  <c r="BH310" i="36"/>
  <c r="BG310" i="36"/>
  <c r="BF310" i="36"/>
  <c r="T310" i="36"/>
  <c r="R310" i="36"/>
  <c r="P310" i="36"/>
  <c r="BI309" i="36"/>
  <c r="BH309" i="36"/>
  <c r="BG309" i="36"/>
  <c r="BF309" i="36"/>
  <c r="T309" i="36"/>
  <c r="R309" i="36"/>
  <c r="P309" i="36"/>
  <c r="BI308" i="36"/>
  <c r="BH308" i="36"/>
  <c r="BG308" i="36"/>
  <c r="BF308" i="36"/>
  <c r="T308" i="36"/>
  <c r="R308" i="36"/>
  <c r="P308" i="36"/>
  <c r="BI307" i="36"/>
  <c r="BH307" i="36"/>
  <c r="BG307" i="36"/>
  <c r="BF307" i="36"/>
  <c r="T307" i="36"/>
  <c r="R307" i="36"/>
  <c r="P307" i="36"/>
  <c r="BI305" i="36"/>
  <c r="BH305" i="36"/>
  <c r="BG305" i="36"/>
  <c r="BF305" i="36"/>
  <c r="T305" i="36"/>
  <c r="R305" i="36"/>
  <c r="P305" i="36"/>
  <c r="BI304" i="36"/>
  <c r="BH304" i="36"/>
  <c r="BG304" i="36"/>
  <c r="BF304" i="36"/>
  <c r="T304" i="36"/>
  <c r="R304" i="36"/>
  <c r="P304" i="36"/>
  <c r="BI302" i="36"/>
  <c r="BH302" i="36"/>
  <c r="BG302" i="36"/>
  <c r="BF302" i="36"/>
  <c r="T302" i="36"/>
  <c r="R302" i="36"/>
  <c r="P302" i="36"/>
  <c r="BI300" i="36"/>
  <c r="BH300" i="36"/>
  <c r="BG300" i="36"/>
  <c r="BF300" i="36"/>
  <c r="T300" i="36"/>
  <c r="R300" i="36"/>
  <c r="P300" i="36"/>
  <c r="BI299" i="36"/>
  <c r="BH299" i="36"/>
  <c r="BG299" i="36"/>
  <c r="BF299" i="36"/>
  <c r="T299" i="36"/>
  <c r="R299" i="36"/>
  <c r="P299" i="36"/>
  <c r="BI297" i="36"/>
  <c r="BH297" i="36"/>
  <c r="BG297" i="36"/>
  <c r="BF297" i="36"/>
  <c r="T297" i="36"/>
  <c r="R297" i="36"/>
  <c r="P297" i="36"/>
  <c r="BI295" i="36"/>
  <c r="BH295" i="36"/>
  <c r="BG295" i="36"/>
  <c r="BF295" i="36"/>
  <c r="T295" i="36"/>
  <c r="R295" i="36"/>
  <c r="P295" i="36"/>
  <c r="BI294" i="36"/>
  <c r="BH294" i="36"/>
  <c r="BG294" i="36"/>
  <c r="BF294" i="36"/>
  <c r="T294" i="36"/>
  <c r="R294" i="36"/>
  <c r="P294" i="36"/>
  <c r="BI293" i="36"/>
  <c r="BH293" i="36"/>
  <c r="BG293" i="36"/>
  <c r="BF293" i="36"/>
  <c r="T293" i="36"/>
  <c r="R293" i="36"/>
  <c r="P293" i="36"/>
  <c r="BI292" i="36"/>
  <c r="BH292" i="36"/>
  <c r="BG292" i="36"/>
  <c r="BF292" i="36"/>
  <c r="T292" i="36"/>
  <c r="R292" i="36"/>
  <c r="P292" i="36"/>
  <c r="BI291" i="36"/>
  <c r="BH291" i="36"/>
  <c r="BG291" i="36"/>
  <c r="BF291" i="36"/>
  <c r="T291" i="36"/>
  <c r="R291" i="36"/>
  <c r="P291" i="36"/>
  <c r="BI290" i="36"/>
  <c r="BH290" i="36"/>
  <c r="BG290" i="36"/>
  <c r="BF290" i="36"/>
  <c r="T290" i="36"/>
  <c r="R290" i="36"/>
  <c r="P290" i="36"/>
  <c r="BI289" i="36"/>
  <c r="BH289" i="36"/>
  <c r="BG289" i="36"/>
  <c r="BF289" i="36"/>
  <c r="T289" i="36"/>
  <c r="R289" i="36"/>
  <c r="P289" i="36"/>
  <c r="BI288" i="36"/>
  <c r="BH288" i="36"/>
  <c r="BG288" i="36"/>
  <c r="BF288" i="36"/>
  <c r="T288" i="36"/>
  <c r="R288" i="36"/>
  <c r="P288" i="36"/>
  <c r="BI287" i="36"/>
  <c r="BH287" i="36"/>
  <c r="BG287" i="36"/>
  <c r="BF287" i="36"/>
  <c r="T287" i="36"/>
  <c r="R287" i="36"/>
  <c r="P287" i="36"/>
  <c r="BI285" i="36"/>
  <c r="BH285" i="36"/>
  <c r="BG285" i="36"/>
  <c r="BF285" i="36"/>
  <c r="T285" i="36"/>
  <c r="R285" i="36"/>
  <c r="P285" i="36"/>
  <c r="BI284" i="36"/>
  <c r="BH284" i="36"/>
  <c r="BG284" i="36"/>
  <c r="BF284" i="36"/>
  <c r="T284" i="36"/>
  <c r="R284" i="36"/>
  <c r="P284" i="36"/>
  <c r="BI283" i="36"/>
  <c r="BH283" i="36"/>
  <c r="BG283" i="36"/>
  <c r="BF283" i="36"/>
  <c r="T283" i="36"/>
  <c r="R283" i="36"/>
  <c r="P283" i="36"/>
  <c r="BI282" i="36"/>
  <c r="BH282" i="36"/>
  <c r="BG282" i="36"/>
  <c r="BF282" i="36"/>
  <c r="T282" i="36"/>
  <c r="R282" i="36"/>
  <c r="P282" i="36"/>
  <c r="BI281" i="36"/>
  <c r="BH281" i="36"/>
  <c r="BG281" i="36"/>
  <c r="BF281" i="36"/>
  <c r="T281" i="36"/>
  <c r="R281" i="36"/>
  <c r="P281" i="36"/>
  <c r="BI280" i="36"/>
  <c r="BH280" i="36"/>
  <c r="BG280" i="36"/>
  <c r="BF280" i="36"/>
  <c r="T280" i="36"/>
  <c r="R280" i="36"/>
  <c r="P280" i="36"/>
  <c r="BI279" i="36"/>
  <c r="BH279" i="36"/>
  <c r="BG279" i="36"/>
  <c r="BF279" i="36"/>
  <c r="T279" i="36"/>
  <c r="R279" i="36"/>
  <c r="P279" i="36"/>
  <c r="BI276" i="36"/>
  <c r="BH276" i="36"/>
  <c r="BG276" i="36"/>
  <c r="BF276" i="36"/>
  <c r="T276" i="36"/>
  <c r="R276" i="36"/>
  <c r="P276" i="36"/>
  <c r="BI275" i="36"/>
  <c r="BH275" i="36"/>
  <c r="BG275" i="36"/>
  <c r="BF275" i="36"/>
  <c r="T275" i="36"/>
  <c r="R275" i="36"/>
  <c r="P275" i="36"/>
  <c r="BI268" i="36"/>
  <c r="BH268" i="36"/>
  <c r="BG268" i="36"/>
  <c r="BF268" i="36"/>
  <c r="T268" i="36"/>
  <c r="T267" i="36"/>
  <c r="R268" i="36"/>
  <c r="R267" i="36" s="1"/>
  <c r="P268" i="36"/>
  <c r="P267" i="36"/>
  <c r="BI263" i="36"/>
  <c r="BH263" i="36"/>
  <c r="BG263" i="36"/>
  <c r="BF263" i="36"/>
  <c r="T263" i="36"/>
  <c r="T262" i="36"/>
  <c r="R263" i="36"/>
  <c r="R262" i="36"/>
  <c r="P263" i="36"/>
  <c r="P262" i="36" s="1"/>
  <c r="BI260" i="36"/>
  <c r="BH260" i="36"/>
  <c r="BG260" i="36"/>
  <c r="BF260" i="36"/>
  <c r="T260" i="36"/>
  <c r="R260" i="36"/>
  <c r="P260" i="36"/>
  <c r="BI258" i="36"/>
  <c r="BH258" i="36"/>
  <c r="BG258" i="36"/>
  <c r="BF258" i="36"/>
  <c r="T258" i="36"/>
  <c r="R258" i="36"/>
  <c r="P258" i="36"/>
  <c r="BI254" i="36"/>
  <c r="BH254" i="36"/>
  <c r="BG254" i="36"/>
  <c r="BF254" i="36"/>
  <c r="T254" i="36"/>
  <c r="R254" i="36"/>
  <c r="P254" i="36"/>
  <c r="BI252" i="36"/>
  <c r="BH252" i="36"/>
  <c r="BG252" i="36"/>
  <c r="BF252" i="36"/>
  <c r="T252" i="36"/>
  <c r="R252" i="36"/>
  <c r="P252" i="36"/>
  <c r="BI248" i="36"/>
  <c r="BH248" i="36"/>
  <c r="BG248" i="36"/>
  <c r="BF248" i="36"/>
  <c r="T248" i="36"/>
  <c r="R248" i="36"/>
  <c r="P248" i="36"/>
  <c r="BI244" i="36"/>
  <c r="BH244" i="36"/>
  <c r="BG244" i="36"/>
  <c r="BF244" i="36"/>
  <c r="T244" i="36"/>
  <c r="R244" i="36"/>
  <c r="P244" i="36"/>
  <c r="BI238" i="36"/>
  <c r="BH238" i="36"/>
  <c r="BG238" i="36"/>
  <c r="BF238" i="36"/>
  <c r="T238" i="36"/>
  <c r="R238" i="36"/>
  <c r="P238" i="36"/>
  <c r="BI234" i="36"/>
  <c r="BH234" i="36"/>
  <c r="BG234" i="36"/>
  <c r="BF234" i="36"/>
  <c r="T234" i="36"/>
  <c r="R234" i="36"/>
  <c r="P234" i="36"/>
  <c r="BI231" i="36"/>
  <c r="BH231" i="36"/>
  <c r="BG231" i="36"/>
  <c r="BF231" i="36"/>
  <c r="T231" i="36"/>
  <c r="R231" i="36"/>
  <c r="P231" i="36"/>
  <c r="BI227" i="36"/>
  <c r="BH227" i="36"/>
  <c r="BG227" i="36"/>
  <c r="BF227" i="36"/>
  <c r="T227" i="36"/>
  <c r="R227" i="36"/>
  <c r="P227" i="36"/>
  <c r="BI223" i="36"/>
  <c r="BH223" i="36"/>
  <c r="BG223" i="36"/>
  <c r="BF223" i="36"/>
  <c r="T223" i="36"/>
  <c r="R223" i="36"/>
  <c r="P223" i="36"/>
  <c r="BI219" i="36"/>
  <c r="BH219" i="36"/>
  <c r="BG219" i="36"/>
  <c r="BF219" i="36"/>
  <c r="T219" i="36"/>
  <c r="R219" i="36"/>
  <c r="P219" i="36"/>
  <c r="BI215" i="36"/>
  <c r="BH215" i="36"/>
  <c r="BG215" i="36"/>
  <c r="BF215" i="36"/>
  <c r="T215" i="36"/>
  <c r="R215" i="36"/>
  <c r="P215" i="36"/>
  <c r="BI211" i="36"/>
  <c r="BH211" i="36"/>
  <c r="BG211" i="36"/>
  <c r="BF211" i="36"/>
  <c r="T211" i="36"/>
  <c r="R211" i="36"/>
  <c r="P211" i="36"/>
  <c r="BI207" i="36"/>
  <c r="BH207" i="36"/>
  <c r="BG207" i="36"/>
  <c r="BF207" i="36"/>
  <c r="T207" i="36"/>
  <c r="R207" i="36"/>
  <c r="P207" i="36"/>
  <c r="BI203" i="36"/>
  <c r="BH203" i="36"/>
  <c r="BG203" i="36"/>
  <c r="BF203" i="36"/>
  <c r="T203" i="36"/>
  <c r="R203" i="36"/>
  <c r="P203" i="36"/>
  <c r="BI199" i="36"/>
  <c r="BH199" i="36"/>
  <c r="BG199" i="36"/>
  <c r="BF199" i="36"/>
  <c r="T199" i="36"/>
  <c r="R199" i="36"/>
  <c r="P199" i="36"/>
  <c r="BI195" i="36"/>
  <c r="BH195" i="36"/>
  <c r="BG195" i="36"/>
  <c r="BF195" i="36"/>
  <c r="T195" i="36"/>
  <c r="R195" i="36"/>
  <c r="P195" i="36"/>
  <c r="BI191" i="36"/>
  <c r="BH191" i="36"/>
  <c r="BG191" i="36"/>
  <c r="BF191" i="36"/>
  <c r="T191" i="36"/>
  <c r="R191" i="36"/>
  <c r="P191" i="36"/>
  <c r="BI187" i="36"/>
  <c r="BH187" i="36"/>
  <c r="BG187" i="36"/>
  <c r="BF187" i="36"/>
  <c r="T187" i="36"/>
  <c r="R187" i="36"/>
  <c r="P187" i="36"/>
  <c r="BI183" i="36"/>
  <c r="BH183" i="36"/>
  <c r="BG183" i="36"/>
  <c r="BF183" i="36"/>
  <c r="T183" i="36"/>
  <c r="R183" i="36"/>
  <c r="P183" i="36"/>
  <c r="BI182" i="36"/>
  <c r="BH182" i="36"/>
  <c r="BG182" i="36"/>
  <c r="BF182" i="36"/>
  <c r="T182" i="36"/>
  <c r="R182" i="36"/>
  <c r="P182" i="36"/>
  <c r="BI177" i="36"/>
  <c r="BH177" i="36"/>
  <c r="BG177" i="36"/>
  <c r="BF177" i="36"/>
  <c r="T177" i="36"/>
  <c r="R177" i="36"/>
  <c r="P177" i="36"/>
  <c r="BI176" i="36"/>
  <c r="BH176" i="36"/>
  <c r="BG176" i="36"/>
  <c r="BF176" i="36"/>
  <c r="T176" i="36"/>
  <c r="R176" i="36"/>
  <c r="P176" i="36"/>
  <c r="BI170" i="36"/>
  <c r="BH170" i="36"/>
  <c r="BG170" i="36"/>
  <c r="BF170" i="36"/>
  <c r="T170" i="36"/>
  <c r="R170" i="36"/>
  <c r="P170" i="36"/>
  <c r="BI169" i="36"/>
  <c r="BH169" i="36"/>
  <c r="BG169" i="36"/>
  <c r="BF169" i="36"/>
  <c r="T169" i="36"/>
  <c r="R169" i="36"/>
  <c r="P169" i="36"/>
  <c r="BI167" i="36"/>
  <c r="BH167" i="36"/>
  <c r="BG167" i="36"/>
  <c r="BF167" i="36"/>
  <c r="T167" i="36"/>
  <c r="R167" i="36"/>
  <c r="P167" i="36"/>
  <c r="BI163" i="36"/>
  <c r="BH163" i="36"/>
  <c r="BG163" i="36"/>
  <c r="BF163" i="36"/>
  <c r="T163" i="36"/>
  <c r="R163" i="36"/>
  <c r="P163" i="36"/>
  <c r="BI159" i="36"/>
  <c r="BH159" i="36"/>
  <c r="BG159" i="36"/>
  <c r="BF159" i="36"/>
  <c r="T159" i="36"/>
  <c r="R159" i="36"/>
  <c r="P159" i="36"/>
  <c r="BI155" i="36"/>
  <c r="BH155" i="36"/>
  <c r="BG155" i="36"/>
  <c r="BF155" i="36"/>
  <c r="T155" i="36"/>
  <c r="R155" i="36"/>
  <c r="P155" i="36"/>
  <c r="BI151" i="36"/>
  <c r="BH151" i="36"/>
  <c r="BG151" i="36"/>
  <c r="BF151" i="36"/>
  <c r="T151" i="36"/>
  <c r="R151" i="36"/>
  <c r="P151" i="36"/>
  <c r="BI141" i="36"/>
  <c r="BH141" i="36"/>
  <c r="BG141" i="36"/>
  <c r="BF141" i="36"/>
  <c r="T141" i="36"/>
  <c r="R141" i="36"/>
  <c r="P141" i="36"/>
  <c r="BI139" i="36"/>
  <c r="BH139" i="36"/>
  <c r="BG139" i="36"/>
  <c r="BF139" i="36"/>
  <c r="T139" i="36"/>
  <c r="R139" i="36"/>
  <c r="P139" i="36"/>
  <c r="BI137" i="36"/>
  <c r="BH137" i="36"/>
  <c r="BG137" i="36"/>
  <c r="BF137" i="36"/>
  <c r="T137" i="36"/>
  <c r="R137" i="36"/>
  <c r="P137" i="36"/>
  <c r="BI135" i="36"/>
  <c r="BH135" i="36"/>
  <c r="BG135" i="36"/>
  <c r="BF135" i="36"/>
  <c r="T135" i="36"/>
  <c r="R135" i="36"/>
  <c r="P135" i="36"/>
  <c r="BI133" i="36"/>
  <c r="BH133" i="36"/>
  <c r="BG133" i="36"/>
  <c r="BF133" i="36"/>
  <c r="T133" i="36"/>
  <c r="R133" i="36"/>
  <c r="P133" i="36"/>
  <c r="BI130" i="36"/>
  <c r="BH130" i="36"/>
  <c r="BG130" i="36"/>
  <c r="BF130" i="36"/>
  <c r="T130" i="36"/>
  <c r="R130" i="36"/>
  <c r="P130" i="36"/>
  <c r="J124" i="36"/>
  <c r="J123" i="36"/>
  <c r="F123" i="36"/>
  <c r="F121" i="36"/>
  <c r="E119" i="36"/>
  <c r="J94" i="36"/>
  <c r="J93" i="36"/>
  <c r="F93" i="36"/>
  <c r="F91" i="36"/>
  <c r="E89" i="36"/>
  <c r="J20" i="36"/>
  <c r="E20" i="36"/>
  <c r="F124" i="36"/>
  <c r="J19" i="36"/>
  <c r="J14" i="36"/>
  <c r="J121" i="36" s="1"/>
  <c r="E7" i="36"/>
  <c r="E115" i="36" s="1"/>
  <c r="J39" i="35"/>
  <c r="J38" i="35"/>
  <c r="AY131" i="1"/>
  <c r="J37" i="35"/>
  <c r="AX131" i="1"/>
  <c r="BI462" i="35"/>
  <c r="BH462" i="35"/>
  <c r="BG462" i="35"/>
  <c r="BF462" i="35"/>
  <c r="T462" i="35"/>
  <c r="T461" i="35" s="1"/>
  <c r="T460" i="35" s="1"/>
  <c r="R462" i="35"/>
  <c r="R461" i="35"/>
  <c r="R460" i="35"/>
  <c r="P462" i="35"/>
  <c r="P461" i="35"/>
  <c r="P460" i="35"/>
  <c r="BI459" i="35"/>
  <c r="BH459" i="35"/>
  <c r="BG459" i="35"/>
  <c r="BF459" i="35"/>
  <c r="T459" i="35"/>
  <c r="T458" i="35"/>
  <c r="R459" i="35"/>
  <c r="R458" i="35"/>
  <c r="P459" i="35"/>
  <c r="P458" i="35"/>
  <c r="BI453" i="35"/>
  <c r="BH453" i="35"/>
  <c r="BG453" i="35"/>
  <c r="BF453" i="35"/>
  <c r="T453" i="35"/>
  <c r="R453" i="35"/>
  <c r="P453" i="35"/>
  <c r="BI448" i="35"/>
  <c r="BH448" i="35"/>
  <c r="BG448" i="35"/>
  <c r="BF448" i="35"/>
  <c r="T448" i="35"/>
  <c r="R448" i="35"/>
  <c r="P448" i="35"/>
  <c r="BI444" i="35"/>
  <c r="BH444" i="35"/>
  <c r="BG444" i="35"/>
  <c r="BF444" i="35"/>
  <c r="T444" i="35"/>
  <c r="R444" i="35"/>
  <c r="P444" i="35"/>
  <c r="BI440" i="35"/>
  <c r="BH440" i="35"/>
  <c r="BG440" i="35"/>
  <c r="BF440" i="35"/>
  <c r="T440" i="35"/>
  <c r="R440" i="35"/>
  <c r="P440" i="35"/>
  <c r="BI436" i="35"/>
  <c r="BH436" i="35"/>
  <c r="BG436" i="35"/>
  <c r="BF436" i="35"/>
  <c r="T436" i="35"/>
  <c r="R436" i="35"/>
  <c r="P436" i="35"/>
  <c r="BI431" i="35"/>
  <c r="BH431" i="35"/>
  <c r="BG431" i="35"/>
  <c r="BF431" i="35"/>
  <c r="T431" i="35"/>
  <c r="R431" i="35"/>
  <c r="P431" i="35"/>
  <c r="BI426" i="35"/>
  <c r="BH426" i="35"/>
  <c r="BG426" i="35"/>
  <c r="BF426" i="35"/>
  <c r="T426" i="35"/>
  <c r="R426" i="35"/>
  <c r="P426" i="35"/>
  <c r="BI421" i="35"/>
  <c r="BH421" i="35"/>
  <c r="BG421" i="35"/>
  <c r="BF421" i="35"/>
  <c r="T421" i="35"/>
  <c r="R421" i="35"/>
  <c r="P421" i="35"/>
  <c r="BI416" i="35"/>
  <c r="BH416" i="35"/>
  <c r="BG416" i="35"/>
  <c r="BF416" i="35"/>
  <c r="T416" i="35"/>
  <c r="R416" i="35"/>
  <c r="P416" i="35"/>
  <c r="BI411" i="35"/>
  <c r="BH411" i="35"/>
  <c r="BG411" i="35"/>
  <c r="BF411" i="35"/>
  <c r="T411" i="35"/>
  <c r="R411" i="35"/>
  <c r="P411" i="35"/>
  <c r="BI405" i="35"/>
  <c r="BH405" i="35"/>
  <c r="BG405" i="35"/>
  <c r="BF405" i="35"/>
  <c r="T405" i="35"/>
  <c r="R405" i="35"/>
  <c r="P405" i="35"/>
  <c r="BI399" i="35"/>
  <c r="BH399" i="35"/>
  <c r="BG399" i="35"/>
  <c r="BF399" i="35"/>
  <c r="T399" i="35"/>
  <c r="R399" i="35"/>
  <c r="P399" i="35"/>
  <c r="BI395" i="35"/>
  <c r="BH395" i="35"/>
  <c r="BG395" i="35"/>
  <c r="BF395" i="35"/>
  <c r="T395" i="35"/>
  <c r="R395" i="35"/>
  <c r="P395" i="35"/>
  <c r="BI389" i="35"/>
  <c r="BH389" i="35"/>
  <c r="BG389" i="35"/>
  <c r="BF389" i="35"/>
  <c r="T389" i="35"/>
  <c r="R389" i="35"/>
  <c r="P389" i="35"/>
  <c r="BI383" i="35"/>
  <c r="BH383" i="35"/>
  <c r="BG383" i="35"/>
  <c r="BF383" i="35"/>
  <c r="T383" i="35"/>
  <c r="R383" i="35"/>
  <c r="P383" i="35"/>
  <c r="BI378" i="35"/>
  <c r="BH378" i="35"/>
  <c r="BG378" i="35"/>
  <c r="BF378" i="35"/>
  <c r="T378" i="35"/>
  <c r="R378" i="35"/>
  <c r="P378" i="35"/>
  <c r="BI373" i="35"/>
  <c r="BH373" i="35"/>
  <c r="BG373" i="35"/>
  <c r="BF373" i="35"/>
  <c r="T373" i="35"/>
  <c r="R373" i="35"/>
  <c r="P373" i="35"/>
  <c r="BI368" i="35"/>
  <c r="BH368" i="35"/>
  <c r="BG368" i="35"/>
  <c r="BF368" i="35"/>
  <c r="T368" i="35"/>
  <c r="R368" i="35"/>
  <c r="P368" i="35"/>
  <c r="BI364" i="35"/>
  <c r="BH364" i="35"/>
  <c r="BG364" i="35"/>
  <c r="BF364" i="35"/>
  <c r="T364" i="35"/>
  <c r="R364" i="35"/>
  <c r="P364" i="35"/>
  <c r="BI359" i="35"/>
  <c r="BH359" i="35"/>
  <c r="BG359" i="35"/>
  <c r="BF359" i="35"/>
  <c r="T359" i="35"/>
  <c r="R359" i="35"/>
  <c r="P359" i="35"/>
  <c r="BI354" i="35"/>
  <c r="BH354" i="35"/>
  <c r="BG354" i="35"/>
  <c r="BF354" i="35"/>
  <c r="T354" i="35"/>
  <c r="R354" i="35"/>
  <c r="P354" i="35"/>
  <c r="BI349" i="35"/>
  <c r="BH349" i="35"/>
  <c r="BG349" i="35"/>
  <c r="BF349" i="35"/>
  <c r="T349" i="35"/>
  <c r="R349" i="35"/>
  <c r="P349" i="35"/>
  <c r="BI344" i="35"/>
  <c r="BH344" i="35"/>
  <c r="BG344" i="35"/>
  <c r="BF344" i="35"/>
  <c r="T344" i="35"/>
  <c r="R344" i="35"/>
  <c r="P344" i="35"/>
  <c r="BI340" i="35"/>
  <c r="BH340" i="35"/>
  <c r="BG340" i="35"/>
  <c r="BF340" i="35"/>
  <c r="T340" i="35"/>
  <c r="R340" i="35"/>
  <c r="P340" i="35"/>
  <c r="BI335" i="35"/>
  <c r="BH335" i="35"/>
  <c r="BG335" i="35"/>
  <c r="BF335" i="35"/>
  <c r="T335" i="35"/>
  <c r="R335" i="35"/>
  <c r="P335" i="35"/>
  <c r="BI330" i="35"/>
  <c r="BH330" i="35"/>
  <c r="BG330" i="35"/>
  <c r="BF330" i="35"/>
  <c r="T330" i="35"/>
  <c r="R330" i="35"/>
  <c r="P330" i="35"/>
  <c r="BI322" i="35"/>
  <c r="BH322" i="35"/>
  <c r="BG322" i="35"/>
  <c r="BF322" i="35"/>
  <c r="T322" i="35"/>
  <c r="T321" i="35"/>
  <c r="R322" i="35"/>
  <c r="R321" i="35" s="1"/>
  <c r="P322" i="35"/>
  <c r="P321" i="35" s="1"/>
  <c r="BI315" i="35"/>
  <c r="BH315" i="35"/>
  <c r="BG315" i="35"/>
  <c r="BF315" i="35"/>
  <c r="T315" i="35"/>
  <c r="T314" i="35"/>
  <c r="R315" i="35"/>
  <c r="R314" i="35"/>
  <c r="P315" i="35"/>
  <c r="P314" i="35"/>
  <c r="BI310" i="35"/>
  <c r="BH310" i="35"/>
  <c r="BG310" i="35"/>
  <c r="BF310" i="35"/>
  <c r="T310" i="35"/>
  <c r="R310" i="35"/>
  <c r="P310" i="35"/>
  <c r="BI306" i="35"/>
  <c r="BH306" i="35"/>
  <c r="BG306" i="35"/>
  <c r="BF306" i="35"/>
  <c r="T306" i="35"/>
  <c r="R306" i="35"/>
  <c r="P306" i="35"/>
  <c r="BI304" i="35"/>
  <c r="BH304" i="35"/>
  <c r="BG304" i="35"/>
  <c r="BF304" i="35"/>
  <c r="T304" i="35"/>
  <c r="R304" i="35"/>
  <c r="P304" i="35"/>
  <c r="BI297" i="35"/>
  <c r="BH297" i="35"/>
  <c r="BG297" i="35"/>
  <c r="BF297" i="35"/>
  <c r="T297" i="35"/>
  <c r="R297" i="35"/>
  <c r="P297" i="35"/>
  <c r="BI292" i="35"/>
  <c r="BH292" i="35"/>
  <c r="BG292" i="35"/>
  <c r="BF292" i="35"/>
  <c r="T292" i="35"/>
  <c r="R292" i="35"/>
  <c r="P292" i="35"/>
  <c r="BI283" i="35"/>
  <c r="BH283" i="35"/>
  <c r="BG283" i="35"/>
  <c r="BF283" i="35"/>
  <c r="T283" i="35"/>
  <c r="R283" i="35"/>
  <c r="P283" i="35"/>
  <c r="BI275" i="35"/>
  <c r="BH275" i="35"/>
  <c r="BG275" i="35"/>
  <c r="BF275" i="35"/>
  <c r="T275" i="35"/>
  <c r="R275" i="35"/>
  <c r="P275" i="35"/>
  <c r="BI260" i="35"/>
  <c r="BH260" i="35"/>
  <c r="BG260" i="35"/>
  <c r="BF260" i="35"/>
  <c r="T260" i="35"/>
  <c r="R260" i="35"/>
  <c r="P260" i="35"/>
  <c r="BI250" i="35"/>
  <c r="BH250" i="35"/>
  <c r="BG250" i="35"/>
  <c r="BF250" i="35"/>
  <c r="T250" i="35"/>
  <c r="R250" i="35"/>
  <c r="P250" i="35"/>
  <c r="BI243" i="35"/>
  <c r="BH243" i="35"/>
  <c r="BG243" i="35"/>
  <c r="BF243" i="35"/>
  <c r="T243" i="35"/>
  <c r="R243" i="35"/>
  <c r="P243" i="35"/>
  <c r="BI239" i="35"/>
  <c r="BH239" i="35"/>
  <c r="BG239" i="35"/>
  <c r="BF239" i="35"/>
  <c r="T239" i="35"/>
  <c r="R239" i="35"/>
  <c r="P239" i="35"/>
  <c r="BI235" i="35"/>
  <c r="BH235" i="35"/>
  <c r="BG235" i="35"/>
  <c r="BF235" i="35"/>
  <c r="T235" i="35"/>
  <c r="R235" i="35"/>
  <c r="P235" i="35"/>
  <c r="BI231" i="35"/>
  <c r="BH231" i="35"/>
  <c r="BG231" i="35"/>
  <c r="BF231" i="35"/>
  <c r="T231" i="35"/>
  <c r="R231" i="35"/>
  <c r="P231" i="35"/>
  <c r="BI225" i="35"/>
  <c r="BH225" i="35"/>
  <c r="BG225" i="35"/>
  <c r="BF225" i="35"/>
  <c r="T225" i="35"/>
  <c r="R225" i="35"/>
  <c r="P225" i="35"/>
  <c r="BI221" i="35"/>
  <c r="BH221" i="35"/>
  <c r="BG221" i="35"/>
  <c r="BF221" i="35"/>
  <c r="T221" i="35"/>
  <c r="R221" i="35"/>
  <c r="P221" i="35"/>
  <c r="BI215" i="35"/>
  <c r="BH215" i="35"/>
  <c r="BG215" i="35"/>
  <c r="BF215" i="35"/>
  <c r="T215" i="35"/>
  <c r="R215" i="35"/>
  <c r="P215" i="35"/>
  <c r="BI205" i="35"/>
  <c r="BH205" i="35"/>
  <c r="BG205" i="35"/>
  <c r="BF205" i="35"/>
  <c r="T205" i="35"/>
  <c r="R205" i="35"/>
  <c r="P205" i="35"/>
  <c r="BI195" i="35"/>
  <c r="BH195" i="35"/>
  <c r="BG195" i="35"/>
  <c r="BF195" i="35"/>
  <c r="T195" i="35"/>
  <c r="R195" i="35"/>
  <c r="P195" i="35"/>
  <c r="BI193" i="35"/>
  <c r="BH193" i="35"/>
  <c r="BG193" i="35"/>
  <c r="BF193" i="35"/>
  <c r="T193" i="35"/>
  <c r="R193" i="35"/>
  <c r="P193" i="35"/>
  <c r="BI183" i="35"/>
  <c r="BH183" i="35"/>
  <c r="BG183" i="35"/>
  <c r="BF183" i="35"/>
  <c r="T183" i="35"/>
  <c r="R183" i="35"/>
  <c r="P183" i="35"/>
  <c r="BI178" i="35"/>
  <c r="BH178" i="35"/>
  <c r="BG178" i="35"/>
  <c r="BF178" i="35"/>
  <c r="T178" i="35"/>
  <c r="R178" i="35"/>
  <c r="P178" i="35"/>
  <c r="BI166" i="35"/>
  <c r="BH166" i="35"/>
  <c r="BG166" i="35"/>
  <c r="BF166" i="35"/>
  <c r="T166" i="35"/>
  <c r="R166" i="35"/>
  <c r="P166" i="35"/>
  <c r="BI161" i="35"/>
  <c r="BH161" i="35"/>
  <c r="BG161" i="35"/>
  <c r="BF161" i="35"/>
  <c r="T161" i="35"/>
  <c r="R161" i="35"/>
  <c r="P161" i="35"/>
  <c r="BI156" i="35"/>
  <c r="BH156" i="35"/>
  <c r="BG156" i="35"/>
  <c r="BF156" i="35"/>
  <c r="T156" i="35"/>
  <c r="R156" i="35"/>
  <c r="P156" i="35"/>
  <c r="BI152" i="35"/>
  <c r="BH152" i="35"/>
  <c r="BG152" i="35"/>
  <c r="BF152" i="35"/>
  <c r="T152" i="35"/>
  <c r="R152" i="35"/>
  <c r="P152" i="35"/>
  <c r="BI148" i="35"/>
  <c r="BH148" i="35"/>
  <c r="BG148" i="35"/>
  <c r="BF148" i="35"/>
  <c r="T148" i="35"/>
  <c r="R148" i="35"/>
  <c r="P148" i="35"/>
  <c r="BI141" i="35"/>
  <c r="BH141" i="35"/>
  <c r="BG141" i="35"/>
  <c r="BF141" i="35"/>
  <c r="T141" i="35"/>
  <c r="R141" i="35"/>
  <c r="P141" i="35"/>
  <c r="BI132" i="35"/>
  <c r="BH132" i="35"/>
  <c r="BG132" i="35"/>
  <c r="BF132" i="35"/>
  <c r="T132" i="35"/>
  <c r="R132" i="35"/>
  <c r="P132" i="35"/>
  <c r="J126" i="35"/>
  <c r="J125" i="35"/>
  <c r="F125" i="35"/>
  <c r="F123" i="35"/>
  <c r="E121" i="35"/>
  <c r="J94" i="35"/>
  <c r="J93" i="35"/>
  <c r="F93" i="35"/>
  <c r="F91" i="35"/>
  <c r="E89" i="35"/>
  <c r="J20" i="35"/>
  <c r="E20" i="35"/>
  <c r="F126" i="35"/>
  <c r="J19" i="35"/>
  <c r="J14" i="35"/>
  <c r="J123" i="35"/>
  <c r="E7" i="35"/>
  <c r="E117" i="35"/>
  <c r="J39" i="34"/>
  <c r="J38" i="34"/>
  <c r="AY130" i="1"/>
  <c r="J37" i="34"/>
  <c r="AX130" i="1" s="1"/>
  <c r="BI468" i="34"/>
  <c r="BH468" i="34"/>
  <c r="BG468" i="34"/>
  <c r="BF468" i="34"/>
  <c r="T468" i="34"/>
  <c r="T467" i="34"/>
  <c r="R468" i="34"/>
  <c r="R467" i="34"/>
  <c r="P468" i="34"/>
  <c r="P467" i="34" s="1"/>
  <c r="BI462" i="34"/>
  <c r="BH462" i="34"/>
  <c r="BG462" i="34"/>
  <c r="BF462" i="34"/>
  <c r="T462" i="34"/>
  <c r="R462" i="34"/>
  <c r="P462" i="34"/>
  <c r="BI457" i="34"/>
  <c r="BH457" i="34"/>
  <c r="BG457" i="34"/>
  <c r="BF457" i="34"/>
  <c r="T457" i="34"/>
  <c r="R457" i="34"/>
  <c r="P457" i="34"/>
  <c r="BI453" i="34"/>
  <c r="BH453" i="34"/>
  <c r="BG453" i="34"/>
  <c r="BF453" i="34"/>
  <c r="T453" i="34"/>
  <c r="R453" i="34"/>
  <c r="P453" i="34"/>
  <c r="BI449" i="34"/>
  <c r="BH449" i="34"/>
  <c r="BG449" i="34"/>
  <c r="BF449" i="34"/>
  <c r="T449" i="34"/>
  <c r="R449" i="34"/>
  <c r="P449" i="34"/>
  <c r="BI445" i="34"/>
  <c r="BH445" i="34"/>
  <c r="BG445" i="34"/>
  <c r="BF445" i="34"/>
  <c r="T445" i="34"/>
  <c r="R445" i="34"/>
  <c r="P445" i="34"/>
  <c r="BI440" i="34"/>
  <c r="BH440" i="34"/>
  <c r="BG440" i="34"/>
  <c r="BF440" i="34"/>
  <c r="T440" i="34"/>
  <c r="R440" i="34"/>
  <c r="P440" i="34"/>
  <c r="BI435" i="34"/>
  <c r="BH435" i="34"/>
  <c r="BG435" i="34"/>
  <c r="BF435" i="34"/>
  <c r="T435" i="34"/>
  <c r="R435" i="34"/>
  <c r="P435" i="34"/>
  <c r="BI430" i="34"/>
  <c r="BH430" i="34"/>
  <c r="BG430" i="34"/>
  <c r="BF430" i="34"/>
  <c r="T430" i="34"/>
  <c r="R430" i="34"/>
  <c r="P430" i="34"/>
  <c r="BI425" i="34"/>
  <c r="BH425" i="34"/>
  <c r="BG425" i="34"/>
  <c r="BF425" i="34"/>
  <c r="T425" i="34"/>
  <c r="R425" i="34"/>
  <c r="P425" i="34"/>
  <c r="BI420" i="34"/>
  <c r="BH420" i="34"/>
  <c r="BG420" i="34"/>
  <c r="BF420" i="34"/>
  <c r="T420" i="34"/>
  <c r="R420" i="34"/>
  <c r="P420" i="34"/>
  <c r="BI414" i="34"/>
  <c r="BH414" i="34"/>
  <c r="BG414" i="34"/>
  <c r="BF414" i="34"/>
  <c r="T414" i="34"/>
  <c r="R414" i="34"/>
  <c r="P414" i="34"/>
  <c r="BI408" i="34"/>
  <c r="BH408" i="34"/>
  <c r="BG408" i="34"/>
  <c r="BF408" i="34"/>
  <c r="T408" i="34"/>
  <c r="R408" i="34"/>
  <c r="P408" i="34"/>
  <c r="BI404" i="34"/>
  <c r="BH404" i="34"/>
  <c r="BG404" i="34"/>
  <c r="BF404" i="34"/>
  <c r="T404" i="34"/>
  <c r="R404" i="34"/>
  <c r="P404" i="34"/>
  <c r="BI398" i="34"/>
  <c r="BH398" i="34"/>
  <c r="BG398" i="34"/>
  <c r="BF398" i="34"/>
  <c r="T398" i="34"/>
  <c r="R398" i="34"/>
  <c r="P398" i="34"/>
  <c r="BI392" i="34"/>
  <c r="BH392" i="34"/>
  <c r="BG392" i="34"/>
  <c r="BF392" i="34"/>
  <c r="T392" i="34"/>
  <c r="R392" i="34"/>
  <c r="P392" i="34"/>
  <c r="BI387" i="34"/>
  <c r="BH387" i="34"/>
  <c r="BG387" i="34"/>
  <c r="BF387" i="34"/>
  <c r="T387" i="34"/>
  <c r="R387" i="34"/>
  <c r="P387" i="34"/>
  <c r="BI382" i="34"/>
  <c r="BH382" i="34"/>
  <c r="BG382" i="34"/>
  <c r="BF382" i="34"/>
  <c r="T382" i="34"/>
  <c r="R382" i="34"/>
  <c r="P382" i="34"/>
  <c r="BI377" i="34"/>
  <c r="BH377" i="34"/>
  <c r="BG377" i="34"/>
  <c r="BF377" i="34"/>
  <c r="T377" i="34"/>
  <c r="R377" i="34"/>
  <c r="P377" i="34"/>
  <c r="BI373" i="34"/>
  <c r="BH373" i="34"/>
  <c r="BG373" i="34"/>
  <c r="BF373" i="34"/>
  <c r="T373" i="34"/>
  <c r="R373" i="34"/>
  <c r="P373" i="34"/>
  <c r="BI368" i="34"/>
  <c r="BH368" i="34"/>
  <c r="BG368" i="34"/>
  <c r="BF368" i="34"/>
  <c r="T368" i="34"/>
  <c r="R368" i="34"/>
  <c r="P368" i="34"/>
  <c r="BI363" i="34"/>
  <c r="BH363" i="34"/>
  <c r="BG363" i="34"/>
  <c r="BF363" i="34"/>
  <c r="T363" i="34"/>
  <c r="R363" i="34"/>
  <c r="P363" i="34"/>
  <c r="BI358" i="34"/>
  <c r="BH358" i="34"/>
  <c r="BG358" i="34"/>
  <c r="BF358" i="34"/>
  <c r="T358" i="34"/>
  <c r="R358" i="34"/>
  <c r="P358" i="34"/>
  <c r="BI353" i="34"/>
  <c r="BH353" i="34"/>
  <c r="BG353" i="34"/>
  <c r="BF353" i="34"/>
  <c r="T353" i="34"/>
  <c r="R353" i="34"/>
  <c r="P353" i="34"/>
  <c r="BI348" i="34"/>
  <c r="BH348" i="34"/>
  <c r="BG348" i="34"/>
  <c r="BF348" i="34"/>
  <c r="T348" i="34"/>
  <c r="R348" i="34"/>
  <c r="P348" i="34"/>
  <c r="BI344" i="34"/>
  <c r="BH344" i="34"/>
  <c r="BG344" i="34"/>
  <c r="BF344" i="34"/>
  <c r="T344" i="34"/>
  <c r="R344" i="34"/>
  <c r="P344" i="34"/>
  <c r="BI339" i="34"/>
  <c r="BH339" i="34"/>
  <c r="BG339" i="34"/>
  <c r="BF339" i="34"/>
  <c r="T339" i="34"/>
  <c r="R339" i="34"/>
  <c r="P339" i="34"/>
  <c r="BI334" i="34"/>
  <c r="BH334" i="34"/>
  <c r="BG334" i="34"/>
  <c r="BF334" i="34"/>
  <c r="T334" i="34"/>
  <c r="R334" i="34"/>
  <c r="P334" i="34"/>
  <c r="BI327" i="34"/>
  <c r="BH327" i="34"/>
  <c r="BG327" i="34"/>
  <c r="BF327" i="34"/>
  <c r="T327" i="34"/>
  <c r="T326" i="34"/>
  <c r="R327" i="34"/>
  <c r="R326" i="34"/>
  <c r="P327" i="34"/>
  <c r="P326" i="34" s="1"/>
  <c r="BI320" i="34"/>
  <c r="BH320" i="34"/>
  <c r="BG320" i="34"/>
  <c r="BF320" i="34"/>
  <c r="T320" i="34"/>
  <c r="R320" i="34"/>
  <c r="P320" i="34"/>
  <c r="BI314" i="34"/>
  <c r="BH314" i="34"/>
  <c r="BG314" i="34"/>
  <c r="BF314" i="34"/>
  <c r="T314" i="34"/>
  <c r="R314" i="34"/>
  <c r="P314" i="34"/>
  <c r="BI308" i="34"/>
  <c r="BH308" i="34"/>
  <c r="BG308" i="34"/>
  <c r="BF308" i="34"/>
  <c r="T308" i="34"/>
  <c r="R308" i="34"/>
  <c r="P308" i="34"/>
  <c r="BI304" i="34"/>
  <c r="BH304" i="34"/>
  <c r="BG304" i="34"/>
  <c r="BF304" i="34"/>
  <c r="T304" i="34"/>
  <c r="R304" i="34"/>
  <c r="P304" i="34"/>
  <c r="BI294" i="34"/>
  <c r="BH294" i="34"/>
  <c r="BG294" i="34"/>
  <c r="BF294" i="34"/>
  <c r="T294" i="34"/>
  <c r="R294" i="34"/>
  <c r="P294" i="34"/>
  <c r="BI286" i="34"/>
  <c r="BH286" i="34"/>
  <c r="BG286" i="34"/>
  <c r="BF286" i="34"/>
  <c r="T286" i="34"/>
  <c r="R286" i="34"/>
  <c r="P286" i="34"/>
  <c r="BI268" i="34"/>
  <c r="BH268" i="34"/>
  <c r="BG268" i="34"/>
  <c r="BF268" i="34"/>
  <c r="T268" i="34"/>
  <c r="R268" i="34"/>
  <c r="P268" i="34"/>
  <c r="BI261" i="34"/>
  <c r="BH261" i="34"/>
  <c r="BG261" i="34"/>
  <c r="BF261" i="34"/>
  <c r="T261" i="34"/>
  <c r="R261" i="34"/>
  <c r="P261" i="34"/>
  <c r="BI251" i="34"/>
  <c r="BH251" i="34"/>
  <c r="BG251" i="34"/>
  <c r="BF251" i="34"/>
  <c r="T251" i="34"/>
  <c r="R251" i="34"/>
  <c r="P251" i="34"/>
  <c r="BI247" i="34"/>
  <c r="BH247" i="34"/>
  <c r="BG247" i="34"/>
  <c r="BF247" i="34"/>
  <c r="T247" i="34"/>
  <c r="R247" i="34"/>
  <c r="P247" i="34"/>
  <c r="BI243" i="34"/>
  <c r="BH243" i="34"/>
  <c r="BG243" i="34"/>
  <c r="BF243" i="34"/>
  <c r="T243" i="34"/>
  <c r="R243" i="34"/>
  <c r="P243" i="34"/>
  <c r="BI239" i="34"/>
  <c r="BH239" i="34"/>
  <c r="BG239" i="34"/>
  <c r="BF239" i="34"/>
  <c r="T239" i="34"/>
  <c r="R239" i="34"/>
  <c r="P239" i="34"/>
  <c r="BI233" i="34"/>
  <c r="BH233" i="34"/>
  <c r="BG233" i="34"/>
  <c r="BF233" i="34"/>
  <c r="T233" i="34"/>
  <c r="R233" i="34"/>
  <c r="P233" i="34"/>
  <c r="BI229" i="34"/>
  <c r="BH229" i="34"/>
  <c r="BG229" i="34"/>
  <c r="BF229" i="34"/>
  <c r="T229" i="34"/>
  <c r="R229" i="34"/>
  <c r="P229" i="34"/>
  <c r="BI223" i="34"/>
  <c r="BH223" i="34"/>
  <c r="BG223" i="34"/>
  <c r="BF223" i="34"/>
  <c r="T223" i="34"/>
  <c r="R223" i="34"/>
  <c r="P223" i="34"/>
  <c r="BI210" i="34"/>
  <c r="BH210" i="34"/>
  <c r="BG210" i="34"/>
  <c r="BF210" i="34"/>
  <c r="T210" i="34"/>
  <c r="R210" i="34"/>
  <c r="P210" i="34"/>
  <c r="BI197" i="34"/>
  <c r="BH197" i="34"/>
  <c r="BG197" i="34"/>
  <c r="BF197" i="34"/>
  <c r="T197" i="34"/>
  <c r="R197" i="34"/>
  <c r="P197" i="34"/>
  <c r="BI195" i="34"/>
  <c r="BH195" i="34"/>
  <c r="BG195" i="34"/>
  <c r="BF195" i="34"/>
  <c r="T195" i="34"/>
  <c r="R195" i="34"/>
  <c r="P195" i="34"/>
  <c r="BI184" i="34"/>
  <c r="BH184" i="34"/>
  <c r="BG184" i="34"/>
  <c r="BF184" i="34"/>
  <c r="T184" i="34"/>
  <c r="R184" i="34"/>
  <c r="P184" i="34"/>
  <c r="BI179" i="34"/>
  <c r="BH179" i="34"/>
  <c r="BG179" i="34"/>
  <c r="BF179" i="34"/>
  <c r="T179" i="34"/>
  <c r="R179" i="34"/>
  <c r="P179" i="34"/>
  <c r="BI166" i="34"/>
  <c r="BH166" i="34"/>
  <c r="BG166" i="34"/>
  <c r="BF166" i="34"/>
  <c r="T166" i="34"/>
  <c r="R166" i="34"/>
  <c r="P166" i="34"/>
  <c r="BI161" i="34"/>
  <c r="BH161" i="34"/>
  <c r="BG161" i="34"/>
  <c r="BF161" i="34"/>
  <c r="T161" i="34"/>
  <c r="R161" i="34"/>
  <c r="P161" i="34"/>
  <c r="BI157" i="34"/>
  <c r="BH157" i="34"/>
  <c r="BG157" i="34"/>
  <c r="BF157" i="34"/>
  <c r="T157" i="34"/>
  <c r="R157" i="34"/>
  <c r="P157" i="34"/>
  <c r="BI151" i="34"/>
  <c r="BH151" i="34"/>
  <c r="BG151" i="34"/>
  <c r="BF151" i="34"/>
  <c r="T151" i="34"/>
  <c r="R151" i="34"/>
  <c r="P151" i="34"/>
  <c r="BI147" i="34"/>
  <c r="BH147" i="34"/>
  <c r="BG147" i="34"/>
  <c r="BF147" i="34"/>
  <c r="T147" i="34"/>
  <c r="R147" i="34"/>
  <c r="P147" i="34"/>
  <c r="BI143" i="34"/>
  <c r="BH143" i="34"/>
  <c r="BG143" i="34"/>
  <c r="BF143" i="34"/>
  <c r="T143" i="34"/>
  <c r="R143" i="34"/>
  <c r="P143" i="34"/>
  <c r="BI137" i="34"/>
  <c r="BH137" i="34"/>
  <c r="BG137" i="34"/>
  <c r="BF137" i="34"/>
  <c r="T137" i="34"/>
  <c r="R137" i="34"/>
  <c r="P137" i="34"/>
  <c r="BI128" i="34"/>
  <c r="BH128" i="34"/>
  <c r="BG128" i="34"/>
  <c r="BF128" i="34"/>
  <c r="T128" i="34"/>
  <c r="R128" i="34"/>
  <c r="P128" i="34"/>
  <c r="J122" i="34"/>
  <c r="J121" i="34"/>
  <c r="F121" i="34"/>
  <c r="F119" i="34"/>
  <c r="E117" i="34"/>
  <c r="J94" i="34"/>
  <c r="J93" i="34"/>
  <c r="F93" i="34"/>
  <c r="F91" i="34"/>
  <c r="E89" i="34"/>
  <c r="J20" i="34"/>
  <c r="E20" i="34"/>
  <c r="F94" i="34" s="1"/>
  <c r="J19" i="34"/>
  <c r="J14" i="34"/>
  <c r="J119" i="34"/>
  <c r="E7" i="34"/>
  <c r="E85" i="34"/>
  <c r="J39" i="33"/>
  <c r="J38" i="33"/>
  <c r="AY129" i="1"/>
  <c r="J37" i="33"/>
  <c r="AX129" i="1" s="1"/>
  <c r="BI505" i="33"/>
  <c r="BH505" i="33"/>
  <c r="BG505" i="33"/>
  <c r="BF505" i="33"/>
  <c r="T505" i="33"/>
  <c r="T504" i="33"/>
  <c r="R505" i="33"/>
  <c r="R504" i="33"/>
  <c r="P505" i="33"/>
  <c r="P504" i="33"/>
  <c r="BI500" i="33"/>
  <c r="BH500" i="33"/>
  <c r="BG500" i="33"/>
  <c r="BF500" i="33"/>
  <c r="T500" i="33"/>
  <c r="R500" i="33"/>
  <c r="P500" i="33"/>
  <c r="BI496" i="33"/>
  <c r="BH496" i="33"/>
  <c r="BG496" i="33"/>
  <c r="BF496" i="33"/>
  <c r="T496" i="33"/>
  <c r="R496" i="33"/>
  <c r="P496" i="33"/>
  <c r="BI493" i="33"/>
  <c r="BH493" i="33"/>
  <c r="BG493" i="33"/>
  <c r="BF493" i="33"/>
  <c r="T493" i="33"/>
  <c r="T492" i="33"/>
  <c r="R493" i="33"/>
  <c r="R492" i="33"/>
  <c r="P493" i="33"/>
  <c r="P492" i="33" s="1"/>
  <c r="BI487" i="33"/>
  <c r="BH487" i="33"/>
  <c r="BG487" i="33"/>
  <c r="BF487" i="33"/>
  <c r="T487" i="33"/>
  <c r="R487" i="33"/>
  <c r="P487" i="33"/>
  <c r="BI482" i="33"/>
  <c r="BH482" i="33"/>
  <c r="BG482" i="33"/>
  <c r="BF482" i="33"/>
  <c r="T482" i="33"/>
  <c r="R482" i="33"/>
  <c r="P482" i="33"/>
  <c r="BI478" i="33"/>
  <c r="BH478" i="33"/>
  <c r="BG478" i="33"/>
  <c r="BF478" i="33"/>
  <c r="T478" i="33"/>
  <c r="R478" i="33"/>
  <c r="P478" i="33"/>
  <c r="BI474" i="33"/>
  <c r="BH474" i="33"/>
  <c r="BG474" i="33"/>
  <c r="BF474" i="33"/>
  <c r="T474" i="33"/>
  <c r="R474" i="33"/>
  <c r="P474" i="33"/>
  <c r="BI470" i="33"/>
  <c r="BH470" i="33"/>
  <c r="BG470" i="33"/>
  <c r="BF470" i="33"/>
  <c r="T470" i="33"/>
  <c r="R470" i="33"/>
  <c r="P470" i="33"/>
  <c r="BI465" i="33"/>
  <c r="BH465" i="33"/>
  <c r="BG465" i="33"/>
  <c r="BF465" i="33"/>
  <c r="T465" i="33"/>
  <c r="R465" i="33"/>
  <c r="P465" i="33"/>
  <c r="BI460" i="33"/>
  <c r="BH460" i="33"/>
  <c r="BG460" i="33"/>
  <c r="BF460" i="33"/>
  <c r="T460" i="33"/>
  <c r="R460" i="33"/>
  <c r="P460" i="33"/>
  <c r="BI455" i="33"/>
  <c r="BH455" i="33"/>
  <c r="BG455" i="33"/>
  <c r="BF455" i="33"/>
  <c r="T455" i="33"/>
  <c r="R455" i="33"/>
  <c r="P455" i="33"/>
  <c r="BI450" i="33"/>
  <c r="BH450" i="33"/>
  <c r="BG450" i="33"/>
  <c r="BF450" i="33"/>
  <c r="T450" i="33"/>
  <c r="R450" i="33"/>
  <c r="P450" i="33"/>
  <c r="BI445" i="33"/>
  <c r="BH445" i="33"/>
  <c r="BG445" i="33"/>
  <c r="BF445" i="33"/>
  <c r="T445" i="33"/>
  <c r="R445" i="33"/>
  <c r="P445" i="33"/>
  <c r="BI439" i="33"/>
  <c r="BH439" i="33"/>
  <c r="BG439" i="33"/>
  <c r="BF439" i="33"/>
  <c r="T439" i="33"/>
  <c r="R439" i="33"/>
  <c r="P439" i="33"/>
  <c r="BI433" i="33"/>
  <c r="BH433" i="33"/>
  <c r="BG433" i="33"/>
  <c r="BF433" i="33"/>
  <c r="T433" i="33"/>
  <c r="R433" i="33"/>
  <c r="P433" i="33"/>
  <c r="BI429" i="33"/>
  <c r="BH429" i="33"/>
  <c r="BG429" i="33"/>
  <c r="BF429" i="33"/>
  <c r="T429" i="33"/>
  <c r="R429" i="33"/>
  <c r="P429" i="33"/>
  <c r="BI423" i="33"/>
  <c r="BH423" i="33"/>
  <c r="BG423" i="33"/>
  <c r="BF423" i="33"/>
  <c r="T423" i="33"/>
  <c r="R423" i="33"/>
  <c r="P423" i="33"/>
  <c r="BI417" i="33"/>
  <c r="BH417" i="33"/>
  <c r="BG417" i="33"/>
  <c r="BF417" i="33"/>
  <c r="T417" i="33"/>
  <c r="R417" i="33"/>
  <c r="P417" i="33"/>
  <c r="BI412" i="33"/>
  <c r="BH412" i="33"/>
  <c r="BG412" i="33"/>
  <c r="BF412" i="33"/>
  <c r="T412" i="33"/>
  <c r="R412" i="33"/>
  <c r="P412" i="33"/>
  <c r="BI408" i="33"/>
  <c r="BH408" i="33"/>
  <c r="BG408" i="33"/>
  <c r="BF408" i="33"/>
  <c r="T408" i="33"/>
  <c r="R408" i="33"/>
  <c r="P408" i="33"/>
  <c r="BI406" i="33"/>
  <c r="BH406" i="33"/>
  <c r="BG406" i="33"/>
  <c r="BF406" i="33"/>
  <c r="T406" i="33"/>
  <c r="R406" i="33"/>
  <c r="P406" i="33"/>
  <c r="BI401" i="33"/>
  <c r="BH401" i="33"/>
  <c r="BG401" i="33"/>
  <c r="BF401" i="33"/>
  <c r="T401" i="33"/>
  <c r="R401" i="33"/>
  <c r="P401" i="33"/>
  <c r="BI397" i="33"/>
  <c r="BH397" i="33"/>
  <c r="BG397" i="33"/>
  <c r="BF397" i="33"/>
  <c r="T397" i="33"/>
  <c r="R397" i="33"/>
  <c r="P397" i="33"/>
  <c r="BI392" i="33"/>
  <c r="BH392" i="33"/>
  <c r="BG392" i="33"/>
  <c r="BF392" i="33"/>
  <c r="T392" i="33"/>
  <c r="R392" i="33"/>
  <c r="P392" i="33"/>
  <c r="BI387" i="33"/>
  <c r="BH387" i="33"/>
  <c r="BG387" i="33"/>
  <c r="BF387" i="33"/>
  <c r="T387" i="33"/>
  <c r="R387" i="33"/>
  <c r="P387" i="33"/>
  <c r="BI382" i="33"/>
  <c r="BH382" i="33"/>
  <c r="BG382" i="33"/>
  <c r="BF382" i="33"/>
  <c r="T382" i="33"/>
  <c r="R382" i="33"/>
  <c r="P382" i="33"/>
  <c r="BI377" i="33"/>
  <c r="BH377" i="33"/>
  <c r="BG377" i="33"/>
  <c r="BF377" i="33"/>
  <c r="T377" i="33"/>
  <c r="R377" i="33"/>
  <c r="P377" i="33"/>
  <c r="BI372" i="33"/>
  <c r="BH372" i="33"/>
  <c r="BG372" i="33"/>
  <c r="BF372" i="33"/>
  <c r="T372" i="33"/>
  <c r="R372" i="33"/>
  <c r="P372" i="33"/>
  <c r="BI367" i="33"/>
  <c r="BH367" i="33"/>
  <c r="BG367" i="33"/>
  <c r="BF367" i="33"/>
  <c r="T367" i="33"/>
  <c r="R367" i="33"/>
  <c r="P367" i="33"/>
  <c r="BI363" i="33"/>
  <c r="BH363" i="33"/>
  <c r="BG363" i="33"/>
  <c r="BF363" i="33"/>
  <c r="T363" i="33"/>
  <c r="R363" i="33"/>
  <c r="P363" i="33"/>
  <c r="BI357" i="33"/>
  <c r="BH357" i="33"/>
  <c r="BG357" i="33"/>
  <c r="BF357" i="33"/>
  <c r="T357" i="33"/>
  <c r="R357" i="33"/>
  <c r="P357" i="33"/>
  <c r="BI352" i="33"/>
  <c r="BH352" i="33"/>
  <c r="BG352" i="33"/>
  <c r="BF352" i="33"/>
  <c r="T352" i="33"/>
  <c r="R352" i="33"/>
  <c r="P352" i="33"/>
  <c r="BI345" i="33"/>
  <c r="BH345" i="33"/>
  <c r="BG345" i="33"/>
  <c r="BF345" i="33"/>
  <c r="T345" i="33"/>
  <c r="T344" i="33" s="1"/>
  <c r="R345" i="33"/>
  <c r="R344" i="33" s="1"/>
  <c r="P345" i="33"/>
  <c r="P344" i="33"/>
  <c r="BI338" i="33"/>
  <c r="BH338" i="33"/>
  <c r="BG338" i="33"/>
  <c r="BF338" i="33"/>
  <c r="T338" i="33"/>
  <c r="R338" i="33"/>
  <c r="P338" i="33"/>
  <c r="BI332" i="33"/>
  <c r="BH332" i="33"/>
  <c r="BG332" i="33"/>
  <c r="BF332" i="33"/>
  <c r="T332" i="33"/>
  <c r="R332" i="33"/>
  <c r="P332" i="33"/>
  <c r="BI326" i="33"/>
  <c r="BH326" i="33"/>
  <c r="BG326" i="33"/>
  <c r="BF326" i="33"/>
  <c r="T326" i="33"/>
  <c r="R326" i="33"/>
  <c r="P326" i="33"/>
  <c r="BI322" i="33"/>
  <c r="BH322" i="33"/>
  <c r="BG322" i="33"/>
  <c r="BF322" i="33"/>
  <c r="T322" i="33"/>
  <c r="R322" i="33"/>
  <c r="P322" i="33"/>
  <c r="BI312" i="33"/>
  <c r="BH312" i="33"/>
  <c r="BG312" i="33"/>
  <c r="BF312" i="33"/>
  <c r="T312" i="33"/>
  <c r="R312" i="33"/>
  <c r="P312" i="33"/>
  <c r="BI304" i="33"/>
  <c r="BH304" i="33"/>
  <c r="BG304" i="33"/>
  <c r="BF304" i="33"/>
  <c r="T304" i="33"/>
  <c r="R304" i="33"/>
  <c r="P304" i="33"/>
  <c r="BI286" i="33"/>
  <c r="BH286" i="33"/>
  <c r="BG286" i="33"/>
  <c r="BF286" i="33"/>
  <c r="T286" i="33"/>
  <c r="R286" i="33"/>
  <c r="P286" i="33"/>
  <c r="BI279" i="33"/>
  <c r="BH279" i="33"/>
  <c r="BG279" i="33"/>
  <c r="BF279" i="33"/>
  <c r="T279" i="33"/>
  <c r="R279" i="33"/>
  <c r="P279" i="33"/>
  <c r="BI269" i="33"/>
  <c r="BH269" i="33"/>
  <c r="BG269" i="33"/>
  <c r="BF269" i="33"/>
  <c r="T269" i="33"/>
  <c r="R269" i="33"/>
  <c r="P269" i="33"/>
  <c r="BI265" i="33"/>
  <c r="BH265" i="33"/>
  <c r="BG265" i="33"/>
  <c r="BF265" i="33"/>
  <c r="T265" i="33"/>
  <c r="R265" i="33"/>
  <c r="P265" i="33"/>
  <c r="BI261" i="33"/>
  <c r="BH261" i="33"/>
  <c r="BG261" i="33"/>
  <c r="BF261" i="33"/>
  <c r="T261" i="33"/>
  <c r="R261" i="33"/>
  <c r="P261" i="33"/>
  <c r="BI257" i="33"/>
  <c r="BH257" i="33"/>
  <c r="BG257" i="33"/>
  <c r="BF257" i="33"/>
  <c r="T257" i="33"/>
  <c r="R257" i="33"/>
  <c r="P257" i="33"/>
  <c r="BI251" i="33"/>
  <c r="BH251" i="33"/>
  <c r="BG251" i="33"/>
  <c r="BF251" i="33"/>
  <c r="T251" i="33"/>
  <c r="R251" i="33"/>
  <c r="P251" i="33"/>
  <c r="BI247" i="33"/>
  <c r="BH247" i="33"/>
  <c r="BG247" i="33"/>
  <c r="BF247" i="33"/>
  <c r="T247" i="33"/>
  <c r="R247" i="33"/>
  <c r="P247" i="33"/>
  <c r="BI241" i="33"/>
  <c r="BH241" i="33"/>
  <c r="BG241" i="33"/>
  <c r="BF241" i="33"/>
  <c r="T241" i="33"/>
  <c r="R241" i="33"/>
  <c r="P241" i="33"/>
  <c r="BI228" i="33"/>
  <c r="BH228" i="33"/>
  <c r="BG228" i="33"/>
  <c r="BF228" i="33"/>
  <c r="T228" i="33"/>
  <c r="R228" i="33"/>
  <c r="P228" i="33"/>
  <c r="BI215" i="33"/>
  <c r="BH215" i="33"/>
  <c r="BG215" i="33"/>
  <c r="BF215" i="33"/>
  <c r="T215" i="33"/>
  <c r="R215" i="33"/>
  <c r="P215" i="33"/>
  <c r="BI213" i="33"/>
  <c r="BH213" i="33"/>
  <c r="BG213" i="33"/>
  <c r="BF213" i="33"/>
  <c r="T213" i="33"/>
  <c r="R213" i="33"/>
  <c r="P213" i="33"/>
  <c r="BI202" i="33"/>
  <c r="BH202" i="33"/>
  <c r="BG202" i="33"/>
  <c r="BF202" i="33"/>
  <c r="T202" i="33"/>
  <c r="R202" i="33"/>
  <c r="P202" i="33"/>
  <c r="BI198" i="33"/>
  <c r="BH198" i="33"/>
  <c r="BG198" i="33"/>
  <c r="BF198" i="33"/>
  <c r="T198" i="33"/>
  <c r="R198" i="33"/>
  <c r="P198" i="33"/>
  <c r="BI194" i="33"/>
  <c r="BH194" i="33"/>
  <c r="BG194" i="33"/>
  <c r="BF194" i="33"/>
  <c r="T194" i="33"/>
  <c r="R194" i="33"/>
  <c r="P194" i="33"/>
  <c r="BI189" i="33"/>
  <c r="BH189" i="33"/>
  <c r="BG189" i="33"/>
  <c r="BF189" i="33"/>
  <c r="T189" i="33"/>
  <c r="R189" i="33"/>
  <c r="P189" i="33"/>
  <c r="BI176" i="33"/>
  <c r="BH176" i="33"/>
  <c r="BG176" i="33"/>
  <c r="BF176" i="33"/>
  <c r="T176" i="33"/>
  <c r="R176" i="33"/>
  <c r="P176" i="33"/>
  <c r="BI171" i="33"/>
  <c r="BH171" i="33"/>
  <c r="BG171" i="33"/>
  <c r="BF171" i="33"/>
  <c r="T171" i="33"/>
  <c r="R171" i="33"/>
  <c r="P171" i="33"/>
  <c r="BI165" i="33"/>
  <c r="BH165" i="33"/>
  <c r="BG165" i="33"/>
  <c r="BF165" i="33"/>
  <c r="T165" i="33"/>
  <c r="R165" i="33"/>
  <c r="P165" i="33"/>
  <c r="BI159" i="33"/>
  <c r="BH159" i="33"/>
  <c r="BG159" i="33"/>
  <c r="BF159" i="33"/>
  <c r="T159" i="33"/>
  <c r="R159" i="33"/>
  <c r="P159" i="33"/>
  <c r="BI154" i="33"/>
  <c r="BH154" i="33"/>
  <c r="BG154" i="33"/>
  <c r="BF154" i="33"/>
  <c r="T154" i="33"/>
  <c r="R154" i="33"/>
  <c r="P154" i="33"/>
  <c r="BI150" i="33"/>
  <c r="BH150" i="33"/>
  <c r="BG150" i="33"/>
  <c r="BF150" i="33"/>
  <c r="T150" i="33"/>
  <c r="R150" i="33"/>
  <c r="P150" i="33"/>
  <c r="BI146" i="33"/>
  <c r="BH146" i="33"/>
  <c r="BG146" i="33"/>
  <c r="BF146" i="33"/>
  <c r="T146" i="33"/>
  <c r="R146" i="33"/>
  <c r="P146" i="33"/>
  <c r="BI140" i="33"/>
  <c r="BH140" i="33"/>
  <c r="BG140" i="33"/>
  <c r="BF140" i="33"/>
  <c r="T140" i="33"/>
  <c r="R140" i="33"/>
  <c r="P140" i="33"/>
  <c r="BI131" i="33"/>
  <c r="BH131" i="33"/>
  <c r="BG131" i="33"/>
  <c r="BF131" i="33"/>
  <c r="T131" i="33"/>
  <c r="R131" i="33"/>
  <c r="P131" i="33"/>
  <c r="J125" i="33"/>
  <c r="J124" i="33"/>
  <c r="F124" i="33"/>
  <c r="F122" i="33"/>
  <c r="E120" i="33"/>
  <c r="J94" i="33"/>
  <c r="J93" i="33"/>
  <c r="F93" i="33"/>
  <c r="F91" i="33"/>
  <c r="E89" i="33"/>
  <c r="J20" i="33"/>
  <c r="E20" i="33"/>
  <c r="F125" i="33"/>
  <c r="J19" i="33"/>
  <c r="J14" i="33"/>
  <c r="J122" i="33"/>
  <c r="E7" i="33"/>
  <c r="E116" i="33"/>
  <c r="J39" i="32"/>
  <c r="J38" i="32"/>
  <c r="AY128" i="1" s="1"/>
  <c r="J37" i="32"/>
  <c r="AX128" i="1" s="1"/>
  <c r="BI418" i="32"/>
  <c r="BH418" i="32"/>
  <c r="BG418" i="32"/>
  <c r="BF418" i="32"/>
  <c r="T418" i="32"/>
  <c r="T417" i="32"/>
  <c r="R418" i="32"/>
  <c r="R417" i="32"/>
  <c r="P418" i="32"/>
  <c r="P417" i="32"/>
  <c r="BI412" i="32"/>
  <c r="BH412" i="32"/>
  <c r="BG412" i="32"/>
  <c r="BF412" i="32"/>
  <c r="T412" i="32"/>
  <c r="R412" i="32"/>
  <c r="P412" i="32"/>
  <c r="BI407" i="32"/>
  <c r="BH407" i="32"/>
  <c r="BG407" i="32"/>
  <c r="BF407" i="32"/>
  <c r="T407" i="32"/>
  <c r="R407" i="32"/>
  <c r="P407" i="32"/>
  <c r="BI403" i="32"/>
  <c r="BH403" i="32"/>
  <c r="BG403" i="32"/>
  <c r="BF403" i="32"/>
  <c r="T403" i="32"/>
  <c r="R403" i="32"/>
  <c r="P403" i="32"/>
  <c r="BI399" i="32"/>
  <c r="BH399" i="32"/>
  <c r="BG399" i="32"/>
  <c r="BF399" i="32"/>
  <c r="T399" i="32"/>
  <c r="R399" i="32"/>
  <c r="P399" i="32"/>
  <c r="BI395" i="32"/>
  <c r="BH395" i="32"/>
  <c r="BG395" i="32"/>
  <c r="BF395" i="32"/>
  <c r="T395" i="32"/>
  <c r="R395" i="32"/>
  <c r="P395" i="32"/>
  <c r="BI390" i="32"/>
  <c r="BH390" i="32"/>
  <c r="BG390" i="32"/>
  <c r="BF390" i="32"/>
  <c r="T390" i="32"/>
  <c r="R390" i="32"/>
  <c r="P390" i="32"/>
  <c r="BI385" i="32"/>
  <c r="BH385" i="32"/>
  <c r="BG385" i="32"/>
  <c r="BF385" i="32"/>
  <c r="T385" i="32"/>
  <c r="R385" i="32"/>
  <c r="P385" i="32"/>
  <c r="BI380" i="32"/>
  <c r="BH380" i="32"/>
  <c r="BG380" i="32"/>
  <c r="BF380" i="32"/>
  <c r="T380" i="32"/>
  <c r="R380" i="32"/>
  <c r="P380" i="32"/>
  <c r="BI375" i="32"/>
  <c r="BH375" i="32"/>
  <c r="BG375" i="32"/>
  <c r="BF375" i="32"/>
  <c r="T375" i="32"/>
  <c r="R375" i="32"/>
  <c r="P375" i="32"/>
  <c r="BI370" i="32"/>
  <c r="BH370" i="32"/>
  <c r="BG370" i="32"/>
  <c r="BF370" i="32"/>
  <c r="T370" i="32"/>
  <c r="R370" i="32"/>
  <c r="P370" i="32"/>
  <c r="BI364" i="32"/>
  <c r="BH364" i="32"/>
  <c r="BG364" i="32"/>
  <c r="BF364" i="32"/>
  <c r="T364" i="32"/>
  <c r="R364" i="32"/>
  <c r="P364" i="32"/>
  <c r="BI358" i="32"/>
  <c r="BH358" i="32"/>
  <c r="BG358" i="32"/>
  <c r="BF358" i="32"/>
  <c r="T358" i="32"/>
  <c r="R358" i="32"/>
  <c r="P358" i="32"/>
  <c r="BI354" i="32"/>
  <c r="BH354" i="32"/>
  <c r="BG354" i="32"/>
  <c r="BF354" i="32"/>
  <c r="T354" i="32"/>
  <c r="R354" i="32"/>
  <c r="P354" i="32"/>
  <c r="BI348" i="32"/>
  <c r="BH348" i="32"/>
  <c r="BG348" i="32"/>
  <c r="BF348" i="32"/>
  <c r="T348" i="32"/>
  <c r="R348" i="32"/>
  <c r="P348" i="32"/>
  <c r="BI342" i="32"/>
  <c r="BH342" i="32"/>
  <c r="BG342" i="32"/>
  <c r="BF342" i="32"/>
  <c r="T342" i="32"/>
  <c r="R342" i="32"/>
  <c r="P342" i="32"/>
  <c r="BI337" i="32"/>
  <c r="BH337" i="32"/>
  <c r="BG337" i="32"/>
  <c r="BF337" i="32"/>
  <c r="T337" i="32"/>
  <c r="R337" i="32"/>
  <c r="P337" i="32"/>
  <c r="BI332" i="32"/>
  <c r="BH332" i="32"/>
  <c r="BG332" i="32"/>
  <c r="BF332" i="32"/>
  <c r="T332" i="32"/>
  <c r="R332" i="32"/>
  <c r="P332" i="32"/>
  <c r="BI327" i="32"/>
  <c r="BH327" i="32"/>
  <c r="BG327" i="32"/>
  <c r="BF327" i="32"/>
  <c r="T327" i="32"/>
  <c r="R327" i="32"/>
  <c r="P327" i="32"/>
  <c r="BI323" i="32"/>
  <c r="BH323" i="32"/>
  <c r="BG323" i="32"/>
  <c r="BF323" i="32"/>
  <c r="T323" i="32"/>
  <c r="R323" i="32"/>
  <c r="P323" i="32"/>
  <c r="BI318" i="32"/>
  <c r="BH318" i="32"/>
  <c r="BG318" i="32"/>
  <c r="BF318" i="32"/>
  <c r="T318" i="32"/>
  <c r="R318" i="32"/>
  <c r="P318" i="32"/>
  <c r="BI313" i="32"/>
  <c r="BH313" i="32"/>
  <c r="BG313" i="32"/>
  <c r="BF313" i="32"/>
  <c r="T313" i="32"/>
  <c r="R313" i="32"/>
  <c r="P313" i="32"/>
  <c r="BI308" i="32"/>
  <c r="BH308" i="32"/>
  <c r="BG308" i="32"/>
  <c r="BF308" i="32"/>
  <c r="T308" i="32"/>
  <c r="R308" i="32"/>
  <c r="P308" i="32"/>
  <c r="BI304" i="32"/>
  <c r="BH304" i="32"/>
  <c r="BG304" i="32"/>
  <c r="BF304" i="32"/>
  <c r="T304" i="32"/>
  <c r="R304" i="32"/>
  <c r="P304" i="32"/>
  <c r="BI299" i="32"/>
  <c r="BH299" i="32"/>
  <c r="BG299" i="32"/>
  <c r="BF299" i="32"/>
  <c r="T299" i="32"/>
  <c r="R299" i="32"/>
  <c r="P299" i="32"/>
  <c r="BI294" i="32"/>
  <c r="BH294" i="32"/>
  <c r="BG294" i="32"/>
  <c r="BF294" i="32"/>
  <c r="T294" i="32"/>
  <c r="R294" i="32"/>
  <c r="P294" i="32"/>
  <c r="BI287" i="32"/>
  <c r="BH287" i="32"/>
  <c r="BG287" i="32"/>
  <c r="BF287" i="32"/>
  <c r="T287" i="32"/>
  <c r="T286" i="32"/>
  <c r="R287" i="32"/>
  <c r="R286" i="32"/>
  <c r="P287" i="32"/>
  <c r="P286" i="32" s="1"/>
  <c r="BI282" i="32"/>
  <c r="BH282" i="32"/>
  <c r="BG282" i="32"/>
  <c r="BF282" i="32"/>
  <c r="T282" i="32"/>
  <c r="R282" i="32"/>
  <c r="P282" i="32"/>
  <c r="BI272" i="32"/>
  <c r="BH272" i="32"/>
  <c r="BG272" i="32"/>
  <c r="BF272" i="32"/>
  <c r="T272" i="32"/>
  <c r="R272" i="32"/>
  <c r="P272" i="32"/>
  <c r="BI264" i="32"/>
  <c r="BH264" i="32"/>
  <c r="BG264" i="32"/>
  <c r="BF264" i="32"/>
  <c r="T264" i="32"/>
  <c r="R264" i="32"/>
  <c r="P264" i="32"/>
  <c r="BI249" i="32"/>
  <c r="BH249" i="32"/>
  <c r="BG249" i="32"/>
  <c r="BF249" i="32"/>
  <c r="T249" i="32"/>
  <c r="R249" i="32"/>
  <c r="P249" i="32"/>
  <c r="BI242" i="32"/>
  <c r="BH242" i="32"/>
  <c r="BG242" i="32"/>
  <c r="BF242" i="32"/>
  <c r="T242" i="32"/>
  <c r="R242" i="32"/>
  <c r="P242" i="32"/>
  <c r="BI232" i="32"/>
  <c r="BH232" i="32"/>
  <c r="BG232" i="32"/>
  <c r="BF232" i="32"/>
  <c r="T232" i="32"/>
  <c r="R232" i="32"/>
  <c r="P232" i="32"/>
  <c r="BI228" i="32"/>
  <c r="BH228" i="32"/>
  <c r="BG228" i="32"/>
  <c r="BF228" i="32"/>
  <c r="T228" i="32"/>
  <c r="R228" i="32"/>
  <c r="P228" i="32"/>
  <c r="BI224" i="32"/>
  <c r="BH224" i="32"/>
  <c r="BG224" i="32"/>
  <c r="BF224" i="32"/>
  <c r="T224" i="32"/>
  <c r="R224" i="32"/>
  <c r="P224" i="32"/>
  <c r="BI220" i="32"/>
  <c r="BH220" i="32"/>
  <c r="BG220" i="32"/>
  <c r="BF220" i="32"/>
  <c r="T220" i="32"/>
  <c r="R220" i="32"/>
  <c r="P220" i="32"/>
  <c r="BI214" i="32"/>
  <c r="BH214" i="32"/>
  <c r="BG214" i="32"/>
  <c r="BF214" i="32"/>
  <c r="T214" i="32"/>
  <c r="R214" i="32"/>
  <c r="P214" i="32"/>
  <c r="BI210" i="32"/>
  <c r="BH210" i="32"/>
  <c r="BG210" i="32"/>
  <c r="BF210" i="32"/>
  <c r="T210" i="32"/>
  <c r="R210" i="32"/>
  <c r="P210" i="32"/>
  <c r="BI204" i="32"/>
  <c r="BH204" i="32"/>
  <c r="BG204" i="32"/>
  <c r="BF204" i="32"/>
  <c r="T204" i="32"/>
  <c r="R204" i="32"/>
  <c r="P204" i="32"/>
  <c r="BI194" i="32"/>
  <c r="BH194" i="32"/>
  <c r="BG194" i="32"/>
  <c r="BF194" i="32"/>
  <c r="T194" i="32"/>
  <c r="R194" i="32"/>
  <c r="P194" i="32"/>
  <c r="BI184" i="32"/>
  <c r="BH184" i="32"/>
  <c r="BG184" i="32"/>
  <c r="BF184" i="32"/>
  <c r="T184" i="32"/>
  <c r="R184" i="32"/>
  <c r="P184" i="32"/>
  <c r="BI182" i="32"/>
  <c r="BH182" i="32"/>
  <c r="BG182" i="32"/>
  <c r="BF182" i="32"/>
  <c r="T182" i="32"/>
  <c r="R182" i="32"/>
  <c r="P182" i="32"/>
  <c r="BI175" i="32"/>
  <c r="BH175" i="32"/>
  <c r="BG175" i="32"/>
  <c r="BF175" i="32"/>
  <c r="T175" i="32"/>
  <c r="R175" i="32"/>
  <c r="P175" i="32"/>
  <c r="BI170" i="32"/>
  <c r="BH170" i="32"/>
  <c r="BG170" i="32"/>
  <c r="BF170" i="32"/>
  <c r="T170" i="32"/>
  <c r="R170" i="32"/>
  <c r="P170" i="32"/>
  <c r="BI161" i="32"/>
  <c r="BH161" i="32"/>
  <c r="BG161" i="32"/>
  <c r="BF161" i="32"/>
  <c r="T161" i="32"/>
  <c r="R161" i="32"/>
  <c r="P161" i="32"/>
  <c r="BI156" i="32"/>
  <c r="BH156" i="32"/>
  <c r="BG156" i="32"/>
  <c r="BF156" i="32"/>
  <c r="T156" i="32"/>
  <c r="R156" i="32"/>
  <c r="P156" i="32"/>
  <c r="BI152" i="32"/>
  <c r="BH152" i="32"/>
  <c r="BG152" i="32"/>
  <c r="BF152" i="32"/>
  <c r="T152" i="32"/>
  <c r="R152" i="32"/>
  <c r="P152" i="32"/>
  <c r="BI148" i="32"/>
  <c r="BH148" i="32"/>
  <c r="BG148" i="32"/>
  <c r="BF148" i="32"/>
  <c r="T148" i="32"/>
  <c r="R148" i="32"/>
  <c r="P148" i="32"/>
  <c r="BI144" i="32"/>
  <c r="BH144" i="32"/>
  <c r="BG144" i="32"/>
  <c r="BF144" i="32"/>
  <c r="T144" i="32"/>
  <c r="R144" i="32"/>
  <c r="P144" i="32"/>
  <c r="BI137" i="32"/>
  <c r="BH137" i="32"/>
  <c r="BG137" i="32"/>
  <c r="BF137" i="32"/>
  <c r="T137" i="32"/>
  <c r="R137" i="32"/>
  <c r="P137" i="32"/>
  <c r="BI128" i="32"/>
  <c r="BH128" i="32"/>
  <c r="BG128" i="32"/>
  <c r="BF128" i="32"/>
  <c r="T128" i="32"/>
  <c r="R128" i="32"/>
  <c r="P128" i="32"/>
  <c r="J122" i="32"/>
  <c r="J121" i="32"/>
  <c r="F121" i="32"/>
  <c r="F119" i="32"/>
  <c r="E117" i="32"/>
  <c r="J94" i="32"/>
  <c r="J93" i="32"/>
  <c r="F93" i="32"/>
  <c r="F91" i="32"/>
  <c r="E89" i="32"/>
  <c r="J20" i="32"/>
  <c r="E20" i="32"/>
  <c r="F94" i="32"/>
  <c r="J19" i="32"/>
  <c r="J14" i="32"/>
  <c r="J91" i="32"/>
  <c r="E7" i="32"/>
  <c r="E85" i="32"/>
  <c r="J39" i="31"/>
  <c r="J38" i="31"/>
  <c r="AY127" i="1"/>
  <c r="J37" i="31"/>
  <c r="AX127" i="1"/>
  <c r="BI469" i="31"/>
  <c r="BH469" i="31"/>
  <c r="BG469" i="31"/>
  <c r="BF469" i="31"/>
  <c r="T469" i="31"/>
  <c r="T468" i="31"/>
  <c r="T467" i="31" s="1"/>
  <c r="R469" i="31"/>
  <c r="R468" i="31"/>
  <c r="R467" i="31" s="1"/>
  <c r="P469" i="31"/>
  <c r="P468" i="31"/>
  <c r="P467" i="31"/>
  <c r="BI466" i="31"/>
  <c r="BH466" i="31"/>
  <c r="BG466" i="31"/>
  <c r="BF466" i="31"/>
  <c r="T466" i="31"/>
  <c r="T465" i="31" s="1"/>
  <c r="R466" i="31"/>
  <c r="R465" i="31" s="1"/>
  <c r="P466" i="31"/>
  <c r="P465" i="31"/>
  <c r="BI460" i="31"/>
  <c r="BH460" i="31"/>
  <c r="BG460" i="31"/>
  <c r="BF460" i="31"/>
  <c r="T460" i="31"/>
  <c r="R460" i="31"/>
  <c r="P460" i="31"/>
  <c r="BI455" i="31"/>
  <c r="BH455" i="31"/>
  <c r="BG455" i="31"/>
  <c r="BF455" i="31"/>
  <c r="T455" i="31"/>
  <c r="R455" i="31"/>
  <c r="P455" i="31"/>
  <c r="BI451" i="31"/>
  <c r="BH451" i="31"/>
  <c r="BG451" i="31"/>
  <c r="BF451" i="31"/>
  <c r="T451" i="31"/>
  <c r="R451" i="31"/>
  <c r="P451" i="31"/>
  <c r="BI447" i="31"/>
  <c r="BH447" i="31"/>
  <c r="BG447" i="31"/>
  <c r="BF447" i="31"/>
  <c r="T447" i="31"/>
  <c r="R447" i="31"/>
  <c r="P447" i="31"/>
  <c r="BI443" i="31"/>
  <c r="BH443" i="31"/>
  <c r="BG443" i="31"/>
  <c r="BF443" i="31"/>
  <c r="T443" i="31"/>
  <c r="R443" i="31"/>
  <c r="P443" i="31"/>
  <c r="BI438" i="31"/>
  <c r="BH438" i="31"/>
  <c r="BG438" i="31"/>
  <c r="BF438" i="31"/>
  <c r="T438" i="31"/>
  <c r="R438" i="31"/>
  <c r="P438" i="31"/>
  <c r="BI433" i="31"/>
  <c r="BH433" i="31"/>
  <c r="BG433" i="31"/>
  <c r="BF433" i="31"/>
  <c r="T433" i="31"/>
  <c r="R433" i="31"/>
  <c r="P433" i="31"/>
  <c r="BI428" i="31"/>
  <c r="BH428" i="31"/>
  <c r="BG428" i="31"/>
  <c r="BF428" i="31"/>
  <c r="T428" i="31"/>
  <c r="R428" i="31"/>
  <c r="P428" i="31"/>
  <c r="BI423" i="31"/>
  <c r="BH423" i="31"/>
  <c r="BG423" i="31"/>
  <c r="BF423" i="31"/>
  <c r="T423" i="31"/>
  <c r="R423" i="31"/>
  <c r="P423" i="31"/>
  <c r="BI418" i="31"/>
  <c r="BH418" i="31"/>
  <c r="BG418" i="31"/>
  <c r="BF418" i="31"/>
  <c r="T418" i="31"/>
  <c r="R418" i="31"/>
  <c r="P418" i="31"/>
  <c r="BI412" i="31"/>
  <c r="BH412" i="31"/>
  <c r="BG412" i="31"/>
  <c r="BF412" i="31"/>
  <c r="T412" i="31"/>
  <c r="R412" i="31"/>
  <c r="P412" i="31"/>
  <c r="BI406" i="31"/>
  <c r="BH406" i="31"/>
  <c r="BG406" i="31"/>
  <c r="BF406" i="31"/>
  <c r="T406" i="31"/>
  <c r="R406" i="31"/>
  <c r="P406" i="31"/>
  <c r="BI402" i="31"/>
  <c r="BH402" i="31"/>
  <c r="BG402" i="31"/>
  <c r="BF402" i="31"/>
  <c r="T402" i="31"/>
  <c r="R402" i="31"/>
  <c r="P402" i="31"/>
  <c r="BI396" i="31"/>
  <c r="BH396" i="31"/>
  <c r="BG396" i="31"/>
  <c r="BF396" i="31"/>
  <c r="T396" i="31"/>
  <c r="R396" i="31"/>
  <c r="P396" i="31"/>
  <c r="BI390" i="31"/>
  <c r="BH390" i="31"/>
  <c r="BG390" i="31"/>
  <c r="BF390" i="31"/>
  <c r="T390" i="31"/>
  <c r="R390" i="31"/>
  <c r="P390" i="31"/>
  <c r="BI385" i="31"/>
  <c r="BH385" i="31"/>
  <c r="BG385" i="31"/>
  <c r="BF385" i="31"/>
  <c r="T385" i="31"/>
  <c r="R385" i="31"/>
  <c r="P385" i="31"/>
  <c r="BI380" i="31"/>
  <c r="BH380" i="31"/>
  <c r="BG380" i="31"/>
  <c r="BF380" i="31"/>
  <c r="T380" i="31"/>
  <c r="R380" i="31"/>
  <c r="P380" i="31"/>
  <c r="BI376" i="31"/>
  <c r="BH376" i="31"/>
  <c r="BG376" i="31"/>
  <c r="BF376" i="31"/>
  <c r="T376" i="31"/>
  <c r="R376" i="31"/>
  <c r="P376" i="31"/>
  <c r="BI371" i="31"/>
  <c r="BH371" i="31"/>
  <c r="BG371" i="31"/>
  <c r="BF371" i="31"/>
  <c r="T371" i="31"/>
  <c r="R371" i="31"/>
  <c r="P371" i="31"/>
  <c r="BI366" i="31"/>
  <c r="BH366" i="31"/>
  <c r="BG366" i="31"/>
  <c r="BF366" i="31"/>
  <c r="T366" i="31"/>
  <c r="R366" i="31"/>
  <c r="P366" i="31"/>
  <c r="BI361" i="31"/>
  <c r="BH361" i="31"/>
  <c r="BG361" i="31"/>
  <c r="BF361" i="31"/>
  <c r="T361" i="31"/>
  <c r="R361" i="31"/>
  <c r="P361" i="31"/>
  <c r="BI356" i="31"/>
  <c r="BH356" i="31"/>
  <c r="BG356" i="31"/>
  <c r="BF356" i="31"/>
  <c r="T356" i="31"/>
  <c r="R356" i="31"/>
  <c r="P356" i="31"/>
  <c r="BI351" i="31"/>
  <c r="BH351" i="31"/>
  <c r="BG351" i="31"/>
  <c r="BF351" i="31"/>
  <c r="T351" i="31"/>
  <c r="R351" i="31"/>
  <c r="P351" i="31"/>
  <c r="BI347" i="31"/>
  <c r="BH347" i="31"/>
  <c r="BG347" i="31"/>
  <c r="BF347" i="31"/>
  <c r="T347" i="31"/>
  <c r="R347" i="31"/>
  <c r="P347" i="31"/>
  <c r="BI341" i="31"/>
  <c r="BH341" i="31"/>
  <c r="BG341" i="31"/>
  <c r="BF341" i="31"/>
  <c r="T341" i="31"/>
  <c r="R341" i="31"/>
  <c r="P341" i="31"/>
  <c r="BI335" i="31"/>
  <c r="BH335" i="31"/>
  <c r="BG335" i="31"/>
  <c r="BF335" i="31"/>
  <c r="T335" i="31"/>
  <c r="R335" i="31"/>
  <c r="P335" i="31"/>
  <c r="BI325" i="31"/>
  <c r="BH325" i="31"/>
  <c r="BG325" i="31"/>
  <c r="BF325" i="31"/>
  <c r="T325" i="31"/>
  <c r="T324" i="31"/>
  <c r="R325" i="31"/>
  <c r="R324" i="31"/>
  <c r="P325" i="31"/>
  <c r="P324" i="31"/>
  <c r="BI317" i="31"/>
  <c r="BH317" i="31"/>
  <c r="BG317" i="31"/>
  <c r="BF317" i="31"/>
  <c r="T317" i="31"/>
  <c r="T316" i="31"/>
  <c r="R317" i="31"/>
  <c r="R316" i="31"/>
  <c r="P317" i="31"/>
  <c r="P316" i="31"/>
  <c r="BI312" i="31"/>
  <c r="BH312" i="31"/>
  <c r="BG312" i="31"/>
  <c r="BF312" i="31"/>
  <c r="T312" i="31"/>
  <c r="R312" i="31"/>
  <c r="P312" i="31"/>
  <c r="BI308" i="31"/>
  <c r="BH308" i="31"/>
  <c r="BG308" i="31"/>
  <c r="BF308" i="31"/>
  <c r="T308" i="31"/>
  <c r="R308" i="31"/>
  <c r="P308" i="31"/>
  <c r="BI306" i="31"/>
  <c r="BH306" i="31"/>
  <c r="BG306" i="31"/>
  <c r="BF306" i="31"/>
  <c r="T306" i="31"/>
  <c r="R306" i="31"/>
  <c r="P306" i="31"/>
  <c r="BI297" i="31"/>
  <c r="BH297" i="31"/>
  <c r="BG297" i="31"/>
  <c r="BF297" i="31"/>
  <c r="T297" i="31"/>
  <c r="R297" i="31"/>
  <c r="P297" i="31"/>
  <c r="BI292" i="31"/>
  <c r="BH292" i="31"/>
  <c r="BG292" i="31"/>
  <c r="BF292" i="31"/>
  <c r="T292" i="31"/>
  <c r="R292" i="31"/>
  <c r="P292" i="31"/>
  <c r="BI282" i="31"/>
  <c r="BH282" i="31"/>
  <c r="BG282" i="31"/>
  <c r="BF282" i="31"/>
  <c r="T282" i="31"/>
  <c r="R282" i="31"/>
  <c r="P282" i="31"/>
  <c r="BI274" i="31"/>
  <c r="BH274" i="31"/>
  <c r="BG274" i="31"/>
  <c r="BF274" i="31"/>
  <c r="T274" i="31"/>
  <c r="R274" i="31"/>
  <c r="P274" i="31"/>
  <c r="BI259" i="31"/>
  <c r="BH259" i="31"/>
  <c r="BG259" i="31"/>
  <c r="BF259" i="31"/>
  <c r="T259" i="31"/>
  <c r="R259" i="31"/>
  <c r="P259" i="31"/>
  <c r="BI249" i="31"/>
  <c r="BH249" i="31"/>
  <c r="BG249" i="31"/>
  <c r="BF249" i="31"/>
  <c r="T249" i="31"/>
  <c r="R249" i="31"/>
  <c r="P249" i="31"/>
  <c r="BI242" i="31"/>
  <c r="BH242" i="31"/>
  <c r="BG242" i="31"/>
  <c r="BF242" i="31"/>
  <c r="T242" i="31"/>
  <c r="R242" i="31"/>
  <c r="P242" i="31"/>
  <c r="BI238" i="31"/>
  <c r="BH238" i="31"/>
  <c r="BG238" i="31"/>
  <c r="BF238" i="31"/>
  <c r="T238" i="31"/>
  <c r="R238" i="31"/>
  <c r="P238" i="31"/>
  <c r="BI234" i="31"/>
  <c r="BH234" i="31"/>
  <c r="BG234" i="31"/>
  <c r="BF234" i="31"/>
  <c r="T234" i="31"/>
  <c r="R234" i="31"/>
  <c r="P234" i="31"/>
  <c r="BI230" i="31"/>
  <c r="BH230" i="31"/>
  <c r="BG230" i="31"/>
  <c r="BF230" i="31"/>
  <c r="T230" i="31"/>
  <c r="R230" i="31"/>
  <c r="P230" i="31"/>
  <c r="BI224" i="31"/>
  <c r="BH224" i="31"/>
  <c r="BG224" i="31"/>
  <c r="BF224" i="31"/>
  <c r="T224" i="31"/>
  <c r="R224" i="31"/>
  <c r="P224" i="31"/>
  <c r="BI220" i="31"/>
  <c r="BH220" i="31"/>
  <c r="BG220" i="31"/>
  <c r="BF220" i="31"/>
  <c r="T220" i="31"/>
  <c r="R220" i="31"/>
  <c r="P220" i="31"/>
  <c r="BI214" i="31"/>
  <c r="BH214" i="31"/>
  <c r="BG214" i="31"/>
  <c r="BF214" i="31"/>
  <c r="T214" i="31"/>
  <c r="R214" i="31"/>
  <c r="P214" i="31"/>
  <c r="BI204" i="31"/>
  <c r="BH204" i="31"/>
  <c r="BG204" i="31"/>
  <c r="BF204" i="31"/>
  <c r="T204" i="31"/>
  <c r="R204" i="31"/>
  <c r="P204" i="31"/>
  <c r="BI194" i="31"/>
  <c r="BH194" i="31"/>
  <c r="BG194" i="31"/>
  <c r="BF194" i="31"/>
  <c r="T194" i="31"/>
  <c r="R194" i="31"/>
  <c r="P194" i="31"/>
  <c r="BI192" i="31"/>
  <c r="BH192" i="31"/>
  <c r="BG192" i="31"/>
  <c r="BF192" i="31"/>
  <c r="T192" i="31"/>
  <c r="R192" i="31"/>
  <c r="P192" i="31"/>
  <c r="BI180" i="31"/>
  <c r="BH180" i="31"/>
  <c r="BG180" i="31"/>
  <c r="BF180" i="31"/>
  <c r="T180" i="31"/>
  <c r="R180" i="31"/>
  <c r="P180" i="31"/>
  <c r="BI175" i="31"/>
  <c r="BH175" i="31"/>
  <c r="BG175" i="31"/>
  <c r="BF175" i="31"/>
  <c r="T175" i="31"/>
  <c r="R175" i="31"/>
  <c r="P175" i="31"/>
  <c r="BI161" i="31"/>
  <c r="BH161" i="31"/>
  <c r="BG161" i="31"/>
  <c r="BF161" i="31"/>
  <c r="T161" i="31"/>
  <c r="R161" i="31"/>
  <c r="P161" i="31"/>
  <c r="BI156" i="31"/>
  <c r="BH156" i="31"/>
  <c r="BG156" i="31"/>
  <c r="BF156" i="31"/>
  <c r="T156" i="31"/>
  <c r="R156" i="31"/>
  <c r="P156" i="31"/>
  <c r="BI152" i="31"/>
  <c r="BH152" i="31"/>
  <c r="BG152" i="31"/>
  <c r="BF152" i="31"/>
  <c r="T152" i="31"/>
  <c r="R152" i="31"/>
  <c r="P152" i="31"/>
  <c r="BI148" i="31"/>
  <c r="BH148" i="31"/>
  <c r="BG148" i="31"/>
  <c r="BF148" i="31"/>
  <c r="T148" i="31"/>
  <c r="R148" i="31"/>
  <c r="P148" i="31"/>
  <c r="BI141" i="31"/>
  <c r="BH141" i="31"/>
  <c r="BG141" i="31"/>
  <c r="BF141" i="31"/>
  <c r="T141" i="31"/>
  <c r="R141" i="31"/>
  <c r="P141" i="31"/>
  <c r="BI132" i="31"/>
  <c r="BH132" i="31"/>
  <c r="BG132" i="31"/>
  <c r="BF132" i="31"/>
  <c r="T132" i="31"/>
  <c r="R132" i="31"/>
  <c r="P132" i="31"/>
  <c r="J126" i="31"/>
  <c r="J125" i="31"/>
  <c r="F125" i="31"/>
  <c r="F123" i="31"/>
  <c r="E121" i="31"/>
  <c r="J94" i="31"/>
  <c r="J93" i="31"/>
  <c r="F93" i="31"/>
  <c r="F91" i="31"/>
  <c r="E89" i="31"/>
  <c r="J20" i="31"/>
  <c r="E20" i="31"/>
  <c r="F94" i="31"/>
  <c r="J19" i="31"/>
  <c r="J14" i="31"/>
  <c r="J91" i="31"/>
  <c r="E7" i="31"/>
  <c r="E85" i="31"/>
  <c r="J39" i="30"/>
  <c r="J38" i="30"/>
  <c r="AY126" i="1"/>
  <c r="J37" i="30"/>
  <c r="AX126" i="1" s="1"/>
  <c r="BI552" i="30"/>
  <c r="BH552" i="30"/>
  <c r="BG552" i="30"/>
  <c r="BF552" i="30"/>
  <c r="T552" i="30"/>
  <c r="T551" i="30"/>
  <c r="T550" i="30"/>
  <c r="R552" i="30"/>
  <c r="R551" i="30"/>
  <c r="R550" i="30" s="1"/>
  <c r="P552" i="30"/>
  <c r="P551" i="30"/>
  <c r="P550" i="30" s="1"/>
  <c r="BI549" i="30"/>
  <c r="BH549" i="30"/>
  <c r="BG549" i="30"/>
  <c r="BF549" i="30"/>
  <c r="T549" i="30"/>
  <c r="T548" i="30"/>
  <c r="R549" i="30"/>
  <c r="R548" i="30"/>
  <c r="P549" i="30"/>
  <c r="P548" i="30"/>
  <c r="BI543" i="30"/>
  <c r="BH543" i="30"/>
  <c r="BG543" i="30"/>
  <c r="BF543" i="30"/>
  <c r="T543" i="30"/>
  <c r="R543" i="30"/>
  <c r="P543" i="30"/>
  <c r="BI538" i="30"/>
  <c r="BH538" i="30"/>
  <c r="BG538" i="30"/>
  <c r="BF538" i="30"/>
  <c r="T538" i="30"/>
  <c r="R538" i="30"/>
  <c r="P538" i="30"/>
  <c r="BI534" i="30"/>
  <c r="BH534" i="30"/>
  <c r="BG534" i="30"/>
  <c r="BF534" i="30"/>
  <c r="T534" i="30"/>
  <c r="R534" i="30"/>
  <c r="P534" i="30"/>
  <c r="BI529" i="30"/>
  <c r="BH529" i="30"/>
  <c r="BG529" i="30"/>
  <c r="BF529" i="30"/>
  <c r="T529" i="30"/>
  <c r="R529" i="30"/>
  <c r="P529" i="30"/>
  <c r="BI525" i="30"/>
  <c r="BH525" i="30"/>
  <c r="BG525" i="30"/>
  <c r="BF525" i="30"/>
  <c r="T525" i="30"/>
  <c r="R525" i="30"/>
  <c r="P525" i="30"/>
  <c r="BI521" i="30"/>
  <c r="BH521" i="30"/>
  <c r="BG521" i="30"/>
  <c r="BF521" i="30"/>
  <c r="T521" i="30"/>
  <c r="R521" i="30"/>
  <c r="P521" i="30"/>
  <c r="BI516" i="30"/>
  <c r="BH516" i="30"/>
  <c r="BG516" i="30"/>
  <c r="BF516" i="30"/>
  <c r="T516" i="30"/>
  <c r="R516" i="30"/>
  <c r="P516" i="30"/>
  <c r="BI511" i="30"/>
  <c r="BH511" i="30"/>
  <c r="BG511" i="30"/>
  <c r="BF511" i="30"/>
  <c r="T511" i="30"/>
  <c r="R511" i="30"/>
  <c r="P511" i="30"/>
  <c r="BI506" i="30"/>
  <c r="BH506" i="30"/>
  <c r="BG506" i="30"/>
  <c r="BF506" i="30"/>
  <c r="T506" i="30"/>
  <c r="R506" i="30"/>
  <c r="P506" i="30"/>
  <c r="BI500" i="30"/>
  <c r="BH500" i="30"/>
  <c r="BG500" i="30"/>
  <c r="BF500" i="30"/>
  <c r="T500" i="30"/>
  <c r="R500" i="30"/>
  <c r="P500" i="30"/>
  <c r="BI494" i="30"/>
  <c r="BH494" i="30"/>
  <c r="BG494" i="30"/>
  <c r="BF494" i="30"/>
  <c r="T494" i="30"/>
  <c r="R494" i="30"/>
  <c r="P494" i="30"/>
  <c r="BI487" i="30"/>
  <c r="BH487" i="30"/>
  <c r="BG487" i="30"/>
  <c r="BF487" i="30"/>
  <c r="T487" i="30"/>
  <c r="R487" i="30"/>
  <c r="P487" i="30"/>
  <c r="BI481" i="30"/>
  <c r="BH481" i="30"/>
  <c r="BG481" i="30"/>
  <c r="BF481" i="30"/>
  <c r="T481" i="30"/>
  <c r="R481" i="30"/>
  <c r="P481" i="30"/>
  <c r="BI477" i="30"/>
  <c r="BH477" i="30"/>
  <c r="BG477" i="30"/>
  <c r="BF477" i="30"/>
  <c r="T477" i="30"/>
  <c r="R477" i="30"/>
  <c r="P477" i="30"/>
  <c r="BI471" i="30"/>
  <c r="BH471" i="30"/>
  <c r="BG471" i="30"/>
  <c r="BF471" i="30"/>
  <c r="T471" i="30"/>
  <c r="R471" i="30"/>
  <c r="P471" i="30"/>
  <c r="BI465" i="30"/>
  <c r="BH465" i="30"/>
  <c r="BG465" i="30"/>
  <c r="BF465" i="30"/>
  <c r="T465" i="30"/>
  <c r="R465" i="30"/>
  <c r="P465" i="30"/>
  <c r="BI460" i="30"/>
  <c r="BH460" i="30"/>
  <c r="BG460" i="30"/>
  <c r="BF460" i="30"/>
  <c r="T460" i="30"/>
  <c r="R460" i="30"/>
  <c r="P460" i="30"/>
  <c r="BI454" i="30"/>
  <c r="BH454" i="30"/>
  <c r="BG454" i="30"/>
  <c r="BF454" i="30"/>
  <c r="T454" i="30"/>
  <c r="R454" i="30"/>
  <c r="P454" i="30"/>
  <c r="BI448" i="30"/>
  <c r="BH448" i="30"/>
  <c r="BG448" i="30"/>
  <c r="BF448" i="30"/>
  <c r="T448" i="30"/>
  <c r="R448" i="30"/>
  <c r="P448" i="30"/>
  <c r="BI443" i="30"/>
  <c r="BH443" i="30"/>
  <c r="BG443" i="30"/>
  <c r="BF443" i="30"/>
  <c r="T443" i="30"/>
  <c r="R443" i="30"/>
  <c r="P443" i="30"/>
  <c r="BI438" i="30"/>
  <c r="BH438" i="30"/>
  <c r="BG438" i="30"/>
  <c r="BF438" i="30"/>
  <c r="T438" i="30"/>
  <c r="R438" i="30"/>
  <c r="P438" i="30"/>
  <c r="BI433" i="30"/>
  <c r="BH433" i="30"/>
  <c r="BG433" i="30"/>
  <c r="BF433" i="30"/>
  <c r="T433" i="30"/>
  <c r="R433" i="30"/>
  <c r="P433" i="30"/>
  <c r="BI429" i="30"/>
  <c r="BH429" i="30"/>
  <c r="BG429" i="30"/>
  <c r="BF429" i="30"/>
  <c r="T429" i="30"/>
  <c r="R429" i="30"/>
  <c r="P429" i="30"/>
  <c r="BI424" i="30"/>
  <c r="BH424" i="30"/>
  <c r="BG424" i="30"/>
  <c r="BF424" i="30"/>
  <c r="T424" i="30"/>
  <c r="R424" i="30"/>
  <c r="P424" i="30"/>
  <c r="BI420" i="30"/>
  <c r="BH420" i="30"/>
  <c r="BG420" i="30"/>
  <c r="BF420" i="30"/>
  <c r="T420" i="30"/>
  <c r="R420" i="30"/>
  <c r="P420" i="30"/>
  <c r="BI415" i="30"/>
  <c r="BH415" i="30"/>
  <c r="BG415" i="30"/>
  <c r="BF415" i="30"/>
  <c r="T415" i="30"/>
  <c r="R415" i="30"/>
  <c r="P415" i="30"/>
  <c r="BI411" i="30"/>
  <c r="BH411" i="30"/>
  <c r="BG411" i="30"/>
  <c r="BF411" i="30"/>
  <c r="T411" i="30"/>
  <c r="R411" i="30"/>
  <c r="P411" i="30"/>
  <c r="BI406" i="30"/>
  <c r="BH406" i="30"/>
  <c r="BG406" i="30"/>
  <c r="BF406" i="30"/>
  <c r="T406" i="30"/>
  <c r="R406" i="30"/>
  <c r="P406" i="30"/>
  <c r="BI402" i="30"/>
  <c r="BH402" i="30"/>
  <c r="BG402" i="30"/>
  <c r="BF402" i="30"/>
  <c r="T402" i="30"/>
  <c r="R402" i="30"/>
  <c r="P402" i="30"/>
  <c r="BI397" i="30"/>
  <c r="BH397" i="30"/>
  <c r="BG397" i="30"/>
  <c r="BF397" i="30"/>
  <c r="T397" i="30"/>
  <c r="R397" i="30"/>
  <c r="P397" i="30"/>
  <c r="BI392" i="30"/>
  <c r="BH392" i="30"/>
  <c r="BG392" i="30"/>
  <c r="BF392" i="30"/>
  <c r="T392" i="30"/>
  <c r="R392" i="30"/>
  <c r="P392" i="30"/>
  <c r="BI387" i="30"/>
  <c r="BH387" i="30"/>
  <c r="BG387" i="30"/>
  <c r="BF387" i="30"/>
  <c r="T387" i="30"/>
  <c r="R387" i="30"/>
  <c r="P387" i="30"/>
  <c r="BI383" i="30"/>
  <c r="BH383" i="30"/>
  <c r="BG383" i="30"/>
  <c r="BF383" i="30"/>
  <c r="T383" i="30"/>
  <c r="R383" i="30"/>
  <c r="P383" i="30"/>
  <c r="BI378" i="30"/>
  <c r="BH378" i="30"/>
  <c r="BG378" i="30"/>
  <c r="BF378" i="30"/>
  <c r="T378" i="30"/>
  <c r="R378" i="30"/>
  <c r="P378" i="30"/>
  <c r="BI373" i="30"/>
  <c r="BH373" i="30"/>
  <c r="BG373" i="30"/>
  <c r="BF373" i="30"/>
  <c r="T373" i="30"/>
  <c r="R373" i="30"/>
  <c r="P373" i="30"/>
  <c r="BI368" i="30"/>
  <c r="BH368" i="30"/>
  <c r="BG368" i="30"/>
  <c r="BF368" i="30"/>
  <c r="T368" i="30"/>
  <c r="R368" i="30"/>
  <c r="P368" i="30"/>
  <c r="BI364" i="30"/>
  <c r="BH364" i="30"/>
  <c r="BG364" i="30"/>
  <c r="BF364" i="30"/>
  <c r="T364" i="30"/>
  <c r="R364" i="30"/>
  <c r="P364" i="30"/>
  <c r="BI359" i="30"/>
  <c r="BH359" i="30"/>
  <c r="BG359" i="30"/>
  <c r="BF359" i="30"/>
  <c r="T359" i="30"/>
  <c r="R359" i="30"/>
  <c r="P359" i="30"/>
  <c r="BI354" i="30"/>
  <c r="BH354" i="30"/>
  <c r="BG354" i="30"/>
  <c r="BF354" i="30"/>
  <c r="T354" i="30"/>
  <c r="R354" i="30"/>
  <c r="P354" i="30"/>
  <c r="BI349" i="30"/>
  <c r="BH349" i="30"/>
  <c r="BG349" i="30"/>
  <c r="BF349" i="30"/>
  <c r="T349" i="30"/>
  <c r="R349" i="30"/>
  <c r="P349" i="30"/>
  <c r="BI344" i="30"/>
  <c r="BH344" i="30"/>
  <c r="BG344" i="30"/>
  <c r="BF344" i="30"/>
  <c r="T344" i="30"/>
  <c r="R344" i="30"/>
  <c r="P344" i="30"/>
  <c r="BI337" i="30"/>
  <c r="BH337" i="30"/>
  <c r="BG337" i="30"/>
  <c r="BF337" i="30"/>
  <c r="T337" i="30"/>
  <c r="T336" i="30"/>
  <c r="R337" i="30"/>
  <c r="R336" i="30" s="1"/>
  <c r="P337" i="30"/>
  <c r="P336" i="30"/>
  <c r="BI330" i="30"/>
  <c r="BH330" i="30"/>
  <c r="BG330" i="30"/>
  <c r="BF330" i="30"/>
  <c r="T330" i="30"/>
  <c r="R330" i="30"/>
  <c r="P330" i="30"/>
  <c r="BI324" i="30"/>
  <c r="BH324" i="30"/>
  <c r="BG324" i="30"/>
  <c r="BF324" i="30"/>
  <c r="T324" i="30"/>
  <c r="R324" i="30"/>
  <c r="P324" i="30"/>
  <c r="BI318" i="30"/>
  <c r="BH318" i="30"/>
  <c r="BG318" i="30"/>
  <c r="BF318" i="30"/>
  <c r="T318" i="30"/>
  <c r="R318" i="30"/>
  <c r="P318" i="30"/>
  <c r="BI314" i="30"/>
  <c r="BH314" i="30"/>
  <c r="BG314" i="30"/>
  <c r="BF314" i="30"/>
  <c r="T314" i="30"/>
  <c r="R314" i="30"/>
  <c r="P314" i="30"/>
  <c r="BI300" i="30"/>
  <c r="BH300" i="30"/>
  <c r="BG300" i="30"/>
  <c r="BF300" i="30"/>
  <c r="T300" i="30"/>
  <c r="R300" i="30"/>
  <c r="P300" i="30"/>
  <c r="BI292" i="30"/>
  <c r="BH292" i="30"/>
  <c r="BG292" i="30"/>
  <c r="BF292" i="30"/>
  <c r="T292" i="30"/>
  <c r="R292" i="30"/>
  <c r="P292" i="30"/>
  <c r="BI273" i="30"/>
  <c r="BH273" i="30"/>
  <c r="BG273" i="30"/>
  <c r="BF273" i="30"/>
  <c r="T273" i="30"/>
  <c r="R273" i="30"/>
  <c r="P273" i="30"/>
  <c r="BI266" i="30"/>
  <c r="BH266" i="30"/>
  <c r="BG266" i="30"/>
  <c r="BF266" i="30"/>
  <c r="T266" i="30"/>
  <c r="R266" i="30"/>
  <c r="P266" i="30"/>
  <c r="BI256" i="30"/>
  <c r="BH256" i="30"/>
  <c r="BG256" i="30"/>
  <c r="BF256" i="30"/>
  <c r="T256" i="30"/>
  <c r="R256" i="30"/>
  <c r="P256" i="30"/>
  <c r="BI252" i="30"/>
  <c r="BH252" i="30"/>
  <c r="BG252" i="30"/>
  <c r="BF252" i="30"/>
  <c r="T252" i="30"/>
  <c r="R252" i="30"/>
  <c r="P252" i="30"/>
  <c r="BI248" i="30"/>
  <c r="BH248" i="30"/>
  <c r="BG248" i="30"/>
  <c r="BF248" i="30"/>
  <c r="T248" i="30"/>
  <c r="R248" i="30"/>
  <c r="P248" i="30"/>
  <c r="BI244" i="30"/>
  <c r="BH244" i="30"/>
  <c r="BG244" i="30"/>
  <c r="BF244" i="30"/>
  <c r="T244" i="30"/>
  <c r="R244" i="30"/>
  <c r="P244" i="30"/>
  <c r="BI238" i="30"/>
  <c r="BH238" i="30"/>
  <c r="BG238" i="30"/>
  <c r="BF238" i="30"/>
  <c r="T238" i="30"/>
  <c r="R238" i="30"/>
  <c r="P238" i="30"/>
  <c r="BI234" i="30"/>
  <c r="BH234" i="30"/>
  <c r="BG234" i="30"/>
  <c r="BF234" i="30"/>
  <c r="T234" i="30"/>
  <c r="R234" i="30"/>
  <c r="P234" i="30"/>
  <c r="BI228" i="30"/>
  <c r="BH228" i="30"/>
  <c r="BG228" i="30"/>
  <c r="BF228" i="30"/>
  <c r="T228" i="30"/>
  <c r="R228" i="30"/>
  <c r="P228" i="30"/>
  <c r="BI209" i="30"/>
  <c r="BH209" i="30"/>
  <c r="BG209" i="30"/>
  <c r="BF209" i="30"/>
  <c r="T209" i="30"/>
  <c r="R209" i="30"/>
  <c r="P209" i="30"/>
  <c r="BI196" i="30"/>
  <c r="BH196" i="30"/>
  <c r="BG196" i="30"/>
  <c r="BF196" i="30"/>
  <c r="T196" i="30"/>
  <c r="R196" i="30"/>
  <c r="P196" i="30"/>
  <c r="BI194" i="30"/>
  <c r="BH194" i="30"/>
  <c r="BG194" i="30"/>
  <c r="BF194" i="30"/>
  <c r="T194" i="30"/>
  <c r="R194" i="30"/>
  <c r="P194" i="30"/>
  <c r="BI183" i="30"/>
  <c r="BH183" i="30"/>
  <c r="BG183" i="30"/>
  <c r="BF183" i="30"/>
  <c r="T183" i="30"/>
  <c r="R183" i="30"/>
  <c r="P183" i="30"/>
  <c r="BI178" i="30"/>
  <c r="BH178" i="30"/>
  <c r="BG178" i="30"/>
  <c r="BF178" i="30"/>
  <c r="T178" i="30"/>
  <c r="R178" i="30"/>
  <c r="P178" i="30"/>
  <c r="BI165" i="30"/>
  <c r="BH165" i="30"/>
  <c r="BG165" i="30"/>
  <c r="BF165" i="30"/>
  <c r="T165" i="30"/>
  <c r="R165" i="30"/>
  <c r="P165" i="30"/>
  <c r="BI160" i="30"/>
  <c r="BH160" i="30"/>
  <c r="BG160" i="30"/>
  <c r="BF160" i="30"/>
  <c r="T160" i="30"/>
  <c r="R160" i="30"/>
  <c r="P160" i="30"/>
  <c r="BI156" i="30"/>
  <c r="BH156" i="30"/>
  <c r="BG156" i="30"/>
  <c r="BF156" i="30"/>
  <c r="T156" i="30"/>
  <c r="R156" i="30"/>
  <c r="P156" i="30"/>
  <c r="BI150" i="30"/>
  <c r="BH150" i="30"/>
  <c r="BG150" i="30"/>
  <c r="BF150" i="30"/>
  <c r="T150" i="30"/>
  <c r="R150" i="30"/>
  <c r="P150" i="30"/>
  <c r="BI146" i="30"/>
  <c r="BH146" i="30"/>
  <c r="BG146" i="30"/>
  <c r="BF146" i="30"/>
  <c r="T146" i="30"/>
  <c r="R146" i="30"/>
  <c r="P146" i="30"/>
  <c r="BI139" i="30"/>
  <c r="BH139" i="30"/>
  <c r="BG139" i="30"/>
  <c r="BF139" i="30"/>
  <c r="T139" i="30"/>
  <c r="R139" i="30"/>
  <c r="P139" i="30"/>
  <c r="BI130" i="30"/>
  <c r="BH130" i="30"/>
  <c r="BG130" i="30"/>
  <c r="BF130" i="30"/>
  <c r="T130" i="30"/>
  <c r="R130" i="30"/>
  <c r="P130" i="30"/>
  <c r="J124" i="30"/>
  <c r="J123" i="30"/>
  <c r="F123" i="30"/>
  <c r="F121" i="30"/>
  <c r="E119" i="30"/>
  <c r="J94" i="30"/>
  <c r="J93" i="30"/>
  <c r="F93" i="30"/>
  <c r="F91" i="30"/>
  <c r="E89" i="30"/>
  <c r="J20" i="30"/>
  <c r="E20" i="30"/>
  <c r="F94" i="30"/>
  <c r="J19" i="30"/>
  <c r="J14" i="30"/>
  <c r="J121" i="30"/>
  <c r="E7" i="30"/>
  <c r="E115" i="30"/>
  <c r="J39" i="29"/>
  <c r="J38" i="29"/>
  <c r="AY125" i="1" s="1"/>
  <c r="J37" i="29"/>
  <c r="AX125" i="1"/>
  <c r="BI447" i="29"/>
  <c r="BH447" i="29"/>
  <c r="BG447" i="29"/>
  <c r="BF447" i="29"/>
  <c r="T447" i="29"/>
  <c r="T446" i="29" s="1"/>
  <c r="R447" i="29"/>
  <c r="R446" i="29"/>
  <c r="P447" i="29"/>
  <c r="P446" i="29"/>
  <c r="BI441" i="29"/>
  <c r="BH441" i="29"/>
  <c r="BG441" i="29"/>
  <c r="BF441" i="29"/>
  <c r="T441" i="29"/>
  <c r="R441" i="29"/>
  <c r="P441" i="29"/>
  <c r="BI436" i="29"/>
  <c r="BH436" i="29"/>
  <c r="BG436" i="29"/>
  <c r="BF436" i="29"/>
  <c r="T436" i="29"/>
  <c r="R436" i="29"/>
  <c r="P436" i="29"/>
  <c r="BI432" i="29"/>
  <c r="BH432" i="29"/>
  <c r="BG432" i="29"/>
  <c r="BF432" i="29"/>
  <c r="T432" i="29"/>
  <c r="R432" i="29"/>
  <c r="P432" i="29"/>
  <c r="BI428" i="29"/>
  <c r="BH428" i="29"/>
  <c r="BG428" i="29"/>
  <c r="BF428" i="29"/>
  <c r="T428" i="29"/>
  <c r="R428" i="29"/>
  <c r="P428" i="29"/>
  <c r="BI424" i="29"/>
  <c r="BH424" i="29"/>
  <c r="BG424" i="29"/>
  <c r="BF424" i="29"/>
  <c r="T424" i="29"/>
  <c r="R424" i="29"/>
  <c r="P424" i="29"/>
  <c r="BI419" i="29"/>
  <c r="BH419" i="29"/>
  <c r="BG419" i="29"/>
  <c r="BF419" i="29"/>
  <c r="T419" i="29"/>
  <c r="R419" i="29"/>
  <c r="P419" i="29"/>
  <c r="BI414" i="29"/>
  <c r="BH414" i="29"/>
  <c r="BG414" i="29"/>
  <c r="BF414" i="29"/>
  <c r="T414" i="29"/>
  <c r="R414" i="29"/>
  <c r="P414" i="29"/>
  <c r="BI409" i="29"/>
  <c r="BH409" i="29"/>
  <c r="BG409" i="29"/>
  <c r="BF409" i="29"/>
  <c r="T409" i="29"/>
  <c r="R409" i="29"/>
  <c r="P409" i="29"/>
  <c r="BI404" i="29"/>
  <c r="BH404" i="29"/>
  <c r="BG404" i="29"/>
  <c r="BF404" i="29"/>
  <c r="T404" i="29"/>
  <c r="R404" i="29"/>
  <c r="P404" i="29"/>
  <c r="BI399" i="29"/>
  <c r="BH399" i="29"/>
  <c r="BG399" i="29"/>
  <c r="BF399" i="29"/>
  <c r="T399" i="29"/>
  <c r="R399" i="29"/>
  <c r="P399" i="29"/>
  <c r="BI393" i="29"/>
  <c r="BH393" i="29"/>
  <c r="BG393" i="29"/>
  <c r="BF393" i="29"/>
  <c r="T393" i="29"/>
  <c r="R393" i="29"/>
  <c r="P393" i="29"/>
  <c r="BI387" i="29"/>
  <c r="BH387" i="29"/>
  <c r="BG387" i="29"/>
  <c r="BF387" i="29"/>
  <c r="T387" i="29"/>
  <c r="R387" i="29"/>
  <c r="P387" i="29"/>
  <c r="BI383" i="29"/>
  <c r="BH383" i="29"/>
  <c r="BG383" i="29"/>
  <c r="BF383" i="29"/>
  <c r="T383" i="29"/>
  <c r="R383" i="29"/>
  <c r="P383" i="29"/>
  <c r="BI377" i="29"/>
  <c r="BH377" i="29"/>
  <c r="BG377" i="29"/>
  <c r="BF377" i="29"/>
  <c r="T377" i="29"/>
  <c r="R377" i="29"/>
  <c r="P377" i="29"/>
  <c r="BI371" i="29"/>
  <c r="BH371" i="29"/>
  <c r="BG371" i="29"/>
  <c r="BF371" i="29"/>
  <c r="T371" i="29"/>
  <c r="R371" i="29"/>
  <c r="P371" i="29"/>
  <c r="BI366" i="29"/>
  <c r="BH366" i="29"/>
  <c r="BG366" i="29"/>
  <c r="BF366" i="29"/>
  <c r="T366" i="29"/>
  <c r="R366" i="29"/>
  <c r="P366" i="29"/>
  <c r="BI361" i="29"/>
  <c r="BH361" i="29"/>
  <c r="BG361" i="29"/>
  <c r="BF361" i="29"/>
  <c r="T361" i="29"/>
  <c r="R361" i="29"/>
  <c r="P361" i="29"/>
  <c r="BI357" i="29"/>
  <c r="BH357" i="29"/>
  <c r="BG357" i="29"/>
  <c r="BF357" i="29"/>
  <c r="T357" i="29"/>
  <c r="R357" i="29"/>
  <c r="P357" i="29"/>
  <c r="BI352" i="29"/>
  <c r="BH352" i="29"/>
  <c r="BG352" i="29"/>
  <c r="BF352" i="29"/>
  <c r="T352" i="29"/>
  <c r="R352" i="29"/>
  <c r="P352" i="29"/>
  <c r="BI347" i="29"/>
  <c r="BH347" i="29"/>
  <c r="BG347" i="29"/>
  <c r="BF347" i="29"/>
  <c r="T347" i="29"/>
  <c r="R347" i="29"/>
  <c r="P347" i="29"/>
  <c r="BI342" i="29"/>
  <c r="BH342" i="29"/>
  <c r="BG342" i="29"/>
  <c r="BF342" i="29"/>
  <c r="T342" i="29"/>
  <c r="R342" i="29"/>
  <c r="P342" i="29"/>
  <c r="BI337" i="29"/>
  <c r="BH337" i="29"/>
  <c r="BG337" i="29"/>
  <c r="BF337" i="29"/>
  <c r="T337" i="29"/>
  <c r="R337" i="29"/>
  <c r="P337" i="29"/>
  <c r="BI333" i="29"/>
  <c r="BH333" i="29"/>
  <c r="BG333" i="29"/>
  <c r="BF333" i="29"/>
  <c r="T333" i="29"/>
  <c r="R333" i="29"/>
  <c r="P333" i="29"/>
  <c r="BI328" i="29"/>
  <c r="BH328" i="29"/>
  <c r="BG328" i="29"/>
  <c r="BF328" i="29"/>
  <c r="T328" i="29"/>
  <c r="R328" i="29"/>
  <c r="P328" i="29"/>
  <c r="BI323" i="29"/>
  <c r="BH323" i="29"/>
  <c r="BG323" i="29"/>
  <c r="BF323" i="29"/>
  <c r="T323" i="29"/>
  <c r="R323" i="29"/>
  <c r="P323" i="29"/>
  <c r="BI315" i="29"/>
  <c r="BH315" i="29"/>
  <c r="BG315" i="29"/>
  <c r="BF315" i="29"/>
  <c r="T315" i="29"/>
  <c r="T314" i="29"/>
  <c r="R315" i="29"/>
  <c r="R314" i="29"/>
  <c r="P315" i="29"/>
  <c r="P314" i="29"/>
  <c r="BI308" i="29"/>
  <c r="BH308" i="29"/>
  <c r="BG308" i="29"/>
  <c r="BF308" i="29"/>
  <c r="T308" i="29"/>
  <c r="T307" i="29"/>
  <c r="R308" i="29"/>
  <c r="R307" i="29"/>
  <c r="P308" i="29"/>
  <c r="P307" i="29" s="1"/>
  <c r="BI303" i="29"/>
  <c r="BH303" i="29"/>
  <c r="BG303" i="29"/>
  <c r="BF303" i="29"/>
  <c r="T303" i="29"/>
  <c r="R303" i="29"/>
  <c r="P303" i="29"/>
  <c r="BI299" i="29"/>
  <c r="BH299" i="29"/>
  <c r="BG299" i="29"/>
  <c r="BF299" i="29"/>
  <c r="T299" i="29"/>
  <c r="R299" i="29"/>
  <c r="P299" i="29"/>
  <c r="BI297" i="29"/>
  <c r="BH297" i="29"/>
  <c r="BG297" i="29"/>
  <c r="BF297" i="29"/>
  <c r="T297" i="29"/>
  <c r="R297" i="29"/>
  <c r="P297" i="29"/>
  <c r="BI291" i="29"/>
  <c r="BH291" i="29"/>
  <c r="BG291" i="29"/>
  <c r="BF291" i="29"/>
  <c r="T291" i="29"/>
  <c r="R291" i="29"/>
  <c r="P291" i="29"/>
  <c r="BI286" i="29"/>
  <c r="BH286" i="29"/>
  <c r="BG286" i="29"/>
  <c r="BF286" i="29"/>
  <c r="T286" i="29"/>
  <c r="R286" i="29"/>
  <c r="P286" i="29"/>
  <c r="BI276" i="29"/>
  <c r="BH276" i="29"/>
  <c r="BG276" i="29"/>
  <c r="BF276" i="29"/>
  <c r="T276" i="29"/>
  <c r="R276" i="29"/>
  <c r="P276" i="29"/>
  <c r="BI268" i="29"/>
  <c r="BH268" i="29"/>
  <c r="BG268" i="29"/>
  <c r="BF268" i="29"/>
  <c r="T268" i="29"/>
  <c r="R268" i="29"/>
  <c r="P268" i="29"/>
  <c r="BI253" i="29"/>
  <c r="BH253" i="29"/>
  <c r="BG253" i="29"/>
  <c r="BF253" i="29"/>
  <c r="T253" i="29"/>
  <c r="R253" i="29"/>
  <c r="P253" i="29"/>
  <c r="BI246" i="29"/>
  <c r="BH246" i="29"/>
  <c r="BG246" i="29"/>
  <c r="BF246" i="29"/>
  <c r="T246" i="29"/>
  <c r="R246" i="29"/>
  <c r="P246" i="29"/>
  <c r="BI236" i="29"/>
  <c r="BH236" i="29"/>
  <c r="BG236" i="29"/>
  <c r="BF236" i="29"/>
  <c r="T236" i="29"/>
  <c r="R236" i="29"/>
  <c r="P236" i="29"/>
  <c r="BI232" i="29"/>
  <c r="BH232" i="29"/>
  <c r="BG232" i="29"/>
  <c r="BF232" i="29"/>
  <c r="T232" i="29"/>
  <c r="R232" i="29"/>
  <c r="P232" i="29"/>
  <c r="BI228" i="29"/>
  <c r="BH228" i="29"/>
  <c r="BG228" i="29"/>
  <c r="BF228" i="29"/>
  <c r="T228" i="29"/>
  <c r="R228" i="29"/>
  <c r="P228" i="29"/>
  <c r="BI224" i="29"/>
  <c r="BH224" i="29"/>
  <c r="BG224" i="29"/>
  <c r="BF224" i="29"/>
  <c r="T224" i="29"/>
  <c r="R224" i="29"/>
  <c r="P224" i="29"/>
  <c r="BI218" i="29"/>
  <c r="BH218" i="29"/>
  <c r="BG218" i="29"/>
  <c r="BF218" i="29"/>
  <c r="T218" i="29"/>
  <c r="R218" i="29"/>
  <c r="P218" i="29"/>
  <c r="BI214" i="29"/>
  <c r="BH214" i="29"/>
  <c r="BG214" i="29"/>
  <c r="BF214" i="29"/>
  <c r="T214" i="29"/>
  <c r="R214" i="29"/>
  <c r="P214" i="29"/>
  <c r="BI208" i="29"/>
  <c r="BH208" i="29"/>
  <c r="BG208" i="29"/>
  <c r="BF208" i="29"/>
  <c r="T208" i="29"/>
  <c r="R208" i="29"/>
  <c r="P208" i="29"/>
  <c r="BI198" i="29"/>
  <c r="BH198" i="29"/>
  <c r="BG198" i="29"/>
  <c r="BF198" i="29"/>
  <c r="T198" i="29"/>
  <c r="R198" i="29"/>
  <c r="P198" i="29"/>
  <c r="BI188" i="29"/>
  <c r="BH188" i="29"/>
  <c r="BG188" i="29"/>
  <c r="BF188" i="29"/>
  <c r="T188" i="29"/>
  <c r="R188" i="29"/>
  <c r="P188" i="29"/>
  <c r="BI186" i="29"/>
  <c r="BH186" i="29"/>
  <c r="BG186" i="29"/>
  <c r="BF186" i="29"/>
  <c r="T186" i="29"/>
  <c r="R186" i="29"/>
  <c r="P186" i="29"/>
  <c r="BI176" i="29"/>
  <c r="BH176" i="29"/>
  <c r="BG176" i="29"/>
  <c r="BF176" i="29"/>
  <c r="T176" i="29"/>
  <c r="R176" i="29"/>
  <c r="P176" i="29"/>
  <c r="BI171" i="29"/>
  <c r="BH171" i="29"/>
  <c r="BG171" i="29"/>
  <c r="BF171" i="29"/>
  <c r="T171" i="29"/>
  <c r="R171" i="29"/>
  <c r="P171" i="29"/>
  <c r="BI159" i="29"/>
  <c r="BH159" i="29"/>
  <c r="BG159" i="29"/>
  <c r="BF159" i="29"/>
  <c r="T159" i="29"/>
  <c r="R159" i="29"/>
  <c r="P159" i="29"/>
  <c r="BI154" i="29"/>
  <c r="BH154" i="29"/>
  <c r="BG154" i="29"/>
  <c r="BF154" i="29"/>
  <c r="T154" i="29"/>
  <c r="R154" i="29"/>
  <c r="P154" i="29"/>
  <c r="BI150" i="29"/>
  <c r="BH150" i="29"/>
  <c r="BG150" i="29"/>
  <c r="BF150" i="29"/>
  <c r="T150" i="29"/>
  <c r="R150" i="29"/>
  <c r="P150" i="29"/>
  <c r="BI146" i="29"/>
  <c r="BH146" i="29"/>
  <c r="BG146" i="29"/>
  <c r="BF146" i="29"/>
  <c r="T146" i="29"/>
  <c r="R146" i="29"/>
  <c r="P146" i="29"/>
  <c r="BI139" i="29"/>
  <c r="BH139" i="29"/>
  <c r="BG139" i="29"/>
  <c r="BF139" i="29"/>
  <c r="T139" i="29"/>
  <c r="R139" i="29"/>
  <c r="P139" i="29"/>
  <c r="BI130" i="29"/>
  <c r="BH130" i="29"/>
  <c r="BG130" i="29"/>
  <c r="BF130" i="29"/>
  <c r="T130" i="29"/>
  <c r="R130" i="29"/>
  <c r="P130" i="29"/>
  <c r="J124" i="29"/>
  <c r="J123" i="29"/>
  <c r="F123" i="29"/>
  <c r="F121" i="29"/>
  <c r="E119" i="29"/>
  <c r="J94" i="29"/>
  <c r="J93" i="29"/>
  <c r="F93" i="29"/>
  <c r="F91" i="29"/>
  <c r="E89" i="29"/>
  <c r="J20" i="29"/>
  <c r="E20" i="29"/>
  <c r="F94" i="29"/>
  <c r="J19" i="29"/>
  <c r="J14" i="29"/>
  <c r="J91" i="29"/>
  <c r="E7" i="29"/>
  <c r="E115" i="29"/>
  <c r="J39" i="28"/>
  <c r="J38" i="28"/>
  <c r="AY124" i="1"/>
  <c r="J37" i="28"/>
  <c r="AX124" i="1"/>
  <c r="BI610" i="28"/>
  <c r="BH610" i="28"/>
  <c r="BG610" i="28"/>
  <c r="BF610" i="28"/>
  <c r="T610" i="28"/>
  <c r="T609" i="28"/>
  <c r="R610" i="28"/>
  <c r="R609" i="28" s="1"/>
  <c r="P610" i="28"/>
  <c r="P609" i="28" s="1"/>
  <c r="BI604" i="28"/>
  <c r="BH604" i="28"/>
  <c r="BG604" i="28"/>
  <c r="BF604" i="28"/>
  <c r="T604" i="28"/>
  <c r="T599" i="28"/>
  <c r="T598" i="28"/>
  <c r="R604" i="28"/>
  <c r="P604" i="28"/>
  <c r="BI600" i="28"/>
  <c r="BH600" i="28"/>
  <c r="BG600" i="28"/>
  <c r="BF600" i="28"/>
  <c r="T600" i="28"/>
  <c r="R600" i="28"/>
  <c r="R599" i="28" s="1"/>
  <c r="P600" i="28"/>
  <c r="P599" i="28" s="1"/>
  <c r="BI597" i="28"/>
  <c r="BH597" i="28"/>
  <c r="BG597" i="28"/>
  <c r="BF597" i="28"/>
  <c r="T597" i="28"/>
  <c r="T596" i="28"/>
  <c r="R597" i="28"/>
  <c r="R596" i="28"/>
  <c r="P597" i="28"/>
  <c r="P596" i="28"/>
  <c r="BI591" i="28"/>
  <c r="BH591" i="28"/>
  <c r="BG591" i="28"/>
  <c r="BF591" i="28"/>
  <c r="T591" i="28"/>
  <c r="R591" i="28"/>
  <c r="P591" i="28"/>
  <c r="BI586" i="28"/>
  <c r="BH586" i="28"/>
  <c r="BG586" i="28"/>
  <c r="BF586" i="28"/>
  <c r="T586" i="28"/>
  <c r="R586" i="28"/>
  <c r="P586" i="28"/>
  <c r="BI582" i="28"/>
  <c r="BH582" i="28"/>
  <c r="BG582" i="28"/>
  <c r="BF582" i="28"/>
  <c r="T582" i="28"/>
  <c r="R582" i="28"/>
  <c r="P582" i="28"/>
  <c r="BI577" i="28"/>
  <c r="BH577" i="28"/>
  <c r="BG577" i="28"/>
  <c r="BF577" i="28"/>
  <c r="T577" i="28"/>
  <c r="R577" i="28"/>
  <c r="P577" i="28"/>
  <c r="BI573" i="28"/>
  <c r="BH573" i="28"/>
  <c r="BG573" i="28"/>
  <c r="BF573" i="28"/>
  <c r="T573" i="28"/>
  <c r="R573" i="28"/>
  <c r="P573" i="28"/>
  <c r="BI569" i="28"/>
  <c r="BH569" i="28"/>
  <c r="BG569" i="28"/>
  <c r="BF569" i="28"/>
  <c r="T569" i="28"/>
  <c r="R569" i="28"/>
  <c r="P569" i="28"/>
  <c r="BI564" i="28"/>
  <c r="BH564" i="28"/>
  <c r="BG564" i="28"/>
  <c r="BF564" i="28"/>
  <c r="T564" i="28"/>
  <c r="R564" i="28"/>
  <c r="P564" i="28"/>
  <c r="BI559" i="28"/>
  <c r="BH559" i="28"/>
  <c r="BG559" i="28"/>
  <c r="BF559" i="28"/>
  <c r="T559" i="28"/>
  <c r="R559" i="28"/>
  <c r="P559" i="28"/>
  <c r="BI554" i="28"/>
  <c r="BH554" i="28"/>
  <c r="BG554" i="28"/>
  <c r="BF554" i="28"/>
  <c r="T554" i="28"/>
  <c r="R554" i="28"/>
  <c r="P554" i="28"/>
  <c r="BI548" i="28"/>
  <c r="BH548" i="28"/>
  <c r="BG548" i="28"/>
  <c r="BF548" i="28"/>
  <c r="T548" i="28"/>
  <c r="R548" i="28"/>
  <c r="P548" i="28"/>
  <c r="BI542" i="28"/>
  <c r="BH542" i="28"/>
  <c r="BG542" i="28"/>
  <c r="BF542" i="28"/>
  <c r="T542" i="28"/>
  <c r="R542" i="28"/>
  <c r="P542" i="28"/>
  <c r="BI535" i="28"/>
  <c r="BH535" i="28"/>
  <c r="BG535" i="28"/>
  <c r="BF535" i="28"/>
  <c r="T535" i="28"/>
  <c r="R535" i="28"/>
  <c r="P535" i="28"/>
  <c r="BI529" i="28"/>
  <c r="BH529" i="28"/>
  <c r="BG529" i="28"/>
  <c r="BF529" i="28"/>
  <c r="T529" i="28"/>
  <c r="R529" i="28"/>
  <c r="P529" i="28"/>
  <c r="BI523" i="28"/>
  <c r="BH523" i="28"/>
  <c r="BG523" i="28"/>
  <c r="BF523" i="28"/>
  <c r="T523" i="28"/>
  <c r="R523" i="28"/>
  <c r="P523" i="28"/>
  <c r="BI519" i="28"/>
  <c r="BH519" i="28"/>
  <c r="BG519" i="28"/>
  <c r="BF519" i="28"/>
  <c r="T519" i="28"/>
  <c r="R519" i="28"/>
  <c r="P519" i="28"/>
  <c r="BI513" i="28"/>
  <c r="BH513" i="28"/>
  <c r="BG513" i="28"/>
  <c r="BF513" i="28"/>
  <c r="T513" i="28"/>
  <c r="R513" i="28"/>
  <c r="P513" i="28"/>
  <c r="BI507" i="28"/>
  <c r="BH507" i="28"/>
  <c r="BG507" i="28"/>
  <c r="BF507" i="28"/>
  <c r="T507" i="28"/>
  <c r="R507" i="28"/>
  <c r="P507" i="28"/>
  <c r="BI502" i="28"/>
  <c r="BH502" i="28"/>
  <c r="BG502" i="28"/>
  <c r="BF502" i="28"/>
  <c r="T502" i="28"/>
  <c r="R502" i="28"/>
  <c r="P502" i="28"/>
  <c r="BI496" i="28"/>
  <c r="BH496" i="28"/>
  <c r="BG496" i="28"/>
  <c r="BF496" i="28"/>
  <c r="T496" i="28"/>
  <c r="R496" i="28"/>
  <c r="P496" i="28"/>
  <c r="BI490" i="28"/>
  <c r="BH490" i="28"/>
  <c r="BG490" i="28"/>
  <c r="BF490" i="28"/>
  <c r="T490" i="28"/>
  <c r="R490" i="28"/>
  <c r="P490" i="28"/>
  <c r="BI485" i="28"/>
  <c r="BH485" i="28"/>
  <c r="BG485" i="28"/>
  <c r="BF485" i="28"/>
  <c r="T485" i="28"/>
  <c r="R485" i="28"/>
  <c r="P485" i="28"/>
  <c r="BI480" i="28"/>
  <c r="BH480" i="28"/>
  <c r="BG480" i="28"/>
  <c r="BF480" i="28"/>
  <c r="T480" i="28"/>
  <c r="R480" i="28"/>
  <c r="P480" i="28"/>
  <c r="BI475" i="28"/>
  <c r="BH475" i="28"/>
  <c r="BG475" i="28"/>
  <c r="BF475" i="28"/>
  <c r="T475" i="28"/>
  <c r="R475" i="28"/>
  <c r="P475" i="28"/>
  <c r="BI471" i="28"/>
  <c r="BH471" i="28"/>
  <c r="BG471" i="28"/>
  <c r="BF471" i="28"/>
  <c r="T471" i="28"/>
  <c r="R471" i="28"/>
  <c r="P471" i="28"/>
  <c r="BI466" i="28"/>
  <c r="BH466" i="28"/>
  <c r="BG466" i="28"/>
  <c r="BF466" i="28"/>
  <c r="T466" i="28"/>
  <c r="R466" i="28"/>
  <c r="P466" i="28"/>
  <c r="BI462" i="28"/>
  <c r="BH462" i="28"/>
  <c r="BG462" i="28"/>
  <c r="BF462" i="28"/>
  <c r="T462" i="28"/>
  <c r="R462" i="28"/>
  <c r="P462" i="28"/>
  <c r="BI457" i="28"/>
  <c r="BH457" i="28"/>
  <c r="BG457" i="28"/>
  <c r="BF457" i="28"/>
  <c r="T457" i="28"/>
  <c r="R457" i="28"/>
  <c r="P457" i="28"/>
  <c r="BI452" i="28"/>
  <c r="BH452" i="28"/>
  <c r="BG452" i="28"/>
  <c r="BF452" i="28"/>
  <c r="T452" i="28"/>
  <c r="R452" i="28"/>
  <c r="P452" i="28"/>
  <c r="BI447" i="28"/>
  <c r="BH447" i="28"/>
  <c r="BG447" i="28"/>
  <c r="BF447" i="28"/>
  <c r="T447" i="28"/>
  <c r="R447" i="28"/>
  <c r="P447" i="28"/>
  <c r="BI442" i="28"/>
  <c r="BH442" i="28"/>
  <c r="BG442" i="28"/>
  <c r="BF442" i="28"/>
  <c r="T442" i="28"/>
  <c r="R442" i="28"/>
  <c r="P442" i="28"/>
  <c r="BI438" i="28"/>
  <c r="BH438" i="28"/>
  <c r="BG438" i="28"/>
  <c r="BF438" i="28"/>
  <c r="T438" i="28"/>
  <c r="R438" i="28"/>
  <c r="P438" i="28"/>
  <c r="BI433" i="28"/>
  <c r="BH433" i="28"/>
  <c r="BG433" i="28"/>
  <c r="BF433" i="28"/>
  <c r="T433" i="28"/>
  <c r="R433" i="28"/>
  <c r="P433" i="28"/>
  <c r="BI428" i="28"/>
  <c r="BH428" i="28"/>
  <c r="BG428" i="28"/>
  <c r="BF428" i="28"/>
  <c r="T428" i="28"/>
  <c r="R428" i="28"/>
  <c r="P428" i="28"/>
  <c r="BI423" i="28"/>
  <c r="BH423" i="28"/>
  <c r="BG423" i="28"/>
  <c r="BF423" i="28"/>
  <c r="T423" i="28"/>
  <c r="R423" i="28"/>
  <c r="P423" i="28"/>
  <c r="BI418" i="28"/>
  <c r="BH418" i="28"/>
  <c r="BG418" i="28"/>
  <c r="BF418" i="28"/>
  <c r="T418" i="28"/>
  <c r="R418" i="28"/>
  <c r="P418" i="28"/>
  <c r="BI413" i="28"/>
  <c r="BH413" i="28"/>
  <c r="BG413" i="28"/>
  <c r="BF413" i="28"/>
  <c r="T413" i="28"/>
  <c r="R413" i="28"/>
  <c r="P413" i="28"/>
  <c r="BI408" i="28"/>
  <c r="BH408" i="28"/>
  <c r="BG408" i="28"/>
  <c r="BF408" i="28"/>
  <c r="T408" i="28"/>
  <c r="R408" i="28"/>
  <c r="P408" i="28"/>
  <c r="BI403" i="28"/>
  <c r="BH403" i="28"/>
  <c r="BG403" i="28"/>
  <c r="BF403" i="28"/>
  <c r="T403" i="28"/>
  <c r="R403" i="28"/>
  <c r="P403" i="28"/>
  <c r="BI399" i="28"/>
  <c r="BH399" i="28"/>
  <c r="BG399" i="28"/>
  <c r="BF399" i="28"/>
  <c r="T399" i="28"/>
  <c r="R399" i="28"/>
  <c r="P399" i="28"/>
  <c r="BI394" i="28"/>
  <c r="BH394" i="28"/>
  <c r="BG394" i="28"/>
  <c r="BF394" i="28"/>
  <c r="T394" i="28"/>
  <c r="R394" i="28"/>
  <c r="P394" i="28"/>
  <c r="BI389" i="28"/>
  <c r="BH389" i="28"/>
  <c r="BG389" i="28"/>
  <c r="BF389" i="28"/>
  <c r="T389" i="28"/>
  <c r="R389" i="28"/>
  <c r="P389" i="28"/>
  <c r="BI384" i="28"/>
  <c r="BH384" i="28"/>
  <c r="BG384" i="28"/>
  <c r="BF384" i="28"/>
  <c r="T384" i="28"/>
  <c r="R384" i="28"/>
  <c r="P384" i="28"/>
  <c r="BI380" i="28"/>
  <c r="BH380" i="28"/>
  <c r="BG380" i="28"/>
  <c r="BF380" i="28"/>
  <c r="T380" i="28"/>
  <c r="R380" i="28"/>
  <c r="P380" i="28"/>
  <c r="BI375" i="28"/>
  <c r="BH375" i="28"/>
  <c r="BG375" i="28"/>
  <c r="BF375" i="28"/>
  <c r="T375" i="28"/>
  <c r="R375" i="28"/>
  <c r="P375" i="28"/>
  <c r="BI371" i="28"/>
  <c r="BH371" i="28"/>
  <c r="BG371" i="28"/>
  <c r="BF371" i="28"/>
  <c r="T371" i="28"/>
  <c r="R371" i="28"/>
  <c r="P371" i="28"/>
  <c r="BI367" i="28"/>
  <c r="BH367" i="28"/>
  <c r="BG367" i="28"/>
  <c r="BF367" i="28"/>
  <c r="T367" i="28"/>
  <c r="R367" i="28"/>
  <c r="P367" i="28"/>
  <c r="BI363" i="28"/>
  <c r="BH363" i="28"/>
  <c r="BG363" i="28"/>
  <c r="BF363" i="28"/>
  <c r="T363" i="28"/>
  <c r="R363" i="28"/>
  <c r="P363" i="28"/>
  <c r="BI358" i="28"/>
  <c r="BH358" i="28"/>
  <c r="BG358" i="28"/>
  <c r="BF358" i="28"/>
  <c r="T358" i="28"/>
  <c r="R358" i="28"/>
  <c r="P358" i="28"/>
  <c r="BI353" i="28"/>
  <c r="BH353" i="28"/>
  <c r="BG353" i="28"/>
  <c r="BF353" i="28"/>
  <c r="T353" i="28"/>
  <c r="R353" i="28"/>
  <c r="P353" i="28"/>
  <c r="BI343" i="28"/>
  <c r="BH343" i="28"/>
  <c r="BG343" i="28"/>
  <c r="BF343" i="28"/>
  <c r="T343" i="28"/>
  <c r="T342" i="28"/>
  <c r="R343" i="28"/>
  <c r="R342" i="28"/>
  <c r="P343" i="28"/>
  <c r="P342" i="28"/>
  <c r="BI338" i="28"/>
  <c r="BH338" i="28"/>
  <c r="BG338" i="28"/>
  <c r="BF338" i="28"/>
  <c r="T338" i="28"/>
  <c r="R338" i="28"/>
  <c r="P338" i="28"/>
  <c r="BI321" i="28"/>
  <c r="BH321" i="28"/>
  <c r="BG321" i="28"/>
  <c r="BF321" i="28"/>
  <c r="T321" i="28"/>
  <c r="R321" i="28"/>
  <c r="P321" i="28"/>
  <c r="BI313" i="28"/>
  <c r="BH313" i="28"/>
  <c r="BG313" i="28"/>
  <c r="BF313" i="28"/>
  <c r="T313" i="28"/>
  <c r="R313" i="28"/>
  <c r="P313" i="28"/>
  <c r="BI297" i="28"/>
  <c r="BH297" i="28"/>
  <c r="BG297" i="28"/>
  <c r="BF297" i="28"/>
  <c r="T297" i="28"/>
  <c r="R297" i="28"/>
  <c r="P297" i="28"/>
  <c r="BI290" i="28"/>
  <c r="BH290" i="28"/>
  <c r="BG290" i="28"/>
  <c r="BF290" i="28"/>
  <c r="T290" i="28"/>
  <c r="R290" i="28"/>
  <c r="P290" i="28"/>
  <c r="BI280" i="28"/>
  <c r="BH280" i="28"/>
  <c r="BG280" i="28"/>
  <c r="BF280" i="28"/>
  <c r="T280" i="28"/>
  <c r="R280" i="28"/>
  <c r="P280" i="28"/>
  <c r="BI276" i="28"/>
  <c r="BH276" i="28"/>
  <c r="BG276" i="28"/>
  <c r="BF276" i="28"/>
  <c r="T276" i="28"/>
  <c r="R276" i="28"/>
  <c r="P276" i="28"/>
  <c r="BI272" i="28"/>
  <c r="BH272" i="28"/>
  <c r="BG272" i="28"/>
  <c r="BF272" i="28"/>
  <c r="T272" i="28"/>
  <c r="R272" i="28"/>
  <c r="P272" i="28"/>
  <c r="BI268" i="28"/>
  <c r="BH268" i="28"/>
  <c r="BG268" i="28"/>
  <c r="BF268" i="28"/>
  <c r="T268" i="28"/>
  <c r="R268" i="28"/>
  <c r="P268" i="28"/>
  <c r="BI262" i="28"/>
  <c r="BH262" i="28"/>
  <c r="BG262" i="28"/>
  <c r="BF262" i="28"/>
  <c r="T262" i="28"/>
  <c r="R262" i="28"/>
  <c r="P262" i="28"/>
  <c r="BI258" i="28"/>
  <c r="BH258" i="28"/>
  <c r="BG258" i="28"/>
  <c r="BF258" i="28"/>
  <c r="T258" i="28"/>
  <c r="R258" i="28"/>
  <c r="P258" i="28"/>
  <c r="BI252" i="28"/>
  <c r="BH252" i="28"/>
  <c r="BG252" i="28"/>
  <c r="BF252" i="28"/>
  <c r="T252" i="28"/>
  <c r="R252" i="28"/>
  <c r="P252" i="28"/>
  <c r="BI242" i="28"/>
  <c r="BH242" i="28"/>
  <c r="BG242" i="28"/>
  <c r="BF242" i="28"/>
  <c r="T242" i="28"/>
  <c r="R242" i="28"/>
  <c r="P242" i="28"/>
  <c r="BI232" i="28"/>
  <c r="BH232" i="28"/>
  <c r="BG232" i="28"/>
  <c r="BF232" i="28"/>
  <c r="T232" i="28"/>
  <c r="R232" i="28"/>
  <c r="P232" i="28"/>
  <c r="BI230" i="28"/>
  <c r="BH230" i="28"/>
  <c r="BG230" i="28"/>
  <c r="BF230" i="28"/>
  <c r="T230" i="28"/>
  <c r="R230" i="28"/>
  <c r="P230" i="28"/>
  <c r="BI206" i="28"/>
  <c r="BH206" i="28"/>
  <c r="BG206" i="28"/>
  <c r="BF206" i="28"/>
  <c r="T206" i="28"/>
  <c r="R206" i="28"/>
  <c r="P206" i="28"/>
  <c r="BI202" i="28"/>
  <c r="BH202" i="28"/>
  <c r="BG202" i="28"/>
  <c r="BF202" i="28"/>
  <c r="T202" i="28"/>
  <c r="R202" i="28"/>
  <c r="P202" i="28"/>
  <c r="BI198" i="28"/>
  <c r="BH198" i="28"/>
  <c r="BG198" i="28"/>
  <c r="BF198" i="28"/>
  <c r="T198" i="28"/>
  <c r="R198" i="28"/>
  <c r="P198" i="28"/>
  <c r="BI193" i="28"/>
  <c r="BH193" i="28"/>
  <c r="BG193" i="28"/>
  <c r="BF193" i="28"/>
  <c r="T193" i="28"/>
  <c r="R193" i="28"/>
  <c r="P193" i="28"/>
  <c r="BI167" i="28"/>
  <c r="BH167" i="28"/>
  <c r="BG167" i="28"/>
  <c r="BF167" i="28"/>
  <c r="T167" i="28"/>
  <c r="R167" i="28"/>
  <c r="P167" i="28"/>
  <c r="BI162" i="28"/>
  <c r="BH162" i="28"/>
  <c r="BG162" i="28"/>
  <c r="BF162" i="28"/>
  <c r="T162" i="28"/>
  <c r="R162" i="28"/>
  <c r="P162" i="28"/>
  <c r="BI156" i="28"/>
  <c r="BH156" i="28"/>
  <c r="BG156" i="28"/>
  <c r="BF156" i="28"/>
  <c r="T156" i="28"/>
  <c r="R156" i="28"/>
  <c r="P156" i="28"/>
  <c r="BI151" i="28"/>
  <c r="BH151" i="28"/>
  <c r="BG151" i="28"/>
  <c r="BF151" i="28"/>
  <c r="T151" i="28"/>
  <c r="R151" i="28"/>
  <c r="P151" i="28"/>
  <c r="BI147" i="28"/>
  <c r="BH147" i="28"/>
  <c r="BG147" i="28"/>
  <c r="BF147" i="28"/>
  <c r="T147" i="28"/>
  <c r="R147" i="28"/>
  <c r="P147" i="28"/>
  <c r="BI140" i="28"/>
  <c r="BH140" i="28"/>
  <c r="BG140" i="28"/>
  <c r="BF140" i="28"/>
  <c r="T140" i="28"/>
  <c r="R140" i="28"/>
  <c r="P140" i="28"/>
  <c r="BI131" i="28"/>
  <c r="BH131" i="28"/>
  <c r="BG131" i="28"/>
  <c r="BF131" i="28"/>
  <c r="T131" i="28"/>
  <c r="R131" i="28"/>
  <c r="P131" i="28"/>
  <c r="J125" i="28"/>
  <c r="J124" i="28"/>
  <c r="F124" i="28"/>
  <c r="F122" i="28"/>
  <c r="E120" i="28"/>
  <c r="J94" i="28"/>
  <c r="J93" i="28"/>
  <c r="F93" i="28"/>
  <c r="F91" i="28"/>
  <c r="E89" i="28"/>
  <c r="J20" i="28"/>
  <c r="E20" i="28"/>
  <c r="F94" i="28"/>
  <c r="J19" i="28"/>
  <c r="J14" i="28"/>
  <c r="J122" i="28"/>
  <c r="E7" i="28"/>
  <c r="E85" i="28"/>
  <c r="J39" i="27"/>
  <c r="J38" i="27"/>
  <c r="AY123" i="1"/>
  <c r="J37" i="27"/>
  <c r="AX123" i="1"/>
  <c r="BI253" i="27"/>
  <c r="BH253" i="27"/>
  <c r="BG253" i="27"/>
  <c r="BF253" i="27"/>
  <c r="T253" i="27"/>
  <c r="T252" i="27"/>
  <c r="R253" i="27"/>
  <c r="R252" i="27"/>
  <c r="P253" i="27"/>
  <c r="P252" i="27"/>
  <c r="BI251" i="27"/>
  <c r="BH251" i="27"/>
  <c r="BG251" i="27"/>
  <c r="BF251" i="27"/>
  <c r="T251" i="27"/>
  <c r="R251" i="27"/>
  <c r="P251" i="27"/>
  <c r="BI250" i="27"/>
  <c r="BH250" i="27"/>
  <c r="BG250" i="27"/>
  <c r="BF250" i="27"/>
  <c r="T250" i="27"/>
  <c r="R250" i="27"/>
  <c r="P250" i="27"/>
  <c r="BI249" i="27"/>
  <c r="BH249" i="27"/>
  <c r="BG249" i="27"/>
  <c r="BF249" i="27"/>
  <c r="T249" i="27"/>
  <c r="R249" i="27"/>
  <c r="P249" i="27"/>
  <c r="BI248" i="27"/>
  <c r="BH248" i="27"/>
  <c r="BG248" i="27"/>
  <c r="BF248" i="27"/>
  <c r="T248" i="27"/>
  <c r="R248" i="27"/>
  <c r="P248" i="27"/>
  <c r="BI247" i="27"/>
  <c r="BH247" i="27"/>
  <c r="BG247" i="27"/>
  <c r="BF247" i="27"/>
  <c r="T247" i="27"/>
  <c r="R247" i="27"/>
  <c r="P247" i="27"/>
  <c r="BI246" i="27"/>
  <c r="BH246" i="27"/>
  <c r="BG246" i="27"/>
  <c r="BF246" i="27"/>
  <c r="T246" i="27"/>
  <c r="R246" i="27"/>
  <c r="P246" i="27"/>
  <c r="BI245" i="27"/>
  <c r="BH245" i="27"/>
  <c r="BG245" i="27"/>
  <c r="BF245" i="27"/>
  <c r="T245" i="27"/>
  <c r="R245" i="27"/>
  <c r="P245" i="27"/>
  <c r="BI244" i="27"/>
  <c r="BH244" i="27"/>
  <c r="BG244" i="27"/>
  <c r="BF244" i="27"/>
  <c r="T244" i="27"/>
  <c r="R244" i="27"/>
  <c r="P244" i="27"/>
  <c r="BI243" i="27"/>
  <c r="BH243" i="27"/>
  <c r="BG243" i="27"/>
  <c r="BF243" i="27"/>
  <c r="T243" i="27"/>
  <c r="R243" i="27"/>
  <c r="P243" i="27"/>
  <c r="BI241" i="27"/>
  <c r="BH241" i="27"/>
  <c r="BG241" i="27"/>
  <c r="BF241" i="27"/>
  <c r="T241" i="27"/>
  <c r="R241" i="27"/>
  <c r="P241" i="27"/>
  <c r="BI240" i="27"/>
  <c r="BH240" i="27"/>
  <c r="BG240" i="27"/>
  <c r="BF240" i="27"/>
  <c r="T240" i="27"/>
  <c r="R240" i="27"/>
  <c r="P240" i="27"/>
  <c r="BI236" i="27"/>
  <c r="BH236" i="27"/>
  <c r="BG236" i="27"/>
  <c r="BF236" i="27"/>
  <c r="T236" i="27"/>
  <c r="T235" i="27" s="1"/>
  <c r="R236" i="27"/>
  <c r="R235" i="27" s="1"/>
  <c r="P236" i="27"/>
  <c r="P235" i="27"/>
  <c r="BI234" i="27"/>
  <c r="BH234" i="27"/>
  <c r="BG234" i="27"/>
  <c r="BF234" i="27"/>
  <c r="T234" i="27"/>
  <c r="T233" i="27"/>
  <c r="R234" i="27"/>
  <c r="R233" i="27"/>
  <c r="P234" i="27"/>
  <c r="P233" i="27"/>
  <c r="BI231" i="27"/>
  <c r="BH231" i="27"/>
  <c r="BG231" i="27"/>
  <c r="BF231" i="27"/>
  <c r="T231" i="27"/>
  <c r="R231" i="27"/>
  <c r="P231" i="27"/>
  <c r="BI229" i="27"/>
  <c r="BH229" i="27"/>
  <c r="BG229" i="27"/>
  <c r="BF229" i="27"/>
  <c r="T229" i="27"/>
  <c r="R229" i="27"/>
  <c r="P229" i="27"/>
  <c r="BI225" i="27"/>
  <c r="BH225" i="27"/>
  <c r="BG225" i="27"/>
  <c r="BF225" i="27"/>
  <c r="T225" i="27"/>
  <c r="R225" i="27"/>
  <c r="P225" i="27"/>
  <c r="BI223" i="27"/>
  <c r="BH223" i="27"/>
  <c r="BG223" i="27"/>
  <c r="BF223" i="27"/>
  <c r="T223" i="27"/>
  <c r="R223" i="27"/>
  <c r="P223" i="27"/>
  <c r="BI219" i="27"/>
  <c r="BH219" i="27"/>
  <c r="BG219" i="27"/>
  <c r="BF219" i="27"/>
  <c r="T219" i="27"/>
  <c r="R219" i="27"/>
  <c r="P219" i="27"/>
  <c r="BI213" i="27"/>
  <c r="BH213" i="27"/>
  <c r="BG213" i="27"/>
  <c r="BF213" i="27"/>
  <c r="T213" i="27"/>
  <c r="R213" i="27"/>
  <c r="P213" i="27"/>
  <c r="BI209" i="27"/>
  <c r="BH209" i="27"/>
  <c r="BG209" i="27"/>
  <c r="BF209" i="27"/>
  <c r="T209" i="27"/>
  <c r="R209" i="27"/>
  <c r="P209" i="27"/>
  <c r="BI206" i="27"/>
  <c r="BH206" i="27"/>
  <c r="BG206" i="27"/>
  <c r="BF206" i="27"/>
  <c r="T206" i="27"/>
  <c r="R206" i="27"/>
  <c r="P206" i="27"/>
  <c r="BI202" i="27"/>
  <c r="BH202" i="27"/>
  <c r="BG202" i="27"/>
  <c r="BF202" i="27"/>
  <c r="T202" i="27"/>
  <c r="R202" i="27"/>
  <c r="P202" i="27"/>
  <c r="BI198" i="27"/>
  <c r="BH198" i="27"/>
  <c r="BG198" i="27"/>
  <c r="BF198" i="27"/>
  <c r="T198" i="27"/>
  <c r="R198" i="27"/>
  <c r="P198" i="27"/>
  <c r="BI194" i="27"/>
  <c r="BH194" i="27"/>
  <c r="BG194" i="27"/>
  <c r="BF194" i="27"/>
  <c r="T194" i="27"/>
  <c r="R194" i="27"/>
  <c r="P194" i="27"/>
  <c r="BI190" i="27"/>
  <c r="BH190" i="27"/>
  <c r="BG190" i="27"/>
  <c r="BF190" i="27"/>
  <c r="T190" i="27"/>
  <c r="R190" i="27"/>
  <c r="P190" i="27"/>
  <c r="BI186" i="27"/>
  <c r="BH186" i="27"/>
  <c r="BG186" i="27"/>
  <c r="BF186" i="27"/>
  <c r="T186" i="27"/>
  <c r="R186" i="27"/>
  <c r="P186" i="27"/>
  <c r="BI182" i="27"/>
  <c r="BH182" i="27"/>
  <c r="BG182" i="27"/>
  <c r="BF182" i="27"/>
  <c r="T182" i="27"/>
  <c r="R182" i="27"/>
  <c r="P182" i="27"/>
  <c r="BI178" i="27"/>
  <c r="BH178" i="27"/>
  <c r="BG178" i="27"/>
  <c r="BF178" i="27"/>
  <c r="T178" i="27"/>
  <c r="R178" i="27"/>
  <c r="P178" i="27"/>
  <c r="BI174" i="27"/>
  <c r="BH174" i="27"/>
  <c r="BG174" i="27"/>
  <c r="BF174" i="27"/>
  <c r="T174" i="27"/>
  <c r="R174" i="27"/>
  <c r="P174" i="27"/>
  <c r="BI170" i="27"/>
  <c r="BH170" i="27"/>
  <c r="BG170" i="27"/>
  <c r="BF170" i="27"/>
  <c r="T170" i="27"/>
  <c r="R170" i="27"/>
  <c r="P170" i="27"/>
  <c r="BI166" i="27"/>
  <c r="BH166" i="27"/>
  <c r="BG166" i="27"/>
  <c r="BF166" i="27"/>
  <c r="T166" i="27"/>
  <c r="R166" i="27"/>
  <c r="P166" i="27"/>
  <c r="BI162" i="27"/>
  <c r="BH162" i="27"/>
  <c r="BG162" i="27"/>
  <c r="BF162" i="27"/>
  <c r="T162" i="27"/>
  <c r="R162" i="27"/>
  <c r="P162" i="27"/>
  <c r="BI158" i="27"/>
  <c r="BH158" i="27"/>
  <c r="BG158" i="27"/>
  <c r="BF158" i="27"/>
  <c r="T158" i="27"/>
  <c r="R158" i="27"/>
  <c r="P158" i="27"/>
  <c r="BI157" i="27"/>
  <c r="BH157" i="27"/>
  <c r="BG157" i="27"/>
  <c r="BF157" i="27"/>
  <c r="T157" i="27"/>
  <c r="R157" i="27"/>
  <c r="P157" i="27"/>
  <c r="BI155" i="27"/>
  <c r="BH155" i="27"/>
  <c r="BG155" i="27"/>
  <c r="BF155" i="27"/>
  <c r="T155" i="27"/>
  <c r="R155" i="27"/>
  <c r="P155" i="27"/>
  <c r="BI151" i="27"/>
  <c r="BH151" i="27"/>
  <c r="BG151" i="27"/>
  <c r="BF151" i="27"/>
  <c r="T151" i="27"/>
  <c r="R151" i="27"/>
  <c r="P151" i="27"/>
  <c r="BI147" i="27"/>
  <c r="BH147" i="27"/>
  <c r="BG147" i="27"/>
  <c r="BF147" i="27"/>
  <c r="T147" i="27"/>
  <c r="R147" i="27"/>
  <c r="P147" i="27"/>
  <c r="BI143" i="27"/>
  <c r="BH143" i="27"/>
  <c r="BG143" i="27"/>
  <c r="BF143" i="27"/>
  <c r="T143" i="27"/>
  <c r="R143" i="27"/>
  <c r="P143" i="27"/>
  <c r="BI139" i="27"/>
  <c r="BH139" i="27"/>
  <c r="BG139" i="27"/>
  <c r="BF139" i="27"/>
  <c r="T139" i="27"/>
  <c r="R139" i="27"/>
  <c r="P139" i="27"/>
  <c r="BI133" i="27"/>
  <c r="BH133" i="27"/>
  <c r="BG133" i="27"/>
  <c r="BF133" i="27"/>
  <c r="T133" i="27"/>
  <c r="R133" i="27"/>
  <c r="P133" i="27"/>
  <c r="BI132" i="27"/>
  <c r="BH132" i="27"/>
  <c r="BG132" i="27"/>
  <c r="BF132" i="27"/>
  <c r="T132" i="27"/>
  <c r="R132" i="27"/>
  <c r="P132" i="27"/>
  <c r="BI129" i="27"/>
  <c r="BH129" i="27"/>
  <c r="BG129" i="27"/>
  <c r="BF129" i="27"/>
  <c r="T129" i="27"/>
  <c r="R129" i="27"/>
  <c r="P129" i="27"/>
  <c r="J123" i="27"/>
  <c r="J122" i="27"/>
  <c r="F122" i="27"/>
  <c r="F120" i="27"/>
  <c r="E118" i="27"/>
  <c r="J94" i="27"/>
  <c r="J93" i="27"/>
  <c r="F93" i="27"/>
  <c r="F91" i="27"/>
  <c r="E89" i="27"/>
  <c r="J20" i="27"/>
  <c r="E20" i="27"/>
  <c r="F94" i="27"/>
  <c r="J19" i="27"/>
  <c r="J14" i="27"/>
  <c r="J91" i="27" s="1"/>
  <c r="E7" i="27"/>
  <c r="E114" i="27"/>
  <c r="J39" i="26"/>
  <c r="J38" i="26"/>
  <c r="AY122" i="1"/>
  <c r="J37" i="26"/>
  <c r="AX122" i="1"/>
  <c r="BI290" i="26"/>
  <c r="BH290" i="26"/>
  <c r="BG290" i="26"/>
  <c r="BF290" i="26"/>
  <c r="T290" i="26"/>
  <c r="T289" i="26"/>
  <c r="R290" i="26"/>
  <c r="R289" i="26"/>
  <c r="P290" i="26"/>
  <c r="P289" i="26"/>
  <c r="BI288" i="26"/>
  <c r="BH288" i="26"/>
  <c r="BG288" i="26"/>
  <c r="BF288" i="26"/>
  <c r="T288" i="26"/>
  <c r="R288" i="26"/>
  <c r="P288" i="26"/>
  <c r="BI287" i="26"/>
  <c r="BH287" i="26"/>
  <c r="BG287" i="26"/>
  <c r="BF287" i="26"/>
  <c r="T287" i="26"/>
  <c r="R287" i="26"/>
  <c r="P287" i="26"/>
  <c r="BI286" i="26"/>
  <c r="BH286" i="26"/>
  <c r="BG286" i="26"/>
  <c r="BF286" i="26"/>
  <c r="T286" i="26"/>
  <c r="R286" i="26"/>
  <c r="P286" i="26"/>
  <c r="BI285" i="26"/>
  <c r="BH285" i="26"/>
  <c r="BG285" i="26"/>
  <c r="BF285" i="26"/>
  <c r="T285" i="26"/>
  <c r="R285" i="26"/>
  <c r="P285" i="26"/>
  <c r="BI283" i="26"/>
  <c r="BH283" i="26"/>
  <c r="BG283" i="26"/>
  <c r="BF283" i="26"/>
  <c r="T283" i="26"/>
  <c r="R283" i="26"/>
  <c r="P283" i="26"/>
  <c r="BI282" i="26"/>
  <c r="BH282" i="26"/>
  <c r="BG282" i="26"/>
  <c r="BF282" i="26"/>
  <c r="T282" i="26"/>
  <c r="R282" i="26"/>
  <c r="P282" i="26"/>
  <c r="BI281" i="26"/>
  <c r="BH281" i="26"/>
  <c r="BG281" i="26"/>
  <c r="BF281" i="26"/>
  <c r="T281" i="26"/>
  <c r="R281" i="26"/>
  <c r="P281" i="26"/>
  <c r="BI280" i="26"/>
  <c r="BH280" i="26"/>
  <c r="BG280" i="26"/>
  <c r="BF280" i="26"/>
  <c r="T280" i="26"/>
  <c r="R280" i="26"/>
  <c r="P280" i="26"/>
  <c r="BI279" i="26"/>
  <c r="BH279" i="26"/>
  <c r="BG279" i="26"/>
  <c r="BF279" i="26"/>
  <c r="T279" i="26"/>
  <c r="R279" i="26"/>
  <c r="P279" i="26"/>
  <c r="BI277" i="26"/>
  <c r="BH277" i="26"/>
  <c r="BG277" i="26"/>
  <c r="BF277" i="26"/>
  <c r="T277" i="26"/>
  <c r="R277" i="26"/>
  <c r="P277" i="26"/>
  <c r="BI275" i="26"/>
  <c r="BH275" i="26"/>
  <c r="BG275" i="26"/>
  <c r="BF275" i="26"/>
  <c r="T275" i="26"/>
  <c r="R275" i="26"/>
  <c r="P275" i="26"/>
  <c r="BI274" i="26"/>
  <c r="BH274" i="26"/>
  <c r="BG274" i="26"/>
  <c r="BF274" i="26"/>
  <c r="T274" i="26"/>
  <c r="R274" i="26"/>
  <c r="P274" i="26"/>
  <c r="BI273" i="26"/>
  <c r="BH273" i="26"/>
  <c r="BG273" i="26"/>
  <c r="BF273" i="26"/>
  <c r="T273" i="26"/>
  <c r="R273" i="26"/>
  <c r="P273" i="26"/>
  <c r="BI272" i="26"/>
  <c r="BH272" i="26"/>
  <c r="BG272" i="26"/>
  <c r="BF272" i="26"/>
  <c r="T272" i="26"/>
  <c r="R272" i="26"/>
  <c r="P272" i="26"/>
  <c r="BI271" i="26"/>
  <c r="BH271" i="26"/>
  <c r="BG271" i="26"/>
  <c r="BF271" i="26"/>
  <c r="T271" i="26"/>
  <c r="R271" i="26"/>
  <c r="P271" i="26"/>
  <c r="BI269" i="26"/>
  <c r="BH269" i="26"/>
  <c r="BG269" i="26"/>
  <c r="BF269" i="26"/>
  <c r="T269" i="26"/>
  <c r="R269" i="26"/>
  <c r="P269" i="26"/>
  <c r="BI268" i="26"/>
  <c r="BH268" i="26"/>
  <c r="BG268" i="26"/>
  <c r="BF268" i="26"/>
  <c r="T268" i="26"/>
  <c r="R268" i="26"/>
  <c r="P268" i="26"/>
  <c r="BI267" i="26"/>
  <c r="BH267" i="26"/>
  <c r="BG267" i="26"/>
  <c r="BF267" i="26"/>
  <c r="T267" i="26"/>
  <c r="R267" i="26"/>
  <c r="P267" i="26"/>
  <c r="BI266" i="26"/>
  <c r="BH266" i="26"/>
  <c r="BG266" i="26"/>
  <c r="BF266" i="26"/>
  <c r="T266" i="26"/>
  <c r="R266" i="26"/>
  <c r="P266" i="26"/>
  <c r="BI265" i="26"/>
  <c r="BH265" i="26"/>
  <c r="BG265" i="26"/>
  <c r="BF265" i="26"/>
  <c r="T265" i="26"/>
  <c r="R265" i="26"/>
  <c r="P265" i="26"/>
  <c r="BI263" i="26"/>
  <c r="BH263" i="26"/>
  <c r="BG263" i="26"/>
  <c r="BF263" i="26"/>
  <c r="T263" i="26"/>
  <c r="R263" i="26"/>
  <c r="P263" i="26"/>
  <c r="BI262" i="26"/>
  <c r="BH262" i="26"/>
  <c r="BG262" i="26"/>
  <c r="BF262" i="26"/>
  <c r="T262" i="26"/>
  <c r="R262" i="26"/>
  <c r="P262" i="26"/>
  <c r="BI257" i="26"/>
  <c r="BH257" i="26"/>
  <c r="BG257" i="26"/>
  <c r="BF257" i="26"/>
  <c r="T257" i="26"/>
  <c r="T256" i="26"/>
  <c r="R257" i="26"/>
  <c r="R256" i="26"/>
  <c r="P257" i="26"/>
  <c r="P256" i="26"/>
  <c r="BI254" i="26"/>
  <c r="BH254" i="26"/>
  <c r="BG254" i="26"/>
  <c r="BF254" i="26"/>
  <c r="T254" i="26"/>
  <c r="T253" i="26" s="1"/>
  <c r="R254" i="26"/>
  <c r="R253" i="26"/>
  <c r="P254" i="26"/>
  <c r="P253" i="26"/>
  <c r="BI251" i="26"/>
  <c r="BH251" i="26"/>
  <c r="BG251" i="26"/>
  <c r="BF251" i="26"/>
  <c r="T251" i="26"/>
  <c r="R251" i="26"/>
  <c r="P251" i="26"/>
  <c r="BI249" i="26"/>
  <c r="BH249" i="26"/>
  <c r="BG249" i="26"/>
  <c r="BF249" i="26"/>
  <c r="T249" i="26"/>
  <c r="R249" i="26"/>
  <c r="P249" i="26"/>
  <c r="BI245" i="26"/>
  <c r="BH245" i="26"/>
  <c r="BG245" i="26"/>
  <c r="BF245" i="26"/>
  <c r="T245" i="26"/>
  <c r="R245" i="26"/>
  <c r="P245" i="26"/>
  <c r="BI243" i="26"/>
  <c r="BH243" i="26"/>
  <c r="BG243" i="26"/>
  <c r="BF243" i="26"/>
  <c r="T243" i="26"/>
  <c r="R243" i="26"/>
  <c r="P243" i="26"/>
  <c r="BI239" i="26"/>
  <c r="BH239" i="26"/>
  <c r="BG239" i="26"/>
  <c r="BF239" i="26"/>
  <c r="T239" i="26"/>
  <c r="R239" i="26"/>
  <c r="P239" i="26"/>
  <c r="BI234" i="26"/>
  <c r="BH234" i="26"/>
  <c r="BG234" i="26"/>
  <c r="BF234" i="26"/>
  <c r="T234" i="26"/>
  <c r="R234" i="26"/>
  <c r="P234" i="26"/>
  <c r="BI228" i="26"/>
  <c r="BH228" i="26"/>
  <c r="BG228" i="26"/>
  <c r="BF228" i="26"/>
  <c r="T228" i="26"/>
  <c r="R228" i="26"/>
  <c r="P228" i="26"/>
  <c r="BI224" i="26"/>
  <c r="BH224" i="26"/>
  <c r="BG224" i="26"/>
  <c r="BF224" i="26"/>
  <c r="T224" i="26"/>
  <c r="R224" i="26"/>
  <c r="P224" i="26"/>
  <c r="BI221" i="26"/>
  <c r="BH221" i="26"/>
  <c r="BG221" i="26"/>
  <c r="BF221" i="26"/>
  <c r="T221" i="26"/>
  <c r="R221" i="26"/>
  <c r="P221" i="26"/>
  <c r="BI217" i="26"/>
  <c r="BH217" i="26"/>
  <c r="BG217" i="26"/>
  <c r="BF217" i="26"/>
  <c r="T217" i="26"/>
  <c r="R217" i="26"/>
  <c r="P217" i="26"/>
  <c r="BI213" i="26"/>
  <c r="BH213" i="26"/>
  <c r="BG213" i="26"/>
  <c r="BF213" i="26"/>
  <c r="T213" i="26"/>
  <c r="R213" i="26"/>
  <c r="P213" i="26"/>
  <c r="BI209" i="26"/>
  <c r="BH209" i="26"/>
  <c r="BG209" i="26"/>
  <c r="BF209" i="26"/>
  <c r="T209" i="26"/>
  <c r="R209" i="26"/>
  <c r="P209" i="26"/>
  <c r="BI205" i="26"/>
  <c r="BH205" i="26"/>
  <c r="BG205" i="26"/>
  <c r="BF205" i="26"/>
  <c r="T205" i="26"/>
  <c r="R205" i="26"/>
  <c r="P205" i="26"/>
  <c r="BI201" i="26"/>
  <c r="BH201" i="26"/>
  <c r="BG201" i="26"/>
  <c r="BF201" i="26"/>
  <c r="T201" i="26"/>
  <c r="R201" i="26"/>
  <c r="P201" i="26"/>
  <c r="BI197" i="26"/>
  <c r="BH197" i="26"/>
  <c r="BG197" i="26"/>
  <c r="BF197" i="26"/>
  <c r="T197" i="26"/>
  <c r="R197" i="26"/>
  <c r="P197" i="26"/>
  <c r="BI193" i="26"/>
  <c r="BH193" i="26"/>
  <c r="BG193" i="26"/>
  <c r="BF193" i="26"/>
  <c r="T193" i="26"/>
  <c r="R193" i="26"/>
  <c r="P193" i="26"/>
  <c r="BI189" i="26"/>
  <c r="BH189" i="26"/>
  <c r="BG189" i="26"/>
  <c r="BF189" i="26"/>
  <c r="T189" i="26"/>
  <c r="R189" i="26"/>
  <c r="P189" i="26"/>
  <c r="BI185" i="26"/>
  <c r="BH185" i="26"/>
  <c r="BG185" i="26"/>
  <c r="BF185" i="26"/>
  <c r="T185" i="26"/>
  <c r="R185" i="26"/>
  <c r="P185" i="26"/>
  <c r="BI181" i="26"/>
  <c r="BH181" i="26"/>
  <c r="BG181" i="26"/>
  <c r="BF181" i="26"/>
  <c r="T181" i="26"/>
  <c r="R181" i="26"/>
  <c r="P181" i="26"/>
  <c r="BI177" i="26"/>
  <c r="BH177" i="26"/>
  <c r="BG177" i="26"/>
  <c r="BF177" i="26"/>
  <c r="T177" i="26"/>
  <c r="R177" i="26"/>
  <c r="P177" i="26"/>
  <c r="BI173" i="26"/>
  <c r="BH173" i="26"/>
  <c r="BG173" i="26"/>
  <c r="BF173" i="26"/>
  <c r="T173" i="26"/>
  <c r="R173" i="26"/>
  <c r="P173" i="26"/>
  <c r="BI172" i="26"/>
  <c r="BH172" i="26"/>
  <c r="BG172" i="26"/>
  <c r="BF172" i="26"/>
  <c r="T172" i="26"/>
  <c r="R172" i="26"/>
  <c r="P172" i="26"/>
  <c r="BI168" i="26"/>
  <c r="BH168" i="26"/>
  <c r="BG168" i="26"/>
  <c r="BF168" i="26"/>
  <c r="T168" i="26"/>
  <c r="R168" i="26"/>
  <c r="P168" i="26"/>
  <c r="BI164" i="26"/>
  <c r="BH164" i="26"/>
  <c r="BG164" i="26"/>
  <c r="BF164" i="26"/>
  <c r="T164" i="26"/>
  <c r="R164" i="26"/>
  <c r="P164" i="26"/>
  <c r="BI160" i="26"/>
  <c r="BH160" i="26"/>
  <c r="BG160" i="26"/>
  <c r="BF160" i="26"/>
  <c r="T160" i="26"/>
  <c r="R160" i="26"/>
  <c r="P160" i="26"/>
  <c r="BI156" i="26"/>
  <c r="BH156" i="26"/>
  <c r="BG156" i="26"/>
  <c r="BF156" i="26"/>
  <c r="T156" i="26"/>
  <c r="R156" i="26"/>
  <c r="P156" i="26"/>
  <c r="BI152" i="26"/>
  <c r="BH152" i="26"/>
  <c r="BG152" i="26"/>
  <c r="BF152" i="26"/>
  <c r="T152" i="26"/>
  <c r="R152" i="26"/>
  <c r="P152" i="26"/>
  <c r="BI142" i="26"/>
  <c r="BH142" i="26"/>
  <c r="BG142" i="26"/>
  <c r="BF142" i="26"/>
  <c r="T142" i="26"/>
  <c r="R142" i="26"/>
  <c r="P142" i="26"/>
  <c r="BI140" i="26"/>
  <c r="BH140" i="26"/>
  <c r="BG140" i="26"/>
  <c r="BF140" i="26"/>
  <c r="T140" i="26"/>
  <c r="R140" i="26"/>
  <c r="P140" i="26"/>
  <c r="BI138" i="26"/>
  <c r="BH138" i="26"/>
  <c r="BG138" i="26"/>
  <c r="BF138" i="26"/>
  <c r="T138" i="26"/>
  <c r="R138" i="26"/>
  <c r="P138" i="26"/>
  <c r="BI134" i="26"/>
  <c r="BH134" i="26"/>
  <c r="BG134" i="26"/>
  <c r="BF134" i="26"/>
  <c r="T134" i="26"/>
  <c r="R134" i="26"/>
  <c r="P134" i="26"/>
  <c r="BI132" i="26"/>
  <c r="BH132" i="26"/>
  <c r="BG132" i="26"/>
  <c r="BF132" i="26"/>
  <c r="T132" i="26"/>
  <c r="R132" i="26"/>
  <c r="P132" i="26"/>
  <c r="BI129" i="26"/>
  <c r="BH129" i="26"/>
  <c r="BG129" i="26"/>
  <c r="BF129" i="26"/>
  <c r="T129" i="26"/>
  <c r="R129" i="26"/>
  <c r="P129" i="26"/>
  <c r="J123" i="26"/>
  <c r="J122" i="26"/>
  <c r="F122" i="26"/>
  <c r="F120" i="26"/>
  <c r="E118" i="26"/>
  <c r="J94" i="26"/>
  <c r="J93" i="26"/>
  <c r="F93" i="26"/>
  <c r="F91" i="26"/>
  <c r="E89" i="26"/>
  <c r="J20" i="26"/>
  <c r="E20" i="26"/>
  <c r="F123" i="26"/>
  <c r="J19" i="26"/>
  <c r="J14" i="26"/>
  <c r="J120" i="26" s="1"/>
  <c r="E7" i="26"/>
  <c r="E114" i="26" s="1"/>
  <c r="J39" i="25"/>
  <c r="J38" i="25"/>
  <c r="AY120" i="1"/>
  <c r="J37" i="25"/>
  <c r="AX120" i="1"/>
  <c r="BI170" i="25"/>
  <c r="BH170" i="25"/>
  <c r="BG170" i="25"/>
  <c r="BF170" i="25"/>
  <c r="T170" i="25"/>
  <c r="T169" i="25" s="1"/>
  <c r="R170" i="25"/>
  <c r="R169" i="25"/>
  <c r="P170" i="25"/>
  <c r="P169" i="25"/>
  <c r="BI167" i="25"/>
  <c r="BH167" i="25"/>
  <c r="BG167" i="25"/>
  <c r="BF167" i="25"/>
  <c r="T167" i="25"/>
  <c r="R167" i="25"/>
  <c r="P167" i="25"/>
  <c r="BI163" i="25"/>
  <c r="BH163" i="25"/>
  <c r="BG163" i="25"/>
  <c r="BF163" i="25"/>
  <c r="T163" i="25"/>
  <c r="R163" i="25"/>
  <c r="P163" i="25"/>
  <c r="BI158" i="25"/>
  <c r="BH158" i="25"/>
  <c r="BG158" i="25"/>
  <c r="BF158" i="25"/>
  <c r="T158" i="25"/>
  <c r="R158" i="25"/>
  <c r="P158" i="25"/>
  <c r="BI153" i="25"/>
  <c r="BH153" i="25"/>
  <c r="BG153" i="25"/>
  <c r="BF153" i="25"/>
  <c r="T153" i="25"/>
  <c r="R153" i="25"/>
  <c r="P153" i="25"/>
  <c r="BI151" i="25"/>
  <c r="BH151" i="25"/>
  <c r="BG151" i="25"/>
  <c r="BF151" i="25"/>
  <c r="T151" i="25"/>
  <c r="R151" i="25"/>
  <c r="P151" i="25"/>
  <c r="BI149" i="25"/>
  <c r="BH149" i="25"/>
  <c r="BG149" i="25"/>
  <c r="BF149" i="25"/>
  <c r="T149" i="25"/>
  <c r="R149" i="25"/>
  <c r="P149" i="25"/>
  <c r="BI144" i="25"/>
  <c r="BH144" i="25"/>
  <c r="BG144" i="25"/>
  <c r="BF144" i="25"/>
  <c r="T144" i="25"/>
  <c r="R144" i="25"/>
  <c r="P144" i="25"/>
  <c r="BI143" i="25"/>
  <c r="BH143" i="25"/>
  <c r="BG143" i="25"/>
  <c r="BF143" i="25"/>
  <c r="T143" i="25"/>
  <c r="R143" i="25"/>
  <c r="P143" i="25"/>
  <c r="BI139" i="25"/>
  <c r="BH139" i="25"/>
  <c r="BG139" i="25"/>
  <c r="BF139" i="25"/>
  <c r="T139" i="25"/>
  <c r="R139" i="25"/>
  <c r="P139" i="25"/>
  <c r="BI137" i="25"/>
  <c r="BH137" i="25"/>
  <c r="BG137" i="25"/>
  <c r="BF137" i="25"/>
  <c r="T137" i="25"/>
  <c r="R137" i="25"/>
  <c r="P137" i="25"/>
  <c r="BI132" i="25"/>
  <c r="BH132" i="25"/>
  <c r="BG132" i="25"/>
  <c r="BF132" i="25"/>
  <c r="T132" i="25"/>
  <c r="R132" i="25"/>
  <c r="P132" i="25"/>
  <c r="BI127" i="25"/>
  <c r="BH127" i="25"/>
  <c r="BG127" i="25"/>
  <c r="BF127" i="25"/>
  <c r="T127" i="25"/>
  <c r="R127" i="25"/>
  <c r="P127" i="25"/>
  <c r="J121" i="25"/>
  <c r="J120" i="25"/>
  <c r="F120" i="25"/>
  <c r="F118" i="25"/>
  <c r="E116" i="25"/>
  <c r="J94" i="25"/>
  <c r="J93" i="25"/>
  <c r="F93" i="25"/>
  <c r="F91" i="25"/>
  <c r="E89" i="25"/>
  <c r="J20" i="25"/>
  <c r="E20" i="25"/>
  <c r="F94" i="25"/>
  <c r="J19" i="25"/>
  <c r="J14" i="25"/>
  <c r="J118" i="25"/>
  <c r="E7" i="25"/>
  <c r="E112" i="25"/>
  <c r="J39" i="24"/>
  <c r="J38" i="24"/>
  <c r="AY119" i="1"/>
  <c r="J37" i="24"/>
  <c r="AX119" i="1"/>
  <c r="BI341" i="24"/>
  <c r="BH341" i="24"/>
  <c r="BG341" i="24"/>
  <c r="BF341" i="24"/>
  <c r="T341" i="24"/>
  <c r="T340" i="24"/>
  <c r="R341" i="24"/>
  <c r="R340" i="24" s="1"/>
  <c r="P341" i="24"/>
  <c r="P340" i="24" s="1"/>
  <c r="BI339" i="24"/>
  <c r="BH339" i="24"/>
  <c r="BG339" i="24"/>
  <c r="BF339" i="24"/>
  <c r="T339" i="24"/>
  <c r="R339" i="24"/>
  <c r="P339" i="24"/>
  <c r="BI337" i="24"/>
  <c r="BH337" i="24"/>
  <c r="BG337" i="24"/>
  <c r="BF337" i="24"/>
  <c r="T337" i="24"/>
  <c r="R337" i="24"/>
  <c r="P337" i="24"/>
  <c r="BI336" i="24"/>
  <c r="BH336" i="24"/>
  <c r="BG336" i="24"/>
  <c r="BF336" i="24"/>
  <c r="T336" i="24"/>
  <c r="R336" i="24"/>
  <c r="P336" i="24"/>
  <c r="BI331" i="24"/>
  <c r="BH331" i="24"/>
  <c r="BG331" i="24"/>
  <c r="BF331" i="24"/>
  <c r="T331" i="24"/>
  <c r="R331" i="24"/>
  <c r="P331" i="24"/>
  <c r="BI327" i="24"/>
  <c r="BH327" i="24"/>
  <c r="BG327" i="24"/>
  <c r="BF327" i="24"/>
  <c r="T327" i="24"/>
  <c r="R327" i="24"/>
  <c r="P327" i="24"/>
  <c r="BI326" i="24"/>
  <c r="BH326" i="24"/>
  <c r="BG326" i="24"/>
  <c r="BF326" i="24"/>
  <c r="T326" i="24"/>
  <c r="R326" i="24"/>
  <c r="P326" i="24"/>
  <c r="BI322" i="24"/>
  <c r="BH322" i="24"/>
  <c r="BG322" i="24"/>
  <c r="BF322" i="24"/>
  <c r="T322" i="24"/>
  <c r="R322" i="24"/>
  <c r="P322" i="24"/>
  <c r="BI316" i="24"/>
  <c r="BH316" i="24"/>
  <c r="BG316" i="24"/>
  <c r="BF316" i="24"/>
  <c r="T316" i="24"/>
  <c r="R316" i="24"/>
  <c r="P316" i="24"/>
  <c r="BI315" i="24"/>
  <c r="BH315" i="24"/>
  <c r="BG315" i="24"/>
  <c r="BF315" i="24"/>
  <c r="T315" i="24"/>
  <c r="R315" i="24"/>
  <c r="P315" i="24"/>
  <c r="BI311" i="24"/>
  <c r="BH311" i="24"/>
  <c r="BG311" i="24"/>
  <c r="BF311" i="24"/>
  <c r="T311" i="24"/>
  <c r="R311" i="24"/>
  <c r="P311" i="24"/>
  <c r="BI307" i="24"/>
  <c r="BH307" i="24"/>
  <c r="BG307" i="24"/>
  <c r="BF307" i="24"/>
  <c r="T307" i="24"/>
  <c r="R307" i="24"/>
  <c r="P307" i="24"/>
  <c r="BI303" i="24"/>
  <c r="BH303" i="24"/>
  <c r="BG303" i="24"/>
  <c r="BF303" i="24"/>
  <c r="T303" i="24"/>
  <c r="R303" i="24"/>
  <c r="P303" i="24"/>
  <c r="BI299" i="24"/>
  <c r="BH299" i="24"/>
  <c r="BG299" i="24"/>
  <c r="BF299" i="24"/>
  <c r="T299" i="24"/>
  <c r="R299" i="24"/>
  <c r="P299" i="24"/>
  <c r="BI297" i="24"/>
  <c r="BH297" i="24"/>
  <c r="BG297" i="24"/>
  <c r="BF297" i="24"/>
  <c r="T297" i="24"/>
  <c r="R297" i="24"/>
  <c r="P297" i="24"/>
  <c r="BI293" i="24"/>
  <c r="BH293" i="24"/>
  <c r="BG293" i="24"/>
  <c r="BF293" i="24"/>
  <c r="T293" i="24"/>
  <c r="R293" i="24"/>
  <c r="P293" i="24"/>
  <c r="BI290" i="24"/>
  <c r="BH290" i="24"/>
  <c r="BG290" i="24"/>
  <c r="BF290" i="24"/>
  <c r="T290" i="24"/>
  <c r="R290" i="24"/>
  <c r="P290" i="24"/>
  <c r="BI285" i="24"/>
  <c r="BH285" i="24"/>
  <c r="BG285" i="24"/>
  <c r="BF285" i="24"/>
  <c r="T285" i="24"/>
  <c r="R285" i="24"/>
  <c r="P285" i="24"/>
  <c r="BI283" i="24"/>
  <c r="BH283" i="24"/>
  <c r="BG283" i="24"/>
  <c r="BF283" i="24"/>
  <c r="T283" i="24"/>
  <c r="R283" i="24"/>
  <c r="P283" i="24"/>
  <c r="BI279" i="24"/>
  <c r="BH279" i="24"/>
  <c r="BG279" i="24"/>
  <c r="BF279" i="24"/>
  <c r="T279" i="24"/>
  <c r="R279" i="24"/>
  <c r="P279" i="24"/>
  <c r="BI275" i="24"/>
  <c r="BH275" i="24"/>
  <c r="BG275" i="24"/>
  <c r="BF275" i="24"/>
  <c r="T275" i="24"/>
  <c r="R275" i="24"/>
  <c r="P275" i="24"/>
  <c r="BI269" i="24"/>
  <c r="BH269" i="24"/>
  <c r="BG269" i="24"/>
  <c r="BF269" i="24"/>
  <c r="T269" i="24"/>
  <c r="R269" i="24"/>
  <c r="P269" i="24"/>
  <c r="BI264" i="24"/>
  <c r="BH264" i="24"/>
  <c r="BG264" i="24"/>
  <c r="BF264" i="24"/>
  <c r="T264" i="24"/>
  <c r="R264" i="24"/>
  <c r="P264" i="24"/>
  <c r="BI260" i="24"/>
  <c r="BH260" i="24"/>
  <c r="BG260" i="24"/>
  <c r="BF260" i="24"/>
  <c r="T260" i="24"/>
  <c r="R260" i="24"/>
  <c r="P260" i="24"/>
  <c r="BI257" i="24"/>
  <c r="BH257" i="24"/>
  <c r="BG257" i="24"/>
  <c r="BF257" i="24"/>
  <c r="T257" i="24"/>
  <c r="R257" i="24"/>
  <c r="P257" i="24"/>
  <c r="BI256" i="24"/>
  <c r="BH256" i="24"/>
  <c r="BG256" i="24"/>
  <c r="BF256" i="24"/>
  <c r="T256" i="24"/>
  <c r="R256" i="24"/>
  <c r="P256" i="24"/>
  <c r="BI252" i="24"/>
  <c r="BH252" i="24"/>
  <c r="BG252" i="24"/>
  <c r="BF252" i="24"/>
  <c r="T252" i="24"/>
  <c r="R252" i="24"/>
  <c r="P252" i="24"/>
  <c r="BI250" i="24"/>
  <c r="BH250" i="24"/>
  <c r="BG250" i="24"/>
  <c r="BF250" i="24"/>
  <c r="T250" i="24"/>
  <c r="R250" i="24"/>
  <c r="P250" i="24"/>
  <c r="BI244" i="24"/>
  <c r="BH244" i="24"/>
  <c r="BG244" i="24"/>
  <c r="BF244" i="24"/>
  <c r="T244" i="24"/>
  <c r="R244" i="24"/>
  <c r="P244" i="24"/>
  <c r="BI237" i="24"/>
  <c r="BH237" i="24"/>
  <c r="BG237" i="24"/>
  <c r="BF237" i="24"/>
  <c r="T237" i="24"/>
  <c r="R237" i="24"/>
  <c r="P237" i="24"/>
  <c r="BI233" i="24"/>
  <c r="BH233" i="24"/>
  <c r="BG233" i="24"/>
  <c r="BF233" i="24"/>
  <c r="T233" i="24"/>
  <c r="R233" i="24"/>
  <c r="P233" i="24"/>
  <c r="BI229" i="24"/>
  <c r="BH229" i="24"/>
  <c r="BG229" i="24"/>
  <c r="BF229" i="24"/>
  <c r="T229" i="24"/>
  <c r="R229" i="24"/>
  <c r="P229" i="24"/>
  <c r="BI225" i="24"/>
  <c r="BH225" i="24"/>
  <c r="BG225" i="24"/>
  <c r="BF225" i="24"/>
  <c r="T225" i="24"/>
  <c r="R225" i="24"/>
  <c r="P225" i="24"/>
  <c r="BI221" i="24"/>
  <c r="BH221" i="24"/>
  <c r="BG221" i="24"/>
  <c r="BF221" i="24"/>
  <c r="T221" i="24"/>
  <c r="R221" i="24"/>
  <c r="P221" i="24"/>
  <c r="BI217" i="24"/>
  <c r="BH217" i="24"/>
  <c r="BG217" i="24"/>
  <c r="BF217" i="24"/>
  <c r="T217" i="24"/>
  <c r="R217" i="24"/>
  <c r="P217" i="24"/>
  <c r="BI215" i="24"/>
  <c r="BH215" i="24"/>
  <c r="BG215" i="24"/>
  <c r="BF215" i="24"/>
  <c r="T215" i="24"/>
  <c r="R215" i="24"/>
  <c r="P215" i="24"/>
  <c r="BI210" i="24"/>
  <c r="BH210" i="24"/>
  <c r="BG210" i="24"/>
  <c r="BF210" i="24"/>
  <c r="T210" i="24"/>
  <c r="R210" i="24"/>
  <c r="P210" i="24"/>
  <c r="BI204" i="24"/>
  <c r="BH204" i="24"/>
  <c r="BG204" i="24"/>
  <c r="BF204" i="24"/>
  <c r="T204" i="24"/>
  <c r="R204" i="24"/>
  <c r="P204" i="24"/>
  <c r="BI198" i="24"/>
  <c r="BH198" i="24"/>
  <c r="BG198" i="24"/>
  <c r="BF198" i="24"/>
  <c r="T198" i="24"/>
  <c r="R198" i="24"/>
  <c r="P198" i="24"/>
  <c r="BI192" i="24"/>
  <c r="BH192" i="24"/>
  <c r="BG192" i="24"/>
  <c r="BF192" i="24"/>
  <c r="T192" i="24"/>
  <c r="R192" i="24"/>
  <c r="P192" i="24"/>
  <c r="BI191" i="24"/>
  <c r="BH191" i="24"/>
  <c r="BG191" i="24"/>
  <c r="BF191" i="24"/>
  <c r="T191" i="24"/>
  <c r="R191" i="24"/>
  <c r="P191" i="24"/>
  <c r="BI185" i="24"/>
  <c r="BH185" i="24"/>
  <c r="BG185" i="24"/>
  <c r="BF185" i="24"/>
  <c r="T185" i="24"/>
  <c r="R185" i="24"/>
  <c r="P185" i="24"/>
  <c r="BI180" i="24"/>
  <c r="BH180" i="24"/>
  <c r="BG180" i="24"/>
  <c r="BF180" i="24"/>
  <c r="T180" i="24"/>
  <c r="R180" i="24"/>
  <c r="P180" i="24"/>
  <c r="BI175" i="24"/>
  <c r="BH175" i="24"/>
  <c r="BG175" i="24"/>
  <c r="BF175" i="24"/>
  <c r="T175" i="24"/>
  <c r="R175" i="24"/>
  <c r="P175" i="24"/>
  <c r="BI170" i="24"/>
  <c r="BH170" i="24"/>
  <c r="BG170" i="24"/>
  <c r="BF170" i="24"/>
  <c r="T170" i="24"/>
  <c r="R170" i="24"/>
  <c r="P170" i="24"/>
  <c r="BI165" i="24"/>
  <c r="BH165" i="24"/>
  <c r="BG165" i="24"/>
  <c r="BF165" i="24"/>
  <c r="T165" i="24"/>
  <c r="R165" i="24"/>
  <c r="P165" i="24"/>
  <c r="BI155" i="24"/>
  <c r="BH155" i="24"/>
  <c r="BG155" i="24"/>
  <c r="BF155" i="24"/>
  <c r="T155" i="24"/>
  <c r="R155" i="24"/>
  <c r="P155" i="24"/>
  <c r="BI148" i="24"/>
  <c r="BH148" i="24"/>
  <c r="BG148" i="24"/>
  <c r="BF148" i="24"/>
  <c r="T148" i="24"/>
  <c r="R148" i="24"/>
  <c r="P148" i="24"/>
  <c r="BI143" i="24"/>
  <c r="BH143" i="24"/>
  <c r="BG143" i="24"/>
  <c r="BF143" i="24"/>
  <c r="T143" i="24"/>
  <c r="R143" i="24"/>
  <c r="P143" i="24"/>
  <c r="BI138" i="24"/>
  <c r="BH138" i="24"/>
  <c r="BG138" i="24"/>
  <c r="BF138" i="24"/>
  <c r="T138" i="24"/>
  <c r="R138" i="24"/>
  <c r="P138" i="24"/>
  <c r="BI131" i="24"/>
  <c r="BH131" i="24"/>
  <c r="BG131" i="24"/>
  <c r="BF131" i="24"/>
  <c r="T131" i="24"/>
  <c r="R131" i="24"/>
  <c r="P131" i="24"/>
  <c r="J125" i="24"/>
  <c r="J124" i="24"/>
  <c r="F124" i="24"/>
  <c r="F122" i="24"/>
  <c r="E120" i="24"/>
  <c r="J94" i="24"/>
  <c r="J93" i="24"/>
  <c r="F93" i="24"/>
  <c r="F91" i="24"/>
  <c r="E89" i="24"/>
  <c r="J20" i="24"/>
  <c r="E20" i="24"/>
  <c r="F94" i="24" s="1"/>
  <c r="J19" i="24"/>
  <c r="J14" i="24"/>
  <c r="J91" i="24"/>
  <c r="E7" i="24"/>
  <c r="E116" i="24"/>
  <c r="J39" i="23"/>
  <c r="J38" i="23"/>
  <c r="AY118" i="1"/>
  <c r="J37" i="23"/>
  <c r="AX118" i="1"/>
  <c r="BI313" i="23"/>
  <c r="BH313" i="23"/>
  <c r="BG313" i="23"/>
  <c r="BF313" i="23"/>
  <c r="T313" i="23"/>
  <c r="T312" i="23"/>
  <c r="R313" i="23"/>
  <c r="R312" i="23"/>
  <c r="P313" i="23"/>
  <c r="P312" i="23" s="1"/>
  <c r="BI308" i="23"/>
  <c r="BH308" i="23"/>
  <c r="BG308" i="23"/>
  <c r="BF308" i="23"/>
  <c r="T308" i="23"/>
  <c r="R308" i="23"/>
  <c r="P308" i="23"/>
  <c r="BI304" i="23"/>
  <c r="BH304" i="23"/>
  <c r="BG304" i="23"/>
  <c r="BF304" i="23"/>
  <c r="T304" i="23"/>
  <c r="R304" i="23"/>
  <c r="P304" i="23"/>
  <c r="BI303" i="23"/>
  <c r="BH303" i="23"/>
  <c r="BG303" i="23"/>
  <c r="BF303" i="23"/>
  <c r="T303" i="23"/>
  <c r="R303" i="23"/>
  <c r="P303" i="23"/>
  <c r="BI299" i="23"/>
  <c r="BH299" i="23"/>
  <c r="BG299" i="23"/>
  <c r="BF299" i="23"/>
  <c r="T299" i="23"/>
  <c r="R299" i="23"/>
  <c r="P299" i="23"/>
  <c r="BI293" i="23"/>
  <c r="BH293" i="23"/>
  <c r="BG293" i="23"/>
  <c r="BF293" i="23"/>
  <c r="T293" i="23"/>
  <c r="R293" i="23"/>
  <c r="P293" i="23"/>
  <c r="BI292" i="23"/>
  <c r="BH292" i="23"/>
  <c r="BG292" i="23"/>
  <c r="BF292" i="23"/>
  <c r="T292" i="23"/>
  <c r="R292" i="23"/>
  <c r="P292" i="23"/>
  <c r="BI288" i="23"/>
  <c r="BH288" i="23"/>
  <c r="BG288" i="23"/>
  <c r="BF288" i="23"/>
  <c r="T288" i="23"/>
  <c r="R288" i="23"/>
  <c r="P288" i="23"/>
  <c r="BI283" i="23"/>
  <c r="BH283" i="23"/>
  <c r="BG283" i="23"/>
  <c r="BF283" i="23"/>
  <c r="T283" i="23"/>
  <c r="R283" i="23"/>
  <c r="P283" i="23"/>
  <c r="BI279" i="23"/>
  <c r="BH279" i="23"/>
  <c r="BG279" i="23"/>
  <c r="BF279" i="23"/>
  <c r="T279" i="23"/>
  <c r="R279" i="23"/>
  <c r="P279" i="23"/>
  <c r="BI275" i="23"/>
  <c r="BH275" i="23"/>
  <c r="BG275" i="23"/>
  <c r="BF275" i="23"/>
  <c r="T275" i="23"/>
  <c r="R275" i="23"/>
  <c r="P275" i="23"/>
  <c r="BI270" i="23"/>
  <c r="BH270" i="23"/>
  <c r="BG270" i="23"/>
  <c r="BF270" i="23"/>
  <c r="T270" i="23"/>
  <c r="R270" i="23"/>
  <c r="P270" i="23"/>
  <c r="BI267" i="23"/>
  <c r="BH267" i="23"/>
  <c r="BG267" i="23"/>
  <c r="BF267" i="23"/>
  <c r="T267" i="23"/>
  <c r="R267" i="23"/>
  <c r="P267" i="23"/>
  <c r="BI263" i="23"/>
  <c r="BH263" i="23"/>
  <c r="BG263" i="23"/>
  <c r="BF263" i="23"/>
  <c r="T263" i="23"/>
  <c r="R263" i="23"/>
  <c r="P263" i="23"/>
  <c r="BI258" i="23"/>
  <c r="BH258" i="23"/>
  <c r="BG258" i="23"/>
  <c r="BF258" i="23"/>
  <c r="T258" i="23"/>
  <c r="R258" i="23"/>
  <c r="P258" i="23"/>
  <c r="BI257" i="23"/>
  <c r="BH257" i="23"/>
  <c r="BG257" i="23"/>
  <c r="BF257" i="23"/>
  <c r="T257" i="23"/>
  <c r="R257" i="23"/>
  <c r="P257" i="23"/>
  <c r="BI253" i="23"/>
  <c r="BH253" i="23"/>
  <c r="BG253" i="23"/>
  <c r="BF253" i="23"/>
  <c r="T253" i="23"/>
  <c r="R253" i="23"/>
  <c r="P253" i="23"/>
  <c r="BI248" i="23"/>
  <c r="BH248" i="23"/>
  <c r="BG248" i="23"/>
  <c r="BF248" i="23"/>
  <c r="T248" i="23"/>
  <c r="R248" i="23"/>
  <c r="P248" i="23"/>
  <c r="BI242" i="23"/>
  <c r="BH242" i="23"/>
  <c r="BG242" i="23"/>
  <c r="BF242" i="23"/>
  <c r="T242" i="23"/>
  <c r="R242" i="23"/>
  <c r="P242" i="23"/>
  <c r="BI238" i="23"/>
  <c r="BH238" i="23"/>
  <c r="BG238" i="23"/>
  <c r="BF238" i="23"/>
  <c r="T238" i="23"/>
  <c r="R238" i="23"/>
  <c r="P238" i="23"/>
  <c r="BI233" i="23"/>
  <c r="BH233" i="23"/>
  <c r="BG233" i="23"/>
  <c r="BF233" i="23"/>
  <c r="T233" i="23"/>
  <c r="R233" i="23"/>
  <c r="P233" i="23"/>
  <c r="BI229" i="23"/>
  <c r="BH229" i="23"/>
  <c r="BG229" i="23"/>
  <c r="BF229" i="23"/>
  <c r="T229" i="23"/>
  <c r="R229" i="23"/>
  <c r="P229" i="23"/>
  <c r="BI226" i="23"/>
  <c r="BH226" i="23"/>
  <c r="BG226" i="23"/>
  <c r="BF226" i="23"/>
  <c r="T226" i="23"/>
  <c r="R226" i="23"/>
  <c r="P226" i="23"/>
  <c r="BI220" i="23"/>
  <c r="BH220" i="23"/>
  <c r="BG220" i="23"/>
  <c r="BF220" i="23"/>
  <c r="T220" i="23"/>
  <c r="R220" i="23"/>
  <c r="P220" i="23"/>
  <c r="BI213" i="23"/>
  <c r="BH213" i="23"/>
  <c r="BG213" i="23"/>
  <c r="BF213" i="23"/>
  <c r="T213" i="23"/>
  <c r="R213" i="23"/>
  <c r="P213" i="23"/>
  <c r="BI209" i="23"/>
  <c r="BH209" i="23"/>
  <c r="BG209" i="23"/>
  <c r="BF209" i="23"/>
  <c r="T209" i="23"/>
  <c r="R209" i="23"/>
  <c r="P209" i="23"/>
  <c r="BI202" i="23"/>
  <c r="BH202" i="23"/>
  <c r="BG202" i="23"/>
  <c r="BF202" i="23"/>
  <c r="T202" i="23"/>
  <c r="R202" i="23"/>
  <c r="P202" i="23"/>
  <c r="BI198" i="23"/>
  <c r="BH198" i="23"/>
  <c r="BG198" i="23"/>
  <c r="BF198" i="23"/>
  <c r="T198" i="23"/>
  <c r="R198" i="23"/>
  <c r="P198" i="23"/>
  <c r="BI194" i="23"/>
  <c r="BH194" i="23"/>
  <c r="BG194" i="23"/>
  <c r="BF194" i="23"/>
  <c r="T194" i="23"/>
  <c r="R194" i="23"/>
  <c r="P194" i="23"/>
  <c r="BI192" i="23"/>
  <c r="BH192" i="23"/>
  <c r="BG192" i="23"/>
  <c r="BF192" i="23"/>
  <c r="T192" i="23"/>
  <c r="R192" i="23"/>
  <c r="P192" i="23"/>
  <c r="BI188" i="23"/>
  <c r="BH188" i="23"/>
  <c r="BG188" i="23"/>
  <c r="BF188" i="23"/>
  <c r="T188" i="23"/>
  <c r="R188" i="23"/>
  <c r="P188" i="23"/>
  <c r="BI186" i="23"/>
  <c r="BH186" i="23"/>
  <c r="BG186" i="23"/>
  <c r="BF186" i="23"/>
  <c r="T186" i="23"/>
  <c r="R186" i="23"/>
  <c r="P186" i="23"/>
  <c r="BI182" i="23"/>
  <c r="BH182" i="23"/>
  <c r="BG182" i="23"/>
  <c r="BF182" i="23"/>
  <c r="T182" i="23"/>
  <c r="R182" i="23"/>
  <c r="P182" i="23"/>
  <c r="BI176" i="23"/>
  <c r="BH176" i="23"/>
  <c r="BG176" i="23"/>
  <c r="BF176" i="23"/>
  <c r="T176" i="23"/>
  <c r="R176" i="23"/>
  <c r="P176" i="23"/>
  <c r="BI170" i="23"/>
  <c r="BH170" i="23"/>
  <c r="BG170" i="23"/>
  <c r="BF170" i="23"/>
  <c r="T170" i="23"/>
  <c r="R170" i="23"/>
  <c r="P170" i="23"/>
  <c r="BI169" i="23"/>
  <c r="BH169" i="23"/>
  <c r="BG169" i="23"/>
  <c r="BF169" i="23"/>
  <c r="T169" i="23"/>
  <c r="R169" i="23"/>
  <c r="P169" i="23"/>
  <c r="BI163" i="23"/>
  <c r="BH163" i="23"/>
  <c r="BG163" i="23"/>
  <c r="BF163" i="23"/>
  <c r="T163" i="23"/>
  <c r="R163" i="23"/>
  <c r="P163" i="23"/>
  <c r="BI158" i="23"/>
  <c r="BH158" i="23"/>
  <c r="BG158" i="23"/>
  <c r="BF158" i="23"/>
  <c r="T158" i="23"/>
  <c r="R158" i="23"/>
  <c r="P158" i="23"/>
  <c r="BI153" i="23"/>
  <c r="BH153" i="23"/>
  <c r="BG153" i="23"/>
  <c r="BF153" i="23"/>
  <c r="T153" i="23"/>
  <c r="R153" i="23"/>
  <c r="P153" i="23"/>
  <c r="BI143" i="23"/>
  <c r="BH143" i="23"/>
  <c r="BG143" i="23"/>
  <c r="BF143" i="23"/>
  <c r="T143" i="23"/>
  <c r="R143" i="23"/>
  <c r="P143" i="23"/>
  <c r="BI139" i="23"/>
  <c r="BH139" i="23"/>
  <c r="BG139" i="23"/>
  <c r="BF139" i="23"/>
  <c r="T139" i="23"/>
  <c r="R139" i="23"/>
  <c r="P139" i="23"/>
  <c r="BI134" i="23"/>
  <c r="BH134" i="23"/>
  <c r="BG134" i="23"/>
  <c r="BF134" i="23"/>
  <c r="T134" i="23"/>
  <c r="R134" i="23"/>
  <c r="P134" i="23"/>
  <c r="BI129" i="23"/>
  <c r="BH129" i="23"/>
  <c r="BG129" i="23"/>
  <c r="BF129" i="23"/>
  <c r="T129" i="23"/>
  <c r="R129" i="23"/>
  <c r="P129" i="23"/>
  <c r="J123" i="23"/>
  <c r="J122" i="23"/>
  <c r="F122" i="23"/>
  <c r="F120" i="23"/>
  <c r="E118" i="23"/>
  <c r="J94" i="23"/>
  <c r="J93" i="23"/>
  <c r="F93" i="23"/>
  <c r="F91" i="23"/>
  <c r="E89" i="23"/>
  <c r="J20" i="23"/>
  <c r="E20" i="23"/>
  <c r="F94" i="23" s="1"/>
  <c r="J19" i="23"/>
  <c r="J14" i="23"/>
  <c r="J91" i="23" s="1"/>
  <c r="E7" i="23"/>
  <c r="E85" i="23"/>
  <c r="J39" i="22"/>
  <c r="J38" i="22"/>
  <c r="AY117" i="1"/>
  <c r="J37" i="22"/>
  <c r="AX117" i="1"/>
  <c r="BI322" i="22"/>
  <c r="BH322" i="22"/>
  <c r="BG322" i="22"/>
  <c r="BF322" i="22"/>
  <c r="T322" i="22"/>
  <c r="T321" i="22"/>
  <c r="R322" i="22"/>
  <c r="R321" i="22"/>
  <c r="P322" i="22"/>
  <c r="P321" i="22"/>
  <c r="BI317" i="22"/>
  <c r="BH317" i="22"/>
  <c r="BG317" i="22"/>
  <c r="BF317" i="22"/>
  <c r="T317" i="22"/>
  <c r="R317" i="22"/>
  <c r="P317" i="22"/>
  <c r="BI313" i="22"/>
  <c r="BH313" i="22"/>
  <c r="BG313" i="22"/>
  <c r="BF313" i="22"/>
  <c r="T313" i="22"/>
  <c r="R313" i="22"/>
  <c r="P313" i="22"/>
  <c r="BI312" i="22"/>
  <c r="BH312" i="22"/>
  <c r="BG312" i="22"/>
  <c r="BF312" i="22"/>
  <c r="T312" i="22"/>
  <c r="R312" i="22"/>
  <c r="P312" i="22"/>
  <c r="BI308" i="22"/>
  <c r="BH308" i="22"/>
  <c r="BG308" i="22"/>
  <c r="BF308" i="22"/>
  <c r="T308" i="22"/>
  <c r="R308" i="22"/>
  <c r="P308" i="22"/>
  <c r="BI303" i="22"/>
  <c r="BH303" i="22"/>
  <c r="BG303" i="22"/>
  <c r="BF303" i="22"/>
  <c r="T303" i="22"/>
  <c r="R303" i="22"/>
  <c r="P303" i="22"/>
  <c r="BI299" i="22"/>
  <c r="BH299" i="22"/>
  <c r="BG299" i="22"/>
  <c r="BF299" i="22"/>
  <c r="T299" i="22"/>
  <c r="R299" i="22"/>
  <c r="P299" i="22"/>
  <c r="BI295" i="22"/>
  <c r="BH295" i="22"/>
  <c r="BG295" i="22"/>
  <c r="BF295" i="22"/>
  <c r="T295" i="22"/>
  <c r="R295" i="22"/>
  <c r="P295" i="22"/>
  <c r="BI290" i="22"/>
  <c r="BH290" i="22"/>
  <c r="BG290" i="22"/>
  <c r="BF290" i="22"/>
  <c r="T290" i="22"/>
  <c r="R290" i="22"/>
  <c r="P290" i="22"/>
  <c r="BI287" i="22"/>
  <c r="BH287" i="22"/>
  <c r="BG287" i="22"/>
  <c r="BF287" i="22"/>
  <c r="T287" i="22"/>
  <c r="R287" i="22"/>
  <c r="P287" i="22"/>
  <c r="BI283" i="22"/>
  <c r="BH283" i="22"/>
  <c r="BG283" i="22"/>
  <c r="BF283" i="22"/>
  <c r="T283" i="22"/>
  <c r="R283" i="22"/>
  <c r="P283" i="22"/>
  <c r="BI280" i="22"/>
  <c r="BH280" i="22"/>
  <c r="BG280" i="22"/>
  <c r="BF280" i="22"/>
  <c r="T280" i="22"/>
  <c r="R280" i="22"/>
  <c r="P280" i="22"/>
  <c r="BI275" i="22"/>
  <c r="BH275" i="22"/>
  <c r="BG275" i="22"/>
  <c r="BF275" i="22"/>
  <c r="T275" i="22"/>
  <c r="R275" i="22"/>
  <c r="P275" i="22"/>
  <c r="BI273" i="22"/>
  <c r="BH273" i="22"/>
  <c r="BG273" i="22"/>
  <c r="BF273" i="22"/>
  <c r="T273" i="22"/>
  <c r="R273" i="22"/>
  <c r="P273" i="22"/>
  <c r="BI269" i="22"/>
  <c r="BH269" i="22"/>
  <c r="BG269" i="22"/>
  <c r="BF269" i="22"/>
  <c r="T269" i="22"/>
  <c r="R269" i="22"/>
  <c r="P269" i="22"/>
  <c r="BI264" i="22"/>
  <c r="BH264" i="22"/>
  <c r="BG264" i="22"/>
  <c r="BF264" i="22"/>
  <c r="T264" i="22"/>
  <c r="R264" i="22"/>
  <c r="P264" i="22"/>
  <c r="BI255" i="22"/>
  <c r="BH255" i="22"/>
  <c r="BG255" i="22"/>
  <c r="BF255" i="22"/>
  <c r="T255" i="22"/>
  <c r="R255" i="22"/>
  <c r="P255" i="22"/>
  <c r="BI250" i="22"/>
  <c r="BH250" i="22"/>
  <c r="BG250" i="22"/>
  <c r="BF250" i="22"/>
  <c r="T250" i="22"/>
  <c r="R250" i="22"/>
  <c r="P250" i="22"/>
  <c r="BI246" i="22"/>
  <c r="BH246" i="22"/>
  <c r="BG246" i="22"/>
  <c r="BF246" i="22"/>
  <c r="T246" i="22"/>
  <c r="R246" i="22"/>
  <c r="P246" i="22"/>
  <c r="BI243" i="22"/>
  <c r="BH243" i="22"/>
  <c r="BG243" i="22"/>
  <c r="BF243" i="22"/>
  <c r="T243" i="22"/>
  <c r="R243" i="22"/>
  <c r="P243" i="22"/>
  <c r="BI235" i="22"/>
  <c r="BH235" i="22"/>
  <c r="BG235" i="22"/>
  <c r="BF235" i="22"/>
  <c r="T235" i="22"/>
  <c r="R235" i="22"/>
  <c r="P235" i="22"/>
  <c r="BI230" i="22"/>
  <c r="BH230" i="22"/>
  <c r="BG230" i="22"/>
  <c r="BF230" i="22"/>
  <c r="T230" i="22"/>
  <c r="R230" i="22"/>
  <c r="P230" i="22"/>
  <c r="BI219" i="22"/>
  <c r="BH219" i="22"/>
  <c r="BG219" i="22"/>
  <c r="BF219" i="22"/>
  <c r="T219" i="22"/>
  <c r="R219" i="22"/>
  <c r="P219" i="22"/>
  <c r="BI215" i="22"/>
  <c r="BH215" i="22"/>
  <c r="BG215" i="22"/>
  <c r="BF215" i="22"/>
  <c r="T215" i="22"/>
  <c r="R215" i="22"/>
  <c r="P215" i="22"/>
  <c r="BI211" i="22"/>
  <c r="BH211" i="22"/>
  <c r="BG211" i="22"/>
  <c r="BF211" i="22"/>
  <c r="T211" i="22"/>
  <c r="R211" i="22"/>
  <c r="P211" i="22"/>
  <c r="BI207" i="22"/>
  <c r="BH207" i="22"/>
  <c r="BG207" i="22"/>
  <c r="BF207" i="22"/>
  <c r="T207" i="22"/>
  <c r="R207" i="22"/>
  <c r="P207" i="22"/>
  <c r="BI203" i="22"/>
  <c r="BH203" i="22"/>
  <c r="BG203" i="22"/>
  <c r="BF203" i="22"/>
  <c r="T203" i="22"/>
  <c r="R203" i="22"/>
  <c r="P203" i="22"/>
  <c r="BI201" i="22"/>
  <c r="BH201" i="22"/>
  <c r="BG201" i="22"/>
  <c r="BF201" i="22"/>
  <c r="T201" i="22"/>
  <c r="R201" i="22"/>
  <c r="P201" i="22"/>
  <c r="BI197" i="22"/>
  <c r="BH197" i="22"/>
  <c r="BG197" i="22"/>
  <c r="BF197" i="22"/>
  <c r="T197" i="22"/>
  <c r="R197" i="22"/>
  <c r="P197" i="22"/>
  <c r="BI191" i="22"/>
  <c r="BH191" i="22"/>
  <c r="BG191" i="22"/>
  <c r="BF191" i="22"/>
  <c r="T191" i="22"/>
  <c r="R191" i="22"/>
  <c r="P191" i="22"/>
  <c r="BI185" i="22"/>
  <c r="BH185" i="22"/>
  <c r="BG185" i="22"/>
  <c r="BF185" i="22"/>
  <c r="T185" i="22"/>
  <c r="R185" i="22"/>
  <c r="P185" i="22"/>
  <c r="BI184" i="22"/>
  <c r="BH184" i="22"/>
  <c r="BG184" i="22"/>
  <c r="BF184" i="22"/>
  <c r="T184" i="22"/>
  <c r="R184" i="22"/>
  <c r="P184" i="22"/>
  <c r="BI178" i="22"/>
  <c r="BH178" i="22"/>
  <c r="BG178" i="22"/>
  <c r="BF178" i="22"/>
  <c r="T178" i="22"/>
  <c r="R178" i="22"/>
  <c r="P178" i="22"/>
  <c r="BI172" i="22"/>
  <c r="BH172" i="22"/>
  <c r="BG172" i="22"/>
  <c r="BF172" i="22"/>
  <c r="T172" i="22"/>
  <c r="R172" i="22"/>
  <c r="P172" i="22"/>
  <c r="BI167" i="22"/>
  <c r="BH167" i="22"/>
  <c r="BG167" i="22"/>
  <c r="BF167" i="22"/>
  <c r="T167" i="22"/>
  <c r="R167" i="22"/>
  <c r="P167" i="22"/>
  <c r="BI162" i="22"/>
  <c r="BH162" i="22"/>
  <c r="BG162" i="22"/>
  <c r="BF162" i="22"/>
  <c r="T162" i="22"/>
  <c r="R162" i="22"/>
  <c r="P162" i="22"/>
  <c r="BI148" i="22"/>
  <c r="BH148" i="22"/>
  <c r="BG148" i="22"/>
  <c r="BF148" i="22"/>
  <c r="T148" i="22"/>
  <c r="R148" i="22"/>
  <c r="P148" i="22"/>
  <c r="BI144" i="22"/>
  <c r="BH144" i="22"/>
  <c r="BG144" i="22"/>
  <c r="BF144" i="22"/>
  <c r="T144" i="22"/>
  <c r="R144" i="22"/>
  <c r="P144" i="22"/>
  <c r="BI140" i="22"/>
  <c r="BH140" i="22"/>
  <c r="BG140" i="22"/>
  <c r="BF140" i="22"/>
  <c r="T140" i="22"/>
  <c r="R140" i="22"/>
  <c r="P140" i="22"/>
  <c r="BI135" i="22"/>
  <c r="BH135" i="22"/>
  <c r="BG135" i="22"/>
  <c r="BF135" i="22"/>
  <c r="T135" i="22"/>
  <c r="R135" i="22"/>
  <c r="P135" i="22"/>
  <c r="BI130" i="22"/>
  <c r="BH130" i="22"/>
  <c r="BG130" i="22"/>
  <c r="BF130" i="22"/>
  <c r="T130" i="22"/>
  <c r="R130" i="22"/>
  <c r="P130" i="22"/>
  <c r="J124" i="22"/>
  <c r="J123" i="22"/>
  <c r="F123" i="22"/>
  <c r="F121" i="22"/>
  <c r="E119" i="22"/>
  <c r="J94" i="22"/>
  <c r="J93" i="22"/>
  <c r="F93" i="22"/>
  <c r="F91" i="22"/>
  <c r="E89" i="22"/>
  <c r="J20" i="22"/>
  <c r="E20" i="22"/>
  <c r="F94" i="22"/>
  <c r="J19" i="22"/>
  <c r="J14" i="22"/>
  <c r="J91" i="22"/>
  <c r="E7" i="22"/>
  <c r="E85" i="22"/>
  <c r="J39" i="21"/>
  <c r="J38" i="21"/>
  <c r="AY116" i="1"/>
  <c r="J37" i="21"/>
  <c r="AX116" i="1"/>
  <c r="BI316" i="21"/>
  <c r="BH316" i="21"/>
  <c r="BG316" i="21"/>
  <c r="BF316" i="21"/>
  <c r="T316" i="21"/>
  <c r="T315" i="21"/>
  <c r="R316" i="21"/>
  <c r="R315" i="21" s="1"/>
  <c r="P316" i="21"/>
  <c r="P315" i="21" s="1"/>
  <c r="BI311" i="21"/>
  <c r="BH311" i="21"/>
  <c r="BG311" i="21"/>
  <c r="BF311" i="21"/>
  <c r="T311" i="21"/>
  <c r="R311" i="21"/>
  <c r="P311" i="21"/>
  <c r="BI307" i="21"/>
  <c r="BH307" i="21"/>
  <c r="BG307" i="21"/>
  <c r="BF307" i="21"/>
  <c r="T307" i="21"/>
  <c r="R307" i="21"/>
  <c r="P307" i="21"/>
  <c r="BI306" i="21"/>
  <c r="BH306" i="21"/>
  <c r="BG306" i="21"/>
  <c r="BF306" i="21"/>
  <c r="T306" i="21"/>
  <c r="R306" i="21"/>
  <c r="P306" i="21"/>
  <c r="BI302" i="21"/>
  <c r="BH302" i="21"/>
  <c r="BG302" i="21"/>
  <c r="BF302" i="21"/>
  <c r="T302" i="21"/>
  <c r="R302" i="21"/>
  <c r="P302" i="21"/>
  <c r="BI297" i="21"/>
  <c r="BH297" i="21"/>
  <c r="BG297" i="21"/>
  <c r="BF297" i="21"/>
  <c r="T297" i="21"/>
  <c r="R297" i="21"/>
  <c r="P297" i="21"/>
  <c r="BI293" i="21"/>
  <c r="BH293" i="21"/>
  <c r="BG293" i="21"/>
  <c r="BF293" i="21"/>
  <c r="T293" i="21"/>
  <c r="R293" i="21"/>
  <c r="P293" i="21"/>
  <c r="BI289" i="21"/>
  <c r="BH289" i="21"/>
  <c r="BG289" i="21"/>
  <c r="BF289" i="21"/>
  <c r="T289" i="21"/>
  <c r="R289" i="21"/>
  <c r="P289" i="21"/>
  <c r="BI284" i="21"/>
  <c r="BH284" i="21"/>
  <c r="BG284" i="21"/>
  <c r="BF284" i="21"/>
  <c r="T284" i="21"/>
  <c r="R284" i="21"/>
  <c r="P284" i="21"/>
  <c r="BI281" i="21"/>
  <c r="BH281" i="21"/>
  <c r="BG281" i="21"/>
  <c r="BF281" i="21"/>
  <c r="T281" i="21"/>
  <c r="R281" i="21"/>
  <c r="P281" i="21"/>
  <c r="BI277" i="21"/>
  <c r="BH277" i="21"/>
  <c r="BG277" i="21"/>
  <c r="BF277" i="21"/>
  <c r="T277" i="21"/>
  <c r="R277" i="21"/>
  <c r="P277" i="21"/>
  <c r="BI274" i="21"/>
  <c r="BH274" i="21"/>
  <c r="BG274" i="21"/>
  <c r="BF274" i="21"/>
  <c r="T274" i="21"/>
  <c r="R274" i="21"/>
  <c r="P274" i="21"/>
  <c r="BI269" i="21"/>
  <c r="BH269" i="21"/>
  <c r="BG269" i="21"/>
  <c r="BF269" i="21"/>
  <c r="T269" i="21"/>
  <c r="R269" i="21"/>
  <c r="P269" i="21"/>
  <c r="BI267" i="21"/>
  <c r="BH267" i="21"/>
  <c r="BG267" i="21"/>
  <c r="BF267" i="21"/>
  <c r="T267" i="21"/>
  <c r="R267" i="21"/>
  <c r="P267" i="21"/>
  <c r="BI263" i="21"/>
  <c r="BH263" i="21"/>
  <c r="BG263" i="21"/>
  <c r="BF263" i="21"/>
  <c r="T263" i="21"/>
  <c r="R263" i="21"/>
  <c r="P263" i="21"/>
  <c r="BI258" i="21"/>
  <c r="BH258" i="21"/>
  <c r="BG258" i="21"/>
  <c r="BF258" i="21"/>
  <c r="T258" i="21"/>
  <c r="R258" i="21"/>
  <c r="P258" i="21"/>
  <c r="BI249" i="21"/>
  <c r="BH249" i="21"/>
  <c r="BG249" i="21"/>
  <c r="BF249" i="21"/>
  <c r="T249" i="21"/>
  <c r="R249" i="21"/>
  <c r="P249" i="21"/>
  <c r="BI244" i="21"/>
  <c r="BH244" i="21"/>
  <c r="BG244" i="21"/>
  <c r="BF244" i="21"/>
  <c r="T244" i="21"/>
  <c r="R244" i="21"/>
  <c r="P244" i="21"/>
  <c r="BI240" i="21"/>
  <c r="BH240" i="21"/>
  <c r="BG240" i="21"/>
  <c r="BF240" i="21"/>
  <c r="T240" i="21"/>
  <c r="R240" i="21"/>
  <c r="P240" i="21"/>
  <c r="BI237" i="21"/>
  <c r="BH237" i="21"/>
  <c r="BG237" i="21"/>
  <c r="BF237" i="21"/>
  <c r="T237" i="21"/>
  <c r="R237" i="21"/>
  <c r="P237" i="21"/>
  <c r="BI229" i="21"/>
  <c r="BH229" i="21"/>
  <c r="BG229" i="21"/>
  <c r="BF229" i="21"/>
  <c r="T229" i="21"/>
  <c r="R229" i="21"/>
  <c r="P229" i="21"/>
  <c r="BI224" i="21"/>
  <c r="BH224" i="21"/>
  <c r="BG224" i="21"/>
  <c r="BF224" i="21"/>
  <c r="T224" i="21"/>
  <c r="R224" i="21"/>
  <c r="P224" i="21"/>
  <c r="BI213" i="21"/>
  <c r="BH213" i="21"/>
  <c r="BG213" i="21"/>
  <c r="BF213" i="21"/>
  <c r="T213" i="21"/>
  <c r="R213" i="21"/>
  <c r="P213" i="21"/>
  <c r="BI209" i="21"/>
  <c r="BH209" i="21"/>
  <c r="BG209" i="21"/>
  <c r="BF209" i="21"/>
  <c r="T209" i="21"/>
  <c r="R209" i="21"/>
  <c r="P209" i="21"/>
  <c r="BI205" i="21"/>
  <c r="BH205" i="21"/>
  <c r="BG205" i="21"/>
  <c r="BF205" i="21"/>
  <c r="T205" i="21"/>
  <c r="R205" i="21"/>
  <c r="P205" i="21"/>
  <c r="BI201" i="21"/>
  <c r="BH201" i="21"/>
  <c r="BG201" i="21"/>
  <c r="BF201" i="21"/>
  <c r="T201" i="21"/>
  <c r="R201" i="21"/>
  <c r="P201" i="21"/>
  <c r="BI197" i="21"/>
  <c r="BH197" i="21"/>
  <c r="BG197" i="21"/>
  <c r="BF197" i="21"/>
  <c r="T197" i="21"/>
  <c r="R197" i="21"/>
  <c r="P197" i="21"/>
  <c r="BI195" i="21"/>
  <c r="BH195" i="21"/>
  <c r="BG195" i="21"/>
  <c r="BF195" i="21"/>
  <c r="T195" i="21"/>
  <c r="R195" i="21"/>
  <c r="P195" i="21"/>
  <c r="BI191" i="21"/>
  <c r="BH191" i="21"/>
  <c r="BG191" i="21"/>
  <c r="BF191" i="21"/>
  <c r="T191" i="21"/>
  <c r="R191" i="21"/>
  <c r="P191" i="21"/>
  <c r="BI185" i="21"/>
  <c r="BH185" i="21"/>
  <c r="BG185" i="21"/>
  <c r="BF185" i="21"/>
  <c r="T185" i="21"/>
  <c r="R185" i="21"/>
  <c r="P185" i="21"/>
  <c r="BI179" i="21"/>
  <c r="BH179" i="21"/>
  <c r="BG179" i="21"/>
  <c r="BF179" i="21"/>
  <c r="T179" i="21"/>
  <c r="R179" i="21"/>
  <c r="P179" i="21"/>
  <c r="BI178" i="21"/>
  <c r="BH178" i="21"/>
  <c r="BG178" i="21"/>
  <c r="BF178" i="21"/>
  <c r="T178" i="21"/>
  <c r="R178" i="21"/>
  <c r="P178" i="21"/>
  <c r="BI172" i="21"/>
  <c r="BH172" i="21"/>
  <c r="BG172" i="21"/>
  <c r="BF172" i="21"/>
  <c r="T172" i="21"/>
  <c r="R172" i="21"/>
  <c r="P172" i="21"/>
  <c r="BI168" i="21"/>
  <c r="BH168" i="21"/>
  <c r="BG168" i="21"/>
  <c r="BF168" i="21"/>
  <c r="T168" i="21"/>
  <c r="R168" i="21"/>
  <c r="P168" i="21"/>
  <c r="BI163" i="21"/>
  <c r="BH163" i="21"/>
  <c r="BG163" i="21"/>
  <c r="BF163" i="21"/>
  <c r="T163" i="21"/>
  <c r="R163" i="21"/>
  <c r="P163" i="21"/>
  <c r="BI158" i="21"/>
  <c r="BH158" i="21"/>
  <c r="BG158" i="21"/>
  <c r="BF158" i="21"/>
  <c r="T158" i="21"/>
  <c r="R158" i="21"/>
  <c r="P158" i="21"/>
  <c r="BI144" i="21"/>
  <c r="BH144" i="21"/>
  <c r="BG144" i="21"/>
  <c r="BF144" i="21"/>
  <c r="T144" i="21"/>
  <c r="R144" i="21"/>
  <c r="P144" i="21"/>
  <c r="BI140" i="21"/>
  <c r="BH140" i="21"/>
  <c r="BG140" i="21"/>
  <c r="BF140" i="21"/>
  <c r="T140" i="21"/>
  <c r="R140" i="21"/>
  <c r="P140" i="21"/>
  <c r="BI135" i="21"/>
  <c r="BH135" i="21"/>
  <c r="BG135" i="21"/>
  <c r="BF135" i="21"/>
  <c r="T135" i="21"/>
  <c r="R135" i="21"/>
  <c r="P135" i="21"/>
  <c r="BI130" i="21"/>
  <c r="BH130" i="21"/>
  <c r="BG130" i="21"/>
  <c r="BF130" i="21"/>
  <c r="T130" i="21"/>
  <c r="R130" i="21"/>
  <c r="P130" i="21"/>
  <c r="J124" i="21"/>
  <c r="J123" i="21"/>
  <c r="F123" i="21"/>
  <c r="F121" i="21"/>
  <c r="E119" i="21"/>
  <c r="J94" i="21"/>
  <c r="J93" i="21"/>
  <c r="F93" i="21"/>
  <c r="F91" i="21"/>
  <c r="E89" i="21"/>
  <c r="J20" i="21"/>
  <c r="E20" i="21"/>
  <c r="F124" i="21" s="1"/>
  <c r="J19" i="21"/>
  <c r="J14" i="21"/>
  <c r="J91" i="21"/>
  <c r="E7" i="21"/>
  <c r="E115" i="21"/>
  <c r="J39" i="20"/>
  <c r="J38" i="20"/>
  <c r="AY115" i="1"/>
  <c r="J37" i="20"/>
  <c r="AX115" i="1"/>
  <c r="BI336" i="20"/>
  <c r="BH336" i="20"/>
  <c r="BG336" i="20"/>
  <c r="BF336" i="20"/>
  <c r="T336" i="20"/>
  <c r="T335" i="20"/>
  <c r="R336" i="20"/>
  <c r="R335" i="20"/>
  <c r="P336" i="20"/>
  <c r="P335" i="20" s="1"/>
  <c r="BI331" i="20"/>
  <c r="BH331" i="20"/>
  <c r="BG331" i="20"/>
  <c r="BF331" i="20"/>
  <c r="T331" i="20"/>
  <c r="R331" i="20"/>
  <c r="P331" i="20"/>
  <c r="BI327" i="20"/>
  <c r="BH327" i="20"/>
  <c r="BG327" i="20"/>
  <c r="BF327" i="20"/>
  <c r="T327" i="20"/>
  <c r="R327" i="20"/>
  <c r="P327" i="20"/>
  <c r="BI326" i="20"/>
  <c r="BH326" i="20"/>
  <c r="BG326" i="20"/>
  <c r="BF326" i="20"/>
  <c r="T326" i="20"/>
  <c r="R326" i="20"/>
  <c r="P326" i="20"/>
  <c r="BI322" i="20"/>
  <c r="BH322" i="20"/>
  <c r="BG322" i="20"/>
  <c r="BF322" i="20"/>
  <c r="T322" i="20"/>
  <c r="R322" i="20"/>
  <c r="P322" i="20"/>
  <c r="BI317" i="20"/>
  <c r="BH317" i="20"/>
  <c r="BG317" i="20"/>
  <c r="BF317" i="20"/>
  <c r="T317" i="20"/>
  <c r="R317" i="20"/>
  <c r="P317" i="20"/>
  <c r="BI312" i="20"/>
  <c r="BH312" i="20"/>
  <c r="BG312" i="20"/>
  <c r="BF312" i="20"/>
  <c r="T312" i="20"/>
  <c r="R312" i="20"/>
  <c r="P312" i="20"/>
  <c r="BI308" i="20"/>
  <c r="BH308" i="20"/>
  <c r="BG308" i="20"/>
  <c r="BF308" i="20"/>
  <c r="T308" i="20"/>
  <c r="R308" i="20"/>
  <c r="P308" i="20"/>
  <c r="BI304" i="20"/>
  <c r="BH304" i="20"/>
  <c r="BG304" i="20"/>
  <c r="BF304" i="20"/>
  <c r="T304" i="20"/>
  <c r="R304" i="20"/>
  <c r="P304" i="20"/>
  <c r="BI299" i="20"/>
  <c r="BH299" i="20"/>
  <c r="BG299" i="20"/>
  <c r="BF299" i="20"/>
  <c r="T299" i="20"/>
  <c r="R299" i="20"/>
  <c r="P299" i="20"/>
  <c r="BI296" i="20"/>
  <c r="BH296" i="20"/>
  <c r="BG296" i="20"/>
  <c r="BF296" i="20"/>
  <c r="T296" i="20"/>
  <c r="R296" i="20"/>
  <c r="P296" i="20"/>
  <c r="BI292" i="20"/>
  <c r="BH292" i="20"/>
  <c r="BG292" i="20"/>
  <c r="BF292" i="20"/>
  <c r="T292" i="20"/>
  <c r="R292" i="20"/>
  <c r="P292" i="20"/>
  <c r="BI289" i="20"/>
  <c r="BH289" i="20"/>
  <c r="BG289" i="20"/>
  <c r="BF289" i="20"/>
  <c r="T289" i="20"/>
  <c r="R289" i="20"/>
  <c r="P289" i="20"/>
  <c r="BI284" i="20"/>
  <c r="BH284" i="20"/>
  <c r="BG284" i="20"/>
  <c r="BF284" i="20"/>
  <c r="T284" i="20"/>
  <c r="R284" i="20"/>
  <c r="P284" i="20"/>
  <c r="BI282" i="20"/>
  <c r="BH282" i="20"/>
  <c r="BG282" i="20"/>
  <c r="BF282" i="20"/>
  <c r="T282" i="20"/>
  <c r="R282" i="20"/>
  <c r="P282" i="20"/>
  <c r="BI278" i="20"/>
  <c r="BH278" i="20"/>
  <c r="BG278" i="20"/>
  <c r="BF278" i="20"/>
  <c r="T278" i="20"/>
  <c r="R278" i="20"/>
  <c r="P278" i="20"/>
  <c r="BI272" i="20"/>
  <c r="BH272" i="20"/>
  <c r="BG272" i="20"/>
  <c r="BF272" i="20"/>
  <c r="T272" i="20"/>
  <c r="R272" i="20"/>
  <c r="P272" i="20"/>
  <c r="BI260" i="20"/>
  <c r="BH260" i="20"/>
  <c r="BG260" i="20"/>
  <c r="BF260" i="20"/>
  <c r="T260" i="20"/>
  <c r="R260" i="20"/>
  <c r="P260" i="20"/>
  <c r="BI255" i="20"/>
  <c r="BH255" i="20"/>
  <c r="BG255" i="20"/>
  <c r="BF255" i="20"/>
  <c r="T255" i="20"/>
  <c r="R255" i="20"/>
  <c r="P255" i="20"/>
  <c r="BI251" i="20"/>
  <c r="BH251" i="20"/>
  <c r="BG251" i="20"/>
  <c r="BF251" i="20"/>
  <c r="T251" i="20"/>
  <c r="R251" i="20"/>
  <c r="P251" i="20"/>
  <c r="BI248" i="20"/>
  <c r="BH248" i="20"/>
  <c r="BG248" i="20"/>
  <c r="BF248" i="20"/>
  <c r="T248" i="20"/>
  <c r="R248" i="20"/>
  <c r="P248" i="20"/>
  <c r="BI240" i="20"/>
  <c r="BH240" i="20"/>
  <c r="BG240" i="20"/>
  <c r="BF240" i="20"/>
  <c r="T240" i="20"/>
  <c r="R240" i="20"/>
  <c r="P240" i="20"/>
  <c r="BI235" i="20"/>
  <c r="BH235" i="20"/>
  <c r="BG235" i="20"/>
  <c r="BF235" i="20"/>
  <c r="T235" i="20"/>
  <c r="R235" i="20"/>
  <c r="P235" i="20"/>
  <c r="BI220" i="20"/>
  <c r="BH220" i="20"/>
  <c r="BG220" i="20"/>
  <c r="BF220" i="20"/>
  <c r="T220" i="20"/>
  <c r="R220" i="20"/>
  <c r="P220" i="20"/>
  <c r="BI216" i="20"/>
  <c r="BH216" i="20"/>
  <c r="BG216" i="20"/>
  <c r="BF216" i="20"/>
  <c r="T216" i="20"/>
  <c r="R216" i="20"/>
  <c r="P216" i="20"/>
  <c r="BI212" i="20"/>
  <c r="BH212" i="20"/>
  <c r="BG212" i="20"/>
  <c r="BF212" i="20"/>
  <c r="T212" i="20"/>
  <c r="R212" i="20"/>
  <c r="P212" i="20"/>
  <c r="BI208" i="20"/>
  <c r="BH208" i="20"/>
  <c r="BG208" i="20"/>
  <c r="BF208" i="20"/>
  <c r="T208" i="20"/>
  <c r="R208" i="20"/>
  <c r="P208" i="20"/>
  <c r="BI204" i="20"/>
  <c r="BH204" i="20"/>
  <c r="BG204" i="20"/>
  <c r="BF204" i="20"/>
  <c r="T204" i="20"/>
  <c r="R204" i="20"/>
  <c r="P204" i="20"/>
  <c r="BI202" i="20"/>
  <c r="BH202" i="20"/>
  <c r="BG202" i="20"/>
  <c r="BF202" i="20"/>
  <c r="T202" i="20"/>
  <c r="R202" i="20"/>
  <c r="P202" i="20"/>
  <c r="BI197" i="20"/>
  <c r="BH197" i="20"/>
  <c r="BG197" i="20"/>
  <c r="BF197" i="20"/>
  <c r="T197" i="20"/>
  <c r="R197" i="20"/>
  <c r="P197" i="20"/>
  <c r="BI191" i="20"/>
  <c r="BH191" i="20"/>
  <c r="BG191" i="20"/>
  <c r="BF191" i="20"/>
  <c r="T191" i="20"/>
  <c r="R191" i="20"/>
  <c r="P191" i="20"/>
  <c r="BI185" i="20"/>
  <c r="BH185" i="20"/>
  <c r="BG185" i="20"/>
  <c r="BF185" i="20"/>
  <c r="T185" i="20"/>
  <c r="R185" i="20"/>
  <c r="P185" i="20"/>
  <c r="BI184" i="20"/>
  <c r="BH184" i="20"/>
  <c r="BG184" i="20"/>
  <c r="BF184" i="20"/>
  <c r="T184" i="20"/>
  <c r="R184" i="20"/>
  <c r="P184" i="20"/>
  <c r="BI178" i="20"/>
  <c r="BH178" i="20"/>
  <c r="BG178" i="20"/>
  <c r="BF178" i="20"/>
  <c r="T178" i="20"/>
  <c r="R178" i="20"/>
  <c r="P178" i="20"/>
  <c r="BI173" i="20"/>
  <c r="BH173" i="20"/>
  <c r="BG173" i="20"/>
  <c r="BF173" i="20"/>
  <c r="T173" i="20"/>
  <c r="R173" i="20"/>
  <c r="P173" i="20"/>
  <c r="BI168" i="20"/>
  <c r="BH168" i="20"/>
  <c r="BG168" i="20"/>
  <c r="BF168" i="20"/>
  <c r="T168" i="20"/>
  <c r="R168" i="20"/>
  <c r="P168" i="20"/>
  <c r="BI163" i="20"/>
  <c r="BH163" i="20"/>
  <c r="BG163" i="20"/>
  <c r="BF163" i="20"/>
  <c r="T163" i="20"/>
  <c r="R163" i="20"/>
  <c r="P163" i="20"/>
  <c r="BI144" i="20"/>
  <c r="BH144" i="20"/>
  <c r="BG144" i="20"/>
  <c r="BF144" i="20"/>
  <c r="T144" i="20"/>
  <c r="R144" i="20"/>
  <c r="P144" i="20"/>
  <c r="BI140" i="20"/>
  <c r="BH140" i="20"/>
  <c r="BG140" i="20"/>
  <c r="BF140" i="20"/>
  <c r="T140" i="20"/>
  <c r="R140" i="20"/>
  <c r="P140" i="20"/>
  <c r="BI135" i="20"/>
  <c r="BH135" i="20"/>
  <c r="BG135" i="20"/>
  <c r="BF135" i="20"/>
  <c r="T135" i="20"/>
  <c r="R135" i="20"/>
  <c r="P135" i="20"/>
  <c r="BI130" i="20"/>
  <c r="BH130" i="20"/>
  <c r="BG130" i="20"/>
  <c r="BF130" i="20"/>
  <c r="T130" i="20"/>
  <c r="R130" i="20"/>
  <c r="P130" i="20"/>
  <c r="J124" i="20"/>
  <c r="J123" i="20"/>
  <c r="F123" i="20"/>
  <c r="F121" i="20"/>
  <c r="E119" i="20"/>
  <c r="J94" i="20"/>
  <c r="J93" i="20"/>
  <c r="F93" i="20"/>
  <c r="F91" i="20"/>
  <c r="E89" i="20"/>
  <c r="J20" i="20"/>
  <c r="E20" i="20"/>
  <c r="F94" i="20"/>
  <c r="J19" i="20"/>
  <c r="J14" i="20"/>
  <c r="J91" i="20"/>
  <c r="E7" i="20"/>
  <c r="E115" i="20"/>
  <c r="J39" i="19"/>
  <c r="J38" i="19"/>
  <c r="AY114" i="1"/>
  <c r="J37" i="19"/>
  <c r="AX114" i="1"/>
  <c r="BI306" i="19"/>
  <c r="BH306" i="19"/>
  <c r="BG306" i="19"/>
  <c r="BF306" i="19"/>
  <c r="T306" i="19"/>
  <c r="T305" i="19"/>
  <c r="R306" i="19"/>
  <c r="R305" i="19"/>
  <c r="P306" i="19"/>
  <c r="P305" i="19"/>
  <c r="BI301" i="19"/>
  <c r="BH301" i="19"/>
  <c r="BG301" i="19"/>
  <c r="BF301" i="19"/>
  <c r="T301" i="19"/>
  <c r="R301" i="19"/>
  <c r="P301" i="19"/>
  <c r="BI297" i="19"/>
  <c r="BH297" i="19"/>
  <c r="BG297" i="19"/>
  <c r="BF297" i="19"/>
  <c r="T297" i="19"/>
  <c r="R297" i="19"/>
  <c r="P297" i="19"/>
  <c r="BI296" i="19"/>
  <c r="BH296" i="19"/>
  <c r="BG296" i="19"/>
  <c r="BF296" i="19"/>
  <c r="T296" i="19"/>
  <c r="R296" i="19"/>
  <c r="P296" i="19"/>
  <c r="BI292" i="19"/>
  <c r="BH292" i="19"/>
  <c r="BG292" i="19"/>
  <c r="BF292" i="19"/>
  <c r="T292" i="19"/>
  <c r="R292" i="19"/>
  <c r="P292" i="19"/>
  <c r="BI287" i="19"/>
  <c r="BH287" i="19"/>
  <c r="BG287" i="19"/>
  <c r="BF287" i="19"/>
  <c r="T287" i="19"/>
  <c r="R287" i="19"/>
  <c r="P287" i="19"/>
  <c r="BI282" i="19"/>
  <c r="BH282" i="19"/>
  <c r="BG282" i="19"/>
  <c r="BF282" i="19"/>
  <c r="T282" i="19"/>
  <c r="R282" i="19"/>
  <c r="P282" i="19"/>
  <c r="BI277" i="19"/>
  <c r="BH277" i="19"/>
  <c r="BG277" i="19"/>
  <c r="BF277" i="19"/>
  <c r="T277" i="19"/>
  <c r="R277" i="19"/>
  <c r="P277" i="19"/>
  <c r="BI273" i="19"/>
  <c r="BH273" i="19"/>
  <c r="BG273" i="19"/>
  <c r="BF273" i="19"/>
  <c r="T273" i="19"/>
  <c r="R273" i="19"/>
  <c r="P273" i="19"/>
  <c r="BI269" i="19"/>
  <c r="BH269" i="19"/>
  <c r="BG269" i="19"/>
  <c r="BF269" i="19"/>
  <c r="T269" i="19"/>
  <c r="R269" i="19"/>
  <c r="P269" i="19"/>
  <c r="BI264" i="19"/>
  <c r="BH264" i="19"/>
  <c r="BG264" i="19"/>
  <c r="BF264" i="19"/>
  <c r="T264" i="19"/>
  <c r="R264" i="19"/>
  <c r="P264" i="19"/>
  <c r="BI261" i="19"/>
  <c r="BH261" i="19"/>
  <c r="BG261" i="19"/>
  <c r="BF261" i="19"/>
  <c r="T261" i="19"/>
  <c r="R261" i="19"/>
  <c r="P261" i="19"/>
  <c r="BI257" i="19"/>
  <c r="BH257" i="19"/>
  <c r="BG257" i="19"/>
  <c r="BF257" i="19"/>
  <c r="T257" i="19"/>
  <c r="R257" i="19"/>
  <c r="P257" i="19"/>
  <c r="BI255" i="19"/>
  <c r="BH255" i="19"/>
  <c r="BG255" i="19"/>
  <c r="BF255" i="19"/>
  <c r="T255" i="19"/>
  <c r="R255" i="19"/>
  <c r="P255" i="19"/>
  <c r="BI251" i="19"/>
  <c r="BH251" i="19"/>
  <c r="BG251" i="19"/>
  <c r="BF251" i="19"/>
  <c r="T251" i="19"/>
  <c r="R251" i="19"/>
  <c r="P251" i="19"/>
  <c r="BI247" i="19"/>
  <c r="BH247" i="19"/>
  <c r="BG247" i="19"/>
  <c r="BF247" i="19"/>
  <c r="T247" i="19"/>
  <c r="R247" i="19"/>
  <c r="P247" i="19"/>
  <c r="BI241" i="19"/>
  <c r="BH241" i="19"/>
  <c r="BG241" i="19"/>
  <c r="BF241" i="19"/>
  <c r="T241" i="19"/>
  <c r="R241" i="19"/>
  <c r="P241" i="19"/>
  <c r="BI236" i="19"/>
  <c r="BH236" i="19"/>
  <c r="BG236" i="19"/>
  <c r="BF236" i="19"/>
  <c r="T236" i="19"/>
  <c r="R236" i="19"/>
  <c r="P236" i="19"/>
  <c r="BI232" i="19"/>
  <c r="BH232" i="19"/>
  <c r="BG232" i="19"/>
  <c r="BF232" i="19"/>
  <c r="T232" i="19"/>
  <c r="R232" i="19"/>
  <c r="P232" i="19"/>
  <c r="BI229" i="19"/>
  <c r="BH229" i="19"/>
  <c r="BG229" i="19"/>
  <c r="BF229" i="19"/>
  <c r="T229" i="19"/>
  <c r="R229" i="19"/>
  <c r="P229" i="19"/>
  <c r="BI223" i="19"/>
  <c r="BH223" i="19"/>
  <c r="BG223" i="19"/>
  <c r="BF223" i="19"/>
  <c r="T223" i="19"/>
  <c r="R223" i="19"/>
  <c r="P223" i="19"/>
  <c r="BI218" i="19"/>
  <c r="BH218" i="19"/>
  <c r="BG218" i="19"/>
  <c r="BF218" i="19"/>
  <c r="T218" i="19"/>
  <c r="R218" i="19"/>
  <c r="P218" i="19"/>
  <c r="BI210" i="19"/>
  <c r="BH210" i="19"/>
  <c r="BG210" i="19"/>
  <c r="BF210" i="19"/>
  <c r="T210" i="19"/>
  <c r="R210" i="19"/>
  <c r="P210" i="19"/>
  <c r="BI206" i="19"/>
  <c r="BH206" i="19"/>
  <c r="BG206" i="19"/>
  <c r="BF206" i="19"/>
  <c r="T206" i="19"/>
  <c r="R206" i="19"/>
  <c r="P206" i="19"/>
  <c r="BI202" i="19"/>
  <c r="BH202" i="19"/>
  <c r="BG202" i="19"/>
  <c r="BF202" i="19"/>
  <c r="T202" i="19"/>
  <c r="R202" i="19"/>
  <c r="P202" i="19"/>
  <c r="BI198" i="19"/>
  <c r="BH198" i="19"/>
  <c r="BG198" i="19"/>
  <c r="BF198" i="19"/>
  <c r="T198" i="19"/>
  <c r="R198" i="19"/>
  <c r="P198" i="19"/>
  <c r="BI194" i="19"/>
  <c r="BH194" i="19"/>
  <c r="BG194" i="19"/>
  <c r="BF194" i="19"/>
  <c r="T194" i="19"/>
  <c r="R194" i="19"/>
  <c r="P194" i="19"/>
  <c r="BI192" i="19"/>
  <c r="BH192" i="19"/>
  <c r="BG192" i="19"/>
  <c r="BF192" i="19"/>
  <c r="T192" i="19"/>
  <c r="R192" i="19"/>
  <c r="P192" i="19"/>
  <c r="BI187" i="19"/>
  <c r="BH187" i="19"/>
  <c r="BG187" i="19"/>
  <c r="BF187" i="19"/>
  <c r="T187" i="19"/>
  <c r="R187" i="19"/>
  <c r="P187" i="19"/>
  <c r="BI181" i="19"/>
  <c r="BH181" i="19"/>
  <c r="BG181" i="19"/>
  <c r="BF181" i="19"/>
  <c r="T181" i="19"/>
  <c r="R181" i="19"/>
  <c r="P181" i="19"/>
  <c r="BI175" i="19"/>
  <c r="BH175" i="19"/>
  <c r="BG175" i="19"/>
  <c r="BF175" i="19"/>
  <c r="T175" i="19"/>
  <c r="R175" i="19"/>
  <c r="P175" i="19"/>
  <c r="BI174" i="19"/>
  <c r="BH174" i="19"/>
  <c r="BG174" i="19"/>
  <c r="BF174" i="19"/>
  <c r="T174" i="19"/>
  <c r="R174" i="19"/>
  <c r="P174" i="19"/>
  <c r="BI168" i="19"/>
  <c r="BH168" i="19"/>
  <c r="BG168" i="19"/>
  <c r="BF168" i="19"/>
  <c r="T168" i="19"/>
  <c r="R168" i="19"/>
  <c r="P168" i="19"/>
  <c r="BI163" i="19"/>
  <c r="BH163" i="19"/>
  <c r="BG163" i="19"/>
  <c r="BF163" i="19"/>
  <c r="T163" i="19"/>
  <c r="R163" i="19"/>
  <c r="P163" i="19"/>
  <c r="BI158" i="19"/>
  <c r="BH158" i="19"/>
  <c r="BG158" i="19"/>
  <c r="BF158" i="19"/>
  <c r="T158" i="19"/>
  <c r="R158" i="19"/>
  <c r="P158" i="19"/>
  <c r="BI153" i="19"/>
  <c r="BH153" i="19"/>
  <c r="BG153" i="19"/>
  <c r="BF153" i="19"/>
  <c r="T153" i="19"/>
  <c r="R153" i="19"/>
  <c r="P153" i="19"/>
  <c r="BI143" i="19"/>
  <c r="BH143" i="19"/>
  <c r="BG143" i="19"/>
  <c r="BF143" i="19"/>
  <c r="T143" i="19"/>
  <c r="R143" i="19"/>
  <c r="P143" i="19"/>
  <c r="BI139" i="19"/>
  <c r="BH139" i="19"/>
  <c r="BG139" i="19"/>
  <c r="BF139" i="19"/>
  <c r="T139" i="19"/>
  <c r="R139" i="19"/>
  <c r="P139" i="19"/>
  <c r="BI134" i="19"/>
  <c r="BH134" i="19"/>
  <c r="BG134" i="19"/>
  <c r="BF134" i="19"/>
  <c r="T134" i="19"/>
  <c r="R134" i="19"/>
  <c r="P134" i="19"/>
  <c r="BI129" i="19"/>
  <c r="BH129" i="19"/>
  <c r="BG129" i="19"/>
  <c r="BF129" i="19"/>
  <c r="T129" i="19"/>
  <c r="R129" i="19"/>
  <c r="P129" i="19"/>
  <c r="J123" i="19"/>
  <c r="J122" i="19"/>
  <c r="F122" i="19"/>
  <c r="F120" i="19"/>
  <c r="E118" i="19"/>
  <c r="J94" i="19"/>
  <c r="J93" i="19"/>
  <c r="F93" i="19"/>
  <c r="F91" i="19"/>
  <c r="E89" i="19"/>
  <c r="J20" i="19"/>
  <c r="E20" i="19"/>
  <c r="F94" i="19"/>
  <c r="J19" i="19"/>
  <c r="J14" i="19"/>
  <c r="J120" i="19"/>
  <c r="E7" i="19"/>
  <c r="E114" i="19"/>
  <c r="J39" i="18"/>
  <c r="J38" i="18"/>
  <c r="AY113" i="1" s="1"/>
  <c r="J37" i="18"/>
  <c r="AX113" i="1"/>
  <c r="BI311" i="18"/>
  <c r="BH311" i="18"/>
  <c r="BG311" i="18"/>
  <c r="BF311" i="18"/>
  <c r="T311" i="18"/>
  <c r="T310" i="18" s="1"/>
  <c r="R311" i="18"/>
  <c r="R310" i="18"/>
  <c r="P311" i="18"/>
  <c r="P310" i="18"/>
  <c r="BI306" i="18"/>
  <c r="BH306" i="18"/>
  <c r="BG306" i="18"/>
  <c r="BF306" i="18"/>
  <c r="T306" i="18"/>
  <c r="R306" i="18"/>
  <c r="P306" i="18"/>
  <c r="BI302" i="18"/>
  <c r="BH302" i="18"/>
  <c r="BG302" i="18"/>
  <c r="BF302" i="18"/>
  <c r="T302" i="18"/>
  <c r="R302" i="18"/>
  <c r="P302" i="18"/>
  <c r="BI301" i="18"/>
  <c r="BH301" i="18"/>
  <c r="BG301" i="18"/>
  <c r="BF301" i="18"/>
  <c r="T301" i="18"/>
  <c r="R301" i="18"/>
  <c r="P301" i="18"/>
  <c r="BI297" i="18"/>
  <c r="BH297" i="18"/>
  <c r="BG297" i="18"/>
  <c r="BF297" i="18"/>
  <c r="T297" i="18"/>
  <c r="R297" i="18"/>
  <c r="P297" i="18"/>
  <c r="BI292" i="18"/>
  <c r="BH292" i="18"/>
  <c r="BG292" i="18"/>
  <c r="BF292" i="18"/>
  <c r="T292" i="18"/>
  <c r="R292" i="18"/>
  <c r="P292" i="18"/>
  <c r="BI288" i="18"/>
  <c r="BH288" i="18"/>
  <c r="BG288" i="18"/>
  <c r="BF288" i="18"/>
  <c r="T288" i="18"/>
  <c r="R288" i="18"/>
  <c r="P288" i="18"/>
  <c r="BI284" i="18"/>
  <c r="BH284" i="18"/>
  <c r="BG284" i="18"/>
  <c r="BF284" i="18"/>
  <c r="T284" i="18"/>
  <c r="R284" i="18"/>
  <c r="P284" i="18"/>
  <c r="BI279" i="18"/>
  <c r="BH279" i="18"/>
  <c r="BG279" i="18"/>
  <c r="BF279" i="18"/>
  <c r="T279" i="18"/>
  <c r="R279" i="18"/>
  <c r="P279" i="18"/>
  <c r="BI276" i="18"/>
  <c r="BH276" i="18"/>
  <c r="BG276" i="18"/>
  <c r="BF276" i="18"/>
  <c r="T276" i="18"/>
  <c r="R276" i="18"/>
  <c r="P276" i="18"/>
  <c r="BI272" i="18"/>
  <c r="BH272" i="18"/>
  <c r="BG272" i="18"/>
  <c r="BF272" i="18"/>
  <c r="T272" i="18"/>
  <c r="R272" i="18"/>
  <c r="P272" i="18"/>
  <c r="BI270" i="18"/>
  <c r="BH270" i="18"/>
  <c r="BG270" i="18"/>
  <c r="BF270" i="18"/>
  <c r="T270" i="18"/>
  <c r="R270" i="18"/>
  <c r="P270" i="18"/>
  <c r="BI266" i="18"/>
  <c r="BH266" i="18"/>
  <c r="BG266" i="18"/>
  <c r="BF266" i="18"/>
  <c r="T266" i="18"/>
  <c r="R266" i="18"/>
  <c r="P266" i="18"/>
  <c r="BI261" i="18"/>
  <c r="BH261" i="18"/>
  <c r="BG261" i="18"/>
  <c r="BF261" i="18"/>
  <c r="T261" i="18"/>
  <c r="R261" i="18"/>
  <c r="P261" i="18"/>
  <c r="BI252" i="18"/>
  <c r="BH252" i="18"/>
  <c r="BG252" i="18"/>
  <c r="BF252" i="18"/>
  <c r="T252" i="18"/>
  <c r="R252" i="18"/>
  <c r="P252" i="18"/>
  <c r="BI247" i="18"/>
  <c r="BH247" i="18"/>
  <c r="BG247" i="18"/>
  <c r="BF247" i="18"/>
  <c r="T247" i="18"/>
  <c r="R247" i="18"/>
  <c r="P247" i="18"/>
  <c r="BI243" i="18"/>
  <c r="BH243" i="18"/>
  <c r="BG243" i="18"/>
  <c r="BF243" i="18"/>
  <c r="T243" i="18"/>
  <c r="R243" i="18"/>
  <c r="P243" i="18"/>
  <c r="BI240" i="18"/>
  <c r="BH240" i="18"/>
  <c r="BG240" i="18"/>
  <c r="BF240" i="18"/>
  <c r="T240" i="18"/>
  <c r="R240" i="18"/>
  <c r="P240" i="18"/>
  <c r="BI239" i="18"/>
  <c r="BH239" i="18"/>
  <c r="BG239" i="18"/>
  <c r="BF239" i="18"/>
  <c r="T239" i="18"/>
  <c r="R239" i="18"/>
  <c r="P239" i="18"/>
  <c r="BI235" i="18"/>
  <c r="BH235" i="18"/>
  <c r="BG235" i="18"/>
  <c r="BF235" i="18"/>
  <c r="T235" i="18"/>
  <c r="R235" i="18"/>
  <c r="P235" i="18"/>
  <c r="BI233" i="18"/>
  <c r="BH233" i="18"/>
  <c r="BG233" i="18"/>
  <c r="BF233" i="18"/>
  <c r="T233" i="18"/>
  <c r="R233" i="18"/>
  <c r="P233" i="18"/>
  <c r="BI225" i="18"/>
  <c r="BH225" i="18"/>
  <c r="BG225" i="18"/>
  <c r="BF225" i="18"/>
  <c r="T225" i="18"/>
  <c r="R225" i="18"/>
  <c r="P225" i="18"/>
  <c r="BI220" i="18"/>
  <c r="BH220" i="18"/>
  <c r="BG220" i="18"/>
  <c r="BF220" i="18"/>
  <c r="T220" i="18"/>
  <c r="R220" i="18"/>
  <c r="P220" i="18"/>
  <c r="BI209" i="18"/>
  <c r="BH209" i="18"/>
  <c r="BG209" i="18"/>
  <c r="BF209" i="18"/>
  <c r="T209" i="18"/>
  <c r="R209" i="18"/>
  <c r="P209" i="18"/>
  <c r="BI205" i="18"/>
  <c r="BH205" i="18"/>
  <c r="BG205" i="18"/>
  <c r="BF205" i="18"/>
  <c r="T205" i="18"/>
  <c r="R205" i="18"/>
  <c r="P205" i="18"/>
  <c r="BI201" i="18"/>
  <c r="BH201" i="18"/>
  <c r="BG201" i="18"/>
  <c r="BF201" i="18"/>
  <c r="T201" i="18"/>
  <c r="R201" i="18"/>
  <c r="P201" i="18"/>
  <c r="BI197" i="18"/>
  <c r="BH197" i="18"/>
  <c r="BG197" i="18"/>
  <c r="BF197" i="18"/>
  <c r="T197" i="18"/>
  <c r="R197" i="18"/>
  <c r="P197" i="18"/>
  <c r="BI193" i="18"/>
  <c r="BH193" i="18"/>
  <c r="BG193" i="18"/>
  <c r="BF193" i="18"/>
  <c r="T193" i="18"/>
  <c r="R193" i="18"/>
  <c r="P193" i="18"/>
  <c r="BI191" i="18"/>
  <c r="BH191" i="18"/>
  <c r="BG191" i="18"/>
  <c r="BF191" i="18"/>
  <c r="T191" i="18"/>
  <c r="R191" i="18"/>
  <c r="P191" i="18"/>
  <c r="BI187" i="18"/>
  <c r="BH187" i="18"/>
  <c r="BG187" i="18"/>
  <c r="BF187" i="18"/>
  <c r="T187" i="18"/>
  <c r="R187" i="18"/>
  <c r="P187" i="18"/>
  <c r="BI181" i="18"/>
  <c r="BH181" i="18"/>
  <c r="BG181" i="18"/>
  <c r="BF181" i="18"/>
  <c r="T181" i="18"/>
  <c r="R181" i="18"/>
  <c r="P181" i="18"/>
  <c r="BI175" i="18"/>
  <c r="BH175" i="18"/>
  <c r="BG175" i="18"/>
  <c r="BF175" i="18"/>
  <c r="T175" i="18"/>
  <c r="R175" i="18"/>
  <c r="P175" i="18"/>
  <c r="BI174" i="18"/>
  <c r="BH174" i="18"/>
  <c r="BG174" i="18"/>
  <c r="BF174" i="18"/>
  <c r="T174" i="18"/>
  <c r="R174" i="18"/>
  <c r="P174" i="18"/>
  <c r="BI168" i="18"/>
  <c r="BH168" i="18"/>
  <c r="BG168" i="18"/>
  <c r="BF168" i="18"/>
  <c r="T168" i="18"/>
  <c r="R168" i="18"/>
  <c r="P168" i="18"/>
  <c r="BI163" i="18"/>
  <c r="BH163" i="18"/>
  <c r="BG163" i="18"/>
  <c r="BF163" i="18"/>
  <c r="T163" i="18"/>
  <c r="R163" i="18"/>
  <c r="P163" i="18"/>
  <c r="BI158" i="18"/>
  <c r="BH158" i="18"/>
  <c r="BG158" i="18"/>
  <c r="BF158" i="18"/>
  <c r="T158" i="18"/>
  <c r="R158" i="18"/>
  <c r="P158" i="18"/>
  <c r="BI145" i="18"/>
  <c r="BH145" i="18"/>
  <c r="BG145" i="18"/>
  <c r="BF145" i="18"/>
  <c r="T145" i="18"/>
  <c r="R145" i="18"/>
  <c r="P145" i="18"/>
  <c r="BI139" i="18"/>
  <c r="BH139" i="18"/>
  <c r="BG139" i="18"/>
  <c r="BF139" i="18"/>
  <c r="T139" i="18"/>
  <c r="R139" i="18"/>
  <c r="P139" i="18"/>
  <c r="BI134" i="18"/>
  <c r="BH134" i="18"/>
  <c r="BG134" i="18"/>
  <c r="BF134" i="18"/>
  <c r="T134" i="18"/>
  <c r="R134" i="18"/>
  <c r="P134" i="18"/>
  <c r="BI129" i="18"/>
  <c r="BH129" i="18"/>
  <c r="BG129" i="18"/>
  <c r="BF129" i="18"/>
  <c r="T129" i="18"/>
  <c r="R129" i="18"/>
  <c r="P129" i="18"/>
  <c r="J123" i="18"/>
  <c r="J122" i="18"/>
  <c r="F122" i="18"/>
  <c r="F120" i="18"/>
  <c r="E118" i="18"/>
  <c r="J94" i="18"/>
  <c r="J93" i="18"/>
  <c r="F93" i="18"/>
  <c r="F91" i="18"/>
  <c r="E89" i="18"/>
  <c r="J20" i="18"/>
  <c r="E20" i="18"/>
  <c r="F123" i="18"/>
  <c r="J19" i="18"/>
  <c r="J14" i="18"/>
  <c r="J91" i="18"/>
  <c r="E7" i="18"/>
  <c r="E114" i="18"/>
  <c r="J39" i="17"/>
  <c r="J38" i="17"/>
  <c r="AY112" i="1" s="1"/>
  <c r="J37" i="17"/>
  <c r="AX112" i="1" s="1"/>
  <c r="BI315" i="17"/>
  <c r="BH315" i="17"/>
  <c r="BG315" i="17"/>
  <c r="BF315" i="17"/>
  <c r="T315" i="17"/>
  <c r="T314" i="17"/>
  <c r="R315" i="17"/>
  <c r="R314" i="17" s="1"/>
  <c r="P315" i="17"/>
  <c r="P314" i="17"/>
  <c r="BI310" i="17"/>
  <c r="BH310" i="17"/>
  <c r="BG310" i="17"/>
  <c r="BF310" i="17"/>
  <c r="T310" i="17"/>
  <c r="R310" i="17"/>
  <c r="P310" i="17"/>
  <c r="BI306" i="17"/>
  <c r="BH306" i="17"/>
  <c r="BG306" i="17"/>
  <c r="BF306" i="17"/>
  <c r="T306" i="17"/>
  <c r="R306" i="17"/>
  <c r="P306" i="17"/>
  <c r="BI305" i="17"/>
  <c r="BH305" i="17"/>
  <c r="BG305" i="17"/>
  <c r="BF305" i="17"/>
  <c r="T305" i="17"/>
  <c r="R305" i="17"/>
  <c r="P305" i="17"/>
  <c r="BI301" i="17"/>
  <c r="BH301" i="17"/>
  <c r="BG301" i="17"/>
  <c r="BF301" i="17"/>
  <c r="T301" i="17"/>
  <c r="R301" i="17"/>
  <c r="P301" i="17"/>
  <c r="BI296" i="17"/>
  <c r="BH296" i="17"/>
  <c r="BG296" i="17"/>
  <c r="BF296" i="17"/>
  <c r="T296" i="17"/>
  <c r="R296" i="17"/>
  <c r="P296" i="17"/>
  <c r="BI292" i="17"/>
  <c r="BH292" i="17"/>
  <c r="BG292" i="17"/>
  <c r="BF292" i="17"/>
  <c r="T292" i="17"/>
  <c r="R292" i="17"/>
  <c r="P292" i="17"/>
  <c r="BI288" i="17"/>
  <c r="BH288" i="17"/>
  <c r="BG288" i="17"/>
  <c r="BF288" i="17"/>
  <c r="T288" i="17"/>
  <c r="R288" i="17"/>
  <c r="P288" i="17"/>
  <c r="BI283" i="17"/>
  <c r="BH283" i="17"/>
  <c r="BG283" i="17"/>
  <c r="BF283" i="17"/>
  <c r="T283" i="17"/>
  <c r="R283" i="17"/>
  <c r="P283" i="17"/>
  <c r="BI280" i="17"/>
  <c r="BH280" i="17"/>
  <c r="BG280" i="17"/>
  <c r="BF280" i="17"/>
  <c r="T280" i="17"/>
  <c r="R280" i="17"/>
  <c r="P280" i="17"/>
  <c r="BI276" i="17"/>
  <c r="BH276" i="17"/>
  <c r="BG276" i="17"/>
  <c r="BF276" i="17"/>
  <c r="T276" i="17"/>
  <c r="R276" i="17"/>
  <c r="P276" i="17"/>
  <c r="BI274" i="17"/>
  <c r="BH274" i="17"/>
  <c r="BG274" i="17"/>
  <c r="BF274" i="17"/>
  <c r="T274" i="17"/>
  <c r="R274" i="17"/>
  <c r="P274" i="17"/>
  <c r="BI270" i="17"/>
  <c r="BH270" i="17"/>
  <c r="BG270" i="17"/>
  <c r="BF270" i="17"/>
  <c r="T270" i="17"/>
  <c r="R270" i="17"/>
  <c r="P270" i="17"/>
  <c r="BI266" i="17"/>
  <c r="BH266" i="17"/>
  <c r="BG266" i="17"/>
  <c r="BF266" i="17"/>
  <c r="T266" i="17"/>
  <c r="R266" i="17"/>
  <c r="P266" i="17"/>
  <c r="BI260" i="17"/>
  <c r="BH260" i="17"/>
  <c r="BG260" i="17"/>
  <c r="BF260" i="17"/>
  <c r="T260" i="17"/>
  <c r="R260" i="17"/>
  <c r="P260" i="17"/>
  <c r="BI255" i="17"/>
  <c r="BH255" i="17"/>
  <c r="BG255" i="17"/>
  <c r="BF255" i="17"/>
  <c r="T255" i="17"/>
  <c r="R255" i="17"/>
  <c r="P255" i="17"/>
  <c r="BI251" i="17"/>
  <c r="BH251" i="17"/>
  <c r="BG251" i="17"/>
  <c r="BF251" i="17"/>
  <c r="T251" i="17"/>
  <c r="R251" i="17"/>
  <c r="P251" i="17"/>
  <c r="BI248" i="17"/>
  <c r="BH248" i="17"/>
  <c r="BG248" i="17"/>
  <c r="BF248" i="17"/>
  <c r="T248" i="17"/>
  <c r="R248" i="17"/>
  <c r="P248" i="17"/>
  <c r="BI242" i="17"/>
  <c r="BH242" i="17"/>
  <c r="BG242" i="17"/>
  <c r="BF242" i="17"/>
  <c r="T242" i="17"/>
  <c r="R242" i="17"/>
  <c r="P242" i="17"/>
  <c r="BI237" i="17"/>
  <c r="BH237" i="17"/>
  <c r="BG237" i="17"/>
  <c r="BF237" i="17"/>
  <c r="T237" i="17"/>
  <c r="R237" i="17"/>
  <c r="P237" i="17"/>
  <c r="BI229" i="17"/>
  <c r="BH229" i="17"/>
  <c r="BG229" i="17"/>
  <c r="BF229" i="17"/>
  <c r="T229" i="17"/>
  <c r="R229" i="17"/>
  <c r="P229" i="17"/>
  <c r="BI225" i="17"/>
  <c r="BH225" i="17"/>
  <c r="BG225" i="17"/>
  <c r="BF225" i="17"/>
  <c r="T225" i="17"/>
  <c r="R225" i="17"/>
  <c r="P225" i="17"/>
  <c r="BI221" i="17"/>
  <c r="BH221" i="17"/>
  <c r="BG221" i="17"/>
  <c r="BF221" i="17"/>
  <c r="T221" i="17"/>
  <c r="R221" i="17"/>
  <c r="P221" i="17"/>
  <c r="BI217" i="17"/>
  <c r="BH217" i="17"/>
  <c r="BG217" i="17"/>
  <c r="BF217" i="17"/>
  <c r="T217" i="17"/>
  <c r="R217" i="17"/>
  <c r="P217" i="17"/>
  <c r="BI213" i="17"/>
  <c r="BH213" i="17"/>
  <c r="BG213" i="17"/>
  <c r="BF213" i="17"/>
  <c r="T213" i="17"/>
  <c r="R213" i="17"/>
  <c r="P213" i="17"/>
  <c r="BI209" i="17"/>
  <c r="BH209" i="17"/>
  <c r="BG209" i="17"/>
  <c r="BF209" i="17"/>
  <c r="T209" i="17"/>
  <c r="R209" i="17"/>
  <c r="P209" i="17"/>
  <c r="BI207" i="17"/>
  <c r="BH207" i="17"/>
  <c r="BG207" i="17"/>
  <c r="BF207" i="17"/>
  <c r="T207" i="17"/>
  <c r="R207" i="17"/>
  <c r="P207" i="17"/>
  <c r="BI202" i="17"/>
  <c r="BH202" i="17"/>
  <c r="BG202" i="17"/>
  <c r="BF202" i="17"/>
  <c r="T202" i="17"/>
  <c r="R202" i="17"/>
  <c r="P202" i="17"/>
  <c r="BI196" i="17"/>
  <c r="BH196" i="17"/>
  <c r="BG196" i="17"/>
  <c r="BF196" i="17"/>
  <c r="T196" i="17"/>
  <c r="R196" i="17"/>
  <c r="P196" i="17"/>
  <c r="BI190" i="17"/>
  <c r="BH190" i="17"/>
  <c r="BG190" i="17"/>
  <c r="BF190" i="17"/>
  <c r="T190" i="17"/>
  <c r="R190" i="17"/>
  <c r="P190" i="17"/>
  <c r="BI184" i="17"/>
  <c r="BH184" i="17"/>
  <c r="BG184" i="17"/>
  <c r="BF184" i="17"/>
  <c r="T184" i="17"/>
  <c r="R184" i="17"/>
  <c r="P184" i="17"/>
  <c r="BI183" i="17"/>
  <c r="BH183" i="17"/>
  <c r="BG183" i="17"/>
  <c r="BF183" i="17"/>
  <c r="T183" i="17"/>
  <c r="R183" i="17"/>
  <c r="P183" i="17"/>
  <c r="BI177" i="17"/>
  <c r="BH177" i="17"/>
  <c r="BG177" i="17"/>
  <c r="BF177" i="17"/>
  <c r="T177" i="17"/>
  <c r="R177" i="17"/>
  <c r="P177" i="17"/>
  <c r="BI173" i="17"/>
  <c r="BH173" i="17"/>
  <c r="BG173" i="17"/>
  <c r="BF173" i="17"/>
  <c r="T173" i="17"/>
  <c r="R173" i="17"/>
  <c r="P173" i="17"/>
  <c r="BI168" i="17"/>
  <c r="BH168" i="17"/>
  <c r="BG168" i="17"/>
  <c r="BF168" i="17"/>
  <c r="T168" i="17"/>
  <c r="R168" i="17"/>
  <c r="P168" i="17"/>
  <c r="BI163" i="17"/>
  <c r="BH163" i="17"/>
  <c r="BG163" i="17"/>
  <c r="BF163" i="17"/>
  <c r="T163" i="17"/>
  <c r="R163" i="17"/>
  <c r="P163" i="17"/>
  <c r="BI158" i="17"/>
  <c r="BH158" i="17"/>
  <c r="BG158" i="17"/>
  <c r="BF158" i="17"/>
  <c r="T158" i="17"/>
  <c r="R158" i="17"/>
  <c r="P158" i="17"/>
  <c r="BI153" i="17"/>
  <c r="BH153" i="17"/>
  <c r="BG153" i="17"/>
  <c r="BF153" i="17"/>
  <c r="T153" i="17"/>
  <c r="R153" i="17"/>
  <c r="P153" i="17"/>
  <c r="BI143" i="17"/>
  <c r="BH143" i="17"/>
  <c r="BG143" i="17"/>
  <c r="BF143" i="17"/>
  <c r="T143" i="17"/>
  <c r="R143" i="17"/>
  <c r="P143" i="17"/>
  <c r="BI139" i="17"/>
  <c r="BH139" i="17"/>
  <c r="BG139" i="17"/>
  <c r="BF139" i="17"/>
  <c r="T139" i="17"/>
  <c r="R139" i="17"/>
  <c r="P139" i="17"/>
  <c r="BI134" i="17"/>
  <c r="BH134" i="17"/>
  <c r="BG134" i="17"/>
  <c r="BF134" i="17"/>
  <c r="T134" i="17"/>
  <c r="R134" i="17"/>
  <c r="P134" i="17"/>
  <c r="BI129" i="17"/>
  <c r="BH129" i="17"/>
  <c r="BG129" i="17"/>
  <c r="BF129" i="17"/>
  <c r="T129" i="17"/>
  <c r="R129" i="17"/>
  <c r="P129" i="17"/>
  <c r="J123" i="17"/>
  <c r="J122" i="17"/>
  <c r="F122" i="17"/>
  <c r="F120" i="17"/>
  <c r="E118" i="17"/>
  <c r="J94" i="17"/>
  <c r="J93" i="17"/>
  <c r="F93" i="17"/>
  <c r="F91" i="17"/>
  <c r="E89" i="17"/>
  <c r="J20" i="17"/>
  <c r="E20" i="17"/>
  <c r="F123" i="17"/>
  <c r="J19" i="17"/>
  <c r="J14" i="17"/>
  <c r="J91" i="17"/>
  <c r="E7" i="17"/>
  <c r="E114" i="17"/>
  <c r="J39" i="16"/>
  <c r="J38" i="16"/>
  <c r="AY111" i="1"/>
  <c r="J37" i="16"/>
  <c r="AX111" i="1"/>
  <c r="BI356" i="16"/>
  <c r="BH356" i="16"/>
  <c r="BG356" i="16"/>
  <c r="BF356" i="16"/>
  <c r="T356" i="16"/>
  <c r="T355" i="16"/>
  <c r="R356" i="16"/>
  <c r="R355" i="16" s="1"/>
  <c r="P356" i="16"/>
  <c r="P355" i="16" s="1"/>
  <c r="BI351" i="16"/>
  <c r="BH351" i="16"/>
  <c r="BG351" i="16"/>
  <c r="BF351" i="16"/>
  <c r="T351" i="16"/>
  <c r="R351" i="16"/>
  <c r="P351" i="16"/>
  <c r="BI347" i="16"/>
  <c r="BH347" i="16"/>
  <c r="BG347" i="16"/>
  <c r="BF347" i="16"/>
  <c r="T347" i="16"/>
  <c r="R347" i="16"/>
  <c r="P347" i="16"/>
  <c r="BI346" i="16"/>
  <c r="BH346" i="16"/>
  <c r="BG346" i="16"/>
  <c r="BF346" i="16"/>
  <c r="T346" i="16"/>
  <c r="R346" i="16"/>
  <c r="P346" i="16"/>
  <c r="BI342" i="16"/>
  <c r="BH342" i="16"/>
  <c r="BG342" i="16"/>
  <c r="BF342" i="16"/>
  <c r="T342" i="16"/>
  <c r="R342" i="16"/>
  <c r="P342" i="16"/>
  <c r="BI337" i="16"/>
  <c r="BH337" i="16"/>
  <c r="BG337" i="16"/>
  <c r="BF337" i="16"/>
  <c r="T337" i="16"/>
  <c r="R337" i="16"/>
  <c r="P337" i="16"/>
  <c r="BI333" i="16"/>
  <c r="BH333" i="16"/>
  <c r="BG333" i="16"/>
  <c r="BF333" i="16"/>
  <c r="T333" i="16"/>
  <c r="R333" i="16"/>
  <c r="P333" i="16"/>
  <c r="BI329" i="16"/>
  <c r="BH329" i="16"/>
  <c r="BG329" i="16"/>
  <c r="BF329" i="16"/>
  <c r="T329" i="16"/>
  <c r="R329" i="16"/>
  <c r="P329" i="16"/>
  <c r="BI324" i="16"/>
  <c r="BH324" i="16"/>
  <c r="BG324" i="16"/>
  <c r="BF324" i="16"/>
  <c r="T324" i="16"/>
  <c r="R324" i="16"/>
  <c r="P324" i="16"/>
  <c r="BI321" i="16"/>
  <c r="BH321" i="16"/>
  <c r="BG321" i="16"/>
  <c r="BF321" i="16"/>
  <c r="T321" i="16"/>
  <c r="R321" i="16"/>
  <c r="P321" i="16"/>
  <c r="BI317" i="16"/>
  <c r="BH317" i="16"/>
  <c r="BG317" i="16"/>
  <c r="BF317" i="16"/>
  <c r="T317" i="16"/>
  <c r="R317" i="16"/>
  <c r="P317" i="16"/>
  <c r="BI314" i="16"/>
  <c r="BH314" i="16"/>
  <c r="BG314" i="16"/>
  <c r="BF314" i="16"/>
  <c r="T314" i="16"/>
  <c r="R314" i="16"/>
  <c r="P314" i="16"/>
  <c r="BI309" i="16"/>
  <c r="BH309" i="16"/>
  <c r="BG309" i="16"/>
  <c r="BF309" i="16"/>
  <c r="T309" i="16"/>
  <c r="R309" i="16"/>
  <c r="P309" i="16"/>
  <c r="BI307" i="16"/>
  <c r="BH307" i="16"/>
  <c r="BG307" i="16"/>
  <c r="BF307" i="16"/>
  <c r="T307" i="16"/>
  <c r="R307" i="16"/>
  <c r="P307" i="16"/>
  <c r="BI303" i="16"/>
  <c r="BH303" i="16"/>
  <c r="BG303" i="16"/>
  <c r="BF303" i="16"/>
  <c r="T303" i="16"/>
  <c r="R303" i="16"/>
  <c r="P303" i="16"/>
  <c r="BI297" i="16"/>
  <c r="BH297" i="16"/>
  <c r="BG297" i="16"/>
  <c r="BF297" i="16"/>
  <c r="T297" i="16"/>
  <c r="R297" i="16"/>
  <c r="P297" i="16"/>
  <c r="BI287" i="16"/>
  <c r="BH287" i="16"/>
  <c r="BG287" i="16"/>
  <c r="BF287" i="16"/>
  <c r="T287" i="16"/>
  <c r="R287" i="16"/>
  <c r="P287" i="16"/>
  <c r="BI282" i="16"/>
  <c r="BH282" i="16"/>
  <c r="BG282" i="16"/>
  <c r="BF282" i="16"/>
  <c r="T282" i="16"/>
  <c r="R282" i="16"/>
  <c r="P282" i="16"/>
  <c r="BI278" i="16"/>
  <c r="BH278" i="16"/>
  <c r="BG278" i="16"/>
  <c r="BF278" i="16"/>
  <c r="T278" i="16"/>
  <c r="R278" i="16"/>
  <c r="P278" i="16"/>
  <c r="BI275" i="16"/>
  <c r="BH275" i="16"/>
  <c r="BG275" i="16"/>
  <c r="BF275" i="16"/>
  <c r="T275" i="16"/>
  <c r="R275" i="16"/>
  <c r="P275" i="16"/>
  <c r="BI274" i="16"/>
  <c r="BH274" i="16"/>
  <c r="BG274" i="16"/>
  <c r="BF274" i="16"/>
  <c r="T274" i="16"/>
  <c r="R274" i="16"/>
  <c r="P274" i="16"/>
  <c r="BI270" i="16"/>
  <c r="BH270" i="16"/>
  <c r="BG270" i="16"/>
  <c r="BF270" i="16"/>
  <c r="T270" i="16"/>
  <c r="R270" i="16"/>
  <c r="P270" i="16"/>
  <c r="BI268" i="16"/>
  <c r="BH268" i="16"/>
  <c r="BG268" i="16"/>
  <c r="BF268" i="16"/>
  <c r="T268" i="16"/>
  <c r="R268" i="16"/>
  <c r="P268" i="16"/>
  <c r="BI260" i="16"/>
  <c r="BH260" i="16"/>
  <c r="BG260" i="16"/>
  <c r="BF260" i="16"/>
  <c r="T260" i="16"/>
  <c r="R260" i="16"/>
  <c r="P260" i="16"/>
  <c r="BI255" i="16"/>
  <c r="BH255" i="16"/>
  <c r="BG255" i="16"/>
  <c r="BF255" i="16"/>
  <c r="T255" i="16"/>
  <c r="R255" i="16"/>
  <c r="P255" i="16"/>
  <c r="BI244" i="16"/>
  <c r="BH244" i="16"/>
  <c r="BG244" i="16"/>
  <c r="BF244" i="16"/>
  <c r="T244" i="16"/>
  <c r="R244" i="16"/>
  <c r="P244" i="16"/>
  <c r="BI240" i="16"/>
  <c r="BH240" i="16"/>
  <c r="BG240" i="16"/>
  <c r="BF240" i="16"/>
  <c r="T240" i="16"/>
  <c r="R240" i="16"/>
  <c r="P240" i="16"/>
  <c r="BI236" i="16"/>
  <c r="BH236" i="16"/>
  <c r="BG236" i="16"/>
  <c r="BF236" i="16"/>
  <c r="T236" i="16"/>
  <c r="R236" i="16"/>
  <c r="P236" i="16"/>
  <c r="BI232" i="16"/>
  <c r="BH232" i="16"/>
  <c r="BG232" i="16"/>
  <c r="BF232" i="16"/>
  <c r="T232" i="16"/>
  <c r="R232" i="16"/>
  <c r="P232" i="16"/>
  <c r="BI228" i="16"/>
  <c r="BH228" i="16"/>
  <c r="BG228" i="16"/>
  <c r="BF228" i="16"/>
  <c r="T228" i="16"/>
  <c r="R228" i="16"/>
  <c r="P228" i="16"/>
  <c r="BI224" i="16"/>
  <c r="BH224" i="16"/>
  <c r="BG224" i="16"/>
  <c r="BF224" i="16"/>
  <c r="T224" i="16"/>
  <c r="R224" i="16"/>
  <c r="P224" i="16"/>
  <c r="BI222" i="16"/>
  <c r="BH222" i="16"/>
  <c r="BG222" i="16"/>
  <c r="BF222" i="16"/>
  <c r="T222" i="16"/>
  <c r="R222" i="16"/>
  <c r="P222" i="16"/>
  <c r="BI217" i="16"/>
  <c r="BH217" i="16"/>
  <c r="BG217" i="16"/>
  <c r="BF217" i="16"/>
  <c r="T217" i="16"/>
  <c r="R217" i="16"/>
  <c r="P217" i="16"/>
  <c r="BI211" i="16"/>
  <c r="BH211" i="16"/>
  <c r="BG211" i="16"/>
  <c r="BF211" i="16"/>
  <c r="T211" i="16"/>
  <c r="R211" i="16"/>
  <c r="P211" i="16"/>
  <c r="BI205" i="16"/>
  <c r="BH205" i="16"/>
  <c r="BG205" i="16"/>
  <c r="BF205" i="16"/>
  <c r="T205" i="16"/>
  <c r="R205" i="16"/>
  <c r="P205" i="16"/>
  <c r="BI199" i="16"/>
  <c r="BH199" i="16"/>
  <c r="BG199" i="16"/>
  <c r="BF199" i="16"/>
  <c r="T199" i="16"/>
  <c r="R199" i="16"/>
  <c r="P199" i="16"/>
  <c r="BI198" i="16"/>
  <c r="BH198" i="16"/>
  <c r="BG198" i="16"/>
  <c r="BF198" i="16"/>
  <c r="T198" i="16"/>
  <c r="R198" i="16"/>
  <c r="P198" i="16"/>
  <c r="BI192" i="16"/>
  <c r="BH192" i="16"/>
  <c r="BG192" i="16"/>
  <c r="BF192" i="16"/>
  <c r="T192" i="16"/>
  <c r="R192" i="16"/>
  <c r="P192" i="16"/>
  <c r="BI187" i="16"/>
  <c r="BH187" i="16"/>
  <c r="BG187" i="16"/>
  <c r="BF187" i="16"/>
  <c r="T187" i="16"/>
  <c r="R187" i="16"/>
  <c r="P187" i="16"/>
  <c r="BI182" i="16"/>
  <c r="BH182" i="16"/>
  <c r="BG182" i="16"/>
  <c r="BF182" i="16"/>
  <c r="T182" i="16"/>
  <c r="R182" i="16"/>
  <c r="P182" i="16"/>
  <c r="BI177" i="16"/>
  <c r="BH177" i="16"/>
  <c r="BG177" i="16"/>
  <c r="BF177" i="16"/>
  <c r="T177" i="16"/>
  <c r="R177" i="16"/>
  <c r="P177" i="16"/>
  <c r="BI172" i="16"/>
  <c r="BH172" i="16"/>
  <c r="BG172" i="16"/>
  <c r="BF172" i="16"/>
  <c r="T172" i="16"/>
  <c r="R172" i="16"/>
  <c r="P172" i="16"/>
  <c r="BI167" i="16"/>
  <c r="BH167" i="16"/>
  <c r="BG167" i="16"/>
  <c r="BF167" i="16"/>
  <c r="T167" i="16"/>
  <c r="R167" i="16"/>
  <c r="P167" i="16"/>
  <c r="BI151" i="16"/>
  <c r="BH151" i="16"/>
  <c r="BG151" i="16"/>
  <c r="BF151" i="16"/>
  <c r="T151" i="16"/>
  <c r="R151" i="16"/>
  <c r="P151" i="16"/>
  <c r="BI144" i="16"/>
  <c r="BH144" i="16"/>
  <c r="BG144" i="16"/>
  <c r="BF144" i="16"/>
  <c r="T144" i="16"/>
  <c r="R144" i="16"/>
  <c r="P144" i="16"/>
  <c r="BI140" i="16"/>
  <c r="BH140" i="16"/>
  <c r="BG140" i="16"/>
  <c r="BF140" i="16"/>
  <c r="T140" i="16"/>
  <c r="R140" i="16"/>
  <c r="P140" i="16"/>
  <c r="BI135" i="16"/>
  <c r="BH135" i="16"/>
  <c r="BG135" i="16"/>
  <c r="BF135" i="16"/>
  <c r="T135" i="16"/>
  <c r="R135" i="16"/>
  <c r="P135" i="16"/>
  <c r="BI130" i="16"/>
  <c r="BH130" i="16"/>
  <c r="BG130" i="16"/>
  <c r="BF130" i="16"/>
  <c r="T130" i="16"/>
  <c r="R130" i="16"/>
  <c r="P130" i="16"/>
  <c r="J124" i="16"/>
  <c r="J123" i="16"/>
  <c r="F123" i="16"/>
  <c r="F121" i="16"/>
  <c r="E119" i="16"/>
  <c r="J94" i="16"/>
  <c r="J93" i="16"/>
  <c r="F93" i="16"/>
  <c r="F91" i="16"/>
  <c r="E89" i="16"/>
  <c r="J20" i="16"/>
  <c r="E20" i="16"/>
  <c r="F94" i="16"/>
  <c r="J19" i="16"/>
  <c r="J14" i="16"/>
  <c r="J121" i="16"/>
  <c r="E7" i="16"/>
  <c r="E115" i="16"/>
  <c r="J39" i="15"/>
  <c r="J38" i="15"/>
  <c r="AY110" i="1" s="1"/>
  <c r="J37" i="15"/>
  <c r="AX110" i="1" s="1"/>
  <c r="BI307" i="15"/>
  <c r="BH307" i="15"/>
  <c r="BG307" i="15"/>
  <c r="BF307" i="15"/>
  <c r="T307" i="15"/>
  <c r="T306" i="15"/>
  <c r="R307" i="15"/>
  <c r="R306" i="15" s="1"/>
  <c r="P307" i="15"/>
  <c r="P306" i="15"/>
  <c r="BI302" i="15"/>
  <c r="BH302" i="15"/>
  <c r="BG302" i="15"/>
  <c r="BF302" i="15"/>
  <c r="T302" i="15"/>
  <c r="R302" i="15"/>
  <c r="P302" i="15"/>
  <c r="BI298" i="15"/>
  <c r="BH298" i="15"/>
  <c r="BG298" i="15"/>
  <c r="BF298" i="15"/>
  <c r="T298" i="15"/>
  <c r="R298" i="15"/>
  <c r="P298" i="15"/>
  <c r="BI297" i="15"/>
  <c r="BH297" i="15"/>
  <c r="BG297" i="15"/>
  <c r="BF297" i="15"/>
  <c r="T297" i="15"/>
  <c r="R297" i="15"/>
  <c r="P297" i="15"/>
  <c r="BI293" i="15"/>
  <c r="BH293" i="15"/>
  <c r="BG293" i="15"/>
  <c r="BF293" i="15"/>
  <c r="T293" i="15"/>
  <c r="R293" i="15"/>
  <c r="P293" i="15"/>
  <c r="BI288" i="15"/>
  <c r="BH288" i="15"/>
  <c r="BG288" i="15"/>
  <c r="BF288" i="15"/>
  <c r="T288" i="15"/>
  <c r="R288" i="15"/>
  <c r="P288" i="15"/>
  <c r="BI284" i="15"/>
  <c r="BH284" i="15"/>
  <c r="BG284" i="15"/>
  <c r="BF284" i="15"/>
  <c r="T284" i="15"/>
  <c r="R284" i="15"/>
  <c r="P284" i="15"/>
  <c r="BI280" i="15"/>
  <c r="BH280" i="15"/>
  <c r="BG280" i="15"/>
  <c r="BF280" i="15"/>
  <c r="T280" i="15"/>
  <c r="R280" i="15"/>
  <c r="P280" i="15"/>
  <c r="BI275" i="15"/>
  <c r="BH275" i="15"/>
  <c r="BG275" i="15"/>
  <c r="BF275" i="15"/>
  <c r="T275" i="15"/>
  <c r="R275" i="15"/>
  <c r="P275" i="15"/>
  <c r="BI272" i="15"/>
  <c r="BH272" i="15"/>
  <c r="BG272" i="15"/>
  <c r="BF272" i="15"/>
  <c r="T272" i="15"/>
  <c r="R272" i="15"/>
  <c r="P272" i="15"/>
  <c r="BI268" i="15"/>
  <c r="BH268" i="15"/>
  <c r="BG268" i="15"/>
  <c r="BF268" i="15"/>
  <c r="T268" i="15"/>
  <c r="R268" i="15"/>
  <c r="P268" i="15"/>
  <c r="BI266" i="15"/>
  <c r="BH266" i="15"/>
  <c r="BG266" i="15"/>
  <c r="BF266" i="15"/>
  <c r="T266" i="15"/>
  <c r="R266" i="15"/>
  <c r="P266" i="15"/>
  <c r="BI262" i="15"/>
  <c r="BH262" i="15"/>
  <c r="BG262" i="15"/>
  <c r="BF262" i="15"/>
  <c r="T262" i="15"/>
  <c r="R262" i="15"/>
  <c r="P262" i="15"/>
  <c r="BI258" i="15"/>
  <c r="BH258" i="15"/>
  <c r="BG258" i="15"/>
  <c r="BF258" i="15"/>
  <c r="T258" i="15"/>
  <c r="R258" i="15"/>
  <c r="P258" i="15"/>
  <c r="BI252" i="15"/>
  <c r="BH252" i="15"/>
  <c r="BG252" i="15"/>
  <c r="BF252" i="15"/>
  <c r="T252" i="15"/>
  <c r="R252" i="15"/>
  <c r="P252" i="15"/>
  <c r="BI247" i="15"/>
  <c r="BH247" i="15"/>
  <c r="BG247" i="15"/>
  <c r="BF247" i="15"/>
  <c r="T247" i="15"/>
  <c r="R247" i="15"/>
  <c r="P247" i="15"/>
  <c r="BI243" i="15"/>
  <c r="BH243" i="15"/>
  <c r="BG243" i="15"/>
  <c r="BF243" i="15"/>
  <c r="T243" i="15"/>
  <c r="R243" i="15"/>
  <c r="P243" i="15"/>
  <c r="BI240" i="15"/>
  <c r="BH240" i="15"/>
  <c r="BG240" i="15"/>
  <c r="BF240" i="15"/>
  <c r="T240" i="15"/>
  <c r="R240" i="15"/>
  <c r="P240" i="15"/>
  <c r="BI234" i="15"/>
  <c r="BH234" i="15"/>
  <c r="BG234" i="15"/>
  <c r="BF234" i="15"/>
  <c r="T234" i="15"/>
  <c r="R234" i="15"/>
  <c r="P234" i="15"/>
  <c r="BI229" i="15"/>
  <c r="BH229" i="15"/>
  <c r="BG229" i="15"/>
  <c r="BF229" i="15"/>
  <c r="T229" i="15"/>
  <c r="R229" i="15"/>
  <c r="P229" i="15"/>
  <c r="BI221" i="15"/>
  <c r="BH221" i="15"/>
  <c r="BG221" i="15"/>
  <c r="BF221" i="15"/>
  <c r="T221" i="15"/>
  <c r="R221" i="15"/>
  <c r="P221" i="15"/>
  <c r="BI217" i="15"/>
  <c r="BH217" i="15"/>
  <c r="BG217" i="15"/>
  <c r="BF217" i="15"/>
  <c r="T217" i="15"/>
  <c r="R217" i="15"/>
  <c r="P217" i="15"/>
  <c r="BI213" i="15"/>
  <c r="BH213" i="15"/>
  <c r="BG213" i="15"/>
  <c r="BF213" i="15"/>
  <c r="T213" i="15"/>
  <c r="R213" i="15"/>
  <c r="P213" i="15"/>
  <c r="BI209" i="15"/>
  <c r="BH209" i="15"/>
  <c r="BG209" i="15"/>
  <c r="BF209" i="15"/>
  <c r="T209" i="15"/>
  <c r="R209" i="15"/>
  <c r="P209" i="15"/>
  <c r="BI205" i="15"/>
  <c r="BH205" i="15"/>
  <c r="BG205" i="15"/>
  <c r="BF205" i="15"/>
  <c r="T205" i="15"/>
  <c r="R205" i="15"/>
  <c r="P205" i="15"/>
  <c r="BI201" i="15"/>
  <c r="BH201" i="15"/>
  <c r="BG201" i="15"/>
  <c r="BF201" i="15"/>
  <c r="T201" i="15"/>
  <c r="R201" i="15"/>
  <c r="P201" i="15"/>
  <c r="BI199" i="15"/>
  <c r="BH199" i="15"/>
  <c r="BG199" i="15"/>
  <c r="BF199" i="15"/>
  <c r="T199" i="15"/>
  <c r="R199" i="15"/>
  <c r="P199" i="15"/>
  <c r="BI194" i="15"/>
  <c r="BH194" i="15"/>
  <c r="BG194" i="15"/>
  <c r="BF194" i="15"/>
  <c r="T194" i="15"/>
  <c r="R194" i="15"/>
  <c r="P194" i="15"/>
  <c r="BI188" i="15"/>
  <c r="BH188" i="15"/>
  <c r="BG188" i="15"/>
  <c r="BF188" i="15"/>
  <c r="T188" i="15"/>
  <c r="R188" i="15"/>
  <c r="P188" i="15"/>
  <c r="BI182" i="15"/>
  <c r="BH182" i="15"/>
  <c r="BG182" i="15"/>
  <c r="BF182" i="15"/>
  <c r="T182" i="15"/>
  <c r="R182" i="15"/>
  <c r="P182" i="15"/>
  <c r="BI176" i="15"/>
  <c r="BH176" i="15"/>
  <c r="BG176" i="15"/>
  <c r="BF176" i="15"/>
  <c r="T176" i="15"/>
  <c r="R176" i="15"/>
  <c r="P176" i="15"/>
  <c r="BI175" i="15"/>
  <c r="BH175" i="15"/>
  <c r="BG175" i="15"/>
  <c r="BF175" i="15"/>
  <c r="T175" i="15"/>
  <c r="R175" i="15"/>
  <c r="P175" i="15"/>
  <c r="BI169" i="15"/>
  <c r="BH169" i="15"/>
  <c r="BG169" i="15"/>
  <c r="BF169" i="15"/>
  <c r="T169" i="15"/>
  <c r="R169" i="15"/>
  <c r="P169" i="15"/>
  <c r="BI164" i="15"/>
  <c r="BH164" i="15"/>
  <c r="BG164" i="15"/>
  <c r="BF164" i="15"/>
  <c r="T164" i="15"/>
  <c r="R164" i="15"/>
  <c r="P164" i="15"/>
  <c r="BI159" i="15"/>
  <c r="BH159" i="15"/>
  <c r="BG159" i="15"/>
  <c r="BF159" i="15"/>
  <c r="T159" i="15"/>
  <c r="R159" i="15"/>
  <c r="P159" i="15"/>
  <c r="BI154" i="15"/>
  <c r="BH154" i="15"/>
  <c r="BG154" i="15"/>
  <c r="BF154" i="15"/>
  <c r="T154" i="15"/>
  <c r="R154" i="15"/>
  <c r="P154" i="15"/>
  <c r="BI149" i="15"/>
  <c r="BH149" i="15"/>
  <c r="BG149" i="15"/>
  <c r="BF149" i="15"/>
  <c r="T149" i="15"/>
  <c r="R149" i="15"/>
  <c r="P149" i="15"/>
  <c r="BI139" i="15"/>
  <c r="BH139" i="15"/>
  <c r="BG139" i="15"/>
  <c r="BF139" i="15"/>
  <c r="T139" i="15"/>
  <c r="R139" i="15"/>
  <c r="P139" i="15"/>
  <c r="BI134" i="15"/>
  <c r="BH134" i="15"/>
  <c r="BG134" i="15"/>
  <c r="BF134" i="15"/>
  <c r="T134" i="15"/>
  <c r="R134" i="15"/>
  <c r="P134" i="15"/>
  <c r="BI129" i="15"/>
  <c r="BH129" i="15"/>
  <c r="BG129" i="15"/>
  <c r="BF129" i="15"/>
  <c r="T129" i="15"/>
  <c r="R129" i="15"/>
  <c r="P129" i="15"/>
  <c r="J123" i="15"/>
  <c r="J122" i="15"/>
  <c r="F122" i="15"/>
  <c r="F120" i="15"/>
  <c r="E118" i="15"/>
  <c r="J94" i="15"/>
  <c r="J93" i="15"/>
  <c r="F93" i="15"/>
  <c r="F91" i="15"/>
  <c r="E89" i="15"/>
  <c r="J20" i="15"/>
  <c r="E20" i="15"/>
  <c r="F123" i="15"/>
  <c r="J19" i="15"/>
  <c r="J14" i="15"/>
  <c r="J91" i="15"/>
  <c r="E7" i="15"/>
  <c r="E85" i="15"/>
  <c r="J39" i="14"/>
  <c r="J38" i="14"/>
  <c r="AY109" i="1"/>
  <c r="J37" i="14"/>
  <c r="AX109" i="1" s="1"/>
  <c r="BI301" i="14"/>
  <c r="BH301" i="14"/>
  <c r="BG301" i="14"/>
  <c r="BF301" i="14"/>
  <c r="T301" i="14"/>
  <c r="T300" i="14"/>
  <c r="R301" i="14"/>
  <c r="R300" i="14"/>
  <c r="P301" i="14"/>
  <c r="P300" i="14" s="1"/>
  <c r="BI296" i="14"/>
  <c r="BH296" i="14"/>
  <c r="BG296" i="14"/>
  <c r="BF296" i="14"/>
  <c r="T296" i="14"/>
  <c r="R296" i="14"/>
  <c r="P296" i="14"/>
  <c r="BI292" i="14"/>
  <c r="BH292" i="14"/>
  <c r="BG292" i="14"/>
  <c r="BF292" i="14"/>
  <c r="T292" i="14"/>
  <c r="R292" i="14"/>
  <c r="P292" i="14"/>
  <c r="BI291" i="14"/>
  <c r="BH291" i="14"/>
  <c r="BG291" i="14"/>
  <c r="BF291" i="14"/>
  <c r="T291" i="14"/>
  <c r="R291" i="14"/>
  <c r="P291" i="14"/>
  <c r="BI287" i="14"/>
  <c r="BH287" i="14"/>
  <c r="BG287" i="14"/>
  <c r="BF287" i="14"/>
  <c r="T287" i="14"/>
  <c r="R287" i="14"/>
  <c r="P287" i="14"/>
  <c r="BI282" i="14"/>
  <c r="BH282" i="14"/>
  <c r="BG282" i="14"/>
  <c r="BF282" i="14"/>
  <c r="T282" i="14"/>
  <c r="R282" i="14"/>
  <c r="P282" i="14"/>
  <c r="BI278" i="14"/>
  <c r="BH278" i="14"/>
  <c r="BG278" i="14"/>
  <c r="BF278" i="14"/>
  <c r="T278" i="14"/>
  <c r="R278" i="14"/>
  <c r="P278" i="14"/>
  <c r="BI274" i="14"/>
  <c r="BH274" i="14"/>
  <c r="BG274" i="14"/>
  <c r="BF274" i="14"/>
  <c r="T274" i="14"/>
  <c r="R274" i="14"/>
  <c r="P274" i="14"/>
  <c r="BI269" i="14"/>
  <c r="BH269" i="14"/>
  <c r="BG269" i="14"/>
  <c r="BF269" i="14"/>
  <c r="T269" i="14"/>
  <c r="R269" i="14"/>
  <c r="P269" i="14"/>
  <c r="BI266" i="14"/>
  <c r="BH266" i="14"/>
  <c r="BG266" i="14"/>
  <c r="BF266" i="14"/>
  <c r="T266" i="14"/>
  <c r="R266" i="14"/>
  <c r="P266" i="14"/>
  <c r="BI262" i="14"/>
  <c r="BH262" i="14"/>
  <c r="BG262" i="14"/>
  <c r="BF262" i="14"/>
  <c r="T262" i="14"/>
  <c r="R262" i="14"/>
  <c r="P262" i="14"/>
  <c r="BI260" i="14"/>
  <c r="BH260" i="14"/>
  <c r="BG260" i="14"/>
  <c r="BF260" i="14"/>
  <c r="T260" i="14"/>
  <c r="R260" i="14"/>
  <c r="P260" i="14"/>
  <c r="BI256" i="14"/>
  <c r="BH256" i="14"/>
  <c r="BG256" i="14"/>
  <c r="BF256" i="14"/>
  <c r="T256" i="14"/>
  <c r="R256" i="14"/>
  <c r="P256" i="14"/>
  <c r="BI252" i="14"/>
  <c r="BH252" i="14"/>
  <c r="BG252" i="14"/>
  <c r="BF252" i="14"/>
  <c r="T252" i="14"/>
  <c r="R252" i="14"/>
  <c r="P252" i="14"/>
  <c r="BI246" i="14"/>
  <c r="BH246" i="14"/>
  <c r="BG246" i="14"/>
  <c r="BF246" i="14"/>
  <c r="T246" i="14"/>
  <c r="R246" i="14"/>
  <c r="P246" i="14"/>
  <c r="BI241" i="14"/>
  <c r="BH241" i="14"/>
  <c r="BG241" i="14"/>
  <c r="BF241" i="14"/>
  <c r="T241" i="14"/>
  <c r="R241" i="14"/>
  <c r="P241" i="14"/>
  <c r="BI237" i="14"/>
  <c r="BH237" i="14"/>
  <c r="BG237" i="14"/>
  <c r="BF237" i="14"/>
  <c r="T237" i="14"/>
  <c r="R237" i="14"/>
  <c r="P237" i="14"/>
  <c r="BI234" i="14"/>
  <c r="BH234" i="14"/>
  <c r="BG234" i="14"/>
  <c r="BF234" i="14"/>
  <c r="T234" i="14"/>
  <c r="R234" i="14"/>
  <c r="P234" i="14"/>
  <c r="BI228" i="14"/>
  <c r="BH228" i="14"/>
  <c r="BG228" i="14"/>
  <c r="BF228" i="14"/>
  <c r="T228" i="14"/>
  <c r="R228" i="14"/>
  <c r="P228" i="14"/>
  <c r="BI223" i="14"/>
  <c r="BH223" i="14"/>
  <c r="BG223" i="14"/>
  <c r="BF223" i="14"/>
  <c r="T223" i="14"/>
  <c r="R223" i="14"/>
  <c r="P223" i="14"/>
  <c r="BI215" i="14"/>
  <c r="BH215" i="14"/>
  <c r="BG215" i="14"/>
  <c r="BF215" i="14"/>
  <c r="T215" i="14"/>
  <c r="R215" i="14"/>
  <c r="P215" i="14"/>
  <c r="BI211" i="14"/>
  <c r="BH211" i="14"/>
  <c r="BG211" i="14"/>
  <c r="BF211" i="14"/>
  <c r="T211" i="14"/>
  <c r="R211" i="14"/>
  <c r="P211" i="14"/>
  <c r="BI207" i="14"/>
  <c r="BH207" i="14"/>
  <c r="BG207" i="14"/>
  <c r="BF207" i="14"/>
  <c r="T207" i="14"/>
  <c r="R207" i="14"/>
  <c r="P207" i="14"/>
  <c r="BI203" i="14"/>
  <c r="BH203" i="14"/>
  <c r="BG203" i="14"/>
  <c r="BF203" i="14"/>
  <c r="T203" i="14"/>
  <c r="R203" i="14"/>
  <c r="P203" i="14"/>
  <c r="BI199" i="14"/>
  <c r="BH199" i="14"/>
  <c r="BG199" i="14"/>
  <c r="BF199" i="14"/>
  <c r="T199" i="14"/>
  <c r="R199" i="14"/>
  <c r="P199" i="14"/>
  <c r="BI197" i="14"/>
  <c r="BH197" i="14"/>
  <c r="BG197" i="14"/>
  <c r="BF197" i="14"/>
  <c r="T197" i="14"/>
  <c r="R197" i="14"/>
  <c r="P197" i="14"/>
  <c r="BI192" i="14"/>
  <c r="BH192" i="14"/>
  <c r="BG192" i="14"/>
  <c r="BF192" i="14"/>
  <c r="T192" i="14"/>
  <c r="R192" i="14"/>
  <c r="P192" i="14"/>
  <c r="BI186" i="14"/>
  <c r="BH186" i="14"/>
  <c r="BG186" i="14"/>
  <c r="BF186" i="14"/>
  <c r="T186" i="14"/>
  <c r="R186" i="14"/>
  <c r="P186" i="14"/>
  <c r="BI180" i="14"/>
  <c r="BH180" i="14"/>
  <c r="BG180" i="14"/>
  <c r="BF180" i="14"/>
  <c r="T180" i="14"/>
  <c r="R180" i="14"/>
  <c r="P180" i="14"/>
  <c r="BI179" i="14"/>
  <c r="BH179" i="14"/>
  <c r="BG179" i="14"/>
  <c r="BF179" i="14"/>
  <c r="T179" i="14"/>
  <c r="R179" i="14"/>
  <c r="P179" i="14"/>
  <c r="BI173" i="14"/>
  <c r="BH173" i="14"/>
  <c r="BG173" i="14"/>
  <c r="BF173" i="14"/>
  <c r="T173" i="14"/>
  <c r="R173" i="14"/>
  <c r="P173" i="14"/>
  <c r="BI167" i="14"/>
  <c r="BH167" i="14"/>
  <c r="BG167" i="14"/>
  <c r="BF167" i="14"/>
  <c r="T167" i="14"/>
  <c r="R167" i="14"/>
  <c r="P167" i="14"/>
  <c r="BI162" i="14"/>
  <c r="BH162" i="14"/>
  <c r="BG162" i="14"/>
  <c r="BF162" i="14"/>
  <c r="T162" i="14"/>
  <c r="R162" i="14"/>
  <c r="P162" i="14"/>
  <c r="BI157" i="14"/>
  <c r="BH157" i="14"/>
  <c r="BG157" i="14"/>
  <c r="BF157" i="14"/>
  <c r="T157" i="14"/>
  <c r="R157" i="14"/>
  <c r="P157" i="14"/>
  <c r="BI147" i="14"/>
  <c r="BH147" i="14"/>
  <c r="BG147" i="14"/>
  <c r="BF147" i="14"/>
  <c r="T147" i="14"/>
  <c r="R147" i="14"/>
  <c r="P147" i="14"/>
  <c r="BI143" i="14"/>
  <c r="BH143" i="14"/>
  <c r="BG143" i="14"/>
  <c r="BF143" i="14"/>
  <c r="T143" i="14"/>
  <c r="R143" i="14"/>
  <c r="P143" i="14"/>
  <c r="BI139" i="14"/>
  <c r="BH139" i="14"/>
  <c r="BG139" i="14"/>
  <c r="BF139" i="14"/>
  <c r="T139" i="14"/>
  <c r="R139" i="14"/>
  <c r="P139" i="14"/>
  <c r="BI134" i="14"/>
  <c r="BH134" i="14"/>
  <c r="BG134" i="14"/>
  <c r="BF134" i="14"/>
  <c r="T134" i="14"/>
  <c r="R134" i="14"/>
  <c r="P134" i="14"/>
  <c r="BI129" i="14"/>
  <c r="BH129" i="14"/>
  <c r="BG129" i="14"/>
  <c r="BF129" i="14"/>
  <c r="T129" i="14"/>
  <c r="R129" i="14"/>
  <c r="P129" i="14"/>
  <c r="J123" i="14"/>
  <c r="J122" i="14"/>
  <c r="F122" i="14"/>
  <c r="F120" i="14"/>
  <c r="E118" i="14"/>
  <c r="J94" i="14"/>
  <c r="J93" i="14"/>
  <c r="F93" i="14"/>
  <c r="F91" i="14"/>
  <c r="E89" i="14"/>
  <c r="J20" i="14"/>
  <c r="E20" i="14"/>
  <c r="F94" i="14"/>
  <c r="J19" i="14"/>
  <c r="J14" i="14"/>
  <c r="J120" i="14"/>
  <c r="E7" i="14"/>
  <c r="E114" i="14"/>
  <c r="J39" i="13"/>
  <c r="J38" i="13"/>
  <c r="AY108" i="1" s="1"/>
  <c r="J37" i="13"/>
  <c r="AX108" i="1" s="1"/>
  <c r="BI371" i="13"/>
  <c r="BH371" i="13"/>
  <c r="BG371" i="13"/>
  <c r="BF371" i="13"/>
  <c r="T371" i="13"/>
  <c r="T370" i="13"/>
  <c r="R371" i="13"/>
  <c r="R370" i="13"/>
  <c r="P371" i="13"/>
  <c r="P370" i="13"/>
  <c r="BI366" i="13"/>
  <c r="BH366" i="13"/>
  <c r="BG366" i="13"/>
  <c r="BF366" i="13"/>
  <c r="T366" i="13"/>
  <c r="R366" i="13"/>
  <c r="P366" i="13"/>
  <c r="BI361" i="13"/>
  <c r="BH361" i="13"/>
  <c r="BG361" i="13"/>
  <c r="BF361" i="13"/>
  <c r="T361" i="13"/>
  <c r="R361" i="13"/>
  <c r="P361" i="13"/>
  <c r="BI357" i="13"/>
  <c r="BH357" i="13"/>
  <c r="BG357" i="13"/>
  <c r="BF357" i="13"/>
  <c r="T357" i="13"/>
  <c r="R357" i="13"/>
  <c r="P357" i="13"/>
  <c r="BI353" i="13"/>
  <c r="BH353" i="13"/>
  <c r="BG353" i="13"/>
  <c r="BF353" i="13"/>
  <c r="T353" i="13"/>
  <c r="R353" i="13"/>
  <c r="P353" i="13"/>
  <c r="BI352" i="13"/>
  <c r="BH352" i="13"/>
  <c r="BG352" i="13"/>
  <c r="BF352" i="13"/>
  <c r="T352" i="13"/>
  <c r="R352" i="13"/>
  <c r="P352" i="13"/>
  <c r="BI348" i="13"/>
  <c r="BH348" i="13"/>
  <c r="BG348" i="13"/>
  <c r="BF348" i="13"/>
  <c r="T348" i="13"/>
  <c r="R348" i="13"/>
  <c r="P348" i="13"/>
  <c r="BI343" i="13"/>
  <c r="BH343" i="13"/>
  <c r="BG343" i="13"/>
  <c r="BF343" i="13"/>
  <c r="T343" i="13"/>
  <c r="R343" i="13"/>
  <c r="P343" i="13"/>
  <c r="BI339" i="13"/>
  <c r="BH339" i="13"/>
  <c r="BG339" i="13"/>
  <c r="BF339" i="13"/>
  <c r="T339" i="13"/>
  <c r="R339" i="13"/>
  <c r="P339" i="13"/>
  <c r="BI335" i="13"/>
  <c r="BH335" i="13"/>
  <c r="BG335" i="13"/>
  <c r="BF335" i="13"/>
  <c r="T335" i="13"/>
  <c r="R335" i="13"/>
  <c r="P335" i="13"/>
  <c r="BI330" i="13"/>
  <c r="BH330" i="13"/>
  <c r="BG330" i="13"/>
  <c r="BF330" i="13"/>
  <c r="T330" i="13"/>
  <c r="R330" i="13"/>
  <c r="P330" i="13"/>
  <c r="BI327" i="13"/>
  <c r="BH327" i="13"/>
  <c r="BG327" i="13"/>
  <c r="BF327" i="13"/>
  <c r="T327" i="13"/>
  <c r="R327" i="13"/>
  <c r="P327" i="13"/>
  <c r="BI323" i="13"/>
  <c r="BH323" i="13"/>
  <c r="BG323" i="13"/>
  <c r="BF323" i="13"/>
  <c r="T323" i="13"/>
  <c r="R323" i="13"/>
  <c r="P323" i="13"/>
  <c r="BI321" i="13"/>
  <c r="BH321" i="13"/>
  <c r="BG321" i="13"/>
  <c r="BF321" i="13"/>
  <c r="T321" i="13"/>
  <c r="R321" i="13"/>
  <c r="P321" i="13"/>
  <c r="BI317" i="13"/>
  <c r="BH317" i="13"/>
  <c r="BG317" i="13"/>
  <c r="BF317" i="13"/>
  <c r="T317" i="13"/>
  <c r="R317" i="13"/>
  <c r="P317" i="13"/>
  <c r="BI311" i="13"/>
  <c r="BH311" i="13"/>
  <c r="BG311" i="13"/>
  <c r="BF311" i="13"/>
  <c r="T311" i="13"/>
  <c r="R311" i="13"/>
  <c r="P311" i="13"/>
  <c r="BI301" i="13"/>
  <c r="BH301" i="13"/>
  <c r="BG301" i="13"/>
  <c r="BF301" i="13"/>
  <c r="T301" i="13"/>
  <c r="R301" i="13"/>
  <c r="P301" i="13"/>
  <c r="BI296" i="13"/>
  <c r="BH296" i="13"/>
  <c r="BG296" i="13"/>
  <c r="BF296" i="13"/>
  <c r="T296" i="13"/>
  <c r="R296" i="13"/>
  <c r="P296" i="13"/>
  <c r="BI292" i="13"/>
  <c r="BH292" i="13"/>
  <c r="BG292" i="13"/>
  <c r="BF292" i="13"/>
  <c r="T292" i="13"/>
  <c r="R292" i="13"/>
  <c r="P292" i="13"/>
  <c r="BI289" i="13"/>
  <c r="BH289" i="13"/>
  <c r="BG289" i="13"/>
  <c r="BF289" i="13"/>
  <c r="T289" i="13"/>
  <c r="R289" i="13"/>
  <c r="P289" i="13"/>
  <c r="BI282" i="13"/>
  <c r="BH282" i="13"/>
  <c r="BG282" i="13"/>
  <c r="BF282" i="13"/>
  <c r="T282" i="13"/>
  <c r="R282" i="13"/>
  <c r="P282" i="13"/>
  <c r="BI277" i="13"/>
  <c r="BH277" i="13"/>
  <c r="BG277" i="13"/>
  <c r="BF277" i="13"/>
  <c r="T277" i="13"/>
  <c r="R277" i="13"/>
  <c r="P277" i="13"/>
  <c r="BI266" i="13"/>
  <c r="BH266" i="13"/>
  <c r="BG266" i="13"/>
  <c r="BF266" i="13"/>
  <c r="T266" i="13"/>
  <c r="R266" i="13"/>
  <c r="P266" i="13"/>
  <c r="BI262" i="13"/>
  <c r="BH262" i="13"/>
  <c r="BG262" i="13"/>
  <c r="BF262" i="13"/>
  <c r="T262" i="13"/>
  <c r="R262" i="13"/>
  <c r="P262" i="13"/>
  <c r="BI258" i="13"/>
  <c r="BH258" i="13"/>
  <c r="BG258" i="13"/>
  <c r="BF258" i="13"/>
  <c r="T258" i="13"/>
  <c r="R258" i="13"/>
  <c r="P258" i="13"/>
  <c r="BI254" i="13"/>
  <c r="BH254" i="13"/>
  <c r="BG254" i="13"/>
  <c r="BF254" i="13"/>
  <c r="T254" i="13"/>
  <c r="R254" i="13"/>
  <c r="P254" i="13"/>
  <c r="BI250" i="13"/>
  <c r="BH250" i="13"/>
  <c r="BG250" i="13"/>
  <c r="BF250" i="13"/>
  <c r="T250" i="13"/>
  <c r="R250" i="13"/>
  <c r="P250" i="13"/>
  <c r="BI248" i="13"/>
  <c r="BH248" i="13"/>
  <c r="BG248" i="13"/>
  <c r="BF248" i="13"/>
  <c r="T248" i="13"/>
  <c r="R248" i="13"/>
  <c r="P248" i="13"/>
  <c r="BI243" i="13"/>
  <c r="BH243" i="13"/>
  <c r="BG243" i="13"/>
  <c r="BF243" i="13"/>
  <c r="T243" i="13"/>
  <c r="R243" i="13"/>
  <c r="P243" i="13"/>
  <c r="BI237" i="13"/>
  <c r="BH237" i="13"/>
  <c r="BG237" i="13"/>
  <c r="BF237" i="13"/>
  <c r="T237" i="13"/>
  <c r="R237" i="13"/>
  <c r="P237" i="13"/>
  <c r="BI231" i="13"/>
  <c r="BH231" i="13"/>
  <c r="BG231" i="13"/>
  <c r="BF231" i="13"/>
  <c r="T231" i="13"/>
  <c r="R231" i="13"/>
  <c r="P231" i="13"/>
  <c r="BI230" i="13"/>
  <c r="BH230" i="13"/>
  <c r="BG230" i="13"/>
  <c r="BF230" i="13"/>
  <c r="T230" i="13"/>
  <c r="R230" i="13"/>
  <c r="P230" i="13"/>
  <c r="BI224" i="13"/>
  <c r="BH224" i="13"/>
  <c r="BG224" i="13"/>
  <c r="BF224" i="13"/>
  <c r="T224" i="13"/>
  <c r="R224" i="13"/>
  <c r="P224" i="13"/>
  <c r="BI223" i="13"/>
  <c r="BH223" i="13"/>
  <c r="BG223" i="13"/>
  <c r="BF223" i="13"/>
  <c r="T223" i="13"/>
  <c r="R223" i="13"/>
  <c r="P223" i="13"/>
  <c r="BI222" i="13"/>
  <c r="BH222" i="13"/>
  <c r="BG222" i="13"/>
  <c r="BF222" i="13"/>
  <c r="T222" i="13"/>
  <c r="R222" i="13"/>
  <c r="P222" i="13"/>
  <c r="BI221" i="13"/>
  <c r="BH221" i="13"/>
  <c r="BG221" i="13"/>
  <c r="BF221" i="13"/>
  <c r="T221" i="13"/>
  <c r="R221" i="13"/>
  <c r="P221" i="13"/>
  <c r="BI215" i="13"/>
  <c r="BH215" i="13"/>
  <c r="BG215" i="13"/>
  <c r="BF215" i="13"/>
  <c r="T215" i="13"/>
  <c r="R215" i="13"/>
  <c r="P215" i="13"/>
  <c r="BI214" i="13"/>
  <c r="BH214" i="13"/>
  <c r="BG214" i="13"/>
  <c r="BF214" i="13"/>
  <c r="T214" i="13"/>
  <c r="R214" i="13"/>
  <c r="P214" i="13"/>
  <c r="BI208" i="13"/>
  <c r="BH208" i="13"/>
  <c r="BG208" i="13"/>
  <c r="BF208" i="13"/>
  <c r="T208" i="13"/>
  <c r="R208" i="13"/>
  <c r="P208" i="13"/>
  <c r="BI207" i="13"/>
  <c r="BH207" i="13"/>
  <c r="BG207" i="13"/>
  <c r="BF207" i="13"/>
  <c r="T207" i="13"/>
  <c r="R207" i="13"/>
  <c r="P207" i="13"/>
  <c r="BI202" i="13"/>
  <c r="BH202" i="13"/>
  <c r="BG202" i="13"/>
  <c r="BF202" i="13"/>
  <c r="T202" i="13"/>
  <c r="R202" i="13"/>
  <c r="P202" i="13"/>
  <c r="BI195" i="13"/>
  <c r="BH195" i="13"/>
  <c r="BG195" i="13"/>
  <c r="BF195" i="13"/>
  <c r="T195" i="13"/>
  <c r="R195" i="13"/>
  <c r="P195" i="13"/>
  <c r="BI190" i="13"/>
  <c r="BH190" i="13"/>
  <c r="BG190" i="13"/>
  <c r="BF190" i="13"/>
  <c r="T190" i="13"/>
  <c r="R190" i="13"/>
  <c r="P190" i="13"/>
  <c r="BI185" i="13"/>
  <c r="BH185" i="13"/>
  <c r="BG185" i="13"/>
  <c r="BF185" i="13"/>
  <c r="T185" i="13"/>
  <c r="R185" i="13"/>
  <c r="P185" i="13"/>
  <c r="BI171" i="13"/>
  <c r="BH171" i="13"/>
  <c r="BG171" i="13"/>
  <c r="BF171" i="13"/>
  <c r="T171" i="13"/>
  <c r="R171" i="13"/>
  <c r="P171" i="13"/>
  <c r="BI166" i="13"/>
  <c r="BH166" i="13"/>
  <c r="BG166" i="13"/>
  <c r="BF166" i="13"/>
  <c r="T166" i="13"/>
  <c r="R166" i="13"/>
  <c r="P166" i="13"/>
  <c r="BI161" i="13"/>
  <c r="BH161" i="13"/>
  <c r="BG161" i="13"/>
  <c r="BF161" i="13"/>
  <c r="T161" i="13"/>
  <c r="R161" i="13"/>
  <c r="P161" i="13"/>
  <c r="BI151" i="13"/>
  <c r="BH151" i="13"/>
  <c r="BG151" i="13"/>
  <c r="BF151" i="13"/>
  <c r="T151" i="13"/>
  <c r="R151" i="13"/>
  <c r="P151" i="13"/>
  <c r="BI147" i="13"/>
  <c r="BH147" i="13"/>
  <c r="BG147" i="13"/>
  <c r="BF147" i="13"/>
  <c r="T147" i="13"/>
  <c r="R147" i="13"/>
  <c r="P147" i="13"/>
  <c r="BI143" i="13"/>
  <c r="BH143" i="13"/>
  <c r="BG143" i="13"/>
  <c r="BF143" i="13"/>
  <c r="T143" i="13"/>
  <c r="R143" i="13"/>
  <c r="P143" i="13"/>
  <c r="BI139" i="13"/>
  <c r="BH139" i="13"/>
  <c r="BG139" i="13"/>
  <c r="BF139" i="13"/>
  <c r="T139" i="13"/>
  <c r="R139" i="13"/>
  <c r="P139" i="13"/>
  <c r="BI134" i="13"/>
  <c r="BH134" i="13"/>
  <c r="BG134" i="13"/>
  <c r="BF134" i="13"/>
  <c r="T134" i="13"/>
  <c r="R134" i="13"/>
  <c r="P134" i="13"/>
  <c r="BI129" i="13"/>
  <c r="BH129" i="13"/>
  <c r="BG129" i="13"/>
  <c r="BF129" i="13"/>
  <c r="T129" i="13"/>
  <c r="R129" i="13"/>
  <c r="P129" i="13"/>
  <c r="J123" i="13"/>
  <c r="J122" i="13"/>
  <c r="F122" i="13"/>
  <c r="F120" i="13"/>
  <c r="E118" i="13"/>
  <c r="J94" i="13"/>
  <c r="J93" i="13"/>
  <c r="F93" i="13"/>
  <c r="F91" i="13"/>
  <c r="E89" i="13"/>
  <c r="J20" i="13"/>
  <c r="E20" i="13"/>
  <c r="F123" i="13"/>
  <c r="J19" i="13"/>
  <c r="J14" i="13"/>
  <c r="J120" i="13"/>
  <c r="E7" i="13"/>
  <c r="E85" i="13"/>
  <c r="J39" i="12"/>
  <c r="J38" i="12"/>
  <c r="AY107" i="1"/>
  <c r="J37" i="12"/>
  <c r="AX107" i="1"/>
  <c r="BI409" i="12"/>
  <c r="BH409" i="12"/>
  <c r="BG409" i="12"/>
  <c r="BF409" i="12"/>
  <c r="T409" i="12"/>
  <c r="T408" i="12"/>
  <c r="R409" i="12"/>
  <c r="R408" i="12" s="1"/>
  <c r="P409" i="12"/>
  <c r="P408" i="12" s="1"/>
  <c r="BI407" i="12"/>
  <c r="BH407" i="12"/>
  <c r="BG407" i="12"/>
  <c r="BF407" i="12"/>
  <c r="T407" i="12"/>
  <c r="R407" i="12"/>
  <c r="P407" i="12"/>
  <c r="BI405" i="12"/>
  <c r="BH405" i="12"/>
  <c r="BG405" i="12"/>
  <c r="BF405" i="12"/>
  <c r="T405" i="12"/>
  <c r="R405" i="12"/>
  <c r="P405" i="12"/>
  <c r="BI404" i="12"/>
  <c r="BH404" i="12"/>
  <c r="BG404" i="12"/>
  <c r="BF404" i="12"/>
  <c r="T404" i="12"/>
  <c r="R404" i="12"/>
  <c r="P404" i="12"/>
  <c r="BI399" i="12"/>
  <c r="BH399" i="12"/>
  <c r="BG399" i="12"/>
  <c r="BF399" i="12"/>
  <c r="T399" i="12"/>
  <c r="R399" i="12"/>
  <c r="P399" i="12"/>
  <c r="BI395" i="12"/>
  <c r="BH395" i="12"/>
  <c r="BG395" i="12"/>
  <c r="BF395" i="12"/>
  <c r="T395" i="12"/>
  <c r="R395" i="12"/>
  <c r="P395" i="12"/>
  <c r="BI394" i="12"/>
  <c r="BH394" i="12"/>
  <c r="BG394" i="12"/>
  <c r="BF394" i="12"/>
  <c r="T394" i="12"/>
  <c r="R394" i="12"/>
  <c r="P394" i="12"/>
  <c r="BI390" i="12"/>
  <c r="BH390" i="12"/>
  <c r="BG390" i="12"/>
  <c r="BF390" i="12"/>
  <c r="T390" i="12"/>
  <c r="R390" i="12"/>
  <c r="P390" i="12"/>
  <c r="BI385" i="12"/>
  <c r="BH385" i="12"/>
  <c r="BG385" i="12"/>
  <c r="BF385" i="12"/>
  <c r="T385" i="12"/>
  <c r="R385" i="12"/>
  <c r="P385" i="12"/>
  <c r="BI381" i="12"/>
  <c r="BH381" i="12"/>
  <c r="BG381" i="12"/>
  <c r="BF381" i="12"/>
  <c r="T381" i="12"/>
  <c r="R381" i="12"/>
  <c r="P381" i="12"/>
  <c r="BI377" i="12"/>
  <c r="BH377" i="12"/>
  <c r="BG377" i="12"/>
  <c r="BF377" i="12"/>
  <c r="T377" i="12"/>
  <c r="R377" i="12"/>
  <c r="P377" i="12"/>
  <c r="BI373" i="12"/>
  <c r="BH373" i="12"/>
  <c r="BG373" i="12"/>
  <c r="BF373" i="12"/>
  <c r="T373" i="12"/>
  <c r="R373" i="12"/>
  <c r="P373" i="12"/>
  <c r="BI368" i="12"/>
  <c r="BH368" i="12"/>
  <c r="BG368" i="12"/>
  <c r="BF368" i="12"/>
  <c r="T368" i="12"/>
  <c r="R368" i="12"/>
  <c r="P368" i="12"/>
  <c r="BI365" i="12"/>
  <c r="BH365" i="12"/>
  <c r="BG365" i="12"/>
  <c r="BF365" i="12"/>
  <c r="T365" i="12"/>
  <c r="R365" i="12"/>
  <c r="P365" i="12"/>
  <c r="BI361" i="12"/>
  <c r="BH361" i="12"/>
  <c r="BG361" i="12"/>
  <c r="BF361" i="12"/>
  <c r="T361" i="12"/>
  <c r="R361" i="12"/>
  <c r="P361" i="12"/>
  <c r="BI358" i="12"/>
  <c r="BH358" i="12"/>
  <c r="BG358" i="12"/>
  <c r="BF358" i="12"/>
  <c r="T358" i="12"/>
  <c r="R358" i="12"/>
  <c r="P358" i="12"/>
  <c r="BI352" i="12"/>
  <c r="BH352" i="12"/>
  <c r="BG352" i="12"/>
  <c r="BF352" i="12"/>
  <c r="T352" i="12"/>
  <c r="R352" i="12"/>
  <c r="P352" i="12"/>
  <c r="BI350" i="12"/>
  <c r="BH350" i="12"/>
  <c r="BG350" i="12"/>
  <c r="BF350" i="12"/>
  <c r="T350" i="12"/>
  <c r="R350" i="12"/>
  <c r="P350" i="12"/>
  <c r="BI346" i="12"/>
  <c r="BH346" i="12"/>
  <c r="BG346" i="12"/>
  <c r="BF346" i="12"/>
  <c r="T346" i="12"/>
  <c r="R346" i="12"/>
  <c r="P346" i="12"/>
  <c r="BI340" i="12"/>
  <c r="BH340" i="12"/>
  <c r="BG340" i="12"/>
  <c r="BF340" i="12"/>
  <c r="T340" i="12"/>
  <c r="R340" i="12"/>
  <c r="P340" i="12"/>
  <c r="BI330" i="12"/>
  <c r="BH330" i="12"/>
  <c r="BG330" i="12"/>
  <c r="BF330" i="12"/>
  <c r="T330" i="12"/>
  <c r="R330" i="12"/>
  <c r="P330" i="12"/>
  <c r="BI325" i="12"/>
  <c r="BH325" i="12"/>
  <c r="BG325" i="12"/>
  <c r="BF325" i="12"/>
  <c r="T325" i="12"/>
  <c r="R325" i="12"/>
  <c r="P325" i="12"/>
  <c r="BI321" i="12"/>
  <c r="BH321" i="12"/>
  <c r="BG321" i="12"/>
  <c r="BF321" i="12"/>
  <c r="T321" i="12"/>
  <c r="R321" i="12"/>
  <c r="P321" i="12"/>
  <c r="BI318" i="12"/>
  <c r="BH318" i="12"/>
  <c r="BG318" i="12"/>
  <c r="BF318" i="12"/>
  <c r="T318" i="12"/>
  <c r="R318" i="12"/>
  <c r="P318" i="12"/>
  <c r="BI310" i="12"/>
  <c r="BH310" i="12"/>
  <c r="BG310" i="12"/>
  <c r="BF310" i="12"/>
  <c r="T310" i="12"/>
  <c r="R310" i="12"/>
  <c r="P310" i="12"/>
  <c r="BI305" i="12"/>
  <c r="BH305" i="12"/>
  <c r="BG305" i="12"/>
  <c r="BF305" i="12"/>
  <c r="T305" i="12"/>
  <c r="R305" i="12"/>
  <c r="P305" i="12"/>
  <c r="BI294" i="12"/>
  <c r="BH294" i="12"/>
  <c r="BG294" i="12"/>
  <c r="BF294" i="12"/>
  <c r="T294" i="12"/>
  <c r="R294" i="12"/>
  <c r="P294" i="12"/>
  <c r="BI290" i="12"/>
  <c r="BH290" i="12"/>
  <c r="BG290" i="12"/>
  <c r="BF290" i="12"/>
  <c r="T290" i="12"/>
  <c r="R290" i="12"/>
  <c r="P290" i="12"/>
  <c r="BI286" i="12"/>
  <c r="BH286" i="12"/>
  <c r="BG286" i="12"/>
  <c r="BF286" i="12"/>
  <c r="T286" i="12"/>
  <c r="R286" i="12"/>
  <c r="P286" i="12"/>
  <c r="BI282" i="12"/>
  <c r="BH282" i="12"/>
  <c r="BG282" i="12"/>
  <c r="BF282" i="12"/>
  <c r="T282" i="12"/>
  <c r="R282" i="12"/>
  <c r="P282" i="12"/>
  <c r="BI278" i="12"/>
  <c r="BH278" i="12"/>
  <c r="BG278" i="12"/>
  <c r="BF278" i="12"/>
  <c r="T278" i="12"/>
  <c r="R278" i="12"/>
  <c r="P278" i="12"/>
  <c r="BI274" i="12"/>
  <c r="BH274" i="12"/>
  <c r="BG274" i="12"/>
  <c r="BF274" i="12"/>
  <c r="T274" i="12"/>
  <c r="R274" i="12"/>
  <c r="P274" i="12"/>
  <c r="BI272" i="12"/>
  <c r="BH272" i="12"/>
  <c r="BG272" i="12"/>
  <c r="BF272" i="12"/>
  <c r="T272" i="12"/>
  <c r="R272" i="12"/>
  <c r="P272" i="12"/>
  <c r="BI267" i="12"/>
  <c r="BH267" i="12"/>
  <c r="BG267" i="12"/>
  <c r="BF267" i="12"/>
  <c r="T267" i="12"/>
  <c r="R267" i="12"/>
  <c r="P267" i="12"/>
  <c r="BI261" i="12"/>
  <c r="BH261" i="12"/>
  <c r="BG261" i="12"/>
  <c r="BF261" i="12"/>
  <c r="T261" i="12"/>
  <c r="R261" i="12"/>
  <c r="P261" i="12"/>
  <c r="BI255" i="12"/>
  <c r="BH255" i="12"/>
  <c r="BG255" i="12"/>
  <c r="BF255" i="12"/>
  <c r="T255" i="12"/>
  <c r="R255" i="12"/>
  <c r="P255" i="12"/>
  <c r="BI249" i="12"/>
  <c r="BH249" i="12"/>
  <c r="BG249" i="12"/>
  <c r="BF249" i="12"/>
  <c r="T249" i="12"/>
  <c r="R249" i="12"/>
  <c r="P249" i="12"/>
  <c r="BI248" i="12"/>
  <c r="BH248" i="12"/>
  <c r="BG248" i="12"/>
  <c r="BF248" i="12"/>
  <c r="T248" i="12"/>
  <c r="R248" i="12"/>
  <c r="P248" i="12"/>
  <c r="BI247" i="12"/>
  <c r="BH247" i="12"/>
  <c r="BG247" i="12"/>
  <c r="BF247" i="12"/>
  <c r="T247" i="12"/>
  <c r="R247" i="12"/>
  <c r="P247" i="12"/>
  <c r="BI246" i="12"/>
  <c r="BH246" i="12"/>
  <c r="BG246" i="12"/>
  <c r="BF246" i="12"/>
  <c r="T246" i="12"/>
  <c r="R246" i="12"/>
  <c r="P246" i="12"/>
  <c r="BI239" i="12"/>
  <c r="BH239" i="12"/>
  <c r="BG239" i="12"/>
  <c r="BF239" i="12"/>
  <c r="T239" i="12"/>
  <c r="R239" i="12"/>
  <c r="P239" i="12"/>
  <c r="BI238" i="12"/>
  <c r="BH238" i="12"/>
  <c r="BG238" i="12"/>
  <c r="BF238" i="12"/>
  <c r="T238" i="12"/>
  <c r="R238" i="12"/>
  <c r="P238" i="12"/>
  <c r="BI231" i="12"/>
  <c r="BH231" i="12"/>
  <c r="BG231" i="12"/>
  <c r="BF231" i="12"/>
  <c r="T231" i="12"/>
  <c r="R231" i="12"/>
  <c r="P231" i="12"/>
  <c r="BI219" i="12"/>
  <c r="BH219" i="12"/>
  <c r="BG219" i="12"/>
  <c r="BF219" i="12"/>
  <c r="T219" i="12"/>
  <c r="R219" i="12"/>
  <c r="P219" i="12"/>
  <c r="BI214" i="12"/>
  <c r="BH214" i="12"/>
  <c r="BG214" i="12"/>
  <c r="BF214" i="12"/>
  <c r="T214" i="12"/>
  <c r="R214" i="12"/>
  <c r="P214" i="12"/>
  <c r="BI209" i="12"/>
  <c r="BH209" i="12"/>
  <c r="BG209" i="12"/>
  <c r="BF209" i="12"/>
  <c r="T209" i="12"/>
  <c r="R209" i="12"/>
  <c r="P209" i="12"/>
  <c r="BI204" i="12"/>
  <c r="BH204" i="12"/>
  <c r="BG204" i="12"/>
  <c r="BF204" i="12"/>
  <c r="T204" i="12"/>
  <c r="R204" i="12"/>
  <c r="P204" i="12"/>
  <c r="BI199" i="12"/>
  <c r="BH199" i="12"/>
  <c r="BG199" i="12"/>
  <c r="BF199" i="12"/>
  <c r="T199" i="12"/>
  <c r="R199" i="12"/>
  <c r="P199" i="12"/>
  <c r="BI183" i="12"/>
  <c r="BH183" i="12"/>
  <c r="BG183" i="12"/>
  <c r="BF183" i="12"/>
  <c r="T183" i="12"/>
  <c r="R183" i="12"/>
  <c r="P183" i="12"/>
  <c r="BI179" i="12"/>
  <c r="BH179" i="12"/>
  <c r="BG179" i="12"/>
  <c r="BF179" i="12"/>
  <c r="T179" i="12"/>
  <c r="R179" i="12"/>
  <c r="P179" i="12"/>
  <c r="BI173" i="12"/>
  <c r="BH173" i="12"/>
  <c r="BG173" i="12"/>
  <c r="BF173" i="12"/>
  <c r="T173" i="12"/>
  <c r="R173" i="12"/>
  <c r="P173" i="12"/>
  <c r="BI166" i="12"/>
  <c r="BH166" i="12"/>
  <c r="BG166" i="12"/>
  <c r="BF166" i="12"/>
  <c r="T166" i="12"/>
  <c r="R166" i="12"/>
  <c r="P166" i="12"/>
  <c r="BI160" i="12"/>
  <c r="BH160" i="12"/>
  <c r="BG160" i="12"/>
  <c r="BF160" i="12"/>
  <c r="T160" i="12"/>
  <c r="R160" i="12"/>
  <c r="P160" i="12"/>
  <c r="BI152" i="12"/>
  <c r="BH152" i="12"/>
  <c r="BG152" i="12"/>
  <c r="BF152" i="12"/>
  <c r="T152" i="12"/>
  <c r="R152" i="12"/>
  <c r="P152" i="12"/>
  <c r="BI144" i="12"/>
  <c r="BH144" i="12"/>
  <c r="BG144" i="12"/>
  <c r="BF144" i="12"/>
  <c r="T144" i="12"/>
  <c r="R144" i="12"/>
  <c r="P144" i="12"/>
  <c r="BI137" i="12"/>
  <c r="BH137" i="12"/>
  <c r="BG137" i="12"/>
  <c r="BF137" i="12"/>
  <c r="T137" i="12"/>
  <c r="R137" i="12"/>
  <c r="P137" i="12"/>
  <c r="BI136" i="12"/>
  <c r="BH136" i="12"/>
  <c r="BG136" i="12"/>
  <c r="BF136" i="12"/>
  <c r="T136" i="12"/>
  <c r="R136" i="12"/>
  <c r="P136" i="12"/>
  <c r="BI132" i="12"/>
  <c r="BH132" i="12"/>
  <c r="BG132" i="12"/>
  <c r="BF132" i="12"/>
  <c r="T132" i="12"/>
  <c r="R132" i="12"/>
  <c r="P132" i="12"/>
  <c r="BI131" i="12"/>
  <c r="BH131" i="12"/>
  <c r="BG131" i="12"/>
  <c r="BF131" i="12"/>
  <c r="T131" i="12"/>
  <c r="R131" i="12"/>
  <c r="P131" i="12"/>
  <c r="J125" i="12"/>
  <c r="J124" i="12"/>
  <c r="F124" i="12"/>
  <c r="F122" i="12"/>
  <c r="E120" i="12"/>
  <c r="J94" i="12"/>
  <c r="J93" i="12"/>
  <c r="F93" i="12"/>
  <c r="F91" i="12"/>
  <c r="E89" i="12"/>
  <c r="J20" i="12"/>
  <c r="E20" i="12"/>
  <c r="F94" i="12"/>
  <c r="J19" i="12"/>
  <c r="J14" i="12"/>
  <c r="J91" i="12"/>
  <c r="E7" i="12"/>
  <c r="E85" i="12"/>
  <c r="J39" i="11"/>
  <c r="J38" i="11"/>
  <c r="AY106" i="1" s="1"/>
  <c r="J37" i="11"/>
  <c r="AX106" i="1" s="1"/>
  <c r="BI348" i="11"/>
  <c r="BH348" i="11"/>
  <c r="BG348" i="11"/>
  <c r="BF348" i="11"/>
  <c r="T348" i="11"/>
  <c r="T347" i="11"/>
  <c r="R348" i="11"/>
  <c r="R347" i="11"/>
  <c r="P348" i="11"/>
  <c r="P347" i="11"/>
  <c r="BI346" i="11"/>
  <c r="BH346" i="11"/>
  <c r="BG346" i="11"/>
  <c r="BF346" i="11"/>
  <c r="T346" i="11"/>
  <c r="R346" i="11"/>
  <c r="P346" i="11"/>
  <c r="BI344" i="11"/>
  <c r="BH344" i="11"/>
  <c r="BG344" i="11"/>
  <c r="BF344" i="11"/>
  <c r="T344" i="11"/>
  <c r="R344" i="11"/>
  <c r="P344" i="11"/>
  <c r="BI343" i="11"/>
  <c r="BH343" i="11"/>
  <c r="BG343" i="11"/>
  <c r="BF343" i="11"/>
  <c r="T343" i="11"/>
  <c r="R343" i="11"/>
  <c r="P343" i="11"/>
  <c r="BI338" i="11"/>
  <c r="BH338" i="11"/>
  <c r="BG338" i="11"/>
  <c r="BF338" i="11"/>
  <c r="T338" i="11"/>
  <c r="R338" i="11"/>
  <c r="P338" i="11"/>
  <c r="BI334" i="11"/>
  <c r="BH334" i="11"/>
  <c r="BG334" i="11"/>
  <c r="BF334" i="11"/>
  <c r="T334" i="11"/>
  <c r="R334" i="11"/>
  <c r="P334" i="11"/>
  <c r="BI333" i="11"/>
  <c r="BH333" i="11"/>
  <c r="BG333" i="11"/>
  <c r="BF333" i="11"/>
  <c r="T333" i="11"/>
  <c r="R333" i="11"/>
  <c r="P333" i="11"/>
  <c r="BI329" i="11"/>
  <c r="BH329" i="11"/>
  <c r="BG329" i="11"/>
  <c r="BF329" i="11"/>
  <c r="T329" i="11"/>
  <c r="R329" i="11"/>
  <c r="P329" i="11"/>
  <c r="BI324" i="11"/>
  <c r="BH324" i="11"/>
  <c r="BG324" i="11"/>
  <c r="BF324" i="11"/>
  <c r="T324" i="11"/>
  <c r="R324" i="11"/>
  <c r="P324" i="11"/>
  <c r="BI320" i="11"/>
  <c r="BH320" i="11"/>
  <c r="BG320" i="11"/>
  <c r="BF320" i="11"/>
  <c r="T320" i="11"/>
  <c r="R320" i="11"/>
  <c r="P320" i="11"/>
  <c r="BI316" i="11"/>
  <c r="BH316" i="11"/>
  <c r="BG316" i="11"/>
  <c r="BF316" i="11"/>
  <c r="T316" i="11"/>
  <c r="R316" i="11"/>
  <c r="P316" i="11"/>
  <c r="BI311" i="11"/>
  <c r="BH311" i="11"/>
  <c r="BG311" i="11"/>
  <c r="BF311" i="11"/>
  <c r="T311" i="11"/>
  <c r="R311" i="11"/>
  <c r="P311" i="11"/>
  <c r="BI308" i="11"/>
  <c r="BH308" i="11"/>
  <c r="BG308" i="11"/>
  <c r="BF308" i="11"/>
  <c r="T308" i="11"/>
  <c r="R308" i="11"/>
  <c r="P308" i="11"/>
  <c r="BI304" i="11"/>
  <c r="BH304" i="11"/>
  <c r="BG304" i="11"/>
  <c r="BF304" i="11"/>
  <c r="T304" i="11"/>
  <c r="R304" i="11"/>
  <c r="P304" i="11"/>
  <c r="BI301" i="11"/>
  <c r="BH301" i="11"/>
  <c r="BG301" i="11"/>
  <c r="BF301" i="11"/>
  <c r="T301" i="11"/>
  <c r="R301" i="11"/>
  <c r="P301" i="11"/>
  <c r="BI296" i="11"/>
  <c r="BH296" i="11"/>
  <c r="BG296" i="11"/>
  <c r="BF296" i="11"/>
  <c r="T296" i="11"/>
  <c r="R296" i="11"/>
  <c r="P296" i="11"/>
  <c r="BI294" i="11"/>
  <c r="BH294" i="11"/>
  <c r="BG294" i="11"/>
  <c r="BF294" i="11"/>
  <c r="T294" i="11"/>
  <c r="R294" i="11"/>
  <c r="P294" i="11"/>
  <c r="BI290" i="11"/>
  <c r="BH290" i="11"/>
  <c r="BG290" i="11"/>
  <c r="BF290" i="11"/>
  <c r="T290" i="11"/>
  <c r="R290" i="11"/>
  <c r="P290" i="11"/>
  <c r="BI286" i="11"/>
  <c r="BH286" i="11"/>
  <c r="BG286" i="11"/>
  <c r="BF286" i="11"/>
  <c r="T286" i="11"/>
  <c r="R286" i="11"/>
  <c r="P286" i="11"/>
  <c r="BI280" i="11"/>
  <c r="BH280" i="11"/>
  <c r="BG280" i="11"/>
  <c r="BF280" i="11"/>
  <c r="T280" i="11"/>
  <c r="R280" i="11"/>
  <c r="P280" i="11"/>
  <c r="BI275" i="11"/>
  <c r="BH275" i="11"/>
  <c r="BG275" i="11"/>
  <c r="BF275" i="11"/>
  <c r="T275" i="11"/>
  <c r="R275" i="11"/>
  <c r="P275" i="11"/>
  <c r="BI271" i="11"/>
  <c r="BH271" i="11"/>
  <c r="BG271" i="11"/>
  <c r="BF271" i="11"/>
  <c r="T271" i="11"/>
  <c r="R271" i="11"/>
  <c r="P271" i="11"/>
  <c r="BI268" i="11"/>
  <c r="BH268" i="11"/>
  <c r="BG268" i="11"/>
  <c r="BF268" i="11"/>
  <c r="T268" i="11"/>
  <c r="R268" i="11"/>
  <c r="P268" i="11"/>
  <c r="BI267" i="11"/>
  <c r="BH267" i="11"/>
  <c r="BG267" i="11"/>
  <c r="BF267" i="11"/>
  <c r="T267" i="11"/>
  <c r="R267" i="11"/>
  <c r="P267" i="11"/>
  <c r="BI263" i="11"/>
  <c r="BH263" i="11"/>
  <c r="BG263" i="11"/>
  <c r="BF263" i="11"/>
  <c r="T263" i="11"/>
  <c r="R263" i="11"/>
  <c r="P263" i="11"/>
  <c r="BI261" i="11"/>
  <c r="BH261" i="11"/>
  <c r="BG261" i="11"/>
  <c r="BF261" i="11"/>
  <c r="T261" i="11"/>
  <c r="R261" i="11"/>
  <c r="P261" i="11"/>
  <c r="BI255" i="11"/>
  <c r="BH255" i="11"/>
  <c r="BG255" i="11"/>
  <c r="BF255" i="11"/>
  <c r="T255" i="11"/>
  <c r="R255" i="11"/>
  <c r="P255" i="11"/>
  <c r="BI248" i="11"/>
  <c r="BH248" i="11"/>
  <c r="BG248" i="11"/>
  <c r="BF248" i="11"/>
  <c r="T248" i="11"/>
  <c r="R248" i="11"/>
  <c r="P248" i="11"/>
  <c r="BI244" i="11"/>
  <c r="BH244" i="11"/>
  <c r="BG244" i="11"/>
  <c r="BF244" i="11"/>
  <c r="T244" i="11"/>
  <c r="R244" i="11"/>
  <c r="P244" i="11"/>
  <c r="BI240" i="11"/>
  <c r="BH240" i="11"/>
  <c r="BG240" i="11"/>
  <c r="BF240" i="11"/>
  <c r="T240" i="11"/>
  <c r="R240" i="11"/>
  <c r="P240" i="11"/>
  <c r="BI236" i="11"/>
  <c r="BH236" i="11"/>
  <c r="BG236" i="11"/>
  <c r="BF236" i="11"/>
  <c r="T236" i="11"/>
  <c r="R236" i="11"/>
  <c r="P236" i="11"/>
  <c r="BI232" i="11"/>
  <c r="BH232" i="11"/>
  <c r="BG232" i="11"/>
  <c r="BF232" i="11"/>
  <c r="T232" i="11"/>
  <c r="R232" i="11"/>
  <c r="P232" i="11"/>
  <c r="BI228" i="11"/>
  <c r="BH228" i="11"/>
  <c r="BG228" i="11"/>
  <c r="BF228" i="11"/>
  <c r="T228" i="11"/>
  <c r="R228" i="11"/>
  <c r="P228" i="11"/>
  <c r="BI226" i="11"/>
  <c r="BH226" i="11"/>
  <c r="BG226" i="11"/>
  <c r="BF226" i="11"/>
  <c r="T226" i="11"/>
  <c r="R226" i="11"/>
  <c r="P226" i="11"/>
  <c r="BI221" i="11"/>
  <c r="BH221" i="11"/>
  <c r="BG221" i="11"/>
  <c r="BF221" i="11"/>
  <c r="T221" i="11"/>
  <c r="R221" i="11"/>
  <c r="P221" i="11"/>
  <c r="BI215" i="11"/>
  <c r="BH215" i="11"/>
  <c r="BG215" i="11"/>
  <c r="BF215" i="11"/>
  <c r="T215" i="11"/>
  <c r="R215" i="11"/>
  <c r="P215" i="11"/>
  <c r="BI209" i="11"/>
  <c r="BH209" i="11"/>
  <c r="BG209" i="11"/>
  <c r="BF209" i="11"/>
  <c r="T209" i="11"/>
  <c r="R209" i="11"/>
  <c r="P209" i="11"/>
  <c r="BI203" i="11"/>
  <c r="BH203" i="11"/>
  <c r="BG203" i="11"/>
  <c r="BF203" i="11"/>
  <c r="T203" i="11"/>
  <c r="R203" i="11"/>
  <c r="P203" i="11"/>
  <c r="BI202" i="11"/>
  <c r="BH202" i="11"/>
  <c r="BG202" i="11"/>
  <c r="BF202" i="11"/>
  <c r="T202" i="11"/>
  <c r="R202" i="11"/>
  <c r="P202" i="11"/>
  <c r="BI196" i="11"/>
  <c r="BH196" i="11"/>
  <c r="BG196" i="11"/>
  <c r="BF196" i="11"/>
  <c r="T196" i="11"/>
  <c r="R196" i="11"/>
  <c r="P196" i="11"/>
  <c r="BI191" i="11"/>
  <c r="BH191" i="11"/>
  <c r="BG191" i="11"/>
  <c r="BF191" i="11"/>
  <c r="T191" i="11"/>
  <c r="R191" i="11"/>
  <c r="P191" i="11"/>
  <c r="BI186" i="11"/>
  <c r="BH186" i="11"/>
  <c r="BG186" i="11"/>
  <c r="BF186" i="11"/>
  <c r="T186" i="11"/>
  <c r="R186" i="11"/>
  <c r="P186" i="11"/>
  <c r="BI181" i="11"/>
  <c r="BH181" i="11"/>
  <c r="BG181" i="11"/>
  <c r="BF181" i="11"/>
  <c r="T181" i="11"/>
  <c r="R181" i="11"/>
  <c r="P181" i="11"/>
  <c r="BI176" i="11"/>
  <c r="BH176" i="11"/>
  <c r="BG176" i="11"/>
  <c r="BF176" i="11"/>
  <c r="T176" i="11"/>
  <c r="R176" i="11"/>
  <c r="P176" i="11"/>
  <c r="BI171" i="11"/>
  <c r="BH171" i="11"/>
  <c r="BG171" i="11"/>
  <c r="BF171" i="11"/>
  <c r="T171" i="11"/>
  <c r="R171" i="11"/>
  <c r="P171" i="11"/>
  <c r="BI159" i="11"/>
  <c r="BH159" i="11"/>
  <c r="BG159" i="11"/>
  <c r="BF159" i="11"/>
  <c r="T159" i="11"/>
  <c r="R159" i="11"/>
  <c r="P159" i="11"/>
  <c r="BI152" i="11"/>
  <c r="BH152" i="11"/>
  <c r="BG152" i="11"/>
  <c r="BF152" i="11"/>
  <c r="T152" i="11"/>
  <c r="R152" i="11"/>
  <c r="P152" i="11"/>
  <c r="BI148" i="11"/>
  <c r="BH148" i="11"/>
  <c r="BG148" i="11"/>
  <c r="BF148" i="11"/>
  <c r="T148" i="11"/>
  <c r="R148" i="11"/>
  <c r="P148" i="11"/>
  <c r="BI143" i="11"/>
  <c r="BH143" i="11"/>
  <c r="BG143" i="11"/>
  <c r="BF143" i="11"/>
  <c r="T143" i="11"/>
  <c r="R143" i="11"/>
  <c r="P143" i="11"/>
  <c r="BI138" i="11"/>
  <c r="BH138" i="11"/>
  <c r="BG138" i="11"/>
  <c r="BF138" i="11"/>
  <c r="T138" i="11"/>
  <c r="R138" i="11"/>
  <c r="P138" i="11"/>
  <c r="BI131" i="11"/>
  <c r="BH131" i="11"/>
  <c r="BG131" i="11"/>
  <c r="BF131" i="11"/>
  <c r="T131" i="11"/>
  <c r="R131" i="11"/>
  <c r="P131" i="11"/>
  <c r="J125" i="11"/>
  <c r="J124" i="11"/>
  <c r="F124" i="11"/>
  <c r="F122" i="11"/>
  <c r="E120" i="11"/>
  <c r="J94" i="11"/>
  <c r="J93" i="11"/>
  <c r="F93" i="11"/>
  <c r="F91" i="11"/>
  <c r="E89" i="11"/>
  <c r="J20" i="11"/>
  <c r="E20" i="11"/>
  <c r="F125" i="11"/>
  <c r="J19" i="11"/>
  <c r="J14" i="11"/>
  <c r="J122" i="11"/>
  <c r="E7" i="11"/>
  <c r="E85" i="11"/>
  <c r="J39" i="10"/>
  <c r="J38" i="10"/>
  <c r="AY105" i="1"/>
  <c r="J37" i="10"/>
  <c r="AX105" i="1" s="1"/>
  <c r="BI370" i="10"/>
  <c r="BH370" i="10"/>
  <c r="BG370" i="10"/>
  <c r="BF370" i="10"/>
  <c r="T370" i="10"/>
  <c r="T369" i="10"/>
  <c r="R370" i="10"/>
  <c r="R369" i="10"/>
  <c r="P370" i="10"/>
  <c r="P369" i="10" s="1"/>
  <c r="BI368" i="10"/>
  <c r="BH368" i="10"/>
  <c r="BG368" i="10"/>
  <c r="BF368" i="10"/>
  <c r="T368" i="10"/>
  <c r="R368" i="10"/>
  <c r="P368" i="10"/>
  <c r="BI366" i="10"/>
  <c r="BH366" i="10"/>
  <c r="BG366" i="10"/>
  <c r="BF366" i="10"/>
  <c r="T366" i="10"/>
  <c r="R366" i="10"/>
  <c r="P366" i="10"/>
  <c r="BI365" i="10"/>
  <c r="BH365" i="10"/>
  <c r="BG365" i="10"/>
  <c r="BF365" i="10"/>
  <c r="T365" i="10"/>
  <c r="R365" i="10"/>
  <c r="P365" i="10"/>
  <c r="BI360" i="10"/>
  <c r="BH360" i="10"/>
  <c r="BG360" i="10"/>
  <c r="BF360" i="10"/>
  <c r="T360" i="10"/>
  <c r="R360" i="10"/>
  <c r="P360" i="10"/>
  <c r="BI356" i="10"/>
  <c r="BH356" i="10"/>
  <c r="BG356" i="10"/>
  <c r="BF356" i="10"/>
  <c r="T356" i="10"/>
  <c r="R356" i="10"/>
  <c r="P356" i="10"/>
  <c r="BI355" i="10"/>
  <c r="BH355" i="10"/>
  <c r="BG355" i="10"/>
  <c r="BF355" i="10"/>
  <c r="T355" i="10"/>
  <c r="R355" i="10"/>
  <c r="P355" i="10"/>
  <c r="BI351" i="10"/>
  <c r="BH351" i="10"/>
  <c r="BG351" i="10"/>
  <c r="BF351" i="10"/>
  <c r="T351" i="10"/>
  <c r="R351" i="10"/>
  <c r="P351" i="10"/>
  <c r="BI346" i="10"/>
  <c r="BH346" i="10"/>
  <c r="BG346" i="10"/>
  <c r="BF346" i="10"/>
  <c r="T346" i="10"/>
  <c r="R346" i="10"/>
  <c r="P346" i="10"/>
  <c r="BI341" i="10"/>
  <c r="BH341" i="10"/>
  <c r="BG341" i="10"/>
  <c r="BF341" i="10"/>
  <c r="T341" i="10"/>
  <c r="R341" i="10"/>
  <c r="P341" i="10"/>
  <c r="BI337" i="10"/>
  <c r="BH337" i="10"/>
  <c r="BG337" i="10"/>
  <c r="BF337" i="10"/>
  <c r="T337" i="10"/>
  <c r="R337" i="10"/>
  <c r="P337" i="10"/>
  <c r="BI333" i="10"/>
  <c r="BH333" i="10"/>
  <c r="BG333" i="10"/>
  <c r="BF333" i="10"/>
  <c r="T333" i="10"/>
  <c r="R333" i="10"/>
  <c r="P333" i="10"/>
  <c r="BI328" i="10"/>
  <c r="BH328" i="10"/>
  <c r="BG328" i="10"/>
  <c r="BF328" i="10"/>
  <c r="T328" i="10"/>
  <c r="R328" i="10"/>
  <c r="P328" i="10"/>
  <c r="BI325" i="10"/>
  <c r="BH325" i="10"/>
  <c r="BG325" i="10"/>
  <c r="BF325" i="10"/>
  <c r="T325" i="10"/>
  <c r="R325" i="10"/>
  <c r="P325" i="10"/>
  <c r="BI321" i="10"/>
  <c r="BH321" i="10"/>
  <c r="BG321" i="10"/>
  <c r="BF321" i="10"/>
  <c r="T321" i="10"/>
  <c r="R321" i="10"/>
  <c r="P321" i="10"/>
  <c r="BI318" i="10"/>
  <c r="BH318" i="10"/>
  <c r="BG318" i="10"/>
  <c r="BF318" i="10"/>
  <c r="T318" i="10"/>
  <c r="R318" i="10"/>
  <c r="P318" i="10"/>
  <c r="BI313" i="10"/>
  <c r="BH313" i="10"/>
  <c r="BG313" i="10"/>
  <c r="BF313" i="10"/>
  <c r="T313" i="10"/>
  <c r="R313" i="10"/>
  <c r="P313" i="10"/>
  <c r="BI311" i="10"/>
  <c r="BH311" i="10"/>
  <c r="BG311" i="10"/>
  <c r="BF311" i="10"/>
  <c r="T311" i="10"/>
  <c r="R311" i="10"/>
  <c r="P311" i="10"/>
  <c r="BI307" i="10"/>
  <c r="BH307" i="10"/>
  <c r="BG307" i="10"/>
  <c r="BF307" i="10"/>
  <c r="T307" i="10"/>
  <c r="R307" i="10"/>
  <c r="P307" i="10"/>
  <c r="BI303" i="10"/>
  <c r="BH303" i="10"/>
  <c r="BG303" i="10"/>
  <c r="BF303" i="10"/>
  <c r="T303" i="10"/>
  <c r="R303" i="10"/>
  <c r="P303" i="10"/>
  <c r="BI294" i="10"/>
  <c r="BH294" i="10"/>
  <c r="BG294" i="10"/>
  <c r="BF294" i="10"/>
  <c r="T294" i="10"/>
  <c r="R294" i="10"/>
  <c r="P294" i="10"/>
  <c r="BI289" i="10"/>
  <c r="BH289" i="10"/>
  <c r="BG289" i="10"/>
  <c r="BF289" i="10"/>
  <c r="T289" i="10"/>
  <c r="R289" i="10"/>
  <c r="P289" i="10"/>
  <c r="BI285" i="10"/>
  <c r="BH285" i="10"/>
  <c r="BG285" i="10"/>
  <c r="BF285" i="10"/>
  <c r="T285" i="10"/>
  <c r="R285" i="10"/>
  <c r="P285" i="10"/>
  <c r="BI282" i="10"/>
  <c r="BH282" i="10"/>
  <c r="BG282" i="10"/>
  <c r="BF282" i="10"/>
  <c r="T282" i="10"/>
  <c r="R282" i="10"/>
  <c r="P282" i="10"/>
  <c r="BI281" i="10"/>
  <c r="BH281" i="10"/>
  <c r="BG281" i="10"/>
  <c r="BF281" i="10"/>
  <c r="T281" i="10"/>
  <c r="R281" i="10"/>
  <c r="P281" i="10"/>
  <c r="BI277" i="10"/>
  <c r="BH277" i="10"/>
  <c r="BG277" i="10"/>
  <c r="BF277" i="10"/>
  <c r="T277" i="10"/>
  <c r="R277" i="10"/>
  <c r="P277" i="10"/>
  <c r="BI275" i="10"/>
  <c r="BH275" i="10"/>
  <c r="BG275" i="10"/>
  <c r="BF275" i="10"/>
  <c r="T275" i="10"/>
  <c r="R275" i="10"/>
  <c r="P275" i="10"/>
  <c r="BI267" i="10"/>
  <c r="BH267" i="10"/>
  <c r="BG267" i="10"/>
  <c r="BF267" i="10"/>
  <c r="T267" i="10"/>
  <c r="R267" i="10"/>
  <c r="P267" i="10"/>
  <c r="BI262" i="10"/>
  <c r="BH262" i="10"/>
  <c r="BG262" i="10"/>
  <c r="BF262" i="10"/>
  <c r="T262" i="10"/>
  <c r="R262" i="10"/>
  <c r="P262" i="10"/>
  <c r="BI251" i="10"/>
  <c r="BH251" i="10"/>
  <c r="BG251" i="10"/>
  <c r="BF251" i="10"/>
  <c r="T251" i="10"/>
  <c r="R251" i="10"/>
  <c r="P251" i="10"/>
  <c r="BI247" i="10"/>
  <c r="BH247" i="10"/>
  <c r="BG247" i="10"/>
  <c r="BF247" i="10"/>
  <c r="T247" i="10"/>
  <c r="R247" i="10"/>
  <c r="P247" i="10"/>
  <c r="BI243" i="10"/>
  <c r="BH243" i="10"/>
  <c r="BG243" i="10"/>
  <c r="BF243" i="10"/>
  <c r="T243" i="10"/>
  <c r="R243" i="10"/>
  <c r="P243" i="10"/>
  <c r="BI239" i="10"/>
  <c r="BH239" i="10"/>
  <c r="BG239" i="10"/>
  <c r="BF239" i="10"/>
  <c r="T239" i="10"/>
  <c r="R239" i="10"/>
  <c r="P239" i="10"/>
  <c r="BI235" i="10"/>
  <c r="BH235" i="10"/>
  <c r="BG235" i="10"/>
  <c r="BF235" i="10"/>
  <c r="T235" i="10"/>
  <c r="R235" i="10"/>
  <c r="P235" i="10"/>
  <c r="BI231" i="10"/>
  <c r="BH231" i="10"/>
  <c r="BG231" i="10"/>
  <c r="BF231" i="10"/>
  <c r="T231" i="10"/>
  <c r="R231" i="10"/>
  <c r="P231" i="10"/>
  <c r="BI229" i="10"/>
  <c r="BH229" i="10"/>
  <c r="BG229" i="10"/>
  <c r="BF229" i="10"/>
  <c r="T229" i="10"/>
  <c r="R229" i="10"/>
  <c r="P229" i="10"/>
  <c r="BI224" i="10"/>
  <c r="BH224" i="10"/>
  <c r="BG224" i="10"/>
  <c r="BF224" i="10"/>
  <c r="T224" i="10"/>
  <c r="R224" i="10"/>
  <c r="P224" i="10"/>
  <c r="BI218" i="10"/>
  <c r="BH218" i="10"/>
  <c r="BG218" i="10"/>
  <c r="BF218" i="10"/>
  <c r="T218" i="10"/>
  <c r="R218" i="10"/>
  <c r="P218" i="10"/>
  <c r="BI212" i="10"/>
  <c r="BH212" i="10"/>
  <c r="BG212" i="10"/>
  <c r="BF212" i="10"/>
  <c r="T212" i="10"/>
  <c r="R212" i="10"/>
  <c r="P212" i="10"/>
  <c r="BI206" i="10"/>
  <c r="BH206" i="10"/>
  <c r="BG206" i="10"/>
  <c r="BF206" i="10"/>
  <c r="T206" i="10"/>
  <c r="R206" i="10"/>
  <c r="P206" i="10"/>
  <c r="BI205" i="10"/>
  <c r="BH205" i="10"/>
  <c r="BG205" i="10"/>
  <c r="BF205" i="10"/>
  <c r="T205" i="10"/>
  <c r="R205" i="10"/>
  <c r="P205" i="10"/>
  <c r="BI199" i="10"/>
  <c r="BH199" i="10"/>
  <c r="BG199" i="10"/>
  <c r="BF199" i="10"/>
  <c r="T199" i="10"/>
  <c r="R199" i="10"/>
  <c r="P199" i="10"/>
  <c r="BI194" i="10"/>
  <c r="BH194" i="10"/>
  <c r="BG194" i="10"/>
  <c r="BF194" i="10"/>
  <c r="T194" i="10"/>
  <c r="R194" i="10"/>
  <c r="P194" i="10"/>
  <c r="BI189" i="10"/>
  <c r="BH189" i="10"/>
  <c r="BG189" i="10"/>
  <c r="BF189" i="10"/>
  <c r="T189" i="10"/>
  <c r="R189" i="10"/>
  <c r="P189" i="10"/>
  <c r="BI184" i="10"/>
  <c r="BH184" i="10"/>
  <c r="BG184" i="10"/>
  <c r="BF184" i="10"/>
  <c r="T184" i="10"/>
  <c r="R184" i="10"/>
  <c r="P184" i="10"/>
  <c r="BI179" i="10"/>
  <c r="BH179" i="10"/>
  <c r="BG179" i="10"/>
  <c r="BF179" i="10"/>
  <c r="T179" i="10"/>
  <c r="R179" i="10"/>
  <c r="P179" i="10"/>
  <c r="BI174" i="10"/>
  <c r="BH174" i="10"/>
  <c r="BG174" i="10"/>
  <c r="BF174" i="10"/>
  <c r="T174" i="10"/>
  <c r="R174" i="10"/>
  <c r="P174" i="10"/>
  <c r="BI157" i="10"/>
  <c r="BH157" i="10"/>
  <c r="BG157" i="10"/>
  <c r="BF157" i="10"/>
  <c r="T157" i="10"/>
  <c r="R157" i="10"/>
  <c r="P157" i="10"/>
  <c r="BI152" i="10"/>
  <c r="BH152" i="10"/>
  <c r="BG152" i="10"/>
  <c r="BF152" i="10"/>
  <c r="T152" i="10"/>
  <c r="R152" i="10"/>
  <c r="P152" i="10"/>
  <c r="BI148" i="10"/>
  <c r="BH148" i="10"/>
  <c r="BG148" i="10"/>
  <c r="BF148" i="10"/>
  <c r="T148" i="10"/>
  <c r="R148" i="10"/>
  <c r="P148" i="10"/>
  <c r="BI143" i="10"/>
  <c r="BH143" i="10"/>
  <c r="BG143" i="10"/>
  <c r="BF143" i="10"/>
  <c r="T143" i="10"/>
  <c r="R143" i="10"/>
  <c r="P143" i="10"/>
  <c r="BI138" i="10"/>
  <c r="BH138" i="10"/>
  <c r="BG138" i="10"/>
  <c r="BF138" i="10"/>
  <c r="T138" i="10"/>
  <c r="R138" i="10"/>
  <c r="P138" i="10"/>
  <c r="BI131" i="10"/>
  <c r="BH131" i="10"/>
  <c r="BG131" i="10"/>
  <c r="BF131" i="10"/>
  <c r="T131" i="10"/>
  <c r="R131" i="10"/>
  <c r="P131" i="10"/>
  <c r="J125" i="10"/>
  <c r="J124" i="10"/>
  <c r="F124" i="10"/>
  <c r="F122" i="10"/>
  <c r="E120" i="10"/>
  <c r="J94" i="10"/>
  <c r="J93" i="10"/>
  <c r="F93" i="10"/>
  <c r="F91" i="10"/>
  <c r="E89" i="10"/>
  <c r="J20" i="10"/>
  <c r="E20" i="10"/>
  <c r="F125" i="10" s="1"/>
  <c r="J19" i="10"/>
  <c r="J14" i="10"/>
  <c r="J122" i="10"/>
  <c r="E7" i="10"/>
  <c r="E116" i="10"/>
  <c r="J39" i="9"/>
  <c r="J38" i="9"/>
  <c r="AY104" i="1"/>
  <c r="J37" i="9"/>
  <c r="AX104" i="1"/>
  <c r="BI386" i="9"/>
  <c r="BH386" i="9"/>
  <c r="BG386" i="9"/>
  <c r="BF386" i="9"/>
  <c r="T386" i="9"/>
  <c r="T385" i="9"/>
  <c r="R386" i="9"/>
  <c r="R385" i="9"/>
  <c r="P386" i="9"/>
  <c r="P385" i="9" s="1"/>
  <c r="BI381" i="9"/>
  <c r="BH381" i="9"/>
  <c r="BG381" i="9"/>
  <c r="BF381" i="9"/>
  <c r="T381" i="9"/>
  <c r="R381" i="9"/>
  <c r="P381" i="9"/>
  <c r="BI377" i="9"/>
  <c r="BH377" i="9"/>
  <c r="BG377" i="9"/>
  <c r="BF377" i="9"/>
  <c r="T377" i="9"/>
  <c r="R377" i="9"/>
  <c r="P377" i="9"/>
  <c r="BI376" i="9"/>
  <c r="BH376" i="9"/>
  <c r="BG376" i="9"/>
  <c r="BF376" i="9"/>
  <c r="T376" i="9"/>
  <c r="R376" i="9"/>
  <c r="P376" i="9"/>
  <c r="BI372" i="9"/>
  <c r="BH372" i="9"/>
  <c r="BG372" i="9"/>
  <c r="BF372" i="9"/>
  <c r="T372" i="9"/>
  <c r="R372" i="9"/>
  <c r="P372" i="9"/>
  <c r="BI367" i="9"/>
  <c r="BH367" i="9"/>
  <c r="BG367" i="9"/>
  <c r="BF367" i="9"/>
  <c r="T367" i="9"/>
  <c r="R367" i="9"/>
  <c r="P367" i="9"/>
  <c r="BI363" i="9"/>
  <c r="BH363" i="9"/>
  <c r="BG363" i="9"/>
  <c r="BF363" i="9"/>
  <c r="T363" i="9"/>
  <c r="R363" i="9"/>
  <c r="P363" i="9"/>
  <c r="BI359" i="9"/>
  <c r="BH359" i="9"/>
  <c r="BG359" i="9"/>
  <c r="BF359" i="9"/>
  <c r="T359" i="9"/>
  <c r="R359" i="9"/>
  <c r="P359" i="9"/>
  <c r="BI354" i="9"/>
  <c r="BH354" i="9"/>
  <c r="BG354" i="9"/>
  <c r="BF354" i="9"/>
  <c r="T354" i="9"/>
  <c r="R354" i="9"/>
  <c r="P354" i="9"/>
  <c r="BI351" i="9"/>
  <c r="BH351" i="9"/>
  <c r="BG351" i="9"/>
  <c r="BF351" i="9"/>
  <c r="T351" i="9"/>
  <c r="R351" i="9"/>
  <c r="P351" i="9"/>
  <c r="BI347" i="9"/>
  <c r="BH347" i="9"/>
  <c r="BG347" i="9"/>
  <c r="BF347" i="9"/>
  <c r="T347" i="9"/>
  <c r="R347" i="9"/>
  <c r="P347" i="9"/>
  <c r="BI344" i="9"/>
  <c r="BH344" i="9"/>
  <c r="BG344" i="9"/>
  <c r="BF344" i="9"/>
  <c r="T344" i="9"/>
  <c r="R344" i="9"/>
  <c r="P344" i="9"/>
  <c r="BI339" i="9"/>
  <c r="BH339" i="9"/>
  <c r="BG339" i="9"/>
  <c r="BF339" i="9"/>
  <c r="T339" i="9"/>
  <c r="R339" i="9"/>
  <c r="P339" i="9"/>
  <c r="BI337" i="9"/>
  <c r="BH337" i="9"/>
  <c r="BG337" i="9"/>
  <c r="BF337" i="9"/>
  <c r="T337" i="9"/>
  <c r="R337" i="9"/>
  <c r="P337" i="9"/>
  <c r="BI333" i="9"/>
  <c r="BH333" i="9"/>
  <c r="BG333" i="9"/>
  <c r="BF333" i="9"/>
  <c r="T333" i="9"/>
  <c r="R333" i="9"/>
  <c r="P333" i="9"/>
  <c r="BI327" i="9"/>
  <c r="BH327" i="9"/>
  <c r="BG327" i="9"/>
  <c r="BF327" i="9"/>
  <c r="T327" i="9"/>
  <c r="R327" i="9"/>
  <c r="P327" i="9"/>
  <c r="BI317" i="9"/>
  <c r="BH317" i="9"/>
  <c r="BG317" i="9"/>
  <c r="BF317" i="9"/>
  <c r="T317" i="9"/>
  <c r="R317" i="9"/>
  <c r="P317" i="9"/>
  <c r="BI312" i="9"/>
  <c r="BH312" i="9"/>
  <c r="BG312" i="9"/>
  <c r="BF312" i="9"/>
  <c r="T312" i="9"/>
  <c r="R312" i="9"/>
  <c r="P312" i="9"/>
  <c r="BI308" i="9"/>
  <c r="BH308" i="9"/>
  <c r="BG308" i="9"/>
  <c r="BF308" i="9"/>
  <c r="T308" i="9"/>
  <c r="R308" i="9"/>
  <c r="P308" i="9"/>
  <c r="BI305" i="9"/>
  <c r="BH305" i="9"/>
  <c r="BG305" i="9"/>
  <c r="BF305" i="9"/>
  <c r="T305" i="9"/>
  <c r="R305" i="9"/>
  <c r="P305" i="9"/>
  <c r="BI304" i="9"/>
  <c r="BH304" i="9"/>
  <c r="BG304" i="9"/>
  <c r="BF304" i="9"/>
  <c r="T304" i="9"/>
  <c r="R304" i="9"/>
  <c r="P304" i="9"/>
  <c r="BI300" i="9"/>
  <c r="BH300" i="9"/>
  <c r="BG300" i="9"/>
  <c r="BF300" i="9"/>
  <c r="T300" i="9"/>
  <c r="R300" i="9"/>
  <c r="P300" i="9"/>
  <c r="BI298" i="9"/>
  <c r="BH298" i="9"/>
  <c r="BG298" i="9"/>
  <c r="BF298" i="9"/>
  <c r="T298" i="9"/>
  <c r="R298" i="9"/>
  <c r="P298" i="9"/>
  <c r="BI290" i="9"/>
  <c r="BH290" i="9"/>
  <c r="BG290" i="9"/>
  <c r="BF290" i="9"/>
  <c r="T290" i="9"/>
  <c r="R290" i="9"/>
  <c r="P290" i="9"/>
  <c r="BI285" i="9"/>
  <c r="BH285" i="9"/>
  <c r="BG285" i="9"/>
  <c r="BF285" i="9"/>
  <c r="T285" i="9"/>
  <c r="R285" i="9"/>
  <c r="P285" i="9"/>
  <c r="BI274" i="9"/>
  <c r="BH274" i="9"/>
  <c r="BG274" i="9"/>
  <c r="BF274" i="9"/>
  <c r="T274" i="9"/>
  <c r="R274" i="9"/>
  <c r="P274" i="9"/>
  <c r="BI270" i="9"/>
  <c r="BH270" i="9"/>
  <c r="BG270" i="9"/>
  <c r="BF270" i="9"/>
  <c r="T270" i="9"/>
  <c r="R270" i="9"/>
  <c r="P270" i="9"/>
  <c r="BI266" i="9"/>
  <c r="BH266" i="9"/>
  <c r="BG266" i="9"/>
  <c r="BF266" i="9"/>
  <c r="T266" i="9"/>
  <c r="R266" i="9"/>
  <c r="P266" i="9"/>
  <c r="BI262" i="9"/>
  <c r="BH262" i="9"/>
  <c r="BG262" i="9"/>
  <c r="BF262" i="9"/>
  <c r="T262" i="9"/>
  <c r="R262" i="9"/>
  <c r="P262" i="9"/>
  <c r="BI258" i="9"/>
  <c r="BH258" i="9"/>
  <c r="BG258" i="9"/>
  <c r="BF258" i="9"/>
  <c r="T258" i="9"/>
  <c r="R258" i="9"/>
  <c r="P258" i="9"/>
  <c r="BI254" i="9"/>
  <c r="BH254" i="9"/>
  <c r="BG254" i="9"/>
  <c r="BF254" i="9"/>
  <c r="T254" i="9"/>
  <c r="R254" i="9"/>
  <c r="P254" i="9"/>
  <c r="BI252" i="9"/>
  <c r="BH252" i="9"/>
  <c r="BG252" i="9"/>
  <c r="BF252" i="9"/>
  <c r="T252" i="9"/>
  <c r="R252" i="9"/>
  <c r="P252" i="9"/>
  <c r="BI247" i="9"/>
  <c r="BH247" i="9"/>
  <c r="BG247" i="9"/>
  <c r="BF247" i="9"/>
  <c r="T247" i="9"/>
  <c r="R247" i="9"/>
  <c r="P247" i="9"/>
  <c r="BI241" i="9"/>
  <c r="BH241" i="9"/>
  <c r="BG241" i="9"/>
  <c r="BF241" i="9"/>
  <c r="T241" i="9"/>
  <c r="R241" i="9"/>
  <c r="P241" i="9"/>
  <c r="BI235" i="9"/>
  <c r="BH235" i="9"/>
  <c r="BG235" i="9"/>
  <c r="BF235" i="9"/>
  <c r="T235" i="9"/>
  <c r="R235" i="9"/>
  <c r="P235" i="9"/>
  <c r="BI229" i="9"/>
  <c r="BH229" i="9"/>
  <c r="BG229" i="9"/>
  <c r="BF229" i="9"/>
  <c r="T229" i="9"/>
  <c r="R229" i="9"/>
  <c r="P229" i="9"/>
  <c r="BI228" i="9"/>
  <c r="BH228" i="9"/>
  <c r="BG228" i="9"/>
  <c r="BF228" i="9"/>
  <c r="T228" i="9"/>
  <c r="R228" i="9"/>
  <c r="P228" i="9"/>
  <c r="BI222" i="9"/>
  <c r="BH222" i="9"/>
  <c r="BG222" i="9"/>
  <c r="BF222" i="9"/>
  <c r="T222" i="9"/>
  <c r="R222" i="9"/>
  <c r="P222" i="9"/>
  <c r="BI214" i="9"/>
  <c r="BH214" i="9"/>
  <c r="BG214" i="9"/>
  <c r="BF214" i="9"/>
  <c r="T214" i="9"/>
  <c r="R214" i="9"/>
  <c r="P214" i="9"/>
  <c r="BI209" i="9"/>
  <c r="BH209" i="9"/>
  <c r="BG209" i="9"/>
  <c r="BF209" i="9"/>
  <c r="T209" i="9"/>
  <c r="R209" i="9"/>
  <c r="P209" i="9"/>
  <c r="BI204" i="9"/>
  <c r="BH204" i="9"/>
  <c r="BG204" i="9"/>
  <c r="BF204" i="9"/>
  <c r="T204" i="9"/>
  <c r="R204" i="9"/>
  <c r="P204" i="9"/>
  <c r="BI199" i="9"/>
  <c r="BH199" i="9"/>
  <c r="BG199" i="9"/>
  <c r="BF199" i="9"/>
  <c r="T199" i="9"/>
  <c r="R199" i="9"/>
  <c r="P199" i="9"/>
  <c r="BI194" i="9"/>
  <c r="BH194" i="9"/>
  <c r="BG194" i="9"/>
  <c r="BF194" i="9"/>
  <c r="T194" i="9"/>
  <c r="R194" i="9"/>
  <c r="P194" i="9"/>
  <c r="BI178" i="9"/>
  <c r="BH178" i="9"/>
  <c r="BG178" i="9"/>
  <c r="BF178" i="9"/>
  <c r="T178" i="9"/>
  <c r="R178" i="9"/>
  <c r="P178" i="9"/>
  <c r="BI171" i="9"/>
  <c r="BH171" i="9"/>
  <c r="BG171" i="9"/>
  <c r="BF171" i="9"/>
  <c r="T171" i="9"/>
  <c r="R171" i="9"/>
  <c r="P171" i="9"/>
  <c r="BI167" i="9"/>
  <c r="BH167" i="9"/>
  <c r="BG167" i="9"/>
  <c r="BF167" i="9"/>
  <c r="T167" i="9"/>
  <c r="R167" i="9"/>
  <c r="P167" i="9"/>
  <c r="BI161" i="9"/>
  <c r="BH161" i="9"/>
  <c r="BG161" i="9"/>
  <c r="BF161" i="9"/>
  <c r="T161" i="9"/>
  <c r="R161" i="9"/>
  <c r="P161" i="9"/>
  <c r="BI156" i="9"/>
  <c r="BH156" i="9"/>
  <c r="BG156" i="9"/>
  <c r="BF156" i="9"/>
  <c r="T156" i="9"/>
  <c r="R156" i="9"/>
  <c r="P156" i="9"/>
  <c r="BI151" i="9"/>
  <c r="BH151" i="9"/>
  <c r="BG151" i="9"/>
  <c r="BF151" i="9"/>
  <c r="T151" i="9"/>
  <c r="R151" i="9"/>
  <c r="P151" i="9"/>
  <c r="BI146" i="9"/>
  <c r="BH146" i="9"/>
  <c r="BG146" i="9"/>
  <c r="BF146" i="9"/>
  <c r="T146" i="9"/>
  <c r="R146" i="9"/>
  <c r="P146" i="9"/>
  <c r="BI142" i="9"/>
  <c r="BH142" i="9"/>
  <c r="BG142" i="9"/>
  <c r="BF142" i="9"/>
  <c r="T142" i="9"/>
  <c r="R142" i="9"/>
  <c r="P142" i="9"/>
  <c r="BI138" i="9"/>
  <c r="BH138" i="9"/>
  <c r="BG138" i="9"/>
  <c r="BF138" i="9"/>
  <c r="T138" i="9"/>
  <c r="R138" i="9"/>
  <c r="P138" i="9"/>
  <c r="BI134" i="9"/>
  <c r="BH134" i="9"/>
  <c r="BG134" i="9"/>
  <c r="BF134" i="9"/>
  <c r="T134" i="9"/>
  <c r="R134" i="9"/>
  <c r="P134" i="9"/>
  <c r="BI130" i="9"/>
  <c r="BH130" i="9"/>
  <c r="BG130" i="9"/>
  <c r="BF130" i="9"/>
  <c r="T130" i="9"/>
  <c r="R130" i="9"/>
  <c r="P130" i="9"/>
  <c r="J124" i="9"/>
  <c r="J123" i="9"/>
  <c r="F123" i="9"/>
  <c r="F121" i="9"/>
  <c r="E119" i="9"/>
  <c r="J94" i="9"/>
  <c r="J93" i="9"/>
  <c r="F93" i="9"/>
  <c r="F91" i="9"/>
  <c r="E89" i="9"/>
  <c r="J20" i="9"/>
  <c r="E20" i="9"/>
  <c r="F94" i="9"/>
  <c r="J19" i="9"/>
  <c r="J14" i="9"/>
  <c r="J121" i="9" s="1"/>
  <c r="E7" i="9"/>
  <c r="E85" i="9"/>
  <c r="J39" i="8"/>
  <c r="J38" i="8"/>
  <c r="AY103" i="1"/>
  <c r="J37" i="8"/>
  <c r="AX103" i="1"/>
  <c r="BI328" i="8"/>
  <c r="BH328" i="8"/>
  <c r="BG328" i="8"/>
  <c r="BF328" i="8"/>
  <c r="T328" i="8"/>
  <c r="T327" i="8"/>
  <c r="R328" i="8"/>
  <c r="R327" i="8"/>
  <c r="P328" i="8"/>
  <c r="P327" i="8"/>
  <c r="BI326" i="8"/>
  <c r="BH326" i="8"/>
  <c r="BG326" i="8"/>
  <c r="BF326" i="8"/>
  <c r="T326" i="8"/>
  <c r="R326" i="8"/>
  <c r="P326" i="8"/>
  <c r="BI324" i="8"/>
  <c r="BH324" i="8"/>
  <c r="BG324" i="8"/>
  <c r="BF324" i="8"/>
  <c r="T324" i="8"/>
  <c r="R324" i="8"/>
  <c r="P324" i="8"/>
  <c r="BI323" i="8"/>
  <c r="BH323" i="8"/>
  <c r="BG323" i="8"/>
  <c r="BF323" i="8"/>
  <c r="T323" i="8"/>
  <c r="R323" i="8"/>
  <c r="P323" i="8"/>
  <c r="BI318" i="8"/>
  <c r="BH318" i="8"/>
  <c r="BG318" i="8"/>
  <c r="BF318" i="8"/>
  <c r="T318" i="8"/>
  <c r="R318" i="8"/>
  <c r="P318" i="8"/>
  <c r="BI314" i="8"/>
  <c r="BH314" i="8"/>
  <c r="BG314" i="8"/>
  <c r="BF314" i="8"/>
  <c r="T314" i="8"/>
  <c r="R314" i="8"/>
  <c r="P314" i="8"/>
  <c r="BI313" i="8"/>
  <c r="BH313" i="8"/>
  <c r="BG313" i="8"/>
  <c r="BF313" i="8"/>
  <c r="T313" i="8"/>
  <c r="R313" i="8"/>
  <c r="P313" i="8"/>
  <c r="BI309" i="8"/>
  <c r="BH309" i="8"/>
  <c r="BG309" i="8"/>
  <c r="BF309" i="8"/>
  <c r="T309" i="8"/>
  <c r="R309" i="8"/>
  <c r="P309" i="8"/>
  <c r="BI304" i="8"/>
  <c r="BH304" i="8"/>
  <c r="BG304" i="8"/>
  <c r="BF304" i="8"/>
  <c r="T304" i="8"/>
  <c r="R304" i="8"/>
  <c r="P304" i="8"/>
  <c r="BI300" i="8"/>
  <c r="BH300" i="8"/>
  <c r="BG300" i="8"/>
  <c r="BF300" i="8"/>
  <c r="T300" i="8"/>
  <c r="R300" i="8"/>
  <c r="P300" i="8"/>
  <c r="BI296" i="8"/>
  <c r="BH296" i="8"/>
  <c r="BG296" i="8"/>
  <c r="BF296" i="8"/>
  <c r="T296" i="8"/>
  <c r="R296" i="8"/>
  <c r="P296" i="8"/>
  <c r="BI291" i="8"/>
  <c r="BH291" i="8"/>
  <c r="BG291" i="8"/>
  <c r="BF291" i="8"/>
  <c r="T291" i="8"/>
  <c r="R291" i="8"/>
  <c r="P291" i="8"/>
  <c r="BI288" i="8"/>
  <c r="BH288" i="8"/>
  <c r="BG288" i="8"/>
  <c r="BF288" i="8"/>
  <c r="T288" i="8"/>
  <c r="R288" i="8"/>
  <c r="P288" i="8"/>
  <c r="BI284" i="8"/>
  <c r="BH284" i="8"/>
  <c r="BG284" i="8"/>
  <c r="BF284" i="8"/>
  <c r="T284" i="8"/>
  <c r="R284" i="8"/>
  <c r="P284" i="8"/>
  <c r="BI282" i="8"/>
  <c r="BH282" i="8"/>
  <c r="BG282" i="8"/>
  <c r="BF282" i="8"/>
  <c r="T282" i="8"/>
  <c r="R282" i="8"/>
  <c r="P282" i="8"/>
  <c r="BI278" i="8"/>
  <c r="BH278" i="8"/>
  <c r="BG278" i="8"/>
  <c r="BF278" i="8"/>
  <c r="T278" i="8"/>
  <c r="R278" i="8"/>
  <c r="P278" i="8"/>
  <c r="BI274" i="8"/>
  <c r="BH274" i="8"/>
  <c r="BG274" i="8"/>
  <c r="BF274" i="8"/>
  <c r="T274" i="8"/>
  <c r="R274" i="8"/>
  <c r="P274" i="8"/>
  <c r="BI265" i="8"/>
  <c r="BH265" i="8"/>
  <c r="BG265" i="8"/>
  <c r="BF265" i="8"/>
  <c r="T265" i="8"/>
  <c r="R265" i="8"/>
  <c r="P265" i="8"/>
  <c r="BI260" i="8"/>
  <c r="BH260" i="8"/>
  <c r="BG260" i="8"/>
  <c r="BF260" i="8"/>
  <c r="T260" i="8"/>
  <c r="R260" i="8"/>
  <c r="P260" i="8"/>
  <c r="BI256" i="8"/>
  <c r="BH256" i="8"/>
  <c r="BG256" i="8"/>
  <c r="BF256" i="8"/>
  <c r="T256" i="8"/>
  <c r="R256" i="8"/>
  <c r="P256" i="8"/>
  <c r="BI253" i="8"/>
  <c r="BH253" i="8"/>
  <c r="BG253" i="8"/>
  <c r="BF253" i="8"/>
  <c r="T253" i="8"/>
  <c r="R253" i="8"/>
  <c r="P253" i="8"/>
  <c r="BI245" i="8"/>
  <c r="BH245" i="8"/>
  <c r="BG245" i="8"/>
  <c r="BF245" i="8"/>
  <c r="T245" i="8"/>
  <c r="R245" i="8"/>
  <c r="P245" i="8"/>
  <c r="BI240" i="8"/>
  <c r="BH240" i="8"/>
  <c r="BG240" i="8"/>
  <c r="BF240" i="8"/>
  <c r="T240" i="8"/>
  <c r="R240" i="8"/>
  <c r="P240" i="8"/>
  <c r="BI229" i="8"/>
  <c r="BH229" i="8"/>
  <c r="BG229" i="8"/>
  <c r="BF229" i="8"/>
  <c r="T229" i="8"/>
  <c r="R229" i="8"/>
  <c r="P229" i="8"/>
  <c r="BI223" i="8"/>
  <c r="BH223" i="8"/>
  <c r="BG223" i="8"/>
  <c r="BF223" i="8"/>
  <c r="T223" i="8"/>
  <c r="R223" i="8"/>
  <c r="P223" i="8"/>
  <c r="BI219" i="8"/>
  <c r="BH219" i="8"/>
  <c r="BG219" i="8"/>
  <c r="BF219" i="8"/>
  <c r="T219" i="8"/>
  <c r="R219" i="8"/>
  <c r="P219" i="8"/>
  <c r="BI215" i="8"/>
  <c r="BH215" i="8"/>
  <c r="BG215" i="8"/>
  <c r="BF215" i="8"/>
  <c r="T215" i="8"/>
  <c r="R215" i="8"/>
  <c r="P215" i="8"/>
  <c r="BI211" i="8"/>
  <c r="BH211" i="8"/>
  <c r="BG211" i="8"/>
  <c r="BF211" i="8"/>
  <c r="T211" i="8"/>
  <c r="R211" i="8"/>
  <c r="P211" i="8"/>
  <c r="BI209" i="8"/>
  <c r="BH209" i="8"/>
  <c r="BG209" i="8"/>
  <c r="BF209" i="8"/>
  <c r="T209" i="8"/>
  <c r="R209" i="8"/>
  <c r="P209" i="8"/>
  <c r="BI204" i="8"/>
  <c r="BH204" i="8"/>
  <c r="BG204" i="8"/>
  <c r="BF204" i="8"/>
  <c r="T204" i="8"/>
  <c r="R204" i="8"/>
  <c r="P204" i="8"/>
  <c r="BI198" i="8"/>
  <c r="BH198" i="8"/>
  <c r="BG198" i="8"/>
  <c r="BF198" i="8"/>
  <c r="T198" i="8"/>
  <c r="R198" i="8"/>
  <c r="P198" i="8"/>
  <c r="BI192" i="8"/>
  <c r="BH192" i="8"/>
  <c r="BG192" i="8"/>
  <c r="BF192" i="8"/>
  <c r="T192" i="8"/>
  <c r="R192" i="8"/>
  <c r="P192" i="8"/>
  <c r="BI191" i="8"/>
  <c r="BH191" i="8"/>
  <c r="BG191" i="8"/>
  <c r="BF191" i="8"/>
  <c r="T191" i="8"/>
  <c r="R191" i="8"/>
  <c r="P191" i="8"/>
  <c r="BI185" i="8"/>
  <c r="BH185" i="8"/>
  <c r="BG185" i="8"/>
  <c r="BF185" i="8"/>
  <c r="T185" i="8"/>
  <c r="R185" i="8"/>
  <c r="P185" i="8"/>
  <c r="BI179" i="8"/>
  <c r="BH179" i="8"/>
  <c r="BG179" i="8"/>
  <c r="BF179" i="8"/>
  <c r="T179" i="8"/>
  <c r="R179" i="8"/>
  <c r="P179" i="8"/>
  <c r="BI174" i="8"/>
  <c r="BH174" i="8"/>
  <c r="BG174" i="8"/>
  <c r="BF174" i="8"/>
  <c r="T174" i="8"/>
  <c r="R174" i="8"/>
  <c r="P174" i="8"/>
  <c r="BI169" i="8"/>
  <c r="BH169" i="8"/>
  <c r="BG169" i="8"/>
  <c r="BF169" i="8"/>
  <c r="T169" i="8"/>
  <c r="R169" i="8"/>
  <c r="P169" i="8"/>
  <c r="BI155" i="8"/>
  <c r="BH155" i="8"/>
  <c r="BG155" i="8"/>
  <c r="BF155" i="8"/>
  <c r="T155" i="8"/>
  <c r="R155" i="8"/>
  <c r="P155" i="8"/>
  <c r="BI151" i="8"/>
  <c r="BH151" i="8"/>
  <c r="BG151" i="8"/>
  <c r="BF151" i="8"/>
  <c r="T151" i="8"/>
  <c r="R151" i="8"/>
  <c r="P151" i="8"/>
  <c r="BI147" i="8"/>
  <c r="BH147" i="8"/>
  <c r="BG147" i="8"/>
  <c r="BF147" i="8"/>
  <c r="T147" i="8"/>
  <c r="R147" i="8"/>
  <c r="P147" i="8"/>
  <c r="BI142" i="8"/>
  <c r="BH142" i="8"/>
  <c r="BG142" i="8"/>
  <c r="BF142" i="8"/>
  <c r="T142" i="8"/>
  <c r="R142" i="8"/>
  <c r="P142" i="8"/>
  <c r="BI137" i="8"/>
  <c r="BH137" i="8"/>
  <c r="BG137" i="8"/>
  <c r="BF137" i="8"/>
  <c r="T137" i="8"/>
  <c r="R137" i="8"/>
  <c r="P137" i="8"/>
  <c r="BI130" i="8"/>
  <c r="BH130" i="8"/>
  <c r="BG130" i="8"/>
  <c r="BF130" i="8"/>
  <c r="T130" i="8"/>
  <c r="R130" i="8"/>
  <c r="P130" i="8"/>
  <c r="J124" i="8"/>
  <c r="J123" i="8"/>
  <c r="F123" i="8"/>
  <c r="F121" i="8"/>
  <c r="E119" i="8"/>
  <c r="J94" i="8"/>
  <c r="J93" i="8"/>
  <c r="F93" i="8"/>
  <c r="F91" i="8"/>
  <c r="E89" i="8"/>
  <c r="J20" i="8"/>
  <c r="E20" i="8"/>
  <c r="F124" i="8"/>
  <c r="J19" i="8"/>
  <c r="J14" i="8"/>
  <c r="J121" i="8"/>
  <c r="E7" i="8"/>
  <c r="E85" i="8"/>
  <c r="J39" i="7"/>
  <c r="J38" i="7"/>
  <c r="AY102" i="1"/>
  <c r="J37" i="7"/>
  <c r="AX102" i="1"/>
  <c r="BI301" i="7"/>
  <c r="BH301" i="7"/>
  <c r="BG301" i="7"/>
  <c r="BF301" i="7"/>
  <c r="T301" i="7"/>
  <c r="T300" i="7"/>
  <c r="R301" i="7"/>
  <c r="R300" i="7"/>
  <c r="P301" i="7"/>
  <c r="P300" i="7"/>
  <c r="BI296" i="7"/>
  <c r="BH296" i="7"/>
  <c r="BG296" i="7"/>
  <c r="BF296" i="7"/>
  <c r="T296" i="7"/>
  <c r="R296" i="7"/>
  <c r="P296" i="7"/>
  <c r="BI292" i="7"/>
  <c r="BH292" i="7"/>
  <c r="BG292" i="7"/>
  <c r="BF292" i="7"/>
  <c r="T292" i="7"/>
  <c r="R292" i="7"/>
  <c r="P292" i="7"/>
  <c r="BI291" i="7"/>
  <c r="BH291" i="7"/>
  <c r="BG291" i="7"/>
  <c r="BF291" i="7"/>
  <c r="T291" i="7"/>
  <c r="R291" i="7"/>
  <c r="P291" i="7"/>
  <c r="BI287" i="7"/>
  <c r="BH287" i="7"/>
  <c r="BG287" i="7"/>
  <c r="BF287" i="7"/>
  <c r="T287" i="7"/>
  <c r="R287" i="7"/>
  <c r="P287" i="7"/>
  <c r="BI282" i="7"/>
  <c r="BH282" i="7"/>
  <c r="BG282" i="7"/>
  <c r="BF282" i="7"/>
  <c r="T282" i="7"/>
  <c r="R282" i="7"/>
  <c r="P282" i="7"/>
  <c r="BI277" i="7"/>
  <c r="BH277" i="7"/>
  <c r="BG277" i="7"/>
  <c r="BF277" i="7"/>
  <c r="T277" i="7"/>
  <c r="R277" i="7"/>
  <c r="P277" i="7"/>
  <c r="BI273" i="7"/>
  <c r="BH273" i="7"/>
  <c r="BG273" i="7"/>
  <c r="BF273" i="7"/>
  <c r="T273" i="7"/>
  <c r="R273" i="7"/>
  <c r="P273" i="7"/>
  <c r="BI269" i="7"/>
  <c r="BH269" i="7"/>
  <c r="BG269" i="7"/>
  <c r="BF269" i="7"/>
  <c r="T269" i="7"/>
  <c r="R269" i="7"/>
  <c r="P269" i="7"/>
  <c r="BI264" i="7"/>
  <c r="BH264" i="7"/>
  <c r="BG264" i="7"/>
  <c r="BF264" i="7"/>
  <c r="T264" i="7"/>
  <c r="R264" i="7"/>
  <c r="P264" i="7"/>
  <c r="BI261" i="7"/>
  <c r="BH261" i="7"/>
  <c r="BG261" i="7"/>
  <c r="BF261" i="7"/>
  <c r="T261" i="7"/>
  <c r="R261" i="7"/>
  <c r="P261" i="7"/>
  <c r="BI257" i="7"/>
  <c r="BH257" i="7"/>
  <c r="BG257" i="7"/>
  <c r="BF257" i="7"/>
  <c r="T257" i="7"/>
  <c r="R257" i="7"/>
  <c r="P257" i="7"/>
  <c r="BI255" i="7"/>
  <c r="BH255" i="7"/>
  <c r="BG255" i="7"/>
  <c r="BF255" i="7"/>
  <c r="T255" i="7"/>
  <c r="R255" i="7"/>
  <c r="P255" i="7"/>
  <c r="BI251" i="7"/>
  <c r="BH251" i="7"/>
  <c r="BG251" i="7"/>
  <c r="BF251" i="7"/>
  <c r="T251" i="7"/>
  <c r="R251" i="7"/>
  <c r="P251" i="7"/>
  <c r="BI247" i="7"/>
  <c r="BH247" i="7"/>
  <c r="BG247" i="7"/>
  <c r="BF247" i="7"/>
  <c r="T247" i="7"/>
  <c r="R247" i="7"/>
  <c r="P247" i="7"/>
  <c r="BI241" i="7"/>
  <c r="BH241" i="7"/>
  <c r="BG241" i="7"/>
  <c r="BF241" i="7"/>
  <c r="T241" i="7"/>
  <c r="R241" i="7"/>
  <c r="P241" i="7"/>
  <c r="BI236" i="7"/>
  <c r="BH236" i="7"/>
  <c r="BG236" i="7"/>
  <c r="BF236" i="7"/>
  <c r="T236" i="7"/>
  <c r="R236" i="7"/>
  <c r="P236" i="7"/>
  <c r="BI232" i="7"/>
  <c r="BH232" i="7"/>
  <c r="BG232" i="7"/>
  <c r="BF232" i="7"/>
  <c r="T232" i="7"/>
  <c r="R232" i="7"/>
  <c r="P232" i="7"/>
  <c r="BI229" i="7"/>
  <c r="BH229" i="7"/>
  <c r="BG229" i="7"/>
  <c r="BF229" i="7"/>
  <c r="T229" i="7"/>
  <c r="R229" i="7"/>
  <c r="P229" i="7"/>
  <c r="BI223" i="7"/>
  <c r="BH223" i="7"/>
  <c r="BG223" i="7"/>
  <c r="BF223" i="7"/>
  <c r="T223" i="7"/>
  <c r="R223" i="7"/>
  <c r="P223" i="7"/>
  <c r="BI218" i="7"/>
  <c r="BH218" i="7"/>
  <c r="BG218" i="7"/>
  <c r="BF218" i="7"/>
  <c r="T218" i="7"/>
  <c r="R218" i="7"/>
  <c r="P218" i="7"/>
  <c r="BI211" i="7"/>
  <c r="BH211" i="7"/>
  <c r="BG211" i="7"/>
  <c r="BF211" i="7"/>
  <c r="T211" i="7"/>
  <c r="R211" i="7"/>
  <c r="P211" i="7"/>
  <c r="BI205" i="7"/>
  <c r="BH205" i="7"/>
  <c r="BG205" i="7"/>
  <c r="BF205" i="7"/>
  <c r="T205" i="7"/>
  <c r="R205" i="7"/>
  <c r="P205" i="7"/>
  <c r="BI201" i="7"/>
  <c r="BH201" i="7"/>
  <c r="BG201" i="7"/>
  <c r="BF201" i="7"/>
  <c r="T201" i="7"/>
  <c r="R201" i="7"/>
  <c r="P201" i="7"/>
  <c r="BI197" i="7"/>
  <c r="BH197" i="7"/>
  <c r="BG197" i="7"/>
  <c r="BF197" i="7"/>
  <c r="T197" i="7"/>
  <c r="R197" i="7"/>
  <c r="P197" i="7"/>
  <c r="BI193" i="7"/>
  <c r="BH193" i="7"/>
  <c r="BG193" i="7"/>
  <c r="BF193" i="7"/>
  <c r="T193" i="7"/>
  <c r="R193" i="7"/>
  <c r="P193" i="7"/>
  <c r="BI191" i="7"/>
  <c r="BH191" i="7"/>
  <c r="BG191" i="7"/>
  <c r="BF191" i="7"/>
  <c r="T191" i="7"/>
  <c r="R191" i="7"/>
  <c r="P191" i="7"/>
  <c r="BI186" i="7"/>
  <c r="BH186" i="7"/>
  <c r="BG186" i="7"/>
  <c r="BF186" i="7"/>
  <c r="T186" i="7"/>
  <c r="R186" i="7"/>
  <c r="P186" i="7"/>
  <c r="BI180" i="7"/>
  <c r="BH180" i="7"/>
  <c r="BG180" i="7"/>
  <c r="BF180" i="7"/>
  <c r="T180" i="7"/>
  <c r="R180" i="7"/>
  <c r="P180" i="7"/>
  <c r="BI174" i="7"/>
  <c r="BH174" i="7"/>
  <c r="BG174" i="7"/>
  <c r="BF174" i="7"/>
  <c r="T174" i="7"/>
  <c r="R174" i="7"/>
  <c r="P174" i="7"/>
  <c r="BI173" i="7"/>
  <c r="BH173" i="7"/>
  <c r="BG173" i="7"/>
  <c r="BF173" i="7"/>
  <c r="T173" i="7"/>
  <c r="R173" i="7"/>
  <c r="P173" i="7"/>
  <c r="BI167" i="7"/>
  <c r="BH167" i="7"/>
  <c r="BG167" i="7"/>
  <c r="BF167" i="7"/>
  <c r="T167" i="7"/>
  <c r="R167" i="7"/>
  <c r="P167" i="7"/>
  <c r="BI163" i="7"/>
  <c r="BH163" i="7"/>
  <c r="BG163" i="7"/>
  <c r="BF163" i="7"/>
  <c r="T163" i="7"/>
  <c r="R163" i="7"/>
  <c r="P163" i="7"/>
  <c r="BI158" i="7"/>
  <c r="BH158" i="7"/>
  <c r="BG158" i="7"/>
  <c r="BF158" i="7"/>
  <c r="T158" i="7"/>
  <c r="R158" i="7"/>
  <c r="P158" i="7"/>
  <c r="BI153" i="7"/>
  <c r="BH153" i="7"/>
  <c r="BG153" i="7"/>
  <c r="BF153" i="7"/>
  <c r="T153" i="7"/>
  <c r="R153" i="7"/>
  <c r="P153" i="7"/>
  <c r="BI143" i="7"/>
  <c r="BH143" i="7"/>
  <c r="BG143" i="7"/>
  <c r="BF143" i="7"/>
  <c r="T143" i="7"/>
  <c r="R143" i="7"/>
  <c r="P143" i="7"/>
  <c r="BI139" i="7"/>
  <c r="BH139" i="7"/>
  <c r="BG139" i="7"/>
  <c r="BF139" i="7"/>
  <c r="T139" i="7"/>
  <c r="R139" i="7"/>
  <c r="P139" i="7"/>
  <c r="BI134" i="7"/>
  <c r="BH134" i="7"/>
  <c r="BG134" i="7"/>
  <c r="BF134" i="7"/>
  <c r="T134" i="7"/>
  <c r="R134" i="7"/>
  <c r="P134" i="7"/>
  <c r="BI129" i="7"/>
  <c r="BH129" i="7"/>
  <c r="BG129" i="7"/>
  <c r="BF129" i="7"/>
  <c r="T129" i="7"/>
  <c r="R129" i="7"/>
  <c r="P129" i="7"/>
  <c r="J123" i="7"/>
  <c r="J122" i="7"/>
  <c r="F122" i="7"/>
  <c r="F120" i="7"/>
  <c r="E118" i="7"/>
  <c r="J94" i="7"/>
  <c r="J93" i="7"/>
  <c r="F93" i="7"/>
  <c r="F91" i="7"/>
  <c r="E89" i="7"/>
  <c r="J20" i="7"/>
  <c r="E20" i="7"/>
  <c r="F123" i="7"/>
  <c r="J19" i="7"/>
  <c r="J14" i="7"/>
  <c r="J120" i="7"/>
  <c r="E7" i="7"/>
  <c r="E114" i="7"/>
  <c r="J39" i="6"/>
  <c r="J38" i="6"/>
  <c r="AY101" i="1"/>
  <c r="J37" i="6"/>
  <c r="AX101" i="1"/>
  <c r="BI450" i="6"/>
  <c r="BH450" i="6"/>
  <c r="BG450" i="6"/>
  <c r="BF450" i="6"/>
  <c r="T450" i="6"/>
  <c r="T449" i="6"/>
  <c r="R450" i="6"/>
  <c r="R449" i="6"/>
  <c r="P450" i="6"/>
  <c r="P449" i="6"/>
  <c r="BI445" i="6"/>
  <c r="BH445" i="6"/>
  <c r="BG445" i="6"/>
  <c r="BF445" i="6"/>
  <c r="T445" i="6"/>
  <c r="R445" i="6"/>
  <c r="P445" i="6"/>
  <c r="BI439" i="6"/>
  <c r="BH439" i="6"/>
  <c r="BG439" i="6"/>
  <c r="BF439" i="6"/>
  <c r="T439" i="6"/>
  <c r="R439" i="6"/>
  <c r="P439" i="6"/>
  <c r="BI435" i="6"/>
  <c r="BH435" i="6"/>
  <c r="BG435" i="6"/>
  <c r="BF435" i="6"/>
  <c r="T435" i="6"/>
  <c r="R435" i="6"/>
  <c r="P435" i="6"/>
  <c r="BI431" i="6"/>
  <c r="BH431" i="6"/>
  <c r="BG431" i="6"/>
  <c r="BF431" i="6"/>
  <c r="T431" i="6"/>
  <c r="R431" i="6"/>
  <c r="P431" i="6"/>
  <c r="BI430" i="6"/>
  <c r="BH430" i="6"/>
  <c r="BG430" i="6"/>
  <c r="BF430" i="6"/>
  <c r="T430" i="6"/>
  <c r="R430" i="6"/>
  <c r="P430" i="6"/>
  <c r="BI424" i="6"/>
  <c r="BH424" i="6"/>
  <c r="BG424" i="6"/>
  <c r="BF424" i="6"/>
  <c r="T424" i="6"/>
  <c r="R424" i="6"/>
  <c r="P424" i="6"/>
  <c r="BI419" i="6"/>
  <c r="BH419" i="6"/>
  <c r="BG419" i="6"/>
  <c r="BF419" i="6"/>
  <c r="T419" i="6"/>
  <c r="R419" i="6"/>
  <c r="P419" i="6"/>
  <c r="BI414" i="6"/>
  <c r="BH414" i="6"/>
  <c r="BG414" i="6"/>
  <c r="BF414" i="6"/>
  <c r="T414" i="6"/>
  <c r="R414" i="6"/>
  <c r="P414" i="6"/>
  <c r="BI409" i="6"/>
  <c r="BH409" i="6"/>
  <c r="BG409" i="6"/>
  <c r="BF409" i="6"/>
  <c r="T409" i="6"/>
  <c r="R409" i="6"/>
  <c r="P409" i="6"/>
  <c r="BI404" i="6"/>
  <c r="BH404" i="6"/>
  <c r="BG404" i="6"/>
  <c r="BF404" i="6"/>
  <c r="T404" i="6"/>
  <c r="R404" i="6"/>
  <c r="P404" i="6"/>
  <c r="BI400" i="6"/>
  <c r="BH400" i="6"/>
  <c r="BG400" i="6"/>
  <c r="BF400" i="6"/>
  <c r="T400" i="6"/>
  <c r="R400" i="6"/>
  <c r="P400" i="6"/>
  <c r="BI396" i="6"/>
  <c r="BH396" i="6"/>
  <c r="BG396" i="6"/>
  <c r="BF396" i="6"/>
  <c r="T396" i="6"/>
  <c r="R396" i="6"/>
  <c r="P396" i="6"/>
  <c r="BI391" i="6"/>
  <c r="BH391" i="6"/>
  <c r="BG391" i="6"/>
  <c r="BF391" i="6"/>
  <c r="T391" i="6"/>
  <c r="R391" i="6"/>
  <c r="P391" i="6"/>
  <c r="BI386" i="6"/>
  <c r="BH386" i="6"/>
  <c r="BG386" i="6"/>
  <c r="BF386" i="6"/>
  <c r="T386" i="6"/>
  <c r="R386" i="6"/>
  <c r="P386" i="6"/>
  <c r="BI383" i="6"/>
  <c r="BH383" i="6"/>
  <c r="BG383" i="6"/>
  <c r="BF383" i="6"/>
  <c r="T383" i="6"/>
  <c r="R383" i="6"/>
  <c r="P383" i="6"/>
  <c r="BI379" i="6"/>
  <c r="BH379" i="6"/>
  <c r="BG379" i="6"/>
  <c r="BF379" i="6"/>
  <c r="T379" i="6"/>
  <c r="R379" i="6"/>
  <c r="P379" i="6"/>
  <c r="BI377" i="6"/>
  <c r="BH377" i="6"/>
  <c r="BG377" i="6"/>
  <c r="BF377" i="6"/>
  <c r="T377" i="6"/>
  <c r="R377" i="6"/>
  <c r="P377" i="6"/>
  <c r="BI373" i="6"/>
  <c r="BH373" i="6"/>
  <c r="BG373" i="6"/>
  <c r="BF373" i="6"/>
  <c r="T373" i="6"/>
  <c r="R373" i="6"/>
  <c r="P373" i="6"/>
  <c r="BI365" i="6"/>
  <c r="BH365" i="6"/>
  <c r="BG365" i="6"/>
  <c r="BF365" i="6"/>
  <c r="T365" i="6"/>
  <c r="R365" i="6"/>
  <c r="P365" i="6"/>
  <c r="BI349" i="6"/>
  <c r="BH349" i="6"/>
  <c r="BG349" i="6"/>
  <c r="BF349" i="6"/>
  <c r="T349" i="6"/>
  <c r="R349" i="6"/>
  <c r="P349" i="6"/>
  <c r="BI344" i="6"/>
  <c r="BH344" i="6"/>
  <c r="BG344" i="6"/>
  <c r="BF344" i="6"/>
  <c r="T344" i="6"/>
  <c r="R344" i="6"/>
  <c r="P344" i="6"/>
  <c r="BI340" i="6"/>
  <c r="BH340" i="6"/>
  <c r="BG340" i="6"/>
  <c r="BF340" i="6"/>
  <c r="T340" i="6"/>
  <c r="R340" i="6"/>
  <c r="P340" i="6"/>
  <c r="BI337" i="6"/>
  <c r="BH337" i="6"/>
  <c r="BG337" i="6"/>
  <c r="BF337" i="6"/>
  <c r="T337" i="6"/>
  <c r="R337" i="6"/>
  <c r="P337" i="6"/>
  <c r="BI336" i="6"/>
  <c r="BH336" i="6"/>
  <c r="BG336" i="6"/>
  <c r="BF336" i="6"/>
  <c r="T336" i="6"/>
  <c r="R336" i="6"/>
  <c r="P336" i="6"/>
  <c r="BI332" i="6"/>
  <c r="BH332" i="6"/>
  <c r="BG332" i="6"/>
  <c r="BF332" i="6"/>
  <c r="T332" i="6"/>
  <c r="R332" i="6"/>
  <c r="P332" i="6"/>
  <c r="BI330" i="6"/>
  <c r="BH330" i="6"/>
  <c r="BG330" i="6"/>
  <c r="BF330" i="6"/>
  <c r="T330" i="6"/>
  <c r="R330" i="6"/>
  <c r="P330" i="6"/>
  <c r="BI321" i="6"/>
  <c r="BH321" i="6"/>
  <c r="BG321" i="6"/>
  <c r="BF321" i="6"/>
  <c r="T321" i="6"/>
  <c r="R321" i="6"/>
  <c r="P321" i="6"/>
  <c r="BI316" i="6"/>
  <c r="BH316" i="6"/>
  <c r="BG316" i="6"/>
  <c r="BF316" i="6"/>
  <c r="T316" i="6"/>
  <c r="R316" i="6"/>
  <c r="P316" i="6"/>
  <c r="BI294" i="6"/>
  <c r="BH294" i="6"/>
  <c r="BG294" i="6"/>
  <c r="BF294" i="6"/>
  <c r="T294" i="6"/>
  <c r="R294" i="6"/>
  <c r="P294" i="6"/>
  <c r="BI290" i="6"/>
  <c r="BH290" i="6"/>
  <c r="BG290" i="6"/>
  <c r="BF290" i="6"/>
  <c r="T290" i="6"/>
  <c r="R290" i="6"/>
  <c r="P290" i="6"/>
  <c r="BI286" i="6"/>
  <c r="BH286" i="6"/>
  <c r="BG286" i="6"/>
  <c r="BF286" i="6"/>
  <c r="T286" i="6"/>
  <c r="R286" i="6"/>
  <c r="P286" i="6"/>
  <c r="BI282" i="6"/>
  <c r="BH282" i="6"/>
  <c r="BG282" i="6"/>
  <c r="BF282" i="6"/>
  <c r="T282" i="6"/>
  <c r="R282" i="6"/>
  <c r="P282" i="6"/>
  <c r="BI278" i="6"/>
  <c r="BH278" i="6"/>
  <c r="BG278" i="6"/>
  <c r="BF278" i="6"/>
  <c r="T278" i="6"/>
  <c r="R278" i="6"/>
  <c r="P278" i="6"/>
  <c r="BI276" i="6"/>
  <c r="BH276" i="6"/>
  <c r="BG276" i="6"/>
  <c r="BF276" i="6"/>
  <c r="T276" i="6"/>
  <c r="R276" i="6"/>
  <c r="P276" i="6"/>
  <c r="BI271" i="6"/>
  <c r="BH271" i="6"/>
  <c r="BG271" i="6"/>
  <c r="BF271" i="6"/>
  <c r="T271" i="6"/>
  <c r="R271" i="6"/>
  <c r="P271" i="6"/>
  <c r="BI265" i="6"/>
  <c r="BH265" i="6"/>
  <c r="BG265" i="6"/>
  <c r="BF265" i="6"/>
  <c r="T265" i="6"/>
  <c r="R265" i="6"/>
  <c r="P265" i="6"/>
  <c r="BI259" i="6"/>
  <c r="BH259" i="6"/>
  <c r="BG259" i="6"/>
  <c r="BF259" i="6"/>
  <c r="T259" i="6"/>
  <c r="R259" i="6"/>
  <c r="P259" i="6"/>
  <c r="BI258" i="6"/>
  <c r="BH258" i="6"/>
  <c r="BG258" i="6"/>
  <c r="BF258" i="6"/>
  <c r="T258" i="6"/>
  <c r="R258" i="6"/>
  <c r="P258" i="6"/>
  <c r="BI247" i="6"/>
  <c r="BH247" i="6"/>
  <c r="BG247" i="6"/>
  <c r="BF247" i="6"/>
  <c r="T247" i="6"/>
  <c r="R247" i="6"/>
  <c r="P247" i="6"/>
  <c r="BI237" i="6"/>
  <c r="BH237" i="6"/>
  <c r="BG237" i="6"/>
  <c r="BF237" i="6"/>
  <c r="T237" i="6"/>
  <c r="R237" i="6"/>
  <c r="P237" i="6"/>
  <c r="BI236" i="6"/>
  <c r="BH236" i="6"/>
  <c r="BG236" i="6"/>
  <c r="BF236" i="6"/>
  <c r="T236" i="6"/>
  <c r="R236" i="6"/>
  <c r="P236" i="6"/>
  <c r="BI231" i="6"/>
  <c r="BH231" i="6"/>
  <c r="BG231" i="6"/>
  <c r="BF231" i="6"/>
  <c r="T231" i="6"/>
  <c r="R231" i="6"/>
  <c r="P231" i="6"/>
  <c r="BI223" i="6"/>
  <c r="BH223" i="6"/>
  <c r="BG223" i="6"/>
  <c r="BF223" i="6"/>
  <c r="T223" i="6"/>
  <c r="R223" i="6"/>
  <c r="P223" i="6"/>
  <c r="BI218" i="6"/>
  <c r="BH218" i="6"/>
  <c r="BG218" i="6"/>
  <c r="BF218" i="6"/>
  <c r="T218" i="6"/>
  <c r="R218" i="6"/>
  <c r="P218" i="6"/>
  <c r="BI213" i="6"/>
  <c r="BH213" i="6"/>
  <c r="BG213" i="6"/>
  <c r="BF213" i="6"/>
  <c r="T213" i="6"/>
  <c r="R213" i="6"/>
  <c r="P213" i="6"/>
  <c r="BI187" i="6"/>
  <c r="BH187" i="6"/>
  <c r="BG187" i="6"/>
  <c r="BF187" i="6"/>
  <c r="T187" i="6"/>
  <c r="R187" i="6"/>
  <c r="P187" i="6"/>
  <c r="BI182" i="6"/>
  <c r="BH182" i="6"/>
  <c r="BG182" i="6"/>
  <c r="BF182" i="6"/>
  <c r="T182" i="6"/>
  <c r="R182" i="6"/>
  <c r="P182" i="6"/>
  <c r="BI177" i="6"/>
  <c r="BH177" i="6"/>
  <c r="BG177" i="6"/>
  <c r="BF177" i="6"/>
  <c r="T177" i="6"/>
  <c r="R177" i="6"/>
  <c r="P177" i="6"/>
  <c r="BI163" i="6"/>
  <c r="BH163" i="6"/>
  <c r="BG163" i="6"/>
  <c r="BF163" i="6"/>
  <c r="T163" i="6"/>
  <c r="R163" i="6"/>
  <c r="P163" i="6"/>
  <c r="BI156" i="6"/>
  <c r="BH156" i="6"/>
  <c r="BG156" i="6"/>
  <c r="BF156" i="6"/>
  <c r="T156" i="6"/>
  <c r="R156" i="6"/>
  <c r="P156" i="6"/>
  <c r="BI152" i="6"/>
  <c r="BH152" i="6"/>
  <c r="BG152" i="6"/>
  <c r="BF152" i="6"/>
  <c r="T152" i="6"/>
  <c r="R152" i="6"/>
  <c r="P152" i="6"/>
  <c r="BI145" i="6"/>
  <c r="BH145" i="6"/>
  <c r="BG145" i="6"/>
  <c r="BF145" i="6"/>
  <c r="T145" i="6"/>
  <c r="R145" i="6"/>
  <c r="P145" i="6"/>
  <c r="BI137" i="6"/>
  <c r="BH137" i="6"/>
  <c r="BG137" i="6"/>
  <c r="BF137" i="6"/>
  <c r="T137" i="6"/>
  <c r="R137" i="6"/>
  <c r="P137" i="6"/>
  <c r="BI129" i="6"/>
  <c r="BH129" i="6"/>
  <c r="BG129" i="6"/>
  <c r="BF129" i="6"/>
  <c r="T129" i="6"/>
  <c r="R129" i="6"/>
  <c r="P129" i="6"/>
  <c r="J123" i="6"/>
  <c r="J122" i="6"/>
  <c r="F122" i="6"/>
  <c r="F120" i="6"/>
  <c r="E118" i="6"/>
  <c r="J94" i="6"/>
  <c r="J93" i="6"/>
  <c r="F93" i="6"/>
  <c r="F91" i="6"/>
  <c r="E89" i="6"/>
  <c r="J20" i="6"/>
  <c r="E20" i="6"/>
  <c r="F94" i="6" s="1"/>
  <c r="J19" i="6"/>
  <c r="J14" i="6"/>
  <c r="J120" i="6"/>
  <c r="E7" i="6"/>
  <c r="E85" i="6"/>
  <c r="J37" i="5"/>
  <c r="J36" i="5"/>
  <c r="AY99" i="1" s="1"/>
  <c r="J35" i="5"/>
  <c r="AX99" i="1"/>
  <c r="BI278" i="5"/>
  <c r="BH278" i="5"/>
  <c r="BG278" i="5"/>
  <c r="BF278" i="5"/>
  <c r="T278" i="5"/>
  <c r="T277" i="5"/>
  <c r="R278" i="5"/>
  <c r="R277" i="5"/>
  <c r="P278" i="5"/>
  <c r="P277" i="5" s="1"/>
  <c r="BI275" i="5"/>
  <c r="BH275" i="5"/>
  <c r="BG275" i="5"/>
  <c r="BF275" i="5"/>
  <c r="T275" i="5"/>
  <c r="R275" i="5"/>
  <c r="P275" i="5"/>
  <c r="BI274" i="5"/>
  <c r="BH274" i="5"/>
  <c r="BG274" i="5"/>
  <c r="BF274" i="5"/>
  <c r="T274" i="5"/>
  <c r="R274" i="5"/>
  <c r="P274" i="5"/>
  <c r="BI272" i="5"/>
  <c r="BH272" i="5"/>
  <c r="BG272" i="5"/>
  <c r="BF272" i="5"/>
  <c r="T272" i="5"/>
  <c r="R272" i="5"/>
  <c r="P272" i="5"/>
  <c r="BI271" i="5"/>
  <c r="BH271" i="5"/>
  <c r="BG271" i="5"/>
  <c r="BF271" i="5"/>
  <c r="T271" i="5"/>
  <c r="R271" i="5"/>
  <c r="P271" i="5"/>
  <c r="BI269" i="5"/>
  <c r="BH269" i="5"/>
  <c r="BG269" i="5"/>
  <c r="BF269" i="5"/>
  <c r="T269" i="5"/>
  <c r="R269" i="5"/>
  <c r="P269" i="5"/>
  <c r="BI268" i="5"/>
  <c r="BH268" i="5"/>
  <c r="BG268" i="5"/>
  <c r="BF268" i="5"/>
  <c r="T268" i="5"/>
  <c r="R268" i="5"/>
  <c r="P268" i="5"/>
  <c r="BI266" i="5"/>
  <c r="BH266" i="5"/>
  <c r="BG266" i="5"/>
  <c r="BF266" i="5"/>
  <c r="T266" i="5"/>
  <c r="R266" i="5"/>
  <c r="P266" i="5"/>
  <c r="BI264" i="5"/>
  <c r="BH264" i="5"/>
  <c r="BG264" i="5"/>
  <c r="BF264" i="5"/>
  <c r="T264" i="5"/>
  <c r="R264" i="5"/>
  <c r="P264" i="5"/>
  <c r="BI263" i="5"/>
  <c r="BH263" i="5"/>
  <c r="BG263" i="5"/>
  <c r="BF263" i="5"/>
  <c r="T263" i="5"/>
  <c r="R263" i="5"/>
  <c r="P263" i="5"/>
  <c r="BI261" i="5"/>
  <c r="BH261" i="5"/>
  <c r="BG261" i="5"/>
  <c r="BF261" i="5"/>
  <c r="T261" i="5"/>
  <c r="R261" i="5"/>
  <c r="P261" i="5"/>
  <c r="BI260" i="5"/>
  <c r="BH260" i="5"/>
  <c r="BG260" i="5"/>
  <c r="BF260" i="5"/>
  <c r="T260" i="5"/>
  <c r="R260" i="5"/>
  <c r="P260" i="5"/>
  <c r="BI259" i="5"/>
  <c r="BH259" i="5"/>
  <c r="BG259" i="5"/>
  <c r="BF259" i="5"/>
  <c r="T259" i="5"/>
  <c r="R259" i="5"/>
  <c r="P259" i="5"/>
  <c r="BI258" i="5"/>
  <c r="BH258" i="5"/>
  <c r="BG258" i="5"/>
  <c r="BF258" i="5"/>
  <c r="T258" i="5"/>
  <c r="R258" i="5"/>
  <c r="P258" i="5"/>
  <c r="BI257" i="5"/>
  <c r="BH257" i="5"/>
  <c r="BG257" i="5"/>
  <c r="BF257" i="5"/>
  <c r="T257" i="5"/>
  <c r="R257" i="5"/>
  <c r="P257" i="5"/>
  <c r="BI256" i="5"/>
  <c r="BH256" i="5"/>
  <c r="BG256" i="5"/>
  <c r="BF256" i="5"/>
  <c r="T256" i="5"/>
  <c r="R256" i="5"/>
  <c r="P256" i="5"/>
  <c r="BI254" i="5"/>
  <c r="BH254" i="5"/>
  <c r="BG254" i="5"/>
  <c r="BF254" i="5"/>
  <c r="T254" i="5"/>
  <c r="R254" i="5"/>
  <c r="P254" i="5"/>
  <c r="BI252" i="5"/>
  <c r="BH252" i="5"/>
  <c r="BG252" i="5"/>
  <c r="BF252" i="5"/>
  <c r="T252" i="5"/>
  <c r="R252" i="5"/>
  <c r="P252" i="5"/>
  <c r="BI251" i="5"/>
  <c r="BH251" i="5"/>
  <c r="BG251" i="5"/>
  <c r="BF251" i="5"/>
  <c r="T251" i="5"/>
  <c r="R251" i="5"/>
  <c r="P251" i="5"/>
  <c r="BI250" i="5"/>
  <c r="BH250" i="5"/>
  <c r="BG250" i="5"/>
  <c r="BF250" i="5"/>
  <c r="T250" i="5"/>
  <c r="R250" i="5"/>
  <c r="P250" i="5"/>
  <c r="BI249" i="5"/>
  <c r="BH249" i="5"/>
  <c r="BG249" i="5"/>
  <c r="BF249" i="5"/>
  <c r="T249" i="5"/>
  <c r="R249" i="5"/>
  <c r="P249" i="5"/>
  <c r="BI248" i="5"/>
  <c r="BH248" i="5"/>
  <c r="BG248" i="5"/>
  <c r="BF248" i="5"/>
  <c r="T248" i="5"/>
  <c r="R248" i="5"/>
  <c r="P248" i="5"/>
  <c r="BI247" i="5"/>
  <c r="BH247" i="5"/>
  <c r="BG247" i="5"/>
  <c r="BF247" i="5"/>
  <c r="T247" i="5"/>
  <c r="R247" i="5"/>
  <c r="P247" i="5"/>
  <c r="BI246" i="5"/>
  <c r="BH246" i="5"/>
  <c r="BG246" i="5"/>
  <c r="BF246" i="5"/>
  <c r="T246" i="5"/>
  <c r="R246" i="5"/>
  <c r="P246" i="5"/>
  <c r="BI245" i="5"/>
  <c r="BH245" i="5"/>
  <c r="BG245" i="5"/>
  <c r="BF245" i="5"/>
  <c r="T245" i="5"/>
  <c r="R245" i="5"/>
  <c r="P245" i="5"/>
  <c r="BI244" i="5"/>
  <c r="BH244" i="5"/>
  <c r="BG244" i="5"/>
  <c r="BF244" i="5"/>
  <c r="T244" i="5"/>
  <c r="R244" i="5"/>
  <c r="P244" i="5"/>
  <c r="BI243" i="5"/>
  <c r="BH243" i="5"/>
  <c r="BG243" i="5"/>
  <c r="BF243" i="5"/>
  <c r="T243" i="5"/>
  <c r="R243" i="5"/>
  <c r="P243" i="5"/>
  <c r="BI242" i="5"/>
  <c r="BH242" i="5"/>
  <c r="BG242" i="5"/>
  <c r="BF242" i="5"/>
  <c r="T242" i="5"/>
  <c r="R242" i="5"/>
  <c r="P242" i="5"/>
  <c r="BI241" i="5"/>
  <c r="BH241" i="5"/>
  <c r="BG241" i="5"/>
  <c r="BF241" i="5"/>
  <c r="T241" i="5"/>
  <c r="R241" i="5"/>
  <c r="P241" i="5"/>
  <c r="BI240" i="5"/>
  <c r="BH240" i="5"/>
  <c r="BG240" i="5"/>
  <c r="BF240" i="5"/>
  <c r="T240" i="5"/>
  <c r="R240" i="5"/>
  <c r="P240" i="5"/>
  <c r="BI238" i="5"/>
  <c r="BH238" i="5"/>
  <c r="BG238" i="5"/>
  <c r="BF238" i="5"/>
  <c r="T238" i="5"/>
  <c r="R238" i="5"/>
  <c r="P238" i="5"/>
  <c r="BI236" i="5"/>
  <c r="BH236" i="5"/>
  <c r="BG236" i="5"/>
  <c r="BF236" i="5"/>
  <c r="T236" i="5"/>
  <c r="R236" i="5"/>
  <c r="P236" i="5"/>
  <c r="BI234" i="5"/>
  <c r="BH234" i="5"/>
  <c r="BG234" i="5"/>
  <c r="BF234" i="5"/>
  <c r="T234" i="5"/>
  <c r="R234" i="5"/>
  <c r="P234" i="5"/>
  <c r="BI232" i="5"/>
  <c r="BH232" i="5"/>
  <c r="BG232" i="5"/>
  <c r="BF232" i="5"/>
  <c r="T232" i="5"/>
  <c r="R232" i="5"/>
  <c r="P232" i="5"/>
  <c r="BI230" i="5"/>
  <c r="BH230" i="5"/>
  <c r="BG230" i="5"/>
  <c r="BF230" i="5"/>
  <c r="T230" i="5"/>
  <c r="R230" i="5"/>
  <c r="P230" i="5"/>
  <c r="BI228" i="5"/>
  <c r="BH228" i="5"/>
  <c r="BG228" i="5"/>
  <c r="BF228" i="5"/>
  <c r="T228" i="5"/>
  <c r="R228" i="5"/>
  <c r="P228" i="5"/>
  <c r="BI227" i="5"/>
  <c r="BH227" i="5"/>
  <c r="BG227" i="5"/>
  <c r="BF227" i="5"/>
  <c r="T227" i="5"/>
  <c r="R227" i="5"/>
  <c r="P227" i="5"/>
  <c r="BI226" i="5"/>
  <c r="BH226" i="5"/>
  <c r="BG226" i="5"/>
  <c r="BF226" i="5"/>
  <c r="T226" i="5"/>
  <c r="R226" i="5"/>
  <c r="P226" i="5"/>
  <c r="BI225" i="5"/>
  <c r="BH225" i="5"/>
  <c r="BG225" i="5"/>
  <c r="BF225" i="5"/>
  <c r="T225" i="5"/>
  <c r="R225" i="5"/>
  <c r="P225" i="5"/>
  <c r="BI223" i="5"/>
  <c r="BH223" i="5"/>
  <c r="BG223" i="5"/>
  <c r="BF223" i="5"/>
  <c r="T223" i="5"/>
  <c r="R223" i="5"/>
  <c r="P223" i="5"/>
  <c r="BI221" i="5"/>
  <c r="BH221" i="5"/>
  <c r="BG221" i="5"/>
  <c r="BF221" i="5"/>
  <c r="T221" i="5"/>
  <c r="R221" i="5"/>
  <c r="P221" i="5"/>
  <c r="BI220" i="5"/>
  <c r="BH220" i="5"/>
  <c r="BG220" i="5"/>
  <c r="BF220" i="5"/>
  <c r="T220" i="5"/>
  <c r="R220" i="5"/>
  <c r="P220" i="5"/>
  <c r="BI219" i="5"/>
  <c r="BH219" i="5"/>
  <c r="BG219" i="5"/>
  <c r="BF219" i="5"/>
  <c r="T219" i="5"/>
  <c r="R219" i="5"/>
  <c r="P219" i="5"/>
  <c r="BI218" i="5"/>
  <c r="BH218" i="5"/>
  <c r="BG218" i="5"/>
  <c r="BF218" i="5"/>
  <c r="T218" i="5"/>
  <c r="R218" i="5"/>
  <c r="P218" i="5"/>
  <c r="BI216" i="5"/>
  <c r="BH216" i="5"/>
  <c r="BG216" i="5"/>
  <c r="BF216" i="5"/>
  <c r="T216" i="5"/>
  <c r="R216" i="5"/>
  <c r="P216" i="5"/>
  <c r="BI215" i="5"/>
  <c r="BH215" i="5"/>
  <c r="BG215" i="5"/>
  <c r="BF215" i="5"/>
  <c r="T215" i="5"/>
  <c r="R215" i="5"/>
  <c r="P215" i="5"/>
  <c r="BI213" i="5"/>
  <c r="BH213" i="5"/>
  <c r="BG213" i="5"/>
  <c r="BF213" i="5"/>
  <c r="T213" i="5"/>
  <c r="R213" i="5"/>
  <c r="P213" i="5"/>
  <c r="BI212" i="5"/>
  <c r="BH212" i="5"/>
  <c r="BG212" i="5"/>
  <c r="BF212" i="5"/>
  <c r="T212" i="5"/>
  <c r="R212" i="5"/>
  <c r="P212" i="5"/>
  <c r="BI211" i="5"/>
  <c r="BH211" i="5"/>
  <c r="BG211" i="5"/>
  <c r="BF211" i="5"/>
  <c r="T211" i="5"/>
  <c r="R211" i="5"/>
  <c r="P211" i="5"/>
  <c r="BI210" i="5"/>
  <c r="BH210" i="5"/>
  <c r="BG210" i="5"/>
  <c r="BF210" i="5"/>
  <c r="T210" i="5"/>
  <c r="R210" i="5"/>
  <c r="P210" i="5"/>
  <c r="BI209" i="5"/>
  <c r="BH209" i="5"/>
  <c r="BG209" i="5"/>
  <c r="BF209" i="5"/>
  <c r="T209" i="5"/>
  <c r="R209" i="5"/>
  <c r="P209" i="5"/>
  <c r="BI208" i="5"/>
  <c r="BH208" i="5"/>
  <c r="BG208" i="5"/>
  <c r="BF208" i="5"/>
  <c r="T208" i="5"/>
  <c r="R208" i="5"/>
  <c r="P208" i="5"/>
  <c r="BI207" i="5"/>
  <c r="BH207" i="5"/>
  <c r="BG207" i="5"/>
  <c r="BF207" i="5"/>
  <c r="T207" i="5"/>
  <c r="R207" i="5"/>
  <c r="P207" i="5"/>
  <c r="BI206" i="5"/>
  <c r="BH206" i="5"/>
  <c r="BG206" i="5"/>
  <c r="BF206" i="5"/>
  <c r="T206" i="5"/>
  <c r="R206" i="5"/>
  <c r="P206" i="5"/>
  <c r="BI204" i="5"/>
  <c r="BH204" i="5"/>
  <c r="BG204" i="5"/>
  <c r="BF204" i="5"/>
  <c r="T204" i="5"/>
  <c r="R204" i="5"/>
  <c r="P204" i="5"/>
  <c r="BI203" i="5"/>
  <c r="BH203" i="5"/>
  <c r="BG203" i="5"/>
  <c r="BF203" i="5"/>
  <c r="T203" i="5"/>
  <c r="R203" i="5"/>
  <c r="P203" i="5"/>
  <c r="BI202" i="5"/>
  <c r="BH202" i="5"/>
  <c r="BG202" i="5"/>
  <c r="BF202" i="5"/>
  <c r="T202" i="5"/>
  <c r="R202" i="5"/>
  <c r="P202" i="5"/>
  <c r="BI200" i="5"/>
  <c r="BH200" i="5"/>
  <c r="BG200" i="5"/>
  <c r="BF200" i="5"/>
  <c r="T200" i="5"/>
  <c r="R200" i="5"/>
  <c r="P200" i="5"/>
  <c r="BI198" i="5"/>
  <c r="BH198" i="5"/>
  <c r="BG198" i="5"/>
  <c r="BF198" i="5"/>
  <c r="T198" i="5"/>
  <c r="R198" i="5"/>
  <c r="P198" i="5"/>
  <c r="BI197" i="5"/>
  <c r="BH197" i="5"/>
  <c r="BG197" i="5"/>
  <c r="BF197" i="5"/>
  <c r="T197" i="5"/>
  <c r="R197" i="5"/>
  <c r="P197" i="5"/>
  <c r="BI196" i="5"/>
  <c r="BH196" i="5"/>
  <c r="BG196" i="5"/>
  <c r="BF196" i="5"/>
  <c r="T196" i="5"/>
  <c r="R196" i="5"/>
  <c r="P196" i="5"/>
  <c r="BI195" i="5"/>
  <c r="BH195" i="5"/>
  <c r="BG195" i="5"/>
  <c r="BF195" i="5"/>
  <c r="T195" i="5"/>
  <c r="R195" i="5"/>
  <c r="P195" i="5"/>
  <c r="BI194" i="5"/>
  <c r="BH194" i="5"/>
  <c r="BG194" i="5"/>
  <c r="BF194" i="5"/>
  <c r="T194" i="5"/>
  <c r="R194" i="5"/>
  <c r="P194" i="5"/>
  <c r="BI193" i="5"/>
  <c r="BH193" i="5"/>
  <c r="BG193" i="5"/>
  <c r="BF193" i="5"/>
  <c r="T193" i="5"/>
  <c r="R193" i="5"/>
  <c r="P193" i="5"/>
  <c r="BI192" i="5"/>
  <c r="BH192" i="5"/>
  <c r="BG192" i="5"/>
  <c r="BF192" i="5"/>
  <c r="T192" i="5"/>
  <c r="R192" i="5"/>
  <c r="P192" i="5"/>
  <c r="BI191" i="5"/>
  <c r="BH191" i="5"/>
  <c r="BG191" i="5"/>
  <c r="BF191" i="5"/>
  <c r="T191" i="5"/>
  <c r="R191" i="5"/>
  <c r="P191" i="5"/>
  <c r="BI190" i="5"/>
  <c r="BH190" i="5"/>
  <c r="BG190" i="5"/>
  <c r="BF190" i="5"/>
  <c r="T190" i="5"/>
  <c r="R190" i="5"/>
  <c r="P190" i="5"/>
  <c r="BI189" i="5"/>
  <c r="BH189" i="5"/>
  <c r="BG189" i="5"/>
  <c r="BF189" i="5"/>
  <c r="T189" i="5"/>
  <c r="R189" i="5"/>
  <c r="P189" i="5"/>
  <c r="BI186" i="5"/>
  <c r="BH186" i="5"/>
  <c r="BG186" i="5"/>
  <c r="BF186" i="5"/>
  <c r="T186" i="5"/>
  <c r="R186" i="5"/>
  <c r="P186" i="5"/>
  <c r="BI184" i="5"/>
  <c r="BH184" i="5"/>
  <c r="BG184" i="5"/>
  <c r="BF184" i="5"/>
  <c r="T184" i="5"/>
  <c r="R184" i="5"/>
  <c r="P184" i="5"/>
  <c r="BI183" i="5"/>
  <c r="BH183" i="5"/>
  <c r="BG183" i="5"/>
  <c r="BF183" i="5"/>
  <c r="T183" i="5"/>
  <c r="R183" i="5"/>
  <c r="P183" i="5"/>
  <c r="BI182" i="5"/>
  <c r="BH182" i="5"/>
  <c r="BG182" i="5"/>
  <c r="BF182" i="5"/>
  <c r="T182" i="5"/>
  <c r="R182" i="5"/>
  <c r="P182" i="5"/>
  <c r="BI181" i="5"/>
  <c r="BH181" i="5"/>
  <c r="BG181" i="5"/>
  <c r="BF181" i="5"/>
  <c r="T181" i="5"/>
  <c r="R181" i="5"/>
  <c r="P181" i="5"/>
  <c r="BI180" i="5"/>
  <c r="BH180" i="5"/>
  <c r="BG180" i="5"/>
  <c r="BF180" i="5"/>
  <c r="T180" i="5"/>
  <c r="R180" i="5"/>
  <c r="P180" i="5"/>
  <c r="BI179" i="5"/>
  <c r="BH179" i="5"/>
  <c r="BG179" i="5"/>
  <c r="BF179" i="5"/>
  <c r="T179" i="5"/>
  <c r="R179" i="5"/>
  <c r="P179" i="5"/>
  <c r="BI178" i="5"/>
  <c r="BH178" i="5"/>
  <c r="BG178" i="5"/>
  <c r="BF178" i="5"/>
  <c r="T178" i="5"/>
  <c r="R178" i="5"/>
  <c r="P178" i="5"/>
  <c r="BI177" i="5"/>
  <c r="BH177" i="5"/>
  <c r="BG177" i="5"/>
  <c r="BF177" i="5"/>
  <c r="T177" i="5"/>
  <c r="R177" i="5"/>
  <c r="P177" i="5"/>
  <c r="BI176" i="5"/>
  <c r="BH176" i="5"/>
  <c r="BG176" i="5"/>
  <c r="BF176" i="5"/>
  <c r="T176" i="5"/>
  <c r="R176" i="5"/>
  <c r="P176" i="5"/>
  <c r="BI175" i="5"/>
  <c r="BH175" i="5"/>
  <c r="BG175" i="5"/>
  <c r="BF175" i="5"/>
  <c r="T175" i="5"/>
  <c r="R175" i="5"/>
  <c r="P175" i="5"/>
  <c r="BI174" i="5"/>
  <c r="BH174" i="5"/>
  <c r="BG174" i="5"/>
  <c r="BF174" i="5"/>
  <c r="T174" i="5"/>
  <c r="R174" i="5"/>
  <c r="P174" i="5"/>
  <c r="BI172" i="5"/>
  <c r="BH172" i="5"/>
  <c r="BG172" i="5"/>
  <c r="BF172" i="5"/>
  <c r="T172" i="5"/>
  <c r="R172" i="5"/>
  <c r="P172" i="5"/>
  <c r="BI171" i="5"/>
  <c r="BH171" i="5"/>
  <c r="BG171" i="5"/>
  <c r="BF171" i="5"/>
  <c r="T171" i="5"/>
  <c r="R171" i="5"/>
  <c r="P171" i="5"/>
  <c r="BI170" i="5"/>
  <c r="BH170" i="5"/>
  <c r="BG170" i="5"/>
  <c r="BF170" i="5"/>
  <c r="T170" i="5"/>
  <c r="R170" i="5"/>
  <c r="P170" i="5"/>
  <c r="BI169" i="5"/>
  <c r="BH169" i="5"/>
  <c r="BG169" i="5"/>
  <c r="BF169" i="5"/>
  <c r="T169" i="5"/>
  <c r="R169" i="5"/>
  <c r="P169" i="5"/>
  <c r="BI168" i="5"/>
  <c r="BH168" i="5"/>
  <c r="BG168" i="5"/>
  <c r="BF168" i="5"/>
  <c r="T168" i="5"/>
  <c r="R168" i="5"/>
  <c r="P168" i="5"/>
  <c r="BI166" i="5"/>
  <c r="BH166" i="5"/>
  <c r="BG166" i="5"/>
  <c r="BF166" i="5"/>
  <c r="T166" i="5"/>
  <c r="R166" i="5"/>
  <c r="P166" i="5"/>
  <c r="BI164" i="5"/>
  <c r="BH164" i="5"/>
  <c r="BG164" i="5"/>
  <c r="BF164" i="5"/>
  <c r="T164" i="5"/>
  <c r="R164" i="5"/>
  <c r="P164" i="5"/>
  <c r="BI162" i="5"/>
  <c r="BH162" i="5"/>
  <c r="BG162" i="5"/>
  <c r="BF162" i="5"/>
  <c r="T162" i="5"/>
  <c r="R162" i="5"/>
  <c r="P162" i="5"/>
  <c r="BI160" i="5"/>
  <c r="BH160" i="5"/>
  <c r="BG160" i="5"/>
  <c r="BF160" i="5"/>
  <c r="T160" i="5"/>
  <c r="R160" i="5"/>
  <c r="P160" i="5"/>
  <c r="BI158" i="5"/>
  <c r="BH158" i="5"/>
  <c r="BG158" i="5"/>
  <c r="BF158" i="5"/>
  <c r="T158" i="5"/>
  <c r="R158" i="5"/>
  <c r="P158" i="5"/>
  <c r="BI156" i="5"/>
  <c r="BH156" i="5"/>
  <c r="BG156" i="5"/>
  <c r="BF156" i="5"/>
  <c r="T156" i="5"/>
  <c r="R156" i="5"/>
  <c r="P156" i="5"/>
  <c r="BI154" i="5"/>
  <c r="BH154" i="5"/>
  <c r="BG154" i="5"/>
  <c r="BF154" i="5"/>
  <c r="T154" i="5"/>
  <c r="R154" i="5"/>
  <c r="P154" i="5"/>
  <c r="BI153" i="5"/>
  <c r="BH153" i="5"/>
  <c r="BG153" i="5"/>
  <c r="BF153" i="5"/>
  <c r="T153" i="5"/>
  <c r="R153" i="5"/>
  <c r="P153" i="5"/>
  <c r="BI152" i="5"/>
  <c r="BH152" i="5"/>
  <c r="BG152" i="5"/>
  <c r="BF152" i="5"/>
  <c r="T152" i="5"/>
  <c r="R152" i="5"/>
  <c r="P152" i="5"/>
  <c r="BI151" i="5"/>
  <c r="BH151" i="5"/>
  <c r="BG151" i="5"/>
  <c r="BF151" i="5"/>
  <c r="T151" i="5"/>
  <c r="R151" i="5"/>
  <c r="P151" i="5"/>
  <c r="BI150" i="5"/>
  <c r="BH150" i="5"/>
  <c r="BG150" i="5"/>
  <c r="BF150" i="5"/>
  <c r="T150" i="5"/>
  <c r="R150" i="5"/>
  <c r="P150" i="5"/>
  <c r="BI148" i="5"/>
  <c r="BH148" i="5"/>
  <c r="BG148" i="5"/>
  <c r="BF148" i="5"/>
  <c r="T148" i="5"/>
  <c r="R148" i="5"/>
  <c r="P148" i="5"/>
  <c r="BI146" i="5"/>
  <c r="BH146" i="5"/>
  <c r="BG146" i="5"/>
  <c r="BF146" i="5"/>
  <c r="T146" i="5"/>
  <c r="R146" i="5"/>
  <c r="P146" i="5"/>
  <c r="BI144" i="5"/>
  <c r="BH144" i="5"/>
  <c r="BG144" i="5"/>
  <c r="BF144" i="5"/>
  <c r="T144" i="5"/>
  <c r="R144" i="5"/>
  <c r="P144" i="5"/>
  <c r="BI142" i="5"/>
  <c r="BH142" i="5"/>
  <c r="BG142" i="5"/>
  <c r="BF142" i="5"/>
  <c r="T142" i="5"/>
  <c r="R142" i="5"/>
  <c r="P142" i="5"/>
  <c r="BI140" i="5"/>
  <c r="BH140" i="5"/>
  <c r="BG140" i="5"/>
  <c r="BF140" i="5"/>
  <c r="T140" i="5"/>
  <c r="R140" i="5"/>
  <c r="P140" i="5"/>
  <c r="BI138" i="5"/>
  <c r="BH138" i="5"/>
  <c r="BG138" i="5"/>
  <c r="BF138" i="5"/>
  <c r="T138" i="5"/>
  <c r="R138" i="5"/>
  <c r="P138" i="5"/>
  <c r="BI137" i="5"/>
  <c r="BH137" i="5"/>
  <c r="BG137" i="5"/>
  <c r="BF137" i="5"/>
  <c r="T137" i="5"/>
  <c r="R137" i="5"/>
  <c r="P137" i="5"/>
  <c r="BI136" i="5"/>
  <c r="BH136" i="5"/>
  <c r="BG136" i="5"/>
  <c r="BF136" i="5"/>
  <c r="T136" i="5"/>
  <c r="R136" i="5"/>
  <c r="P136" i="5"/>
  <c r="BI134" i="5"/>
  <c r="BH134" i="5"/>
  <c r="BG134" i="5"/>
  <c r="BF134" i="5"/>
  <c r="T134" i="5"/>
  <c r="R134" i="5"/>
  <c r="P134" i="5"/>
  <c r="BI132" i="5"/>
  <c r="BH132" i="5"/>
  <c r="BG132" i="5"/>
  <c r="BF132" i="5"/>
  <c r="T132" i="5"/>
  <c r="R132" i="5"/>
  <c r="P132" i="5"/>
  <c r="BI130" i="5"/>
  <c r="BH130" i="5"/>
  <c r="BG130" i="5"/>
  <c r="BF130" i="5"/>
  <c r="T130" i="5"/>
  <c r="R130" i="5"/>
  <c r="P130" i="5"/>
  <c r="BI129" i="5"/>
  <c r="BH129" i="5"/>
  <c r="BG129" i="5"/>
  <c r="BF129" i="5"/>
  <c r="T129" i="5"/>
  <c r="R129" i="5"/>
  <c r="P129" i="5"/>
  <c r="BI127" i="5"/>
  <c r="BH127" i="5"/>
  <c r="BG127" i="5"/>
  <c r="BF127" i="5"/>
  <c r="T127" i="5"/>
  <c r="R127" i="5"/>
  <c r="P127" i="5"/>
  <c r="J121" i="5"/>
  <c r="J120" i="5"/>
  <c r="F120" i="5"/>
  <c r="F118" i="5"/>
  <c r="E116" i="5"/>
  <c r="J92" i="5"/>
  <c r="J91" i="5"/>
  <c r="F91" i="5"/>
  <c r="F89" i="5"/>
  <c r="E87" i="5"/>
  <c r="J18" i="5"/>
  <c r="E18" i="5"/>
  <c r="F92" i="5"/>
  <c r="J17" i="5"/>
  <c r="J12" i="5"/>
  <c r="J118" i="5" s="1"/>
  <c r="E7" i="5"/>
  <c r="E85" i="5"/>
  <c r="J37" i="4"/>
  <c r="J36" i="4"/>
  <c r="AY98" i="1"/>
  <c r="J35" i="4"/>
  <c r="AX98" i="1"/>
  <c r="BI190" i="4"/>
  <c r="BH190" i="4"/>
  <c r="BG190" i="4"/>
  <c r="BF190" i="4"/>
  <c r="T190" i="4"/>
  <c r="R190" i="4"/>
  <c r="P190" i="4"/>
  <c r="BI189" i="4"/>
  <c r="BH189" i="4"/>
  <c r="BG189" i="4"/>
  <c r="BF189" i="4"/>
  <c r="T189" i="4"/>
  <c r="R189" i="4"/>
  <c r="P189" i="4"/>
  <c r="BI188" i="4"/>
  <c r="BH188" i="4"/>
  <c r="BG188" i="4"/>
  <c r="BF188" i="4"/>
  <c r="T188" i="4"/>
  <c r="R188" i="4"/>
  <c r="P188" i="4"/>
  <c r="BI187" i="4"/>
  <c r="BH187" i="4"/>
  <c r="BG187" i="4"/>
  <c r="BF187" i="4"/>
  <c r="T187" i="4"/>
  <c r="R187" i="4"/>
  <c r="P187" i="4"/>
  <c r="BI186" i="4"/>
  <c r="BH186" i="4"/>
  <c r="BG186" i="4"/>
  <c r="BF186" i="4"/>
  <c r="T186" i="4"/>
  <c r="R186" i="4"/>
  <c r="P186" i="4"/>
  <c r="BI185" i="4"/>
  <c r="BH185" i="4"/>
  <c r="BG185" i="4"/>
  <c r="BF185" i="4"/>
  <c r="T185" i="4"/>
  <c r="R185" i="4"/>
  <c r="P185" i="4"/>
  <c r="BI184" i="4"/>
  <c r="BH184" i="4"/>
  <c r="BG184" i="4"/>
  <c r="BF184" i="4"/>
  <c r="T184" i="4"/>
  <c r="R184" i="4"/>
  <c r="P184" i="4"/>
  <c r="BI182" i="4"/>
  <c r="BH182" i="4"/>
  <c r="BG182" i="4"/>
  <c r="BF182" i="4"/>
  <c r="T182" i="4"/>
  <c r="R182" i="4"/>
  <c r="P182" i="4"/>
  <c r="BI181" i="4"/>
  <c r="BH181" i="4"/>
  <c r="BG181" i="4"/>
  <c r="BF181" i="4"/>
  <c r="T181" i="4"/>
  <c r="R181" i="4"/>
  <c r="P181" i="4"/>
  <c r="BI180" i="4"/>
  <c r="BH180" i="4"/>
  <c r="BG180" i="4"/>
  <c r="BF180" i="4"/>
  <c r="T180" i="4"/>
  <c r="R180" i="4"/>
  <c r="P180" i="4"/>
  <c r="BI179" i="4"/>
  <c r="BH179" i="4"/>
  <c r="BG179" i="4"/>
  <c r="BF179" i="4"/>
  <c r="T179" i="4"/>
  <c r="R179" i="4"/>
  <c r="P179" i="4"/>
  <c r="BI178" i="4"/>
  <c r="BH178" i="4"/>
  <c r="BG178" i="4"/>
  <c r="BF178" i="4"/>
  <c r="T178" i="4"/>
  <c r="R178" i="4"/>
  <c r="P178" i="4"/>
  <c r="BI177" i="4"/>
  <c r="BH177" i="4"/>
  <c r="BG177" i="4"/>
  <c r="BF177" i="4"/>
  <c r="T177" i="4"/>
  <c r="R177" i="4"/>
  <c r="P177" i="4"/>
  <c r="BI174" i="4"/>
  <c r="BH174" i="4"/>
  <c r="BG174" i="4"/>
  <c r="BF174" i="4"/>
  <c r="T174" i="4"/>
  <c r="R174" i="4"/>
  <c r="P174" i="4"/>
  <c r="BI173" i="4"/>
  <c r="BH173" i="4"/>
  <c r="BG173" i="4"/>
  <c r="BF173" i="4"/>
  <c r="T173" i="4"/>
  <c r="R173" i="4"/>
  <c r="P173" i="4"/>
  <c r="BI171" i="4"/>
  <c r="BH171" i="4"/>
  <c r="BG171" i="4"/>
  <c r="BF171" i="4"/>
  <c r="T171" i="4"/>
  <c r="R171" i="4"/>
  <c r="P171" i="4"/>
  <c r="BI169" i="4"/>
  <c r="BH169" i="4"/>
  <c r="BG169" i="4"/>
  <c r="BF169" i="4"/>
  <c r="T169" i="4"/>
  <c r="R169" i="4"/>
  <c r="P169" i="4"/>
  <c r="BI168" i="4"/>
  <c r="BH168" i="4"/>
  <c r="BG168" i="4"/>
  <c r="BF168" i="4"/>
  <c r="T168" i="4"/>
  <c r="R168" i="4"/>
  <c r="P168" i="4"/>
  <c r="BI167" i="4"/>
  <c r="BH167" i="4"/>
  <c r="BG167" i="4"/>
  <c r="BF167" i="4"/>
  <c r="T167" i="4"/>
  <c r="R167" i="4"/>
  <c r="P167" i="4"/>
  <c r="BI166" i="4"/>
  <c r="BH166" i="4"/>
  <c r="BG166" i="4"/>
  <c r="BF166" i="4"/>
  <c r="T166" i="4"/>
  <c r="R166" i="4"/>
  <c r="P166" i="4"/>
  <c r="BI165" i="4"/>
  <c r="BH165" i="4"/>
  <c r="BG165" i="4"/>
  <c r="BF165" i="4"/>
  <c r="T165" i="4"/>
  <c r="R165" i="4"/>
  <c r="P165" i="4"/>
  <c r="BI164" i="4"/>
  <c r="BH164" i="4"/>
  <c r="BG164" i="4"/>
  <c r="BF164" i="4"/>
  <c r="T164" i="4"/>
  <c r="R164" i="4"/>
  <c r="P164" i="4"/>
  <c r="BI163" i="4"/>
  <c r="BH163" i="4"/>
  <c r="BG163" i="4"/>
  <c r="BF163" i="4"/>
  <c r="T163" i="4"/>
  <c r="R163" i="4"/>
  <c r="P163" i="4"/>
  <c r="BI162" i="4"/>
  <c r="BH162" i="4"/>
  <c r="BG162" i="4"/>
  <c r="BF162" i="4"/>
  <c r="T162" i="4"/>
  <c r="R162" i="4"/>
  <c r="P162" i="4"/>
  <c r="BI161" i="4"/>
  <c r="BH161" i="4"/>
  <c r="BG161" i="4"/>
  <c r="BF161" i="4"/>
  <c r="T161" i="4"/>
  <c r="R161" i="4"/>
  <c r="P161" i="4"/>
  <c r="BI160" i="4"/>
  <c r="BH160" i="4"/>
  <c r="BG160" i="4"/>
  <c r="BF160" i="4"/>
  <c r="T160" i="4"/>
  <c r="R160" i="4"/>
  <c r="P160" i="4"/>
  <c r="BI159" i="4"/>
  <c r="BH159" i="4"/>
  <c r="BG159" i="4"/>
  <c r="BF159" i="4"/>
  <c r="T159" i="4"/>
  <c r="R159" i="4"/>
  <c r="P159" i="4"/>
  <c r="BI158" i="4"/>
  <c r="BH158" i="4"/>
  <c r="BG158" i="4"/>
  <c r="BF158" i="4"/>
  <c r="T158" i="4"/>
  <c r="R158" i="4"/>
  <c r="P158" i="4"/>
  <c r="BI157" i="4"/>
  <c r="BH157" i="4"/>
  <c r="BG157" i="4"/>
  <c r="BF157" i="4"/>
  <c r="T157" i="4"/>
  <c r="R157" i="4"/>
  <c r="P157" i="4"/>
  <c r="BI156" i="4"/>
  <c r="BH156" i="4"/>
  <c r="BG156" i="4"/>
  <c r="BF156" i="4"/>
  <c r="T156" i="4"/>
  <c r="R156" i="4"/>
  <c r="P156" i="4"/>
  <c r="BI155" i="4"/>
  <c r="BH155" i="4"/>
  <c r="BG155" i="4"/>
  <c r="BF155" i="4"/>
  <c r="T155" i="4"/>
  <c r="R155" i="4"/>
  <c r="P155" i="4"/>
  <c r="BI154" i="4"/>
  <c r="BH154" i="4"/>
  <c r="BG154" i="4"/>
  <c r="BF154" i="4"/>
  <c r="T154" i="4"/>
  <c r="R154" i="4"/>
  <c r="P154" i="4"/>
  <c r="BI153" i="4"/>
  <c r="BH153" i="4"/>
  <c r="BG153" i="4"/>
  <c r="BF153" i="4"/>
  <c r="T153" i="4"/>
  <c r="R153" i="4"/>
  <c r="P153" i="4"/>
  <c r="BI152" i="4"/>
  <c r="BH152" i="4"/>
  <c r="BG152" i="4"/>
  <c r="BF152" i="4"/>
  <c r="T152" i="4"/>
  <c r="R152" i="4"/>
  <c r="P152" i="4"/>
  <c r="BI151" i="4"/>
  <c r="BH151" i="4"/>
  <c r="BG151" i="4"/>
  <c r="BF151" i="4"/>
  <c r="T151" i="4"/>
  <c r="R151" i="4"/>
  <c r="P151" i="4"/>
  <c r="BI150" i="4"/>
  <c r="BH150" i="4"/>
  <c r="BG150" i="4"/>
  <c r="BF150" i="4"/>
  <c r="T150" i="4"/>
  <c r="R150" i="4"/>
  <c r="P150" i="4"/>
  <c r="BI148" i="4"/>
  <c r="BH148" i="4"/>
  <c r="BG148" i="4"/>
  <c r="BF148" i="4"/>
  <c r="T148" i="4"/>
  <c r="R148" i="4"/>
  <c r="P148" i="4"/>
  <c r="BI147" i="4"/>
  <c r="BH147" i="4"/>
  <c r="BG147" i="4"/>
  <c r="BF147" i="4"/>
  <c r="T147" i="4"/>
  <c r="R147" i="4"/>
  <c r="P147" i="4"/>
  <c r="BI146" i="4"/>
  <c r="BH146" i="4"/>
  <c r="BG146" i="4"/>
  <c r="BF146" i="4"/>
  <c r="T146" i="4"/>
  <c r="R146" i="4"/>
  <c r="P146" i="4"/>
  <c r="BI145" i="4"/>
  <c r="BH145" i="4"/>
  <c r="BG145" i="4"/>
  <c r="BF145" i="4"/>
  <c r="T145" i="4"/>
  <c r="R145" i="4"/>
  <c r="P145" i="4"/>
  <c r="BI144" i="4"/>
  <c r="BH144" i="4"/>
  <c r="BG144" i="4"/>
  <c r="BF144" i="4"/>
  <c r="T144" i="4"/>
  <c r="R144" i="4"/>
  <c r="P144" i="4"/>
  <c r="BI143" i="4"/>
  <c r="BH143" i="4"/>
  <c r="BG143" i="4"/>
  <c r="BF143" i="4"/>
  <c r="T143" i="4"/>
  <c r="R143" i="4"/>
  <c r="P143" i="4"/>
  <c r="BI142" i="4"/>
  <c r="BH142" i="4"/>
  <c r="BG142" i="4"/>
  <c r="BF142" i="4"/>
  <c r="T142" i="4"/>
  <c r="R142" i="4"/>
  <c r="P142" i="4"/>
  <c r="BI141" i="4"/>
  <c r="BH141" i="4"/>
  <c r="BG141" i="4"/>
  <c r="BF141" i="4"/>
  <c r="T141" i="4"/>
  <c r="R141" i="4"/>
  <c r="P141" i="4"/>
  <c r="BI140" i="4"/>
  <c r="BH140" i="4"/>
  <c r="BG140" i="4"/>
  <c r="BF140" i="4"/>
  <c r="T140" i="4"/>
  <c r="R140" i="4"/>
  <c r="P140" i="4"/>
  <c r="BI139" i="4"/>
  <c r="BH139" i="4"/>
  <c r="BG139" i="4"/>
  <c r="BF139" i="4"/>
  <c r="T139" i="4"/>
  <c r="R139" i="4"/>
  <c r="P139" i="4"/>
  <c r="BI138" i="4"/>
  <c r="BH138" i="4"/>
  <c r="BG138" i="4"/>
  <c r="BF138" i="4"/>
  <c r="T138" i="4"/>
  <c r="R138" i="4"/>
  <c r="P138" i="4"/>
  <c r="BI137" i="4"/>
  <c r="BH137" i="4"/>
  <c r="BG137" i="4"/>
  <c r="BF137" i="4"/>
  <c r="T137" i="4"/>
  <c r="R137" i="4"/>
  <c r="P137" i="4"/>
  <c r="BI136" i="4"/>
  <c r="BH136" i="4"/>
  <c r="BG136" i="4"/>
  <c r="BF136" i="4"/>
  <c r="T136" i="4"/>
  <c r="R136" i="4"/>
  <c r="P136" i="4"/>
  <c r="BI135" i="4"/>
  <c r="BH135" i="4"/>
  <c r="BG135" i="4"/>
  <c r="BF135" i="4"/>
  <c r="T135" i="4"/>
  <c r="R135" i="4"/>
  <c r="P135" i="4"/>
  <c r="BI134" i="4"/>
  <c r="BH134" i="4"/>
  <c r="BG134" i="4"/>
  <c r="BF134" i="4"/>
  <c r="T134" i="4"/>
  <c r="R134" i="4"/>
  <c r="P134" i="4"/>
  <c r="BI133" i="4"/>
  <c r="BH133" i="4"/>
  <c r="BG133" i="4"/>
  <c r="BF133" i="4"/>
  <c r="T133" i="4"/>
  <c r="R133" i="4"/>
  <c r="P133" i="4"/>
  <c r="BI131" i="4"/>
  <c r="BH131" i="4"/>
  <c r="BG131" i="4"/>
  <c r="BF131" i="4"/>
  <c r="T131" i="4"/>
  <c r="R131" i="4"/>
  <c r="P131" i="4"/>
  <c r="BI130" i="4"/>
  <c r="BH130" i="4"/>
  <c r="BG130" i="4"/>
  <c r="BF130" i="4"/>
  <c r="T130" i="4"/>
  <c r="R130" i="4"/>
  <c r="P130" i="4"/>
  <c r="BI129" i="4"/>
  <c r="BH129" i="4"/>
  <c r="BG129" i="4"/>
  <c r="BF129" i="4"/>
  <c r="T129" i="4"/>
  <c r="R129" i="4"/>
  <c r="P129" i="4"/>
  <c r="BI128" i="4"/>
  <c r="BH128" i="4"/>
  <c r="BG128" i="4"/>
  <c r="BF128" i="4"/>
  <c r="T128" i="4"/>
  <c r="R128" i="4"/>
  <c r="P128" i="4"/>
  <c r="BI127" i="4"/>
  <c r="BH127" i="4"/>
  <c r="BG127" i="4"/>
  <c r="BF127" i="4"/>
  <c r="T127" i="4"/>
  <c r="R127" i="4"/>
  <c r="P127" i="4"/>
  <c r="BI126" i="4"/>
  <c r="BH126" i="4"/>
  <c r="BG126" i="4"/>
  <c r="BF126" i="4"/>
  <c r="T126" i="4"/>
  <c r="R126" i="4"/>
  <c r="P126" i="4"/>
  <c r="J120" i="4"/>
  <c r="J119" i="4"/>
  <c r="F119" i="4"/>
  <c r="F117" i="4"/>
  <c r="E115" i="4"/>
  <c r="J92" i="4"/>
  <c r="J91" i="4"/>
  <c r="F91" i="4"/>
  <c r="F89" i="4"/>
  <c r="E87" i="4"/>
  <c r="J18" i="4"/>
  <c r="E18" i="4"/>
  <c r="F120" i="4" s="1"/>
  <c r="J17" i="4"/>
  <c r="J12" i="4"/>
  <c r="J117" i="4" s="1"/>
  <c r="E7" i="4"/>
  <c r="E113" i="4"/>
  <c r="J39" i="3"/>
  <c r="J38" i="3"/>
  <c r="AY97" i="1"/>
  <c r="J37" i="3"/>
  <c r="AX97" i="1"/>
  <c r="BI240" i="3"/>
  <c r="BH240" i="3"/>
  <c r="BG240" i="3"/>
  <c r="BF240" i="3"/>
  <c r="T240" i="3"/>
  <c r="R240" i="3"/>
  <c r="P240" i="3"/>
  <c r="BI239" i="3"/>
  <c r="BH239" i="3"/>
  <c r="BG239" i="3"/>
  <c r="BF239" i="3"/>
  <c r="T239" i="3"/>
  <c r="R239" i="3"/>
  <c r="P239" i="3"/>
  <c r="BI238" i="3"/>
  <c r="BH238" i="3"/>
  <c r="BG238" i="3"/>
  <c r="BF238" i="3"/>
  <c r="T238" i="3"/>
  <c r="R238" i="3"/>
  <c r="P238" i="3"/>
  <c r="BI237" i="3"/>
  <c r="BH237" i="3"/>
  <c r="BG237" i="3"/>
  <c r="BF237" i="3"/>
  <c r="T237" i="3"/>
  <c r="R237" i="3"/>
  <c r="P237" i="3"/>
  <c r="BI236" i="3"/>
  <c r="BH236" i="3"/>
  <c r="BG236" i="3"/>
  <c r="BF236" i="3"/>
  <c r="T236" i="3"/>
  <c r="R236" i="3"/>
  <c r="P236" i="3"/>
  <c r="BI235" i="3"/>
  <c r="BH235" i="3"/>
  <c r="BG235" i="3"/>
  <c r="BF235" i="3"/>
  <c r="T235" i="3"/>
  <c r="R235" i="3"/>
  <c r="P235" i="3"/>
  <c r="BI234" i="3"/>
  <c r="BH234" i="3"/>
  <c r="BG234" i="3"/>
  <c r="BF234" i="3"/>
  <c r="T234" i="3"/>
  <c r="R234" i="3"/>
  <c r="P234" i="3"/>
  <c r="BI233" i="3"/>
  <c r="BH233" i="3"/>
  <c r="BG233" i="3"/>
  <c r="BF233" i="3"/>
  <c r="T233" i="3"/>
  <c r="R233" i="3"/>
  <c r="P233" i="3"/>
  <c r="BI232" i="3"/>
  <c r="BH232" i="3"/>
  <c r="BG232" i="3"/>
  <c r="BF232" i="3"/>
  <c r="T232" i="3"/>
  <c r="R232" i="3"/>
  <c r="P232" i="3"/>
  <c r="BI231" i="3"/>
  <c r="BH231" i="3"/>
  <c r="BG231" i="3"/>
  <c r="BF231" i="3"/>
  <c r="T231" i="3"/>
  <c r="R231" i="3"/>
  <c r="P231" i="3"/>
  <c r="BI230" i="3"/>
  <c r="BH230" i="3"/>
  <c r="BG230" i="3"/>
  <c r="BF230" i="3"/>
  <c r="T230" i="3"/>
  <c r="R230" i="3"/>
  <c r="P230" i="3"/>
  <c r="BI229" i="3"/>
  <c r="BH229" i="3"/>
  <c r="BG229" i="3"/>
  <c r="BF229" i="3"/>
  <c r="T229" i="3"/>
  <c r="R229" i="3"/>
  <c r="P229" i="3"/>
  <c r="BI227" i="3"/>
  <c r="BH227" i="3"/>
  <c r="BG227" i="3"/>
  <c r="BF227" i="3"/>
  <c r="T227" i="3"/>
  <c r="R227" i="3"/>
  <c r="P227" i="3"/>
  <c r="BI226" i="3"/>
  <c r="BH226" i="3"/>
  <c r="BG226" i="3"/>
  <c r="BF226" i="3"/>
  <c r="T226" i="3"/>
  <c r="R226" i="3"/>
  <c r="P226" i="3"/>
  <c r="BI225" i="3"/>
  <c r="BH225" i="3"/>
  <c r="BG225" i="3"/>
  <c r="BF225" i="3"/>
  <c r="T225" i="3"/>
  <c r="R225" i="3"/>
  <c r="P225" i="3"/>
  <c r="BI224" i="3"/>
  <c r="BH224" i="3"/>
  <c r="BG224" i="3"/>
  <c r="BF224" i="3"/>
  <c r="T224" i="3"/>
  <c r="R224" i="3"/>
  <c r="P224" i="3"/>
  <c r="BI223" i="3"/>
  <c r="BH223" i="3"/>
  <c r="BG223" i="3"/>
  <c r="BF223" i="3"/>
  <c r="T223" i="3"/>
  <c r="R223" i="3"/>
  <c r="P223" i="3"/>
  <c r="BI222" i="3"/>
  <c r="BH222" i="3"/>
  <c r="BG222" i="3"/>
  <c r="BF222" i="3"/>
  <c r="T222" i="3"/>
  <c r="R222" i="3"/>
  <c r="P222" i="3"/>
  <c r="BI221" i="3"/>
  <c r="BH221" i="3"/>
  <c r="BG221" i="3"/>
  <c r="BF221" i="3"/>
  <c r="T221" i="3"/>
  <c r="R221" i="3"/>
  <c r="P221" i="3"/>
  <c r="BI220" i="3"/>
  <c r="BH220" i="3"/>
  <c r="BG220" i="3"/>
  <c r="BF220" i="3"/>
  <c r="T220" i="3"/>
  <c r="R220" i="3"/>
  <c r="P220" i="3"/>
  <c r="BI219" i="3"/>
  <c r="BH219" i="3"/>
  <c r="BG219" i="3"/>
  <c r="BF219" i="3"/>
  <c r="T219" i="3"/>
  <c r="R219" i="3"/>
  <c r="P219" i="3"/>
  <c r="BI218" i="3"/>
  <c r="BH218" i="3"/>
  <c r="BG218" i="3"/>
  <c r="BF218" i="3"/>
  <c r="T218" i="3"/>
  <c r="R218" i="3"/>
  <c r="P218" i="3"/>
  <c r="BI217" i="3"/>
  <c r="BH217" i="3"/>
  <c r="BG217" i="3"/>
  <c r="BF217" i="3"/>
  <c r="T217" i="3"/>
  <c r="R217" i="3"/>
  <c r="P217" i="3"/>
  <c r="BI216" i="3"/>
  <c r="BH216" i="3"/>
  <c r="BG216" i="3"/>
  <c r="BF216" i="3"/>
  <c r="T216" i="3"/>
  <c r="R216" i="3"/>
  <c r="P216" i="3"/>
  <c r="BI215" i="3"/>
  <c r="BH215" i="3"/>
  <c r="BG215" i="3"/>
  <c r="BF215" i="3"/>
  <c r="T215" i="3"/>
  <c r="R215" i="3"/>
  <c r="P215" i="3"/>
  <c r="BI214" i="3"/>
  <c r="BH214" i="3"/>
  <c r="BG214" i="3"/>
  <c r="BF214" i="3"/>
  <c r="T214" i="3"/>
  <c r="R214" i="3"/>
  <c r="P214" i="3"/>
  <c r="BI213" i="3"/>
  <c r="BH213" i="3"/>
  <c r="BG213" i="3"/>
  <c r="BF213" i="3"/>
  <c r="T213" i="3"/>
  <c r="R213" i="3"/>
  <c r="P213" i="3"/>
  <c r="BI212" i="3"/>
  <c r="BH212" i="3"/>
  <c r="BG212" i="3"/>
  <c r="BF212" i="3"/>
  <c r="T212" i="3"/>
  <c r="R212" i="3"/>
  <c r="P212" i="3"/>
  <c r="BI210" i="3"/>
  <c r="BH210" i="3"/>
  <c r="BG210" i="3"/>
  <c r="BF210" i="3"/>
  <c r="T210" i="3"/>
  <c r="R210" i="3"/>
  <c r="P210" i="3"/>
  <c r="BI209" i="3"/>
  <c r="BH209" i="3"/>
  <c r="BG209" i="3"/>
  <c r="BF209" i="3"/>
  <c r="T209" i="3"/>
  <c r="R209" i="3"/>
  <c r="P209" i="3"/>
  <c r="BI208" i="3"/>
  <c r="BH208" i="3"/>
  <c r="BG208" i="3"/>
  <c r="BF208" i="3"/>
  <c r="T208" i="3"/>
  <c r="R208" i="3"/>
  <c r="P208" i="3"/>
  <c r="BI207" i="3"/>
  <c r="BH207" i="3"/>
  <c r="BG207" i="3"/>
  <c r="BF207" i="3"/>
  <c r="T207" i="3"/>
  <c r="R207" i="3"/>
  <c r="P207" i="3"/>
  <c r="BI206" i="3"/>
  <c r="BH206" i="3"/>
  <c r="BG206" i="3"/>
  <c r="BF206" i="3"/>
  <c r="T206" i="3"/>
  <c r="R206" i="3"/>
  <c r="P206" i="3"/>
  <c r="BI205" i="3"/>
  <c r="BH205" i="3"/>
  <c r="BG205" i="3"/>
  <c r="BF205" i="3"/>
  <c r="T205" i="3"/>
  <c r="R205" i="3"/>
  <c r="P205" i="3"/>
  <c r="BI204" i="3"/>
  <c r="BH204" i="3"/>
  <c r="BG204" i="3"/>
  <c r="BF204" i="3"/>
  <c r="T204" i="3"/>
  <c r="R204" i="3"/>
  <c r="P204" i="3"/>
  <c r="BI203" i="3"/>
  <c r="BH203" i="3"/>
  <c r="BG203" i="3"/>
  <c r="BF203" i="3"/>
  <c r="T203" i="3"/>
  <c r="R203" i="3"/>
  <c r="P203" i="3"/>
  <c r="BI202" i="3"/>
  <c r="BH202" i="3"/>
  <c r="BG202" i="3"/>
  <c r="BF202" i="3"/>
  <c r="T202" i="3"/>
  <c r="R202" i="3"/>
  <c r="P202" i="3"/>
  <c r="BI201" i="3"/>
  <c r="BH201" i="3"/>
  <c r="BG201" i="3"/>
  <c r="BF201" i="3"/>
  <c r="T201" i="3"/>
  <c r="R201" i="3"/>
  <c r="P201" i="3"/>
  <c r="BI200" i="3"/>
  <c r="BH200" i="3"/>
  <c r="BG200" i="3"/>
  <c r="BF200" i="3"/>
  <c r="T200" i="3"/>
  <c r="R200" i="3"/>
  <c r="P200" i="3"/>
  <c r="BI199" i="3"/>
  <c r="BH199" i="3"/>
  <c r="BG199" i="3"/>
  <c r="BF199" i="3"/>
  <c r="T199" i="3"/>
  <c r="R199" i="3"/>
  <c r="P199" i="3"/>
  <c r="BI198" i="3"/>
  <c r="BH198" i="3"/>
  <c r="BG198" i="3"/>
  <c r="BF198" i="3"/>
  <c r="T198" i="3"/>
  <c r="R198" i="3"/>
  <c r="P198" i="3"/>
  <c r="BI197" i="3"/>
  <c r="BH197" i="3"/>
  <c r="BG197" i="3"/>
  <c r="BF197" i="3"/>
  <c r="T197" i="3"/>
  <c r="R197" i="3"/>
  <c r="P197" i="3"/>
  <c r="BI196" i="3"/>
  <c r="BH196" i="3"/>
  <c r="BG196" i="3"/>
  <c r="BF196" i="3"/>
  <c r="T196" i="3"/>
  <c r="R196" i="3"/>
  <c r="P196" i="3"/>
  <c r="BI195" i="3"/>
  <c r="BH195" i="3"/>
  <c r="BG195" i="3"/>
  <c r="BF195" i="3"/>
  <c r="T195" i="3"/>
  <c r="R195" i="3"/>
  <c r="P195" i="3"/>
  <c r="BI194" i="3"/>
  <c r="BH194" i="3"/>
  <c r="BG194" i="3"/>
  <c r="BF194" i="3"/>
  <c r="T194" i="3"/>
  <c r="R194" i="3"/>
  <c r="P194" i="3"/>
  <c r="BI193" i="3"/>
  <c r="BH193" i="3"/>
  <c r="BG193" i="3"/>
  <c r="BF193" i="3"/>
  <c r="T193" i="3"/>
  <c r="R193" i="3"/>
  <c r="P193" i="3"/>
  <c r="BI192" i="3"/>
  <c r="BH192" i="3"/>
  <c r="BG192" i="3"/>
  <c r="BF192" i="3"/>
  <c r="T192" i="3"/>
  <c r="R192" i="3"/>
  <c r="P192" i="3"/>
  <c r="BI191" i="3"/>
  <c r="BH191" i="3"/>
  <c r="BG191" i="3"/>
  <c r="BF191" i="3"/>
  <c r="T191" i="3"/>
  <c r="R191" i="3"/>
  <c r="P191" i="3"/>
  <c r="BI190" i="3"/>
  <c r="BH190" i="3"/>
  <c r="BG190" i="3"/>
  <c r="BF190" i="3"/>
  <c r="T190" i="3"/>
  <c r="R190" i="3"/>
  <c r="P190" i="3"/>
  <c r="BI189" i="3"/>
  <c r="BH189" i="3"/>
  <c r="BG189" i="3"/>
  <c r="BF189" i="3"/>
  <c r="T189" i="3"/>
  <c r="R189" i="3"/>
  <c r="P189" i="3"/>
  <c r="BI188" i="3"/>
  <c r="BH188" i="3"/>
  <c r="BG188" i="3"/>
  <c r="BF188" i="3"/>
  <c r="T188" i="3"/>
  <c r="R188" i="3"/>
  <c r="P188" i="3"/>
  <c r="BI187" i="3"/>
  <c r="BH187" i="3"/>
  <c r="BG187" i="3"/>
  <c r="BF187" i="3"/>
  <c r="T187" i="3"/>
  <c r="R187" i="3"/>
  <c r="P187" i="3"/>
  <c r="BI186" i="3"/>
  <c r="BH186" i="3"/>
  <c r="BG186" i="3"/>
  <c r="BF186" i="3"/>
  <c r="T186" i="3"/>
  <c r="R186" i="3"/>
  <c r="P186" i="3"/>
  <c r="BI185" i="3"/>
  <c r="BH185" i="3"/>
  <c r="BG185" i="3"/>
  <c r="BF185" i="3"/>
  <c r="T185" i="3"/>
  <c r="R185" i="3"/>
  <c r="P185" i="3"/>
  <c r="BI184" i="3"/>
  <c r="BH184" i="3"/>
  <c r="BG184" i="3"/>
  <c r="BF184" i="3"/>
  <c r="T184" i="3"/>
  <c r="R184" i="3"/>
  <c r="P184" i="3"/>
  <c r="BI183" i="3"/>
  <c r="BH183" i="3"/>
  <c r="BG183" i="3"/>
  <c r="BF183" i="3"/>
  <c r="T183" i="3"/>
  <c r="R183" i="3"/>
  <c r="P183" i="3"/>
  <c r="BI182" i="3"/>
  <c r="BH182" i="3"/>
  <c r="BG182" i="3"/>
  <c r="BF182" i="3"/>
  <c r="T182" i="3"/>
  <c r="R182" i="3"/>
  <c r="P182" i="3"/>
  <c r="BI180" i="3"/>
  <c r="BH180" i="3"/>
  <c r="BG180" i="3"/>
  <c r="BF180" i="3"/>
  <c r="T180" i="3"/>
  <c r="R180" i="3"/>
  <c r="P180" i="3"/>
  <c r="BI179" i="3"/>
  <c r="BH179" i="3"/>
  <c r="BG179" i="3"/>
  <c r="BF179" i="3"/>
  <c r="T179" i="3"/>
  <c r="R179" i="3"/>
  <c r="P179" i="3"/>
  <c r="BI178" i="3"/>
  <c r="BH178" i="3"/>
  <c r="BG178" i="3"/>
  <c r="BF178" i="3"/>
  <c r="T178" i="3"/>
  <c r="R178" i="3"/>
  <c r="P178" i="3"/>
  <c r="BI177" i="3"/>
  <c r="BH177" i="3"/>
  <c r="BG177" i="3"/>
  <c r="BF177" i="3"/>
  <c r="T177" i="3"/>
  <c r="R177" i="3"/>
  <c r="P177" i="3"/>
  <c r="BI176" i="3"/>
  <c r="BH176" i="3"/>
  <c r="BG176" i="3"/>
  <c r="BF176" i="3"/>
  <c r="T176" i="3"/>
  <c r="R176" i="3"/>
  <c r="P176" i="3"/>
  <c r="BI175" i="3"/>
  <c r="BH175" i="3"/>
  <c r="BG175" i="3"/>
  <c r="BF175" i="3"/>
  <c r="T175" i="3"/>
  <c r="R175" i="3"/>
  <c r="P175" i="3"/>
  <c r="BI174" i="3"/>
  <c r="BH174" i="3"/>
  <c r="BG174" i="3"/>
  <c r="BF174" i="3"/>
  <c r="T174" i="3"/>
  <c r="R174" i="3"/>
  <c r="P174" i="3"/>
  <c r="BI173" i="3"/>
  <c r="BH173" i="3"/>
  <c r="BG173" i="3"/>
  <c r="BF173" i="3"/>
  <c r="T173" i="3"/>
  <c r="R173" i="3"/>
  <c r="P173" i="3"/>
  <c r="BI171" i="3"/>
  <c r="BH171" i="3"/>
  <c r="BG171" i="3"/>
  <c r="BF171" i="3"/>
  <c r="T171" i="3"/>
  <c r="R171" i="3"/>
  <c r="P171" i="3"/>
  <c r="BI169" i="3"/>
  <c r="BH169" i="3"/>
  <c r="BG169" i="3"/>
  <c r="BF169" i="3"/>
  <c r="T169" i="3"/>
  <c r="R169" i="3"/>
  <c r="P169" i="3"/>
  <c r="BI168" i="3"/>
  <c r="BH168" i="3"/>
  <c r="BG168" i="3"/>
  <c r="BF168" i="3"/>
  <c r="T168" i="3"/>
  <c r="R168" i="3"/>
  <c r="P168" i="3"/>
  <c r="BI167" i="3"/>
  <c r="BH167" i="3"/>
  <c r="BG167" i="3"/>
  <c r="BF167" i="3"/>
  <c r="T167" i="3"/>
  <c r="R167" i="3"/>
  <c r="P167" i="3"/>
  <c r="BI165" i="3"/>
  <c r="BH165" i="3"/>
  <c r="BG165" i="3"/>
  <c r="BF165" i="3"/>
  <c r="T165" i="3"/>
  <c r="R165" i="3"/>
  <c r="P165" i="3"/>
  <c r="BI164" i="3"/>
  <c r="BH164" i="3"/>
  <c r="BG164" i="3"/>
  <c r="BF164" i="3"/>
  <c r="T164" i="3"/>
  <c r="R164" i="3"/>
  <c r="P164" i="3"/>
  <c r="BI163" i="3"/>
  <c r="BH163" i="3"/>
  <c r="BG163" i="3"/>
  <c r="BF163" i="3"/>
  <c r="T163" i="3"/>
  <c r="R163" i="3"/>
  <c r="P163" i="3"/>
  <c r="BI161" i="3"/>
  <c r="BH161" i="3"/>
  <c r="BG161" i="3"/>
  <c r="BF161" i="3"/>
  <c r="T161" i="3"/>
  <c r="R161" i="3"/>
  <c r="P161" i="3"/>
  <c r="BI159" i="3"/>
  <c r="BH159" i="3"/>
  <c r="BG159" i="3"/>
  <c r="BF159" i="3"/>
  <c r="T159" i="3"/>
  <c r="R159" i="3"/>
  <c r="P159" i="3"/>
  <c r="BI158" i="3"/>
  <c r="BH158" i="3"/>
  <c r="BG158" i="3"/>
  <c r="BF158" i="3"/>
  <c r="T158" i="3"/>
  <c r="R158" i="3"/>
  <c r="P158" i="3"/>
  <c r="BI157" i="3"/>
  <c r="BH157" i="3"/>
  <c r="BG157" i="3"/>
  <c r="BF157" i="3"/>
  <c r="T157" i="3"/>
  <c r="R157" i="3"/>
  <c r="P157" i="3"/>
  <c r="BI155" i="3"/>
  <c r="BH155" i="3"/>
  <c r="BG155" i="3"/>
  <c r="BF155" i="3"/>
  <c r="T155" i="3"/>
  <c r="R155" i="3"/>
  <c r="P155" i="3"/>
  <c r="BI153" i="3"/>
  <c r="BH153" i="3"/>
  <c r="BG153" i="3"/>
  <c r="BF153" i="3"/>
  <c r="T153" i="3"/>
  <c r="R153" i="3"/>
  <c r="P153" i="3"/>
  <c r="BI152" i="3"/>
  <c r="BH152" i="3"/>
  <c r="BG152" i="3"/>
  <c r="BF152" i="3"/>
  <c r="T152" i="3"/>
  <c r="R152" i="3"/>
  <c r="P152" i="3"/>
  <c r="BI151" i="3"/>
  <c r="BH151" i="3"/>
  <c r="BG151" i="3"/>
  <c r="BF151" i="3"/>
  <c r="T151" i="3"/>
  <c r="R151" i="3"/>
  <c r="P151" i="3"/>
  <c r="BI149" i="3"/>
  <c r="BH149" i="3"/>
  <c r="BG149" i="3"/>
  <c r="BF149" i="3"/>
  <c r="T149" i="3"/>
  <c r="R149" i="3"/>
  <c r="P149" i="3"/>
  <c r="BI148" i="3"/>
  <c r="BH148" i="3"/>
  <c r="BG148" i="3"/>
  <c r="BF148" i="3"/>
  <c r="T148" i="3"/>
  <c r="R148" i="3"/>
  <c r="P148" i="3"/>
  <c r="BI147" i="3"/>
  <c r="BH147" i="3"/>
  <c r="BG147" i="3"/>
  <c r="BF147" i="3"/>
  <c r="T147" i="3"/>
  <c r="R147" i="3"/>
  <c r="P147" i="3"/>
  <c r="BI146" i="3"/>
  <c r="BH146" i="3"/>
  <c r="BG146" i="3"/>
  <c r="BF146" i="3"/>
  <c r="T146" i="3"/>
  <c r="R146" i="3"/>
  <c r="P146" i="3"/>
  <c r="BI145" i="3"/>
  <c r="BH145" i="3"/>
  <c r="BG145" i="3"/>
  <c r="BF145" i="3"/>
  <c r="T145" i="3"/>
  <c r="R145" i="3"/>
  <c r="P145" i="3"/>
  <c r="BI144" i="3"/>
  <c r="BH144" i="3"/>
  <c r="BG144" i="3"/>
  <c r="BF144" i="3"/>
  <c r="T144" i="3"/>
  <c r="R144" i="3"/>
  <c r="P144" i="3"/>
  <c r="BI143" i="3"/>
  <c r="BH143" i="3"/>
  <c r="BG143" i="3"/>
  <c r="BF143" i="3"/>
  <c r="T143" i="3"/>
  <c r="R143" i="3"/>
  <c r="P143" i="3"/>
  <c r="BI142" i="3"/>
  <c r="BH142" i="3"/>
  <c r="BG142" i="3"/>
  <c r="BF142" i="3"/>
  <c r="T142" i="3"/>
  <c r="R142" i="3"/>
  <c r="P142" i="3"/>
  <c r="BI141" i="3"/>
  <c r="BH141" i="3"/>
  <c r="BG141" i="3"/>
  <c r="BF141" i="3"/>
  <c r="T141" i="3"/>
  <c r="R141" i="3"/>
  <c r="P141" i="3"/>
  <c r="BI140" i="3"/>
  <c r="BH140" i="3"/>
  <c r="BG140" i="3"/>
  <c r="BF140" i="3"/>
  <c r="T140" i="3"/>
  <c r="R140" i="3"/>
  <c r="P140" i="3"/>
  <c r="BI139" i="3"/>
  <c r="BH139" i="3"/>
  <c r="BG139" i="3"/>
  <c r="BF139" i="3"/>
  <c r="T139" i="3"/>
  <c r="R139" i="3"/>
  <c r="P139" i="3"/>
  <c r="BI138" i="3"/>
  <c r="BH138" i="3"/>
  <c r="BG138" i="3"/>
  <c r="BF138" i="3"/>
  <c r="T138" i="3"/>
  <c r="R138" i="3"/>
  <c r="P138" i="3"/>
  <c r="BI137" i="3"/>
  <c r="BH137" i="3"/>
  <c r="BG137" i="3"/>
  <c r="BF137" i="3"/>
  <c r="T137" i="3"/>
  <c r="R137" i="3"/>
  <c r="P137" i="3"/>
  <c r="BI136" i="3"/>
  <c r="BH136" i="3"/>
  <c r="BG136" i="3"/>
  <c r="BF136" i="3"/>
  <c r="T136" i="3"/>
  <c r="R136" i="3"/>
  <c r="P136" i="3"/>
  <c r="BI135" i="3"/>
  <c r="BH135" i="3"/>
  <c r="BG135" i="3"/>
  <c r="BF135" i="3"/>
  <c r="T135" i="3"/>
  <c r="R135" i="3"/>
  <c r="P135" i="3"/>
  <c r="BI134" i="3"/>
  <c r="BH134" i="3"/>
  <c r="BG134" i="3"/>
  <c r="BF134" i="3"/>
  <c r="T134" i="3"/>
  <c r="R134" i="3"/>
  <c r="P134" i="3"/>
  <c r="BI133" i="3"/>
  <c r="BH133" i="3"/>
  <c r="BG133" i="3"/>
  <c r="BF133" i="3"/>
  <c r="T133" i="3"/>
  <c r="R133" i="3"/>
  <c r="P133" i="3"/>
  <c r="BI132" i="3"/>
  <c r="BH132" i="3"/>
  <c r="BG132" i="3"/>
  <c r="BF132" i="3"/>
  <c r="T132" i="3"/>
  <c r="R132" i="3"/>
  <c r="P132" i="3"/>
  <c r="BI131" i="3"/>
  <c r="BH131" i="3"/>
  <c r="BG131" i="3"/>
  <c r="BF131" i="3"/>
  <c r="T131" i="3"/>
  <c r="R131" i="3"/>
  <c r="P131" i="3"/>
  <c r="BI130" i="3"/>
  <c r="BH130" i="3"/>
  <c r="BG130" i="3"/>
  <c r="BF130" i="3"/>
  <c r="T130" i="3"/>
  <c r="R130" i="3"/>
  <c r="P130" i="3"/>
  <c r="J124" i="3"/>
  <c r="J123" i="3"/>
  <c r="F123" i="3"/>
  <c r="F121" i="3"/>
  <c r="E119" i="3"/>
  <c r="J94" i="3"/>
  <c r="J93" i="3"/>
  <c r="F93" i="3"/>
  <c r="F91" i="3"/>
  <c r="E89" i="3"/>
  <c r="J20" i="3"/>
  <c r="E20" i="3"/>
  <c r="F124" i="3"/>
  <c r="J19" i="3"/>
  <c r="J14" i="3"/>
  <c r="J91" i="3" s="1"/>
  <c r="E7" i="3"/>
  <c r="E115" i="3"/>
  <c r="J39" i="2"/>
  <c r="J38" i="2"/>
  <c r="AY96" i="1"/>
  <c r="J37" i="2"/>
  <c r="AX96" i="1" s="1"/>
  <c r="BI198" i="2"/>
  <c r="BH198" i="2"/>
  <c r="BG198" i="2"/>
  <c r="BF198" i="2"/>
  <c r="T198" i="2"/>
  <c r="T197" i="2"/>
  <c r="R198" i="2"/>
  <c r="R197" i="2"/>
  <c r="P198" i="2"/>
  <c r="P197" i="2"/>
  <c r="BI195" i="2"/>
  <c r="BH195" i="2"/>
  <c r="BG195" i="2"/>
  <c r="BF195" i="2"/>
  <c r="T195" i="2"/>
  <c r="T194" i="2" s="1"/>
  <c r="R195" i="2"/>
  <c r="R194" i="2" s="1"/>
  <c r="P195" i="2"/>
  <c r="P194" i="2"/>
  <c r="BI193" i="2"/>
  <c r="BH193" i="2"/>
  <c r="BG193" i="2"/>
  <c r="BF193" i="2"/>
  <c r="T193" i="2"/>
  <c r="R193" i="2"/>
  <c r="P193" i="2"/>
  <c r="BI192" i="2"/>
  <c r="BH192" i="2"/>
  <c r="BG192" i="2"/>
  <c r="BF192" i="2"/>
  <c r="T192" i="2"/>
  <c r="R192" i="2"/>
  <c r="P192" i="2"/>
  <c r="BI191" i="2"/>
  <c r="BH191" i="2"/>
  <c r="BG191" i="2"/>
  <c r="BF191" i="2"/>
  <c r="T191" i="2"/>
  <c r="R191" i="2"/>
  <c r="P191" i="2"/>
  <c r="BI190" i="2"/>
  <c r="BH190" i="2"/>
  <c r="BG190" i="2"/>
  <c r="BF190" i="2"/>
  <c r="T190" i="2"/>
  <c r="R190" i="2"/>
  <c r="P190" i="2"/>
  <c r="BI188" i="2"/>
  <c r="BH188" i="2"/>
  <c r="BG188" i="2"/>
  <c r="BF188" i="2"/>
  <c r="T188" i="2"/>
  <c r="R188" i="2"/>
  <c r="P188" i="2"/>
  <c r="BI187" i="2"/>
  <c r="BH187" i="2"/>
  <c r="BG187" i="2"/>
  <c r="BF187" i="2"/>
  <c r="T187" i="2"/>
  <c r="R187" i="2"/>
  <c r="P187" i="2"/>
  <c r="BI186" i="2"/>
  <c r="BH186" i="2"/>
  <c r="BG186" i="2"/>
  <c r="BF186" i="2"/>
  <c r="T186" i="2"/>
  <c r="R186" i="2"/>
  <c r="P186" i="2"/>
  <c r="BI184" i="2"/>
  <c r="BH184" i="2"/>
  <c r="BG184" i="2"/>
  <c r="BF184" i="2"/>
  <c r="T184" i="2"/>
  <c r="R184" i="2"/>
  <c r="P184" i="2"/>
  <c r="BI182" i="2"/>
  <c r="BH182" i="2"/>
  <c r="BG182" i="2"/>
  <c r="BF182" i="2"/>
  <c r="T182" i="2"/>
  <c r="R182" i="2"/>
  <c r="P182" i="2"/>
  <c r="BI180" i="2"/>
  <c r="BH180" i="2"/>
  <c r="BG180" i="2"/>
  <c r="BF180" i="2"/>
  <c r="T180" i="2"/>
  <c r="R180" i="2"/>
  <c r="P180" i="2"/>
  <c r="BI178" i="2"/>
  <c r="BH178" i="2"/>
  <c r="BG178" i="2"/>
  <c r="BF178" i="2"/>
  <c r="T178" i="2"/>
  <c r="R178" i="2"/>
  <c r="P178" i="2"/>
  <c r="BI176" i="2"/>
  <c r="BH176" i="2"/>
  <c r="BG176" i="2"/>
  <c r="BF176" i="2"/>
  <c r="T176" i="2"/>
  <c r="R176" i="2"/>
  <c r="P176" i="2"/>
  <c r="BI174" i="2"/>
  <c r="BH174" i="2"/>
  <c r="BG174" i="2"/>
  <c r="BF174" i="2"/>
  <c r="T174" i="2"/>
  <c r="R174" i="2"/>
  <c r="P174" i="2"/>
  <c r="BI172" i="2"/>
  <c r="BH172" i="2"/>
  <c r="BG172" i="2"/>
  <c r="BF172" i="2"/>
  <c r="T172" i="2"/>
  <c r="R172" i="2"/>
  <c r="P172" i="2"/>
  <c r="BI170" i="2"/>
  <c r="BH170" i="2"/>
  <c r="BG170" i="2"/>
  <c r="BF170" i="2"/>
  <c r="T170" i="2"/>
  <c r="R170" i="2"/>
  <c r="P170" i="2"/>
  <c r="BI168" i="2"/>
  <c r="BH168" i="2"/>
  <c r="BG168" i="2"/>
  <c r="BF168" i="2"/>
  <c r="T168" i="2"/>
  <c r="R168" i="2"/>
  <c r="P168" i="2"/>
  <c r="BI166" i="2"/>
  <c r="BH166" i="2"/>
  <c r="BG166" i="2"/>
  <c r="BF166" i="2"/>
  <c r="T166" i="2"/>
  <c r="R166" i="2"/>
  <c r="P166" i="2"/>
  <c r="BI164" i="2"/>
  <c r="BH164" i="2"/>
  <c r="BG164" i="2"/>
  <c r="BF164" i="2"/>
  <c r="T164" i="2"/>
  <c r="R164" i="2"/>
  <c r="P164" i="2"/>
  <c r="BI162" i="2"/>
  <c r="BH162" i="2"/>
  <c r="BG162" i="2"/>
  <c r="BF162" i="2"/>
  <c r="T162" i="2"/>
  <c r="R162" i="2"/>
  <c r="P162" i="2"/>
  <c r="BI160" i="2"/>
  <c r="BH160" i="2"/>
  <c r="BG160" i="2"/>
  <c r="BF160" i="2"/>
  <c r="T160" i="2"/>
  <c r="R160" i="2"/>
  <c r="P160" i="2"/>
  <c r="BI158" i="2"/>
  <c r="BH158" i="2"/>
  <c r="BG158" i="2"/>
  <c r="BF158" i="2"/>
  <c r="T158" i="2"/>
  <c r="R158" i="2"/>
  <c r="P158" i="2"/>
  <c r="BI156" i="2"/>
  <c r="BH156" i="2"/>
  <c r="BG156" i="2"/>
  <c r="BF156" i="2"/>
  <c r="T156" i="2"/>
  <c r="R156" i="2"/>
  <c r="P156" i="2"/>
  <c r="BI154" i="2"/>
  <c r="BH154" i="2"/>
  <c r="BG154" i="2"/>
  <c r="BF154" i="2"/>
  <c r="T154" i="2"/>
  <c r="R154" i="2"/>
  <c r="P154" i="2"/>
  <c r="BI152" i="2"/>
  <c r="BH152" i="2"/>
  <c r="BG152" i="2"/>
  <c r="BF152" i="2"/>
  <c r="T152" i="2"/>
  <c r="R152" i="2"/>
  <c r="P152" i="2"/>
  <c r="BI150" i="2"/>
  <c r="BH150" i="2"/>
  <c r="BG150" i="2"/>
  <c r="BF150" i="2"/>
  <c r="T150" i="2"/>
  <c r="R150" i="2"/>
  <c r="P150" i="2"/>
  <c r="BI149" i="2"/>
  <c r="BH149" i="2"/>
  <c r="BG149" i="2"/>
  <c r="BF149" i="2"/>
  <c r="T149" i="2"/>
  <c r="R149" i="2"/>
  <c r="P149" i="2"/>
  <c r="BI147" i="2"/>
  <c r="BH147" i="2"/>
  <c r="BG147" i="2"/>
  <c r="BF147" i="2"/>
  <c r="T147" i="2"/>
  <c r="R147" i="2"/>
  <c r="P147" i="2"/>
  <c r="BI146" i="2"/>
  <c r="BH146" i="2"/>
  <c r="BG146" i="2"/>
  <c r="F37" i="2" s="1"/>
  <c r="BF146" i="2"/>
  <c r="T146" i="2"/>
  <c r="R146" i="2"/>
  <c r="P146" i="2"/>
  <c r="BI145" i="2"/>
  <c r="BH145" i="2"/>
  <c r="BG145" i="2"/>
  <c r="BF145" i="2"/>
  <c r="T145" i="2"/>
  <c r="R145" i="2"/>
  <c r="P145" i="2"/>
  <c r="BI143" i="2"/>
  <c r="BH143" i="2"/>
  <c r="BG143" i="2"/>
  <c r="BF143" i="2"/>
  <c r="T143" i="2"/>
  <c r="R143" i="2"/>
  <c r="P143" i="2"/>
  <c r="BI141" i="2"/>
  <c r="BH141" i="2"/>
  <c r="BG141" i="2"/>
  <c r="BF141" i="2"/>
  <c r="T141" i="2"/>
  <c r="R141" i="2"/>
  <c r="P141" i="2"/>
  <c r="BI139" i="2"/>
  <c r="BH139" i="2"/>
  <c r="BG139" i="2"/>
  <c r="BF139" i="2"/>
  <c r="T139" i="2"/>
  <c r="R139" i="2"/>
  <c r="P139" i="2"/>
  <c r="BI137" i="2"/>
  <c r="BH137" i="2"/>
  <c r="F38" i="2" s="1"/>
  <c r="BG137" i="2"/>
  <c r="BF137" i="2"/>
  <c r="T137" i="2"/>
  <c r="R137" i="2"/>
  <c r="P137" i="2"/>
  <c r="BI135" i="2"/>
  <c r="BH135" i="2"/>
  <c r="BG135" i="2"/>
  <c r="BF135" i="2"/>
  <c r="J36" i="2" s="1"/>
  <c r="T135" i="2"/>
  <c r="R135" i="2"/>
  <c r="P135" i="2"/>
  <c r="BI133" i="2"/>
  <c r="F39" i="2" s="1"/>
  <c r="BH133" i="2"/>
  <c r="BG133" i="2"/>
  <c r="BF133" i="2"/>
  <c r="F36" i="2" s="1"/>
  <c r="T133" i="2"/>
  <c r="R133" i="2"/>
  <c r="P133" i="2"/>
  <c r="J127" i="2"/>
  <c r="J126" i="2"/>
  <c r="F126" i="2"/>
  <c r="F124" i="2"/>
  <c r="E122" i="2"/>
  <c r="J94" i="2"/>
  <c r="J93" i="2"/>
  <c r="F93" i="2"/>
  <c r="F91" i="2"/>
  <c r="E89" i="2"/>
  <c r="J20" i="2"/>
  <c r="E20" i="2"/>
  <c r="F127" i="2"/>
  <c r="J19" i="2"/>
  <c r="J14" i="2"/>
  <c r="J124" i="2"/>
  <c r="E7" i="2"/>
  <c r="E85" i="2"/>
  <c r="L90" i="1"/>
  <c r="AM90" i="1"/>
  <c r="AM89" i="1"/>
  <c r="L89" i="1"/>
  <c r="AM87" i="1"/>
  <c r="L87" i="1"/>
  <c r="L85" i="1"/>
  <c r="L84" i="1"/>
  <c r="BK237" i="46"/>
  <c r="J156" i="46"/>
  <c r="J249" i="46"/>
  <c r="J154" i="2"/>
  <c r="BK141" i="2"/>
  <c r="BK158" i="2"/>
  <c r="J182" i="2"/>
  <c r="BK178" i="2"/>
  <c r="BK152" i="2"/>
  <c r="J195" i="2"/>
  <c r="BK168" i="2"/>
  <c r="BK139" i="2"/>
  <c r="J135" i="2"/>
  <c r="J239" i="3"/>
  <c r="J237" i="3"/>
  <c r="BK232" i="3"/>
  <c r="J226" i="3"/>
  <c r="J222" i="3"/>
  <c r="J209" i="3"/>
  <c r="BK186" i="3"/>
  <c r="BK236" i="3"/>
  <c r="BK168" i="3"/>
  <c r="BK137" i="3"/>
  <c r="J214" i="3"/>
  <c r="J207" i="3"/>
  <c r="BK220" i="3"/>
  <c r="BK212" i="3"/>
  <c r="BK167" i="3"/>
  <c r="J145" i="3"/>
  <c r="BK233" i="3"/>
  <c r="J198" i="3"/>
  <c r="J136" i="3"/>
  <c r="BK164" i="3"/>
  <c r="J171" i="3"/>
  <c r="J182" i="3"/>
  <c r="J137" i="3"/>
  <c r="J148" i="3"/>
  <c r="J143" i="3"/>
  <c r="BK138" i="3"/>
  <c r="J201" i="3"/>
  <c r="J197" i="3"/>
  <c r="J155" i="3"/>
  <c r="J131" i="3"/>
  <c r="J188" i="3"/>
  <c r="BK175" i="3"/>
  <c r="J175" i="3"/>
  <c r="BK135" i="3"/>
  <c r="BK204" i="3"/>
  <c r="J161" i="3"/>
  <c r="BK178" i="3"/>
  <c r="BK159" i="3"/>
  <c r="J167" i="4"/>
  <c r="BK156" i="4"/>
  <c r="BK130" i="4"/>
  <c r="J169" i="4"/>
  <c r="J185" i="4"/>
  <c r="J152" i="4"/>
  <c r="J187" i="4"/>
  <c r="J179" i="4"/>
  <c r="BK151" i="4"/>
  <c r="J182" i="4"/>
  <c r="J142" i="4"/>
  <c r="J181" i="4"/>
  <c r="BK158" i="4"/>
  <c r="J138" i="4"/>
  <c r="BK169" i="4"/>
  <c r="J158" i="4"/>
  <c r="BK141" i="4"/>
  <c r="J162" i="4"/>
  <c r="J151" i="4"/>
  <c r="J271" i="5"/>
  <c r="J264" i="5"/>
  <c r="BK242" i="5"/>
  <c r="J198" i="5"/>
  <c r="BK153" i="5"/>
  <c r="J153" i="5"/>
  <c r="BK218" i="5"/>
  <c r="BK195" i="5"/>
  <c r="BK148" i="5"/>
  <c r="J236" i="5"/>
  <c r="J196" i="5"/>
  <c r="BK144" i="5"/>
  <c r="J227" i="5"/>
  <c r="BK259" i="5"/>
  <c r="BK227" i="5"/>
  <c r="J206" i="5"/>
  <c r="J172" i="5"/>
  <c r="BK132" i="5"/>
  <c r="BK256" i="5"/>
  <c r="J244" i="5"/>
  <c r="J213" i="5"/>
  <c r="J192" i="5"/>
  <c r="J184" i="5"/>
  <c r="BK215" i="5"/>
  <c r="BK176" i="5"/>
  <c r="BK152" i="5"/>
  <c r="J228" i="5"/>
  <c r="J164" i="5"/>
  <c r="J136" i="5"/>
  <c r="BK219" i="5"/>
  <c r="J142" i="5"/>
  <c r="J193" i="5"/>
  <c r="BK129" i="5"/>
  <c r="J435" i="6"/>
  <c r="J344" i="6"/>
  <c r="BK236" i="6"/>
  <c r="J271" i="6"/>
  <c r="BK409" i="6"/>
  <c r="J391" i="6"/>
  <c r="BK344" i="6"/>
  <c r="J213" i="6"/>
  <c r="BK340" i="6"/>
  <c r="BK271" i="6"/>
  <c r="BK290" i="6"/>
  <c r="BK187" i="6"/>
  <c r="BK439" i="6"/>
  <c r="BK277" i="7"/>
  <c r="BK134" i="7"/>
  <c r="J158" i="7"/>
  <c r="BK174" i="7"/>
  <c r="J273" i="7"/>
  <c r="J264" i="7"/>
  <c r="BK205" i="7"/>
  <c r="BK229" i="8"/>
  <c r="J323" i="8"/>
  <c r="J174" i="8"/>
  <c r="BK323" i="8"/>
  <c r="BK300" i="8"/>
  <c r="J245" i="8"/>
  <c r="J282" i="8"/>
  <c r="BK296" i="8"/>
  <c r="J155" i="8"/>
  <c r="J223" i="8"/>
  <c r="J179" i="8"/>
  <c r="J291" i="8"/>
  <c r="J215" i="8"/>
  <c r="BK223" i="8"/>
  <c r="J204" i="8"/>
  <c r="J386" i="9"/>
  <c r="BK372" i="9"/>
  <c r="BK254" i="9"/>
  <c r="BK290" i="9"/>
  <c r="BK363" i="9"/>
  <c r="BK270" i="9"/>
  <c r="J214" i="9"/>
  <c r="J354" i="9"/>
  <c r="J258" i="9"/>
  <c r="J151" i="9"/>
  <c r="J142" i="9"/>
  <c r="BK199" i="9"/>
  <c r="BK229" i="9"/>
  <c r="BK178" i="9"/>
  <c r="BK161" i="9"/>
  <c r="BK300" i="9"/>
  <c r="J262" i="9"/>
  <c r="BK247" i="9"/>
  <c r="J274" i="9"/>
  <c r="BK365" i="10"/>
  <c r="BK247" i="10"/>
  <c r="J337" i="10"/>
  <c r="BK148" i="10"/>
  <c r="BK328" i="10"/>
  <c r="J365" i="10"/>
  <c r="J281" i="10"/>
  <c r="J206" i="10"/>
  <c r="BK179" i="10"/>
  <c r="J194" i="10"/>
  <c r="J355" i="10"/>
  <c r="J174" i="10"/>
  <c r="BK189" i="10"/>
  <c r="BK318" i="10"/>
  <c r="BK303" i="10"/>
  <c r="J267" i="10"/>
  <c r="BK205" i="10"/>
  <c r="BK348" i="11"/>
  <c r="BK311" i="11"/>
  <c r="BK226" i="11"/>
  <c r="BK304" i="11"/>
  <c r="J290" i="11"/>
  <c r="J344" i="11"/>
  <c r="J240" i="11"/>
  <c r="BK138" i="11"/>
  <c r="BK344" i="11"/>
  <c r="BK329" i="11"/>
  <c r="J321" i="12"/>
  <c r="J173" i="12"/>
  <c r="BK137" i="12"/>
  <c r="J377" i="12"/>
  <c r="BK278" i="12"/>
  <c r="BK249" i="12"/>
  <c r="J246" i="12"/>
  <c r="BK209" i="12"/>
  <c r="BK160" i="12"/>
  <c r="J286" i="12"/>
  <c r="BK373" i="12"/>
  <c r="BK272" i="12"/>
  <c r="BK346" i="12"/>
  <c r="BK282" i="12"/>
  <c r="BK132" i="12"/>
  <c r="J272" i="12"/>
  <c r="J353" i="13"/>
  <c r="BK258" i="13"/>
  <c r="BK171" i="13"/>
  <c r="J371" i="13"/>
  <c r="J208" i="13"/>
  <c r="BK361" i="13"/>
  <c r="BK289" i="13"/>
  <c r="BK237" i="13"/>
  <c r="J224" i="13"/>
  <c r="J214" i="13"/>
  <c r="BK348" i="13"/>
  <c r="BK185" i="13"/>
  <c r="BK352" i="13"/>
  <c r="BK250" i="13"/>
  <c r="BK147" i="13"/>
  <c r="BK343" i="13"/>
  <c r="BK151" i="13"/>
  <c r="J296" i="13"/>
  <c r="J243" i="13"/>
  <c r="BK231" i="13"/>
  <c r="J221" i="13"/>
  <c r="J190" i="13"/>
  <c r="J166" i="13"/>
  <c r="J311" i="13"/>
  <c r="J215" i="13"/>
  <c r="BK190" i="13"/>
  <c r="BK215" i="13"/>
  <c r="J258" i="13"/>
  <c r="J195" i="13"/>
  <c r="J139" i="13"/>
  <c r="BK195" i="13"/>
  <c r="BK129" i="13"/>
  <c r="J274" i="14"/>
  <c r="BK129" i="14"/>
  <c r="BK301" i="14"/>
  <c r="BK186" i="14"/>
  <c r="BK147" i="14"/>
  <c r="BK296" i="14"/>
  <c r="J252" i="14"/>
  <c r="J143" i="14"/>
  <c r="J282" i="14"/>
  <c r="BK241" i="14"/>
  <c r="BK228" i="14"/>
  <c r="J215" i="14"/>
  <c r="J180" i="14"/>
  <c r="J147" i="14"/>
  <c r="BK207" i="14"/>
  <c r="BK139" i="14"/>
  <c r="J301" i="14"/>
  <c r="BK292" i="14"/>
  <c r="BK291" i="14"/>
  <c r="J237" i="14"/>
  <c r="BK162" i="14"/>
  <c r="BK274" i="14"/>
  <c r="J291" i="14"/>
  <c r="J246" i="14"/>
  <c r="J234" i="14"/>
  <c r="BK134" i="14"/>
  <c r="BK237" i="14"/>
  <c r="J207" i="14"/>
  <c r="BK203" i="14"/>
  <c r="J192" i="14"/>
  <c r="J186" i="14"/>
  <c r="J293" i="15"/>
  <c r="BK275" i="15"/>
  <c r="J243" i="15"/>
  <c r="BK201" i="15"/>
  <c r="BK272" i="15"/>
  <c r="BK188" i="15"/>
  <c r="J284" i="15"/>
  <c r="BK262" i="15"/>
  <c r="J159" i="15"/>
  <c r="BK134" i="15"/>
  <c r="BK139" i="15"/>
  <c r="J221" i="15"/>
  <c r="J205" i="15"/>
  <c r="BK176" i="15"/>
  <c r="J199" i="15"/>
  <c r="BK266" i="15"/>
  <c r="J139" i="15"/>
  <c r="BK164" i="15"/>
  <c r="BK252" i="15"/>
  <c r="BK247" i="15"/>
  <c r="BK129" i="15"/>
  <c r="J272" i="15"/>
  <c r="J247" i="15"/>
  <c r="J192" i="16"/>
  <c r="J232" i="16"/>
  <c r="BK321" i="16"/>
  <c r="J236" i="16"/>
  <c r="J324" i="16"/>
  <c r="J307" i="16"/>
  <c r="BK351" i="16"/>
  <c r="BK346" i="16"/>
  <c r="J244" i="16"/>
  <c r="J187" i="16"/>
  <c r="J275" i="16"/>
  <c r="BK329" i="16"/>
  <c r="J321" i="16"/>
  <c r="J182" i="16"/>
  <c r="BK130" i="16"/>
  <c r="J130" i="16"/>
  <c r="BK317" i="16"/>
  <c r="BK205" i="16"/>
  <c r="J317" i="16"/>
  <c r="BK140" i="16"/>
  <c r="J287" i="16"/>
  <c r="BK270" i="16"/>
  <c r="J222" i="16"/>
  <c r="BK167" i="16"/>
  <c r="BK144" i="16"/>
  <c r="J217" i="16"/>
  <c r="BK282" i="16"/>
  <c r="BK224" i="16"/>
  <c r="J306" i="17"/>
  <c r="J266" i="17"/>
  <c r="BK242" i="17"/>
  <c r="BK306" i="17"/>
  <c r="BK190" i="17"/>
  <c r="BK266" i="17"/>
  <c r="BK207" i="17"/>
  <c r="BK270" i="17"/>
  <c r="BK255" i="17"/>
  <c r="J213" i="17"/>
  <c r="J202" i="17"/>
  <c r="BK153" i="17"/>
  <c r="J248" i="17"/>
  <c r="BK202" i="17"/>
  <c r="BK168" i="17"/>
  <c r="J225" i="17"/>
  <c r="J139" i="17"/>
  <c r="BK129" i="17"/>
  <c r="BK173" i="17"/>
  <c r="BK302" i="18"/>
  <c r="J284" i="18"/>
  <c r="J158" i="18"/>
  <c r="BK311" i="18"/>
  <c r="J297" i="18"/>
  <c r="BK191" i="18"/>
  <c r="BK288" i="18"/>
  <c r="J243" i="18"/>
  <c r="BK181" i="18"/>
  <c r="J129" i="18"/>
  <c r="J270" i="18"/>
  <c r="BK235" i="18"/>
  <c r="BK205" i="18"/>
  <c r="BK158" i="18"/>
  <c r="BK163" i="18"/>
  <c r="BK197" i="18"/>
  <c r="J187" i="18"/>
  <c r="BK233" i="18"/>
  <c r="BK225" i="18"/>
  <c r="J181" i="18"/>
  <c r="BK296" i="19"/>
  <c r="BK251" i="19"/>
  <c r="BK158" i="19"/>
  <c r="J287" i="19"/>
  <c r="J202" i="19"/>
  <c r="BK163" i="19"/>
  <c r="J153" i="19"/>
  <c r="J210" i="19"/>
  <c r="J139" i="19"/>
  <c r="BK153" i="19"/>
  <c r="J296" i="19"/>
  <c r="BK218" i="19"/>
  <c r="BK257" i="19"/>
  <c r="J229" i="19"/>
  <c r="J181" i="19"/>
  <c r="J158" i="19"/>
  <c r="BK236" i="19"/>
  <c r="J336" i="20"/>
  <c r="J212" i="20"/>
  <c r="BK327" i="20"/>
  <c r="J304" i="20"/>
  <c r="BK248" i="20"/>
  <c r="J331" i="20"/>
  <c r="BK308" i="20"/>
  <c r="BK289" i="20"/>
  <c r="BK282" i="20"/>
  <c r="BK191" i="20"/>
  <c r="BK235" i="20"/>
  <c r="J240" i="20"/>
  <c r="J255" i="20"/>
  <c r="J216" i="20"/>
  <c r="BK144" i="20"/>
  <c r="J208" i="20"/>
  <c r="J163" i="20"/>
  <c r="J144" i="20"/>
  <c r="J140" i="20"/>
  <c r="BK140" i="20"/>
  <c r="BK289" i="21"/>
  <c r="J267" i="21"/>
  <c r="BK135" i="21"/>
  <c r="BK311" i="21"/>
  <c r="BK269" i="21"/>
  <c r="J297" i="21"/>
  <c r="BK281" i="21"/>
  <c r="BK237" i="21"/>
  <c r="BK249" i="21"/>
  <c r="J168" i="21"/>
  <c r="BK267" i="21"/>
  <c r="J205" i="21"/>
  <c r="BK144" i="21"/>
  <c r="J269" i="21"/>
  <c r="BK178" i="21"/>
  <c r="BK163" i="21"/>
  <c r="J197" i="21"/>
  <c r="BK168" i="21"/>
  <c r="BK229" i="21"/>
  <c r="J283" i="22"/>
  <c r="J317" i="22"/>
  <c r="BK308" i="22"/>
  <c r="BK243" i="22"/>
  <c r="J203" i="22"/>
  <c r="BK185" i="22"/>
  <c r="BK280" i="22"/>
  <c r="J250" i="22"/>
  <c r="J140" i="22"/>
  <c r="J308" i="22"/>
  <c r="J255" i="22"/>
  <c r="J211" i="22"/>
  <c r="J172" i="22"/>
  <c r="J148" i="22"/>
  <c r="J264" i="22"/>
  <c r="BK201" i="22"/>
  <c r="BK215" i="22"/>
  <c r="J197" i="22"/>
  <c r="J215" i="22"/>
  <c r="BK178" i="22"/>
  <c r="BK135" i="22"/>
  <c r="J313" i="23"/>
  <c r="J267" i="23"/>
  <c r="BK242" i="23"/>
  <c r="BK220" i="23"/>
  <c r="BK275" i="23"/>
  <c r="BK176" i="23"/>
  <c r="J263" i="23"/>
  <c r="BK182" i="23"/>
  <c r="BK288" i="23"/>
  <c r="J283" i="23"/>
  <c r="J202" i="23"/>
  <c r="J176" i="23"/>
  <c r="BK293" i="23"/>
  <c r="J279" i="23"/>
  <c r="BK169" i="23"/>
  <c r="J143" i="23"/>
  <c r="J198" i="23"/>
  <c r="J238" i="23"/>
  <c r="BK158" i="23"/>
  <c r="BK153" i="23"/>
  <c r="J299" i="24"/>
  <c r="J155" i="24"/>
  <c r="J311" i="24"/>
  <c r="BK297" i="24"/>
  <c r="J316" i="24"/>
  <c r="BK204" i="24"/>
  <c r="J250" i="24"/>
  <c r="J225" i="24"/>
  <c r="BK256" i="24"/>
  <c r="J336" i="24"/>
  <c r="J210" i="24"/>
  <c r="BK299" i="24"/>
  <c r="BK180" i="24"/>
  <c r="BK279" i="24"/>
  <c r="J165" i="24"/>
  <c r="BK217" i="24"/>
  <c r="BK264" i="24"/>
  <c r="BK250" i="24"/>
  <c r="J215" i="24"/>
  <c r="J143" i="24"/>
  <c r="J170" i="25"/>
  <c r="BK170" i="25"/>
  <c r="BK167" i="25"/>
  <c r="J144" i="25"/>
  <c r="J127" i="25"/>
  <c r="BK132" i="25"/>
  <c r="BK283" i="26"/>
  <c r="BK228" i="26"/>
  <c r="J213" i="26"/>
  <c r="J134" i="26"/>
  <c r="BK152" i="26"/>
  <c r="J280" i="26"/>
  <c r="BK263" i="26"/>
  <c r="BK257" i="26"/>
  <c r="J221" i="26"/>
  <c r="BK197" i="26"/>
  <c r="J173" i="26"/>
  <c r="J142" i="26"/>
  <c r="BK290" i="26"/>
  <c r="J285" i="26"/>
  <c r="BK279" i="26"/>
  <c r="J271" i="26"/>
  <c r="J266" i="26"/>
  <c r="BK213" i="26"/>
  <c r="BK181" i="26"/>
  <c r="BK142" i="26"/>
  <c r="J245" i="26"/>
  <c r="J272" i="26"/>
  <c r="BK221" i="26"/>
  <c r="J197" i="26"/>
  <c r="BK267" i="26"/>
  <c r="J234" i="26"/>
  <c r="J193" i="26"/>
  <c r="J248" i="27"/>
  <c r="BK209" i="27"/>
  <c r="J178" i="27"/>
  <c r="BK240" i="27"/>
  <c r="J243" i="27"/>
  <c r="J231" i="27"/>
  <c r="J209" i="27"/>
  <c r="BK186" i="27"/>
  <c r="J139" i="27"/>
  <c r="BK234" i="27"/>
  <c r="J162" i="27"/>
  <c r="BK174" i="27"/>
  <c r="J143" i="27"/>
  <c r="BK519" i="28"/>
  <c r="J280" i="28"/>
  <c r="J586" i="28"/>
  <c r="J513" i="28"/>
  <c r="J485" i="28"/>
  <c r="BK408" i="28"/>
  <c r="J297" i="28"/>
  <c r="J167" i="28"/>
  <c r="J452" i="28"/>
  <c r="BK297" i="28"/>
  <c r="J569" i="28"/>
  <c r="J313" i="28"/>
  <c r="BK252" i="28"/>
  <c r="J610" i="28"/>
  <c r="BK559" i="28"/>
  <c r="BK475" i="28"/>
  <c r="BK442" i="28"/>
  <c r="BK399" i="28"/>
  <c r="BK280" i="28"/>
  <c r="BK462" i="28"/>
  <c r="J577" i="28"/>
  <c r="J559" i="28"/>
  <c r="J380" i="28"/>
  <c r="BK358" i="28"/>
  <c r="BK206" i="28"/>
  <c r="J162" i="28"/>
  <c r="BK423" i="28"/>
  <c r="BK343" i="28"/>
  <c r="J290" i="28"/>
  <c r="J519" i="28"/>
  <c r="BK338" i="28"/>
  <c r="BK523" i="28"/>
  <c r="BK384" i="28"/>
  <c r="BK457" i="28"/>
  <c r="J432" i="29"/>
  <c r="BK409" i="29"/>
  <c r="BK387" i="29"/>
  <c r="J347" i="29"/>
  <c r="BK303" i="29"/>
  <c r="BK224" i="29"/>
  <c r="J409" i="29"/>
  <c r="BK357" i="29"/>
  <c r="J214" i="29"/>
  <c r="J441" i="29"/>
  <c r="BK404" i="29"/>
  <c r="BK383" i="29"/>
  <c r="BK337" i="29"/>
  <c r="BK315" i="29"/>
  <c r="J299" i="29"/>
  <c r="J176" i="29"/>
  <c r="J377" i="29"/>
  <c r="J308" i="29"/>
  <c r="J246" i="29"/>
  <c r="BK232" i="29"/>
  <c r="J268" i="29"/>
  <c r="J146" i="29"/>
  <c r="BK159" i="29"/>
  <c r="J208" i="29"/>
  <c r="BK171" i="29"/>
  <c r="BK146" i="29"/>
  <c r="BK529" i="30"/>
  <c r="BK477" i="30"/>
  <c r="J234" i="30"/>
  <c r="J364" i="30"/>
  <c r="BK487" i="30"/>
  <c r="BK521" i="30"/>
  <c r="BK506" i="30"/>
  <c r="BK471" i="30"/>
  <c r="J438" i="30"/>
  <c r="J420" i="30"/>
  <c r="BK383" i="30"/>
  <c r="J273" i="30"/>
  <c r="J238" i="30"/>
  <c r="BK183" i="30"/>
  <c r="BK549" i="30"/>
  <c r="J373" i="30"/>
  <c r="BK324" i="30"/>
  <c r="J244" i="30"/>
  <c r="J494" i="30"/>
  <c r="BK266" i="30"/>
  <c r="BK354" i="30"/>
  <c r="BK318" i="30"/>
  <c r="J194" i="30"/>
  <c r="J460" i="30"/>
  <c r="J429" i="30"/>
  <c r="BK387" i="30"/>
  <c r="J324" i="30"/>
  <c r="BK194" i="30"/>
  <c r="J130" i="30"/>
  <c r="BK411" i="30"/>
  <c r="BK337" i="30"/>
  <c r="J433" i="31"/>
  <c r="J351" i="31"/>
  <c r="BK306" i="31"/>
  <c r="BK238" i="31"/>
  <c r="BK194" i="31"/>
  <c r="J156" i="31"/>
  <c r="J306" i="31"/>
  <c r="BK274" i="31"/>
  <c r="BK180" i="31"/>
  <c r="J447" i="31"/>
  <c r="BK380" i="31"/>
  <c r="BK341" i="31"/>
  <c r="BK469" i="31"/>
  <c r="BK385" i="31"/>
  <c r="BK297" i="31"/>
  <c r="J230" i="31"/>
  <c r="J469" i="31"/>
  <c r="J451" i="31"/>
  <c r="BK406" i="31"/>
  <c r="BK156" i="31"/>
  <c r="J148" i="31"/>
  <c r="J423" i="31"/>
  <c r="J297" i="31"/>
  <c r="J224" i="31"/>
  <c r="J308" i="31"/>
  <c r="J242" i="31"/>
  <c r="J356" i="31"/>
  <c r="J402" i="31"/>
  <c r="J274" i="31"/>
  <c r="J210" i="32"/>
  <c r="J385" i="32"/>
  <c r="BK370" i="32"/>
  <c r="BK148" i="32"/>
  <c r="J399" i="32"/>
  <c r="J358" i="32"/>
  <c r="BK287" i="32"/>
  <c r="BK214" i="32"/>
  <c r="BK156" i="32"/>
  <c r="BK348" i="32"/>
  <c r="J294" i="32"/>
  <c r="J232" i="32"/>
  <c r="J137" i="32"/>
  <c r="BK170" i="32"/>
  <c r="J412" i="32"/>
  <c r="J364" i="32"/>
  <c r="BK304" i="32"/>
  <c r="BK232" i="32"/>
  <c r="J170" i="32"/>
  <c r="J308" i="32"/>
  <c r="BK128" i="32"/>
  <c r="BK294" i="32"/>
  <c r="BK313" i="32"/>
  <c r="BK228" i="33"/>
  <c r="BK165" i="33"/>
  <c r="J146" i="33"/>
  <c r="BK345" i="33"/>
  <c r="J445" i="33"/>
  <c r="J450" i="33"/>
  <c r="J392" i="33"/>
  <c r="BK352" i="33"/>
  <c r="J265" i="33"/>
  <c r="J228" i="33"/>
  <c r="J150" i="33"/>
  <c r="BK377" i="33"/>
  <c r="BK215" i="33"/>
  <c r="J496" i="33"/>
  <c r="J189" i="33"/>
  <c r="BK487" i="33"/>
  <c r="BK279" i="33"/>
  <c r="BK213" i="33"/>
  <c r="J487" i="33"/>
  <c r="J470" i="33"/>
  <c r="J408" i="33"/>
  <c r="J401" i="33"/>
  <c r="J194" i="33"/>
  <c r="J215" i="33"/>
  <c r="BK387" i="33"/>
  <c r="BK470" i="33"/>
  <c r="J261" i="33"/>
  <c r="J439" i="33"/>
  <c r="J171" i="33"/>
  <c r="J397" i="33"/>
  <c r="BK406" i="33"/>
  <c r="BK420" i="34"/>
  <c r="J408" i="34"/>
  <c r="BK320" i="34"/>
  <c r="J166" i="34"/>
  <c r="J435" i="34"/>
  <c r="BK261" i="34"/>
  <c r="BK143" i="34"/>
  <c r="BK363" i="34"/>
  <c r="BK179" i="34"/>
  <c r="BK128" i="34"/>
  <c r="BK440" i="34"/>
  <c r="BK229" i="34"/>
  <c r="BK157" i="34"/>
  <c r="BK387" i="34"/>
  <c r="BK368" i="34"/>
  <c r="BK286" i="34"/>
  <c r="BK233" i="34"/>
  <c r="BK314" i="34"/>
  <c r="J261" i="34"/>
  <c r="J137" i="34"/>
  <c r="BK373" i="34"/>
  <c r="J382" i="34"/>
  <c r="J462" i="35"/>
  <c r="BK444" i="35"/>
  <c r="J411" i="35"/>
  <c r="J378" i="35"/>
  <c r="J330" i="35"/>
  <c r="BK283" i="35"/>
  <c r="BK239" i="35"/>
  <c r="J193" i="35"/>
  <c r="BK459" i="35"/>
  <c r="J448" i="35"/>
  <c r="J426" i="35"/>
  <c r="J399" i="35"/>
  <c r="J421" i="35"/>
  <c r="J215" i="35"/>
  <c r="BK389" i="35"/>
  <c r="BK395" i="35"/>
  <c r="J349" i="35"/>
  <c r="BK250" i="35"/>
  <c r="BK231" i="35"/>
  <c r="BK152" i="35"/>
  <c r="J231" i="35"/>
  <c r="J225" i="35"/>
  <c r="J260" i="35"/>
  <c r="BK330" i="35"/>
  <c r="BK304" i="35"/>
  <c r="J297" i="35"/>
  <c r="BK148" i="35"/>
  <c r="J309" i="36"/>
  <c r="J260" i="36"/>
  <c r="J187" i="36"/>
  <c r="BK167" i="36"/>
  <c r="BK139" i="36"/>
  <c r="BK133" i="36"/>
  <c r="BK307" i="36"/>
  <c r="BK314" i="36"/>
  <c r="BK297" i="36"/>
  <c r="J285" i="36"/>
  <c r="J211" i="36"/>
  <c r="BK318" i="36"/>
  <c r="J321" i="36"/>
  <c r="J311" i="36"/>
  <c r="BK151" i="36"/>
  <c r="BK191" i="36"/>
  <c r="BK295" i="36"/>
  <c r="J195" i="36"/>
  <c r="BK234" i="36"/>
  <c r="BK275" i="36"/>
  <c r="BK227" i="36"/>
  <c r="BK300" i="36"/>
  <c r="J203" i="36"/>
  <c r="J141" i="36"/>
  <c r="BK294" i="36"/>
  <c r="BK281" i="36"/>
  <c r="BK195" i="36"/>
  <c r="J255" i="37"/>
  <c r="BK268" i="37"/>
  <c r="BK191" i="37"/>
  <c r="BK218" i="37"/>
  <c r="J183" i="37"/>
  <c r="J162" i="37"/>
  <c r="J287" i="37"/>
  <c r="J275" i="37"/>
  <c r="BK179" i="37"/>
  <c r="J279" i="37"/>
  <c r="J259" i="37"/>
  <c r="J229" i="37"/>
  <c r="BK263" i="37"/>
  <c r="BK278" i="37"/>
  <c r="BK255" i="37"/>
  <c r="J233" i="37"/>
  <c r="BK167" i="37"/>
  <c r="BK135" i="37"/>
  <c r="J135" i="37"/>
  <c r="BK259" i="37"/>
  <c r="J315" i="38"/>
  <c r="BK266" i="38"/>
  <c r="J245" i="38"/>
  <c r="J171" i="38"/>
  <c r="BK135" i="38"/>
  <c r="J132" i="38"/>
  <c r="J166" i="38"/>
  <c r="J317" i="38"/>
  <c r="J310" i="38"/>
  <c r="BK290" i="38"/>
  <c r="BK309" i="38"/>
  <c r="BK251" i="38"/>
  <c r="J203" i="38"/>
  <c r="J133" i="38"/>
  <c r="BK314" i="38"/>
  <c r="BK268" i="38"/>
  <c r="BK278" i="38"/>
  <c r="J266" i="38"/>
  <c r="J219" i="38"/>
  <c r="BK274" i="38"/>
  <c r="BK137" i="38"/>
  <c r="BK273" i="38"/>
  <c r="J300" i="38"/>
  <c r="BK295" i="38"/>
  <c r="J286" i="38"/>
  <c r="J265" i="38"/>
  <c r="BK288" i="38"/>
  <c r="BK270" i="39"/>
  <c r="BK249" i="39"/>
  <c r="J208" i="39"/>
  <c r="BK172" i="39"/>
  <c r="J286" i="39"/>
  <c r="BK275" i="39"/>
  <c r="J260" i="39"/>
  <c r="BK180" i="39"/>
  <c r="J287" i="39"/>
  <c r="BK281" i="39"/>
  <c r="J270" i="39"/>
  <c r="J265" i="39"/>
  <c r="BK284" i="39"/>
  <c r="J277" i="39"/>
  <c r="BK259" i="39"/>
  <c r="J196" i="39"/>
  <c r="J279" i="39"/>
  <c r="J253" i="39"/>
  <c r="J240" i="39"/>
  <c r="J254" i="40"/>
  <c r="J284" i="40"/>
  <c r="BK279" i="40"/>
  <c r="J166" i="40"/>
  <c r="J280" i="40"/>
  <c r="J272" i="40"/>
  <c r="BK260" i="40"/>
  <c r="BK223" i="40"/>
  <c r="BK155" i="40"/>
  <c r="BK235" i="40"/>
  <c r="BK227" i="40"/>
  <c r="BK178" i="40"/>
  <c r="J182" i="40"/>
  <c r="BK257" i="40"/>
  <c r="J278" i="40"/>
  <c r="BK186" i="40"/>
  <c r="BK264" i="40"/>
  <c r="BK170" i="40"/>
  <c r="BK190" i="40"/>
  <c r="J246" i="40"/>
  <c r="J249" i="41"/>
  <c r="J211" i="41"/>
  <c r="BK147" i="41"/>
  <c r="BK230" i="41"/>
  <c r="BK247" i="41"/>
  <c r="J232" i="41"/>
  <c r="J268" i="41"/>
  <c r="J266" i="41"/>
  <c r="BK235" i="41"/>
  <c r="J215" i="41"/>
  <c r="J200" i="41"/>
  <c r="J175" i="41"/>
  <c r="BK265" i="41"/>
  <c r="BK255" i="41"/>
  <c r="BK233" i="41"/>
  <c r="J205" i="41"/>
  <c r="BK155" i="41"/>
  <c r="J265" i="41"/>
  <c r="BK257" i="41"/>
  <c r="J247" i="41"/>
  <c r="J190" i="41"/>
  <c r="J264" i="41"/>
  <c r="BK218" i="41"/>
  <c r="J259" i="41"/>
  <c r="J236" i="41"/>
  <c r="BK209" i="41"/>
  <c r="J154" i="41"/>
  <c r="J143" i="41"/>
  <c r="J159" i="41"/>
  <c r="BK257" i="42"/>
  <c r="BK253" i="42"/>
  <c r="J193" i="42"/>
  <c r="J258" i="42"/>
  <c r="BK249" i="42"/>
  <c r="J252" i="42"/>
  <c r="BK151" i="42"/>
  <c r="J204" i="42"/>
  <c r="J235" i="42"/>
  <c r="J243" i="42"/>
  <c r="J228" i="42"/>
  <c r="BK265" i="43"/>
  <c r="BK208" i="43"/>
  <c r="BK128" i="43"/>
  <c r="J268" i="43"/>
  <c r="BK264" i="43"/>
  <c r="BK258" i="43"/>
  <c r="J243" i="43"/>
  <c r="J208" i="43"/>
  <c r="BK197" i="43"/>
  <c r="BK193" i="43"/>
  <c r="J244" i="43"/>
  <c r="J156" i="43"/>
  <c r="J193" i="43"/>
  <c r="J261" i="43"/>
  <c r="BK250" i="43"/>
  <c r="BK234" i="43"/>
  <c r="BK242" i="43"/>
  <c r="J272" i="43"/>
  <c r="J255" i="43"/>
  <c r="BK181" i="43"/>
  <c r="BK156" i="43"/>
  <c r="BK501" i="44"/>
  <c r="J474" i="44"/>
  <c r="J158" i="44"/>
  <c r="BK480" i="44"/>
  <c r="J181" i="44"/>
  <c r="J395" i="44"/>
  <c r="J496" i="44"/>
  <c r="J367" i="44"/>
  <c r="J457" i="44"/>
  <c r="J270" i="44"/>
  <c r="J190" i="44"/>
  <c r="BK158" i="44"/>
  <c r="BK386" i="44"/>
  <c r="BK310" i="44"/>
  <c r="BK256" i="44"/>
  <c r="BK190" i="44"/>
  <c r="BK227" i="44"/>
  <c r="BK136" i="45"/>
  <c r="J130" i="45"/>
  <c r="J212" i="46"/>
  <c r="J216" i="46"/>
  <c r="J233" i="46"/>
  <c r="BK251" i="46"/>
  <c r="BK149" i="46"/>
  <c r="J246" i="46"/>
  <c r="BK132" i="46"/>
  <c r="BK463" i="47"/>
  <c r="BK391" i="47"/>
  <c r="BK492" i="47"/>
  <c r="BK453" i="47"/>
  <c r="BK403" i="47"/>
  <c r="BK342" i="47"/>
  <c r="J279" i="47"/>
  <c r="J156" i="47"/>
  <c r="J447" i="47"/>
  <c r="BK411" i="47"/>
  <c r="BK314" i="47"/>
  <c r="BK174" i="47"/>
  <c r="J535" i="47"/>
  <c r="J481" i="47"/>
  <c r="J576" i="47"/>
  <c r="J342" i="47"/>
  <c r="BK543" i="47"/>
  <c r="BK481" i="47"/>
  <c r="BK329" i="47"/>
  <c r="J272" i="47"/>
  <c r="BK156" i="47"/>
  <c r="BK525" i="47"/>
  <c r="BK459" i="47"/>
  <c r="J523" i="47"/>
  <c r="BK475" i="47"/>
  <c r="BK437" i="47"/>
  <c r="BK279" i="47"/>
  <c r="BK251" i="47"/>
  <c r="J198" i="47"/>
  <c r="BK148" i="47"/>
  <c r="J505" i="47"/>
  <c r="J371" i="47"/>
  <c r="J560" i="47"/>
  <c r="BK515" i="47"/>
  <c r="BK539" i="47"/>
  <c r="J503" i="47"/>
  <c r="J407" i="47"/>
  <c r="J295" i="47"/>
  <c r="J267" i="47"/>
  <c r="J171" i="47"/>
  <c r="BK1046" i="48"/>
  <c r="BK348" i="48"/>
  <c r="J880" i="48"/>
  <c r="BK436" i="48"/>
  <c r="J1173" i="48"/>
  <c r="BK1083" i="48"/>
  <c r="J1032" i="48"/>
  <c r="BK980" i="48"/>
  <c r="J936" i="48"/>
  <c r="J801" i="48"/>
  <c r="BK755" i="48"/>
  <c r="J694" i="48"/>
  <c r="BK570" i="48"/>
  <c r="BK538" i="48"/>
  <c r="BK427" i="48"/>
  <c r="J409" i="48"/>
  <c r="J254" i="48"/>
  <c r="J199" i="48"/>
  <c r="J986" i="48"/>
  <c r="J1042" i="48"/>
  <c r="BK1020" i="48"/>
  <c r="J885" i="48"/>
  <c r="J771" i="48"/>
  <c r="BK557" i="48"/>
  <c r="BK518" i="48"/>
  <c r="BK890" i="48"/>
  <c r="BK813" i="48"/>
  <c r="BK483" i="48"/>
  <c r="J337" i="48"/>
  <c r="J226" i="48"/>
  <c r="J172" i="48"/>
  <c r="BK932" i="48"/>
  <c r="BK867" i="48"/>
  <c r="BK1220" i="48"/>
  <c r="J1133" i="48"/>
  <c r="BK1069" i="48"/>
  <c r="BK885" i="48"/>
  <c r="J779" i="48"/>
  <c r="J690" i="48"/>
  <c r="J605" i="48"/>
  <c r="BK503" i="48"/>
  <c r="J436" i="48"/>
  <c r="J296" i="48"/>
  <c r="J211" i="48"/>
  <c r="BK1103" i="48"/>
  <c r="J1143" i="48"/>
  <c r="BK638" i="48"/>
  <c r="J427" i="48"/>
  <c r="BK345" i="48"/>
  <c r="J151" i="48"/>
  <c r="BK124" i="49"/>
  <c r="J331" i="50"/>
  <c r="BK172" i="2"/>
  <c r="BK147" i="2"/>
  <c r="BK164" i="2"/>
  <c r="J156" i="2"/>
  <c r="BK180" i="2"/>
  <c r="BK162" i="2"/>
  <c r="J146" i="2"/>
  <c r="BK195" i="2"/>
  <c r="BK188" i="2"/>
  <c r="J164" i="2"/>
  <c r="J152" i="2"/>
  <c r="J133" i="2"/>
  <c r="J176" i="2"/>
  <c r="AS95" i="1"/>
  <c r="J238" i="3"/>
  <c r="J233" i="3"/>
  <c r="J230" i="3"/>
  <c r="BK224" i="3"/>
  <c r="BK223" i="3"/>
  <c r="BK216" i="3"/>
  <c r="BK206" i="3"/>
  <c r="BK176" i="3"/>
  <c r="BK171" i="3"/>
  <c r="BK230" i="3"/>
  <c r="BK161" i="3"/>
  <c r="J236" i="3"/>
  <c r="J232" i="3"/>
  <c r="BK225" i="3"/>
  <c r="J196" i="3"/>
  <c r="J199" i="3"/>
  <c r="J215" i="3"/>
  <c r="BK182" i="3"/>
  <c r="BK157" i="3"/>
  <c r="BK132" i="3"/>
  <c r="BK226" i="3"/>
  <c r="BK199" i="3"/>
  <c r="BK147" i="3"/>
  <c r="BK180" i="3"/>
  <c r="J194" i="3"/>
  <c r="J210" i="3"/>
  <c r="BK207" i="3"/>
  <c r="J177" i="3"/>
  <c r="BK158" i="3"/>
  <c r="BK196" i="3"/>
  <c r="BK203" i="3"/>
  <c r="J140" i="3"/>
  <c r="BK187" i="4"/>
  <c r="BK140" i="4"/>
  <c r="J146" i="4"/>
  <c r="BK143" i="4"/>
  <c r="J190" i="4"/>
  <c r="BK163" i="4"/>
  <c r="BK146" i="4"/>
  <c r="J180" i="4"/>
  <c r="BK126" i="4"/>
  <c r="J186" i="4"/>
  <c r="BK174" i="4"/>
  <c r="BK186" i="4"/>
  <c r="BK171" i="4"/>
  <c r="BK147" i="4"/>
  <c r="J161" i="4"/>
  <c r="J145" i="4"/>
  <c r="BK148" i="4"/>
  <c r="J127" i="4"/>
  <c r="BK133" i="4"/>
  <c r="J140" i="4"/>
  <c r="J144" i="4"/>
  <c r="J163" i="4"/>
  <c r="BK152" i="4"/>
  <c r="J156" i="4"/>
  <c r="BK268" i="5"/>
  <c r="J256" i="5"/>
  <c r="BK243" i="5"/>
  <c r="BK202" i="5"/>
  <c r="BK174" i="5"/>
  <c r="J216" i="5"/>
  <c r="J274" i="5"/>
  <c r="J212" i="5"/>
  <c r="BK158" i="5"/>
  <c r="J176" i="5"/>
  <c r="J202" i="5"/>
  <c r="J182" i="5"/>
  <c r="J234" i="5"/>
  <c r="BK209" i="5"/>
  <c r="J266" i="5"/>
  <c r="J258" i="5"/>
  <c r="BK207" i="5"/>
  <c r="BK200" i="5"/>
  <c r="BK179" i="5"/>
  <c r="BK136" i="5"/>
  <c r="BK258" i="5"/>
  <c r="J261" i="5"/>
  <c r="J251" i="5"/>
  <c r="J247" i="5"/>
  <c r="BK236" i="5"/>
  <c r="BK206" i="5"/>
  <c r="BK194" i="5"/>
  <c r="BK189" i="5"/>
  <c r="J252" i="5"/>
  <c r="BK221" i="5"/>
  <c r="J190" i="5"/>
  <c r="BK170" i="5"/>
  <c r="J150" i="5"/>
  <c r="BK244" i="5"/>
  <c r="BK192" i="5"/>
  <c r="BK142" i="5"/>
  <c r="J129" i="5"/>
  <c r="BK208" i="5"/>
  <c r="BK151" i="5"/>
  <c r="J431" i="6"/>
  <c r="J383" i="6"/>
  <c r="BK286" i="6"/>
  <c r="J258" i="6"/>
  <c r="BK182" i="6"/>
  <c r="BK404" i="6"/>
  <c r="BK430" i="6"/>
  <c r="BK129" i="6"/>
  <c r="BK321" i="6"/>
  <c r="J445" i="6"/>
  <c r="J430" i="6"/>
  <c r="BK156" i="6"/>
  <c r="BK251" i="7"/>
  <c r="BK186" i="7"/>
  <c r="BK180" i="7"/>
  <c r="BK153" i="7"/>
  <c r="BK255" i="7"/>
  <c r="J232" i="7"/>
  <c r="BK211" i="7"/>
  <c r="J134" i="7"/>
  <c r="J180" i="7"/>
  <c r="BK265" i="8"/>
  <c r="BK240" i="8"/>
  <c r="BK278" i="8"/>
  <c r="BK209" i="8"/>
  <c r="BK284" i="8"/>
  <c r="BK169" i="8"/>
  <c r="J130" i="8"/>
  <c r="J288" i="8"/>
  <c r="BK260" i="8"/>
  <c r="J274" i="8"/>
  <c r="J253" i="8"/>
  <c r="BK211" i="8"/>
  <c r="BK386" i="9"/>
  <c r="BK377" i="9"/>
  <c r="J367" i="9"/>
  <c r="BK304" i="9"/>
  <c r="BK130" i="9"/>
  <c r="J359" i="9"/>
  <c r="J305" i="9"/>
  <c r="BK228" i="9"/>
  <c r="BK235" i="9"/>
  <c r="J146" i="9"/>
  <c r="J325" i="10"/>
  <c r="BK366" i="10"/>
  <c r="J341" i="10"/>
  <c r="J333" i="10"/>
  <c r="J143" i="10"/>
  <c r="BK231" i="10"/>
  <c r="J366" i="10"/>
  <c r="BK321" i="10"/>
  <c r="J285" i="10"/>
  <c r="J218" i="10"/>
  <c r="J148" i="10"/>
  <c r="J303" i="10"/>
  <c r="J368" i="10"/>
  <c r="BK355" i="10"/>
  <c r="J184" i="10"/>
  <c r="J205" i="10"/>
  <c r="J321" i="10"/>
  <c r="J294" i="10"/>
  <c r="BK281" i="10"/>
  <c r="J247" i="10"/>
  <c r="BK235" i="10"/>
  <c r="J275" i="10"/>
  <c r="J329" i="11"/>
  <c r="BK244" i="11"/>
  <c r="BK159" i="11"/>
  <c r="J294" i="11"/>
  <c r="J348" i="11"/>
  <c r="J320" i="11"/>
  <c r="J248" i="11"/>
  <c r="BK152" i="11"/>
  <c r="BK316" i="11"/>
  <c r="J308" i="11"/>
  <c r="J268" i="11"/>
  <c r="J333" i="11"/>
  <c r="J209" i="11"/>
  <c r="J196" i="11"/>
  <c r="BK296" i="11"/>
  <c r="J244" i="11"/>
  <c r="J311" i="11"/>
  <c r="J159" i="11"/>
  <c r="J286" i="11"/>
  <c r="BK221" i="11"/>
  <c r="BK202" i="11"/>
  <c r="BK228" i="11"/>
  <c r="J181" i="11"/>
  <c r="J365" i="12"/>
  <c r="J346" i="12"/>
  <c r="J409" i="12"/>
  <c r="BK407" i="12"/>
  <c r="J290" i="12"/>
  <c r="BK330" i="12"/>
  <c r="J144" i="12"/>
  <c r="BK305" i="12"/>
  <c r="BK166" i="12"/>
  <c r="BK365" i="12"/>
  <c r="BK267" i="12"/>
  <c r="BK248" i="12"/>
  <c r="J238" i="12"/>
  <c r="J183" i="12"/>
  <c r="BK394" i="12"/>
  <c r="BK131" i="12"/>
  <c r="BK340" i="12"/>
  <c r="J373" i="12"/>
  <c r="BK318" i="12"/>
  <c r="BK274" i="12"/>
  <c r="J361" i="12"/>
  <c r="J294" i="12"/>
  <c r="J348" i="13"/>
  <c r="J323" i="13"/>
  <c r="J223" i="13"/>
  <c r="BK208" i="13"/>
  <c r="J327" i="13"/>
  <c r="J147" i="13"/>
  <c r="BK323" i="13"/>
  <c r="BK262" i="13"/>
  <c r="BK224" i="13"/>
  <c r="J289" i="13"/>
  <c r="J230" i="13"/>
  <c r="J161" i="13"/>
  <c r="BK139" i="13"/>
  <c r="BK277" i="13"/>
  <c r="BK134" i="13"/>
  <c r="J262" i="14"/>
  <c r="BK287" i="14"/>
  <c r="J134" i="14"/>
  <c r="BK173" i="14"/>
  <c r="BK234" i="14"/>
  <c r="BK192" i="14"/>
  <c r="BK179" i="14"/>
  <c r="BK269" i="14"/>
  <c r="J179" i="14"/>
  <c r="J256" i="14"/>
  <c r="J241" i="14"/>
  <c r="J228" i="14"/>
  <c r="J173" i="14"/>
  <c r="J302" i="15"/>
  <c r="J268" i="15"/>
  <c r="J194" i="15"/>
  <c r="J280" i="15"/>
  <c r="BK149" i="15"/>
  <c r="BK298" i="15"/>
  <c r="BK199" i="15"/>
  <c r="J176" i="15"/>
  <c r="BK268" i="15"/>
  <c r="BK217" i="15"/>
  <c r="BK169" i="15"/>
  <c r="J175" i="15"/>
  <c r="J167" i="16"/>
  <c r="J337" i="16"/>
  <c r="J297" i="16"/>
  <c r="BK222" i="16"/>
  <c r="J356" i="16"/>
  <c r="J314" i="16"/>
  <c r="BK135" i="16"/>
  <c r="BK356" i="16"/>
  <c r="BK182" i="16"/>
  <c r="BK297" i="16"/>
  <c r="BK268" i="16"/>
  <c r="BK309" i="16"/>
  <c r="J270" i="16"/>
  <c r="BK296" i="17"/>
  <c r="J237" i="17"/>
  <c r="J315" i="17"/>
  <c r="BK237" i="17"/>
  <c r="BK315" i="17"/>
  <c r="J217" i="17"/>
  <c r="J177" i="17"/>
  <c r="J283" i="17"/>
  <c r="BK201" i="18"/>
  <c r="BK279" i="18"/>
  <c r="J193" i="18"/>
  <c r="BK247" i="18"/>
  <c r="J174" i="18"/>
  <c r="J252" i="18"/>
  <c r="J163" i="18"/>
  <c r="BK297" i="19"/>
  <c r="BK282" i="19"/>
  <c r="J277" i="19"/>
  <c r="J269" i="19"/>
  <c r="J194" i="19"/>
  <c r="BK174" i="19"/>
  <c r="J251" i="19"/>
  <c r="J192" i="19"/>
  <c r="BK210" i="19"/>
  <c r="BK168" i="19"/>
  <c r="BK187" i="19"/>
  <c r="BK278" i="20"/>
  <c r="J308" i="20"/>
  <c r="BK336" i="20"/>
  <c r="BK292" i="20"/>
  <c r="J248" i="20"/>
  <c r="J235" i="20"/>
  <c r="J204" i="20"/>
  <c r="BK178" i="20"/>
  <c r="J135" i="20"/>
  <c r="J130" i="20"/>
  <c r="J277" i="21"/>
  <c r="BK130" i="21"/>
  <c r="BK306" i="21"/>
  <c r="BK140" i="21"/>
  <c r="J229" i="21"/>
  <c r="BK197" i="21"/>
  <c r="BK205" i="21"/>
  <c r="J237" i="21"/>
  <c r="BK179" i="21"/>
  <c r="J313" i="22"/>
  <c r="BK312" i="22"/>
  <c r="BK275" i="22"/>
  <c r="J290" i="22"/>
  <c r="BK230" i="22"/>
  <c r="J280" i="22"/>
  <c r="BK207" i="22"/>
  <c r="J135" i="22"/>
  <c r="BK246" i="22"/>
  <c r="J162" i="22"/>
  <c r="BK144" i="22"/>
  <c r="BK308" i="23"/>
  <c r="BK253" i="23"/>
  <c r="BK129" i="23"/>
  <c r="BK299" i="23"/>
  <c r="BK303" i="23"/>
  <c r="BK258" i="23"/>
  <c r="J194" i="23"/>
  <c r="J163" i="23"/>
  <c r="J213" i="23"/>
  <c r="BK192" i="23"/>
  <c r="BK165" i="24"/>
  <c r="BK303" i="24"/>
  <c r="J337" i="24"/>
  <c r="J170" i="24"/>
  <c r="J297" i="24"/>
  <c r="J322" i="24"/>
  <c r="BK285" i="24"/>
  <c r="BK244" i="24"/>
  <c r="J285" i="24"/>
  <c r="BK237" i="24"/>
  <c r="BK290" i="24"/>
  <c r="BK293" i="24"/>
  <c r="BK185" i="24"/>
  <c r="BK163" i="25"/>
  <c r="J151" i="25"/>
  <c r="BK139" i="25"/>
  <c r="BK239" i="26"/>
  <c r="J140" i="26"/>
  <c r="J286" i="26"/>
  <c r="BK262" i="26"/>
  <c r="BK209" i="26"/>
  <c r="BK134" i="26"/>
  <c r="BK282" i="26"/>
  <c r="J269" i="26"/>
  <c r="J205" i="26"/>
  <c r="BK224" i="26"/>
  <c r="BK245" i="26"/>
  <c r="J251" i="27"/>
  <c r="J206" i="27"/>
  <c r="BK133" i="27"/>
  <c r="J223" i="27"/>
  <c r="J157" i="27"/>
  <c r="J186" i="27"/>
  <c r="J147" i="27"/>
  <c r="BK243" i="27"/>
  <c r="BK353" i="28"/>
  <c r="BK569" i="28"/>
  <c r="J457" i="28"/>
  <c r="J375" i="28"/>
  <c r="BK156" i="28"/>
  <c r="BK610" i="28"/>
  <c r="J276" i="28"/>
  <c r="J206" i="28"/>
  <c r="BK507" i="28"/>
  <c r="J413" i="28"/>
  <c r="BK502" i="28"/>
  <c r="BK591" i="28"/>
  <c r="BK371" i="28"/>
  <c r="J242" i="28"/>
  <c r="J564" i="28"/>
  <c r="J414" i="29"/>
  <c r="BK352" i="29"/>
  <c r="BK253" i="29"/>
  <c r="BK198" i="29"/>
  <c r="BK447" i="29"/>
  <c r="J399" i="29"/>
  <c r="BK342" i="29"/>
  <c r="BK246" i="29"/>
  <c r="J291" i="29"/>
  <c r="J352" i="29"/>
  <c r="J218" i="29"/>
  <c r="BK188" i="29"/>
  <c r="J543" i="30"/>
  <c r="BK330" i="30"/>
  <c r="BK248" i="30"/>
  <c r="J511" i="30"/>
  <c r="BK448" i="30"/>
  <c r="BK402" i="30"/>
  <c r="J354" i="30"/>
  <c r="J209" i="30"/>
  <c r="J549" i="30"/>
  <c r="BK292" i="30"/>
  <c r="J139" i="30"/>
  <c r="J506" i="30"/>
  <c r="J424" i="30"/>
  <c r="J330" i="30"/>
  <c r="BK209" i="30"/>
  <c r="BK443" i="30"/>
  <c r="J344" i="30"/>
  <c r="J183" i="30"/>
  <c r="BK192" i="31"/>
  <c r="BK412" i="31"/>
  <c r="J396" i="31"/>
  <c r="J282" i="31"/>
  <c r="BK428" i="31"/>
  <c r="J361" i="31"/>
  <c r="BK402" i="31"/>
  <c r="J371" i="31"/>
  <c r="J395" i="32"/>
  <c r="J375" i="32"/>
  <c r="J403" i="32"/>
  <c r="J282" i="32"/>
  <c r="BK152" i="32"/>
  <c r="BK175" i="32"/>
  <c r="BK407" i="32"/>
  <c r="J299" i="32"/>
  <c r="BK228" i="32"/>
  <c r="BK403" i="32"/>
  <c r="BK390" i="32"/>
  <c r="BK261" i="33"/>
  <c r="J140" i="33"/>
  <c r="J247" i="33"/>
  <c r="BK372" i="33"/>
  <c r="BK176" i="33"/>
  <c r="J202" i="33"/>
  <c r="J304" i="33"/>
  <c r="J382" i="33"/>
  <c r="BK500" i="33"/>
  <c r="BK429" i="33"/>
  <c r="BK382" i="33"/>
  <c r="BK140" i="33"/>
  <c r="J482" i="33"/>
  <c r="J429" i="33"/>
  <c r="J440" i="34"/>
  <c r="BK344" i="34"/>
  <c r="BK197" i="34"/>
  <c r="BK348" i="34"/>
  <c r="J286" i="34"/>
  <c r="J368" i="34"/>
  <c r="J143" i="34"/>
  <c r="BK327" i="34"/>
  <c r="BK435" i="34"/>
  <c r="J308" i="34"/>
  <c r="J414" i="34"/>
  <c r="BK210" i="34"/>
  <c r="BK137" i="34"/>
  <c r="J440" i="35"/>
  <c r="J389" i="35"/>
  <c r="BK315" i="35"/>
  <c r="J156" i="35"/>
  <c r="J436" i="35"/>
  <c r="BK378" i="35"/>
  <c r="BK141" i="35"/>
  <c r="J368" i="35"/>
  <c r="J344" i="35"/>
  <c r="BK235" i="35"/>
  <c r="J161" i="35"/>
  <c r="BK306" i="35"/>
  <c r="J205" i="35"/>
  <c r="BK275" i="35"/>
  <c r="BK308" i="36"/>
  <c r="J219" i="36"/>
  <c r="J159" i="36"/>
  <c r="J268" i="36"/>
  <c r="BK299" i="36"/>
  <c r="BK283" i="36"/>
  <c r="BK311" i="36"/>
  <c r="BK187" i="36"/>
  <c r="J130" i="36"/>
  <c r="BK289" i="36"/>
  <c r="BK135" i="36"/>
  <c r="BK248" i="36"/>
  <c r="J290" i="36"/>
  <c r="J299" i="36"/>
  <c r="J283" i="36"/>
  <c r="J137" i="36"/>
  <c r="BK252" i="36"/>
  <c r="BK276" i="36"/>
  <c r="J281" i="37"/>
  <c r="J147" i="37"/>
  <c r="BK277" i="37"/>
  <c r="J241" i="37"/>
  <c r="BK155" i="37"/>
  <c r="J277" i="37"/>
  <c r="J284" i="37"/>
  <c r="J207" i="37"/>
  <c r="BK286" i="37"/>
  <c r="BK264" i="37"/>
  <c r="BK241" i="37"/>
  <c r="BK272" i="37"/>
  <c r="BK266" i="37"/>
  <c r="J195" i="37"/>
  <c r="J273" i="37"/>
  <c r="BK256" i="37"/>
  <c r="J303" i="38"/>
  <c r="BK155" i="38"/>
  <c r="BK285" i="38"/>
  <c r="J314" i="38"/>
  <c r="BK292" i="38"/>
  <c r="J243" i="38"/>
  <c r="J170" i="38"/>
  <c r="J312" i="38"/>
  <c r="J267" i="38"/>
  <c r="J183" i="38"/>
  <c r="J305" i="38"/>
  <c r="BK170" i="38"/>
  <c r="J276" i="38"/>
  <c r="J283" i="38"/>
  <c r="BK254" i="38"/>
  <c r="J211" i="38"/>
  <c r="J147" i="38"/>
  <c r="BK281" i="38"/>
  <c r="J289" i="39"/>
  <c r="J145" i="39"/>
  <c r="J281" i="39"/>
  <c r="J263" i="39"/>
  <c r="BK245" i="39"/>
  <c r="BK192" i="39"/>
  <c r="J282" i="39"/>
  <c r="J230" i="39"/>
  <c r="BK133" i="39"/>
  <c r="J266" i="39"/>
  <c r="J283" i="39"/>
  <c r="BK261" i="39"/>
  <c r="J188" i="39"/>
  <c r="BK212" i="39"/>
  <c r="BK256" i="39"/>
  <c r="J180" i="39"/>
  <c r="BK278" i="40"/>
  <c r="J263" i="40"/>
  <c r="BK263" i="40"/>
  <c r="J235" i="40"/>
  <c r="J151" i="40"/>
  <c r="BK286" i="40"/>
  <c r="BK210" i="40"/>
  <c r="J270" i="40"/>
  <c r="J186" i="40"/>
  <c r="J256" i="40"/>
  <c r="J274" i="40"/>
  <c r="BK238" i="40"/>
  <c r="BK151" i="40"/>
  <c r="BK261" i="41"/>
  <c r="BK234" i="41"/>
  <c r="J129" i="41"/>
  <c r="J242" i="41"/>
  <c r="J226" i="41"/>
  <c r="BK205" i="41"/>
  <c r="BK159" i="41"/>
  <c r="J237" i="41"/>
  <c r="J171" i="41"/>
  <c r="J260" i="41"/>
  <c r="J243" i="41"/>
  <c r="BK232" i="41"/>
  <c r="J229" i="41"/>
  <c r="J155" i="41"/>
  <c r="BK167" i="41"/>
  <c r="BK256" i="42"/>
  <c r="J166" i="42"/>
  <c r="J253" i="42"/>
  <c r="BK241" i="42"/>
  <c r="BK135" i="42"/>
  <c r="BK244" i="42"/>
  <c r="BK217" i="42"/>
  <c r="J162" i="42"/>
  <c r="BK129" i="42"/>
  <c r="BK247" i="42"/>
  <c r="J210" i="42"/>
  <c r="BK166" i="42"/>
  <c r="BK234" i="42"/>
  <c r="BK154" i="42"/>
  <c r="J228" i="43"/>
  <c r="BK268" i="43"/>
  <c r="J262" i="43"/>
  <c r="BK237" i="43"/>
  <c r="J138" i="43"/>
  <c r="BK246" i="43"/>
  <c r="BK272" i="43"/>
  <c r="BK255" i="43"/>
  <c r="BK185" i="43"/>
  <c r="J212" i="43"/>
  <c r="J150" i="43"/>
  <c r="J142" i="43"/>
  <c r="J237" i="43"/>
  <c r="BK169" i="43"/>
  <c r="BK260" i="43"/>
  <c r="J177" i="43"/>
  <c r="BK248" i="43"/>
  <c r="BK259" i="43"/>
  <c r="J185" i="43"/>
  <c r="J169" i="43"/>
  <c r="J165" i="43"/>
  <c r="J128" i="43"/>
  <c r="J250" i="43"/>
  <c r="BK243" i="43"/>
  <c r="J242" i="43"/>
  <c r="BK218" i="43"/>
  <c r="J146" i="43"/>
  <c r="BK513" i="44"/>
  <c r="BK474" i="44"/>
  <c r="J491" i="44"/>
  <c r="BK291" i="44"/>
  <c r="J140" i="44"/>
  <c r="J266" i="44"/>
  <c r="BK491" i="44"/>
  <c r="J325" i="44"/>
  <c r="J423" i="44"/>
  <c r="J527" i="44"/>
  <c r="J391" i="44"/>
  <c r="J440" i="44"/>
  <c r="BK395" i="44"/>
  <c r="J321" i="44"/>
  <c r="J206" i="44"/>
  <c r="BK131" i="44"/>
  <c r="J434" i="44"/>
  <c r="BK351" i="44"/>
  <c r="BK270" i="44"/>
  <c r="J194" i="44"/>
  <c r="J262" i="44"/>
  <c r="BK363" i="44"/>
  <c r="BK186" i="44"/>
  <c r="J148" i="45"/>
  <c r="BK135" i="45"/>
  <c r="J138" i="45"/>
  <c r="J144" i="45"/>
  <c r="J134" i="45"/>
  <c r="J127" i="45"/>
  <c r="BK158" i="46"/>
  <c r="J207" i="46"/>
  <c r="J230" i="46"/>
  <c r="BK202" i="46"/>
  <c r="J151" i="46"/>
  <c r="J251" i="46"/>
  <c r="BK233" i="46"/>
  <c r="J194" i="46"/>
  <c r="BK197" i="46"/>
  <c r="BK179" i="46"/>
  <c r="J138" i="46"/>
  <c r="J543" i="47"/>
  <c r="J464" i="47"/>
  <c r="J408" i="47"/>
  <c r="BK344" i="47"/>
  <c r="J261" i="47"/>
  <c r="J180" i="47"/>
  <c r="J299" i="47"/>
  <c r="BK505" i="47"/>
  <c r="J510" i="47"/>
  <c r="BK461" i="47"/>
  <c r="J574" i="47"/>
  <c r="J472" i="47"/>
  <c r="BK408" i="47"/>
  <c r="J343" i="47"/>
  <c r="BK195" i="47"/>
  <c r="BK470" i="47"/>
  <c r="J442" i="47"/>
  <c r="J344" i="47"/>
  <c r="J260" i="47"/>
  <c r="BK517" i="47"/>
  <c r="BK359" i="47"/>
  <c r="J539" i="47"/>
  <c r="J469" i="47"/>
  <c r="J367" i="47"/>
  <c r="J275" i="47"/>
  <c r="J221" i="47"/>
  <c r="J515" i="47"/>
  <c r="J435" i="47"/>
  <c r="J558" i="47"/>
  <c r="J544" i="47"/>
  <c r="J475" i="47"/>
  <c r="BK321" i="47"/>
  <c r="BK268" i="47"/>
  <c r="BK167" i="47"/>
  <c r="BK662" i="48"/>
  <c r="BK1051" i="48"/>
  <c r="BK409" i="48"/>
  <c r="BK1093" i="48"/>
  <c r="J1024" i="48"/>
  <c r="BK972" i="48"/>
  <c r="J852" i="48"/>
  <c r="J759" i="48"/>
  <c r="BK687" i="48"/>
  <c r="BK562" i="48"/>
  <c r="J441" i="48"/>
  <c r="J385" i="48"/>
  <c r="BK226" i="48"/>
  <c r="J991" i="48"/>
  <c r="BK1253" i="48"/>
  <c r="J1016" i="48"/>
  <c r="J796" i="48"/>
  <c r="J534" i="48"/>
  <c r="BK377" i="48"/>
  <c r="BK151" i="48"/>
  <c r="BK905" i="48"/>
  <c r="BK542" i="48"/>
  <c r="BK172" i="48"/>
  <c r="J1267" i="48"/>
  <c r="J1093" i="48"/>
  <c r="J1208" i="48"/>
  <c r="J786" i="48"/>
  <c r="J546" i="48"/>
  <c r="J264" i="48"/>
  <c r="BK737" i="48"/>
  <c r="J1163" i="48"/>
  <c r="BK817" i="48"/>
  <c r="BK629" i="48"/>
  <c r="BK358" i="48"/>
  <c r="BK211" i="48"/>
  <c r="J1148" i="48"/>
  <c r="J791" i="48"/>
  <c r="J1158" i="48"/>
  <c r="BK1087" i="48"/>
  <c r="BK916" i="48"/>
  <c r="BK732" i="48"/>
  <c r="J588" i="48"/>
  <c r="J366" i="48"/>
  <c r="J243" i="48"/>
  <c r="BK1067" i="48"/>
  <c r="BK1133" i="48"/>
  <c r="J430" i="48"/>
  <c r="BK264" i="48"/>
  <c r="J126" i="49"/>
  <c r="BK336" i="50"/>
  <c r="J354" i="50"/>
  <c r="BK234" i="50"/>
  <c r="J198" i="50"/>
  <c r="BK136" i="50"/>
  <c r="BK206" i="50"/>
  <c r="BK317" i="50"/>
  <c r="BK230" i="50"/>
  <c r="BK140" i="50"/>
  <c r="J321" i="50"/>
  <c r="BK209" i="50"/>
  <c r="J250" i="50"/>
  <c r="J296" i="50"/>
  <c r="J328" i="50"/>
  <c r="J261" i="50"/>
  <c r="BK223" i="51"/>
  <c r="J229" i="51"/>
  <c r="J234" i="51"/>
  <c r="BK227" i="51"/>
  <c r="BK208" i="51"/>
  <c r="J166" i="51"/>
  <c r="BK214" i="51"/>
  <c r="J213" i="51"/>
  <c r="BK229" i="51"/>
  <c r="J147" i="51"/>
  <c r="BK216" i="51"/>
  <c r="J164" i="51"/>
  <c r="BK136" i="52"/>
  <c r="J276" i="52"/>
  <c r="BK289" i="52"/>
  <c r="J250" i="52"/>
  <c r="BK191" i="52"/>
  <c r="BK444" i="52"/>
  <c r="J373" i="52"/>
  <c r="J274" i="52"/>
  <c r="BK173" i="52"/>
  <c r="J131" i="52"/>
  <c r="BK232" i="52"/>
  <c r="J393" i="52"/>
  <c r="J474" i="52"/>
  <c r="BK438" i="52"/>
  <c r="J511" i="52"/>
  <c r="BK486" i="52"/>
  <c r="BK426" i="52"/>
  <c r="BK387" i="52"/>
  <c r="J305" i="52"/>
  <c r="BK264" i="52"/>
  <c r="J189" i="52"/>
  <c r="J152" i="52"/>
  <c r="BK151" i="52"/>
  <c r="J372" i="52"/>
  <c r="J458" i="52"/>
  <c r="J143" i="52"/>
  <c r="BK422" i="52"/>
  <c r="BK312" i="52"/>
  <c r="J383" i="52"/>
  <c r="J376" i="53"/>
  <c r="BK415" i="53"/>
  <c r="BK367" i="53"/>
  <c r="J337" i="53"/>
  <c r="J296" i="53"/>
  <c r="J345" i="53"/>
  <c r="BK216" i="53"/>
  <c r="J183" i="53"/>
  <c r="BK409" i="53"/>
  <c r="J280" i="53"/>
  <c r="J421" i="53"/>
  <c r="BK205" i="53"/>
  <c r="J365" i="53"/>
  <c r="J223" i="53"/>
  <c r="J218" i="53"/>
  <c r="J139" i="53"/>
  <c r="J300" i="53"/>
  <c r="J260" i="53"/>
  <c r="J202" i="53"/>
  <c r="BK136" i="53"/>
  <c r="J399" i="53"/>
  <c r="J205" i="53"/>
  <c r="BK400" i="53"/>
  <c r="J372" i="53"/>
  <c r="BK323" i="53"/>
  <c r="J278" i="53"/>
  <c r="J245" i="53"/>
  <c r="J208" i="53"/>
  <c r="BK156" i="53"/>
  <c r="BK338" i="53"/>
  <c r="BK159" i="54"/>
  <c r="BK120" i="54"/>
  <c r="BK145" i="54"/>
  <c r="BK157" i="54"/>
  <c r="J157" i="54"/>
  <c r="BK131" i="54"/>
  <c r="J139" i="54"/>
  <c r="BK260" i="47"/>
  <c r="BK180" i="47"/>
  <c r="J320" i="47"/>
  <c r="BK506" i="47"/>
  <c r="BK548" i="47"/>
  <c r="J399" i="47"/>
  <c r="BK267" i="47"/>
  <c r="BK497" i="47"/>
  <c r="BK486" i="47"/>
  <c r="BK871" i="48"/>
  <c r="J1123" i="48"/>
  <c r="J949" i="48"/>
  <c r="BK768" i="48"/>
  <c r="BK729" i="48"/>
  <c r="J566" i="48"/>
  <c r="J458" i="48"/>
  <c r="BK381" i="48"/>
  <c r="BK194" i="48"/>
  <c r="BK1249" i="48"/>
  <c r="BK995" i="48"/>
  <c r="BK833" i="48"/>
  <c r="J597" i="48"/>
  <c r="BK448" i="48"/>
  <c r="J268" i="48"/>
  <c r="J1241" i="48"/>
  <c r="J815" i="48"/>
  <c r="J444" i="48"/>
  <c r="BK821" i="48"/>
  <c r="J871" i="48"/>
  <c r="J1091" i="48"/>
  <c r="BK955" i="48"/>
  <c r="BK815" i="48"/>
  <c r="J737" i="48"/>
  <c r="J575" i="48"/>
  <c r="J448" i="48"/>
  <c r="BK282" i="48"/>
  <c r="J1200" i="48"/>
  <c r="J267" i="50"/>
  <c r="J305" i="50"/>
  <c r="BK214" i="50"/>
  <c r="J280" i="50"/>
  <c r="BK177" i="52"/>
  <c r="J432" i="52"/>
  <c r="J293" i="52"/>
  <c r="BK492" i="52"/>
  <c r="BK434" i="52"/>
  <c r="J300" i="52"/>
  <c r="BK189" i="52"/>
  <c r="J151" i="52"/>
  <c r="BK251" i="52"/>
  <c r="J178" i="2"/>
  <c r="J198" i="2"/>
  <c r="AS100" i="1"/>
  <c r="J168" i="2"/>
  <c r="J188" i="2"/>
  <c r="J158" i="2"/>
  <c r="BK145" i="2"/>
  <c r="BK131" i="3"/>
  <c r="BK218" i="3"/>
  <c r="J186" i="3"/>
  <c r="J217" i="3"/>
  <c r="J179" i="3"/>
  <c r="J159" i="3"/>
  <c r="BK237" i="3"/>
  <c r="J224" i="3"/>
  <c r="BK143" i="3"/>
  <c r="BK217" i="3"/>
  <c r="J149" i="3"/>
  <c r="J163" i="3"/>
  <c r="J191" i="3"/>
  <c r="J130" i="3"/>
  <c r="J157" i="3"/>
  <c r="BK152" i="3"/>
  <c r="J227" i="3"/>
  <c r="BK153" i="3"/>
  <c r="BK194" i="3"/>
  <c r="BK215" i="3"/>
  <c r="J165" i="3"/>
  <c r="BK142" i="3"/>
  <c r="J178" i="3"/>
  <c r="BK166" i="4"/>
  <c r="J131" i="4"/>
  <c r="J160" i="4"/>
  <c r="BK129" i="4"/>
  <c r="BK178" i="4"/>
  <c r="BK185" i="4"/>
  <c r="J148" i="4"/>
  <c r="BK134" i="4"/>
  <c r="BK177" i="4"/>
  <c r="BK128" i="4"/>
  <c r="J139" i="4"/>
  <c r="J134" i="4"/>
  <c r="BK142" i="4"/>
  <c r="BK157" i="4"/>
  <c r="J269" i="5"/>
  <c r="J248" i="5"/>
  <c r="BK191" i="5"/>
  <c r="J137" i="5"/>
  <c r="J209" i="5"/>
  <c r="J278" i="5"/>
  <c r="BK171" i="5"/>
  <c r="BK241" i="5"/>
  <c r="J130" i="5"/>
  <c r="BK271" i="5"/>
  <c r="BK240" i="5"/>
  <c r="BK190" i="5"/>
  <c r="BK134" i="5"/>
  <c r="BK250" i="5"/>
  <c r="BK220" i="5"/>
  <c r="BK196" i="5"/>
  <c r="BK254" i="5"/>
  <c r="BK204" i="5"/>
  <c r="J171" i="5"/>
  <c r="J138" i="5"/>
  <c r="BK168" i="5"/>
  <c r="BK138" i="5"/>
  <c r="BK177" i="5"/>
  <c r="J208" i="5"/>
  <c r="BK218" i="6"/>
  <c r="J450" i="6"/>
  <c r="BK383" i="6"/>
  <c r="BK316" i="6"/>
  <c r="J400" i="6"/>
  <c r="J337" i="6"/>
  <c r="J177" i="6"/>
  <c r="J377" i="6"/>
  <c r="J276" i="6"/>
  <c r="J145" i="6"/>
  <c r="BK414" i="6"/>
  <c r="BK391" i="6"/>
  <c r="J265" i="6"/>
  <c r="J414" i="6"/>
  <c r="BK258" i="6"/>
  <c r="J186" i="7"/>
  <c r="BK236" i="7"/>
  <c r="BK158" i="7"/>
  <c r="J247" i="7"/>
  <c r="BK301" i="7"/>
  <c r="BK173" i="7"/>
  <c r="J163" i="7"/>
  <c r="BK163" i="7"/>
  <c r="J236" i="7"/>
  <c r="BK232" i="7"/>
  <c r="BK318" i="8"/>
  <c r="J309" i="8"/>
  <c r="BK324" i="8"/>
  <c r="BK288" i="8"/>
  <c r="J142" i="8"/>
  <c r="J328" i="8"/>
  <c r="BK313" i="8"/>
  <c r="BK147" i="8"/>
  <c r="J147" i="8"/>
  <c r="BK219" i="8"/>
  <c r="BK185" i="8"/>
  <c r="J219" i="8"/>
  <c r="BK381" i="9"/>
  <c r="BK337" i="9"/>
  <c r="J300" i="9"/>
  <c r="J347" i="9"/>
  <c r="J235" i="9"/>
  <c r="J130" i="9"/>
  <c r="BK222" i="9"/>
  <c r="BK305" i="9"/>
  <c r="J209" i="9"/>
  <c r="J333" i="9"/>
  <c r="J228" i="9"/>
  <c r="BK151" i="9"/>
  <c r="J298" i="9"/>
  <c r="BK308" i="9"/>
  <c r="J289" i="10"/>
  <c r="J189" i="10"/>
  <c r="BK333" i="10"/>
  <c r="J346" i="11"/>
  <c r="BK255" i="11"/>
  <c r="J148" i="11"/>
  <c r="BK181" i="11"/>
  <c r="BK343" i="11"/>
  <c r="BK186" i="11"/>
  <c r="J301" i="11"/>
  <c r="J324" i="11"/>
  <c r="J202" i="11"/>
  <c r="BK308" i="11"/>
  <c r="J395" i="12"/>
  <c r="J405" i="12"/>
  <c r="BK136" i="12"/>
  <c r="J214" i="12"/>
  <c r="J267" i="12"/>
  <c r="J248" i="12"/>
  <c r="J204" i="12"/>
  <c r="BK179" i="12"/>
  <c r="J330" i="12"/>
  <c r="BK350" i="12"/>
  <c r="J199" i="12"/>
  <c r="BK294" i="12"/>
  <c r="BK371" i="13"/>
  <c r="J317" i="13"/>
  <c r="BK311" i="13"/>
  <c r="J339" i="13"/>
  <c r="BK357" i="13"/>
  <c r="BK317" i="13"/>
  <c r="J292" i="13"/>
  <c r="BK282" i="14"/>
  <c r="J260" i="14"/>
  <c r="J266" i="14"/>
  <c r="BK215" i="14"/>
  <c r="J197" i="14"/>
  <c r="BK297" i="15"/>
  <c r="J262" i="15"/>
  <c r="J134" i="15"/>
  <c r="BK229" i="15"/>
  <c r="J169" i="15"/>
  <c r="J297" i="15"/>
  <c r="J188" i="15"/>
  <c r="BK293" i="15"/>
  <c r="BK243" i="15"/>
  <c r="BK213" i="15"/>
  <c r="BK175" i="15"/>
  <c r="BK342" i="16"/>
  <c r="BK151" i="16"/>
  <c r="J198" i="16"/>
  <c r="J346" i="16"/>
  <c r="BK232" i="16"/>
  <c r="BK192" i="16"/>
  <c r="BK337" i="16"/>
  <c r="J177" i="16"/>
  <c r="J135" i="16"/>
  <c r="J199" i="16"/>
  <c r="BK240" i="16"/>
  <c r="BK217" i="16"/>
  <c r="BK287" i="16"/>
  <c r="BK199" i="16"/>
  <c r="J251" i="17"/>
  <c r="BK292" i="17"/>
  <c r="BK260" i="17"/>
  <c r="BK305" i="17"/>
  <c r="J209" i="17"/>
  <c r="BK158" i="17"/>
  <c r="BK251" i="17"/>
  <c r="BK196" i="17"/>
  <c r="J153" i="17"/>
  <c r="J173" i="17"/>
  <c r="BK297" i="18"/>
  <c r="BK129" i="18"/>
  <c r="J302" i="18"/>
  <c r="J266" i="18"/>
  <c r="BK243" i="18"/>
  <c r="BK192" i="19"/>
  <c r="J301" i="19"/>
  <c r="BK139" i="19"/>
  <c r="BK181" i="19"/>
  <c r="J223" i="19"/>
  <c r="J163" i="19"/>
  <c r="BK194" i="19"/>
  <c r="BK299" i="20"/>
  <c r="BK260" i="20"/>
  <c r="BK331" i="20"/>
  <c r="BK296" i="20"/>
  <c r="J220" i="20"/>
  <c r="BK173" i="20"/>
  <c r="BK168" i="20"/>
  <c r="J284" i="21"/>
  <c r="BK263" i="21"/>
  <c r="BK191" i="21"/>
  <c r="BK209" i="21"/>
  <c r="BK322" i="22"/>
  <c r="BK303" i="22"/>
  <c r="J299" i="22"/>
  <c r="BK184" i="22"/>
  <c r="J303" i="23"/>
  <c r="BK143" i="23"/>
  <c r="J134" i="23"/>
  <c r="J308" i="23"/>
  <c r="J253" i="23"/>
  <c r="BK198" i="23"/>
  <c r="BK226" i="23"/>
  <c r="J182" i="23"/>
  <c r="BK163" i="23"/>
  <c r="J186" i="23"/>
  <c r="J303" i="24"/>
  <c r="J315" i="24"/>
  <c r="J339" i="24"/>
  <c r="J237" i="24"/>
  <c r="BK275" i="24"/>
  <c r="BK269" i="24"/>
  <c r="BK170" i="24"/>
  <c r="J204" i="24"/>
  <c r="J264" i="24"/>
  <c r="J279" i="24"/>
  <c r="J217" i="24"/>
  <c r="BK138" i="24"/>
  <c r="J153" i="25"/>
  <c r="BK127" i="25"/>
  <c r="J167" i="25"/>
  <c r="BK251" i="26"/>
  <c r="J177" i="26"/>
  <c r="BK288" i="26"/>
  <c r="J251" i="26"/>
  <c r="J185" i="26"/>
  <c r="J138" i="26"/>
  <c r="BK275" i="26"/>
  <c r="J224" i="26"/>
  <c r="BK129" i="26"/>
  <c r="J290" i="26"/>
  <c r="J277" i="26"/>
  <c r="BK223" i="27"/>
  <c r="BK253" i="27"/>
  <c r="J236" i="27"/>
  <c r="BK178" i="27"/>
  <c r="J202" i="27"/>
  <c r="BK158" i="27"/>
  <c r="BK231" i="27"/>
  <c r="J591" i="28"/>
  <c r="BK480" i="28"/>
  <c r="J371" i="28"/>
  <c r="BK151" i="28"/>
  <c r="BK586" i="28"/>
  <c r="J573" i="28"/>
  <c r="J399" i="28"/>
  <c r="J230" i="28"/>
  <c r="J428" i="28"/>
  <c r="J358" i="28"/>
  <c r="BK573" i="28"/>
  <c r="J466" i="28"/>
  <c r="J529" i="28"/>
  <c r="J140" i="28"/>
  <c r="J419" i="29"/>
  <c r="BK366" i="29"/>
  <c r="BK276" i="29"/>
  <c r="J150" i="29"/>
  <c r="BK208" i="29"/>
  <c r="J393" i="29"/>
  <c r="J337" i="29"/>
  <c r="J303" i="29"/>
  <c r="J366" i="29"/>
  <c r="J276" i="29"/>
  <c r="BK361" i="29"/>
  <c r="J236" i="29"/>
  <c r="J198" i="29"/>
  <c r="J521" i="30"/>
  <c r="J178" i="30"/>
  <c r="BK300" i="30"/>
  <c r="BK494" i="30"/>
  <c r="BK433" i="30"/>
  <c r="J359" i="30"/>
  <c r="BK160" i="30"/>
  <c r="J534" i="30"/>
  <c r="J266" i="30"/>
  <c r="J156" i="30"/>
  <c r="BK481" i="30"/>
  <c r="J196" i="30"/>
  <c r="BK244" i="30"/>
  <c r="J454" i="30"/>
  <c r="J383" i="30"/>
  <c r="BK238" i="30"/>
  <c r="J406" i="30"/>
  <c r="BK438" i="31"/>
  <c r="J292" i="31"/>
  <c r="J175" i="31"/>
  <c r="J194" i="31"/>
  <c r="J204" i="31"/>
  <c r="BK396" i="31"/>
  <c r="BK423" i="31"/>
  <c r="BK312" i="31"/>
  <c r="J466" i="31"/>
  <c r="BK447" i="31"/>
  <c r="J380" i="31"/>
  <c r="J412" i="31"/>
  <c r="J249" i="31"/>
  <c r="BK224" i="31"/>
  <c r="J335" i="31"/>
  <c r="BK358" i="32"/>
  <c r="BK395" i="32"/>
  <c r="J161" i="32"/>
  <c r="J287" i="32"/>
  <c r="J228" i="32"/>
  <c r="BK210" i="32"/>
  <c r="J332" i="32"/>
  <c r="BK272" i="32"/>
  <c r="BK194" i="32"/>
  <c r="J148" i="32"/>
  <c r="BK385" i="32"/>
  <c r="BK257" i="33"/>
  <c r="J367" i="33"/>
  <c r="J478" i="33"/>
  <c r="BK367" i="33"/>
  <c r="BK286" i="33"/>
  <c r="J154" i="33"/>
  <c r="J279" i="33"/>
  <c r="BK433" i="33"/>
  <c r="J269" i="33"/>
  <c r="J433" i="33"/>
  <c r="BK474" i="33"/>
  <c r="J131" i="33"/>
  <c r="BK453" i="34"/>
  <c r="BK339" i="34"/>
  <c r="BK195" i="34"/>
  <c r="J430" i="34"/>
  <c r="BK151" i="34"/>
  <c r="J398" i="34"/>
  <c r="J251" i="34"/>
  <c r="J339" i="34"/>
  <c r="BK184" i="34"/>
  <c r="J373" i="34"/>
  <c r="BK462" i="34"/>
  <c r="BK223" i="34"/>
  <c r="J392" i="34"/>
  <c r="J459" i="35"/>
  <c r="BK426" i="35"/>
  <c r="J354" i="35"/>
  <c r="BK205" i="35"/>
  <c r="BK195" i="35"/>
  <c r="J183" i="35"/>
  <c r="BK335" i="35"/>
  <c r="BK297" i="35"/>
  <c r="BK161" i="35"/>
  <c r="BK238" i="36"/>
  <c r="BK169" i="36"/>
  <c r="J133" i="36"/>
  <c r="BK302" i="36"/>
  <c r="J302" i="36"/>
  <c r="BK130" i="36"/>
  <c r="J315" i="36"/>
  <c r="BK141" i="36"/>
  <c r="BK287" i="36"/>
  <c r="J316" i="36"/>
  <c r="BK284" i="36"/>
  <c r="J199" i="36"/>
  <c r="J167" i="36"/>
  <c r="BK293" i="36"/>
  <c r="J248" i="36"/>
  <c r="J177" i="36"/>
  <c r="J223" i="36"/>
  <c r="BK279" i="36"/>
  <c r="BK207" i="37"/>
  <c r="BK285" i="37"/>
  <c r="BK233" i="37"/>
  <c r="J143" i="37"/>
  <c r="BK211" i="37"/>
  <c r="BK224" i="37"/>
  <c r="J167" i="37"/>
  <c r="J285" i="37"/>
  <c r="BK276" i="37"/>
  <c r="J256" i="37"/>
  <c r="J248" i="37"/>
  <c r="BK252" i="37"/>
  <c r="BK162" i="37"/>
  <c r="J266" i="37"/>
  <c r="J159" i="37"/>
  <c r="BK265" i="38"/>
  <c r="BK243" i="38"/>
  <c r="BK139" i="38"/>
  <c r="J313" i="38"/>
  <c r="BK299" i="38"/>
  <c r="BK300" i="38"/>
  <c r="BK311" i="38"/>
  <c r="J232" i="38"/>
  <c r="J199" i="38"/>
  <c r="BK305" i="38"/>
  <c r="BK277" i="38"/>
  <c r="J254" i="38"/>
  <c r="BK175" i="38"/>
  <c r="J264" i="38"/>
  <c r="J295" i="38"/>
  <c r="J151" i="38"/>
  <c r="J297" i="38"/>
  <c r="BK276" i="38"/>
  <c r="BK203" i="38"/>
  <c r="J288" i="38"/>
  <c r="BK294" i="38"/>
  <c r="BK176" i="39"/>
  <c r="J164" i="39"/>
  <c r="BK129" i="39"/>
  <c r="BK267" i="39"/>
  <c r="J219" i="39"/>
  <c r="BK161" i="39"/>
  <c r="J267" i="39"/>
  <c r="J200" i="39"/>
  <c r="J276" i="39"/>
  <c r="BK285" i="39"/>
  <c r="BK268" i="39"/>
  <c r="BK200" i="39"/>
  <c r="J133" i="39"/>
  <c r="J129" i="39"/>
  <c r="J176" i="39"/>
  <c r="J255" i="40"/>
  <c r="J133" i="40"/>
  <c r="J261" i="40"/>
  <c r="J174" i="40"/>
  <c r="BK132" i="40"/>
  <c r="J273" i="40"/>
  <c r="J210" i="40"/>
  <c r="BK276" i="40"/>
  <c r="J238" i="40"/>
  <c r="J162" i="40"/>
  <c r="J262" i="40"/>
  <c r="BK265" i="40"/>
  <c r="BK198" i="40"/>
  <c r="J260" i="40"/>
  <c r="BK249" i="40"/>
  <c r="J159" i="40"/>
  <c r="BK241" i="41"/>
  <c r="BK133" i="41"/>
  <c r="BK226" i="41"/>
  <c r="J267" i="41"/>
  <c r="J147" i="41"/>
  <c r="BK190" i="41"/>
  <c r="BK268" i="41"/>
  <c r="J235" i="41"/>
  <c r="J163" i="41"/>
  <c r="BK263" i="41"/>
  <c r="J244" i="41"/>
  <c r="J250" i="41"/>
  <c r="J233" i="41"/>
  <c r="BK179" i="41"/>
  <c r="BK171" i="41"/>
  <c r="BK260" i="42"/>
  <c r="J248" i="42"/>
  <c r="J129" i="42"/>
  <c r="J250" i="42"/>
  <c r="BK248" i="42"/>
  <c r="J246" i="42"/>
  <c r="BK235" i="42"/>
  <c r="J189" i="42"/>
  <c r="J133" i="42"/>
  <c r="J153" i="42"/>
  <c r="BK221" i="42"/>
  <c r="BK189" i="42"/>
  <c r="BK239" i="42"/>
  <c r="J132" i="42"/>
  <c r="J258" i="43"/>
  <c r="J269" i="43"/>
  <c r="J256" i="43"/>
  <c r="BK232" i="43"/>
  <c r="J154" i="43"/>
  <c r="J197" i="43"/>
  <c r="J267" i="43"/>
  <c r="J247" i="43"/>
  <c r="J270" i="43"/>
  <c r="BK201" i="43"/>
  <c r="J531" i="44"/>
  <c r="BK451" i="44"/>
  <c r="BK367" i="44"/>
  <c r="J246" i="44"/>
  <c r="J186" i="44"/>
  <c r="BK445" i="44"/>
  <c r="J359" i="44"/>
  <c r="J223" i="46"/>
  <c r="BK126" i="46"/>
  <c r="J490" i="47"/>
  <c r="BK452" i="47"/>
  <c r="BK350" i="47"/>
  <c r="BK303" i="47"/>
  <c r="J230" i="47"/>
  <c r="J314" i="47"/>
  <c r="J497" i="47"/>
  <c r="J451" i="47"/>
  <c r="J500" i="47"/>
  <c r="J459" i="47"/>
  <c r="BK430" i="47"/>
  <c r="BK370" i="47"/>
  <c r="J310" i="47"/>
  <c r="BK218" i="47"/>
  <c r="BK511" i="47"/>
  <c r="J506" i="47"/>
  <c r="J466" i="47"/>
  <c r="J431" i="47"/>
  <c r="J341" i="47"/>
  <c r="BK261" i="47"/>
  <c r="J237" i="47"/>
  <c r="BK189" i="47"/>
  <c r="BK570" i="47"/>
  <c r="BK177" i="47"/>
  <c r="BK160" i="47"/>
  <c r="J824" i="48"/>
  <c r="J666" i="48"/>
  <c r="BK597" i="48"/>
  <c r="BK949" i="48"/>
  <c r="J1183" i="48"/>
  <c r="J1118" i="48"/>
  <c r="BK1061" i="48"/>
  <c r="J1028" i="48"/>
  <c r="J278" i="48"/>
  <c r="BK216" i="48"/>
  <c r="J932" i="48"/>
  <c r="J1083" i="48"/>
  <c r="BK1028" i="48"/>
  <c r="J945" i="48"/>
  <c r="J773" i="48"/>
  <c r="J562" i="48"/>
  <c r="BK441" i="48"/>
  <c r="J358" i="48"/>
  <c r="BK1074" i="48"/>
  <c r="BK1257" i="48"/>
  <c r="J875" i="48"/>
  <c r="BK653" i="48"/>
  <c r="J433" i="48"/>
  <c r="J147" i="48"/>
  <c r="J1103" i="48"/>
  <c r="J617" i="48"/>
  <c r="BK806" i="48"/>
  <c r="J967" i="48"/>
  <c r="BK924" i="48"/>
  <c r="BK759" i="48"/>
  <c r="BK617" i="48"/>
  <c r="BK513" i="48"/>
  <c r="BK235" i="46"/>
  <c r="BK176" i="46"/>
  <c r="BK151" i="46"/>
  <c r="J179" i="46"/>
  <c r="J211" i="46"/>
  <c r="J202" i="46"/>
  <c r="BK188" i="46"/>
  <c r="J158" i="46"/>
  <c r="J132" i="46"/>
  <c r="BK557" i="47"/>
  <c r="J502" i="47"/>
  <c r="J479" i="47"/>
  <c r="J454" i="47"/>
  <c r="BK417" i="47"/>
  <c r="J376" i="47"/>
  <c r="J287" i="47"/>
  <c r="J273" i="47"/>
  <c r="BK451" i="47"/>
  <c r="J160" i="47"/>
  <c r="BK503" i="47"/>
  <c r="BK493" i="47"/>
  <c r="BK442" i="47"/>
  <c r="J493" i="47"/>
  <c r="BK153" i="45"/>
  <c r="J218" i="46"/>
  <c r="J245" i="47"/>
  <c r="BK174" i="2"/>
  <c r="BK166" i="2"/>
  <c r="BK193" i="2"/>
  <c r="J174" i="2"/>
  <c r="J145" i="2"/>
  <c r="J160" i="2"/>
  <c r="BK150" i="2"/>
  <c r="J190" i="3"/>
  <c r="J173" i="3"/>
  <c r="BK198" i="3"/>
  <c r="J147" i="3"/>
  <c r="BK209" i="3"/>
  <c r="BK193" i="3"/>
  <c r="BK139" i="3"/>
  <c r="J174" i="3"/>
  <c r="J133" i="3"/>
  <c r="J223" i="3"/>
  <c r="BK140" i="3"/>
  <c r="J225" i="3"/>
  <c r="J167" i="3"/>
  <c r="J168" i="3"/>
  <c r="J206" i="3"/>
  <c r="J144" i="3"/>
  <c r="J212" i="3"/>
  <c r="BK192" i="3"/>
  <c r="BK133" i="3"/>
  <c r="J205" i="3"/>
  <c r="J184" i="3"/>
  <c r="BK149" i="3"/>
  <c r="BK139" i="4"/>
  <c r="BK144" i="4"/>
  <c r="BK184" i="4"/>
  <c r="J189" i="4"/>
  <c r="BK182" i="4"/>
  <c r="J184" i="4"/>
  <c r="BK137" i="4"/>
  <c r="BK131" i="4"/>
  <c r="BK127" i="4"/>
  <c r="BK135" i="4"/>
  <c r="J150" i="4"/>
  <c r="J133" i="4"/>
  <c r="J153" i="4"/>
  <c r="BK275" i="5"/>
  <c r="J254" i="5"/>
  <c r="BK203" i="5"/>
  <c r="J170" i="5"/>
  <c r="J152" i="5"/>
  <c r="BK274" i="5"/>
  <c r="J275" i="5"/>
  <c r="J207" i="5"/>
  <c r="J158" i="5"/>
  <c r="J268" i="5"/>
  <c r="J257" i="5"/>
  <c r="BK225" i="5"/>
  <c r="J191" i="5"/>
  <c r="BK249" i="5"/>
  <c r="BK182" i="5"/>
  <c r="BK166" i="5"/>
  <c r="BK213" i="5"/>
  <c r="BK160" i="5"/>
  <c r="J132" i="5"/>
  <c r="J183" i="5"/>
  <c r="J219" i="5"/>
  <c r="J168" i="5"/>
  <c r="J332" i="6"/>
  <c r="J340" i="6"/>
  <c r="J294" i="6"/>
  <c r="BK386" i="6"/>
  <c r="J330" i="6"/>
  <c r="J218" i="6"/>
  <c r="J349" i="6"/>
  <c r="BK237" i="6"/>
  <c r="J129" i="6"/>
  <c r="BK400" i="6"/>
  <c r="BK445" i="6"/>
  <c r="J316" i="6"/>
  <c r="BK145" i="6"/>
  <c r="J163" i="6"/>
  <c r="J137" i="6"/>
  <c r="BK292" i="7"/>
  <c r="J197" i="7"/>
  <c r="J143" i="7"/>
  <c r="J261" i="7"/>
  <c r="J287" i="7"/>
  <c r="BK139" i="7"/>
  <c r="BK143" i="7"/>
  <c r="J257" i="7"/>
  <c r="J269" i="7"/>
  <c r="BK264" i="7"/>
  <c r="J326" i="8"/>
  <c r="J313" i="8"/>
  <c r="BK326" i="8"/>
  <c r="BK309" i="8"/>
  <c r="BK256" i="8"/>
  <c r="J296" i="8"/>
  <c r="J324" i="8"/>
  <c r="J300" i="8"/>
  <c r="BK253" i="8"/>
  <c r="J278" i="8"/>
  <c r="BK204" i="8"/>
  <c r="J209" i="8"/>
  <c r="J363" i="9"/>
  <c r="BK312" i="9"/>
  <c r="BK354" i="9"/>
  <c r="BK339" i="9"/>
  <c r="J222" i="9"/>
  <c r="BK359" i="9"/>
  <c r="BK367" i="9"/>
  <c r="J327" i="9"/>
  <c r="J317" i="9"/>
  <c r="BK360" i="10"/>
  <c r="J370" i="10"/>
  <c r="J157" i="10"/>
  <c r="BK325" i="10"/>
  <c r="J318" i="10"/>
  <c r="J262" i="10"/>
  <c r="BK356" i="10"/>
  <c r="BK184" i="10"/>
  <c r="J239" i="10"/>
  <c r="BK212" i="10"/>
  <c r="J311" i="10"/>
  <c r="BK282" i="10"/>
  <c r="J152" i="10"/>
  <c r="BK261" i="11"/>
  <c r="J176" i="11"/>
  <c r="J296" i="11"/>
  <c r="BK346" i="11"/>
  <c r="J255" i="11"/>
  <c r="J338" i="11"/>
  <c r="BK286" i="11"/>
  <c r="J226" i="11"/>
  <c r="J203" i="11"/>
  <c r="BK320" i="11"/>
  <c r="BK271" i="11"/>
  <c r="J275" i="11"/>
  <c r="J280" i="11"/>
  <c r="BK171" i="11"/>
  <c r="J394" i="12"/>
  <c r="BK404" i="12"/>
  <c r="BK409" i="12"/>
  <c r="J325" i="12"/>
  <c r="BK395" i="12"/>
  <c r="J278" i="12"/>
  <c r="J249" i="12"/>
  <c r="J219" i="12"/>
  <c r="J368" i="12"/>
  <c r="BK377" i="12"/>
  <c r="J152" i="12"/>
  <c r="BK290" i="12"/>
  <c r="J352" i="12"/>
  <c r="BK183" i="12"/>
  <c r="J343" i="13"/>
  <c r="BK214" i="13"/>
  <c r="BK301" i="13"/>
  <c r="BK207" i="13"/>
  <c r="BK339" i="13"/>
  <c r="BK254" i="13"/>
  <c r="J248" i="13"/>
  <c r="BK230" i="13"/>
  <c r="BK222" i="13"/>
  <c r="BK161" i="13"/>
  <c r="BK221" i="13"/>
  <c r="J171" i="13"/>
  <c r="J301" i="13"/>
  <c r="BK282" i="13"/>
  <c r="J143" i="13"/>
  <c r="BK292" i="13"/>
  <c r="BK266" i="13"/>
  <c r="J262" i="13"/>
  <c r="BK248" i="13"/>
  <c r="BK243" i="13"/>
  <c r="J237" i="13"/>
  <c r="J231" i="13"/>
  <c r="J222" i="13"/>
  <c r="BK166" i="13"/>
  <c r="J254" i="13"/>
  <c r="J202" i="13"/>
  <c r="BK143" i="13"/>
  <c r="J207" i="13"/>
  <c r="J151" i="13"/>
  <c r="J185" i="13"/>
  <c r="BK223" i="13"/>
  <c r="BK266" i="14"/>
  <c r="J292" i="14"/>
  <c r="BK252" i="14"/>
  <c r="J269" i="14"/>
  <c r="J203" i="14"/>
  <c r="J139" i="14"/>
  <c r="J296" i="14"/>
  <c r="J167" i="14"/>
  <c r="BK262" i="14"/>
  <c r="BK246" i="14"/>
  <c r="J223" i="14"/>
  <c r="J199" i="14"/>
  <c r="BK307" i="15"/>
  <c r="BK209" i="15"/>
  <c r="BK205" i="15"/>
  <c r="BK258" i="15"/>
  <c r="J201" i="15"/>
  <c r="J213" i="15"/>
  <c r="BK288" i="15"/>
  <c r="J149" i="15"/>
  <c r="BK284" i="15"/>
  <c r="J288" i="15"/>
  <c r="J252" i="15"/>
  <c r="J342" i="16"/>
  <c r="BK228" i="16"/>
  <c r="J255" i="16"/>
  <c r="BK303" i="16"/>
  <c r="J228" i="16"/>
  <c r="J172" i="16"/>
  <c r="BK324" i="16"/>
  <c r="J144" i="16"/>
  <c r="J140" i="16"/>
  <c r="J224" i="16"/>
  <c r="J282" i="16"/>
  <c r="J240" i="16"/>
  <c r="BK236" i="16"/>
  <c r="BK275" i="16"/>
  <c r="BK288" i="17"/>
  <c r="J260" i="17"/>
  <c r="J301" i="17"/>
  <c r="J255" i="17"/>
  <c r="J310" i="17"/>
  <c r="J207" i="17"/>
  <c r="J143" i="17"/>
  <c r="J276" i="17"/>
  <c r="BK213" i="17"/>
  <c r="J134" i="17"/>
  <c r="J184" i="17"/>
  <c r="BK306" i="18"/>
  <c r="BK139" i="18"/>
  <c r="BK284" i="18"/>
  <c r="J279" i="18"/>
  <c r="J191" i="18"/>
  <c r="J288" i="18"/>
  <c r="BK175" i="18"/>
  <c r="J247" i="18"/>
  <c r="J134" i="18"/>
  <c r="J168" i="18"/>
  <c r="J297" i="19"/>
  <c r="J236" i="19"/>
  <c r="J241" i="19"/>
  <c r="BK301" i="19"/>
  <c r="J218" i="19"/>
  <c r="BK241" i="19"/>
  <c r="J273" i="19"/>
  <c r="J187" i="19"/>
  <c r="BK198" i="19"/>
  <c r="BK143" i="19"/>
  <c r="BK312" i="20"/>
  <c r="J296" i="20"/>
  <c r="BK202" i="20"/>
  <c r="BK304" i="20"/>
  <c r="J282" i="20"/>
  <c r="BK255" i="20"/>
  <c r="J251" i="20"/>
  <c r="BK302" i="21"/>
  <c r="J240" i="21"/>
  <c r="BK224" i="21"/>
  <c r="J178" i="21"/>
  <c r="BK195" i="21"/>
  <c r="J213" i="21"/>
  <c r="J163" i="21"/>
  <c r="BK287" i="22"/>
  <c r="BK264" i="22"/>
  <c r="J219" i="22"/>
  <c r="J275" i="22"/>
  <c r="BK295" i="22"/>
  <c r="J230" i="22"/>
  <c r="J184" i="22"/>
  <c r="BK130" i="22"/>
  <c r="BK235" i="22"/>
  <c r="BK148" i="22"/>
  <c r="BK140" i="22"/>
  <c r="J270" i="23"/>
  <c r="J209" i="23"/>
  <c r="BK248" i="23"/>
  <c r="J248" i="23"/>
  <c r="J293" i="23"/>
  <c r="BK186" i="23"/>
  <c r="J275" i="23"/>
  <c r="J170" i="23"/>
  <c r="BK229" i="23"/>
  <c r="J129" i="23"/>
  <c r="J331" i="24"/>
  <c r="BK322" i="24"/>
  <c r="J198" i="24"/>
  <c r="BK331" i="24"/>
  <c r="J131" i="24"/>
  <c r="J275" i="24"/>
  <c r="J175" i="24"/>
  <c r="J269" i="24"/>
  <c r="BK191" i="24"/>
  <c r="J256" i="24"/>
  <c r="J185" i="24"/>
  <c r="BK153" i="25"/>
  <c r="J137" i="25"/>
  <c r="J143" i="25"/>
  <c r="J132" i="25"/>
  <c r="BK234" i="26"/>
  <c r="J279" i="26"/>
  <c r="J267" i="26"/>
  <c r="BK249" i="26"/>
  <c r="BK177" i="26"/>
  <c r="J189" i="26"/>
  <c r="BK280" i="26"/>
  <c r="J262" i="26"/>
  <c r="BK189" i="26"/>
  <c r="J257" i="26"/>
  <c r="J239" i="26"/>
  <c r="BK286" i="26"/>
  <c r="J201" i="26"/>
  <c r="J253" i="27"/>
  <c r="BK236" i="27"/>
  <c r="BK198" i="27"/>
  <c r="J158" i="27"/>
  <c r="J247" i="27"/>
  <c r="J182" i="27"/>
  <c r="J244" i="27"/>
  <c r="J213" i="27"/>
  <c r="J129" i="27"/>
  <c r="BK155" i="27"/>
  <c r="BK219" i="27"/>
  <c r="J389" i="28"/>
  <c r="J582" i="28"/>
  <c r="J496" i="28"/>
  <c r="BK389" i="28"/>
  <c r="J202" i="28"/>
  <c r="BK413" i="28"/>
  <c r="BK290" i="28"/>
  <c r="J232" i="28"/>
  <c r="J597" i="28"/>
  <c r="BK496" i="28"/>
  <c r="BK418" i="28"/>
  <c r="J403" i="28"/>
  <c r="J523" i="28"/>
  <c r="BK276" i="28"/>
  <c r="BK131" i="28"/>
  <c r="BK600" i="28"/>
  <c r="J367" i="28"/>
  <c r="J554" i="28"/>
  <c r="BK202" i="28"/>
  <c r="J475" i="28"/>
  <c r="BK436" i="29"/>
  <c r="BK393" i="29"/>
  <c r="BK299" i="29"/>
  <c r="BK176" i="29"/>
  <c r="BK328" i="29"/>
  <c r="BK428" i="29"/>
  <c r="J387" i="29"/>
  <c r="BK323" i="29"/>
  <c r="J286" i="29"/>
  <c r="J315" i="29"/>
  <c r="J186" i="29"/>
  <c r="J188" i="29"/>
  <c r="J443" i="30"/>
  <c r="J387" i="30"/>
  <c r="BK252" i="30"/>
  <c r="BK552" i="30"/>
  <c r="J538" i="30"/>
  <c r="J300" i="30"/>
  <c r="J160" i="30"/>
  <c r="BK234" i="30"/>
  <c r="BK424" i="30"/>
  <c r="J252" i="30"/>
  <c r="BK438" i="30"/>
  <c r="BK420" i="30"/>
  <c r="BK273" i="30"/>
  <c r="BK139" i="30"/>
  <c r="BK373" i="30"/>
  <c r="BK335" i="31"/>
  <c r="J220" i="31"/>
  <c r="BK132" i="31"/>
  <c r="BK242" i="31"/>
  <c r="BK308" i="31"/>
  <c r="BK351" i="31"/>
  <c r="BK356" i="31"/>
  <c r="BK259" i="31"/>
  <c r="J418" i="31"/>
  <c r="BK152" i="31"/>
  <c r="BK460" i="31"/>
  <c r="J341" i="31"/>
  <c r="BK234" i="31"/>
  <c r="BK376" i="31"/>
  <c r="BK342" i="32"/>
  <c r="BK204" i="32"/>
  <c r="BK137" i="32"/>
  <c r="J354" i="32"/>
  <c r="J224" i="32"/>
  <c r="J175" i="32"/>
  <c r="BK327" i="32"/>
  <c r="J204" i="32"/>
  <c r="BK412" i="32"/>
  <c r="J318" i="32"/>
  <c r="J214" i="32"/>
  <c r="BK399" i="32"/>
  <c r="J272" i="32"/>
  <c r="BK202" i="33"/>
  <c r="J474" i="33"/>
  <c r="BK332" i="33"/>
  <c r="BK408" i="33"/>
  <c r="BK322" i="33"/>
  <c r="BK146" i="33"/>
  <c r="J286" i="33"/>
  <c r="BK159" i="33"/>
  <c r="J338" i="33"/>
  <c r="BK496" i="33"/>
  <c r="J406" i="33"/>
  <c r="BK251" i="33"/>
  <c r="BK465" i="33"/>
  <c r="J251" i="33"/>
  <c r="J312" i="33"/>
  <c r="BK401" i="33"/>
  <c r="BK457" i="34"/>
  <c r="J348" i="34"/>
  <c r="J223" i="34"/>
  <c r="BK449" i="34"/>
  <c r="BK377" i="34"/>
  <c r="J344" i="34"/>
  <c r="BK468" i="34"/>
  <c r="BK304" i="34"/>
  <c r="BK161" i="34"/>
  <c r="BK382" i="34"/>
  <c r="J294" i="34"/>
  <c r="J457" i="34"/>
  <c r="J197" i="34"/>
  <c r="J404" i="34"/>
  <c r="BK334" i="34"/>
  <c r="J453" i="35"/>
  <c r="J395" i="35"/>
  <c r="J250" i="35"/>
  <c r="J148" i="35"/>
  <c r="BK421" i="35"/>
  <c r="BK440" i="35"/>
  <c r="J315" i="35"/>
  <c r="BK340" i="35"/>
  <c r="BK221" i="35"/>
  <c r="J141" i="35"/>
  <c r="BK156" i="35"/>
  <c r="BK322" i="35"/>
  <c r="J178" i="35"/>
  <c r="J244" i="36"/>
  <c r="BK182" i="36"/>
  <c r="J287" i="36"/>
  <c r="BK304" i="36"/>
  <c r="J308" i="36"/>
  <c r="J281" i="36"/>
  <c r="BK321" i="36"/>
  <c r="BK183" i="36"/>
  <c r="BK211" i="36"/>
  <c r="J293" i="36"/>
  <c r="J310" i="36"/>
  <c r="BK231" i="36"/>
  <c r="J305" i="36"/>
  <c r="J292" i="36"/>
  <c r="J139" i="36"/>
  <c r="J288" i="36"/>
  <c r="J215" i="36"/>
  <c r="BK176" i="36"/>
  <c r="BK280" i="36"/>
  <c r="BK244" i="36"/>
  <c r="J179" i="37"/>
  <c r="BK287" i="37"/>
  <c r="J270" i="37"/>
  <c r="J187" i="37"/>
  <c r="J133" i="37"/>
  <c r="J224" i="37"/>
  <c r="BK229" i="37"/>
  <c r="J175" i="37"/>
  <c r="BK133" i="37"/>
  <c r="BK273" i="37"/>
  <c r="J261" i="37"/>
  <c r="J203" i="37"/>
  <c r="BK265" i="37"/>
  <c r="J160" i="37"/>
  <c r="J263" i="37"/>
  <c r="BK183" i="37"/>
  <c r="BK304" i="38"/>
  <c r="BK249" i="38"/>
  <c r="BK147" i="38"/>
  <c r="BK283" i="38"/>
  <c r="BK313" i="38"/>
  <c r="J294" i="38"/>
  <c r="J256" i="38"/>
  <c r="BK211" i="38"/>
  <c r="J155" i="38"/>
  <c r="J165" i="38"/>
  <c r="BK271" i="38"/>
  <c r="J215" i="38"/>
  <c r="BK165" i="38"/>
  <c r="J309" i="38"/>
  <c r="J135" i="38"/>
  <c r="J273" i="38"/>
  <c r="J279" i="38"/>
  <c r="BK226" i="38"/>
  <c r="J175" i="38"/>
  <c r="J284" i="38"/>
  <c r="BK163" i="38"/>
  <c r="BK289" i="39"/>
  <c r="J153" i="39"/>
  <c r="BK286" i="39"/>
  <c r="BK257" i="39"/>
  <c r="J236" i="39"/>
  <c r="BK204" i="39"/>
  <c r="BK279" i="39"/>
  <c r="J245" i="39"/>
  <c r="BK164" i="39"/>
  <c r="BK283" i="39"/>
  <c r="BK236" i="39"/>
  <c r="BK265" i="39"/>
  <c r="BK215" i="39"/>
  <c r="BK264" i="39"/>
  <c r="J204" i="39"/>
  <c r="J256" i="39"/>
  <c r="BK184" i="39"/>
  <c r="J227" i="40"/>
  <c r="BK261" i="40"/>
  <c r="BK275" i="40"/>
  <c r="BK256" i="40"/>
  <c r="J223" i="40"/>
  <c r="J143" i="40"/>
  <c r="BK272" i="40"/>
  <c r="J250" i="40"/>
  <c r="J279" i="40"/>
  <c r="BK252" i="40"/>
  <c r="J198" i="40"/>
  <c r="BK133" i="40"/>
  <c r="BK242" i="40"/>
  <c r="BK147" i="40"/>
  <c r="BK161" i="40"/>
  <c r="J178" i="40"/>
  <c r="BK174" i="40"/>
  <c r="J258" i="41"/>
  <c r="BK183" i="41"/>
  <c r="J255" i="41"/>
  <c r="BK211" i="41"/>
  <c r="J222" i="41"/>
  <c r="BK222" i="41"/>
  <c r="BK135" i="41"/>
  <c r="J167" i="41"/>
  <c r="BK260" i="41"/>
  <c r="BK194" i="41"/>
  <c r="BK129" i="41"/>
  <c r="BK271" i="41"/>
  <c r="J245" i="41"/>
  <c r="J241" i="41"/>
  <c r="BK152" i="41"/>
  <c r="BK258" i="42"/>
  <c r="BK229" i="42"/>
  <c r="J257" i="42"/>
  <c r="J255" i="42"/>
  <c r="BK133" i="42"/>
  <c r="J143" i="42"/>
  <c r="J229" i="42"/>
  <c r="BK170" i="42"/>
  <c r="BK132" i="42"/>
  <c r="J147" i="42"/>
  <c r="J217" i="42"/>
  <c r="BK199" i="42"/>
  <c r="J135" i="42"/>
  <c r="BK231" i="42"/>
  <c r="BK228" i="42"/>
  <c r="BK131" i="43"/>
  <c r="J265" i="43"/>
  <c r="J234" i="43"/>
  <c r="J131" i="43"/>
  <c r="J260" i="43"/>
  <c r="BK266" i="43"/>
  <c r="BK177" i="43"/>
  <c r="J161" i="43"/>
  <c r="BK321" i="44"/>
  <c r="BK461" i="44"/>
  <c r="BK418" i="44"/>
  <c r="BK325" i="44"/>
  <c r="J227" i="44"/>
  <c r="BK146" i="44"/>
  <c r="BK414" i="44"/>
  <c r="J371" i="44"/>
  <c r="BK284" i="44"/>
  <c r="BK206" i="44"/>
  <c r="J414" i="44"/>
  <c r="BK409" i="44"/>
  <c r="J156" i="45"/>
  <c r="J142" i="45"/>
  <c r="BK130" i="45"/>
  <c r="BK137" i="45"/>
  <c r="J143" i="45"/>
  <c r="J135" i="45"/>
  <c r="BK133" i="45"/>
  <c r="J241" i="46"/>
  <c r="J149" i="46"/>
  <c r="BK228" i="46"/>
  <c r="BK181" i="46"/>
  <c r="BK140" i="46"/>
  <c r="BK241" i="46"/>
  <c r="BK144" i="46"/>
  <c r="BK206" i="46"/>
  <c r="J155" i="46"/>
  <c r="BK560" i="47"/>
  <c r="J501" i="47"/>
  <c r="J453" i="47"/>
  <c r="BK394" i="47"/>
  <c r="J321" i="47"/>
  <c r="BK278" i="47"/>
  <c r="J202" i="47"/>
  <c r="BK376" i="47"/>
  <c r="J285" i="47"/>
  <c r="J214" i="47"/>
  <c r="BK467" i="47"/>
  <c r="J382" i="47"/>
  <c r="J315" i="47"/>
  <c r="J554" i="47"/>
  <c r="BK502" i="47"/>
  <c r="J548" i="47"/>
  <c r="J531" i="47"/>
  <c r="BK379" i="47"/>
  <c r="J278" i="47"/>
  <c r="J241" i="47"/>
  <c r="J540" i="47"/>
  <c r="J494" i="47"/>
  <c r="J448" i="47"/>
  <c r="J417" i="47"/>
  <c r="BK339" i="47"/>
  <c r="BK240" i="47"/>
  <c r="J519" i="47"/>
  <c r="J401" i="47"/>
  <c r="BK556" i="47"/>
  <c r="J405" i="47"/>
  <c r="BK508" i="47"/>
  <c r="J373" i="47"/>
  <c r="J1198" i="48"/>
  <c r="J1087" i="48"/>
  <c r="BK1016" i="48"/>
  <c r="J928" i="48"/>
  <c r="BK233" i="48"/>
  <c r="BK1168" i="48"/>
  <c r="J1036" i="48"/>
  <c r="J963" i="48"/>
  <c r="BK643" i="48"/>
  <c r="J483" i="48"/>
  <c r="BK301" i="48"/>
  <c r="J1069" i="48"/>
  <c r="J755" i="48"/>
  <c r="BK458" i="48"/>
  <c r="J1253" i="48"/>
  <c r="BK709" i="48"/>
  <c r="BK959" i="48"/>
  <c r="BK773" i="48"/>
  <c r="J570" i="48"/>
  <c r="BK292" i="48"/>
  <c r="J999" i="48"/>
  <c r="J1178" i="48"/>
  <c r="BK827" i="48"/>
  <c r="BK658" i="48"/>
  <c r="J348" i="48"/>
  <c r="BK243" i="48"/>
  <c r="J1138" i="48"/>
  <c r="BK1233" i="48"/>
  <c r="BK362" i="48"/>
  <c r="BK278" i="48"/>
  <c r="BK139" i="48"/>
  <c r="BK1153" i="48"/>
  <c r="J538" i="48"/>
  <c r="J301" i="48"/>
  <c r="J121" i="49"/>
  <c r="J124" i="49"/>
  <c r="BK301" i="50"/>
  <c r="J332" i="50"/>
  <c r="J200" i="50"/>
  <c r="J155" i="50"/>
  <c r="BK132" i="50"/>
  <c r="J282" i="50"/>
  <c r="BK144" i="50"/>
  <c r="J343" i="50"/>
  <c r="J329" i="50"/>
  <c r="BK282" i="50"/>
  <c r="BK146" i="47"/>
  <c r="J306" i="47"/>
  <c r="BK544" i="47"/>
  <c r="J492" i="47"/>
  <c r="BK552" i="47"/>
  <c r="J452" i="47"/>
  <c r="BK284" i="47"/>
  <c r="BK343" i="47"/>
  <c r="BK248" i="47"/>
  <c r="J1113" i="48"/>
  <c r="BK575" i="48"/>
  <c r="J1046" i="48"/>
  <c r="BK1042" i="48"/>
  <c r="BK143" i="2"/>
  <c r="BK192" i="2"/>
  <c r="J162" i="2"/>
  <c r="AS146" i="1"/>
  <c r="BK198" i="2"/>
  <c r="BK170" i="2"/>
  <c r="BK149" i="2"/>
  <c r="J186" i="2"/>
  <c r="J187" i="2"/>
  <c r="J184" i="2"/>
  <c r="J166" i="2"/>
  <c r="J139" i="2"/>
  <c r="BK190" i="2"/>
  <c r="J150" i="2"/>
  <c r="J141" i="2"/>
  <c r="AS121" i="1"/>
  <c r="J213" i="3"/>
  <c r="BK179" i="3"/>
  <c r="J231" i="3"/>
  <c r="BK227" i="3"/>
  <c r="BK141" i="3"/>
  <c r="BK238" i="3"/>
  <c r="BK231" i="3"/>
  <c r="BK208" i="3"/>
  <c r="BK183" i="3"/>
  <c r="BK214" i="3"/>
  <c r="J176" i="3"/>
  <c r="J146" i="3"/>
  <c r="BK130" i="3"/>
  <c r="J185" i="3"/>
  <c r="J234" i="3"/>
  <c r="BK197" i="3"/>
  <c r="BK188" i="3"/>
  <c r="BK210" i="3"/>
  <c r="BK163" i="3"/>
  <c r="BK221" i="3"/>
  <c r="BK184" i="3"/>
  <c r="BK195" i="3"/>
  <c r="J166" i="4"/>
  <c r="BK153" i="4"/>
  <c r="BK136" i="4"/>
  <c r="J165" i="4"/>
  <c r="J130" i="4"/>
  <c r="J154" i="4"/>
  <c r="J173" i="4"/>
  <c r="J159" i="4"/>
  <c r="BK138" i="4"/>
  <c r="J259" i="5"/>
  <c r="J241" i="5"/>
  <c r="BK183" i="5"/>
  <c r="BK175" i="5"/>
  <c r="BK261" i="5"/>
  <c r="BK211" i="5"/>
  <c r="J169" i="5"/>
  <c r="BK247" i="5"/>
  <c r="BK184" i="5"/>
  <c r="BK238" i="5"/>
  <c r="BK198" i="5"/>
  <c r="BK263" i="5"/>
  <c r="BK234" i="5"/>
  <c r="J215" i="5"/>
  <c r="J197" i="5"/>
  <c r="J162" i="5"/>
  <c r="BK246" i="5"/>
  <c r="BK257" i="5"/>
  <c r="BK245" i="5"/>
  <c r="J218" i="5"/>
  <c r="BK172" i="5"/>
  <c r="J240" i="5"/>
  <c r="J203" i="5"/>
  <c r="BK169" i="5"/>
  <c r="J151" i="5"/>
  <c r="J230" i="5"/>
  <c r="J210" i="5"/>
  <c r="J156" i="5"/>
  <c r="J134" i="5"/>
  <c r="J221" i="5"/>
  <c r="BK146" i="5"/>
  <c r="BK216" i="5"/>
  <c r="J178" i="5"/>
  <c r="J290" i="6"/>
  <c r="J424" i="6"/>
  <c r="BK337" i="6"/>
  <c r="BK259" i="6"/>
  <c r="BK419" i="6"/>
  <c r="BK396" i="6"/>
  <c r="BK349" i="6"/>
  <c r="J223" i="6"/>
  <c r="BK424" i="6"/>
  <c r="BK330" i="6"/>
  <c r="J247" i="6"/>
  <c r="BK152" i="6"/>
  <c r="J259" i="6"/>
  <c r="BK177" i="6"/>
  <c r="J229" i="7"/>
  <c r="J174" i="7"/>
  <c r="BK273" i="7"/>
  <c r="BK229" i="7"/>
  <c r="BK287" i="7"/>
  <c r="BK197" i="7"/>
  <c r="J211" i="7"/>
  <c r="BK191" i="7"/>
  <c r="BK201" i="7"/>
  <c r="J304" i="8"/>
  <c r="BK328" i="8"/>
  <c r="BK314" i="8"/>
  <c r="J284" i="8"/>
  <c r="J137" i="8"/>
  <c r="BK137" i="8"/>
  <c r="BK215" i="8"/>
  <c r="BK245" i="8"/>
  <c r="J252" i="9"/>
  <c r="BK194" i="9"/>
  <c r="J344" i="9"/>
  <c r="J156" i="9"/>
  <c r="BK266" i="9"/>
  <c r="J312" i="9"/>
  <c r="BK167" i="9"/>
  <c r="J194" i="9"/>
  <c r="J199" i="9"/>
  <c r="BK146" i="9"/>
  <c r="BK317" i="9"/>
  <c r="BK134" i="9"/>
  <c r="J270" i="9"/>
  <c r="BK262" i="9"/>
  <c r="BK251" i="10"/>
  <c r="BK174" i="10"/>
  <c r="J328" i="10"/>
  <c r="J277" i="10"/>
  <c r="J251" i="10"/>
  <c r="BK337" i="10"/>
  <c r="BK311" i="10"/>
  <c r="J235" i="10"/>
  <c r="BK131" i="10"/>
  <c r="BK229" i="10"/>
  <c r="J356" i="10"/>
  <c r="J231" i="10"/>
  <c r="J131" i="10"/>
  <c r="J313" i="10"/>
  <c r="J263" i="11"/>
  <c r="BK236" i="11"/>
  <c r="J232" i="11"/>
  <c r="J334" i="11"/>
  <c r="BK275" i="11"/>
  <c r="J221" i="11"/>
  <c r="BK301" i="11"/>
  <c r="BK143" i="11"/>
  <c r="BK209" i="11"/>
  <c r="BK191" i="11"/>
  <c r="BK215" i="11"/>
  <c r="J390" i="12"/>
  <c r="J358" i="12"/>
  <c r="J407" i="12"/>
  <c r="BK239" i="12"/>
  <c r="J282" i="12"/>
  <c r="J160" i="12"/>
  <c r="BK368" i="12"/>
  <c r="BK358" i="12"/>
  <c r="BK286" i="12"/>
  <c r="BK255" i="12"/>
  <c r="BK247" i="12"/>
  <c r="BK204" i="12"/>
  <c r="BK327" i="13"/>
  <c r="J335" i="13"/>
  <c r="J129" i="13"/>
  <c r="BK321" i="13"/>
  <c r="J287" i="14"/>
  <c r="BK223" i="14"/>
  <c r="BK256" i="14"/>
  <c r="J278" i="14"/>
  <c r="BK197" i="14"/>
  <c r="BK143" i="14"/>
  <c r="J211" i="14"/>
  <c r="BK211" i="14"/>
  <c r="BK199" i="14"/>
  <c r="BK280" i="15"/>
  <c r="BK221" i="15"/>
  <c r="BK194" i="15"/>
  <c r="J266" i="15"/>
  <c r="BK182" i="15"/>
  <c r="J234" i="15"/>
  <c r="J164" i="15"/>
  <c r="BK302" i="15"/>
  <c r="BK240" i="15"/>
  <c r="BK159" i="15"/>
  <c r="J154" i="15"/>
  <c r="J258" i="15"/>
  <c r="J329" i="16"/>
  <c r="BK260" i="16"/>
  <c r="BK333" i="16"/>
  <c r="BK347" i="16"/>
  <c r="BK198" i="16"/>
  <c r="J351" i="16"/>
  <c r="BK307" i="16"/>
  <c r="J260" i="16"/>
  <c r="J347" i="16"/>
  <c r="BK278" i="16"/>
  <c r="BK274" i="16"/>
  <c r="BK255" i="16"/>
  <c r="BK211" i="16"/>
  <c r="J280" i="17"/>
  <c r="BK225" i="17"/>
  <c r="J270" i="17"/>
  <c r="J196" i="17"/>
  <c r="BK274" i="17"/>
  <c r="J190" i="17"/>
  <c r="BK163" i="17"/>
  <c r="J242" i="17"/>
  <c r="BK139" i="17"/>
  <c r="BK134" i="17"/>
  <c r="J158" i="17"/>
  <c r="BK292" i="18"/>
  <c r="BK261" i="18"/>
  <c r="BK252" i="18"/>
  <c r="BK270" i="18"/>
  <c r="BK209" i="18"/>
  <c r="J292" i="18"/>
  <c r="J225" i="18"/>
  <c r="BK145" i="18"/>
  <c r="BK240" i="18"/>
  <c r="J201" i="18"/>
  <c r="J174" i="19"/>
  <c r="BK232" i="19"/>
  <c r="BK264" i="19"/>
  <c r="J134" i="19"/>
  <c r="BK277" i="19"/>
  <c r="J264" i="19"/>
  <c r="J143" i="19"/>
  <c r="J232" i="19"/>
  <c r="J255" i="19"/>
  <c r="J175" i="19"/>
  <c r="BK129" i="19"/>
  <c r="J289" i="20"/>
  <c r="J284" i="20"/>
  <c r="BK208" i="20"/>
  <c r="J326" i="20"/>
  <c r="J278" i="20"/>
  <c r="BK212" i="20"/>
  <c r="BK272" i="20"/>
  <c r="BK135" i="20"/>
  <c r="BK204" i="20"/>
  <c r="J202" i="20"/>
  <c r="BK163" i="20"/>
  <c r="J274" i="21"/>
  <c r="BK201" i="21"/>
  <c r="BK274" i="21"/>
  <c r="J289" i="21"/>
  <c r="J306" i="21"/>
  <c r="J302" i="21"/>
  <c r="BK213" i="21"/>
  <c r="J135" i="21"/>
  <c r="J130" i="21"/>
  <c r="J201" i="21"/>
  <c r="J140" i="21"/>
  <c r="J269" i="22"/>
  <c r="BK269" i="22"/>
  <c r="J273" i="22"/>
  <c r="J295" i="22"/>
  <c r="BK191" i="22"/>
  <c r="BK273" i="22"/>
  <c r="J178" i="22"/>
  <c r="J144" i="22"/>
  <c r="BK203" i="22"/>
  <c r="J185" i="22"/>
  <c r="J130" i="22"/>
  <c r="BK263" i="23"/>
  <c r="BK202" i="23"/>
  <c r="BK238" i="23"/>
  <c r="J233" i="23"/>
  <c r="BK139" i="23"/>
  <c r="BK213" i="23"/>
  <c r="J326" i="24"/>
  <c r="BK336" i="24"/>
  <c r="BK233" i="24"/>
  <c r="BK229" i="24"/>
  <c r="J244" i="24"/>
  <c r="BK260" i="24"/>
  <c r="BK210" i="24"/>
  <c r="BK252" i="24"/>
  <c r="J283" i="24"/>
  <c r="J229" i="24"/>
  <c r="J233" i="24"/>
  <c r="J139" i="25"/>
  <c r="BK144" i="25"/>
  <c r="BK158" i="25"/>
  <c r="BK287" i="26"/>
  <c r="BK217" i="26"/>
  <c r="J156" i="26"/>
  <c r="J268" i="26"/>
  <c r="J254" i="26"/>
  <c r="BK172" i="26"/>
  <c r="J288" i="26"/>
  <c r="BK272" i="26"/>
  <c r="J217" i="26"/>
  <c r="BK140" i="26"/>
  <c r="BK273" i="26"/>
  <c r="J132" i="26"/>
  <c r="BK164" i="26"/>
  <c r="BK160" i="26"/>
  <c r="J250" i="27"/>
  <c r="BK246" i="27"/>
  <c r="BK182" i="27"/>
  <c r="J155" i="27"/>
  <c r="J246" i="27"/>
  <c r="BK194" i="27"/>
  <c r="J245" i="27"/>
  <c r="BK229" i="27"/>
  <c r="BK147" i="27"/>
  <c r="BK190" i="27"/>
  <c r="BK162" i="27"/>
  <c r="BK206" i="27"/>
  <c r="BK375" i="28"/>
  <c r="BK577" i="28"/>
  <c r="J447" i="28"/>
  <c r="BK272" i="28"/>
  <c r="J131" i="28"/>
  <c r="BK438" i="28"/>
  <c r="BK242" i="28"/>
  <c r="BK582" i="28"/>
  <c r="BK471" i="28"/>
  <c r="J394" i="28"/>
  <c r="BK433" i="28"/>
  <c r="J542" i="28"/>
  <c r="J363" i="28"/>
  <c r="J193" i="28"/>
  <c r="J548" i="28"/>
  <c r="BK428" i="28"/>
  <c r="J423" i="28"/>
  <c r="BK513" i="28"/>
  <c r="BK363" i="28"/>
  <c r="J151" i="28"/>
  <c r="J428" i="29"/>
  <c r="BK399" i="29"/>
  <c r="J342" i="29"/>
  <c r="J232" i="29"/>
  <c r="J297" i="29"/>
  <c r="BK432" i="29"/>
  <c r="BK414" i="29"/>
  <c r="J361" i="29"/>
  <c r="BK308" i="29"/>
  <c r="J139" i="29"/>
  <c r="J159" i="29"/>
  <c r="BK186" i="29"/>
  <c r="J154" i="29"/>
  <c r="BK516" i="30"/>
  <c r="BK165" i="30"/>
  <c r="BK460" i="30"/>
  <c r="J500" i="30"/>
  <c r="BK429" i="30"/>
  <c r="BK378" i="30"/>
  <c r="BK196" i="30"/>
  <c r="BK525" i="30"/>
  <c r="J448" i="30"/>
  <c r="J402" i="30"/>
  <c r="J318" i="30"/>
  <c r="BK454" i="30"/>
  <c r="J248" i="30"/>
  <c r="J325" i="31"/>
  <c r="J214" i="31"/>
  <c r="J141" i="31"/>
  <c r="BK175" i="31"/>
  <c r="J152" i="31"/>
  <c r="BK433" i="31"/>
  <c r="J317" i="31"/>
  <c r="BK317" i="31"/>
  <c r="J192" i="31"/>
  <c r="J443" i="31"/>
  <c r="BK141" i="31"/>
  <c r="BK161" i="31"/>
  <c r="BK347" i="31"/>
  <c r="J259" i="31"/>
  <c r="BK292" i="31"/>
  <c r="J323" i="32"/>
  <c r="J407" i="32"/>
  <c r="BK182" i="32"/>
  <c r="J337" i="32"/>
  <c r="J242" i="32"/>
  <c r="J156" i="32"/>
  <c r="J370" i="32"/>
  <c r="J249" i="32"/>
  <c r="BK184" i="32"/>
  <c r="J144" i="32"/>
  <c r="J198" i="33"/>
  <c r="BK131" i="33"/>
  <c r="J465" i="33"/>
  <c r="J423" i="33"/>
  <c r="BK338" i="33"/>
  <c r="J213" i="33"/>
  <c r="BK312" i="33"/>
  <c r="BK450" i="33"/>
  <c r="J357" i="33"/>
  <c r="J505" i="33"/>
  <c r="J412" i="33"/>
  <c r="BK397" i="33"/>
  <c r="J460" i="33"/>
  <c r="J417" i="33"/>
  <c r="BK430" i="34"/>
  <c r="J353" i="34"/>
  <c r="J128" i="34"/>
  <c r="J320" i="34"/>
  <c r="J179" i="34"/>
  <c r="BK404" i="34"/>
  <c r="BK358" i="34"/>
  <c r="BK251" i="34"/>
  <c r="J268" i="34"/>
  <c r="J161" i="34"/>
  <c r="J327" i="34"/>
  <c r="BK453" i="35"/>
  <c r="BK431" i="35"/>
  <c r="J364" i="35"/>
  <c r="J275" i="35"/>
  <c r="BK178" i="35"/>
  <c r="J444" i="35"/>
  <c r="J416" i="35"/>
  <c r="BK132" i="35"/>
  <c r="J373" i="35"/>
  <c r="BK373" i="35"/>
  <c r="J292" i="35"/>
  <c r="BK215" i="35"/>
  <c r="J306" i="35"/>
  <c r="BK354" i="35"/>
  <c r="BK368" i="35"/>
  <c r="J166" i="35"/>
  <c r="J263" i="36"/>
  <c r="BK177" i="36"/>
  <c r="BK137" i="36"/>
  <c r="BK315" i="36"/>
  <c r="BK310" i="36"/>
  <c r="BK199" i="36"/>
  <c r="BK319" i="36"/>
  <c r="J282" i="36"/>
  <c r="BK258" i="36"/>
  <c r="J252" i="36"/>
  <c r="J307" i="36"/>
  <c r="J176" i="36"/>
  <c r="BK290" i="36"/>
  <c r="BK260" i="36"/>
  <c r="J258" i="36"/>
  <c r="J183" i="36"/>
  <c r="J276" i="36"/>
  <c r="J211" i="37"/>
  <c r="J132" i="37"/>
  <c r="J272" i="37"/>
  <c r="BK235" i="37"/>
  <c r="BK147" i="37"/>
  <c r="BK282" i="37"/>
  <c r="BK187" i="37"/>
  <c r="J199" i="37"/>
  <c r="J163" i="37"/>
  <c r="BK283" i="37"/>
  <c r="J283" i="37"/>
  <c r="BK258" i="37"/>
  <c r="BK132" i="37"/>
  <c r="BK267" i="37"/>
  <c r="BK248" i="37"/>
  <c r="J151" i="37"/>
  <c r="J260" i="37"/>
  <c r="BK317" i="38"/>
  <c r="J269" i="38"/>
  <c r="J226" i="38"/>
  <c r="J137" i="38"/>
  <c r="J280" i="38"/>
  <c r="BK315" i="38"/>
  <c r="J289" i="38"/>
  <c r="BK245" i="38"/>
  <c r="BK191" i="38"/>
  <c r="BK270" i="38"/>
  <c r="BK269" i="38"/>
  <c r="J222" i="38"/>
  <c r="BK159" i="38"/>
  <c r="BK279" i="38"/>
  <c r="BK297" i="38"/>
  <c r="J179" i="38"/>
  <c r="J287" i="38"/>
  <c r="BK232" i="38"/>
  <c r="BK183" i="38"/>
  <c r="BK286" i="38"/>
  <c r="J270" i="38"/>
  <c r="BK219" i="39"/>
  <c r="J163" i="39"/>
  <c r="BK287" i="39"/>
  <c r="BK258" i="39"/>
  <c r="J225" i="39"/>
  <c r="BK149" i="39"/>
  <c r="BK272" i="39"/>
  <c r="J212" i="39"/>
  <c r="J284" i="39"/>
  <c r="J259" i="39"/>
  <c r="BK282" i="39"/>
  <c r="J257" i="39"/>
  <c r="J184" i="39"/>
  <c r="J264" i="39"/>
  <c r="J157" i="39"/>
  <c r="BK163" i="39"/>
  <c r="J170" i="40"/>
  <c r="BK159" i="40"/>
  <c r="BK270" i="40"/>
  <c r="BK254" i="40"/>
  <c r="BK182" i="40"/>
  <c r="J281" i="40"/>
  <c r="BK283" i="40"/>
  <c r="J282" i="40"/>
  <c r="BK246" i="40"/>
  <c r="J190" i="40"/>
  <c r="J135" i="40"/>
  <c r="BK202" i="40"/>
  <c r="BK269" i="40"/>
  <c r="BK274" i="40"/>
  <c r="BK250" i="40"/>
  <c r="J249" i="40"/>
  <c r="J252" i="41"/>
  <c r="BK163" i="41"/>
  <c r="BK187" i="41"/>
  <c r="BK154" i="41"/>
  <c r="J239" i="41"/>
  <c r="J179" i="41"/>
  <c r="J261" i="41"/>
  <c r="J187" i="41"/>
  <c r="BK264" i="41"/>
  <c r="BK151" i="41"/>
  <c r="J257" i="41"/>
  <c r="BK252" i="41"/>
  <c r="J151" i="41"/>
  <c r="BK240" i="41"/>
  <c r="BK255" i="42"/>
  <c r="BK178" i="42"/>
  <c r="J221" i="42"/>
  <c r="BK143" i="42"/>
  <c r="BK174" i="42"/>
  <c r="J239" i="42"/>
  <c r="J225" i="42"/>
  <c r="BK153" i="42"/>
  <c r="J231" i="42"/>
  <c r="BK237" i="42"/>
  <c r="BK193" i="42"/>
  <c r="BK243" i="42"/>
  <c r="J234" i="42"/>
  <c r="J233" i="42"/>
  <c r="BK226" i="43"/>
  <c r="BK270" i="43"/>
  <c r="BK247" i="43"/>
  <c r="BK205" i="43"/>
  <c r="J173" i="43"/>
  <c r="BK154" i="43"/>
  <c r="J266" i="43"/>
  <c r="BK165" i="43"/>
  <c r="BK524" i="44"/>
  <c r="J461" i="44"/>
  <c r="J150" i="44"/>
  <c r="J146" i="44"/>
  <c r="J400" i="44"/>
  <c r="J363" i="44"/>
  <c r="J480" i="44"/>
  <c r="BK467" i="44"/>
  <c r="BK400" i="44"/>
  <c r="J310" i="44"/>
  <c r="BK194" i="44"/>
  <c r="J445" i="44"/>
  <c r="J418" i="44"/>
  <c r="BK341" i="44"/>
  <c r="BK274" i="44"/>
  <c r="BK246" i="44"/>
  <c r="J256" i="44"/>
  <c r="J167" i="44"/>
  <c r="J150" i="45"/>
  <c r="J137" i="45"/>
  <c r="BK156" i="45"/>
  <c r="J146" i="45"/>
  <c r="J139" i="45"/>
  <c r="BK146" i="45"/>
  <c r="BK125" i="45"/>
  <c r="J237" i="46"/>
  <c r="BK138" i="46"/>
  <c r="BK212" i="46"/>
  <c r="J175" i="46"/>
  <c r="J263" i="47"/>
  <c r="BK530" i="47"/>
  <c r="J467" i="47"/>
  <c r="BK333" i="47"/>
  <c r="J170" i="2"/>
  <c r="BK137" i="2"/>
  <c r="BK184" i="2"/>
  <c r="BK160" i="2"/>
  <c r="BK187" i="2"/>
  <c r="J147" i="2"/>
  <c r="J180" i="2"/>
  <c r="BK186" i="2"/>
  <c r="BK156" i="2"/>
  <c r="BK176" i="2"/>
  <c r="J149" i="2"/>
  <c r="J137" i="2"/>
  <c r="BK191" i="3"/>
  <c r="BK174" i="3"/>
  <c r="J216" i="3"/>
  <c r="BK134" i="3"/>
  <c r="BK229" i="3"/>
  <c r="J180" i="3"/>
  <c r="BK201" i="3"/>
  <c r="J164" i="3"/>
  <c r="BK240" i="3"/>
  <c r="J221" i="3"/>
  <c r="BK144" i="3"/>
  <c r="J208" i="3"/>
  <c r="BK136" i="3"/>
  <c r="J139" i="3"/>
  <c r="BK200" i="3"/>
  <c r="J153" i="3"/>
  <c r="J193" i="3"/>
  <c r="J218" i="3"/>
  <c r="BK222" i="3"/>
  <c r="BK145" i="3"/>
  <c r="J200" i="3"/>
  <c r="BK180" i="4"/>
  <c r="BK155" i="4"/>
  <c r="J174" i="4"/>
  <c r="BK188" i="4"/>
  <c r="J143" i="4"/>
  <c r="BK164" i="4"/>
  <c r="BK159" i="4"/>
  <c r="BK165" i="4"/>
  <c r="BK160" i="4"/>
  <c r="J226" i="5"/>
  <c r="J177" i="5"/>
  <c r="BK278" i="5"/>
  <c r="BK272" i="5"/>
  <c r="J186" i="5"/>
  <c r="BK210" i="5"/>
  <c r="BK164" i="5"/>
  <c r="J260" i="5"/>
  <c r="BK260" i="5"/>
  <c r="BK212" i="5"/>
  <c r="BK178" i="5"/>
  <c r="BK130" i="5"/>
  <c r="BK248" i="5"/>
  <c r="J200" i="5"/>
  <c r="J166" i="5"/>
  <c r="J220" i="5"/>
  <c r="J179" i="5"/>
  <c r="BK140" i="5"/>
  <c r="J211" i="5"/>
  <c r="J146" i="5"/>
  <c r="J245" i="5"/>
  <c r="J175" i="5"/>
  <c r="BK278" i="6"/>
  <c r="J404" i="6"/>
  <c r="J286" i="6"/>
  <c r="BK377" i="6"/>
  <c r="BK247" i="6"/>
  <c r="J379" i="6"/>
  <c r="J231" i="6"/>
  <c r="BK231" i="6"/>
  <c r="J237" i="6"/>
  <c r="BK336" i="6"/>
  <c r="J152" i="6"/>
  <c r="BK294" i="6"/>
  <c r="BK193" i="7"/>
  <c r="J205" i="7"/>
  <c r="J193" i="7"/>
  <c r="BK269" i="7"/>
  <c r="J255" i="7"/>
  <c r="BK218" i="7"/>
  <c r="BK241" i="7"/>
  <c r="J129" i="7"/>
  <c r="J241" i="7"/>
  <c r="J201" i="7"/>
  <c r="BK179" i="8"/>
  <c r="J191" i="8"/>
  <c r="BK304" i="8"/>
  <c r="BK130" i="8"/>
  <c r="BK274" i="8"/>
  <c r="J265" i="8"/>
  <c r="BK198" i="8"/>
  <c r="BK191" i="8"/>
  <c r="J198" i="8"/>
  <c r="BK155" i="8"/>
  <c r="J167" i="9"/>
  <c r="BK274" i="9"/>
  <c r="BK344" i="9"/>
  <c r="J229" i="9"/>
  <c r="J377" i="9"/>
  <c r="BK333" i="9"/>
  <c r="BK209" i="9"/>
  <c r="J161" i="9"/>
  <c r="J178" i="9"/>
  <c r="BK171" i="9"/>
  <c r="J337" i="9"/>
  <c r="BK285" i="9"/>
  <c r="J285" i="9"/>
  <c r="J241" i="9"/>
  <c r="BK267" i="10"/>
  <c r="J346" i="10"/>
  <c r="BK199" i="10"/>
  <c r="BK294" i="10"/>
  <c r="BK239" i="10"/>
  <c r="BK157" i="10"/>
  <c r="BK206" i="10"/>
  <c r="BK243" i="10"/>
  <c r="J199" i="10"/>
  <c r="BK289" i="10"/>
  <c r="J229" i="10"/>
  <c r="BK143" i="10"/>
  <c r="BK333" i="11"/>
  <c r="BK203" i="11"/>
  <c r="BK131" i="11"/>
  <c r="BK334" i="11"/>
  <c r="BK263" i="11"/>
  <c r="J267" i="11"/>
  <c r="J271" i="11"/>
  <c r="BK324" i="11"/>
  <c r="J215" i="11"/>
  <c r="BK248" i="11"/>
  <c r="BK280" i="11"/>
  <c r="J236" i="11"/>
  <c r="J261" i="11"/>
  <c r="BK361" i="12"/>
  <c r="BK405" i="12"/>
  <c r="BK246" i="12"/>
  <c r="J399" i="12"/>
  <c r="J132" i="12"/>
  <c r="BK310" i="12"/>
  <c r="BK261" i="12"/>
  <c r="J247" i="12"/>
  <c r="J137" i="12"/>
  <c r="J385" i="12"/>
  <c r="BK325" i="12"/>
  <c r="J340" i="12"/>
  <c r="J131" i="12"/>
  <c r="J209" i="12"/>
  <c r="BK296" i="13"/>
  <c r="BK335" i="13"/>
  <c r="BK353" i="13"/>
  <c r="J366" i="13"/>
  <c r="J282" i="13"/>
  <c r="BK260" i="14"/>
  <c r="BK167" i="14"/>
  <c r="J162" i="14"/>
  <c r="BK278" i="14"/>
  <c r="J157" i="14"/>
  <c r="BK157" i="14"/>
  <c r="J129" i="14"/>
  <c r="BK180" i="14"/>
  <c r="J307" i="15"/>
  <c r="BK234" i="15"/>
  <c r="J209" i="15"/>
  <c r="J275" i="15"/>
  <c r="J129" i="15"/>
  <c r="J240" i="15"/>
  <c r="J298" i="15"/>
  <c r="J217" i="15"/>
  <c r="J229" i="15"/>
  <c r="J182" i="15"/>
  <c r="BK154" i="15"/>
  <c r="J274" i="16"/>
  <c r="J211" i="16"/>
  <c r="J151" i="16"/>
  <c r="J309" i="16"/>
  <c r="BK244" i="16"/>
  <c r="BK177" i="16"/>
  <c r="J303" i="16"/>
  <c r="J268" i="16"/>
  <c r="J333" i="16"/>
  <c r="BK172" i="16"/>
  <c r="J278" i="16"/>
  <c r="BK187" i="16"/>
  <c r="BK314" i="16"/>
  <c r="J205" i="16"/>
  <c r="BK276" i="17"/>
  <c r="BK229" i="17"/>
  <c r="J292" i="17"/>
  <c r="J229" i="17"/>
  <c r="BK280" i="17"/>
  <c r="BK248" i="17"/>
  <c r="J183" i="17"/>
  <c r="BK310" i="17"/>
  <c r="BK217" i="17"/>
  <c r="J296" i="17"/>
  <c r="BK209" i="17"/>
  <c r="J129" i="17"/>
  <c r="BK239" i="18"/>
  <c r="J306" i="18"/>
  <c r="J197" i="18"/>
  <c r="BK276" i="18"/>
  <c r="J175" i="18"/>
  <c r="BK187" i="18"/>
  <c r="J261" i="18"/>
  <c r="J239" i="18"/>
  <c r="BK174" i="18"/>
  <c r="J282" i="19"/>
  <c r="BK134" i="19"/>
  <c r="BK175" i="19"/>
  <c r="BK261" i="19"/>
  <c r="BK322" i="20"/>
  <c r="J260" i="20"/>
  <c r="J322" i="20"/>
  <c r="BK240" i="20"/>
  <c r="J168" i="20"/>
  <c r="J197" i="20"/>
  <c r="J185" i="20"/>
  <c r="J281" i="21"/>
  <c r="J191" i="21"/>
  <c r="J316" i="21"/>
  <c r="BK284" i="21"/>
  <c r="J244" i="21"/>
  <c r="J263" i="21"/>
  <c r="BK158" i="21"/>
  <c r="BK172" i="21"/>
  <c r="J224" i="21"/>
  <c r="BK185" i="21"/>
  <c r="J201" i="22"/>
  <c r="BK250" i="22"/>
  <c r="BK197" i="22"/>
  <c r="BK255" i="22"/>
  <c r="BK313" i="22"/>
  <c r="BK219" i="22"/>
  <c r="J167" i="22"/>
  <c r="BK211" i="22"/>
  <c r="BK172" i="22"/>
  <c r="BK167" i="22"/>
  <c r="BK313" i="23"/>
  <c r="J229" i="23"/>
  <c r="BK257" i="23"/>
  <c r="J257" i="23"/>
  <c r="BK170" i="23"/>
  <c r="BK194" i="23"/>
  <c r="J288" i="23"/>
  <c r="J153" i="23"/>
  <c r="J226" i="23"/>
  <c r="J169" i="23"/>
  <c r="J257" i="24"/>
  <c r="BK327" i="24"/>
  <c r="BK316" i="24"/>
  <c r="J180" i="24"/>
  <c r="BK311" i="24"/>
  <c r="J341" i="24"/>
  <c r="J192" i="24"/>
  <c r="BK315" i="24"/>
  <c r="J290" i="24"/>
  <c r="BK192" i="24"/>
  <c r="BK143" i="25"/>
  <c r="BK281" i="26"/>
  <c r="BK173" i="26"/>
  <c r="J287" i="26"/>
  <c r="BK265" i="26"/>
  <c r="BK205" i="26"/>
  <c r="J129" i="26"/>
  <c r="J273" i="26"/>
  <c r="J243" i="26"/>
  <c r="J168" i="26"/>
  <c r="BK277" i="26"/>
  <c r="J160" i="26"/>
  <c r="J265" i="26"/>
  <c r="BK201" i="26"/>
  <c r="J249" i="27"/>
  <c r="J229" i="27"/>
  <c r="J174" i="27"/>
  <c r="J133" i="27"/>
  <c r="BK157" i="27"/>
  <c r="BK143" i="27"/>
  <c r="J234" i="27"/>
  <c r="J194" i="27"/>
  <c r="BK245" i="27"/>
  <c r="J166" i="27"/>
  <c r="BK244" i="27"/>
  <c r="BK232" i="28"/>
  <c r="BK554" i="28"/>
  <c r="BK394" i="28"/>
  <c r="BK262" i="28"/>
  <c r="J604" i="28"/>
  <c r="J433" i="28"/>
  <c r="J198" i="28"/>
  <c r="BK564" i="28"/>
  <c r="BK466" i="28"/>
  <c r="J338" i="28"/>
  <c r="J156" i="28"/>
  <c r="J408" i="28"/>
  <c r="J321" i="28"/>
  <c r="BK147" i="28"/>
  <c r="J353" i="28"/>
  <c r="J252" i="28"/>
  <c r="BK548" i="28"/>
  <c r="J535" i="28"/>
  <c r="BK441" i="29"/>
  <c r="J371" i="29"/>
  <c r="BK268" i="29"/>
  <c r="BK371" i="29"/>
  <c r="BK424" i="29"/>
  <c r="J357" i="29"/>
  <c r="BK297" i="29"/>
  <c r="BK333" i="29"/>
  <c r="J228" i="29"/>
  <c r="BK130" i="29"/>
  <c r="BK150" i="29"/>
  <c r="J171" i="29"/>
  <c r="J487" i="30"/>
  <c r="BK500" i="30"/>
  <c r="J516" i="30"/>
  <c r="J481" i="30"/>
  <c r="J415" i="30"/>
  <c r="J292" i="30"/>
  <c r="J150" i="30"/>
  <c r="BK534" i="30"/>
  <c r="J314" i="30"/>
  <c r="J146" i="30"/>
  <c r="J392" i="30"/>
  <c r="J378" i="30"/>
  <c r="BK256" i="30"/>
  <c r="BK465" i="30"/>
  <c r="BK406" i="30"/>
  <c r="BK314" i="30"/>
  <c r="BK146" i="30"/>
  <c r="J397" i="30"/>
  <c r="J366" i="31"/>
  <c r="J234" i="31"/>
  <c r="J161" i="31"/>
  <c r="BK418" i="31"/>
  <c r="J132" i="31"/>
  <c r="J376" i="31"/>
  <c r="J406" i="31"/>
  <c r="BK204" i="31"/>
  <c r="J455" i="31"/>
  <c r="BK451" i="31"/>
  <c r="BK282" i="31"/>
  <c r="BK390" i="31"/>
  <c r="J390" i="31"/>
  <c r="BK366" i="31"/>
  <c r="BK332" i="32"/>
  <c r="J380" i="32"/>
  <c r="BK220" i="32"/>
  <c r="BK380" i="32"/>
  <c r="BK282" i="32"/>
  <c r="J418" i="32"/>
  <c r="BK418" i="32"/>
  <c r="J313" i="32"/>
  <c r="J220" i="32"/>
  <c r="J304" i="32"/>
  <c r="BK323" i="32"/>
  <c r="BK171" i="33"/>
  <c r="BK247" i="33"/>
  <c r="BK460" i="33"/>
  <c r="BK357" i="33"/>
  <c r="BK241" i="33"/>
  <c r="J352" i="33"/>
  <c r="BK493" i="33"/>
  <c r="BK265" i="33"/>
  <c r="BK482" i="33"/>
  <c r="J387" i="33"/>
  <c r="BK505" i="33"/>
  <c r="BK269" i="33"/>
  <c r="J184" i="34"/>
  <c r="J420" i="34"/>
  <c r="J210" i="34"/>
  <c r="BK425" i="34"/>
  <c r="J195" i="34"/>
  <c r="J445" i="34"/>
  <c r="J363" i="34"/>
  <c r="BK268" i="34"/>
  <c r="J247" i="34"/>
  <c r="J147" i="34"/>
  <c r="BK239" i="34"/>
  <c r="BK383" i="35"/>
  <c r="J221" i="35"/>
  <c r="J335" i="35"/>
  <c r="J322" i="35"/>
  <c r="J195" i="35"/>
  <c r="BK310" i="35"/>
  <c r="BK292" i="35"/>
  <c r="J359" i="35"/>
  <c r="BK183" i="35"/>
  <c r="BK313" i="36"/>
  <c r="J191" i="36"/>
  <c r="J151" i="36"/>
  <c r="BK316" i="36"/>
  <c r="J313" i="36"/>
  <c r="BK219" i="36"/>
  <c r="BK305" i="36"/>
  <c r="BK159" i="36"/>
  <c r="BK309" i="36"/>
  <c r="J182" i="36"/>
  <c r="BK291" i="36"/>
  <c r="BK223" i="36"/>
  <c r="J294" i="36"/>
  <c r="J304" i="36"/>
  <c r="BK285" i="36"/>
  <c r="J207" i="36"/>
  <c r="J254" i="36"/>
  <c r="J280" i="36"/>
  <c r="BK289" i="37"/>
  <c r="BK143" i="37"/>
  <c r="BK275" i="37"/>
  <c r="BK214" i="37"/>
  <c r="BK284" i="37"/>
  <c r="J218" i="37"/>
  <c r="J191" i="37"/>
  <c r="BK159" i="37"/>
  <c r="J265" i="37"/>
  <c r="BK260" i="37"/>
  <c r="BK163" i="37"/>
  <c r="BK270" i="37"/>
  <c r="BK171" i="37"/>
  <c r="BK129" i="37"/>
  <c r="J252" i="37"/>
  <c r="BK306" i="38"/>
  <c r="BK256" i="38"/>
  <c r="J207" i="38"/>
  <c r="BK133" i="38"/>
  <c r="BK302" i="38"/>
  <c r="J299" i="38"/>
  <c r="BK238" i="38"/>
  <c r="BK219" i="38"/>
  <c r="BK132" i="38"/>
  <c r="BK280" i="38"/>
  <c r="BK261" i="38"/>
  <c r="BK179" i="38"/>
  <c r="J306" i="38"/>
  <c r="J285" i="38"/>
  <c r="BK222" i="38"/>
  <c r="BK282" i="38"/>
  <c r="J249" i="38"/>
  <c r="BK195" i="38"/>
  <c r="J290" i="38"/>
  <c r="J277" i="38"/>
  <c r="BK132" i="39"/>
  <c r="BK263" i="39"/>
  <c r="BK225" i="39"/>
  <c r="J285" i="39"/>
  <c r="J258" i="39"/>
  <c r="J272" i="39"/>
  <c r="BK253" i="39"/>
  <c r="J168" i="39"/>
  <c r="J149" i="39"/>
  <c r="J161" i="39"/>
  <c r="J192" i="39"/>
  <c r="BK233" i="40"/>
  <c r="J269" i="40"/>
  <c r="J276" i="40"/>
  <c r="BK255" i="40"/>
  <c r="J217" i="40"/>
  <c r="J283" i="40"/>
  <c r="J155" i="40"/>
  <c r="BK284" i="40"/>
  <c r="J264" i="40"/>
  <c r="J206" i="40"/>
  <c r="BK273" i="40"/>
  <c r="BK280" i="40"/>
  <c r="BK281" i="40"/>
  <c r="BK267" i="40"/>
  <c r="BK129" i="40"/>
  <c r="BK244" i="41"/>
  <c r="J135" i="41"/>
  <c r="BK215" i="41"/>
  <c r="J230" i="41"/>
  <c r="J234" i="41"/>
  <c r="J218" i="41"/>
  <c r="J132" i="41"/>
  <c r="BK245" i="41"/>
  <c r="BK200" i="41"/>
  <c r="BK243" i="41"/>
  <c r="BK210" i="42"/>
  <c r="J260" i="42"/>
  <c r="J244" i="42"/>
  <c r="J256" i="42"/>
  <c r="BK225" i="42"/>
  <c r="BK214" i="42"/>
  <c r="J154" i="42"/>
  <c r="BK246" i="42"/>
  <c r="BK238" i="42"/>
  <c r="BK204" i="42"/>
  <c r="J158" i="42"/>
  <c r="J247" i="42"/>
  <c r="J232" i="43"/>
  <c r="J189" i="43"/>
  <c r="J226" i="43"/>
  <c r="J132" i="43"/>
  <c r="BK251" i="43"/>
  <c r="BK256" i="43"/>
  <c r="BK249" i="43"/>
  <c r="BK228" i="43"/>
  <c r="BK253" i="43"/>
  <c r="J181" i="43"/>
  <c r="BK146" i="43"/>
  <c r="BK132" i="43"/>
  <c r="J253" i="43"/>
  <c r="J249" i="43"/>
  <c r="BK244" i="43"/>
  <c r="J241" i="43"/>
  <c r="BK222" i="43"/>
  <c r="BK173" i="43"/>
  <c r="BK157" i="43"/>
  <c r="BK150" i="43"/>
  <c r="BK142" i="43"/>
  <c r="J524" i="44"/>
  <c r="J509" i="44"/>
  <c r="BK505" i="44"/>
  <c r="BK440" i="44"/>
  <c r="BK536" i="44"/>
  <c r="BK518" i="44"/>
  <c r="J467" i="44"/>
  <c r="BK391" i="44"/>
  <c r="BK162" i="44"/>
  <c r="J131" i="44"/>
  <c r="BK496" i="44"/>
  <c r="J501" i="44"/>
  <c r="J486" i="44"/>
  <c r="BK509" i="44"/>
  <c r="J333" i="44"/>
  <c r="BK434" i="44"/>
  <c r="J386" i="44"/>
  <c r="BK371" i="44"/>
  <c r="BK333" i="44"/>
  <c r="BK266" i="44"/>
  <c r="BK208" i="44"/>
  <c r="BK181" i="44"/>
  <c r="J284" i="44"/>
  <c r="BK252" i="44"/>
  <c r="J381" i="44"/>
  <c r="J341" i="44"/>
  <c r="BK140" i="44"/>
  <c r="J208" i="44"/>
  <c r="J153" i="45"/>
  <c r="BK144" i="45"/>
  <c r="BK139" i="45"/>
  <c r="J133" i="45"/>
  <c r="BK148" i="45"/>
  <c r="BK152" i="45"/>
  <c r="BK150" i="45"/>
  <c r="BK142" i="45"/>
  <c r="BK138" i="45"/>
  <c r="BK141" i="45"/>
  <c r="J136" i="45"/>
  <c r="BK127" i="45"/>
  <c r="BK211" i="46"/>
  <c r="J220" i="46"/>
  <c r="J188" i="46"/>
  <c r="BK239" i="46"/>
  <c r="J206" i="46"/>
  <c r="BK194" i="46"/>
  <c r="J167" i="46"/>
  <c r="BK207" i="46"/>
  <c r="BK155" i="46"/>
  <c r="J239" i="46"/>
  <c r="BK230" i="46"/>
  <c r="BK162" i="46"/>
  <c r="BK220" i="46"/>
  <c r="J184" i="46"/>
  <c r="BK175" i="46"/>
  <c r="J183" i="47"/>
  <c r="J323" i="47"/>
  <c r="BK571" i="47"/>
  <c r="J444" i="47"/>
  <c r="J429" i="47"/>
  <c r="J462" i="47"/>
  <c r="J409" i="47"/>
  <c r="BK504" i="47"/>
  <c r="J461" i="47"/>
  <c r="J403" i="47"/>
  <c r="J363" i="47"/>
  <c r="BK325" i="47"/>
  <c r="BK272" i="47"/>
  <c r="BK144" i="47"/>
  <c r="BK458" i="47"/>
  <c r="J441" i="47"/>
  <c r="J359" i="47"/>
  <c r="BK295" i="47"/>
  <c r="BK171" i="47"/>
  <c r="J532" i="47"/>
  <c r="BK501" i="47"/>
  <c r="BK409" i="47"/>
  <c r="BK263" i="47"/>
  <c r="BK540" i="47"/>
  <c r="BK429" i="47"/>
  <c r="BK177" i="3"/>
  <c r="J142" i="3"/>
  <c r="BK205" i="3"/>
  <c r="J135" i="3"/>
  <c r="J134" i="3"/>
  <c r="J195" i="3"/>
  <c r="J152" i="3"/>
  <c r="BK148" i="3"/>
  <c r="J203" i="3"/>
  <c r="BK155" i="3"/>
  <c r="BK190" i="3"/>
  <c r="BK173" i="3"/>
  <c r="BK145" i="4"/>
  <c r="BK189" i="4"/>
  <c r="BK190" i="4"/>
  <c r="BK179" i="4"/>
  <c r="J188" i="4"/>
  <c r="J177" i="4"/>
  <c r="BK173" i="4"/>
  <c r="J171" i="4"/>
  <c r="BK154" i="4"/>
  <c r="J128" i="4"/>
  <c r="J178" i="4"/>
  <c r="BK150" i="4"/>
  <c r="BK161" i="4"/>
  <c r="J136" i="4"/>
  <c r="BK266" i="5"/>
  <c r="J246" i="5"/>
  <c r="J189" i="5"/>
  <c r="BK154" i="5"/>
  <c r="J154" i="5"/>
  <c r="J194" i="5"/>
  <c r="J250" i="5"/>
  <c r="J160" i="5"/>
  <c r="BK264" i="5"/>
  <c r="J223" i="5"/>
  <c r="J180" i="5"/>
  <c r="J263" i="5"/>
  <c r="BK252" i="5"/>
  <c r="J243" i="5"/>
  <c r="BK197" i="5"/>
  <c r="J174" i="5"/>
  <c r="J242" i="5"/>
  <c r="J181" i="5"/>
  <c r="J144" i="5"/>
  <c r="BK226" i="5"/>
  <c r="J148" i="5"/>
  <c r="J127" i="5"/>
  <c r="BK156" i="5"/>
  <c r="BK223" i="5"/>
  <c r="J439" i="6"/>
  <c r="BK431" i="6"/>
  <c r="J336" i="6"/>
  <c r="BK435" i="6"/>
  <c r="J365" i="6"/>
  <c r="BK276" i="6"/>
  <c r="J396" i="6"/>
  <c r="J278" i="6"/>
  <c r="BK213" i="6"/>
  <c r="BK223" i="6"/>
  <c r="J409" i="6"/>
  <c r="BK450" i="6"/>
  <c r="BK282" i="6"/>
  <c r="BK137" i="6"/>
  <c r="J182" i="6"/>
  <c r="BK296" i="7"/>
  <c r="J296" i="7"/>
  <c r="J173" i="7"/>
  <c r="J277" i="7"/>
  <c r="J292" i="7"/>
  <c r="BK282" i="7"/>
  <c r="J139" i="7"/>
  <c r="BK223" i="7"/>
  <c r="BK247" i="7"/>
  <c r="J167" i="7"/>
  <c r="J223" i="7"/>
  <c r="J318" i="8"/>
  <c r="BK192" i="8"/>
  <c r="J314" i="8"/>
  <c r="BK282" i="8"/>
  <c r="J260" i="8"/>
  <c r="J192" i="8"/>
  <c r="BK204" i="9"/>
  <c r="BK376" i="9"/>
  <c r="J381" i="9"/>
  <c r="BK298" i="9"/>
  <c r="J171" i="9"/>
  <c r="J351" i="9"/>
  <c r="BK351" i="9"/>
  <c r="J308" i="9"/>
  <c r="J204" i="9"/>
  <c r="BK156" i="9"/>
  <c r="BK347" i="9"/>
  <c r="BK142" i="9"/>
  <c r="J290" i="9"/>
  <c r="J266" i="9"/>
  <c r="J304" i="9"/>
  <c r="BK341" i="10"/>
  <c r="J360" i="10"/>
  <c r="BK346" i="10"/>
  <c r="J282" i="10"/>
  <c r="BK313" i="10"/>
  <c r="BK275" i="10"/>
  <c r="J138" i="10"/>
  <c r="J212" i="10"/>
  <c r="BK218" i="10"/>
  <c r="J179" i="10"/>
  <c r="BK307" i="10"/>
  <c r="BK277" i="10"/>
  <c r="J243" i="10"/>
  <c r="BK338" i="11"/>
  <c r="BK240" i="11"/>
  <c r="J143" i="11"/>
  <c r="J171" i="11"/>
  <c r="J316" i="11"/>
  <c r="BK176" i="11"/>
  <c r="BK290" i="11"/>
  <c r="BK148" i="11"/>
  <c r="J228" i="11"/>
  <c r="BK294" i="11"/>
  <c r="BK196" i="11"/>
  <c r="J304" i="11"/>
  <c r="J186" i="11"/>
  <c r="J404" i="12"/>
  <c r="BK173" i="12"/>
  <c r="J274" i="12"/>
  <c r="J166" i="12"/>
  <c r="J318" i="12"/>
  <c r="BK390" i="12"/>
  <c r="J255" i="12"/>
  <c r="J239" i="12"/>
  <c r="J136" i="12"/>
  <c r="BK352" i="12"/>
  <c r="BK321" i="12"/>
  <c r="J310" i="12"/>
  <c r="J179" i="12"/>
  <c r="BK219" i="12"/>
  <c r="J352" i="13"/>
  <c r="J250" i="13"/>
  <c r="BK330" i="13"/>
  <c r="J357" i="13"/>
  <c r="BK202" i="13"/>
  <c r="J330" i="13"/>
  <c r="J266" i="13"/>
  <c r="J288" i="17"/>
  <c r="BK283" i="17"/>
  <c r="BK184" i="17"/>
  <c r="J274" i="17"/>
  <c r="BK177" i="17"/>
  <c r="BK143" i="17"/>
  <c r="BK183" i="17"/>
  <c r="BK301" i="18"/>
  <c r="J233" i="18"/>
  <c r="BK168" i="18"/>
  <c r="J240" i="18"/>
  <c r="J139" i="18"/>
  <c r="J220" i="18"/>
  <c r="J301" i="18"/>
  <c r="BK193" i="18"/>
  <c r="J205" i="18"/>
  <c r="BK287" i="19"/>
  <c r="BK292" i="19"/>
  <c r="J168" i="19"/>
  <c r="J292" i="19"/>
  <c r="BK255" i="19"/>
  <c r="J198" i="19"/>
  <c r="J261" i="19"/>
  <c r="J247" i="19"/>
  <c r="BK202" i="19"/>
  <c r="J129" i="19"/>
  <c r="BK326" i="20"/>
  <c r="J184" i="20"/>
  <c r="BK185" i="20"/>
  <c r="J299" i="20"/>
  <c r="J327" i="20"/>
  <c r="J272" i="20"/>
  <c r="BK220" i="20"/>
  <c r="J178" i="20"/>
  <c r="J191" i="20"/>
  <c r="J173" i="20"/>
  <c r="BK316" i="21"/>
  <c r="BK240" i="21"/>
  <c r="BK307" i="21"/>
  <c r="J293" i="21"/>
  <c r="BK277" i="21"/>
  <c r="BK258" i="21"/>
  <c r="J179" i="21"/>
  <c r="J185" i="21"/>
  <c r="J144" i="21"/>
  <c r="J172" i="21"/>
  <c r="BK299" i="22"/>
  <c r="BK283" i="22"/>
  <c r="BK317" i="22"/>
  <c r="J312" i="22"/>
  <c r="J246" i="22"/>
  <c r="BK292" i="23"/>
  <c r="BK233" i="23"/>
  <c r="BK279" i="23"/>
  <c r="J220" i="23"/>
  <c r="BK304" i="23"/>
  <c r="BK209" i="23"/>
  <c r="J158" i="23"/>
  <c r="J192" i="23"/>
  <c r="BK134" i="23"/>
  <c r="BK188" i="23"/>
  <c r="BK307" i="24"/>
  <c r="BK337" i="24"/>
  <c r="BK339" i="24"/>
  <c r="J191" i="24"/>
  <c r="J221" i="24"/>
  <c r="BK148" i="24"/>
  <c r="J293" i="24"/>
  <c r="BK221" i="24"/>
  <c r="BK257" i="24"/>
  <c r="J260" i="24"/>
  <c r="BK131" i="24"/>
  <c r="BK198" i="24"/>
  <c r="BK215" i="24"/>
  <c r="J163" i="25"/>
  <c r="J158" i="25"/>
  <c r="BK151" i="25"/>
  <c r="J263" i="26"/>
  <c r="J209" i="26"/>
  <c r="BK285" i="26"/>
  <c r="BK266" i="26"/>
  <c r="BK243" i="26"/>
  <c r="J152" i="26"/>
  <c r="BK185" i="26"/>
  <c r="J274" i="26"/>
  <c r="J228" i="26"/>
  <c r="J164" i="26"/>
  <c r="J283" i="26"/>
  <c r="BK274" i="26"/>
  <c r="BK138" i="26"/>
  <c r="BK168" i="26"/>
  <c r="BK247" i="27"/>
  <c r="J219" i="27"/>
  <c r="BK166" i="27"/>
  <c r="BK139" i="27"/>
  <c r="BK213" i="27"/>
  <c r="J132" i="27"/>
  <c r="J241" i="27"/>
  <c r="BK202" i="27"/>
  <c r="J151" i="27"/>
  <c r="BK170" i="27"/>
  <c r="BK151" i="27"/>
  <c r="BK241" i="27"/>
  <c r="J384" i="28"/>
  <c r="BK535" i="28"/>
  <c r="J442" i="28"/>
  <c r="J343" i="28"/>
  <c r="J147" i="28"/>
  <c r="BK452" i="28"/>
  <c r="J262" i="28"/>
  <c r="BK162" i="28"/>
  <c r="BK542" i="28"/>
  <c r="BK403" i="28"/>
  <c r="BK604" i="28"/>
  <c r="J507" i="28"/>
  <c r="J272" i="28"/>
  <c r="BK167" i="28"/>
  <c r="BK321" i="28"/>
  <c r="J438" i="28"/>
  <c r="BK490" i="28"/>
  <c r="BK230" i="28"/>
  <c r="BK485" i="28"/>
  <c r="J490" i="28"/>
  <c r="J424" i="29"/>
  <c r="J333" i="29"/>
  <c r="BK236" i="29"/>
  <c r="J436" i="29"/>
  <c r="J224" i="29"/>
  <c r="BK419" i="29"/>
  <c r="BK377" i="29"/>
  <c r="J328" i="29"/>
  <c r="BK214" i="29"/>
  <c r="BK347" i="29"/>
  <c r="BK154" i="29"/>
  <c r="BK286" i="29"/>
  <c r="J130" i="29"/>
  <c r="BK139" i="29"/>
  <c r="BK511" i="30"/>
  <c r="BK349" i="30"/>
  <c r="J529" i="30"/>
  <c r="J477" i="30"/>
  <c r="BK392" i="30"/>
  <c r="J349" i="30"/>
  <c r="J525" i="30"/>
  <c r="BK543" i="30"/>
  <c r="BK359" i="30"/>
  <c r="BK228" i="30"/>
  <c r="J465" i="30"/>
  <c r="BK150" i="30"/>
  <c r="J368" i="30"/>
  <c r="BK130" i="30"/>
  <c r="BK397" i="30"/>
  <c r="J228" i="30"/>
  <c r="J433" i="30"/>
  <c r="BK443" i="31"/>
  <c r="BK455" i="31"/>
  <c r="BK371" i="31"/>
  <c r="J180" i="31"/>
  <c r="BK466" i="31"/>
  <c r="BK148" i="31"/>
  <c r="J438" i="31"/>
  <c r="J312" i="31"/>
  <c r="BK220" i="31"/>
  <c r="J347" i="31"/>
  <c r="BK337" i="32"/>
  <c r="BK224" i="32"/>
  <c r="J348" i="32"/>
  <c r="BK375" i="32"/>
  <c r="BK318" i="32"/>
  <c r="J194" i="32"/>
  <c r="BK299" i="32"/>
  <c r="J128" i="32"/>
  <c r="J390" i="32"/>
  <c r="BK308" i="32"/>
  <c r="BK161" i="32"/>
  <c r="J152" i="32"/>
  <c r="BK304" i="33"/>
  <c r="J159" i="33"/>
  <c r="BK150" i="33"/>
  <c r="BK439" i="33"/>
  <c r="J326" i="33"/>
  <c r="BK189" i="33"/>
  <c r="BK326" i="33"/>
  <c r="BK455" i="33"/>
  <c r="J345" i="33"/>
  <c r="J500" i="33"/>
  <c r="BK417" i="33"/>
  <c r="J372" i="33"/>
  <c r="BK412" i="33"/>
  <c r="J322" i="33"/>
  <c r="J377" i="33"/>
  <c r="J165" i="33"/>
  <c r="J468" i="34"/>
  <c r="BK392" i="34"/>
  <c r="BK308" i="34"/>
  <c r="J462" i="34"/>
  <c r="J304" i="34"/>
  <c r="J377" i="34"/>
  <c r="J239" i="34"/>
  <c r="J449" i="34"/>
  <c r="J233" i="34"/>
  <c r="BK408" i="34"/>
  <c r="BK353" i="34"/>
  <c r="BK166" i="34"/>
  <c r="BK294" i="34"/>
  <c r="BK147" i="34"/>
  <c r="J387" i="34"/>
  <c r="BK462" i="35"/>
  <c r="BK436" i="35"/>
  <c r="J383" i="35"/>
  <c r="J310" i="35"/>
  <c r="J235" i="35"/>
  <c r="J132" i="35"/>
  <c r="BK411" i="35"/>
  <c r="BK405" i="35"/>
  <c r="BK359" i="35"/>
  <c r="BK364" i="35"/>
  <c r="J243" i="35"/>
  <c r="BK166" i="35"/>
  <c r="J304" i="35"/>
  <c r="BK225" i="35"/>
  <c r="BK260" i="35"/>
  <c r="J314" i="36"/>
  <c r="BK207" i="36"/>
  <c r="BK163" i="36"/>
  <c r="BK263" i="36"/>
  <c r="J234" i="36"/>
  <c r="J295" i="36"/>
  <c r="J163" i="36"/>
  <c r="J319" i="36"/>
  <c r="BK155" i="36"/>
  <c r="J279" i="36"/>
  <c r="J297" i="36"/>
  <c r="J317" i="36"/>
  <c r="J300" i="36"/>
  <c r="J155" i="36"/>
  <c r="J289" i="36"/>
  <c r="J227" i="36"/>
  <c r="J170" i="36"/>
  <c r="J231" i="36"/>
  <c r="BK268" i="36"/>
  <c r="J169" i="36"/>
  <c r="BK160" i="37"/>
  <c r="BK281" i="37"/>
  <c r="J264" i="37"/>
  <c r="BK175" i="37"/>
  <c r="J129" i="37"/>
  <c r="J235" i="37"/>
  <c r="J282" i="37"/>
  <c r="J171" i="37"/>
  <c r="J278" i="37"/>
  <c r="J276" i="37"/>
  <c r="BK239" i="37"/>
  <c r="BK199" i="37"/>
  <c r="J239" i="37"/>
  <c r="J155" i="37"/>
  <c r="J258" i="37"/>
  <c r="J244" i="37"/>
  <c r="BK262" i="38"/>
  <c r="J187" i="38"/>
  <c r="J129" i="38"/>
  <c r="J292" i="38"/>
  <c r="J304" i="38"/>
  <c r="BK287" i="38"/>
  <c r="J238" i="38"/>
  <c r="BK187" i="38"/>
  <c r="BK307" i="38"/>
  <c r="J278" i="38"/>
  <c r="J262" i="38"/>
  <c r="J261" i="38"/>
  <c r="BK289" i="38"/>
  <c r="BK151" i="38"/>
  <c r="J274" i="38"/>
  <c r="BK284" i="38"/>
  <c r="BK267" i="38"/>
  <c r="BK199" i="38"/>
  <c r="BK166" i="38"/>
  <c r="J282" i="38"/>
  <c r="J139" i="38"/>
  <c r="J172" i="39"/>
  <c r="J132" i="39"/>
  <c r="J268" i="39"/>
  <c r="BK240" i="39"/>
  <c r="BK145" i="39"/>
  <c r="BK278" i="39"/>
  <c r="BK242" i="39"/>
  <c r="J135" i="39"/>
  <c r="J273" i="39"/>
  <c r="BK273" i="39"/>
  <c r="J242" i="39"/>
  <c r="J275" i="39"/>
  <c r="BK157" i="39"/>
  <c r="J215" i="39"/>
  <c r="BK153" i="39"/>
  <c r="BK259" i="40"/>
  <c r="J147" i="40"/>
  <c r="J252" i="40"/>
  <c r="J213" i="40"/>
  <c r="BK135" i="40"/>
  <c r="J202" i="40"/>
  <c r="J286" i="40"/>
  <c r="J265" i="40"/>
  <c r="BK217" i="40"/>
  <c r="BK166" i="40"/>
  <c r="J267" i="40"/>
  <c r="BK262" i="40"/>
  <c r="BK206" i="40"/>
  <c r="J233" i="40"/>
  <c r="BK143" i="40"/>
  <c r="BK250" i="41"/>
  <c r="J271" i="41"/>
  <c r="BK249" i="41"/>
  <c r="BK175" i="41"/>
  <c r="BK269" i="41"/>
  <c r="BK254" i="41"/>
  <c r="J269" i="41"/>
  <c r="J240" i="41"/>
  <c r="J183" i="41"/>
  <c r="BK229" i="41"/>
  <c r="BK254" i="42"/>
  <c r="J174" i="42"/>
  <c r="BK250" i="42"/>
  <c r="J178" i="42"/>
  <c r="J249" i="42"/>
  <c r="BK236" i="42"/>
  <c r="J237" i="42"/>
  <c r="J199" i="42"/>
  <c r="BK147" i="42"/>
  <c r="J230" i="42"/>
  <c r="J214" i="42"/>
  <c r="BK162" i="42"/>
  <c r="BK208" i="42"/>
  <c r="BK230" i="42"/>
  <c r="BK212" i="43"/>
  <c r="J259" i="43"/>
  <c r="BK261" i="43"/>
  <c r="J222" i="43"/>
  <c r="BK138" i="43"/>
  <c r="J157" i="43"/>
  <c r="BK262" i="43"/>
  <c r="BK241" i="43"/>
  <c r="BK161" i="43"/>
  <c r="J201" i="43"/>
  <c r="J536" i="44"/>
  <c r="BK531" i="44"/>
  <c r="J513" i="44"/>
  <c r="J505" i="44"/>
  <c r="J518" i="44"/>
  <c r="J376" i="44"/>
  <c r="BK486" i="44"/>
  <c r="J405" i="44"/>
  <c r="BK359" i="44"/>
  <c r="BK428" i="44"/>
  <c r="BK376" i="44"/>
  <c r="J274" i="44"/>
  <c r="BK150" i="44"/>
  <c r="J428" i="44"/>
  <c r="J409" i="44"/>
  <c r="BK249" i="46"/>
  <c r="BK184" i="46"/>
  <c r="J169" i="46"/>
  <c r="BK558" i="47"/>
  <c r="J570" i="47"/>
  <c r="BK469" i="47"/>
  <c r="J445" i="47"/>
  <c r="BK385" i="47"/>
  <c r="J303" i="47"/>
  <c r="J126" i="46"/>
  <c r="J197" i="46"/>
  <c r="BK169" i="46"/>
  <c r="BK216" i="46"/>
  <c r="BK167" i="46"/>
  <c r="BK246" i="46"/>
  <c r="BK218" i="46"/>
  <c r="BK156" i="46"/>
  <c r="BK153" i="46"/>
  <c r="J542" i="47"/>
  <c r="J552" i="47"/>
  <c r="BK495" i="47"/>
  <c r="J463" i="47"/>
  <c r="BK435" i="47"/>
  <c r="BK407" i="47"/>
  <c r="J346" i="47"/>
  <c r="BK306" i="47"/>
  <c r="BK282" i="47"/>
  <c r="BK214" i="47"/>
  <c r="J148" i="47"/>
  <c r="J177" i="47"/>
  <c r="BK509" i="47"/>
  <c r="BK568" i="47"/>
  <c r="BK448" i="47"/>
  <c r="BK399" i="47"/>
  <c r="BK496" i="47"/>
  <c r="BK454" i="47"/>
  <c r="BK405" i="47"/>
  <c r="BK346" i="47"/>
  <c r="BK320" i="47"/>
  <c r="J284" i="47"/>
  <c r="J227" i="47"/>
  <c r="BK152" i="47"/>
  <c r="BK462" i="47"/>
  <c r="BK444" i="47"/>
  <c r="J421" i="47"/>
  <c r="BK337" i="47"/>
  <c r="BK241" i="47"/>
  <c r="J525" i="47"/>
  <c r="J354" i="47"/>
  <c r="BK367" i="47"/>
  <c r="J248" i="47"/>
  <c r="J504" i="47"/>
  <c r="J550" i="47"/>
  <c r="J536" i="47"/>
  <c r="BK421" i="47"/>
  <c r="J270" i="47"/>
  <c r="J189" i="47"/>
  <c r="BK1118" i="48"/>
  <c r="BK676" i="48"/>
  <c r="J413" i="48"/>
  <c r="BK1003" i="48"/>
  <c r="BK744" i="48"/>
  <c r="J1193" i="48"/>
  <c r="BK1113" i="48"/>
  <c r="BK1055" i="48"/>
  <c r="J238" i="48"/>
  <c r="BK1188" i="48"/>
  <c r="BK1267" i="48"/>
  <c r="BK1024" i="48"/>
  <c r="BK880" i="48"/>
  <c r="J584" i="48"/>
  <c r="BK529" i="48"/>
  <c r="J389" i="48"/>
  <c r="J316" i="48"/>
  <c r="J139" i="48"/>
  <c r="J920" i="48"/>
  <c r="J704" i="48"/>
  <c r="BK566" i="48"/>
  <c r="BK1225" i="48"/>
  <c r="J1263" i="48"/>
  <c r="J1249" i="48"/>
  <c r="BK791" i="48"/>
  <c r="J837" i="48"/>
  <c r="J600" i="48"/>
  <c r="J377" i="48"/>
  <c r="BK1178" i="48"/>
  <c r="BK796" i="48"/>
  <c r="BK366" i="48"/>
  <c r="BK1148" i="48"/>
  <c r="BK837" i="48"/>
  <c r="BK666" i="48"/>
  <c r="BK471" i="48"/>
  <c r="J351" i="48"/>
  <c r="BK238" i="48"/>
  <c r="BK1158" i="48"/>
  <c r="J924" i="48"/>
  <c r="BK1216" i="48"/>
  <c r="BK1128" i="48"/>
  <c r="J1078" i="48"/>
  <c r="BK928" i="48"/>
  <c r="BK786" i="48"/>
  <c r="BK704" i="48"/>
  <c r="BK534" i="48"/>
  <c r="J438" i="48"/>
  <c r="BK307" i="48"/>
  <c r="BK248" i="48"/>
  <c r="J161" i="48"/>
  <c r="J940" i="48"/>
  <c r="BK953" i="48"/>
  <c r="BK389" i="48"/>
  <c r="J282" i="48"/>
  <c r="J143" i="48"/>
  <c r="J122" i="49"/>
  <c r="J294" i="50"/>
  <c r="BK330" i="50"/>
  <c r="BK348" i="50"/>
  <c r="J230" i="50"/>
  <c r="J194" i="50"/>
  <c r="J140" i="50"/>
  <c r="BK151" i="50"/>
  <c r="BK349" i="50"/>
  <c r="BK250" i="50"/>
  <c r="J152" i="50"/>
  <c r="J136" i="50"/>
  <c r="J299" i="50"/>
  <c r="BK312" i="50"/>
  <c r="BK267" i="50"/>
  <c r="J248" i="50"/>
  <c r="BK283" i="50"/>
  <c r="J318" i="50"/>
  <c r="BK155" i="50"/>
  <c r="BK220" i="51"/>
  <c r="J179" i="51"/>
  <c r="BK232" i="51"/>
  <c r="BK230" i="51"/>
  <c r="BK218" i="51"/>
  <c r="BK195" i="51"/>
  <c r="J173" i="51"/>
  <c r="BK131" i="51"/>
  <c r="J153" i="51"/>
  <c r="J202" i="51"/>
  <c r="BK228" i="51"/>
  <c r="J220" i="51"/>
  <c r="J136" i="51"/>
  <c r="BK184" i="51"/>
  <c r="J191" i="51"/>
  <c r="J483" i="52"/>
  <c r="J237" i="52"/>
  <c r="BK372" i="52"/>
  <c r="J165" i="52"/>
  <c r="J439" i="52"/>
  <c r="J257" i="52"/>
  <c r="BK214" i="52"/>
  <c r="J451" i="52"/>
  <c r="BK407" i="52"/>
  <c r="BK293" i="52"/>
  <c r="J264" i="52"/>
  <c r="BK156" i="52"/>
  <c r="J429" i="52"/>
  <c r="BK224" i="52"/>
  <c r="J159" i="52"/>
  <c r="BK346" i="52"/>
  <c r="BK228" i="52"/>
  <c r="BK204" i="52"/>
  <c r="BK463" i="52"/>
  <c r="J218" i="52"/>
  <c r="J502" i="52"/>
  <c r="BK503" i="52"/>
  <c r="BK441" i="52"/>
  <c r="BK258" i="52"/>
  <c r="J308" i="52"/>
  <c r="J341" i="52"/>
  <c r="J197" i="52"/>
  <c r="BK376" i="52"/>
  <c r="J367" i="53"/>
  <c r="J418" i="53"/>
  <c r="J384" i="53"/>
  <c r="BK362" i="53"/>
  <c r="BK342" i="53"/>
  <c r="BK300" i="53"/>
  <c r="J266" i="53"/>
  <c r="BK259" i="53"/>
  <c r="J230" i="53"/>
  <c r="BK201" i="53"/>
  <c r="J156" i="53"/>
  <c r="J400" i="53"/>
  <c r="BK203" i="53"/>
  <c r="J424" i="53"/>
  <c r="BK336" i="53"/>
  <c r="J185" i="53"/>
  <c r="BK422" i="53"/>
  <c r="J253" i="53"/>
  <c r="J362" i="53"/>
  <c r="J159" i="53"/>
  <c r="J136" i="53"/>
  <c r="BK319" i="53"/>
  <c r="BK263" i="53"/>
  <c r="J204" i="53"/>
  <c r="BK153" i="53"/>
  <c r="BK387" i="53"/>
  <c r="J289" i="53"/>
  <c r="J176" i="53"/>
  <c r="J312" i="53"/>
  <c r="J387" i="53"/>
  <c r="J342" i="53"/>
  <c r="BK139" i="54"/>
  <c r="J143" i="54"/>
  <c r="J129" i="54"/>
  <c r="BK129" i="54"/>
  <c r="J568" i="47"/>
  <c r="BK494" i="47"/>
  <c r="J456" i="47"/>
  <c r="J433" i="47"/>
  <c r="J389" i="47"/>
  <c r="J325" i="47"/>
  <c r="BK285" i="47"/>
  <c r="BK265" i="47"/>
  <c r="J224" i="47"/>
  <c r="BK143" i="47"/>
  <c r="BK186" i="47"/>
  <c r="BK576" i="47"/>
  <c r="J499" i="47"/>
  <c r="BK439" i="47"/>
  <c r="BK401" i="47"/>
  <c r="J495" i="47"/>
  <c r="BK456" i="47"/>
  <c r="BK389" i="47"/>
  <c r="BK338" i="47"/>
  <c r="J192" i="47"/>
  <c r="J565" i="47"/>
  <c r="BK445" i="47"/>
  <c r="BK523" i="47"/>
  <c r="BK373" i="47"/>
  <c r="J282" i="47"/>
  <c r="BK192" i="47"/>
  <c r="BK510" i="47"/>
  <c r="BK519" i="47"/>
  <c r="J439" i="47"/>
  <c r="J240" i="47"/>
  <c r="J557" i="47"/>
  <c r="BK554" i="47"/>
  <c r="BK505" i="48"/>
  <c r="BK1200" i="48"/>
  <c r="J1168" i="48"/>
  <c r="BK1091" i="48"/>
  <c r="J1061" i="48"/>
  <c r="BK1008" i="48"/>
  <c r="J1233" i="48"/>
  <c r="J1257" i="48"/>
  <c r="BK1013" i="48"/>
  <c r="J189" i="48"/>
  <c r="BK1193" i="48"/>
  <c r="J833" i="48"/>
  <c r="J1271" i="48"/>
  <c r="J905" i="48"/>
  <c r="BK801" i="48"/>
  <c r="J658" i="48"/>
  <c r="BK351" i="48"/>
  <c r="J1153" i="48"/>
  <c r="J995" i="48"/>
  <c r="BK341" i="48"/>
  <c r="J1003" i="48"/>
  <c r="BK852" i="48"/>
  <c r="J721" i="48"/>
  <c r="J638" i="48"/>
  <c r="BK385" i="48"/>
  <c r="BK254" i="48"/>
  <c r="BK156" i="48"/>
  <c r="J1098" i="48"/>
  <c r="J916" i="48"/>
  <c r="BK1183" i="48"/>
  <c r="J959" i="48"/>
  <c r="J671" i="48"/>
  <c r="BK438" i="48"/>
  <c r="J355" i="48"/>
  <c r="BK199" i="48"/>
  <c r="BK126" i="49"/>
  <c r="BK122" i="49"/>
  <c r="J183" i="50"/>
  <c r="J307" i="50"/>
  <c r="BK333" i="50"/>
  <c r="J301" i="50"/>
  <c r="BK203" i="50"/>
  <c r="J172" i="50"/>
  <c r="BK332" i="50"/>
  <c r="J144" i="50"/>
  <c r="BK359" i="50"/>
  <c r="BK294" i="50"/>
  <c r="BK200" i="50"/>
  <c r="J359" i="50"/>
  <c r="BK306" i="50"/>
  <c r="BK305" i="50"/>
  <c r="BK313" i="50"/>
  <c r="J284" i="50"/>
  <c r="J189" i="50"/>
  <c r="BK290" i="50"/>
  <c r="BK176" i="50"/>
  <c r="BK226" i="51"/>
  <c r="J219" i="51"/>
  <c r="BK167" i="51"/>
  <c r="J226" i="51"/>
  <c r="BK238" i="51"/>
  <c r="BK213" i="51"/>
  <c r="BK179" i="51"/>
  <c r="BK158" i="51"/>
  <c r="J243" i="51"/>
  <c r="J192" i="51"/>
  <c r="J200" i="51"/>
  <c r="J208" i="51"/>
  <c r="J217" i="51"/>
  <c r="J214" i="51"/>
  <c r="BK201" i="51"/>
  <c r="BK173" i="51"/>
  <c r="J134" i="51"/>
  <c r="J486" i="52"/>
  <c r="J240" i="52"/>
  <c r="BK429" i="52"/>
  <c r="J208" i="52"/>
  <c r="BK467" i="52"/>
  <c r="BK300" i="52"/>
  <c r="J228" i="52"/>
  <c r="J505" i="52"/>
  <c r="J441" i="52"/>
  <c r="BK413" i="52"/>
  <c r="BK322" i="52"/>
  <c r="BK276" i="52"/>
  <c r="BK197" i="52"/>
  <c r="BK167" i="52"/>
  <c r="J147" i="52"/>
  <c r="J376" i="52"/>
  <c r="J163" i="52"/>
  <c r="J336" i="52"/>
  <c r="BK165" i="52"/>
  <c r="J357" i="52"/>
  <c r="J398" i="52"/>
  <c r="J503" i="52"/>
  <c r="J463" i="52"/>
  <c r="J444" i="52"/>
  <c r="J409" i="52"/>
  <c r="BK383" i="52"/>
  <c r="J312" i="52"/>
  <c r="BK267" i="52"/>
  <c r="J191" i="52"/>
  <c r="J351" i="52"/>
  <c r="J395" i="53"/>
  <c r="BK260" i="53"/>
  <c r="BK394" i="53"/>
  <c r="BK353" i="53"/>
  <c r="J328" i="53"/>
  <c r="BK293" i="53"/>
  <c r="BK404" i="53"/>
  <c r="J263" i="53"/>
  <c r="BK234" i="53"/>
  <c r="BK202" i="53"/>
  <c r="BK289" i="53"/>
  <c r="BK405" i="53"/>
  <c r="BK334" i="53"/>
  <c r="J195" i="53"/>
  <c r="J419" i="53"/>
  <c r="J196" i="53"/>
  <c r="J405" i="53"/>
  <c r="J327" i="53"/>
  <c r="J428" i="53"/>
  <c r="J220" i="53"/>
  <c r="J153" i="53"/>
  <c r="BK428" i="53"/>
  <c r="J306" i="53"/>
  <c r="BK278" i="53"/>
  <c r="BK223" i="53"/>
  <c r="BK183" i="53"/>
  <c r="J131" i="53"/>
  <c r="BK372" i="53"/>
  <c r="BK306" i="53"/>
  <c r="J409" i="53"/>
  <c r="J393" i="53"/>
  <c r="BK365" i="53"/>
  <c r="BK330" i="53"/>
  <c r="J281" i="53"/>
  <c r="BK268" i="53"/>
  <c r="BK218" i="53"/>
  <c r="J203" i="53"/>
  <c r="BK190" i="53"/>
  <c r="BK147" i="53"/>
  <c r="J130" i="53"/>
  <c r="J165" i="54"/>
  <c r="BK155" i="54"/>
  <c r="J145" i="54"/>
  <c r="J161" i="54"/>
  <c r="BK137" i="54"/>
  <c r="J141" i="54"/>
  <c r="BK147" i="54"/>
  <c r="J147" i="54"/>
  <c r="J125" i="54"/>
  <c r="J135" i="54"/>
  <c r="BK270" i="47"/>
  <c r="BK546" i="47"/>
  <c r="BK550" i="47"/>
  <c r="J530" i="47"/>
  <c r="J391" i="47"/>
  <c r="BK287" i="47"/>
  <c r="J251" i="47"/>
  <c r="J144" i="47"/>
  <c r="J496" i="47"/>
  <c r="J511" i="47"/>
  <c r="BK472" i="47"/>
  <c r="BK441" i="47"/>
  <c r="J379" i="47"/>
  <c r="J338" i="47"/>
  <c r="J259" i="47"/>
  <c r="BK224" i="47"/>
  <c r="J174" i="47"/>
  <c r="J537" i="47"/>
  <c r="J430" i="47"/>
  <c r="BK206" i="47"/>
  <c r="J339" i="47"/>
  <c r="BK532" i="47"/>
  <c r="BK415" i="47"/>
  <c r="BK310" i="47"/>
  <c r="J186" i="47"/>
  <c r="BK538" i="47"/>
  <c r="J729" i="48"/>
  <c r="BK258" i="48"/>
  <c r="BK967" i="48"/>
  <c r="J732" i="48"/>
  <c r="J682" i="48"/>
  <c r="J557" i="48"/>
  <c r="J509" i="48"/>
  <c r="J417" i="48"/>
  <c r="BK316" i="48"/>
  <c r="BK444" i="48"/>
  <c r="BK337" i="48"/>
  <c r="BK936" i="48"/>
  <c r="BK781" i="48"/>
  <c r="BK509" i="48"/>
  <c r="BK1241" i="48"/>
  <c r="J1013" i="48"/>
  <c r="BK694" i="48"/>
  <c r="J1220" i="48"/>
  <c r="BK999" i="48"/>
  <c r="J781" i="48"/>
  <c r="J643" i="48"/>
  <c r="BK401" i="48"/>
  <c r="J307" i="48"/>
  <c r="J1225" i="48"/>
  <c r="BK1163" i="48"/>
  <c r="BK1108" i="48"/>
  <c r="J972" i="48"/>
  <c r="J861" i="48"/>
  <c r="J709" i="48"/>
  <c r="J629" i="48"/>
  <c r="J513" i="48"/>
  <c r="J341" i="48"/>
  <c r="J258" i="48"/>
  <c r="J330" i="50"/>
  <c r="J209" i="50"/>
  <c r="BK180" i="50"/>
  <c r="BK356" i="50"/>
  <c r="J336" i="50"/>
  <c r="BK354" i="50"/>
  <c r="BK281" i="50"/>
  <c r="BK198" i="50"/>
  <c r="J151" i="50"/>
  <c r="J206" i="50"/>
  <c r="J184" i="50"/>
  <c r="BK321" i="50"/>
  <c r="J253" i="50"/>
  <c r="BK299" i="50"/>
  <c r="BK194" i="50"/>
  <c r="BK296" i="50"/>
  <c r="BK254" i="50"/>
  <c r="J227" i="51"/>
  <c r="J158" i="51"/>
  <c r="J186" i="51"/>
  <c r="J236" i="51"/>
  <c r="BK240" i="51"/>
  <c r="J222" i="51"/>
  <c r="J215" i="51"/>
  <c r="BK200" i="51"/>
  <c r="BK153" i="51"/>
  <c r="J240" i="51"/>
  <c r="BK243" i="51"/>
  <c r="J218" i="51"/>
  <c r="J228" i="51"/>
  <c r="BK160" i="51"/>
  <c r="BK166" i="51"/>
  <c r="J160" i="51"/>
  <c r="J216" i="51"/>
  <c r="BK215" i="51"/>
  <c r="J195" i="51"/>
  <c r="J167" i="51"/>
  <c r="BK147" i="51"/>
  <c r="J525" i="52"/>
  <c r="BK354" i="52"/>
  <c r="BK531" i="52"/>
  <c r="J354" i="52"/>
  <c r="BK153" i="52"/>
  <c r="J426" i="52"/>
  <c r="J297" i="52"/>
  <c r="BK235" i="52"/>
  <c r="J177" i="52"/>
  <c r="J471" i="52"/>
  <c r="BK439" i="52"/>
  <c r="J422" i="52"/>
  <c r="BK341" i="52"/>
  <c r="BK308" i="52"/>
  <c r="BK271" i="52"/>
  <c r="BK185" i="52"/>
  <c r="J167" i="52"/>
  <c r="BK149" i="52"/>
  <c r="J128" i="52"/>
  <c r="J267" i="52"/>
  <c r="J214" i="52"/>
  <c r="J362" i="52"/>
  <c r="J322" i="52"/>
  <c r="J531" i="52"/>
  <c r="BK351" i="52"/>
  <c r="BK475" i="52"/>
  <c r="BK409" i="52"/>
  <c r="J387" i="52"/>
  <c r="BK505" i="52"/>
  <c r="BK497" i="52"/>
  <c r="BK474" i="52"/>
  <c r="J434" i="52"/>
  <c r="J404" i="52"/>
  <c r="BK398" i="52"/>
  <c r="BK303" i="52"/>
  <c r="BK274" i="52"/>
  <c r="BK254" i="52"/>
  <c r="J196" i="52"/>
  <c r="J181" i="52"/>
  <c r="BK131" i="52"/>
  <c r="J497" i="52"/>
  <c r="BK451" i="52"/>
  <c r="BK362" i="52"/>
  <c r="BK418" i="52"/>
  <c r="BK305" i="52"/>
  <c r="BK478" i="52"/>
  <c r="J232" i="52"/>
  <c r="J316" i="52"/>
  <c r="J136" i="52"/>
  <c r="BK297" i="52"/>
  <c r="J418" i="52"/>
  <c r="BK257" i="52"/>
  <c r="BK152" i="52"/>
  <c r="J258" i="52"/>
  <c r="BK380" i="53"/>
  <c r="J403" i="53"/>
  <c r="BK398" i="53"/>
  <c r="J370" i="53"/>
  <c r="J351" i="53"/>
  <c r="J336" i="53"/>
  <c r="J317" i="53"/>
  <c r="BK286" i="53"/>
  <c r="BK337" i="53"/>
  <c r="BK253" i="53"/>
  <c r="BK212" i="53"/>
  <c r="J190" i="53"/>
  <c r="BK164" i="53"/>
  <c r="J143" i="53"/>
  <c r="J353" i="53"/>
  <c r="J259" i="53"/>
  <c r="J426" i="53"/>
  <c r="BK418" i="53"/>
  <c r="BK327" i="53"/>
  <c r="BK431" i="53"/>
  <c r="BK421" i="53"/>
  <c r="BK359" i="53"/>
  <c r="BK225" i="53"/>
  <c r="BK312" i="53"/>
  <c r="BK208" i="53"/>
  <c r="BK143" i="53"/>
  <c r="J330" i="53"/>
  <c r="BK296" i="53"/>
  <c r="BK245" i="53"/>
  <c r="J206" i="53"/>
  <c r="BK185" i="53"/>
  <c r="J422" i="53"/>
  <c r="J404" i="53"/>
  <c r="BK317" i="53"/>
  <c r="BK196" i="53"/>
  <c r="BK393" i="53"/>
  <c r="J394" i="53"/>
  <c r="BK370" i="53"/>
  <c r="J338" i="53"/>
  <c r="J319" i="53"/>
  <c r="J286" i="53"/>
  <c r="J275" i="53"/>
  <c r="BK266" i="53"/>
  <c r="J225" i="53"/>
  <c r="J212" i="53"/>
  <c r="J201" i="53"/>
  <c r="BK169" i="53"/>
  <c r="BK131" i="53"/>
  <c r="J359" i="53"/>
  <c r="BK153" i="54"/>
  <c r="BK149" i="54"/>
  <c r="BK161" i="54"/>
  <c r="J153" i="54"/>
  <c r="BK165" i="54"/>
  <c r="J163" i="54"/>
  <c r="BK151" i="54"/>
  <c r="BK141" i="54"/>
  <c r="J137" i="54"/>
  <c r="J127" i="54"/>
  <c r="BK122" i="54"/>
  <c r="J122" i="54"/>
  <c r="J329" i="47"/>
  <c r="BK255" i="47"/>
  <c r="BK164" i="47"/>
  <c r="J146" i="47"/>
  <c r="BK574" i="47"/>
  <c r="J470" i="47"/>
  <c r="J394" i="47"/>
  <c r="BK479" i="47"/>
  <c r="J415" i="47"/>
  <c r="BK354" i="47"/>
  <c r="BK291" i="47"/>
  <c r="BK198" i="47"/>
  <c r="BK466" i="47"/>
  <c r="J366" i="47"/>
  <c r="J333" i="47"/>
  <c r="BK542" i="47"/>
  <c r="BK464" i="47"/>
  <c r="J291" i="47"/>
  <c r="BK537" i="47"/>
  <c r="BK425" i="47"/>
  <c r="BK366" i="47"/>
  <c r="J268" i="47"/>
  <c r="J167" i="47"/>
  <c r="BK498" i="47"/>
  <c r="BK183" i="47"/>
  <c r="BK534" i="47"/>
  <c r="BK233" i="47"/>
  <c r="BK447" i="47"/>
  <c r="BK535" i="47"/>
  <c r="BK1143" i="48"/>
  <c r="J1188" i="48"/>
  <c r="BK1036" i="48"/>
  <c r="BK963" i="48"/>
  <c r="J821" i="48"/>
  <c r="BK748" i="48"/>
  <c r="BK588" i="48"/>
  <c r="BK430" i="48"/>
  <c r="J248" i="48"/>
  <c r="J1008" i="48"/>
  <c r="J1040" i="48"/>
  <c r="J980" i="48"/>
  <c r="BK648" i="48"/>
  <c r="J401" i="48"/>
  <c r="BK161" i="48"/>
  <c r="BK1208" i="48"/>
  <c r="BK579" i="48"/>
  <c r="J156" i="48"/>
  <c r="J1108" i="48"/>
  <c r="J768" i="48"/>
  <c r="J817" i="48"/>
  <c r="BK584" i="48"/>
  <c r="BK268" i="48"/>
  <c r="BK594" i="48"/>
  <c r="BK875" i="48"/>
  <c r="BK605" i="48"/>
  <c r="J345" i="48"/>
  <c r="BK1261" i="48"/>
  <c r="BK1247" i="48"/>
  <c r="BK1123" i="48"/>
  <c r="BK940" i="48"/>
  <c r="J744" i="48"/>
  <c r="J579" i="48"/>
  <c r="BK433" i="48"/>
  <c r="J221" i="48"/>
  <c r="BK824" i="48"/>
  <c r="J634" i="48"/>
  <c r="BK286" i="48"/>
  <c r="BK125" i="49"/>
  <c r="J333" i="50"/>
  <c r="BK328" i="50"/>
  <c r="BK184" i="50"/>
  <c r="BK261" i="50"/>
  <c r="J254" i="50"/>
  <c r="BK172" i="50"/>
  <c r="BK331" i="50"/>
  <c r="J322" i="50"/>
  <c r="BK307" i="50"/>
  <c r="J257" i="50"/>
  <c r="BK257" i="50"/>
  <c r="J232" i="51"/>
  <c r="BK222" i="51"/>
  <c r="BK217" i="51"/>
  <c r="J169" i="51"/>
  <c r="BK164" i="51"/>
  <c r="BK221" i="51"/>
  <c r="J141" i="51"/>
  <c r="BK211" i="51"/>
  <c r="J407" i="52"/>
  <c r="BK365" i="52"/>
  <c r="J475" i="52"/>
  <c r="BK141" i="52"/>
  <c r="BK502" i="52"/>
  <c r="BK404" i="52"/>
  <c r="J303" i="52"/>
  <c r="BK240" i="52"/>
  <c r="J156" i="52"/>
  <c r="J254" i="52"/>
  <c r="J507" i="52"/>
  <c r="BK250" i="52"/>
  <c r="J508" i="52"/>
  <c r="BK163" i="52"/>
  <c r="J478" i="52"/>
  <c r="J413" i="52"/>
  <c r="BK319" i="52"/>
  <c r="BK275" i="52"/>
  <c r="J204" i="52"/>
  <c r="J141" i="52"/>
  <c r="J200" i="52"/>
  <c r="BK134" i="52"/>
  <c r="J346" i="52"/>
  <c r="J360" i="52"/>
  <c r="J210" i="52"/>
  <c r="J275" i="52"/>
  <c r="BK130" i="53"/>
  <c r="J380" i="53"/>
  <c r="J190" i="2"/>
  <c r="J192" i="2"/>
  <c r="J193" i="2"/>
  <c r="BK154" i="2"/>
  <c r="J191" i="2"/>
  <c r="J143" i="2"/>
  <c r="BK133" i="2"/>
  <c r="BK182" i="2"/>
  <c r="BK191" i="2"/>
  <c r="J172" i="2"/>
  <c r="BK146" i="2"/>
  <c r="BK135" i="2"/>
  <c r="J240" i="3"/>
  <c r="BK235" i="3"/>
  <c r="J229" i="3"/>
  <c r="J220" i="3"/>
  <c r="J187" i="3"/>
  <c r="BK169" i="3"/>
  <c r="BK165" i="3"/>
  <c r="BK234" i="3"/>
  <c r="J219" i="3"/>
  <c r="J204" i="3"/>
  <c r="BK239" i="3"/>
  <c r="BK189" i="3"/>
  <c r="J158" i="3"/>
  <c r="J235" i="3"/>
  <c r="BK187" i="3"/>
  <c r="J192" i="3"/>
  <c r="J202" i="3"/>
  <c r="J138" i="3"/>
  <c r="J141" i="3"/>
  <c r="BK202" i="3"/>
  <c r="J183" i="3"/>
  <c r="BK151" i="3"/>
  <c r="BK213" i="3"/>
  <c r="BK185" i="3"/>
  <c r="J151" i="3"/>
  <c r="BK219" i="3"/>
  <c r="J169" i="3"/>
  <c r="BK146" i="3"/>
  <c r="J189" i="3"/>
  <c r="J132" i="3"/>
  <c r="J157" i="4"/>
  <c r="J137" i="4"/>
  <c r="BK162" i="4"/>
  <c r="J141" i="4"/>
  <c r="J147" i="4"/>
  <c r="BK181" i="4"/>
  <c r="J135" i="4"/>
  <c r="BK168" i="4"/>
  <c r="J168" i="4"/>
  <c r="J155" i="4"/>
  <c r="J126" i="4"/>
  <c r="J164" i="4"/>
  <c r="BK167" i="4"/>
  <c r="J129" i="4"/>
  <c r="J272" i="5"/>
  <c r="BK150" i="5"/>
  <c r="BK186" i="5"/>
  <c r="J232" i="5"/>
  <c r="BK269" i="5"/>
  <c r="BK230" i="5"/>
  <c r="J204" i="5"/>
  <c r="BK137" i="5"/>
  <c r="BK228" i="5"/>
  <c r="J249" i="5"/>
  <c r="J238" i="5"/>
  <c r="J195" i="5"/>
  <c r="BK251" i="5"/>
  <c r="BK193" i="5"/>
  <c r="BK162" i="5"/>
  <c r="BK232" i="5"/>
  <c r="BK180" i="5"/>
  <c r="J140" i="5"/>
  <c r="J225" i="5"/>
  <c r="BK127" i="5"/>
  <c r="BK181" i="5"/>
  <c r="BK373" i="6"/>
  <c r="BK265" i="6"/>
  <c r="BK365" i="6"/>
  <c r="BK163" i="6"/>
  <c r="J386" i="6"/>
  <c r="J321" i="6"/>
  <c r="J419" i="6"/>
  <c r="BK332" i="6"/>
  <c r="J187" i="6"/>
  <c r="J373" i="6"/>
  <c r="J236" i="6"/>
  <c r="BK379" i="6"/>
  <c r="J156" i="6"/>
  <c r="J282" i="6"/>
  <c r="BK167" i="7"/>
  <c r="J301" i="7"/>
  <c r="J191" i="7"/>
  <c r="J282" i="7"/>
  <c r="BK257" i="7"/>
  <c r="J251" i="7"/>
  <c r="J291" i="7"/>
  <c r="J153" i="7"/>
  <c r="BK261" i="7"/>
  <c r="BK129" i="7"/>
  <c r="BK291" i="7"/>
  <c r="J218" i="7"/>
  <c r="BK174" i="8"/>
  <c r="BK142" i="8"/>
  <c r="BK291" i="8"/>
  <c r="J240" i="8"/>
  <c r="J169" i="8"/>
  <c r="J211" i="8"/>
  <c r="J151" i="8"/>
  <c r="J185" i="8"/>
  <c r="J256" i="8"/>
  <c r="J229" i="8"/>
  <c r="BK151" i="8"/>
  <c r="BK258" i="9"/>
  <c r="BK327" i="9"/>
  <c r="J372" i="9"/>
  <c r="J247" i="9"/>
  <c r="J376" i="9"/>
  <c r="J339" i="9"/>
  <c r="BK138" i="9"/>
  <c r="J138" i="9"/>
  <c r="J254" i="9"/>
  <c r="BK241" i="9"/>
  <c r="J134" i="9"/>
  <c r="BK214" i="9"/>
  <c r="BK252" i="9"/>
  <c r="BK351" i="10"/>
  <c r="BK368" i="10"/>
  <c r="BK370" i="10"/>
  <c r="BK262" i="10"/>
  <c r="J307" i="10"/>
  <c r="J224" i="10"/>
  <c r="BK138" i="10"/>
  <c r="J351" i="10"/>
  <c r="BK194" i="10"/>
  <c r="BK152" i="10"/>
  <c r="BK285" i="10"/>
  <c r="BK224" i="10"/>
  <c r="J343" i="11"/>
  <c r="BK232" i="11"/>
  <c r="J152" i="11"/>
  <c r="J191" i="11"/>
  <c r="BK267" i="11"/>
  <c r="J131" i="11"/>
  <c r="BK268" i="11"/>
  <c r="J138" i="11"/>
  <c r="J381" i="12"/>
  <c r="BK199" i="12"/>
  <c r="BK231" i="12"/>
  <c r="J350" i="12"/>
  <c r="BK385" i="12"/>
  <c r="BK399" i="12"/>
  <c r="J261" i="12"/>
  <c r="J231" i="12"/>
  <c r="BK152" i="12"/>
  <c r="BK381" i="12"/>
  <c r="BK238" i="12"/>
  <c r="J305" i="12"/>
  <c r="BK144" i="12"/>
  <c r="BK214" i="12"/>
  <c r="J321" i="13"/>
  <c r="BK366" i="13"/>
  <c r="J361" i="13"/>
  <c r="J134" i="13"/>
  <c r="J277" i="13"/>
  <c r="BK301" i="17"/>
  <c r="J221" i="17"/>
  <c r="J305" i="17"/>
  <c r="BK221" i="17"/>
  <c r="J168" i="17"/>
  <c r="J163" i="17"/>
  <c r="J311" i="18"/>
  <c r="J272" i="18"/>
  <c r="J276" i="18"/>
  <c r="J145" i="18"/>
  <c r="J235" i="18"/>
  <c r="BK272" i="18"/>
  <c r="J209" i="18"/>
  <c r="BK134" i="18"/>
  <c r="BK266" i="18"/>
  <c r="BK220" i="18"/>
  <c r="J306" i="19"/>
  <c r="BK306" i="19"/>
  <c r="BK229" i="19"/>
  <c r="BK273" i="19"/>
  <c r="J206" i="19"/>
  <c r="BK247" i="19"/>
  <c r="BK269" i="19"/>
  <c r="J257" i="19"/>
  <c r="BK206" i="19"/>
  <c r="BK223" i="19"/>
  <c r="BK317" i="20"/>
  <c r="J312" i="20"/>
  <c r="BK216" i="20"/>
  <c r="J317" i="20"/>
  <c r="BK284" i="20"/>
  <c r="J292" i="20"/>
  <c r="BK251" i="20"/>
  <c r="BK184" i="20"/>
  <c r="BK130" i="20"/>
  <c r="BK197" i="20"/>
  <c r="J307" i="21"/>
  <c r="J258" i="21"/>
  <c r="BK297" i="21"/>
  <c r="BK293" i="21"/>
  <c r="J311" i="21"/>
  <c r="J249" i="21"/>
  <c r="J209" i="21"/>
  <c r="BK244" i="21"/>
  <c r="J158" i="21"/>
  <c r="J195" i="21"/>
  <c r="BK290" i="22"/>
  <c r="J322" i="22"/>
  <c r="J303" i="22"/>
  <c r="J207" i="22"/>
  <c r="J287" i="22"/>
  <c r="J191" i="22"/>
  <c r="J235" i="22"/>
  <c r="J243" i="22"/>
  <c r="BK162" i="22"/>
  <c r="J304" i="23"/>
  <c r="J258" i="23"/>
  <c r="BK283" i="23"/>
  <c r="J292" i="23"/>
  <c r="BK270" i="23"/>
  <c r="J242" i="23"/>
  <c r="J299" i="23"/>
  <c r="J188" i="23"/>
  <c r="BK267" i="23"/>
  <c r="J139" i="23"/>
  <c r="BK341" i="24"/>
  <c r="J327" i="24"/>
  <c r="BK155" i="24"/>
  <c r="J148" i="24"/>
  <c r="J307" i="24"/>
  <c r="BK143" i="24"/>
  <c r="BK326" i="24"/>
  <c r="BK283" i="24"/>
  <c r="J138" i="24"/>
  <c r="J252" i="24"/>
  <c r="BK225" i="24"/>
  <c r="BK175" i="24"/>
  <c r="J149" i="25"/>
  <c r="BK149" i="25"/>
  <c r="BK137" i="25"/>
  <c r="BK156" i="26"/>
  <c r="BK193" i="26"/>
  <c r="J282" i="26"/>
  <c r="BK254" i="26"/>
  <c r="J181" i="26"/>
  <c r="BK132" i="26"/>
  <c r="J281" i="26"/>
  <c r="BK268" i="26"/>
  <c r="J172" i="26"/>
  <c r="BK271" i="26"/>
  <c r="BK269" i="26"/>
  <c r="J249" i="26"/>
  <c r="J275" i="26"/>
  <c r="BK250" i="27"/>
  <c r="J225" i="27"/>
  <c r="J170" i="27"/>
  <c r="BK132" i="27"/>
  <c r="J198" i="27"/>
  <c r="BK129" i="27"/>
  <c r="BK225" i="27"/>
  <c r="J190" i="27"/>
  <c r="BK249" i="27"/>
  <c r="BK251" i="27"/>
  <c r="BK248" i="27"/>
  <c r="J240" i="27"/>
  <c r="BK597" i="28"/>
  <c r="J502" i="28"/>
  <c r="J471" i="28"/>
  <c r="BK268" i="28"/>
  <c r="BK140" i="28"/>
  <c r="J600" i="28"/>
  <c r="J268" i="28"/>
  <c r="BK193" i="28"/>
  <c r="BK529" i="28"/>
  <c r="J462" i="28"/>
  <c r="BK313" i="28"/>
  <c r="BK380" i="28"/>
  <c r="BK367" i="28"/>
  <c r="BK198" i="28"/>
  <c r="J418" i="28"/>
  <c r="BK258" i="28"/>
  <c r="BK447" i="28"/>
  <c r="J258" i="28"/>
  <c r="J480" i="28"/>
  <c r="J447" i="29"/>
  <c r="J383" i="29"/>
  <c r="J323" i="29"/>
  <c r="BK218" i="29"/>
  <c r="J404" i="29"/>
  <c r="BK291" i="29"/>
  <c r="BK228" i="29"/>
  <c r="J253" i="29"/>
  <c r="J411" i="30"/>
  <c r="J256" i="30"/>
  <c r="J552" i="30"/>
  <c r="BK368" i="30"/>
  <c r="BK178" i="30"/>
  <c r="BK538" i="30"/>
  <c r="J471" i="30"/>
  <c r="BK344" i="30"/>
  <c r="BK156" i="30"/>
  <c r="BK415" i="30"/>
  <c r="J337" i="30"/>
  <c r="J165" i="30"/>
  <c r="BK364" i="30"/>
  <c r="BK361" i="31"/>
  <c r="BK325" i="31"/>
  <c r="J428" i="31"/>
  <c r="J385" i="31"/>
  <c r="BK214" i="31"/>
  <c r="J238" i="31"/>
  <c r="J460" i="31"/>
  <c r="BK230" i="31"/>
  <c r="BK249" i="31"/>
  <c r="J327" i="32"/>
  <c r="BK364" i="32"/>
  <c r="BK264" i="32"/>
  <c r="BK354" i="32"/>
  <c r="J264" i="32"/>
  <c r="J184" i="32"/>
  <c r="J342" i="32"/>
  <c r="BK242" i="32"/>
  <c r="J182" i="32"/>
  <c r="BK144" i="32"/>
  <c r="BK249" i="32"/>
  <c r="BK194" i="33"/>
  <c r="J332" i="33"/>
  <c r="J455" i="33"/>
  <c r="J363" i="33"/>
  <c r="J257" i="33"/>
  <c r="BK363" i="33"/>
  <c r="J493" i="33"/>
  <c r="BK478" i="33"/>
  <c r="BK198" i="33"/>
  <c r="BK445" i="33"/>
  <c r="BK392" i="33"/>
  <c r="J241" i="33"/>
  <c r="BK423" i="33"/>
  <c r="J176" i="33"/>
  <c r="BK154" i="33"/>
  <c r="BK414" i="34"/>
  <c r="J314" i="34"/>
  <c r="J151" i="34"/>
  <c r="BK247" i="34"/>
  <c r="J425" i="34"/>
  <c r="BK243" i="34"/>
  <c r="J453" i="34"/>
  <c r="J243" i="34"/>
  <c r="BK398" i="34"/>
  <c r="J334" i="34"/>
  <c r="J157" i="34"/>
  <c r="J229" i="34"/>
  <c r="BK445" i="34"/>
  <c r="J358" i="34"/>
  <c r="BK448" i="35"/>
  <c r="BK416" i="35"/>
  <c r="BK349" i="35"/>
  <c r="BK243" i="35"/>
  <c r="J152" i="35"/>
  <c r="J405" i="35"/>
  <c r="BK344" i="35"/>
  <c r="J431" i="35"/>
  <c r="BK399" i="35"/>
  <c r="J283" i="35"/>
  <c r="BK193" i="35"/>
  <c r="J239" i="35"/>
  <c r="J340" i="35"/>
  <c r="J318" i="36"/>
  <c r="BK203" i="36"/>
  <c r="J275" i="36"/>
  <c r="BK317" i="36"/>
  <c r="J135" i="36"/>
  <c r="BK254" i="36"/>
  <c r="BK288" i="36"/>
  <c r="BK215" i="36"/>
  <c r="BK292" i="36"/>
  <c r="J291" i="36"/>
  <c r="J284" i="36"/>
  <c r="BK170" i="36"/>
  <c r="J238" i="36"/>
  <c r="BK282" i="36"/>
  <c r="J286" i="37"/>
  <c r="J289" i="37"/>
  <c r="J267" i="37"/>
  <c r="BK195" i="37"/>
  <c r="BK151" i="37"/>
  <c r="J268" i="37"/>
  <c r="BK244" i="37"/>
  <c r="BK279" i="37"/>
  <c r="BK261" i="37"/>
  <c r="BK203" i="37"/>
  <c r="J214" i="37"/>
  <c r="J311" i="38"/>
  <c r="J251" i="38"/>
  <c r="J159" i="38"/>
  <c r="BK303" i="38"/>
  <c r="BK312" i="38"/>
  <c r="BK310" i="38"/>
  <c r="BK207" i="38"/>
  <c r="J268" i="38"/>
  <c r="J307" i="38"/>
  <c r="BK264" i="38"/>
  <c r="J195" i="38"/>
  <c r="J163" i="38"/>
  <c r="J302" i="38"/>
  <c r="J191" i="38"/>
  <c r="BK171" i="38"/>
  <c r="J281" i="38"/>
  <c r="BK215" i="38"/>
  <c r="BK129" i="38"/>
  <c r="J271" i="38"/>
  <c r="BK188" i="39"/>
  <c r="J234" i="39"/>
  <c r="BK277" i="39"/>
  <c r="BK260" i="39"/>
  <c r="BK230" i="39"/>
  <c r="BK196" i="39"/>
  <c r="BK266" i="39"/>
  <c r="BK168" i="39"/>
  <c r="J278" i="39"/>
  <c r="J261" i="39"/>
  <c r="BK276" i="39"/>
  <c r="BK234" i="39"/>
  <c r="J249" i="39"/>
  <c r="BK135" i="39"/>
  <c r="BK208" i="39"/>
  <c r="J229" i="40"/>
  <c r="J132" i="40"/>
  <c r="J257" i="40"/>
  <c r="J242" i="40"/>
  <c r="BK162" i="40"/>
  <c r="BK282" i="40"/>
  <c r="BK229" i="40"/>
  <c r="BK253" i="40"/>
  <c r="J275" i="40"/>
  <c r="J253" i="40"/>
  <c r="BK213" i="40"/>
  <c r="J161" i="40"/>
  <c r="BK194" i="40"/>
  <c r="J194" i="40"/>
  <c r="J129" i="40"/>
  <c r="J259" i="40"/>
  <c r="BK259" i="41"/>
  <c r="J152" i="41"/>
  <c r="BK236" i="41"/>
  <c r="BK132" i="41"/>
  <c r="BK237" i="41"/>
  <c r="J194" i="41"/>
  <c r="BK266" i="41"/>
  <c r="J209" i="41"/>
  <c r="BK143" i="41"/>
  <c r="BK258" i="41"/>
  <c r="BK242" i="41"/>
  <c r="BK267" i="41"/>
  <c r="J263" i="41"/>
  <c r="J254" i="41"/>
  <c r="J133" i="41"/>
  <c r="BK239" i="41"/>
  <c r="J208" i="42"/>
  <c r="J254" i="42"/>
  <c r="BK182" i="42"/>
  <c r="BK252" i="42"/>
  <c r="J238" i="42"/>
  <c r="BK233" i="42"/>
  <c r="J182" i="42"/>
  <c r="J151" i="42"/>
  <c r="J170" i="42"/>
  <c r="J236" i="42"/>
  <c r="BK186" i="42"/>
  <c r="J241" i="42"/>
  <c r="J186" i="42"/>
  <c r="BK158" i="42"/>
  <c r="BK189" i="43"/>
  <c r="BK267" i="43"/>
  <c r="J246" i="43"/>
  <c r="J205" i="43"/>
  <c r="J264" i="43"/>
  <c r="BK269" i="43"/>
  <c r="J248" i="43"/>
  <c r="J251" i="43"/>
  <c r="J218" i="43"/>
  <c r="J451" i="44"/>
  <c r="BK527" i="44"/>
  <c r="BK423" i="44"/>
  <c r="J351" i="44"/>
  <c r="BK262" i="44"/>
  <c r="BK167" i="44"/>
  <c r="BK457" i="44"/>
  <c r="BK381" i="44"/>
  <c r="J291" i="44"/>
  <c r="J252" i="44"/>
  <c r="J162" i="44"/>
  <c r="BK405" i="44"/>
  <c r="BK154" i="45"/>
  <c r="BK143" i="45"/>
  <c r="J152" i="45"/>
  <c r="J154" i="45"/>
  <c r="J141" i="45"/>
  <c r="BK134" i="45"/>
  <c r="J125" i="45"/>
  <c r="J228" i="46"/>
  <c r="J140" i="46"/>
  <c r="BK223" i="46"/>
  <c r="J176" i="46"/>
  <c r="J142" i="46"/>
  <c r="J144" i="46"/>
  <c r="J162" i="46"/>
  <c r="J235" i="46"/>
  <c r="J153" i="46"/>
  <c r="J181" i="46"/>
  <c r="BK142" i="46"/>
  <c r="J556" i="47"/>
  <c r="BK500" i="47"/>
  <c r="J450" i="47"/>
  <c r="BK397" i="47"/>
  <c r="BK323" i="47"/>
  <c r="BK237" i="47"/>
  <c r="J370" i="47"/>
  <c r="J517" i="47"/>
  <c r="J571" i="47"/>
  <c r="BK490" i="47"/>
  <c r="J411" i="47"/>
  <c r="J498" i="47"/>
  <c r="BK450" i="47"/>
  <c r="J397" i="47"/>
  <c r="J337" i="47"/>
  <c r="BK273" i="47"/>
  <c r="BK202" i="47"/>
  <c r="J143" i="47"/>
  <c r="J437" i="47"/>
  <c r="J350" i="47"/>
  <c r="J265" i="47"/>
  <c r="BK551" i="47"/>
  <c r="BK499" i="47"/>
  <c r="BK371" i="47"/>
  <c r="J195" i="47"/>
  <c r="J534" i="47"/>
  <c r="J385" i="47"/>
  <c r="BK299" i="47"/>
  <c r="BK259" i="47"/>
  <c r="J152" i="47"/>
  <c r="BK382" i="47"/>
  <c r="J486" i="47"/>
  <c r="J538" i="47"/>
  <c r="J425" i="47"/>
  <c r="BK275" i="47"/>
  <c r="BK227" i="47"/>
  <c r="J551" i="47"/>
  <c r="J953" i="48"/>
  <c r="BK221" i="48"/>
  <c r="J594" i="48"/>
  <c r="BK1078" i="48"/>
  <c r="BK986" i="48"/>
  <c r="BK920" i="48"/>
  <c r="BK771" i="48"/>
  <c r="BK721" i="48"/>
  <c r="BK600" i="48"/>
  <c r="J529" i="48"/>
  <c r="BK413" i="48"/>
  <c r="J371" i="48"/>
  <c r="J204" i="48"/>
  <c r="J1261" i="48"/>
  <c r="BK991" i="48"/>
  <c r="J653" i="48"/>
  <c r="BK405" i="48"/>
  <c r="J216" i="48"/>
  <c r="BK1263" i="48"/>
  <c r="J740" i="48"/>
  <c r="J286" i="48"/>
  <c r="J867" i="48"/>
  <c r="J1067" i="48"/>
  <c r="J1247" i="48"/>
  <c r="J662" i="48"/>
  <c r="BK274" i="48"/>
  <c r="J505" i="48"/>
  <c r="J900" i="48"/>
  <c r="J806" i="48"/>
  <c r="BK417" i="48"/>
  <c r="BK296" i="48"/>
  <c r="J194" i="48"/>
  <c r="BK1173" i="48"/>
  <c r="J1051" i="48"/>
  <c r="J813" i="48"/>
  <c r="J687" i="48"/>
  <c r="J471" i="48"/>
  <c r="BK355" i="48"/>
  <c r="BK204" i="48"/>
  <c r="J1055" i="48"/>
  <c r="BK147" i="48"/>
  <c r="J348" i="50"/>
  <c r="BK189" i="50"/>
  <c r="J283" i="50"/>
  <c r="J234" i="50"/>
  <c r="BK322" i="50"/>
  <c r="J313" i="50"/>
  <c r="J306" i="50"/>
  <c r="J221" i="51"/>
  <c r="BK186" i="51"/>
  <c r="J135" i="51"/>
  <c r="J162" i="51"/>
  <c r="J211" i="51"/>
  <c r="J201" i="51"/>
  <c r="BK141" i="51"/>
  <c r="BK162" i="51"/>
  <c r="BK508" i="52"/>
  <c r="BK525" i="52"/>
  <c r="BK196" i="52"/>
  <c r="J319" i="52"/>
  <c r="J148" i="52"/>
  <c r="BK143" i="52"/>
  <c r="J438" i="52"/>
  <c r="J330" i="52"/>
  <c r="BK284" i="52"/>
  <c r="BK181" i="52"/>
  <c r="J233" i="47"/>
  <c r="J206" i="47"/>
  <c r="BK536" i="47"/>
  <c r="BK431" i="47"/>
  <c r="BK341" i="47"/>
  <c r="J218" i="47"/>
  <c r="J509" i="47"/>
  <c r="J255" i="47"/>
  <c r="BK565" i="47"/>
  <c r="J508" i="47"/>
  <c r="BK433" i="47"/>
  <c r="BK363" i="47"/>
  <c r="BK245" i="47"/>
  <c r="J164" i="47"/>
  <c r="J458" i="47"/>
  <c r="BK221" i="47"/>
  <c r="J546" i="47"/>
  <c r="BK531" i="47"/>
  <c r="BK315" i="47"/>
  <c r="BK230" i="47"/>
  <c r="BK1098" i="48"/>
  <c r="J542" i="48"/>
  <c r="J748" i="48"/>
  <c r="J1128" i="48"/>
  <c r="J1074" i="48"/>
  <c r="J1020" i="48"/>
  <c r="BK945" i="48"/>
  <c r="BK779" i="48"/>
  <c r="BK740" i="48"/>
  <c r="J648" i="48"/>
  <c r="J518" i="48"/>
  <c r="J405" i="48"/>
  <c r="J292" i="48"/>
  <c r="BK189" i="48"/>
  <c r="BK1040" i="48"/>
  <c r="BK1032" i="48"/>
  <c r="BK776" i="48"/>
  <c r="BK546" i="48"/>
  <c r="BK371" i="48"/>
  <c r="J233" i="48"/>
  <c r="J1216" i="48"/>
  <c r="BK682" i="48"/>
  <c r="J381" i="48"/>
  <c r="BK1198" i="48"/>
  <c r="BK1271" i="48"/>
  <c r="J890" i="48"/>
  <c r="J955" i="48"/>
  <c r="BK634" i="48"/>
  <c r="J362" i="48"/>
  <c r="BK1138" i="48"/>
  <c r="BK690" i="48"/>
  <c r="BK861" i="48"/>
  <c r="BK671" i="48"/>
  <c r="J503" i="48"/>
  <c r="J274" i="48"/>
  <c r="BK143" i="48"/>
  <c r="BK900" i="48"/>
  <c r="J827" i="48"/>
  <c r="J776" i="48"/>
  <c r="J676" i="48"/>
  <c r="BK121" i="49"/>
  <c r="J125" i="49"/>
  <c r="BK343" i="50"/>
  <c r="J312" i="50"/>
  <c r="BK329" i="50"/>
  <c r="J214" i="50"/>
  <c r="BK152" i="50"/>
  <c r="J349" i="50"/>
  <c r="BK183" i="50"/>
  <c r="J356" i="50"/>
  <c r="BK284" i="50"/>
  <c r="J203" i="50"/>
  <c r="J176" i="50"/>
  <c r="J132" i="50"/>
  <c r="BK265" i="50"/>
  <c r="J265" i="50"/>
  <c r="BK248" i="50"/>
  <c r="J281" i="50"/>
  <c r="J317" i="50"/>
  <c r="J290" i="50"/>
  <c r="J180" i="50"/>
  <c r="BK318" i="50"/>
  <c r="BK253" i="50"/>
  <c r="BK280" i="50"/>
  <c r="BK234" i="51"/>
  <c r="J238" i="51"/>
  <c r="BK236" i="51"/>
  <c r="BK219" i="51"/>
  <c r="BK202" i="51"/>
  <c r="J184" i="51"/>
  <c r="BK136" i="51"/>
  <c r="J223" i="51"/>
  <c r="BK169" i="51"/>
  <c r="J230" i="51"/>
  <c r="J131" i="51"/>
  <c r="BK134" i="51"/>
  <c r="BK157" i="51"/>
  <c r="BK191" i="51"/>
  <c r="BK192" i="51"/>
  <c r="J157" i="51"/>
  <c r="BK135" i="51"/>
  <c r="BK511" i="52"/>
  <c r="J235" i="52"/>
  <c r="BK507" i="52"/>
  <c r="BK330" i="52"/>
  <c r="BK144" i="52"/>
  <c r="BK379" i="52"/>
  <c r="J149" i="52"/>
  <c r="BK208" i="52"/>
  <c r="J467" i="52"/>
  <c r="BK432" i="52"/>
  <c r="J365" i="52"/>
  <c r="BK317" i="52"/>
  <c r="BK278" i="52"/>
  <c r="BK200" i="52"/>
  <c r="BK148" i="52"/>
  <c r="J379" i="52"/>
  <c r="BK237" i="52"/>
  <c r="BK218" i="52"/>
  <c r="J405" i="52"/>
  <c r="J278" i="52"/>
  <c r="BK210" i="52"/>
  <c r="BK373" i="52"/>
  <c r="J153" i="52"/>
  <c r="BK405" i="52"/>
  <c r="J134" i="52"/>
  <c r="J492" i="52"/>
  <c r="BK471" i="52"/>
  <c r="BK458" i="52"/>
  <c r="BK401" i="52"/>
  <c r="BK357" i="52"/>
  <c r="J317" i="52"/>
  <c r="J289" i="52"/>
  <c r="J271" i="52"/>
  <c r="J251" i="52"/>
  <c r="J185" i="52"/>
  <c r="BK159" i="52"/>
  <c r="BK147" i="52"/>
  <c r="BK128" i="52"/>
  <c r="BK483" i="52"/>
  <c r="J173" i="52"/>
  <c r="BK360" i="52"/>
  <c r="J284" i="52"/>
  <c r="J401" i="52"/>
  <c r="BK336" i="52"/>
  <c r="J224" i="52"/>
  <c r="BK316" i="52"/>
  <c r="J144" i="52"/>
  <c r="BK280" i="52"/>
  <c r="J280" i="52"/>
  <c r="BK393" i="52"/>
  <c r="BK345" i="53"/>
  <c r="J334" i="53"/>
  <c r="J305" i="53"/>
  <c r="BK283" i="53"/>
  <c r="J283" i="53"/>
  <c r="J250" i="53"/>
  <c r="BK206" i="53"/>
  <c r="BK176" i="53"/>
  <c r="BK281" i="53"/>
  <c r="J398" i="53"/>
  <c r="BK275" i="53"/>
  <c r="J431" i="53"/>
  <c r="J415" i="53"/>
  <c r="J228" i="53"/>
  <c r="BK424" i="53"/>
  <c r="BK403" i="53"/>
  <c r="J268" i="53"/>
  <c r="BK419" i="53"/>
  <c r="BK228" i="53"/>
  <c r="J216" i="53"/>
  <c r="J147" i="53"/>
  <c r="BK426" i="53"/>
  <c r="BK305" i="53"/>
  <c r="J293" i="53"/>
  <c r="J234" i="53"/>
  <c r="J214" i="53"/>
  <c r="J164" i="53"/>
  <c r="BK399" i="53"/>
  <c r="J323" i="53"/>
  <c r="BK204" i="53"/>
  <c r="J169" i="53"/>
  <c r="BK395" i="53"/>
  <c r="BK376" i="53"/>
  <c r="BK351" i="53"/>
  <c r="BK328" i="53"/>
  <c r="BK280" i="53"/>
  <c r="BK250" i="53"/>
  <c r="BK220" i="53"/>
  <c r="BK214" i="53"/>
  <c r="BK195" i="53"/>
  <c r="BK159" i="53"/>
  <c r="BK139" i="53"/>
  <c r="BK384" i="53"/>
  <c r="BK230" i="53"/>
  <c r="BK163" i="54"/>
  <c r="J155" i="54"/>
  <c r="J131" i="54"/>
  <c r="J159" i="54"/>
  <c r="BK135" i="54"/>
  <c r="BK143" i="54"/>
  <c r="J149" i="54"/>
  <c r="BK133" i="54"/>
  <c r="J151" i="54"/>
  <c r="J133" i="54"/>
  <c r="J120" i="54"/>
  <c r="BK125" i="54"/>
  <c r="BK127" i="54"/>
  <c r="P598" i="28" l="1"/>
  <c r="R598" i="28"/>
  <c r="R188" i="5"/>
  <c r="R239" i="5"/>
  <c r="R128" i="6"/>
  <c r="T339" i="6"/>
  <c r="R348" i="6"/>
  <c r="BK128" i="7"/>
  <c r="J128" i="7"/>
  <c r="J100" i="7"/>
  <c r="P231" i="7"/>
  <c r="P127" i="7" s="1"/>
  <c r="P126" i="7" s="1"/>
  <c r="AU102" i="1" s="1"/>
  <c r="R256" i="7"/>
  <c r="BK129" i="8"/>
  <c r="J129" i="8"/>
  <c r="J100" i="8" s="1"/>
  <c r="R264" i="8"/>
  <c r="R322" i="8"/>
  <c r="P307" i="9"/>
  <c r="R346" i="9"/>
  <c r="P284" i="10"/>
  <c r="R320" i="10"/>
  <c r="P130" i="11"/>
  <c r="P279" i="11"/>
  <c r="P295" i="11"/>
  <c r="R295" i="11"/>
  <c r="BK342" i="11"/>
  <c r="J342" i="11"/>
  <c r="J105" i="11" s="1"/>
  <c r="P320" i="12"/>
  <c r="BK360" i="12"/>
  <c r="J360" i="12"/>
  <c r="J104" i="12"/>
  <c r="R403" i="12"/>
  <c r="BK291" i="13"/>
  <c r="J291" i="13" s="1"/>
  <c r="J101" i="13" s="1"/>
  <c r="BK322" i="13"/>
  <c r="J322" i="13" s="1"/>
  <c r="J103" i="13" s="1"/>
  <c r="P128" i="14"/>
  <c r="T236" i="14"/>
  <c r="P245" i="14"/>
  <c r="T245" i="14"/>
  <c r="R128" i="15"/>
  <c r="T242" i="15"/>
  <c r="R267" i="15"/>
  <c r="BK129" i="16"/>
  <c r="J129" i="16"/>
  <c r="J100" i="16"/>
  <c r="BK277" i="16"/>
  <c r="J277" i="16" s="1"/>
  <c r="J101" i="16" s="1"/>
  <c r="T277" i="16"/>
  <c r="BK316" i="16"/>
  <c r="J316" i="16"/>
  <c r="J104" i="16"/>
  <c r="T128" i="17"/>
  <c r="P259" i="17"/>
  <c r="R259" i="17"/>
  <c r="BK128" i="18"/>
  <c r="J128" i="18"/>
  <c r="J100" i="18"/>
  <c r="R242" i="18"/>
  <c r="P271" i="18"/>
  <c r="P231" i="19"/>
  <c r="R240" i="19"/>
  <c r="BK129" i="20"/>
  <c r="J129" i="20"/>
  <c r="J100" i="20"/>
  <c r="R259" i="20"/>
  <c r="P283" i="20"/>
  <c r="T283" i="20"/>
  <c r="R129" i="21"/>
  <c r="T239" i="21"/>
  <c r="P276" i="21"/>
  <c r="BK129" i="22"/>
  <c r="BK245" i="22"/>
  <c r="J245" i="22"/>
  <c r="J101" i="22" s="1"/>
  <c r="T245" i="22"/>
  <c r="R282" i="22"/>
  <c r="BK228" i="23"/>
  <c r="J228" i="23"/>
  <c r="J101" i="23"/>
  <c r="T228" i="23"/>
  <c r="T237" i="23"/>
  <c r="P130" i="24"/>
  <c r="R268" i="24"/>
  <c r="P284" i="24"/>
  <c r="T284" i="24"/>
  <c r="R126" i="25"/>
  <c r="P128" i="26"/>
  <c r="P127" i="26"/>
  <c r="P126" i="26" s="1"/>
  <c r="AU122" i="1" s="1"/>
  <c r="P261" i="26"/>
  <c r="R352" i="28"/>
  <c r="BK322" i="29"/>
  <c r="J322" i="29"/>
  <c r="J104" i="29"/>
  <c r="BK129" i="30"/>
  <c r="J129" i="30"/>
  <c r="J100" i="30"/>
  <c r="T343" i="30"/>
  <c r="P296" i="31"/>
  <c r="P131" i="31"/>
  <c r="P130" i="31"/>
  <c r="P129" i="31" s="1"/>
  <c r="AU127" i="1" s="1"/>
  <c r="R293" i="32"/>
  <c r="R126" i="32" s="1"/>
  <c r="R125" i="32" s="1"/>
  <c r="BK351" i="33"/>
  <c r="J351" i="33"/>
  <c r="J102" i="33"/>
  <c r="P333" i="34"/>
  <c r="P132" i="2"/>
  <c r="R167" i="2"/>
  <c r="R185" i="2"/>
  <c r="T160" i="3"/>
  <c r="T211" i="3"/>
  <c r="R132" i="4"/>
  <c r="BK183" i="4"/>
  <c r="J183" i="4"/>
  <c r="J103" i="4" s="1"/>
  <c r="P334" i="31"/>
  <c r="P127" i="32"/>
  <c r="T351" i="33"/>
  <c r="R329" i="35"/>
  <c r="BK129" i="36"/>
  <c r="J129" i="36"/>
  <c r="J100" i="36" s="1"/>
  <c r="P278" i="36"/>
  <c r="BK128" i="37"/>
  <c r="J128" i="37" s="1"/>
  <c r="J100" i="37" s="1"/>
  <c r="P247" i="37"/>
  <c r="T128" i="38"/>
  <c r="BK255" i="39"/>
  <c r="J255" i="39" s="1"/>
  <c r="J103" i="39" s="1"/>
  <c r="BK248" i="40"/>
  <c r="J248" i="40"/>
  <c r="J103" i="40"/>
  <c r="BK228" i="41"/>
  <c r="J228" i="41"/>
  <c r="J103" i="41" s="1"/>
  <c r="BK227" i="42"/>
  <c r="J227" i="42"/>
  <c r="J103" i="42" s="1"/>
  <c r="R240" i="43"/>
  <c r="R130" i="44"/>
  <c r="BK526" i="44"/>
  <c r="J526" i="44" s="1"/>
  <c r="J105" i="44" s="1"/>
  <c r="T124" i="45"/>
  <c r="T125" i="46"/>
  <c r="P271" i="47"/>
  <c r="P358" i="47"/>
  <c r="BK396" i="47"/>
  <c r="J396" i="47"/>
  <c r="J103" i="47" s="1"/>
  <c r="T410" i="47"/>
  <c r="R455" i="47"/>
  <c r="P480" i="47"/>
  <c r="R507" i="47"/>
  <c r="P533" i="47"/>
  <c r="P541" i="47"/>
  <c r="R545" i="47"/>
  <c r="BK559" i="47"/>
  <c r="J559" i="47"/>
  <c r="J118" i="47" s="1"/>
  <c r="BK569" i="47"/>
  <c r="J569" i="47"/>
  <c r="J119" i="47"/>
  <c r="T569" i="47"/>
  <c r="T138" i="48"/>
  <c r="T517" i="48"/>
  <c r="BK736" i="48"/>
  <c r="J736" i="48" s="1"/>
  <c r="J104" i="48" s="1"/>
  <c r="R812" i="48"/>
  <c r="T1092" i="48"/>
  <c r="R1262" i="48"/>
  <c r="R131" i="50"/>
  <c r="R127" i="32"/>
  <c r="R130" i="33"/>
  <c r="P495" i="33"/>
  <c r="P494" i="33" s="1"/>
  <c r="R333" i="34"/>
  <c r="P517" i="48"/>
  <c r="T593" i="48"/>
  <c r="R971" i="48"/>
  <c r="T130" i="33"/>
  <c r="T129" i="33"/>
  <c r="BK127" i="34"/>
  <c r="BK126" i="34" s="1"/>
  <c r="BK125" i="34" s="1"/>
  <c r="J125" i="34" s="1"/>
  <c r="J32" i="34" s="1"/>
  <c r="J127" i="34"/>
  <c r="J100" i="34" s="1"/>
  <c r="BK826" i="48"/>
  <c r="J826" i="48" s="1"/>
  <c r="J108" i="48" s="1"/>
  <c r="P1041" i="48"/>
  <c r="P1248" i="48"/>
  <c r="P279" i="50"/>
  <c r="P142" i="47"/>
  <c r="BK332" i="47"/>
  <c r="J332" i="47"/>
  <c r="J100" i="47"/>
  <c r="BK410" i="47"/>
  <c r="J410" i="47"/>
  <c r="J104" i="47" s="1"/>
  <c r="P443" i="47"/>
  <c r="BK474" i="47"/>
  <c r="J474" i="47" s="1"/>
  <c r="J109" i="47" s="1"/>
  <c r="R491" i="47"/>
  <c r="P524" i="47"/>
  <c r="T541" i="47"/>
  <c r="P559" i="47"/>
  <c r="T573" i="47"/>
  <c r="T447" i="48"/>
  <c r="R593" i="48"/>
  <c r="T971" i="48"/>
  <c r="BK1199" i="48"/>
  <c r="J1199" i="48"/>
  <c r="J114" i="48" s="1"/>
  <c r="T1262" i="48"/>
  <c r="P120" i="49"/>
  <c r="P119" i="49"/>
  <c r="P118" i="49"/>
  <c r="AU145" i="1"/>
  <c r="T131" i="50"/>
  <c r="P347" i="50"/>
  <c r="P130" i="50" s="1"/>
  <c r="P129" i="50" s="1"/>
  <c r="AU147" i="1" s="1"/>
  <c r="BK181" i="3"/>
  <c r="J181" i="3"/>
  <c r="J103" i="3"/>
  <c r="P149" i="4"/>
  <c r="R183" i="4"/>
  <c r="BK333" i="34"/>
  <c r="J333" i="34" s="1"/>
  <c r="J102" i="34" s="1"/>
  <c r="BK138" i="48"/>
  <c r="J138" i="48" s="1"/>
  <c r="J98" i="48" s="1"/>
  <c r="P826" i="48"/>
  <c r="P1199" i="48"/>
  <c r="T279" i="50"/>
  <c r="P125" i="4"/>
  <c r="P289" i="50"/>
  <c r="R130" i="51"/>
  <c r="P167" i="2"/>
  <c r="P160" i="3"/>
  <c r="BK211" i="3"/>
  <c r="J211" i="3"/>
  <c r="J104" i="3" s="1"/>
  <c r="BK125" i="4"/>
  <c r="BK170" i="4"/>
  <c r="J170" i="4"/>
  <c r="J101" i="4" s="1"/>
  <c r="T183" i="4"/>
  <c r="R126" i="5"/>
  <c r="BK229" i="5"/>
  <c r="J229" i="5"/>
  <c r="J100" i="5" s="1"/>
  <c r="R229" i="5"/>
  <c r="BK262" i="5"/>
  <c r="J262" i="5"/>
  <c r="J102" i="5"/>
  <c r="P270" i="5"/>
  <c r="T128" i="6"/>
  <c r="BK378" i="6"/>
  <c r="J378" i="6"/>
  <c r="J103" i="6"/>
  <c r="R128" i="7"/>
  <c r="T231" i="7"/>
  <c r="T240" i="7"/>
  <c r="BK264" i="8"/>
  <c r="J264" i="8"/>
  <c r="J102" i="8"/>
  <c r="T283" i="8"/>
  <c r="R129" i="9"/>
  <c r="T307" i="9"/>
  <c r="BK346" i="9"/>
  <c r="J346" i="9" s="1"/>
  <c r="J104" i="9" s="1"/>
  <c r="BK130" i="10"/>
  <c r="J130" i="10" s="1"/>
  <c r="J100" i="10" s="1"/>
  <c r="R284" i="10"/>
  <c r="BK320" i="10"/>
  <c r="J320" i="10"/>
  <c r="J104" i="10" s="1"/>
  <c r="P364" i="10"/>
  <c r="BK130" i="11"/>
  <c r="J130" i="11"/>
  <c r="J100" i="11"/>
  <c r="R279" i="11"/>
  <c r="T303" i="11"/>
  <c r="P130" i="12"/>
  <c r="T320" i="12"/>
  <c r="T360" i="12"/>
  <c r="T128" i="13"/>
  <c r="P291" i="13"/>
  <c r="T322" i="13"/>
  <c r="BK128" i="14"/>
  <c r="R236" i="14"/>
  <c r="P261" i="14"/>
  <c r="BK251" i="15"/>
  <c r="J251" i="15" s="1"/>
  <c r="J102" i="15" s="1"/>
  <c r="T267" i="15"/>
  <c r="R129" i="16"/>
  <c r="R286" i="16"/>
  <c r="BK308" i="16"/>
  <c r="J308" i="16" s="1"/>
  <c r="J103" i="16" s="1"/>
  <c r="R308" i="16"/>
  <c r="T250" i="17"/>
  <c r="R275" i="17"/>
  <c r="BK251" i="18"/>
  <c r="J251" i="18" s="1"/>
  <c r="J102" i="18" s="1"/>
  <c r="T271" i="18"/>
  <c r="T128" i="19"/>
  <c r="BK256" i="19"/>
  <c r="J256" i="19"/>
  <c r="J103" i="19"/>
  <c r="R129" i="20"/>
  <c r="P250" i="20"/>
  <c r="BK291" i="20"/>
  <c r="J291" i="20" s="1"/>
  <c r="J104" i="20" s="1"/>
  <c r="P129" i="21"/>
  <c r="T248" i="21"/>
  <c r="P268" i="21"/>
  <c r="T268" i="21"/>
  <c r="R129" i="22"/>
  <c r="R254" i="22"/>
  <c r="P274" i="22"/>
  <c r="T274" i="22"/>
  <c r="BK128" i="23"/>
  <c r="J128" i="23"/>
  <c r="J100" i="23" s="1"/>
  <c r="R228" i="23"/>
  <c r="R262" i="23"/>
  <c r="BK268" i="24"/>
  <c r="J268" i="24" s="1"/>
  <c r="J102" i="24" s="1"/>
  <c r="T292" i="24"/>
  <c r="T126" i="25"/>
  <c r="T128" i="26"/>
  <c r="BK128" i="27"/>
  <c r="J128" i="27" s="1"/>
  <c r="J100" i="27" s="1"/>
  <c r="T239" i="27"/>
  <c r="T130" i="28"/>
  <c r="R322" i="29"/>
  <c r="P343" i="30"/>
  <c r="R296" i="31"/>
  <c r="R131" i="31"/>
  <c r="R130" i="31"/>
  <c r="R129" i="31"/>
  <c r="T293" i="32"/>
  <c r="BK495" i="33"/>
  <c r="J495" i="33" s="1"/>
  <c r="J105" i="33" s="1"/>
  <c r="P296" i="35"/>
  <c r="P131" i="35" s="1"/>
  <c r="P130" i="35" s="1"/>
  <c r="P129" i="35" s="1"/>
  <c r="AU131" i="1" s="1"/>
  <c r="T296" i="35"/>
  <c r="T131" i="35"/>
  <c r="T130" i="35" s="1"/>
  <c r="T129" i="35" s="1"/>
  <c r="R129" i="36"/>
  <c r="R274" i="36"/>
  <c r="T254" i="37"/>
  <c r="P260" i="38"/>
  <c r="P127" i="38" s="1"/>
  <c r="P126" i="38" s="1"/>
  <c r="AU134" i="1" s="1"/>
  <c r="BK128" i="39"/>
  <c r="P255" i="39"/>
  <c r="T128" i="40"/>
  <c r="R241" i="40"/>
  <c r="T128" i="41"/>
  <c r="BK221" i="41"/>
  <c r="J221" i="41"/>
  <c r="J102" i="41" s="1"/>
  <c r="P221" i="41"/>
  <c r="P128" i="42"/>
  <c r="T227" i="42"/>
  <c r="P127" i="43"/>
  <c r="P130" i="44"/>
  <c r="P124" i="45"/>
  <c r="T132" i="45"/>
  <c r="P178" i="46"/>
  <c r="T178" i="46"/>
  <c r="R222" i="46"/>
  <c r="BK271" i="47"/>
  <c r="J271" i="47"/>
  <c r="J99" i="47"/>
  <c r="R332" i="47"/>
  <c r="R396" i="47"/>
  <c r="P455" i="47"/>
  <c r="P474" i="47"/>
  <c r="T491" i="47"/>
  <c r="R524" i="47"/>
  <c r="R541" i="47"/>
  <c r="R559" i="47"/>
  <c r="BK573" i="47"/>
  <c r="J573" i="47"/>
  <c r="J120" i="47"/>
  <c r="P138" i="48"/>
  <c r="R517" i="48"/>
  <c r="T826" i="48"/>
  <c r="BK1041" i="48"/>
  <c r="J1041" i="48" s="1"/>
  <c r="J111" i="48" s="1"/>
  <c r="R279" i="50"/>
  <c r="R151" i="2"/>
  <c r="P161" i="2"/>
  <c r="BK185" i="2"/>
  <c r="J185" i="2"/>
  <c r="J105" i="2"/>
  <c r="R160" i="3"/>
  <c r="R128" i="3" s="1"/>
  <c r="R127" i="3" s="1"/>
  <c r="R211" i="3"/>
  <c r="BK149" i="4"/>
  <c r="J149" i="4"/>
  <c r="J100" i="4"/>
  <c r="T176" i="4"/>
  <c r="P126" i="5"/>
  <c r="BK188" i="5"/>
  <c r="J188" i="5"/>
  <c r="J99" i="5"/>
  <c r="P239" i="5"/>
  <c r="R262" i="5"/>
  <c r="R270" i="5"/>
  <c r="BK128" i="6"/>
  <c r="BK339" i="6"/>
  <c r="J339" i="6"/>
  <c r="J101" i="6" s="1"/>
  <c r="P348" i="6"/>
  <c r="P378" i="6"/>
  <c r="P128" i="7"/>
  <c r="BK231" i="7"/>
  <c r="J231" i="7"/>
  <c r="J101" i="7"/>
  <c r="P240" i="7"/>
  <c r="P256" i="7"/>
  <c r="T129" i="8"/>
  <c r="R255" i="8"/>
  <c r="P264" i="8"/>
  <c r="P283" i="8"/>
  <c r="BK322" i="8"/>
  <c r="J322" i="8" s="1"/>
  <c r="J104" i="8" s="1"/>
  <c r="P129" i="9"/>
  <c r="BK307" i="9"/>
  <c r="J307" i="9"/>
  <c r="J101" i="9"/>
  <c r="R307" i="9"/>
  <c r="R316" i="9"/>
  <c r="P338" i="9"/>
  <c r="T346" i="9"/>
  <c r="T130" i="10"/>
  <c r="BK284" i="10"/>
  <c r="J284" i="10" s="1"/>
  <c r="J101" i="10" s="1"/>
  <c r="T284" i="10"/>
  <c r="T293" i="10"/>
  <c r="P320" i="10"/>
  <c r="R364" i="10"/>
  <c r="T130" i="11"/>
  <c r="BK270" i="11"/>
  <c r="J270" i="11"/>
  <c r="J101" i="11" s="1"/>
  <c r="T270" i="11"/>
  <c r="T279" i="11"/>
  <c r="P303" i="11"/>
  <c r="P342" i="11"/>
  <c r="BK130" i="12"/>
  <c r="BK320" i="12"/>
  <c r="J320" i="12" s="1"/>
  <c r="J101" i="12" s="1"/>
  <c r="R320" i="12"/>
  <c r="R329" i="12"/>
  <c r="T329" i="12"/>
  <c r="BK351" i="12"/>
  <c r="J351" i="12" s="1"/>
  <c r="J103" i="12" s="1"/>
  <c r="P351" i="12"/>
  <c r="R351" i="12"/>
  <c r="T351" i="12"/>
  <c r="BK403" i="12"/>
  <c r="J403" i="12" s="1"/>
  <c r="J105" i="12" s="1"/>
  <c r="P128" i="13"/>
  <c r="R291" i="13"/>
  <c r="P322" i="13"/>
  <c r="T128" i="14"/>
  <c r="BK261" i="14"/>
  <c r="J261" i="14" s="1"/>
  <c r="J103" i="14" s="1"/>
  <c r="P128" i="15"/>
  <c r="R242" i="15"/>
  <c r="R251" i="15"/>
  <c r="P286" i="16"/>
  <c r="T316" i="16"/>
  <c r="P128" i="17"/>
  <c r="P127" i="17" s="1"/>
  <c r="P126" i="17" s="1"/>
  <c r="AU112" i="1" s="1"/>
  <c r="P250" i="17"/>
  <c r="P275" i="17"/>
  <c r="BK242" i="18"/>
  <c r="J242" i="18"/>
  <c r="J101" i="18" s="1"/>
  <c r="BK271" i="18"/>
  <c r="J271" i="18"/>
  <c r="J103" i="18" s="1"/>
  <c r="BK128" i="19"/>
  <c r="J128" i="19"/>
  <c r="J100" i="19"/>
  <c r="BK240" i="19"/>
  <c r="J240" i="19"/>
  <c r="J102" i="19" s="1"/>
  <c r="T240" i="19"/>
  <c r="P259" i="20"/>
  <c r="R291" i="20"/>
  <c r="T129" i="21"/>
  <c r="R239" i="21"/>
  <c r="BK276" i="21"/>
  <c r="J276" i="21" s="1"/>
  <c r="J104" i="21" s="1"/>
  <c r="P254" i="22"/>
  <c r="BK274" i="22"/>
  <c r="J274" i="22" s="1"/>
  <c r="J103" i="22" s="1"/>
  <c r="R274" i="22"/>
  <c r="P128" i="23"/>
  <c r="P228" i="23"/>
  <c r="P262" i="23"/>
  <c r="R130" i="24"/>
  <c r="T259" i="24"/>
  <c r="P292" i="24"/>
  <c r="R335" i="24"/>
  <c r="R152" i="25"/>
  <c r="BK128" i="26"/>
  <c r="R261" i="26"/>
  <c r="P128" i="27"/>
  <c r="BK352" i="28"/>
  <c r="J352" i="28"/>
  <c r="J102" i="28"/>
  <c r="T290" i="29"/>
  <c r="T129" i="29" s="1"/>
  <c r="T128" i="29" s="1"/>
  <c r="T127" i="29" s="1"/>
  <c r="T129" i="30"/>
  <c r="T128" i="30" s="1"/>
  <c r="T127" i="30" s="1"/>
  <c r="R334" i="31"/>
  <c r="BK127" i="32"/>
  <c r="J127" i="32" s="1"/>
  <c r="J100" i="32" s="1"/>
  <c r="P351" i="33"/>
  <c r="T495" i="33"/>
  <c r="T494" i="33" s="1"/>
  <c r="T127" i="34"/>
  <c r="P329" i="35"/>
  <c r="BK278" i="36"/>
  <c r="J278" i="36"/>
  <c r="J104" i="36" s="1"/>
  <c r="P128" i="37"/>
  <c r="R247" i="37"/>
  <c r="T260" i="38"/>
  <c r="T128" i="39"/>
  <c r="BK248" i="39"/>
  <c r="J248" i="39" s="1"/>
  <c r="J102" i="39" s="1"/>
  <c r="T248" i="39"/>
  <c r="BK128" i="40"/>
  <c r="P248" i="40"/>
  <c r="T228" i="41"/>
  <c r="BK220" i="42"/>
  <c r="J220" i="42" s="1"/>
  <c r="J102" i="42" s="1"/>
  <c r="P220" i="42"/>
  <c r="T127" i="43"/>
  <c r="P358" i="44"/>
  <c r="BK125" i="46"/>
  <c r="J125" i="46"/>
  <c r="J98" i="46" s="1"/>
  <c r="T222" i="46"/>
  <c r="R142" i="47"/>
  <c r="BK358" i="47"/>
  <c r="J358" i="47" s="1"/>
  <c r="J101" i="47" s="1"/>
  <c r="P396" i="47"/>
  <c r="BK455" i="47"/>
  <c r="J455" i="47" s="1"/>
  <c r="J106" i="47" s="1"/>
  <c r="P491" i="47"/>
  <c r="BK524" i="47"/>
  <c r="J524" i="47"/>
  <c r="J113" i="47" s="1"/>
  <c r="BK545" i="47"/>
  <c r="J545" i="47" s="1"/>
  <c r="J116" i="47" s="1"/>
  <c r="R553" i="47"/>
  <c r="R569" i="47"/>
  <c r="R447" i="48"/>
  <c r="P736" i="48"/>
  <c r="BK1092" i="48"/>
  <c r="J1092" i="48" s="1"/>
  <c r="J113" i="48" s="1"/>
  <c r="T1248" i="48"/>
  <c r="BK120" i="49"/>
  <c r="J120" i="49" s="1"/>
  <c r="J98" i="49" s="1"/>
  <c r="BK289" i="50"/>
  <c r="J289" i="50"/>
  <c r="J104" i="50" s="1"/>
  <c r="T132" i="2"/>
  <c r="BK167" i="2"/>
  <c r="J167" i="2"/>
  <c r="J103" i="2"/>
  <c r="R179" i="2"/>
  <c r="R189" i="2"/>
  <c r="P170" i="3"/>
  <c r="P132" i="4"/>
  <c r="R170" i="4"/>
  <c r="R124" i="4" s="1"/>
  <c r="R123" i="4" s="1"/>
  <c r="R176" i="4"/>
  <c r="R138" i="48"/>
  <c r="BK517" i="48"/>
  <c r="J517" i="48"/>
  <c r="J101" i="48" s="1"/>
  <c r="P593" i="48"/>
  <c r="T736" i="48"/>
  <c r="BK971" i="48"/>
  <c r="J971" i="48" s="1"/>
  <c r="J110" i="48" s="1"/>
  <c r="R1041" i="48"/>
  <c r="R1068" i="48"/>
  <c r="R1199" i="48"/>
  <c r="BK1262" i="48"/>
  <c r="J1262" i="48"/>
  <c r="J116" i="48"/>
  <c r="T256" i="50"/>
  <c r="BK130" i="51"/>
  <c r="J130" i="51" s="1"/>
  <c r="J100" i="51" s="1"/>
  <c r="BK207" i="51"/>
  <c r="J207" i="51" s="1"/>
  <c r="J103" i="51" s="1"/>
  <c r="T207" i="51"/>
  <c r="P233" i="51"/>
  <c r="T129" i="36"/>
  <c r="BK274" i="36"/>
  <c r="J274" i="36"/>
  <c r="J103" i="36" s="1"/>
  <c r="T274" i="36"/>
  <c r="BK254" i="37"/>
  <c r="J254" i="37" s="1"/>
  <c r="J103" i="37" s="1"/>
  <c r="P128" i="38"/>
  <c r="T255" i="39"/>
  <c r="T248" i="40"/>
  <c r="P128" i="41"/>
  <c r="R221" i="41"/>
  <c r="T220" i="42"/>
  <c r="T127" i="42" s="1"/>
  <c r="T126" i="42" s="1"/>
  <c r="T240" i="43"/>
  <c r="BK358" i="44"/>
  <c r="J358" i="44"/>
  <c r="J102" i="44" s="1"/>
  <c r="R124" i="45"/>
  <c r="R132" i="45"/>
  <c r="P125" i="46"/>
  <c r="P193" i="46"/>
  <c r="T193" i="46"/>
  <c r="T271" i="47"/>
  <c r="T332" i="47"/>
  <c r="R410" i="47"/>
  <c r="T443" i="47"/>
  <c r="R474" i="47"/>
  <c r="T480" i="47"/>
  <c r="P507" i="47"/>
  <c r="BK533" i="47"/>
  <c r="J533" i="47" s="1"/>
  <c r="J114" i="47" s="1"/>
  <c r="BK541" i="47"/>
  <c r="J541" i="47"/>
  <c r="J115" i="47" s="1"/>
  <c r="T545" i="47"/>
  <c r="T553" i="47"/>
  <c r="P573" i="47"/>
  <c r="T376" i="48"/>
  <c r="BK593" i="48"/>
  <c r="J593" i="48" s="1"/>
  <c r="J102" i="48" s="1"/>
  <c r="R826" i="48"/>
  <c r="BK954" i="48"/>
  <c r="J954" i="48"/>
  <c r="J109" i="48" s="1"/>
  <c r="T954" i="48"/>
  <c r="T1041" i="48"/>
  <c r="P1068" i="48"/>
  <c r="T1199" i="48"/>
  <c r="P1262" i="48"/>
  <c r="T289" i="50"/>
  <c r="R180" i="52"/>
  <c r="R350" i="52"/>
  <c r="R132" i="2"/>
  <c r="T167" i="2"/>
  <c r="BK189" i="2"/>
  <c r="J189" i="2"/>
  <c r="J106" i="2" s="1"/>
  <c r="BK129" i="3"/>
  <c r="BK128" i="3" s="1"/>
  <c r="J128" i="3" s="1"/>
  <c r="J99" i="3" s="1"/>
  <c r="T170" i="3"/>
  <c r="BK228" i="3"/>
  <c r="J228" i="3"/>
  <c r="J105" i="3" s="1"/>
  <c r="BK132" i="4"/>
  <c r="J132" i="4" s="1"/>
  <c r="J99" i="4" s="1"/>
  <c r="BK176" i="4"/>
  <c r="J176" i="4"/>
  <c r="J102" i="4"/>
  <c r="P188" i="5"/>
  <c r="P229" i="5"/>
  <c r="T229" i="5"/>
  <c r="P262" i="5"/>
  <c r="T270" i="5"/>
  <c r="P128" i="6"/>
  <c r="R339" i="6"/>
  <c r="R378" i="6"/>
  <c r="R231" i="7"/>
  <c r="T256" i="7"/>
  <c r="T127" i="7" s="1"/>
  <c r="T126" i="7" s="1"/>
  <c r="BK255" i="8"/>
  <c r="J255" i="8" s="1"/>
  <c r="J101" i="8" s="1"/>
  <c r="T264" i="8"/>
  <c r="P322" i="8"/>
  <c r="P128" i="8" s="1"/>
  <c r="P127" i="8" s="1"/>
  <c r="AU103" i="1" s="1"/>
  <c r="T129" i="9"/>
  <c r="T316" i="9"/>
  <c r="R338" i="9"/>
  <c r="R130" i="10"/>
  <c r="R129" i="10" s="1"/>
  <c r="R128" i="10" s="1"/>
  <c r="R293" i="10"/>
  <c r="P312" i="10"/>
  <c r="R312" i="10"/>
  <c r="BK364" i="10"/>
  <c r="J364" i="10"/>
  <c r="J105" i="10"/>
  <c r="R130" i="11"/>
  <c r="R270" i="11"/>
  <c r="BK303" i="11"/>
  <c r="J303" i="11" s="1"/>
  <c r="J104" i="11" s="1"/>
  <c r="R342" i="11"/>
  <c r="T130" i="12"/>
  <c r="T129" i="12" s="1"/>
  <c r="T128" i="12" s="1"/>
  <c r="P329" i="12"/>
  <c r="R360" i="12"/>
  <c r="T403" i="12"/>
  <c r="R128" i="13"/>
  <c r="T291" i="13"/>
  <c r="R300" i="13"/>
  <c r="P236" i="14"/>
  <c r="R261" i="14"/>
  <c r="BK242" i="15"/>
  <c r="J242" i="15" s="1"/>
  <c r="J101" i="15" s="1"/>
  <c r="BK267" i="15"/>
  <c r="J267" i="15"/>
  <c r="J103" i="15"/>
  <c r="P129" i="16"/>
  <c r="P277" i="16"/>
  <c r="R277" i="16"/>
  <c r="P316" i="16"/>
  <c r="BK250" i="17"/>
  <c r="J250" i="17" s="1"/>
  <c r="J101" i="17" s="1"/>
  <c r="BK275" i="17"/>
  <c r="J275" i="17"/>
  <c r="J103" i="17" s="1"/>
  <c r="T128" i="18"/>
  <c r="R251" i="18"/>
  <c r="R231" i="19"/>
  <c r="T256" i="19"/>
  <c r="T129" i="20"/>
  <c r="R250" i="20"/>
  <c r="BK283" i="20"/>
  <c r="J283" i="20" s="1"/>
  <c r="J103" i="20" s="1"/>
  <c r="R283" i="20"/>
  <c r="BK248" i="21"/>
  <c r="J248" i="21"/>
  <c r="J102" i="21" s="1"/>
  <c r="R268" i="21"/>
  <c r="P129" i="22"/>
  <c r="BK282" i="22"/>
  <c r="J282" i="22" s="1"/>
  <c r="J104" i="22" s="1"/>
  <c r="R128" i="23"/>
  <c r="BK262" i="23"/>
  <c r="J262" i="23"/>
  <c r="J103" i="23" s="1"/>
  <c r="BK259" i="24"/>
  <c r="BK129" i="24" s="1"/>
  <c r="J129" i="24" s="1"/>
  <c r="J99" i="24" s="1"/>
  <c r="BK292" i="24"/>
  <c r="J292" i="24"/>
  <c r="J104" i="24"/>
  <c r="T335" i="24"/>
  <c r="BK152" i="25"/>
  <c r="J152" i="25" s="1"/>
  <c r="J101" i="25" s="1"/>
  <c r="BK239" i="27"/>
  <c r="J239" i="27"/>
  <c r="J103" i="27" s="1"/>
  <c r="R130" i="28"/>
  <c r="R129" i="28" s="1"/>
  <c r="R128" i="28" s="1"/>
  <c r="P322" i="29"/>
  <c r="R129" i="30"/>
  <c r="BK334" i="31"/>
  <c r="J334" i="31"/>
  <c r="J104" i="31"/>
  <c r="BK130" i="33"/>
  <c r="J130" i="33"/>
  <c r="J100" i="33" s="1"/>
  <c r="P256" i="50"/>
  <c r="T127" i="52"/>
  <c r="BK350" i="52"/>
  <c r="J350" i="52"/>
  <c r="J101" i="52"/>
  <c r="BK329" i="35"/>
  <c r="J329" i="35" s="1"/>
  <c r="J104" i="35" s="1"/>
  <c r="T278" i="36"/>
  <c r="R254" i="37"/>
  <c r="BK128" i="38"/>
  <c r="BK260" i="38"/>
  <c r="J260" i="38" s="1"/>
  <c r="J103" i="38" s="1"/>
  <c r="R128" i="39"/>
  <c r="P248" i="39"/>
  <c r="R248" i="39"/>
  <c r="R128" i="40"/>
  <c r="BK241" i="40"/>
  <c r="J241" i="40" s="1"/>
  <c r="J102" i="40" s="1"/>
  <c r="T241" i="40"/>
  <c r="R128" i="41"/>
  <c r="P228" i="41"/>
  <c r="R128" i="42"/>
  <c r="R227" i="42"/>
  <c r="R127" i="43"/>
  <c r="R126" i="43" s="1"/>
  <c r="R125" i="43" s="1"/>
  <c r="BK130" i="44"/>
  <c r="J130" i="44"/>
  <c r="J100" i="44"/>
  <c r="T358" i="44"/>
  <c r="P526" i="44"/>
  <c r="P525" i="44" s="1"/>
  <c r="BK132" i="45"/>
  <c r="J132" i="45" s="1"/>
  <c r="J100" i="45" s="1"/>
  <c r="P132" i="45"/>
  <c r="BK140" i="45"/>
  <c r="J140" i="45"/>
  <c r="J101" i="45" s="1"/>
  <c r="P140" i="45"/>
  <c r="R140" i="45"/>
  <c r="T140" i="45"/>
  <c r="R125" i="46"/>
  <c r="BK193" i="46"/>
  <c r="J193" i="46"/>
  <c r="J101" i="46"/>
  <c r="R193" i="46"/>
  <c r="T142" i="47"/>
  <c r="R358" i="47"/>
  <c r="T396" i="47"/>
  <c r="R443" i="47"/>
  <c r="BK480" i="47"/>
  <c r="J480" i="47"/>
  <c r="J110" i="47" s="1"/>
  <c r="BK507" i="47"/>
  <c r="BK473" i="47" s="1"/>
  <c r="J473" i="47" s="1"/>
  <c r="J108" i="47" s="1"/>
  <c r="R533" i="47"/>
  <c r="BK553" i="47"/>
  <c r="J553" i="47"/>
  <c r="J117" i="47" s="1"/>
  <c r="P569" i="47"/>
  <c r="BK376" i="48"/>
  <c r="J376" i="48" s="1"/>
  <c r="J99" i="48" s="1"/>
  <c r="BK647" i="48"/>
  <c r="J647" i="48"/>
  <c r="J103" i="48"/>
  <c r="P971" i="48"/>
  <c r="BK1068" i="48"/>
  <c r="J1068" i="48"/>
  <c r="J112" i="48"/>
  <c r="BK1248" i="48"/>
  <c r="J1248" i="48" s="1"/>
  <c r="J115" i="48" s="1"/>
  <c r="T120" i="49"/>
  <c r="T119" i="49"/>
  <c r="T118" i="49" s="1"/>
  <c r="BK279" i="50"/>
  <c r="J279" i="50" s="1"/>
  <c r="J103" i="50" s="1"/>
  <c r="BK160" i="3"/>
  <c r="J160" i="3" s="1"/>
  <c r="J101" i="3" s="1"/>
  <c r="R181" i="3"/>
  <c r="T228" i="3"/>
  <c r="R149" i="4"/>
  <c r="P131" i="50"/>
  <c r="BK347" i="50"/>
  <c r="J347" i="50"/>
  <c r="J106" i="50"/>
  <c r="R127" i="52"/>
  <c r="R231" i="52"/>
  <c r="BK470" i="52"/>
  <c r="J470" i="52" s="1"/>
  <c r="J102" i="52" s="1"/>
  <c r="T501" i="52"/>
  <c r="P151" i="2"/>
  <c r="T161" i="2"/>
  <c r="T179" i="2"/>
  <c r="T189" i="2"/>
  <c r="P129" i="3"/>
  <c r="R170" i="3"/>
  <c r="T125" i="4"/>
  <c r="T170" i="4"/>
  <c r="BK447" i="48"/>
  <c r="J447" i="48"/>
  <c r="J100" i="48"/>
  <c r="P647" i="48"/>
  <c r="BK812" i="48"/>
  <c r="J812" i="48" s="1"/>
  <c r="J105" i="48" s="1"/>
  <c r="R1092" i="48"/>
  <c r="R1248" i="48"/>
  <c r="BK131" i="50"/>
  <c r="J131" i="50" s="1"/>
  <c r="J100" i="50" s="1"/>
  <c r="BK126" i="5"/>
  <c r="T188" i="5"/>
  <c r="T239" i="5"/>
  <c r="BK270" i="5"/>
  <c r="J270" i="5" s="1"/>
  <c r="J103" i="5" s="1"/>
  <c r="BK348" i="6"/>
  <c r="J348" i="6"/>
  <c r="J102" i="6" s="1"/>
  <c r="T348" i="6"/>
  <c r="BK240" i="7"/>
  <c r="J240" i="7" s="1"/>
  <c r="J102" i="7" s="1"/>
  <c r="R240" i="7"/>
  <c r="P129" i="8"/>
  <c r="P255" i="8"/>
  <c r="BK283" i="8"/>
  <c r="J283" i="8"/>
  <c r="J103" i="8" s="1"/>
  <c r="T322" i="8"/>
  <c r="BK129" i="9"/>
  <c r="J129" i="9"/>
  <c r="J100" i="9" s="1"/>
  <c r="P316" i="9"/>
  <c r="BK338" i="9"/>
  <c r="J338" i="9"/>
  <c r="J103" i="9"/>
  <c r="T338" i="9"/>
  <c r="P130" i="10"/>
  <c r="P129" i="10" s="1"/>
  <c r="P128" i="10" s="1"/>
  <c r="AU105" i="1" s="1"/>
  <c r="P293" i="10"/>
  <c r="BK312" i="10"/>
  <c r="J312" i="10"/>
  <c r="J103" i="10" s="1"/>
  <c r="T312" i="10"/>
  <c r="T364" i="10"/>
  <c r="BK279" i="11"/>
  <c r="BK129" i="11" s="1"/>
  <c r="BK128" i="11" s="1"/>
  <c r="J128" i="11" s="1"/>
  <c r="J98" i="11" s="1"/>
  <c r="J279" i="11"/>
  <c r="J102" i="11" s="1"/>
  <c r="BK295" i="11"/>
  <c r="J295" i="11" s="1"/>
  <c r="J103" i="11" s="1"/>
  <c r="T295" i="11"/>
  <c r="T342" i="11"/>
  <c r="R130" i="12"/>
  <c r="R129" i="12" s="1"/>
  <c r="R128" i="12" s="1"/>
  <c r="BK329" i="12"/>
  <c r="J329" i="12"/>
  <c r="J102" i="12" s="1"/>
  <c r="P360" i="12"/>
  <c r="P403" i="12"/>
  <c r="BK300" i="13"/>
  <c r="J300" i="13"/>
  <c r="J102" i="13"/>
  <c r="P300" i="13"/>
  <c r="T300" i="13"/>
  <c r="BK236" i="14"/>
  <c r="J236" i="14"/>
  <c r="J101" i="14"/>
  <c r="T261" i="14"/>
  <c r="BK128" i="15"/>
  <c r="J128" i="15" s="1"/>
  <c r="J100" i="15" s="1"/>
  <c r="P242" i="15"/>
  <c r="P251" i="15"/>
  <c r="T251" i="15"/>
  <c r="T129" i="16"/>
  <c r="T128" i="16"/>
  <c r="T127" i="16" s="1"/>
  <c r="T286" i="16"/>
  <c r="P308" i="16"/>
  <c r="T308" i="16"/>
  <c r="BK128" i="17"/>
  <c r="R250" i="17"/>
  <c r="T275" i="17"/>
  <c r="P128" i="18"/>
  <c r="T242" i="18"/>
  <c r="T251" i="18"/>
  <c r="R128" i="19"/>
  <c r="T231" i="19"/>
  <c r="R256" i="19"/>
  <c r="R127" i="19" s="1"/>
  <c r="R126" i="19" s="1"/>
  <c r="BK259" i="20"/>
  <c r="J259" i="20"/>
  <c r="J102" i="20" s="1"/>
  <c r="P291" i="20"/>
  <c r="BK129" i="21"/>
  <c r="J129" i="21" s="1"/>
  <c r="J100" i="21" s="1"/>
  <c r="P248" i="21"/>
  <c r="T276" i="21"/>
  <c r="BK254" i="22"/>
  <c r="J254" i="22" s="1"/>
  <c r="J102" i="22" s="1"/>
  <c r="P282" i="22"/>
  <c r="P237" i="23"/>
  <c r="R237" i="23"/>
  <c r="BK130" i="24"/>
  <c r="J130" i="24" s="1"/>
  <c r="J100" i="24" s="1"/>
  <c r="P268" i="24"/>
  <c r="BK284" i="24"/>
  <c r="J284" i="24" s="1"/>
  <c r="J103" i="24" s="1"/>
  <c r="R284" i="24"/>
  <c r="BK335" i="24"/>
  <c r="J335" i="24" s="1"/>
  <c r="J105" i="24" s="1"/>
  <c r="BK126" i="25"/>
  <c r="J126" i="25" s="1"/>
  <c r="J100" i="25" s="1"/>
  <c r="P152" i="25"/>
  <c r="BK261" i="26"/>
  <c r="J261" i="26" s="1"/>
  <c r="J103" i="26" s="1"/>
  <c r="T128" i="27"/>
  <c r="T127" i="27"/>
  <c r="T126" i="27"/>
  <c r="R239" i="27"/>
  <c r="R127" i="27" s="1"/>
  <c r="R126" i="27" s="1"/>
  <c r="BK130" i="28"/>
  <c r="P352" i="28"/>
  <c r="R290" i="29"/>
  <c r="R129" i="29"/>
  <c r="R128" i="29"/>
  <c r="R127" i="29" s="1"/>
  <c r="R343" i="30"/>
  <c r="T334" i="31"/>
  <c r="BK293" i="32"/>
  <c r="J293" i="32" s="1"/>
  <c r="J102" i="32" s="1"/>
  <c r="P130" i="33"/>
  <c r="P129" i="33" s="1"/>
  <c r="P127" i="34"/>
  <c r="P126" i="34" s="1"/>
  <c r="P125" i="34" s="1"/>
  <c r="AU130" i="1" s="1"/>
  <c r="BK296" i="35"/>
  <c r="J296" i="35"/>
  <c r="J101" i="35"/>
  <c r="R296" i="35"/>
  <c r="R131" i="35" s="1"/>
  <c r="R130" i="35" s="1"/>
  <c r="R129" i="35" s="1"/>
  <c r="P129" i="36"/>
  <c r="P128" i="36" s="1"/>
  <c r="P127" i="36" s="1"/>
  <c r="AU132" i="1" s="1"/>
  <c r="P274" i="36"/>
  <c r="R128" i="37"/>
  <c r="R127" i="37" s="1"/>
  <c r="R126" i="37" s="1"/>
  <c r="BK247" i="37"/>
  <c r="J247" i="37"/>
  <c r="J102" i="37" s="1"/>
  <c r="T247" i="37"/>
  <c r="R260" i="38"/>
  <c r="P128" i="39"/>
  <c r="P127" i="39" s="1"/>
  <c r="P126" i="39" s="1"/>
  <c r="AU135" i="1" s="1"/>
  <c r="R248" i="40"/>
  <c r="R228" i="41"/>
  <c r="T128" i="42"/>
  <c r="R220" i="42"/>
  <c r="BK127" i="43"/>
  <c r="J127" i="43"/>
  <c r="J100" i="43" s="1"/>
  <c r="P240" i="43"/>
  <c r="T130" i="44"/>
  <c r="T129" i="44" s="1"/>
  <c r="T128" i="44" s="1"/>
  <c r="T526" i="44"/>
  <c r="T525" i="44"/>
  <c r="R178" i="46"/>
  <c r="P222" i="46"/>
  <c r="BK142" i="47"/>
  <c r="J142" i="47" s="1"/>
  <c r="J98" i="47" s="1"/>
  <c r="P332" i="47"/>
  <c r="BK443" i="47"/>
  <c r="J443" i="47"/>
  <c r="J105" i="47" s="1"/>
  <c r="R480" i="47"/>
  <c r="T524" i="47"/>
  <c r="P553" i="47"/>
  <c r="P376" i="48"/>
  <c r="R736" i="48"/>
  <c r="P954" i="48"/>
  <c r="T1068" i="48"/>
  <c r="R347" i="50"/>
  <c r="BK170" i="3"/>
  <c r="J170" i="3" s="1"/>
  <c r="J102" i="3" s="1"/>
  <c r="P211" i="3"/>
  <c r="T132" i="4"/>
  <c r="P176" i="4"/>
  <c r="P293" i="32"/>
  <c r="P447" i="48"/>
  <c r="R647" i="48"/>
  <c r="P812" i="48"/>
  <c r="R954" i="48"/>
  <c r="R120" i="49"/>
  <c r="R119" i="49"/>
  <c r="R118" i="49" s="1"/>
  <c r="BK256" i="50"/>
  <c r="J256" i="50"/>
  <c r="J101" i="50"/>
  <c r="BK231" i="52"/>
  <c r="J231" i="52" s="1"/>
  <c r="J100" i="52" s="1"/>
  <c r="R501" i="52"/>
  <c r="BK132" i="2"/>
  <c r="BK131" i="2" s="1"/>
  <c r="J131" i="2" s="1"/>
  <c r="J99" i="2" s="1"/>
  <c r="BK151" i="2"/>
  <c r="J151" i="2" s="1"/>
  <c r="J101" i="2" s="1"/>
  <c r="BK161" i="2"/>
  <c r="J161" i="2"/>
  <c r="J102" i="2" s="1"/>
  <c r="BK179" i="2"/>
  <c r="J179" i="2" s="1"/>
  <c r="J104" i="2" s="1"/>
  <c r="P185" i="2"/>
  <c r="P189" i="2"/>
  <c r="T129" i="3"/>
  <c r="T181" i="3"/>
  <c r="P228" i="3"/>
  <c r="T149" i="4"/>
  <c r="P130" i="51"/>
  <c r="R199" i="51"/>
  <c r="R207" i="51"/>
  <c r="R233" i="51"/>
  <c r="BK127" i="52"/>
  <c r="BK126" i="52" s="1"/>
  <c r="J126" i="52" s="1"/>
  <c r="J97" i="52" s="1"/>
  <c r="P180" i="52"/>
  <c r="P350" i="52"/>
  <c r="P501" i="52"/>
  <c r="T151" i="2"/>
  <c r="R161" i="2"/>
  <c r="P179" i="2"/>
  <c r="T185" i="2"/>
  <c r="R129" i="3"/>
  <c r="P181" i="3"/>
  <c r="R228" i="3"/>
  <c r="R125" i="4"/>
  <c r="P170" i="4"/>
  <c r="P183" i="4"/>
  <c r="R256" i="50"/>
  <c r="T129" i="53"/>
  <c r="T279" i="53"/>
  <c r="T282" i="53"/>
  <c r="BK326" i="53"/>
  <c r="J326" i="53" s="1"/>
  <c r="J103" i="53" s="1"/>
  <c r="P366" i="53"/>
  <c r="P417" i="53"/>
  <c r="T126" i="5"/>
  <c r="T125" i="5" s="1"/>
  <c r="T124" i="5" s="1"/>
  <c r="BK239" i="5"/>
  <c r="J239" i="5"/>
  <c r="J101" i="5"/>
  <c r="T262" i="5"/>
  <c r="P339" i="6"/>
  <c r="T378" i="6"/>
  <c r="T128" i="7"/>
  <c r="BK256" i="7"/>
  <c r="J256" i="7"/>
  <c r="J103" i="7" s="1"/>
  <c r="R129" i="8"/>
  <c r="R128" i="8" s="1"/>
  <c r="R127" i="8" s="1"/>
  <c r="T255" i="8"/>
  <c r="R283" i="8"/>
  <c r="BK316" i="9"/>
  <c r="J316" i="9" s="1"/>
  <c r="J102" i="9" s="1"/>
  <c r="P346" i="9"/>
  <c r="BK293" i="10"/>
  <c r="J293" i="10" s="1"/>
  <c r="J102" i="10" s="1"/>
  <c r="T320" i="10"/>
  <c r="P270" i="11"/>
  <c r="R303" i="11"/>
  <c r="BK128" i="13"/>
  <c r="J128" i="13"/>
  <c r="J100" i="13"/>
  <c r="R322" i="13"/>
  <c r="R128" i="14"/>
  <c r="R127" i="14"/>
  <c r="R126" i="14" s="1"/>
  <c r="BK245" i="14"/>
  <c r="J245" i="14" s="1"/>
  <c r="J102" i="14" s="1"/>
  <c r="R245" i="14"/>
  <c r="T128" i="15"/>
  <c r="T127" i="15"/>
  <c r="T126" i="15" s="1"/>
  <c r="P267" i="15"/>
  <c r="BK286" i="16"/>
  <c r="J286" i="16" s="1"/>
  <c r="J102" i="16" s="1"/>
  <c r="R316" i="16"/>
  <c r="R128" i="17"/>
  <c r="R127" i="17"/>
  <c r="R126" i="17" s="1"/>
  <c r="BK259" i="17"/>
  <c r="J259" i="17"/>
  <c r="J102" i="17"/>
  <c r="T259" i="17"/>
  <c r="R128" i="18"/>
  <c r="R127" i="18"/>
  <c r="R126" i="18" s="1"/>
  <c r="P242" i="18"/>
  <c r="P251" i="18"/>
  <c r="R271" i="18"/>
  <c r="P128" i="19"/>
  <c r="P127" i="19" s="1"/>
  <c r="P126" i="19" s="1"/>
  <c r="AU114" i="1" s="1"/>
  <c r="BK231" i="19"/>
  <c r="J231" i="19" s="1"/>
  <c r="J101" i="19" s="1"/>
  <c r="P240" i="19"/>
  <c r="P256" i="19"/>
  <c r="P129" i="20"/>
  <c r="P128" i="20"/>
  <c r="P127" i="20" s="1"/>
  <c r="AU115" i="1" s="1"/>
  <c r="BK250" i="20"/>
  <c r="J250" i="20"/>
  <c r="J101" i="20"/>
  <c r="T250" i="20"/>
  <c r="T259" i="20"/>
  <c r="T291" i="20"/>
  <c r="BK239" i="21"/>
  <c r="J239" i="21" s="1"/>
  <c r="J101" i="21" s="1"/>
  <c r="P239" i="21"/>
  <c r="R248" i="21"/>
  <c r="BK268" i="21"/>
  <c r="J268" i="21" s="1"/>
  <c r="J103" i="21" s="1"/>
  <c r="R276" i="21"/>
  <c r="T129" i="22"/>
  <c r="T128" i="22" s="1"/>
  <c r="T127" i="22" s="1"/>
  <c r="P245" i="22"/>
  <c r="R245" i="22"/>
  <c r="T254" i="22"/>
  <c r="T282" i="22"/>
  <c r="T128" i="23"/>
  <c r="BK237" i="23"/>
  <c r="BK127" i="23" s="1"/>
  <c r="J127" i="23" s="1"/>
  <c r="J99" i="23" s="1"/>
  <c r="J237" i="23"/>
  <c r="J102" i="23" s="1"/>
  <c r="T262" i="23"/>
  <c r="T130" i="24"/>
  <c r="T129" i="24"/>
  <c r="T128" i="24" s="1"/>
  <c r="P259" i="24"/>
  <c r="R259" i="24"/>
  <c r="T268" i="24"/>
  <c r="R292" i="24"/>
  <c r="P335" i="24"/>
  <c r="P126" i="25"/>
  <c r="P125" i="25" s="1"/>
  <c r="P124" i="25" s="1"/>
  <c r="AU120" i="1" s="1"/>
  <c r="T152" i="25"/>
  <c r="R128" i="26"/>
  <c r="R127" i="26"/>
  <c r="R126" i="26" s="1"/>
  <c r="T261" i="26"/>
  <c r="R128" i="27"/>
  <c r="P239" i="27"/>
  <c r="P130" i="28"/>
  <c r="P129" i="28" s="1"/>
  <c r="P128" i="28" s="1"/>
  <c r="AU124" i="1" s="1"/>
  <c r="T352" i="28"/>
  <c r="BK290" i="29"/>
  <c r="J290" i="29" s="1"/>
  <c r="J101" i="29" s="1"/>
  <c r="P290" i="29"/>
  <c r="P129" i="29"/>
  <c r="P128" i="29" s="1"/>
  <c r="P127" i="29" s="1"/>
  <c r="AU125" i="1" s="1"/>
  <c r="T322" i="29"/>
  <c r="P129" i="30"/>
  <c r="P128" i="30"/>
  <c r="P127" i="30" s="1"/>
  <c r="AU126" i="1" s="1"/>
  <c r="BK343" i="30"/>
  <c r="J343" i="30"/>
  <c r="J102" i="30"/>
  <c r="BK296" i="31"/>
  <c r="BK131" i="31" s="1"/>
  <c r="J296" i="31"/>
  <c r="J101" i="31" s="1"/>
  <c r="T296" i="31"/>
  <c r="T131" i="31" s="1"/>
  <c r="T130" i="31" s="1"/>
  <c r="T129" i="31" s="1"/>
  <c r="T127" i="32"/>
  <c r="T126" i="32"/>
  <c r="T125" i="32" s="1"/>
  <c r="R351" i="33"/>
  <c r="R495" i="33"/>
  <c r="R494" i="33" s="1"/>
  <c r="T333" i="34"/>
  <c r="BK180" i="52"/>
  <c r="J180" i="52"/>
  <c r="J99" i="52"/>
  <c r="T180" i="52"/>
  <c r="T231" i="52"/>
  <c r="P470" i="52"/>
  <c r="T470" i="52"/>
  <c r="P129" i="53"/>
  <c r="BK279" i="53"/>
  <c r="J279" i="53"/>
  <c r="J99" i="53" s="1"/>
  <c r="R279" i="53"/>
  <c r="P282" i="53"/>
  <c r="BK299" i="53"/>
  <c r="J299" i="53" s="1"/>
  <c r="J101" i="53" s="1"/>
  <c r="T299" i="53"/>
  <c r="P318" i="53"/>
  <c r="T318" i="53"/>
  <c r="R326" i="53"/>
  <c r="T326" i="53"/>
  <c r="T366" i="53"/>
  <c r="R417" i="53"/>
  <c r="BK124" i="54"/>
  <c r="J124" i="54"/>
  <c r="J98" i="54" s="1"/>
  <c r="R124" i="54"/>
  <c r="R127" i="34"/>
  <c r="R126" i="34"/>
  <c r="R125" i="34"/>
  <c r="T329" i="35"/>
  <c r="R278" i="36"/>
  <c r="T128" i="37"/>
  <c r="T127" i="37"/>
  <c r="T126" i="37" s="1"/>
  <c r="P254" i="37"/>
  <c r="R128" i="38"/>
  <c r="R127" i="38" s="1"/>
  <c r="R126" i="38" s="1"/>
  <c r="R255" i="39"/>
  <c r="P128" i="40"/>
  <c r="P127" i="40" s="1"/>
  <c r="P126" i="40" s="1"/>
  <c r="AU136" i="1" s="1"/>
  <c r="P241" i="40"/>
  <c r="BK128" i="41"/>
  <c r="T221" i="41"/>
  <c r="BK128" i="42"/>
  <c r="P227" i="42"/>
  <c r="BK240" i="43"/>
  <c r="J240" i="43"/>
  <c r="J102" i="43"/>
  <c r="R358" i="44"/>
  <c r="R526" i="44"/>
  <c r="R525" i="44" s="1"/>
  <c r="BK124" i="45"/>
  <c r="J124" i="45" s="1"/>
  <c r="J98" i="45" s="1"/>
  <c r="BK178" i="46"/>
  <c r="J178" i="46" s="1"/>
  <c r="J99" i="46" s="1"/>
  <c r="BK222" i="46"/>
  <c r="J222" i="46"/>
  <c r="J102" i="46" s="1"/>
  <c r="R271" i="47"/>
  <c r="T358" i="47"/>
  <c r="P410" i="47"/>
  <c r="T455" i="47"/>
  <c r="T474" i="47"/>
  <c r="BK491" i="47"/>
  <c r="J491" i="47"/>
  <c r="J111" i="47" s="1"/>
  <c r="T507" i="47"/>
  <c r="T533" i="47"/>
  <c r="P545" i="47"/>
  <c r="T559" i="47"/>
  <c r="R573" i="47"/>
  <c r="R376" i="48"/>
  <c r="T647" i="48"/>
  <c r="T812" i="48"/>
  <c r="P1092" i="48"/>
  <c r="R289" i="50"/>
  <c r="T347" i="50"/>
  <c r="T130" i="51"/>
  <c r="T129" i="51"/>
  <c r="T128" i="51" s="1"/>
  <c r="BK199" i="51"/>
  <c r="J199" i="51" s="1"/>
  <c r="J102" i="51" s="1"/>
  <c r="P199" i="51"/>
  <c r="T199" i="51"/>
  <c r="P207" i="51"/>
  <c r="BK233" i="51"/>
  <c r="J233" i="51" s="1"/>
  <c r="J105" i="51" s="1"/>
  <c r="T233" i="51"/>
  <c r="P127" i="52"/>
  <c r="P231" i="52"/>
  <c r="T350" i="52"/>
  <c r="R470" i="52"/>
  <c r="BK501" i="52"/>
  <c r="J501" i="52"/>
  <c r="J103" i="52" s="1"/>
  <c r="BK129" i="53"/>
  <c r="J129" i="53" s="1"/>
  <c r="J98" i="53" s="1"/>
  <c r="R129" i="53"/>
  <c r="R128" i="53" s="1"/>
  <c r="R127" i="53" s="1"/>
  <c r="P279" i="53"/>
  <c r="BK282" i="53"/>
  <c r="J282" i="53" s="1"/>
  <c r="J100" i="53" s="1"/>
  <c r="R282" i="53"/>
  <c r="P299" i="53"/>
  <c r="R299" i="53"/>
  <c r="BK318" i="53"/>
  <c r="J318" i="53" s="1"/>
  <c r="J102" i="53" s="1"/>
  <c r="R318" i="53"/>
  <c r="P326" i="53"/>
  <c r="BK366" i="53"/>
  <c r="J366" i="53" s="1"/>
  <c r="J104" i="53" s="1"/>
  <c r="R366" i="53"/>
  <c r="BK417" i="53"/>
  <c r="J417" i="53" s="1"/>
  <c r="J106" i="53" s="1"/>
  <c r="T417" i="53"/>
  <c r="BK119" i="54"/>
  <c r="J119" i="54"/>
  <c r="J97" i="54" s="1"/>
  <c r="P119" i="54"/>
  <c r="R119" i="54"/>
  <c r="R118" i="54" s="1"/>
  <c r="T119" i="54"/>
  <c r="P124" i="54"/>
  <c r="T124" i="54"/>
  <c r="T118" i="54" s="1"/>
  <c r="BK300" i="14"/>
  <c r="J300" i="14" s="1"/>
  <c r="J104" i="14" s="1"/>
  <c r="BK235" i="27"/>
  <c r="J235" i="27"/>
  <c r="J102" i="27" s="1"/>
  <c r="BK252" i="27"/>
  <c r="J252" i="27" s="1"/>
  <c r="J104" i="27" s="1"/>
  <c r="BK596" i="28"/>
  <c r="J596" i="28" s="1"/>
  <c r="J103" i="28" s="1"/>
  <c r="BK316" i="31"/>
  <c r="J316" i="31"/>
  <c r="J102" i="31" s="1"/>
  <c r="BK324" i="31"/>
  <c r="J324" i="31" s="1"/>
  <c r="J103" i="31" s="1"/>
  <c r="BK465" i="31"/>
  <c r="J465" i="31"/>
  <c r="J105" i="31"/>
  <c r="BK194" i="2"/>
  <c r="J194" i="2" s="1"/>
  <c r="J107" i="2" s="1"/>
  <c r="E113" i="32"/>
  <c r="BK286" i="32"/>
  <c r="J286" i="32" s="1"/>
  <c r="J101" i="32" s="1"/>
  <c r="BK255" i="38"/>
  <c r="J255" i="38" s="1"/>
  <c r="J102" i="38" s="1"/>
  <c r="BK183" i="46"/>
  <c r="J183" i="46"/>
  <c r="J100" i="46" s="1"/>
  <c r="BK266" i="50"/>
  <c r="J266" i="50" s="1"/>
  <c r="J102" i="50" s="1"/>
  <c r="F123" i="6"/>
  <c r="BK300" i="7"/>
  <c r="J300" i="7"/>
  <c r="J104" i="7"/>
  <c r="BK385" i="9"/>
  <c r="J385" i="9" s="1"/>
  <c r="J105" i="9" s="1"/>
  <c r="BK369" i="10"/>
  <c r="J369" i="10"/>
  <c r="J106" i="10" s="1"/>
  <c r="BK408" i="12"/>
  <c r="J408" i="12" s="1"/>
  <c r="J106" i="12" s="1"/>
  <c r="BK321" i="22"/>
  <c r="J321" i="22" s="1"/>
  <c r="J105" i="22" s="1"/>
  <c r="BK340" i="24"/>
  <c r="J340" i="24"/>
  <c r="J106" i="24" s="1"/>
  <c r="BK233" i="27"/>
  <c r="BK127" i="27" s="1"/>
  <c r="BK126" i="27" s="1"/>
  <c r="J126" i="27" s="1"/>
  <c r="J98" i="27" s="1"/>
  <c r="BK599" i="28"/>
  <c r="J599" i="28"/>
  <c r="J105" i="28"/>
  <c r="BK344" i="33"/>
  <c r="J344" i="33" s="1"/>
  <c r="J101" i="33" s="1"/>
  <c r="BK458" i="35"/>
  <c r="J458" i="35"/>
  <c r="J105" i="35"/>
  <c r="BK267" i="36"/>
  <c r="J267" i="36"/>
  <c r="J102" i="36" s="1"/>
  <c r="BK243" i="37"/>
  <c r="BK127" i="37" s="1"/>
  <c r="BK126" i="37" s="1"/>
  <c r="J126" i="37" s="1"/>
  <c r="J98" i="37" s="1"/>
  <c r="BK236" i="43"/>
  <c r="J236" i="43" s="1"/>
  <c r="J101" i="43" s="1"/>
  <c r="BK271" i="43"/>
  <c r="J271" i="43"/>
  <c r="J103" i="43" s="1"/>
  <c r="BK350" i="44"/>
  <c r="J350" i="44" s="1"/>
  <c r="J101" i="44" s="1"/>
  <c r="BK523" i="44"/>
  <c r="J523" i="44"/>
  <c r="J103" i="44" s="1"/>
  <c r="BK449" i="6"/>
  <c r="J449" i="6"/>
  <c r="J104" i="6"/>
  <c r="BK327" i="8"/>
  <c r="J327" i="8" s="1"/>
  <c r="J105" i="8" s="1"/>
  <c r="BK347" i="11"/>
  <c r="J347" i="11"/>
  <c r="J106" i="11" s="1"/>
  <c r="BK305" i="19"/>
  <c r="J305" i="19" s="1"/>
  <c r="J104" i="19" s="1"/>
  <c r="E85" i="21"/>
  <c r="BK312" i="23"/>
  <c r="J312" i="23"/>
  <c r="J104" i="23" s="1"/>
  <c r="BK169" i="25"/>
  <c r="J169" i="25" s="1"/>
  <c r="J102" i="25" s="1"/>
  <c r="BK551" i="30"/>
  <c r="J551" i="30"/>
  <c r="J105" i="30" s="1"/>
  <c r="BK320" i="36"/>
  <c r="J320" i="36"/>
  <c r="J105" i="36"/>
  <c r="BK216" i="42"/>
  <c r="J216" i="42" s="1"/>
  <c r="J101" i="42" s="1"/>
  <c r="BK197" i="2"/>
  <c r="J197" i="2"/>
  <c r="J108" i="2" s="1"/>
  <c r="BK194" i="51"/>
  <c r="J194" i="51" s="1"/>
  <c r="J101" i="51" s="1"/>
  <c r="BK242" i="51"/>
  <c r="J242" i="51" s="1"/>
  <c r="J106" i="51" s="1"/>
  <c r="BK288" i="37"/>
  <c r="J288" i="37" s="1"/>
  <c r="J104" i="37" s="1"/>
  <c r="BK253" i="38"/>
  <c r="J253" i="38"/>
  <c r="J101" i="38"/>
  <c r="BK250" i="46"/>
  <c r="J250" i="46" s="1"/>
  <c r="J103" i="46" s="1"/>
  <c r="BK393" i="47"/>
  <c r="J393" i="47"/>
  <c r="J102" i="47" s="1"/>
  <c r="BK471" i="47"/>
  <c r="J471" i="47" s="1"/>
  <c r="J107" i="47" s="1"/>
  <c r="BK510" i="52"/>
  <c r="J510" i="52" s="1"/>
  <c r="J104" i="52" s="1"/>
  <c r="BK355" i="16"/>
  <c r="J355" i="16"/>
  <c r="J105" i="16" s="1"/>
  <c r="BK315" i="21"/>
  <c r="J315" i="21" s="1"/>
  <c r="J105" i="21" s="1"/>
  <c r="BK256" i="26"/>
  <c r="J256" i="26"/>
  <c r="J102" i="26"/>
  <c r="BK289" i="26"/>
  <c r="J289" i="26" s="1"/>
  <c r="J104" i="26" s="1"/>
  <c r="BK342" i="28"/>
  <c r="J342" i="28"/>
  <c r="J101" i="28"/>
  <c r="BK446" i="29"/>
  <c r="J446" i="29"/>
  <c r="J105" i="29" s="1"/>
  <c r="BK336" i="30"/>
  <c r="BK128" i="30" s="1"/>
  <c r="J128" i="30" s="1"/>
  <c r="J99" i="30" s="1"/>
  <c r="BK468" i="31"/>
  <c r="J468" i="31" s="1"/>
  <c r="J107" i="31" s="1"/>
  <c r="BK467" i="34"/>
  <c r="J467" i="34" s="1"/>
  <c r="J103" i="34" s="1"/>
  <c r="BK342" i="50"/>
  <c r="J342" i="50"/>
  <c r="J105" i="50"/>
  <c r="BK461" i="35"/>
  <c r="J461" i="35" s="1"/>
  <c r="J107" i="35" s="1"/>
  <c r="BK244" i="39"/>
  <c r="J244" i="39"/>
  <c r="J101" i="39"/>
  <c r="BK288" i="39"/>
  <c r="J288" i="39"/>
  <c r="J104" i="39" s="1"/>
  <c r="BK237" i="40"/>
  <c r="J237" i="40" s="1"/>
  <c r="J101" i="40" s="1"/>
  <c r="BK285" i="40"/>
  <c r="J285" i="40" s="1"/>
  <c r="J104" i="40" s="1"/>
  <c r="BK535" i="44"/>
  <c r="J535" i="44"/>
  <c r="J106" i="44" s="1"/>
  <c r="BK129" i="45"/>
  <c r="J129" i="45" s="1"/>
  <c r="J99" i="45" s="1"/>
  <c r="BK155" i="45"/>
  <c r="J155" i="45"/>
  <c r="J102" i="45" s="1"/>
  <c r="BK823" i="48"/>
  <c r="J823" i="48"/>
  <c r="J106" i="48"/>
  <c r="BK358" i="50"/>
  <c r="J358" i="50" s="1"/>
  <c r="J107" i="50" s="1"/>
  <c r="BK370" i="13"/>
  <c r="J370" i="13"/>
  <c r="J104" i="13" s="1"/>
  <c r="BK306" i="15"/>
  <c r="J306" i="15" s="1"/>
  <c r="J104" i="15" s="1"/>
  <c r="BK335" i="20"/>
  <c r="BK128" i="20" s="1"/>
  <c r="BK127" i="20" s="1"/>
  <c r="J127" i="20" s="1"/>
  <c r="J32" i="20" s="1"/>
  <c r="F94" i="21"/>
  <c r="BK609" i="28"/>
  <c r="J609" i="28" s="1"/>
  <c r="J106" i="28" s="1"/>
  <c r="BK129" i="29"/>
  <c r="BK128" i="29"/>
  <c r="J128" i="29" s="1"/>
  <c r="J99" i="29" s="1"/>
  <c r="BK307" i="29"/>
  <c r="J307" i="29"/>
  <c r="J102" i="29"/>
  <c r="BK314" i="29"/>
  <c r="J314" i="29"/>
  <c r="J103" i="29" s="1"/>
  <c r="BK492" i="33"/>
  <c r="J492" i="33" s="1"/>
  <c r="J103" i="33" s="1"/>
  <c r="BK326" i="34"/>
  <c r="J326" i="34" s="1"/>
  <c r="J101" i="34" s="1"/>
  <c r="BK131" i="35"/>
  <c r="J131" i="35"/>
  <c r="J100" i="35" s="1"/>
  <c r="BK314" i="35"/>
  <c r="J314" i="35" s="1"/>
  <c r="J102" i="35" s="1"/>
  <c r="BK321" i="35"/>
  <c r="J321" i="35"/>
  <c r="J103" i="35" s="1"/>
  <c r="BK262" i="36"/>
  <c r="J262" i="36"/>
  <c r="J101" i="36"/>
  <c r="BK259" i="42"/>
  <c r="J259" i="42" s="1"/>
  <c r="J104" i="42" s="1"/>
  <c r="BK231" i="51"/>
  <c r="J231" i="51"/>
  <c r="J104" i="51" s="1"/>
  <c r="BK277" i="5"/>
  <c r="J277" i="5" s="1"/>
  <c r="J104" i="5" s="1"/>
  <c r="BK314" i="17"/>
  <c r="J314" i="17" s="1"/>
  <c r="J104" i="17" s="1"/>
  <c r="BK310" i="18"/>
  <c r="J310" i="18" s="1"/>
  <c r="J104" i="18" s="1"/>
  <c r="BK253" i="26"/>
  <c r="J253" i="26"/>
  <c r="J101" i="26"/>
  <c r="BK548" i="30"/>
  <c r="J548" i="30" s="1"/>
  <c r="J103" i="30" s="1"/>
  <c r="BK417" i="32"/>
  <c r="J417" i="32"/>
  <c r="J103" i="32" s="1"/>
  <c r="BK504" i="33"/>
  <c r="J504" i="33" s="1"/>
  <c r="J106" i="33" s="1"/>
  <c r="BK414" i="53"/>
  <c r="J414" i="53" s="1"/>
  <c r="J105" i="53" s="1"/>
  <c r="BK430" i="53"/>
  <c r="J430" i="53"/>
  <c r="J107" i="53" s="1"/>
  <c r="BK316" i="38"/>
  <c r="J316" i="38" s="1"/>
  <c r="J104" i="38" s="1"/>
  <c r="BK217" i="41"/>
  <c r="J217" i="41"/>
  <c r="J101" i="41"/>
  <c r="BK270" i="41"/>
  <c r="J270" i="41" s="1"/>
  <c r="J104" i="41" s="1"/>
  <c r="BK530" i="52"/>
  <c r="J530" i="52"/>
  <c r="J105" i="52"/>
  <c r="BE120" i="54"/>
  <c r="BE122" i="54"/>
  <c r="BE125" i="54"/>
  <c r="BE127" i="54"/>
  <c r="BE129" i="54"/>
  <c r="J89" i="54"/>
  <c r="E85" i="54"/>
  <c r="BE131" i="54"/>
  <c r="BE135" i="54"/>
  <c r="F115" i="54"/>
  <c r="BE153" i="54"/>
  <c r="BE139" i="54"/>
  <c r="BE151" i="54"/>
  <c r="BE141" i="54"/>
  <c r="BE155" i="54"/>
  <c r="BE137" i="54"/>
  <c r="BE145" i="54"/>
  <c r="BE149" i="54"/>
  <c r="BE161" i="54"/>
  <c r="BE147" i="54"/>
  <c r="BE163" i="54"/>
  <c r="BE157" i="54"/>
  <c r="BE159" i="54"/>
  <c r="BE133" i="54"/>
  <c r="BE143" i="54"/>
  <c r="BE165" i="54"/>
  <c r="BE185" i="53"/>
  <c r="BE218" i="53"/>
  <c r="BE336" i="53"/>
  <c r="BE337" i="53"/>
  <c r="BE372" i="53"/>
  <c r="BE376" i="53"/>
  <c r="E85" i="53"/>
  <c r="BE130" i="53"/>
  <c r="BE136" i="53"/>
  <c r="BE143" i="53"/>
  <c r="BE164" i="53"/>
  <c r="BE183" i="53"/>
  <c r="BE204" i="53"/>
  <c r="BE216" i="53"/>
  <c r="BE230" i="53"/>
  <c r="BE234" i="53"/>
  <c r="BE245" i="53"/>
  <c r="BE250" i="53"/>
  <c r="BE259" i="53"/>
  <c r="BE263" i="53"/>
  <c r="BE283" i="53"/>
  <c r="BE306" i="53"/>
  <c r="BE312" i="53"/>
  <c r="BE351" i="53"/>
  <c r="BE359" i="53"/>
  <c r="BE365" i="53"/>
  <c r="BE380" i="53"/>
  <c r="BE395" i="53"/>
  <c r="J121" i="53"/>
  <c r="BE139" i="53"/>
  <c r="F92" i="53"/>
  <c r="BE419" i="53"/>
  <c r="BE275" i="53"/>
  <c r="BE300" i="53"/>
  <c r="BE387" i="53"/>
  <c r="BE159" i="53"/>
  <c r="BE169" i="53"/>
  <c r="BE190" i="53"/>
  <c r="BE195" i="53"/>
  <c r="BE201" i="53"/>
  <c r="BE202" i="53"/>
  <c r="BE220" i="53"/>
  <c r="BE223" i="53"/>
  <c r="BE228" i="53"/>
  <c r="BE260" i="53"/>
  <c r="BE296" i="53"/>
  <c r="BE328" i="53"/>
  <c r="BE400" i="53"/>
  <c r="BE409" i="53"/>
  <c r="BE156" i="53"/>
  <c r="BE205" i="53"/>
  <c r="BE225" i="53"/>
  <c r="BE293" i="53"/>
  <c r="BE305" i="53"/>
  <c r="BE317" i="53"/>
  <c r="BE422" i="53"/>
  <c r="BE424" i="53"/>
  <c r="BE431" i="53"/>
  <c r="BE421" i="53"/>
  <c r="BE428" i="53"/>
  <c r="BE206" i="53"/>
  <c r="BE212" i="53"/>
  <c r="BE330" i="53"/>
  <c r="BE342" i="53"/>
  <c r="BE362" i="53"/>
  <c r="BE403" i="53"/>
  <c r="BE418" i="53"/>
  <c r="BE426" i="53"/>
  <c r="BE253" i="53"/>
  <c r="BE393" i="53"/>
  <c r="BE394" i="53"/>
  <c r="BE353" i="53"/>
  <c r="BE405" i="53"/>
  <c r="BE131" i="53"/>
  <c r="BE147" i="53"/>
  <c r="BE153" i="53"/>
  <c r="BE176" i="53"/>
  <c r="BE196" i="53"/>
  <c r="BE203" i="53"/>
  <c r="BE208" i="53"/>
  <c r="BE214" i="53"/>
  <c r="BE266" i="53"/>
  <c r="BE278" i="53"/>
  <c r="BE281" i="53"/>
  <c r="BE280" i="53"/>
  <c r="BE286" i="53"/>
  <c r="BE289" i="53"/>
  <c r="BE319" i="53"/>
  <c r="BE323" i="53"/>
  <c r="BE327" i="53"/>
  <c r="BE334" i="53"/>
  <c r="BE338" i="53"/>
  <c r="BE345" i="53"/>
  <c r="BE367" i="53"/>
  <c r="BE370" i="53"/>
  <c r="BE384" i="53"/>
  <c r="BE399" i="53"/>
  <c r="BE415" i="53"/>
  <c r="BE268" i="53"/>
  <c r="BE398" i="53"/>
  <c r="BE404" i="53"/>
  <c r="BE156" i="52"/>
  <c r="BE177" i="52"/>
  <c r="BE191" i="52"/>
  <c r="BE204" i="52"/>
  <c r="BE275" i="52"/>
  <c r="J89" i="52"/>
  <c r="BE167" i="52"/>
  <c r="BE289" i="52"/>
  <c r="BE297" i="52"/>
  <c r="BE376" i="52"/>
  <c r="BE196" i="52"/>
  <c r="BE303" i="52"/>
  <c r="BE149" i="52"/>
  <c r="BE228" i="52"/>
  <c r="BE351" i="52"/>
  <c r="BE398" i="52"/>
  <c r="BE429" i="52"/>
  <c r="BE224" i="52"/>
  <c r="BE308" i="52"/>
  <c r="BE357" i="52"/>
  <c r="BE497" i="52"/>
  <c r="BE208" i="52"/>
  <c r="BE210" i="52"/>
  <c r="BE300" i="52"/>
  <c r="BE312" i="52"/>
  <c r="BE372" i="52"/>
  <c r="BE379" i="52"/>
  <c r="BE401" i="52"/>
  <c r="BE404" i="52"/>
  <c r="BE409" i="52"/>
  <c r="BE492" i="52"/>
  <c r="F92" i="52"/>
  <c r="BE152" i="52"/>
  <c r="BE165" i="52"/>
  <c r="BE254" i="52"/>
  <c r="BE264" i="52"/>
  <c r="BE336" i="52"/>
  <c r="BE159" i="52"/>
  <c r="BE451" i="52"/>
  <c r="E85" i="52"/>
  <c r="BE148" i="52"/>
  <c r="BE197" i="52"/>
  <c r="BE218" i="52"/>
  <c r="BE232" i="52"/>
  <c r="BE271" i="52"/>
  <c r="BE305" i="52"/>
  <c r="BE317" i="52"/>
  <c r="BE319" i="52"/>
  <c r="BE330" i="52"/>
  <c r="BE341" i="52"/>
  <c r="BE354" i="52"/>
  <c r="BE405" i="52"/>
  <c r="BE432" i="52"/>
  <c r="BE441" i="52"/>
  <c r="BE467" i="52"/>
  <c r="BE474" i="52"/>
  <c r="BE478" i="52"/>
  <c r="BE483" i="52"/>
  <c r="BE507" i="52"/>
  <c r="BE511" i="52"/>
  <c r="BE525" i="52"/>
  <c r="BE531" i="52"/>
  <c r="BE153" i="52"/>
  <c r="BE293" i="52"/>
  <c r="BE200" i="52"/>
  <c r="BE426" i="52"/>
  <c r="BE439" i="52"/>
  <c r="BE185" i="52"/>
  <c r="BE235" i="52"/>
  <c r="BE240" i="52"/>
  <c r="BE257" i="52"/>
  <c r="BE278" i="52"/>
  <c r="BE365" i="52"/>
  <c r="BE128" i="52"/>
  <c r="BE131" i="52"/>
  <c r="BE134" i="52"/>
  <c r="BE144" i="52"/>
  <c r="BE163" i="52"/>
  <c r="BE258" i="52"/>
  <c r="BE267" i="52"/>
  <c r="BE274" i="52"/>
  <c r="BE346" i="52"/>
  <c r="BE438" i="52"/>
  <c r="BE444" i="52"/>
  <c r="BE463" i="52"/>
  <c r="BE471" i="52"/>
  <c r="BE475" i="52"/>
  <c r="BE486" i="52"/>
  <c r="BE502" i="52"/>
  <c r="BE503" i="52"/>
  <c r="BE505" i="52"/>
  <c r="BE147" i="52"/>
  <c r="BE284" i="52"/>
  <c r="BE387" i="52"/>
  <c r="BE173" i="52"/>
  <c r="BE237" i="52"/>
  <c r="BE276" i="52"/>
  <c r="BE280" i="52"/>
  <c r="BE393" i="52"/>
  <c r="BE418" i="52"/>
  <c r="BE251" i="52"/>
  <c r="BE383" i="52"/>
  <c r="BE413" i="52"/>
  <c r="BE434" i="52"/>
  <c r="BE458" i="52"/>
  <c r="BE136" i="52"/>
  <c r="BE151" i="52"/>
  <c r="BE181" i="52"/>
  <c r="BE189" i="52"/>
  <c r="BE250" i="52"/>
  <c r="BE316" i="52"/>
  <c r="BE322" i="52"/>
  <c r="BE360" i="52"/>
  <c r="BE373" i="52"/>
  <c r="BE407" i="52"/>
  <c r="BE422" i="52"/>
  <c r="BE362" i="52"/>
  <c r="BE508" i="52"/>
  <c r="BE141" i="52"/>
  <c r="BE143" i="52"/>
  <c r="BE214" i="52"/>
  <c r="BE153" i="51"/>
  <c r="BE179" i="51"/>
  <c r="BE195" i="51"/>
  <c r="BE213" i="51"/>
  <c r="F94" i="51"/>
  <c r="BE202" i="51"/>
  <c r="BE147" i="51"/>
  <c r="J122" i="51"/>
  <c r="BE184" i="51"/>
  <c r="BE191" i="51"/>
  <c r="BE214" i="51"/>
  <c r="BE135" i="51"/>
  <c r="BE169" i="51"/>
  <c r="BE217" i="51"/>
  <c r="BE218" i="51"/>
  <c r="BE219" i="51"/>
  <c r="BE141" i="51"/>
  <c r="BE157" i="51"/>
  <c r="BE216" i="51"/>
  <c r="E116" i="51"/>
  <c r="BE160" i="51"/>
  <c r="BE173" i="51"/>
  <c r="BE158" i="51"/>
  <c r="BE166" i="51"/>
  <c r="BE215" i="51"/>
  <c r="BE131" i="51"/>
  <c r="BE192" i="51"/>
  <c r="BE201" i="51"/>
  <c r="BE208" i="51"/>
  <c r="BE230" i="51"/>
  <c r="BE236" i="51"/>
  <c r="BE134" i="51"/>
  <c r="BE136" i="51"/>
  <c r="BE186" i="51"/>
  <c r="BE200" i="51"/>
  <c r="BE211" i="51"/>
  <c r="BE228" i="51"/>
  <c r="BE229" i="51"/>
  <c r="BE232" i="51"/>
  <c r="BE220" i="51"/>
  <c r="BE221" i="51"/>
  <c r="BE222" i="51"/>
  <c r="BE223" i="51"/>
  <c r="BE227" i="51"/>
  <c r="BE226" i="51"/>
  <c r="BE240" i="51"/>
  <c r="BE162" i="51"/>
  <c r="BE164" i="51"/>
  <c r="BE167" i="51"/>
  <c r="BE234" i="51"/>
  <c r="BE238" i="51"/>
  <c r="BE243" i="51"/>
  <c r="BE136" i="50"/>
  <c r="F126" i="50"/>
  <c r="BE283" i="50"/>
  <c r="BE299" i="50"/>
  <c r="BE198" i="50"/>
  <c r="BE200" i="50"/>
  <c r="BE313" i="50"/>
  <c r="BE250" i="50"/>
  <c r="BE282" i="50"/>
  <c r="BE301" i="50"/>
  <c r="BE317" i="50"/>
  <c r="BE321" i="50"/>
  <c r="BE214" i="50"/>
  <c r="BE234" i="50"/>
  <c r="BE248" i="50"/>
  <c r="BE257" i="50"/>
  <c r="BE280" i="50"/>
  <c r="BE281" i="50"/>
  <c r="BE306" i="50"/>
  <c r="BE307" i="50"/>
  <c r="BE328" i="50"/>
  <c r="BE290" i="50"/>
  <c r="BE333" i="50"/>
  <c r="BE284" i="50"/>
  <c r="BE230" i="50"/>
  <c r="BE322" i="50"/>
  <c r="BE329" i="50"/>
  <c r="BE336" i="50"/>
  <c r="BE354" i="50"/>
  <c r="BE356" i="50"/>
  <c r="E85" i="50"/>
  <c r="J123" i="50"/>
  <c r="BE132" i="50"/>
  <c r="BE151" i="50"/>
  <c r="BE152" i="50"/>
  <c r="BE194" i="50"/>
  <c r="BE253" i="50"/>
  <c r="BE294" i="50"/>
  <c r="BE296" i="50"/>
  <c r="BE359" i="50"/>
  <c r="BE209" i="50"/>
  <c r="BE331" i="50"/>
  <c r="BE155" i="50"/>
  <c r="BE203" i="50"/>
  <c r="BE254" i="50"/>
  <c r="BE267" i="50"/>
  <c r="BE348" i="50"/>
  <c r="BE140" i="50"/>
  <c r="BE312" i="50"/>
  <c r="BE318" i="50"/>
  <c r="BK119" i="49"/>
  <c r="J119" i="49"/>
  <c r="J97" i="49" s="1"/>
  <c r="BE144" i="50"/>
  <c r="BE176" i="50"/>
  <c r="BE180" i="50"/>
  <c r="BE183" i="50"/>
  <c r="BE206" i="50"/>
  <c r="BE305" i="50"/>
  <c r="BE332" i="50"/>
  <c r="BE349" i="50"/>
  <c r="BE172" i="50"/>
  <c r="BE184" i="50"/>
  <c r="BE261" i="50"/>
  <c r="BE265" i="50"/>
  <c r="BE330" i="50"/>
  <c r="BE343" i="50"/>
  <c r="BE189" i="50"/>
  <c r="BK825" i="48"/>
  <c r="J825" i="48" s="1"/>
  <c r="J107" i="48" s="1"/>
  <c r="BK137" i="48"/>
  <c r="J137" i="48" s="1"/>
  <c r="J97" i="48" s="1"/>
  <c r="J89" i="49"/>
  <c r="F92" i="49"/>
  <c r="BE124" i="49"/>
  <c r="BE125" i="49"/>
  <c r="E85" i="49"/>
  <c r="BE122" i="49"/>
  <c r="BE121" i="49"/>
  <c r="BE126" i="49"/>
  <c r="E85" i="48"/>
  <c r="BE216" i="48"/>
  <c r="BE254" i="48"/>
  <c r="BE542" i="48"/>
  <c r="BE643" i="48"/>
  <c r="BE687" i="48"/>
  <c r="BE867" i="48"/>
  <c r="BE885" i="48"/>
  <c r="BE1183" i="48"/>
  <c r="BE1078" i="48"/>
  <c r="BE1148" i="48"/>
  <c r="BE1163" i="48"/>
  <c r="F133" i="48"/>
  <c r="BE143" i="48"/>
  <c r="BE292" i="48"/>
  <c r="BE358" i="48"/>
  <c r="BE444" i="48"/>
  <c r="BE518" i="48"/>
  <c r="BE534" i="48"/>
  <c r="BE562" i="48"/>
  <c r="BE570" i="48"/>
  <c r="BE605" i="48"/>
  <c r="BE638" i="48"/>
  <c r="BE682" i="48"/>
  <c r="BE709" i="48"/>
  <c r="BE755" i="48"/>
  <c r="BE768" i="48"/>
  <c r="BE771" i="48"/>
  <c r="BE773" i="48"/>
  <c r="BE776" i="48"/>
  <c r="BE817" i="48"/>
  <c r="BE837" i="48"/>
  <c r="BE871" i="48"/>
  <c r="BE875" i="48"/>
  <c r="BE900" i="48"/>
  <c r="BE924" i="48"/>
  <c r="BE949" i="48"/>
  <c r="BE972" i="48"/>
  <c r="BE995" i="48"/>
  <c r="BE999" i="48"/>
  <c r="BE1074" i="48"/>
  <c r="BE1093" i="48"/>
  <c r="BE1108" i="48"/>
  <c r="BE1128" i="48"/>
  <c r="BE1168" i="48"/>
  <c r="BE1188" i="48"/>
  <c r="BE1198" i="48"/>
  <c r="BE1208" i="48"/>
  <c r="BE1241" i="48"/>
  <c r="BE658" i="48"/>
  <c r="BE662" i="48"/>
  <c r="BE704" i="48"/>
  <c r="BE1003" i="48"/>
  <c r="J89" i="48"/>
  <c r="BE139" i="48"/>
  <c r="BE189" i="48"/>
  <c r="BE199" i="48"/>
  <c r="BE221" i="48"/>
  <c r="BE233" i="48"/>
  <c r="BE258" i="48"/>
  <c r="BE264" i="48"/>
  <c r="BE316" i="48"/>
  <c r="BE389" i="48"/>
  <c r="BE409" i="48"/>
  <c r="BE505" i="48"/>
  <c r="BE600" i="48"/>
  <c r="BE617" i="48"/>
  <c r="BE634" i="48"/>
  <c r="BE694" i="48"/>
  <c r="BE721" i="48"/>
  <c r="BE779" i="48"/>
  <c r="BE786" i="48"/>
  <c r="BE791" i="48"/>
  <c r="BE880" i="48"/>
  <c r="BE916" i="48"/>
  <c r="BE1016" i="48"/>
  <c r="BE1051" i="48"/>
  <c r="BE371" i="48"/>
  <c r="BE483" i="48"/>
  <c r="BE740" i="48"/>
  <c r="BE806" i="48"/>
  <c r="BE813" i="48"/>
  <c r="BE890" i="48"/>
  <c r="BE1091" i="48"/>
  <c r="BE278" i="48"/>
  <c r="BE538" i="48"/>
  <c r="BE575" i="48"/>
  <c r="BE629" i="48"/>
  <c r="BE653" i="48"/>
  <c r="BE676" i="48"/>
  <c r="BE796" i="48"/>
  <c r="BE824" i="48"/>
  <c r="BE905" i="48"/>
  <c r="BE920" i="48"/>
  <c r="BE1028" i="48"/>
  <c r="BE748" i="48"/>
  <c r="BE821" i="48"/>
  <c r="BE827" i="48"/>
  <c r="BE1042" i="48"/>
  <c r="BE1069" i="48"/>
  <c r="BE1098" i="48"/>
  <c r="BE1225" i="48"/>
  <c r="BE1247" i="48"/>
  <c r="BE729" i="48"/>
  <c r="BE1257" i="48"/>
  <c r="BE932" i="48"/>
  <c r="BE1200" i="48"/>
  <c r="BE1216" i="48"/>
  <c r="BE1220" i="48"/>
  <c r="BE1233" i="48"/>
  <c r="BE1261" i="48"/>
  <c r="BE1263" i="48"/>
  <c r="BE161" i="48"/>
  <c r="BE268" i="48"/>
  <c r="BE362" i="48"/>
  <c r="BE405" i="48"/>
  <c r="BE413" i="48"/>
  <c r="BE427" i="48"/>
  <c r="BE546" i="48"/>
  <c r="BE671" i="48"/>
  <c r="BE744" i="48"/>
  <c r="BE986" i="48"/>
  <c r="BE1249" i="48"/>
  <c r="BE1267" i="48"/>
  <c r="BE936" i="48"/>
  <c r="BE1061" i="48"/>
  <c r="BE1083" i="48"/>
  <c r="BE147" i="48"/>
  <c r="BE156" i="48"/>
  <c r="BE194" i="48"/>
  <c r="BE211" i="48"/>
  <c r="BE226" i="48"/>
  <c r="BE238" i="48"/>
  <c r="BE248" i="48"/>
  <c r="BE307" i="48"/>
  <c r="BE341" i="48"/>
  <c r="BE348" i="48"/>
  <c r="BE351" i="48"/>
  <c r="BE355" i="48"/>
  <c r="BE381" i="48"/>
  <c r="BE385" i="48"/>
  <c r="BE436" i="48"/>
  <c r="BE441" i="48"/>
  <c r="BE513" i="48"/>
  <c r="BE588" i="48"/>
  <c r="BE648" i="48"/>
  <c r="BE666" i="48"/>
  <c r="BE732" i="48"/>
  <c r="BE781" i="48"/>
  <c r="BE833" i="48"/>
  <c r="BE963" i="48"/>
  <c r="BE967" i="48"/>
  <c r="BE991" i="48"/>
  <c r="BE1013" i="48"/>
  <c r="BE1032" i="48"/>
  <c r="BE1067" i="48"/>
  <c r="BE1253" i="48"/>
  <c r="BE1103" i="48"/>
  <c r="BE1113" i="48"/>
  <c r="BE1123" i="48"/>
  <c r="BE1178" i="48"/>
  <c r="BE1271" i="48"/>
  <c r="BE151" i="48"/>
  <c r="BE172" i="48"/>
  <c r="BE204" i="48"/>
  <c r="BE243" i="48"/>
  <c r="BE274" i="48"/>
  <c r="BE286" i="48"/>
  <c r="BE296" i="48"/>
  <c r="BE301" i="48"/>
  <c r="BE345" i="48"/>
  <c r="BE366" i="48"/>
  <c r="BE401" i="48"/>
  <c r="BE417" i="48"/>
  <c r="BE433" i="48"/>
  <c r="BE438" i="48"/>
  <c r="BE448" i="48"/>
  <c r="BE471" i="48"/>
  <c r="BE529" i="48"/>
  <c r="BE557" i="48"/>
  <c r="BE566" i="48"/>
  <c r="BE579" i="48"/>
  <c r="BE584" i="48"/>
  <c r="BE597" i="48"/>
  <c r="BE690" i="48"/>
  <c r="BE737" i="48"/>
  <c r="BE759" i="48"/>
  <c r="BE801" i="48"/>
  <c r="BE815" i="48"/>
  <c r="BE861" i="48"/>
  <c r="BE953" i="48"/>
  <c r="BE955" i="48"/>
  <c r="BE1008" i="48"/>
  <c r="BE1020" i="48"/>
  <c r="BE1024" i="48"/>
  <c r="BE1036" i="48"/>
  <c r="BE1040" i="48"/>
  <c r="BE1046" i="48"/>
  <c r="BE1055" i="48"/>
  <c r="BE1118" i="48"/>
  <c r="BE1143" i="48"/>
  <c r="BE1158" i="48"/>
  <c r="BE1173" i="48"/>
  <c r="BE1193" i="48"/>
  <c r="BE959" i="48"/>
  <c r="BE945" i="48"/>
  <c r="BE1153" i="48"/>
  <c r="BE458" i="48"/>
  <c r="BE503" i="48"/>
  <c r="BE509" i="48"/>
  <c r="BE852" i="48"/>
  <c r="BE282" i="48"/>
  <c r="BE337" i="48"/>
  <c r="BE377" i="48"/>
  <c r="BE430" i="48"/>
  <c r="BE594" i="48"/>
  <c r="BE940" i="48"/>
  <c r="BE980" i="48"/>
  <c r="BE1133" i="48"/>
  <c r="BE928" i="48"/>
  <c r="BE1087" i="48"/>
  <c r="BE1138" i="48"/>
  <c r="BE539" i="47"/>
  <c r="BE540" i="47"/>
  <c r="BE552" i="47"/>
  <c r="BE554" i="47"/>
  <c r="BE202" i="47"/>
  <c r="BE218" i="47"/>
  <c r="BE221" i="47"/>
  <c r="BE240" i="47"/>
  <c r="BE251" i="47"/>
  <c r="BE255" i="47"/>
  <c r="BE259" i="47"/>
  <c r="BE279" i="47"/>
  <c r="BE291" i="47"/>
  <c r="BE303" i="47"/>
  <c r="BE314" i="47"/>
  <c r="BE323" i="47"/>
  <c r="BE325" i="47"/>
  <c r="BE339" i="47"/>
  <c r="BE371" i="47"/>
  <c r="BE379" i="47"/>
  <c r="BE399" i="47"/>
  <c r="BE408" i="47"/>
  <c r="BE409" i="47"/>
  <c r="BE472" i="47"/>
  <c r="BE481" i="47"/>
  <c r="BE538" i="47"/>
  <c r="BE543" i="47"/>
  <c r="BE551" i="47"/>
  <c r="BE450" i="47"/>
  <c r="BE557" i="47"/>
  <c r="BE560" i="47"/>
  <c r="F137" i="47"/>
  <c r="BE164" i="47"/>
  <c r="BE177" i="47"/>
  <c r="BE183" i="47"/>
  <c r="BE261" i="47"/>
  <c r="BE367" i="47"/>
  <c r="BE411" i="47"/>
  <c r="BE544" i="47"/>
  <c r="BE508" i="47"/>
  <c r="BE509" i="47"/>
  <c r="BE156" i="47"/>
  <c r="BE167" i="47"/>
  <c r="BE171" i="47"/>
  <c r="BE214" i="47"/>
  <c r="BE227" i="47"/>
  <c r="BE233" i="47"/>
  <c r="BE237" i="47"/>
  <c r="BE273" i="47"/>
  <c r="BE278" i="47"/>
  <c r="BE337" i="47"/>
  <c r="BE338" i="47"/>
  <c r="BE391" i="47"/>
  <c r="BE421" i="47"/>
  <c r="BE437" i="47"/>
  <c r="BE442" i="47"/>
  <c r="BE447" i="47"/>
  <c r="BE459" i="47"/>
  <c r="BE466" i="47"/>
  <c r="BE469" i="47"/>
  <c r="BE493" i="47"/>
  <c r="BE494" i="47"/>
  <c r="BE504" i="47"/>
  <c r="BE519" i="47"/>
  <c r="BE525" i="47"/>
  <c r="BE530" i="47"/>
  <c r="BE531" i="47"/>
  <c r="BE453" i="47"/>
  <c r="BE537" i="47"/>
  <c r="BE550" i="47"/>
  <c r="BE143" i="47"/>
  <c r="BE174" i="47"/>
  <c r="BE245" i="47"/>
  <c r="BE265" i="47"/>
  <c r="BE321" i="47"/>
  <c r="BE370" i="47"/>
  <c r="BE394" i="47"/>
  <c r="BE431" i="47"/>
  <c r="BE510" i="47"/>
  <c r="BE511" i="47"/>
  <c r="BE535" i="47"/>
  <c r="BE536" i="47"/>
  <c r="BE546" i="47"/>
  <c r="BE548" i="47"/>
  <c r="BE565" i="47"/>
  <c r="J134" i="47"/>
  <c r="BE146" i="47"/>
  <c r="BE248" i="47"/>
  <c r="BE343" i="47"/>
  <c r="BE350" i="47"/>
  <c r="BE568" i="47"/>
  <c r="BE517" i="47"/>
  <c r="BE462" i="47"/>
  <c r="BE470" i="47"/>
  <c r="BE492" i="47"/>
  <c r="BE496" i="47"/>
  <c r="BE515" i="47"/>
  <c r="BE523" i="47"/>
  <c r="BE534" i="47"/>
  <c r="BE186" i="47"/>
  <c r="BE282" i="47"/>
  <c r="BE285" i="47"/>
  <c r="BE310" i="47"/>
  <c r="BE320" i="47"/>
  <c r="BE329" i="47"/>
  <c r="BE342" i="47"/>
  <c r="BE344" i="47"/>
  <c r="BE363" i="47"/>
  <c r="BE376" i="47"/>
  <c r="BE401" i="47"/>
  <c r="BE415" i="47"/>
  <c r="BE417" i="47"/>
  <c r="BE425" i="47"/>
  <c r="BE429" i="47"/>
  <c r="BE433" i="47"/>
  <c r="BE441" i="47"/>
  <c r="BE461" i="47"/>
  <c r="BE486" i="47"/>
  <c r="E130" i="47"/>
  <c r="BE180" i="47"/>
  <c r="BE189" i="47"/>
  <c r="BE192" i="47"/>
  <c r="BE224" i="47"/>
  <c r="BE267" i="47"/>
  <c r="BE268" i="47"/>
  <c r="BE272" i="47"/>
  <c r="BE275" i="47"/>
  <c r="BE284" i="47"/>
  <c r="BE287" i="47"/>
  <c r="BE306" i="47"/>
  <c r="BE333" i="47"/>
  <c r="BE341" i="47"/>
  <c r="BE346" i="47"/>
  <c r="BE354" i="47"/>
  <c r="BE373" i="47"/>
  <c r="BE382" i="47"/>
  <c r="BE448" i="47"/>
  <c r="BE451" i="47"/>
  <c r="BE490" i="47"/>
  <c r="BE497" i="47"/>
  <c r="BE499" i="47"/>
  <c r="BE501" i="47"/>
  <c r="BE502" i="47"/>
  <c r="BE503" i="47"/>
  <c r="BE505" i="47"/>
  <c r="BE571" i="47"/>
  <c r="BE574" i="47"/>
  <c r="BE389" i="47"/>
  <c r="BE397" i="47"/>
  <c r="BE403" i="47"/>
  <c r="BE407" i="47"/>
  <c r="BE445" i="47"/>
  <c r="BE467" i="47"/>
  <c r="BE495" i="47"/>
  <c r="BE430" i="47"/>
  <c r="BE435" i="47"/>
  <c r="BE498" i="47"/>
  <c r="BE506" i="47"/>
  <c r="BE576" i="47"/>
  <c r="BE532" i="47"/>
  <c r="BE366" i="47"/>
  <c r="BE542" i="47"/>
  <c r="BE144" i="47"/>
  <c r="BE148" i="47"/>
  <c r="BE152" i="47"/>
  <c r="BE160" i="47"/>
  <c r="BE195" i="47"/>
  <c r="BE198" i="47"/>
  <c r="BE206" i="47"/>
  <c r="BE230" i="47"/>
  <c r="BE241" i="47"/>
  <c r="BE260" i="47"/>
  <c r="BE263" i="47"/>
  <c r="BE270" i="47"/>
  <c r="BE295" i="47"/>
  <c r="BE299" i="47"/>
  <c r="BE315" i="47"/>
  <c r="BE359" i="47"/>
  <c r="BE385" i="47"/>
  <c r="BE405" i="47"/>
  <c r="BE439" i="47"/>
  <c r="BE444" i="47"/>
  <c r="BE452" i="47"/>
  <c r="BE454" i="47"/>
  <c r="BE456" i="47"/>
  <c r="BE458" i="47"/>
  <c r="BE463" i="47"/>
  <c r="BE464" i="47"/>
  <c r="BE475" i="47"/>
  <c r="BE479" i="47"/>
  <c r="BE556" i="47"/>
  <c r="BE558" i="47"/>
  <c r="BE500" i="47"/>
  <c r="BE570" i="47"/>
  <c r="F120" i="46"/>
  <c r="BE153" i="46"/>
  <c r="BE155" i="46"/>
  <c r="BE167" i="46"/>
  <c r="BE181" i="46"/>
  <c r="BE184" i="46"/>
  <c r="BE194" i="46"/>
  <c r="BE142" i="46"/>
  <c r="BE151" i="46"/>
  <c r="BE197" i="46"/>
  <c r="BE211" i="46"/>
  <c r="BE149" i="46"/>
  <c r="BE179" i="46"/>
  <c r="BE202" i="46"/>
  <c r="BE228" i="46"/>
  <c r="BE176" i="46"/>
  <c r="BE188" i="46"/>
  <c r="BE218" i="46"/>
  <c r="BE233" i="46"/>
  <c r="BE126" i="46"/>
  <c r="BE206" i="46"/>
  <c r="BE207" i="46"/>
  <c r="BE216" i="46"/>
  <c r="BE230" i="46"/>
  <c r="BE235" i="46"/>
  <c r="BE239" i="46"/>
  <c r="BE246" i="46"/>
  <c r="E113" i="46"/>
  <c r="BE132" i="46"/>
  <c r="BE156" i="46"/>
  <c r="BE175" i="46"/>
  <c r="BE169" i="46"/>
  <c r="BE158" i="46"/>
  <c r="BE249" i="46"/>
  <c r="J117" i="46"/>
  <c r="BE138" i="46"/>
  <c r="BE140" i="46"/>
  <c r="BE144" i="46"/>
  <c r="BE212" i="46"/>
  <c r="BE220" i="46"/>
  <c r="BE241" i="46"/>
  <c r="BE237" i="46"/>
  <c r="BE162" i="46"/>
  <c r="BE251" i="46"/>
  <c r="BE223" i="46"/>
  <c r="BK129" i="44"/>
  <c r="J89" i="45"/>
  <c r="F92" i="45"/>
  <c r="BE133" i="45"/>
  <c r="E112" i="45"/>
  <c r="BE135" i="45"/>
  <c r="BK525" i="44"/>
  <c r="J525" i="44" s="1"/>
  <c r="J104" i="44" s="1"/>
  <c r="BE130" i="45"/>
  <c r="BE134" i="45"/>
  <c r="BE125" i="45"/>
  <c r="BE127" i="45"/>
  <c r="BE136" i="45"/>
  <c r="BE137" i="45"/>
  <c r="BE138" i="45"/>
  <c r="BE141" i="45"/>
  <c r="BE143" i="45"/>
  <c r="BE146" i="45"/>
  <c r="BE152" i="45"/>
  <c r="BE144" i="45"/>
  <c r="BE148" i="45"/>
  <c r="BE153" i="45"/>
  <c r="BE156" i="45"/>
  <c r="BE139" i="45"/>
  <c r="BE142" i="45"/>
  <c r="BE150" i="45"/>
  <c r="BE154" i="45"/>
  <c r="J91" i="44"/>
  <c r="BE190" i="44"/>
  <c r="BE270" i="44"/>
  <c r="BE208" i="44"/>
  <c r="BE246" i="44"/>
  <c r="BE158" i="44"/>
  <c r="BE162" i="44"/>
  <c r="BE194" i="44"/>
  <c r="BE227" i="44"/>
  <c r="BE291" i="44"/>
  <c r="BE376" i="44"/>
  <c r="BE405" i="44"/>
  <c r="BE440" i="44"/>
  <c r="E116" i="44"/>
  <c r="BE131" i="44"/>
  <c r="BE181" i="44"/>
  <c r="BE266" i="44"/>
  <c r="BE284" i="44"/>
  <c r="BE333" i="44"/>
  <c r="BE341" i="44"/>
  <c r="BE351" i="44"/>
  <c r="BE359" i="44"/>
  <c r="BE363" i="44"/>
  <c r="BE371" i="44"/>
  <c r="BE409" i="44"/>
  <c r="BE423" i="44"/>
  <c r="BE474" i="44"/>
  <c r="BE400" i="44"/>
  <c r="BE451" i="44"/>
  <c r="BE414" i="44"/>
  <c r="BE325" i="44"/>
  <c r="BE395" i="44"/>
  <c r="BE140" i="44"/>
  <c r="BE367" i="44"/>
  <c r="BE513" i="44"/>
  <c r="BK126" i="43"/>
  <c r="J126" i="43"/>
  <c r="J99" i="43" s="1"/>
  <c r="BE381" i="44"/>
  <c r="F125" i="44"/>
  <c r="BE146" i="44"/>
  <c r="BE386" i="44"/>
  <c r="BE524" i="44"/>
  <c r="BE391" i="44"/>
  <c r="BE486" i="44"/>
  <c r="BE505" i="44"/>
  <c r="BE509" i="44"/>
  <c r="BE518" i="44"/>
  <c r="BE150" i="44"/>
  <c r="BE252" i="44"/>
  <c r="BE256" i="44"/>
  <c r="BE274" i="44"/>
  <c r="BE310" i="44"/>
  <c r="BE428" i="44"/>
  <c r="BE434" i="44"/>
  <c r="BE461" i="44"/>
  <c r="BE167" i="44"/>
  <c r="BE186" i="44"/>
  <c r="BE206" i="44"/>
  <c r="BE491" i="44"/>
  <c r="BE496" i="44"/>
  <c r="BE262" i="44"/>
  <c r="BE321" i="44"/>
  <c r="BE418" i="44"/>
  <c r="BE457" i="44"/>
  <c r="BE480" i="44"/>
  <c r="BE501" i="44"/>
  <c r="BE527" i="44"/>
  <c r="BE531" i="44"/>
  <c r="BE445" i="44"/>
  <c r="BE467" i="44"/>
  <c r="BE536" i="44"/>
  <c r="J128" i="42"/>
  <c r="J100" i="42" s="1"/>
  <c r="J119" i="43"/>
  <c r="F122" i="43"/>
  <c r="BE128" i="43"/>
  <c r="BE132" i="43"/>
  <c r="BE146" i="43"/>
  <c r="BE154" i="43"/>
  <c r="BE156" i="43"/>
  <c r="BE165" i="43"/>
  <c r="BE173" i="43"/>
  <c r="BE228" i="43"/>
  <c r="BE232" i="43"/>
  <c r="BE237" i="43"/>
  <c r="BE142" i="43"/>
  <c r="BE161" i="43"/>
  <c r="BE169" i="43"/>
  <c r="BE177" i="43"/>
  <c r="BE193" i="43"/>
  <c r="BE226" i="43"/>
  <c r="BE244" i="43"/>
  <c r="BE247" i="43"/>
  <c r="BE150" i="43"/>
  <c r="BE259" i="43"/>
  <c r="E113" i="43"/>
  <c r="BE248" i="43"/>
  <c r="BE189" i="43"/>
  <c r="BE212" i="43"/>
  <c r="BE197" i="43"/>
  <c r="BE208" i="43"/>
  <c r="BE260" i="43"/>
  <c r="BE138" i="43"/>
  <c r="BE205" i="43"/>
  <c r="BE256" i="43"/>
  <c r="BE265" i="43"/>
  <c r="BE270" i="43"/>
  <c r="BE243" i="43"/>
  <c r="BE267" i="43"/>
  <c r="BE242" i="43"/>
  <c r="BE246" i="43"/>
  <c r="BE258" i="43"/>
  <c r="BE185" i="43"/>
  <c r="BE264" i="43"/>
  <c r="BE266" i="43"/>
  <c r="BE272" i="43"/>
  <c r="BE249" i="43"/>
  <c r="BE157" i="43"/>
  <c r="BE218" i="43"/>
  <c r="BE234" i="43"/>
  <c r="BE131" i="43"/>
  <c r="BE201" i="43"/>
  <c r="BE222" i="43"/>
  <c r="BE241" i="43"/>
  <c r="BE251" i="43"/>
  <c r="BE255" i="43"/>
  <c r="BE268" i="43"/>
  <c r="BE269" i="43"/>
  <c r="BE262" i="43"/>
  <c r="BE181" i="43"/>
  <c r="BE250" i="43"/>
  <c r="BE253" i="43"/>
  <c r="BE261" i="43"/>
  <c r="BE234" i="42"/>
  <c r="BE133" i="42"/>
  <c r="BE210" i="42"/>
  <c r="J128" i="41"/>
  <c r="J100" i="41"/>
  <c r="BE147" i="42"/>
  <c r="BE247" i="42"/>
  <c r="BE244" i="42"/>
  <c r="BE154" i="42"/>
  <c r="BE158" i="42"/>
  <c r="BE162" i="42"/>
  <c r="BE174" i="42"/>
  <c r="BE182" i="42"/>
  <c r="BE208" i="42"/>
  <c r="BE225" i="42"/>
  <c r="BE236" i="42"/>
  <c r="BE237" i="42"/>
  <c r="BE238" i="42"/>
  <c r="BE241" i="42"/>
  <c r="BE243" i="42"/>
  <c r="BE246" i="42"/>
  <c r="J120" i="42"/>
  <c r="BE143" i="42"/>
  <c r="BE233" i="42"/>
  <c r="BE250" i="42"/>
  <c r="F94" i="42"/>
  <c r="BE135" i="42"/>
  <c r="BE151" i="42"/>
  <c r="BE153" i="42"/>
  <c r="BE186" i="42"/>
  <c r="BE217" i="42"/>
  <c r="BE221" i="42"/>
  <c r="BE229" i="42"/>
  <c r="BE230" i="42"/>
  <c r="BE231" i="42"/>
  <c r="BE235" i="42"/>
  <c r="BE239" i="42"/>
  <c r="BE249" i="42"/>
  <c r="BE252" i="42"/>
  <c r="BE178" i="42"/>
  <c r="BE193" i="42"/>
  <c r="BE189" i="42"/>
  <c r="BE253" i="42"/>
  <c r="BE129" i="42"/>
  <c r="E85" i="42"/>
  <c r="BE132" i="42"/>
  <c r="BE228" i="42"/>
  <c r="BE257" i="42"/>
  <c r="BE166" i="42"/>
  <c r="BE170" i="42"/>
  <c r="BE199" i="42"/>
  <c r="BE204" i="42"/>
  <c r="BE214" i="42"/>
  <c r="BE248" i="42"/>
  <c r="BE254" i="42"/>
  <c r="BE255" i="42"/>
  <c r="BE256" i="42"/>
  <c r="BE258" i="42"/>
  <c r="BE260" i="42"/>
  <c r="BE226" i="41"/>
  <c r="J120" i="41"/>
  <c r="BE135" i="41"/>
  <c r="BE151" i="41"/>
  <c r="BE230" i="41"/>
  <c r="BE233" i="41"/>
  <c r="BE129" i="41"/>
  <c r="BE132" i="41"/>
  <c r="BE133" i="41"/>
  <c r="BE155" i="41"/>
  <c r="BE183" i="41"/>
  <c r="BE205" i="41"/>
  <c r="BE240" i="41"/>
  <c r="BE254" i="41"/>
  <c r="BE255" i="41"/>
  <c r="BE245" i="41"/>
  <c r="BE252" i="41"/>
  <c r="BE258" i="41"/>
  <c r="BE268" i="41"/>
  <c r="BE267" i="41"/>
  <c r="BE244" i="41"/>
  <c r="E85" i="41"/>
  <c r="BE163" i="41"/>
  <c r="BE247" i="41"/>
  <c r="BE264" i="41"/>
  <c r="BE266" i="41"/>
  <c r="BE243" i="41"/>
  <c r="BE249" i="41"/>
  <c r="BE259" i="41"/>
  <c r="F94" i="41"/>
  <c r="BE147" i="41"/>
  <c r="BE152" i="41"/>
  <c r="BE167" i="41"/>
  <c r="BE179" i="41"/>
  <c r="BE218" i="41"/>
  <c r="BE234" i="41"/>
  <c r="J128" i="40"/>
  <c r="J100" i="40"/>
  <c r="BE194" i="41"/>
  <c r="BE200" i="41"/>
  <c r="BE211" i="41"/>
  <c r="BE215" i="41"/>
  <c r="BE222" i="41"/>
  <c r="BE232" i="41"/>
  <c r="BE236" i="41"/>
  <c r="BE239" i="41"/>
  <c r="BE242" i="41"/>
  <c r="BE265" i="41"/>
  <c r="BE237" i="41"/>
  <c r="BE241" i="41"/>
  <c r="BE171" i="41"/>
  <c r="BE250" i="41"/>
  <c r="BE175" i="41"/>
  <c r="BE229" i="41"/>
  <c r="BE257" i="41"/>
  <c r="BE263" i="41"/>
  <c r="BE143" i="41"/>
  <c r="BE154" i="41"/>
  <c r="BE159" i="41"/>
  <c r="BE187" i="41"/>
  <c r="BE190" i="41"/>
  <c r="BE209" i="41"/>
  <c r="BE235" i="41"/>
  <c r="BE260" i="41"/>
  <c r="BE261" i="41"/>
  <c r="BE269" i="41"/>
  <c r="BE271" i="41"/>
  <c r="BE256" i="40"/>
  <c r="BE235" i="40"/>
  <c r="BE166" i="40"/>
  <c r="BE242" i="40"/>
  <c r="BE250" i="40"/>
  <c r="BE143" i="40"/>
  <c r="BE129" i="40"/>
  <c r="BE178" i="40"/>
  <c r="BE186" i="40"/>
  <c r="BE198" i="40"/>
  <c r="BE249" i="40"/>
  <c r="BE151" i="40"/>
  <c r="BE274" i="40"/>
  <c r="F94" i="40"/>
  <c r="BE162" i="40"/>
  <c r="BE182" i="40"/>
  <c r="BE206" i="40"/>
  <c r="BE280" i="40"/>
  <c r="BE284" i="40"/>
  <c r="E114" i="40"/>
  <c r="J120" i="40"/>
  <c r="BE132" i="40"/>
  <c r="BE133" i="40"/>
  <c r="BE135" i="40"/>
  <c r="BE155" i="40"/>
  <c r="BE161" i="40"/>
  <c r="BE170" i="40"/>
  <c r="BE190" i="40"/>
  <c r="BE194" i="40"/>
  <c r="BE210" i="40"/>
  <c r="BE213" i="40"/>
  <c r="BE246" i="40"/>
  <c r="BE267" i="40"/>
  <c r="BE269" i="40"/>
  <c r="BE279" i="40"/>
  <c r="BE281" i="40"/>
  <c r="BE282" i="40"/>
  <c r="J128" i="39"/>
  <c r="J100" i="39"/>
  <c r="BE265" i="40"/>
  <c r="BE275" i="40"/>
  <c r="BE159" i="40"/>
  <c r="BE278" i="40"/>
  <c r="BE283" i="40"/>
  <c r="BE227" i="40"/>
  <c r="BE259" i="40"/>
  <c r="BE276" i="40"/>
  <c r="BE286" i="40"/>
  <c r="BE147" i="40"/>
  <c r="BE202" i="40"/>
  <c r="BE223" i="40"/>
  <c r="BE233" i="40"/>
  <c r="BE238" i="40"/>
  <c r="BE253" i="40"/>
  <c r="BE255" i="40"/>
  <c r="BE260" i="40"/>
  <c r="BE261" i="40"/>
  <c r="BE262" i="40"/>
  <c r="BE264" i="40"/>
  <c r="BE273" i="40"/>
  <c r="BE272" i="40"/>
  <c r="BE254" i="40"/>
  <c r="BE270" i="40"/>
  <c r="BE229" i="40"/>
  <c r="BE257" i="40"/>
  <c r="BE252" i="40"/>
  <c r="BE263" i="40"/>
  <c r="BE174" i="40"/>
  <c r="BE217" i="40"/>
  <c r="BE234" i="39"/>
  <c r="BE230" i="39"/>
  <c r="J128" i="38"/>
  <c r="J100" i="38" s="1"/>
  <c r="BE225" i="39"/>
  <c r="BE245" i="39"/>
  <c r="BE135" i="39"/>
  <c r="BE153" i="39"/>
  <c r="BE161" i="39"/>
  <c r="BE176" i="39"/>
  <c r="BE259" i="39"/>
  <c r="BE215" i="39"/>
  <c r="BE219" i="39"/>
  <c r="BE240" i="39"/>
  <c r="BE249" i="39"/>
  <c r="BE260" i="39"/>
  <c r="BE263" i="39"/>
  <c r="BE266" i="39"/>
  <c r="BE268" i="39"/>
  <c r="BE277" i="39"/>
  <c r="BE279" i="39"/>
  <c r="BE265" i="39"/>
  <c r="BE267" i="39"/>
  <c r="BE273" i="39"/>
  <c r="BE278" i="39"/>
  <c r="BE286" i="39"/>
  <c r="J120" i="39"/>
  <c r="F123" i="39"/>
  <c r="BE129" i="39"/>
  <c r="BE163" i="39"/>
  <c r="BE188" i="39"/>
  <c r="BE196" i="39"/>
  <c r="BE204" i="39"/>
  <c r="BE208" i="39"/>
  <c r="BE212" i="39"/>
  <c r="BE242" i="39"/>
  <c r="BE257" i="39"/>
  <c r="BE258" i="39"/>
  <c r="BE264" i="39"/>
  <c r="BE276" i="39"/>
  <c r="BE284" i="39"/>
  <c r="E114" i="39"/>
  <c r="BE132" i="39"/>
  <c r="BE200" i="39"/>
  <c r="BE253" i="39"/>
  <c r="BE261" i="39"/>
  <c r="BE270" i="39"/>
  <c r="BE272" i="39"/>
  <c r="BE275" i="39"/>
  <c r="BE281" i="39"/>
  <c r="BE282" i="39"/>
  <c r="BE283" i="39"/>
  <c r="BE285" i="39"/>
  <c r="BE287" i="39"/>
  <c r="BE145" i="39"/>
  <c r="BE149" i="39"/>
  <c r="BE172" i="39"/>
  <c r="BE289" i="39"/>
  <c r="BE236" i="39"/>
  <c r="BE256" i="39"/>
  <c r="BE133" i="39"/>
  <c r="BE157" i="39"/>
  <c r="BE168" i="39"/>
  <c r="BE180" i="39"/>
  <c r="BE184" i="39"/>
  <c r="BE164" i="39"/>
  <c r="BE192" i="39"/>
  <c r="BE269" i="38"/>
  <c r="BE281" i="38"/>
  <c r="BE282" i="38"/>
  <c r="BE283" i="38"/>
  <c r="BE284" i="38"/>
  <c r="BE290" i="38"/>
  <c r="BE295" i="38"/>
  <c r="J91" i="38"/>
  <c r="BE139" i="38"/>
  <c r="BE147" i="38"/>
  <c r="BE215" i="38"/>
  <c r="BE243" i="38"/>
  <c r="BE249" i="38"/>
  <c r="BE271" i="38"/>
  <c r="BE273" i="38"/>
  <c r="BE278" i="38"/>
  <c r="BE280" i="38"/>
  <c r="BE285" i="38"/>
  <c r="BE287" i="38"/>
  <c r="BE288" i="38"/>
  <c r="BE245" i="38"/>
  <c r="BE256" i="38"/>
  <c r="BE268" i="38"/>
  <c r="BE277" i="38"/>
  <c r="BE135" i="38"/>
  <c r="BE226" i="38"/>
  <c r="BE289" i="38"/>
  <c r="E85" i="38"/>
  <c r="BE159" i="38"/>
  <c r="BE211" i="38"/>
  <c r="BE302" i="38"/>
  <c r="BE286" i="38"/>
  <c r="F123" i="38"/>
  <c r="BE129" i="38"/>
  <c r="BE187" i="38"/>
  <c r="BE199" i="38"/>
  <c r="BE264" i="38"/>
  <c r="BE267" i="38"/>
  <c r="BE155" i="38"/>
  <c r="BE191" i="38"/>
  <c r="BE195" i="38"/>
  <c r="BE203" i="38"/>
  <c r="BE254" i="38"/>
  <c r="BE265" i="38"/>
  <c r="BE270" i="38"/>
  <c r="BE274" i="38"/>
  <c r="BE312" i="38"/>
  <c r="BE151" i="38"/>
  <c r="BE163" i="38"/>
  <c r="BE276" i="38"/>
  <c r="BE279" i="38"/>
  <c r="BE297" i="38"/>
  <c r="BE137" i="38"/>
  <c r="BE309" i="38"/>
  <c r="BE262" i="38"/>
  <c r="BE266" i="38"/>
  <c r="BE165" i="38"/>
  <c r="BE170" i="38"/>
  <c r="BE179" i="38"/>
  <c r="BE219" i="38"/>
  <c r="BE232" i="38"/>
  <c r="BE251" i="38"/>
  <c r="BE261" i="38"/>
  <c r="BE306" i="38"/>
  <c r="BE313" i="38"/>
  <c r="BE314" i="38"/>
  <c r="BE315" i="38"/>
  <c r="BE133" i="38"/>
  <c r="BE292" i="38"/>
  <c r="BE303" i="38"/>
  <c r="BE311" i="38"/>
  <c r="BE307" i="38"/>
  <c r="BE294" i="38"/>
  <c r="BE222" i="38"/>
  <c r="BE132" i="38"/>
  <c r="BE166" i="38"/>
  <c r="BE171" i="38"/>
  <c r="BE175" i="38"/>
  <c r="BE183" i="38"/>
  <c r="BE207" i="38"/>
  <c r="BE238" i="38"/>
  <c r="BE299" i="38"/>
  <c r="BE300" i="38"/>
  <c r="BE304" i="38"/>
  <c r="BE305" i="38"/>
  <c r="BE310" i="38"/>
  <c r="BE317" i="38"/>
  <c r="BE167" i="37"/>
  <c r="BE258" i="37"/>
  <c r="BE264" i="37"/>
  <c r="BE267" i="37"/>
  <c r="BE211" i="37"/>
  <c r="BE248" i="37"/>
  <c r="BE256" i="37"/>
  <c r="BE273" i="37"/>
  <c r="BK128" i="36"/>
  <c r="J128" i="36"/>
  <c r="J99" i="36"/>
  <c r="E85" i="37"/>
  <c r="F94" i="37"/>
  <c r="BE147" i="37"/>
  <c r="BE179" i="37"/>
  <c r="BE187" i="37"/>
  <c r="BE191" i="37"/>
  <c r="BE207" i="37"/>
  <c r="BE252" i="37"/>
  <c r="BE260" i="37"/>
  <c r="BE263" i="37"/>
  <c r="BE272" i="37"/>
  <c r="BE281" i="37"/>
  <c r="BE283" i="37"/>
  <c r="BE255" i="37"/>
  <c r="BE266" i="37"/>
  <c r="BE129" i="37"/>
  <c r="BE162" i="37"/>
  <c r="BE171" i="37"/>
  <c r="BE203" i="37"/>
  <c r="BE214" i="37"/>
  <c r="BE224" i="37"/>
  <c r="BE233" i="37"/>
  <c r="BE241" i="37"/>
  <c r="BE218" i="37"/>
  <c r="BE261" i="37"/>
  <c r="BE268" i="37"/>
  <c r="BE278" i="37"/>
  <c r="BE282" i="37"/>
  <c r="BE160" i="37"/>
  <c r="BE276" i="37"/>
  <c r="BE277" i="37"/>
  <c r="BE279" i="37"/>
  <c r="BE284" i="37"/>
  <c r="BE287" i="37"/>
  <c r="BE289" i="37"/>
  <c r="BE143" i="37"/>
  <c r="BE235" i="37"/>
  <c r="BE132" i="37"/>
  <c r="BE155" i="37"/>
  <c r="BE163" i="37"/>
  <c r="BE183" i="37"/>
  <c r="BE199" i="37"/>
  <c r="BE239" i="37"/>
  <c r="BE244" i="37"/>
  <c r="BE265" i="37"/>
  <c r="BE270" i="37"/>
  <c r="BE285" i="37"/>
  <c r="J120" i="37"/>
  <c r="BE135" i="37"/>
  <c r="BE151" i="37"/>
  <c r="BE229" i="37"/>
  <c r="BE259" i="37"/>
  <c r="BE275" i="37"/>
  <c r="BE286" i="37"/>
  <c r="BE133" i="37"/>
  <c r="BE159" i="37"/>
  <c r="BE175" i="37"/>
  <c r="BE195" i="37"/>
  <c r="BE177" i="36"/>
  <c r="BE187" i="36"/>
  <c r="BE268" i="36"/>
  <c r="BE280" i="36"/>
  <c r="BE199" i="36"/>
  <c r="BE215" i="36"/>
  <c r="BE227" i="36"/>
  <c r="BE238" i="36"/>
  <c r="BE244" i="36"/>
  <c r="BE248" i="36"/>
  <c r="BE252" i="36"/>
  <c r="BE260" i="36"/>
  <c r="BE135" i="36"/>
  <c r="BE139" i="36"/>
  <c r="BE151" i="36"/>
  <c r="BE155" i="36"/>
  <c r="BE285" i="36"/>
  <c r="BE130" i="36"/>
  <c r="BE231" i="36"/>
  <c r="BE234" i="36"/>
  <c r="BE281" i="36"/>
  <c r="BE288" i="36"/>
  <c r="BE293" i="36"/>
  <c r="BE294" i="36"/>
  <c r="BE297" i="36"/>
  <c r="BE299" i="36"/>
  <c r="BE302" i="36"/>
  <c r="BE159" i="36"/>
  <c r="BE287" i="36"/>
  <c r="BE170" i="36"/>
  <c r="BE223" i="36"/>
  <c r="BE276" i="36"/>
  <c r="BE310" i="36"/>
  <c r="BE203" i="36"/>
  <c r="BE295" i="36"/>
  <c r="BK130" i="35"/>
  <c r="BE284" i="36"/>
  <c r="BE321" i="36"/>
  <c r="BE283" i="36"/>
  <c r="BE176" i="36"/>
  <c r="BE263" i="36"/>
  <c r="BE279" i="36"/>
  <c r="J91" i="36"/>
  <c r="BE133" i="36"/>
  <c r="BE137" i="36"/>
  <c r="BE163" i="36"/>
  <c r="BE167" i="36"/>
  <c r="BE169" i="36"/>
  <c r="BE182" i="36"/>
  <c r="BE313" i="36"/>
  <c r="BE315" i="36"/>
  <c r="BE304" i="36"/>
  <c r="BE207" i="36"/>
  <c r="BE282" i="36"/>
  <c r="BE290" i="36"/>
  <c r="BE291" i="36"/>
  <c r="BE292" i="36"/>
  <c r="BE300" i="36"/>
  <c r="BE191" i="36"/>
  <c r="BE195" i="36"/>
  <c r="BE305" i="36"/>
  <c r="BE309" i="36"/>
  <c r="BE314" i="36"/>
  <c r="BE275" i="36"/>
  <c r="BE289" i="36"/>
  <c r="BE316" i="36"/>
  <c r="BE317" i="36"/>
  <c r="BE319" i="36"/>
  <c r="E85" i="36"/>
  <c r="F94" i="36"/>
  <c r="BE141" i="36"/>
  <c r="BE183" i="36"/>
  <c r="BE211" i="36"/>
  <c r="BE219" i="36"/>
  <c r="BE254" i="36"/>
  <c r="BE258" i="36"/>
  <c r="BE307" i="36"/>
  <c r="BE308" i="36"/>
  <c r="BE311" i="36"/>
  <c r="BE318" i="36"/>
  <c r="J91" i="35"/>
  <c r="BE275" i="35"/>
  <c r="BE193" i="35"/>
  <c r="BE221" i="35"/>
  <c r="BE354" i="35"/>
  <c r="BE364" i="35"/>
  <c r="BE315" i="35"/>
  <c r="BE344" i="35"/>
  <c r="BE178" i="35"/>
  <c r="E85" i="35"/>
  <c r="F94" i="35"/>
  <c r="BE148" i="35"/>
  <c r="BE161" i="35"/>
  <c r="BE239" i="35"/>
  <c r="BE243" i="35"/>
  <c r="BE283" i="35"/>
  <c r="BE297" i="35"/>
  <c r="BE304" i="35"/>
  <c r="BE306" i="35"/>
  <c r="BE310" i="35"/>
  <c r="BE335" i="35"/>
  <c r="BE340" i="35"/>
  <c r="BE373" i="35"/>
  <c r="BE395" i="35"/>
  <c r="BE349" i="35"/>
  <c r="BE152" i="35"/>
  <c r="BE292" i="35"/>
  <c r="BE195" i="35"/>
  <c r="BE215" i="35"/>
  <c r="BE250" i="35"/>
  <c r="BE260" i="35"/>
  <c r="BE399" i="35"/>
  <c r="BE141" i="35"/>
  <c r="BE322" i="35"/>
  <c r="BE330" i="35"/>
  <c r="BE405" i="35"/>
  <c r="BE383" i="35"/>
  <c r="BE389" i="35"/>
  <c r="BE205" i="35"/>
  <c r="BE426" i="35"/>
  <c r="BE431" i="35"/>
  <c r="BE448" i="35"/>
  <c r="BE462" i="35"/>
  <c r="BE132" i="35"/>
  <c r="BE156" i="35"/>
  <c r="BE166" i="35"/>
  <c r="BE183" i="35"/>
  <c r="BE225" i="35"/>
  <c r="BE231" i="35"/>
  <c r="BE235" i="35"/>
  <c r="BE359" i="35"/>
  <c r="BE368" i="35"/>
  <c r="BE378" i="35"/>
  <c r="BE411" i="35"/>
  <c r="BE416" i="35"/>
  <c r="BE421" i="35"/>
  <c r="BE436" i="35"/>
  <c r="BE440" i="35"/>
  <c r="BE444" i="35"/>
  <c r="BE453" i="35"/>
  <c r="BE459" i="35"/>
  <c r="J91" i="34"/>
  <c r="BE197" i="34"/>
  <c r="BE382" i="34"/>
  <c r="BE314" i="34"/>
  <c r="BE334" i="34"/>
  <c r="BE128" i="34"/>
  <c r="BE268" i="34"/>
  <c r="BE320" i="34"/>
  <c r="BE353" i="34"/>
  <c r="F122" i="34"/>
  <c r="BE157" i="34"/>
  <c r="BE339" i="34"/>
  <c r="E113" i="34"/>
  <c r="BE251" i="34"/>
  <c r="BE425" i="34"/>
  <c r="BE453" i="34"/>
  <c r="BE137" i="34"/>
  <c r="BE147" i="34"/>
  <c r="BE151" i="34"/>
  <c r="BE223" i="34"/>
  <c r="BE229" i="34"/>
  <c r="BE239" i="34"/>
  <c r="BE243" i="34"/>
  <c r="BE261" i="34"/>
  <c r="BE294" i="34"/>
  <c r="BE304" i="34"/>
  <c r="BE327" i="34"/>
  <c r="BE348" i="34"/>
  <c r="BE368" i="34"/>
  <c r="BE373" i="34"/>
  <c r="BE398" i="34"/>
  <c r="BE430" i="34"/>
  <c r="BE462" i="34"/>
  <c r="BE143" i="34"/>
  <c r="BE166" i="34"/>
  <c r="BE286" i="34"/>
  <c r="BE358" i="34"/>
  <c r="BE363" i="34"/>
  <c r="BE377" i="34"/>
  <c r="BE392" i="34"/>
  <c r="BE457" i="34"/>
  <c r="BE195" i="34"/>
  <c r="BE233" i="34"/>
  <c r="BE247" i="34"/>
  <c r="BE308" i="34"/>
  <c r="BE344" i="34"/>
  <c r="BE408" i="34"/>
  <c r="BE414" i="34"/>
  <c r="BE440" i="34"/>
  <c r="BE179" i="34"/>
  <c r="BE445" i="34"/>
  <c r="BE420" i="34"/>
  <c r="BE161" i="34"/>
  <c r="BE184" i="34"/>
  <c r="BE210" i="34"/>
  <c r="BE387" i="34"/>
  <c r="BE404" i="34"/>
  <c r="BE435" i="34"/>
  <c r="BE449" i="34"/>
  <c r="BE468" i="34"/>
  <c r="F94" i="33"/>
  <c r="BE159" i="33"/>
  <c r="BE171" i="33"/>
  <c r="BE265" i="33"/>
  <c r="BE367" i="33"/>
  <c r="BE392" i="33"/>
  <c r="BE423" i="33"/>
  <c r="BE433" i="33"/>
  <c r="BE304" i="33"/>
  <c r="BE140" i="33"/>
  <c r="BE496" i="33"/>
  <c r="E85" i="33"/>
  <c r="BE401" i="33"/>
  <c r="BE455" i="33"/>
  <c r="BE474" i="33"/>
  <c r="BE176" i="33"/>
  <c r="BE269" i="33"/>
  <c r="BE326" i="33"/>
  <c r="BE338" i="33"/>
  <c r="BE372" i="33"/>
  <c r="BE412" i="33"/>
  <c r="BE460" i="33"/>
  <c r="BE493" i="33"/>
  <c r="BE387" i="33"/>
  <c r="BE408" i="33"/>
  <c r="BE450" i="33"/>
  <c r="BE478" i="33"/>
  <c r="BE505" i="33"/>
  <c r="BE470" i="33"/>
  <c r="BE241" i="33"/>
  <c r="BE247" i="33"/>
  <c r="BE257" i="33"/>
  <c r="BE332" i="33"/>
  <c r="BE500" i="33"/>
  <c r="BE154" i="33"/>
  <c r="BE198" i="33"/>
  <c r="BE202" i="33"/>
  <c r="BE345" i="33"/>
  <c r="BE363" i="33"/>
  <c r="BE382" i="33"/>
  <c r="BE439" i="33"/>
  <c r="BE312" i="33"/>
  <c r="J91" i="33"/>
  <c r="BE189" i="33"/>
  <c r="BE194" i="33"/>
  <c r="BE213" i="33"/>
  <c r="BE261" i="33"/>
  <c r="BE377" i="33"/>
  <c r="BE397" i="33"/>
  <c r="BE429" i="33"/>
  <c r="BE445" i="33"/>
  <c r="BE465" i="33"/>
  <c r="BE482" i="33"/>
  <c r="BE487" i="33"/>
  <c r="BE146" i="33"/>
  <c r="BE228" i="33"/>
  <c r="BE322" i="33"/>
  <c r="BE406" i="33"/>
  <c r="BE417" i="33"/>
  <c r="BE251" i="33"/>
  <c r="BE352" i="33"/>
  <c r="BE357" i="33"/>
  <c r="BE131" i="33"/>
  <c r="BE150" i="33"/>
  <c r="BE165" i="33"/>
  <c r="BE215" i="33"/>
  <c r="BE279" i="33"/>
  <c r="BE286" i="33"/>
  <c r="BE175" i="32"/>
  <c r="BE210" i="32"/>
  <c r="BE224" i="32"/>
  <c r="BE152" i="32"/>
  <c r="F122" i="32"/>
  <c r="BE342" i="32"/>
  <c r="BE399" i="32"/>
  <c r="J119" i="32"/>
  <c r="BE407" i="32"/>
  <c r="BE299" i="32"/>
  <c r="BE313" i="32"/>
  <c r="BE144" i="32"/>
  <c r="BE170" i="32"/>
  <c r="BE204" i="32"/>
  <c r="BE232" i="32"/>
  <c r="BE264" i="32"/>
  <c r="BE282" i="32"/>
  <c r="BE323" i="32"/>
  <c r="BE337" i="32"/>
  <c r="BE375" i="32"/>
  <c r="BE418" i="32"/>
  <c r="BE182" i="32"/>
  <c r="BE403" i="32"/>
  <c r="BE194" i="32"/>
  <c r="BE220" i="32"/>
  <c r="BE308" i="32"/>
  <c r="BE137" i="32"/>
  <c r="BE161" i="32"/>
  <c r="BE214" i="32"/>
  <c r="BE287" i="32"/>
  <c r="BE358" i="32"/>
  <c r="BE380" i="32"/>
  <c r="BE390" i="32"/>
  <c r="BE318" i="32"/>
  <c r="BE332" i="32"/>
  <c r="BE395" i="32"/>
  <c r="BE156" i="32"/>
  <c r="BE184" i="32"/>
  <c r="BE228" i="32"/>
  <c r="BE242" i="32"/>
  <c r="BE272" i="32"/>
  <c r="BE294" i="32"/>
  <c r="BE327" i="32"/>
  <c r="BE348" i="32"/>
  <c r="BE370" i="32"/>
  <c r="BE249" i="32"/>
  <c r="BE128" i="32"/>
  <c r="BE148" i="32"/>
  <c r="BE354" i="32"/>
  <c r="BE364" i="32"/>
  <c r="BE412" i="32"/>
  <c r="BE304" i="32"/>
  <c r="BE385" i="32"/>
  <c r="BE214" i="31"/>
  <c r="BE292" i="31"/>
  <c r="BE148" i="31"/>
  <c r="BE175" i="31"/>
  <c r="BE230" i="31"/>
  <c r="BE249" i="31"/>
  <c r="BE259" i="31"/>
  <c r="BE308" i="31"/>
  <c r="BE433" i="31"/>
  <c r="BE238" i="31"/>
  <c r="BE204" i="31"/>
  <c r="BE406" i="31"/>
  <c r="E117" i="31"/>
  <c r="BE132" i="31"/>
  <c r="BE224" i="31"/>
  <c r="BE412" i="31"/>
  <c r="F126" i="31"/>
  <c r="BE234" i="31"/>
  <c r="BE366" i="31"/>
  <c r="BE376" i="31"/>
  <c r="BE423" i="31"/>
  <c r="BE455" i="31"/>
  <c r="BE469" i="31"/>
  <c r="BE390" i="31"/>
  <c r="BE396" i="31"/>
  <c r="BE418" i="31"/>
  <c r="BE451" i="31"/>
  <c r="BE460" i="31"/>
  <c r="BE161" i="31"/>
  <c r="BE242" i="31"/>
  <c r="BE274" i="31"/>
  <c r="BE325" i="31"/>
  <c r="BE361" i="31"/>
  <c r="BE380" i="31"/>
  <c r="BE385" i="31"/>
  <c r="BE438" i="31"/>
  <c r="BE447" i="31"/>
  <c r="BE466" i="31"/>
  <c r="BE220" i="31"/>
  <c r="BE297" i="31"/>
  <c r="BE306" i="31"/>
  <c r="BE347" i="31"/>
  <c r="BE371" i="31"/>
  <c r="BE402" i="31"/>
  <c r="BE443" i="31"/>
  <c r="BE341" i="31"/>
  <c r="BK550" i="30"/>
  <c r="J550" i="30"/>
  <c r="J104" i="30" s="1"/>
  <c r="J123" i="31"/>
  <c r="BE282" i="31"/>
  <c r="BE335" i="31"/>
  <c r="BE428" i="31"/>
  <c r="BE141" i="31"/>
  <c r="BE156" i="31"/>
  <c r="BE180" i="31"/>
  <c r="BE317" i="31"/>
  <c r="BE152" i="31"/>
  <c r="BE192" i="31"/>
  <c r="BE194" i="31"/>
  <c r="BE312" i="31"/>
  <c r="BE351" i="31"/>
  <c r="BE356" i="31"/>
  <c r="BE209" i="30"/>
  <c r="BE228" i="30"/>
  <c r="BE383" i="30"/>
  <c r="BE415" i="30"/>
  <c r="BE443" i="30"/>
  <c r="J91" i="30"/>
  <c r="BE130" i="30"/>
  <c r="BE156" i="30"/>
  <c r="BE160" i="30"/>
  <c r="BE178" i="30"/>
  <c r="BE234" i="30"/>
  <c r="BE244" i="30"/>
  <c r="BE248" i="30"/>
  <c r="BE364" i="30"/>
  <c r="BE411" i="30"/>
  <c r="BE429" i="30"/>
  <c r="BE438" i="30"/>
  <c r="BE465" i="30"/>
  <c r="E85" i="30"/>
  <c r="F124" i="30"/>
  <c r="BE330" i="30"/>
  <c r="BE337" i="30"/>
  <c r="BE359" i="30"/>
  <c r="BK127" i="29"/>
  <c r="J127" i="29" s="1"/>
  <c r="J98" i="29" s="1"/>
  <c r="J129" i="29"/>
  <c r="J100" i="29" s="1"/>
  <c r="BE273" i="30"/>
  <c r="BE300" i="30"/>
  <c r="BE318" i="30"/>
  <c r="BE454" i="30"/>
  <c r="BE292" i="30"/>
  <c r="BE354" i="30"/>
  <c r="BE368" i="30"/>
  <c r="BE402" i="30"/>
  <c r="BE424" i="30"/>
  <c r="BE196" i="30"/>
  <c r="BE324" i="30"/>
  <c r="BE448" i="30"/>
  <c r="BE552" i="30"/>
  <c r="BE139" i="30"/>
  <c r="BE146" i="30"/>
  <c r="BE194" i="30"/>
  <c r="BE529" i="30"/>
  <c r="BE238" i="30"/>
  <c r="BE252" i="30"/>
  <c r="BE406" i="30"/>
  <c r="BE420" i="30"/>
  <c r="BE433" i="30"/>
  <c r="BE538" i="30"/>
  <c r="BE150" i="30"/>
  <c r="BE165" i="30"/>
  <c r="BE183" i="30"/>
  <c r="BE256" i="30"/>
  <c r="BE349" i="30"/>
  <c r="BE373" i="30"/>
  <c r="BE378" i="30"/>
  <c r="BE392" i="30"/>
  <c r="BE500" i="30"/>
  <c r="BE525" i="30"/>
  <c r="BE471" i="30"/>
  <c r="BE477" i="30"/>
  <c r="BE506" i="30"/>
  <c r="BE516" i="30"/>
  <c r="BE266" i="30"/>
  <c r="BE314" i="30"/>
  <c r="BE387" i="30"/>
  <c r="BE397" i="30"/>
  <c r="BE460" i="30"/>
  <c r="BE481" i="30"/>
  <c r="BE487" i="30"/>
  <c r="BE543" i="30"/>
  <c r="BE549" i="30"/>
  <c r="BE344" i="30"/>
  <c r="BE494" i="30"/>
  <c r="BE511" i="30"/>
  <c r="BE521" i="30"/>
  <c r="BE534" i="30"/>
  <c r="J121" i="29"/>
  <c r="BE176" i="29"/>
  <c r="BE246" i="29"/>
  <c r="BE268" i="29"/>
  <c r="F124" i="29"/>
  <c r="BE171" i="29"/>
  <c r="BE214" i="29"/>
  <c r="BE218" i="29"/>
  <c r="BE232" i="29"/>
  <c r="BE253" i="29"/>
  <c r="BE276" i="29"/>
  <c r="BE228" i="29"/>
  <c r="BE198" i="29"/>
  <c r="J130" i="28"/>
  <c r="J100" i="28" s="1"/>
  <c r="BE188" i="29"/>
  <c r="BE159" i="29"/>
  <c r="BE186" i="29"/>
  <c r="BE236" i="29"/>
  <c r="BE328" i="29"/>
  <c r="BE139" i="29"/>
  <c r="BE208" i="29"/>
  <c r="BE286" i="29"/>
  <c r="BE299" i="29"/>
  <c r="BE315" i="29"/>
  <c r="BE337" i="29"/>
  <c r="BE130" i="29"/>
  <c r="BE150" i="29"/>
  <c r="BE308" i="29"/>
  <c r="BE347" i="29"/>
  <c r="BE352" i="29"/>
  <c r="BE371" i="29"/>
  <c r="BE377" i="29"/>
  <c r="BE399" i="29"/>
  <c r="BE419" i="29"/>
  <c r="BE436" i="29"/>
  <c r="BE441" i="29"/>
  <c r="BE447" i="29"/>
  <c r="BE303" i="29"/>
  <c r="BE323" i="29"/>
  <c r="BE342" i="29"/>
  <c r="BE361" i="29"/>
  <c r="BE366" i="29"/>
  <c r="BE409" i="29"/>
  <c r="BE424" i="29"/>
  <c r="BE224" i="29"/>
  <c r="E85" i="29"/>
  <c r="BE146" i="29"/>
  <c r="BE154" i="29"/>
  <c r="BE291" i="29"/>
  <c r="BE297" i="29"/>
  <c r="BE333" i="29"/>
  <c r="BE357" i="29"/>
  <c r="BE383" i="29"/>
  <c r="BE387" i="29"/>
  <c r="BE393" i="29"/>
  <c r="BE404" i="29"/>
  <c r="BE414" i="29"/>
  <c r="BE428" i="29"/>
  <c r="BE432" i="29"/>
  <c r="BE371" i="28"/>
  <c r="BE523" i="28"/>
  <c r="BE535" i="28"/>
  <c r="BE363" i="28"/>
  <c r="BE418" i="28"/>
  <c r="BE496" i="28"/>
  <c r="BE542" i="28"/>
  <c r="F125" i="28"/>
  <c r="BE140" i="28"/>
  <c r="BE564" i="28"/>
  <c r="BE151" i="28"/>
  <c r="E116" i="28"/>
  <c r="BE262" i="28"/>
  <c r="BE569" i="28"/>
  <c r="BE582" i="28"/>
  <c r="BE131" i="28"/>
  <c r="BE413" i="28"/>
  <c r="BE529" i="28"/>
  <c r="BE554" i="28"/>
  <c r="BE162" i="28"/>
  <c r="BE230" i="28"/>
  <c r="BE272" i="28"/>
  <c r="BE276" i="28"/>
  <c r="BE399" i="28"/>
  <c r="BE403" i="28"/>
  <c r="BE610" i="28"/>
  <c r="BE343" i="28"/>
  <c r="BE242" i="28"/>
  <c r="BE447" i="28"/>
  <c r="J91" i="28"/>
  <c r="BE193" i="28"/>
  <c r="BE297" i="28"/>
  <c r="BE321" i="28"/>
  <c r="BE353" i="28"/>
  <c r="BE358" i="28"/>
  <c r="BE367" i="28"/>
  <c r="BE375" i="28"/>
  <c r="BE389" i="28"/>
  <c r="BE423" i="28"/>
  <c r="BE433" i="28"/>
  <c r="BE475" i="28"/>
  <c r="BE480" i="28"/>
  <c r="BE485" i="28"/>
  <c r="BE490" i="28"/>
  <c r="BE502" i="28"/>
  <c r="BE513" i="28"/>
  <c r="BE591" i="28"/>
  <c r="BE597" i="28"/>
  <c r="BE147" i="28"/>
  <c r="BE156" i="28"/>
  <c r="BE167" i="28"/>
  <c r="BE202" i="28"/>
  <c r="BE206" i="28"/>
  <c r="BE258" i="28"/>
  <c r="BE268" i="28"/>
  <c r="BE280" i="28"/>
  <c r="BE384" i="28"/>
  <c r="BE438" i="28"/>
  <c r="BE452" i="28"/>
  <c r="BE457" i="28"/>
  <c r="BE577" i="28"/>
  <c r="BE604" i="28"/>
  <c r="BE408" i="28"/>
  <c r="BE462" i="28"/>
  <c r="BE232" i="28"/>
  <c r="BE252" i="28"/>
  <c r="BE313" i="28"/>
  <c r="BE338" i="28"/>
  <c r="BE380" i="28"/>
  <c r="BE394" i="28"/>
  <c r="BE428" i="28"/>
  <c r="BE442" i="28"/>
  <c r="BE466" i="28"/>
  <c r="BE471" i="28"/>
  <c r="BE507" i="28"/>
  <c r="BE519" i="28"/>
  <c r="BE548" i="28"/>
  <c r="BE559" i="28"/>
  <c r="BE573" i="28"/>
  <c r="BE586" i="28"/>
  <c r="BE198" i="28"/>
  <c r="BE290" i="28"/>
  <c r="BE600" i="28"/>
  <c r="E85" i="27"/>
  <c r="J120" i="27"/>
  <c r="BE234" i="27"/>
  <c r="BE236" i="27"/>
  <c r="BE223" i="27"/>
  <c r="BE194" i="27"/>
  <c r="BE206" i="27"/>
  <c r="BE241" i="27"/>
  <c r="BE178" i="27"/>
  <c r="BE248" i="27"/>
  <c r="BE244" i="27"/>
  <c r="BE157" i="27"/>
  <c r="BE166" i="27"/>
  <c r="BE186" i="27"/>
  <c r="BE247" i="27"/>
  <c r="BE213" i="27"/>
  <c r="BE147" i="27"/>
  <c r="BE151" i="27"/>
  <c r="BE158" i="27"/>
  <c r="BE250" i="27"/>
  <c r="J128" i="26"/>
  <c r="J100" i="26" s="1"/>
  <c r="F123" i="27"/>
  <c r="BE143" i="27"/>
  <c r="BE182" i="27"/>
  <c r="BE190" i="27"/>
  <c r="BE202" i="27"/>
  <c r="BE245" i="27"/>
  <c r="BE249" i="27"/>
  <c r="BE129" i="27"/>
  <c r="BE132" i="27"/>
  <c r="BE155" i="27"/>
  <c r="BE198" i="27"/>
  <c r="BE133" i="27"/>
  <c r="BE139" i="27"/>
  <c r="BE162" i="27"/>
  <c r="BE170" i="27"/>
  <c r="BE174" i="27"/>
  <c r="BE225" i="27"/>
  <c r="BE231" i="27"/>
  <c r="BE209" i="27"/>
  <c r="BE219" i="27"/>
  <c r="BE229" i="27"/>
  <c r="BE240" i="27"/>
  <c r="BE243" i="27"/>
  <c r="BE251" i="27"/>
  <c r="BE246" i="27"/>
  <c r="BE253" i="27"/>
  <c r="BE185" i="26"/>
  <c r="BE173" i="26"/>
  <c r="BE221" i="26"/>
  <c r="BE279" i="26"/>
  <c r="BE156" i="26"/>
  <c r="BE217" i="26"/>
  <c r="BE265" i="26"/>
  <c r="BE177" i="26"/>
  <c r="J91" i="26"/>
  <c r="BE189" i="26"/>
  <c r="BE243" i="26"/>
  <c r="BE251" i="26"/>
  <c r="BE263" i="26"/>
  <c r="BE282" i="26"/>
  <c r="BE197" i="26"/>
  <c r="BE205" i="26"/>
  <c r="BE266" i="26"/>
  <c r="BE269" i="26"/>
  <c r="BE272" i="26"/>
  <c r="BE274" i="26"/>
  <c r="BE286" i="26"/>
  <c r="BE228" i="26"/>
  <c r="BE275" i="26"/>
  <c r="BE268" i="26"/>
  <c r="BE288" i="26"/>
  <c r="BE134" i="26"/>
  <c r="BE152" i="26"/>
  <c r="BE164" i="26"/>
  <c r="BE172" i="26"/>
  <c r="BE213" i="26"/>
  <c r="BE224" i="26"/>
  <c r="BE262" i="26"/>
  <c r="BE271" i="26"/>
  <c r="BE273" i="26"/>
  <c r="BE280" i="26"/>
  <c r="BE281" i="26"/>
  <c r="BE287" i="26"/>
  <c r="BE290" i="26"/>
  <c r="BK125" i="25"/>
  <c r="J125" i="25"/>
  <c r="J99" i="25"/>
  <c r="F94" i="26"/>
  <c r="BE239" i="26"/>
  <c r="E85" i="26"/>
  <c r="BE140" i="26"/>
  <c r="BE168" i="26"/>
  <c r="BE181" i="26"/>
  <c r="BE193" i="26"/>
  <c r="BE201" i="26"/>
  <c r="BE209" i="26"/>
  <c r="BE234" i="26"/>
  <c r="BE249" i="26"/>
  <c r="BE254" i="26"/>
  <c r="BE257" i="26"/>
  <c r="BE267" i="26"/>
  <c r="BE277" i="26"/>
  <c r="BE142" i="26"/>
  <c r="BE160" i="26"/>
  <c r="BE283" i="26"/>
  <c r="BE129" i="26"/>
  <c r="BE245" i="26"/>
  <c r="BE132" i="26"/>
  <c r="BE138" i="26"/>
  <c r="BE285" i="26"/>
  <c r="F121" i="25"/>
  <c r="BE153" i="25"/>
  <c r="BE149" i="25"/>
  <c r="J91" i="25"/>
  <c r="BE127" i="25"/>
  <c r="BE139" i="25"/>
  <c r="BE143" i="25"/>
  <c r="BE132" i="25"/>
  <c r="BE137" i="25"/>
  <c r="E85" i="25"/>
  <c r="BE151" i="25"/>
  <c r="BE163" i="25"/>
  <c r="BE144" i="25"/>
  <c r="BE158" i="25"/>
  <c r="BE170" i="25"/>
  <c r="BE167" i="25"/>
  <c r="BE217" i="24"/>
  <c r="BE198" i="24"/>
  <c r="BE221" i="24"/>
  <c r="J122" i="24"/>
  <c r="F125" i="24"/>
  <c r="BE143" i="24"/>
  <c r="BE165" i="24"/>
  <c r="BE155" i="24"/>
  <c r="BE180" i="24"/>
  <c r="BE237" i="24"/>
  <c r="BE185" i="24"/>
  <c r="BE192" i="24"/>
  <c r="BE250" i="24"/>
  <c r="BE260" i="24"/>
  <c r="BE285" i="24"/>
  <c r="BE138" i="24"/>
  <c r="BE170" i="24"/>
  <c r="BE204" i="24"/>
  <c r="BE210" i="24"/>
  <c r="BE215" i="24"/>
  <c r="BE225" i="24"/>
  <c r="BE256" i="24"/>
  <c r="BE264" i="24"/>
  <c r="BE275" i="24"/>
  <c r="BE299" i="24"/>
  <c r="BE307" i="24"/>
  <c r="BE326" i="24"/>
  <c r="BE337" i="24"/>
  <c r="E85" i="24"/>
  <c r="BE290" i="24"/>
  <c r="BE131" i="24"/>
  <c r="BE191" i="24"/>
  <c r="BE252" i="24"/>
  <c r="BE331" i="24"/>
  <c r="BE297" i="24"/>
  <c r="BE315" i="24"/>
  <c r="BE233" i="24"/>
  <c r="BE257" i="24"/>
  <c r="BE283" i="24"/>
  <c r="BE341" i="24"/>
  <c r="BE148" i="24"/>
  <c r="BE229" i="24"/>
  <c r="BE244" i="24"/>
  <c r="BE175" i="24"/>
  <c r="BE269" i="24"/>
  <c r="BE327" i="24"/>
  <c r="BE336" i="24"/>
  <c r="BE293" i="24"/>
  <c r="BE303" i="24"/>
  <c r="BE311" i="24"/>
  <c r="BE316" i="24"/>
  <c r="BE339" i="24"/>
  <c r="BE279" i="24"/>
  <c r="BE322" i="24"/>
  <c r="BE194" i="23"/>
  <c r="BE202" i="23"/>
  <c r="F123" i="23"/>
  <c r="BE163" i="23"/>
  <c r="BE170" i="23"/>
  <c r="BE213" i="23"/>
  <c r="J129" i="22"/>
  <c r="J100" i="22" s="1"/>
  <c r="BE233" i="23"/>
  <c r="BE226" i="23"/>
  <c r="BE263" i="23"/>
  <c r="BE143" i="23"/>
  <c r="BE220" i="23"/>
  <c r="E114" i="23"/>
  <c r="BE139" i="23"/>
  <c r="J120" i="23"/>
  <c r="BE129" i="23"/>
  <c r="BE229" i="23"/>
  <c r="BE238" i="23"/>
  <c r="BE303" i="23"/>
  <c r="BE153" i="23"/>
  <c r="BE158" i="23"/>
  <c r="BE182" i="23"/>
  <c r="BE188" i="23"/>
  <c r="BE242" i="23"/>
  <c r="BE257" i="23"/>
  <c r="BE279" i="23"/>
  <c r="BE299" i="23"/>
  <c r="BE258" i="23"/>
  <c r="BE169" i="23"/>
  <c r="BE176" i="23"/>
  <c r="BE283" i="23"/>
  <c r="BE304" i="23"/>
  <c r="BE186" i="23"/>
  <c r="BE198" i="23"/>
  <c r="BE267" i="23"/>
  <c r="BE270" i="23"/>
  <c r="BE288" i="23"/>
  <c r="BE192" i="23"/>
  <c r="BE253" i="23"/>
  <c r="BE275" i="23"/>
  <c r="BE292" i="23"/>
  <c r="BE293" i="23"/>
  <c r="BE134" i="23"/>
  <c r="BE209" i="23"/>
  <c r="BE248" i="23"/>
  <c r="BE308" i="23"/>
  <c r="BE313" i="23"/>
  <c r="BE148" i="22"/>
  <c r="E115" i="22"/>
  <c r="BE246" i="22"/>
  <c r="BE250" i="22"/>
  <c r="BE185" i="22"/>
  <c r="BE207" i="22"/>
  <c r="BE215" i="22"/>
  <c r="J121" i="22"/>
  <c r="BE130" i="22"/>
  <c r="BE140" i="22"/>
  <c r="BE162" i="22"/>
  <c r="BE167" i="22"/>
  <c r="BE172" i="22"/>
  <c r="BE203" i="22"/>
  <c r="BE219" i="22"/>
  <c r="BE303" i="22"/>
  <c r="F124" i="22"/>
  <c r="BE144" i="22"/>
  <c r="BE197" i="22"/>
  <c r="BE235" i="22"/>
  <c r="BE269" i="22"/>
  <c r="BE308" i="22"/>
  <c r="BE184" i="22"/>
  <c r="BE313" i="22"/>
  <c r="BE211" i="22"/>
  <c r="BE243" i="22"/>
  <c r="BE264" i="22"/>
  <c r="BE273" i="22"/>
  <c r="BE283" i="22"/>
  <c r="BE287" i="22"/>
  <c r="BE191" i="22"/>
  <c r="BE201" i="22"/>
  <c r="BE280" i="22"/>
  <c r="BE290" i="22"/>
  <c r="BE295" i="22"/>
  <c r="BE317" i="22"/>
  <c r="BE255" i="22"/>
  <c r="BE178" i="22"/>
  <c r="BE135" i="22"/>
  <c r="BE312" i="22"/>
  <c r="BE230" i="22"/>
  <c r="BE299" i="22"/>
  <c r="BE275" i="22"/>
  <c r="BE322" i="22"/>
  <c r="BE130" i="21"/>
  <c r="BE158" i="21"/>
  <c r="BE185" i="21"/>
  <c r="BE197" i="21"/>
  <c r="BE229" i="21"/>
  <c r="BE244" i="21"/>
  <c r="BE179" i="21"/>
  <c r="BE201" i="21"/>
  <c r="BE140" i="21"/>
  <c r="BE249" i="21"/>
  <c r="J121" i="21"/>
  <c r="BE135" i="21"/>
  <c r="BE144" i="21"/>
  <c r="BE191" i="21"/>
  <c r="BE213" i="21"/>
  <c r="BE224" i="21"/>
  <c r="BE237" i="21"/>
  <c r="BE274" i="21"/>
  <c r="BE284" i="21"/>
  <c r="BE277" i="21"/>
  <c r="BE240" i="21"/>
  <c r="BE263" i="21"/>
  <c r="BE307" i="21"/>
  <c r="BE297" i="21"/>
  <c r="BE258" i="21"/>
  <c r="BE281" i="21"/>
  <c r="BE311" i="21"/>
  <c r="BE289" i="21"/>
  <c r="BE316" i="21"/>
  <c r="BE302" i="21"/>
  <c r="BE306" i="21"/>
  <c r="BE267" i="21"/>
  <c r="BE172" i="21"/>
  <c r="BE163" i="21"/>
  <c r="BE168" i="21"/>
  <c r="BE178" i="21"/>
  <c r="BE195" i="21"/>
  <c r="BE205" i="21"/>
  <c r="BE209" i="21"/>
  <c r="BE293" i="21"/>
  <c r="BE269" i="21"/>
  <c r="BK127" i="19"/>
  <c r="J127" i="19"/>
  <c r="J99" i="19"/>
  <c r="E85" i="20"/>
  <c r="BE144" i="20"/>
  <c r="BE168" i="20"/>
  <c r="BE184" i="20"/>
  <c r="F124" i="20"/>
  <c r="BE173" i="20"/>
  <c r="J121" i="20"/>
  <c r="BE130" i="20"/>
  <c r="BE163" i="20"/>
  <c r="BE178" i="20"/>
  <c r="BE197" i="20"/>
  <c r="BE235" i="20"/>
  <c r="BE272" i="20"/>
  <c r="BE296" i="20"/>
  <c r="BE216" i="20"/>
  <c r="BE282" i="20"/>
  <c r="BE191" i="20"/>
  <c r="BE208" i="20"/>
  <c r="BE308" i="20"/>
  <c r="BE212" i="20"/>
  <c r="BE260" i="20"/>
  <c r="BE202" i="20"/>
  <c r="BE312" i="20"/>
  <c r="BE327" i="20"/>
  <c r="BE140" i="20"/>
  <c r="BE240" i="20"/>
  <c r="BE248" i="20"/>
  <c r="BE255" i="20"/>
  <c r="BE278" i="20"/>
  <c r="BE326" i="20"/>
  <c r="BE331" i="20"/>
  <c r="BE336" i="20"/>
  <c r="BE204" i="20"/>
  <c r="BE251" i="20"/>
  <c r="BE289" i="20"/>
  <c r="BE292" i="20"/>
  <c r="BE299" i="20"/>
  <c r="BE304" i="20"/>
  <c r="BE317" i="20"/>
  <c r="BE185" i="20"/>
  <c r="BE220" i="20"/>
  <c r="BE284" i="20"/>
  <c r="BE135" i="20"/>
  <c r="BE322" i="20"/>
  <c r="J91" i="19"/>
  <c r="F123" i="19"/>
  <c r="BE134" i="19"/>
  <c r="BE153" i="19"/>
  <c r="BE158" i="19"/>
  <c r="BE187" i="19"/>
  <c r="BE229" i="19"/>
  <c r="BE168" i="19"/>
  <c r="BE192" i="19"/>
  <c r="BE206" i="19"/>
  <c r="BE241" i="19"/>
  <c r="BE264" i="19"/>
  <c r="BE129" i="19"/>
  <c r="BE163" i="19"/>
  <c r="BE255" i="19"/>
  <c r="BE277" i="19"/>
  <c r="BK127" i="18"/>
  <c r="J127" i="18" s="1"/>
  <c r="J99" i="18" s="1"/>
  <c r="BE194" i="19"/>
  <c r="BE257" i="19"/>
  <c r="BE292" i="19"/>
  <c r="BE143" i="19"/>
  <c r="BE232" i="19"/>
  <c r="BE251" i="19"/>
  <c r="E85" i="19"/>
  <c r="BE181" i="19"/>
  <c r="BE218" i="19"/>
  <c r="BE198" i="19"/>
  <c r="BE210" i="19"/>
  <c r="BE223" i="19"/>
  <c r="BE236" i="19"/>
  <c r="BE247" i="19"/>
  <c r="BE139" i="19"/>
  <c r="BE261" i="19"/>
  <c r="BE175" i="19"/>
  <c r="BE202" i="19"/>
  <c r="BE287" i="19"/>
  <c r="BE297" i="19"/>
  <c r="BE174" i="19"/>
  <c r="BE269" i="19"/>
  <c r="BE282" i="19"/>
  <c r="BE296" i="19"/>
  <c r="BE301" i="19"/>
  <c r="BE273" i="19"/>
  <c r="BE306" i="19"/>
  <c r="BE193" i="18"/>
  <c r="BE243" i="18"/>
  <c r="BE129" i="18"/>
  <c r="BE168" i="18"/>
  <c r="BE233" i="18"/>
  <c r="BE247" i="18"/>
  <c r="BE252" i="18"/>
  <c r="BE145" i="18"/>
  <c r="BE197" i="18"/>
  <c r="BE239" i="18"/>
  <c r="BE187" i="18"/>
  <c r="F94" i="18"/>
  <c r="BE134" i="18"/>
  <c r="BE175" i="18"/>
  <c r="BE272" i="18"/>
  <c r="J128" i="17"/>
  <c r="J100" i="17" s="1"/>
  <c r="J120" i="18"/>
  <c r="BE205" i="18"/>
  <c r="BE225" i="18"/>
  <c r="BE240" i="18"/>
  <c r="BE266" i="18"/>
  <c r="BE270" i="18"/>
  <c r="BE297" i="18"/>
  <c r="BE201" i="18"/>
  <c r="BE220" i="18"/>
  <c r="BE235" i="18"/>
  <c r="BE292" i="18"/>
  <c r="BE302" i="18"/>
  <c r="BE284" i="18"/>
  <c r="BE158" i="18"/>
  <c r="BE163" i="18"/>
  <c r="BE191" i="18"/>
  <c r="BE261" i="18"/>
  <c r="BE276" i="18"/>
  <c r="BE288" i="18"/>
  <c r="BE301" i="18"/>
  <c r="BE311" i="18"/>
  <c r="E85" i="18"/>
  <c r="BE139" i="18"/>
  <c r="BE174" i="18"/>
  <c r="BE279" i="18"/>
  <c r="BE209" i="18"/>
  <c r="BE181" i="18"/>
  <c r="BE306" i="18"/>
  <c r="BE134" i="17"/>
  <c r="BE153" i="17"/>
  <c r="J120" i="17"/>
  <c r="BE183" i="17"/>
  <c r="BE177" i="17"/>
  <c r="BE213" i="17"/>
  <c r="E85" i="17"/>
  <c r="BE139" i="17"/>
  <c r="BE158" i="17"/>
  <c r="BE168" i="17"/>
  <c r="BE225" i="17"/>
  <c r="BE129" i="17"/>
  <c r="BE229" i="17"/>
  <c r="BE274" i="17"/>
  <c r="BE190" i="17"/>
  <c r="F94" i="17"/>
  <c r="BE221" i="17"/>
  <c r="BE143" i="17"/>
  <c r="BE209" i="17"/>
  <c r="BE237" i="17"/>
  <c r="BE280" i="17"/>
  <c r="BE301" i="17"/>
  <c r="BE288" i="17"/>
  <c r="BE306" i="17"/>
  <c r="BE163" i="17"/>
  <c r="BE173" i="17"/>
  <c r="BE184" i="17"/>
  <c r="BE202" i="17"/>
  <c r="BE270" i="17"/>
  <c r="BE296" i="17"/>
  <c r="BE260" i="17"/>
  <c r="BE276" i="17"/>
  <c r="BE196" i="17"/>
  <c r="BE207" i="17"/>
  <c r="BE255" i="17"/>
  <c r="BE266" i="17"/>
  <c r="BE283" i="17"/>
  <c r="BE315" i="17"/>
  <c r="BE217" i="17"/>
  <c r="BE242" i="17"/>
  <c r="BE248" i="17"/>
  <c r="BE251" i="17"/>
  <c r="BE292" i="17"/>
  <c r="BE305" i="17"/>
  <c r="BE310" i="17"/>
  <c r="BK127" i="15"/>
  <c r="J127" i="15"/>
  <c r="J99" i="15" s="1"/>
  <c r="BE140" i="16"/>
  <c r="BE260" i="16"/>
  <c r="BE199" i="16"/>
  <c r="BE222" i="16"/>
  <c r="BE228" i="16"/>
  <c r="BE274" i="16"/>
  <c r="BE297" i="16"/>
  <c r="BE217" i="16"/>
  <c r="BE224" i="16"/>
  <c r="BE268" i="16"/>
  <c r="BE329" i="16"/>
  <c r="J91" i="16"/>
  <c r="BE287" i="16"/>
  <c r="BE244" i="16"/>
  <c r="BE278" i="16"/>
  <c r="BE317" i="16"/>
  <c r="F124" i="16"/>
  <c r="BE187" i="16"/>
  <c r="BE198" i="16"/>
  <c r="BE211" i="16"/>
  <c r="BE236" i="16"/>
  <c r="BE333" i="16"/>
  <c r="BE309" i="16"/>
  <c r="BE321" i="16"/>
  <c r="BE356" i="16"/>
  <c r="E85" i="16"/>
  <c r="BE240" i="16"/>
  <c r="BE270" i="16"/>
  <c r="BE282" i="16"/>
  <c r="BE337" i="16"/>
  <c r="BE135" i="16"/>
  <c r="BE151" i="16"/>
  <c r="BE182" i="16"/>
  <c r="BE192" i="16"/>
  <c r="BE205" i="16"/>
  <c r="BE303" i="16"/>
  <c r="BE307" i="16"/>
  <c r="BE342" i="16"/>
  <c r="BE314" i="16"/>
  <c r="BE232" i="16"/>
  <c r="BE255" i="16"/>
  <c r="BE144" i="16"/>
  <c r="BE167" i="16"/>
  <c r="BE177" i="16"/>
  <c r="BE324" i="16"/>
  <c r="BE130" i="16"/>
  <c r="BE346" i="16"/>
  <c r="BE172" i="16"/>
  <c r="BE275" i="16"/>
  <c r="BE347" i="16"/>
  <c r="BE351" i="16"/>
  <c r="J120" i="15"/>
  <c r="BE164" i="15"/>
  <c r="BE182" i="15"/>
  <c r="BE199" i="15"/>
  <c r="BE252" i="15"/>
  <c r="BE159" i="15"/>
  <c r="BE175" i="15"/>
  <c r="BE201" i="15"/>
  <c r="BE213" i="15"/>
  <c r="F94" i="15"/>
  <c r="BE234" i="15"/>
  <c r="BE240" i="15"/>
  <c r="BE221" i="15"/>
  <c r="BE247" i="15"/>
  <c r="BE262" i="15"/>
  <c r="BE288" i="15"/>
  <c r="BE298" i="15"/>
  <c r="BE280" i="15"/>
  <c r="BE302" i="15"/>
  <c r="E114" i="15"/>
  <c r="BE284" i="15"/>
  <c r="BE217" i="15"/>
  <c r="BE243" i="15"/>
  <c r="BE266" i="15"/>
  <c r="BE293" i="15"/>
  <c r="BE297" i="15"/>
  <c r="BE307" i="15"/>
  <c r="BE149" i="15"/>
  <c r="BE169" i="15"/>
  <c r="BE272" i="15"/>
  <c r="J128" i="14"/>
  <c r="J100" i="14" s="1"/>
  <c r="BE129" i="15"/>
  <c r="BE139" i="15"/>
  <c r="BE154" i="15"/>
  <c r="BE176" i="15"/>
  <c r="BE258" i="15"/>
  <c r="BE275" i="15"/>
  <c r="BE134" i="15"/>
  <c r="BE188" i="15"/>
  <c r="BE194" i="15"/>
  <c r="BE205" i="15"/>
  <c r="BE209" i="15"/>
  <c r="BE229" i="15"/>
  <c r="BE268" i="15"/>
  <c r="BE203" i="14"/>
  <c r="BE157" i="14"/>
  <c r="BE207" i="14"/>
  <c r="BE139" i="14"/>
  <c r="BE147" i="14"/>
  <c r="E85" i="14"/>
  <c r="F123" i="14"/>
  <c r="BE173" i="14"/>
  <c r="BE197" i="14"/>
  <c r="BE223" i="14"/>
  <c r="BE162" i="14"/>
  <c r="BE179" i="14"/>
  <c r="BE180" i="14"/>
  <c r="BE192" i="14"/>
  <c r="BE215" i="14"/>
  <c r="BE234" i="14"/>
  <c r="BE241" i="14"/>
  <c r="J91" i="14"/>
  <c r="BE129" i="14"/>
  <c r="BE134" i="14"/>
  <c r="BE266" i="14"/>
  <c r="BE274" i="14"/>
  <c r="BE287" i="14"/>
  <c r="BE246" i="14"/>
  <c r="BE262" i="14"/>
  <c r="BE291" i="14"/>
  <c r="BE292" i="14"/>
  <c r="BK127" i="13"/>
  <c r="J127" i="13"/>
  <c r="J99" i="13" s="1"/>
  <c r="BE143" i="14"/>
  <c r="BE186" i="14"/>
  <c r="BE199" i="14"/>
  <c r="BE211" i="14"/>
  <c r="BE228" i="14"/>
  <c r="BE237" i="14"/>
  <c r="BE278" i="14"/>
  <c r="BE167" i="14"/>
  <c r="BE252" i="14"/>
  <c r="BE269" i="14"/>
  <c r="BE282" i="14"/>
  <c r="BE296" i="14"/>
  <c r="BE301" i="14"/>
  <c r="BE256" i="14"/>
  <c r="BE260" i="14"/>
  <c r="F94" i="13"/>
  <c r="BE134" i="13"/>
  <c r="BE147" i="13"/>
  <c r="E114" i="13"/>
  <c r="BE171" i="13"/>
  <c r="BE143" i="13"/>
  <c r="BE166" i="13"/>
  <c r="J91" i="13"/>
  <c r="BE243" i="13"/>
  <c r="BE250" i="13"/>
  <c r="BE139" i="13"/>
  <c r="BE207" i="13"/>
  <c r="BE266" i="13"/>
  <c r="BE185" i="13"/>
  <c r="BE195" i="13"/>
  <c r="BE248" i="13"/>
  <c r="BE277" i="13"/>
  <c r="BE301" i="13"/>
  <c r="BE151" i="13"/>
  <c r="BE208" i="13"/>
  <c r="BE221" i="13"/>
  <c r="BE223" i="13"/>
  <c r="BE224" i="13"/>
  <c r="BE237" i="13"/>
  <c r="BE262" i="13"/>
  <c r="BE282" i="13"/>
  <c r="BE289" i="13"/>
  <c r="BE129" i="13"/>
  <c r="BE215" i="13"/>
  <c r="BE202" i="13"/>
  <c r="BE190" i="13"/>
  <c r="BE296" i="13"/>
  <c r="BE330" i="13"/>
  <c r="BE258" i="13"/>
  <c r="BE311" i="13"/>
  <c r="BE327" i="13"/>
  <c r="BE335" i="13"/>
  <c r="BE339" i="13"/>
  <c r="BE366" i="13"/>
  <c r="BE371" i="13"/>
  <c r="BE214" i="13"/>
  <c r="J130" i="12"/>
  <c r="J100" i="12" s="1"/>
  <c r="BE161" i="13"/>
  <c r="BE343" i="13"/>
  <c r="BE230" i="13"/>
  <c r="BE292" i="13"/>
  <c r="BE348" i="13"/>
  <c r="BE222" i="13"/>
  <c r="BE231" i="13"/>
  <c r="BE254" i="13"/>
  <c r="BE317" i="13"/>
  <c r="BE321" i="13"/>
  <c r="BE323" i="13"/>
  <c r="BE352" i="13"/>
  <c r="BE353" i="13"/>
  <c r="BE357" i="13"/>
  <c r="BE361" i="13"/>
  <c r="BE166" i="12"/>
  <c r="BE231" i="12"/>
  <c r="BE160" i="12"/>
  <c r="BE179" i="12"/>
  <c r="F125" i="12"/>
  <c r="BE340" i="12"/>
  <c r="BE365" i="12"/>
  <c r="BE286" i="12"/>
  <c r="BE294" i="12"/>
  <c r="BE318" i="12"/>
  <c r="BE358" i="12"/>
  <c r="BE377" i="12"/>
  <c r="BE274" i="12"/>
  <c r="BE310" i="12"/>
  <c r="BE368" i="12"/>
  <c r="BE381" i="12"/>
  <c r="J122" i="12"/>
  <c r="BE131" i="12"/>
  <c r="BE132" i="12"/>
  <c r="BE137" i="12"/>
  <c r="BE144" i="12"/>
  <c r="BE199" i="12"/>
  <c r="BE209" i="12"/>
  <c r="BE219" i="12"/>
  <c r="BE246" i="12"/>
  <c r="BE247" i="12"/>
  <c r="BE248" i="12"/>
  <c r="BE255" i="12"/>
  <c r="BE261" i="12"/>
  <c r="BE267" i="12"/>
  <c r="BE282" i="12"/>
  <c r="BE395" i="12"/>
  <c r="BE352" i="12"/>
  <c r="BE394" i="12"/>
  <c r="BE409" i="12"/>
  <c r="BE183" i="12"/>
  <c r="BE239" i="12"/>
  <c r="BE290" i="12"/>
  <c r="BE330" i="12"/>
  <c r="BE325" i="12"/>
  <c r="BE404" i="12"/>
  <c r="E116" i="12"/>
  <c r="BE136" i="12"/>
  <c r="BE152" i="12"/>
  <c r="BE173" i="12"/>
  <c r="BE238" i="12"/>
  <c r="BE361" i="12"/>
  <c r="BE272" i="12"/>
  <c r="BE346" i="12"/>
  <c r="BE390" i="12"/>
  <c r="BE214" i="12"/>
  <c r="BE249" i="12"/>
  <c r="BE278" i="12"/>
  <c r="BE405" i="12"/>
  <c r="BE399" i="12"/>
  <c r="BE305" i="12"/>
  <c r="BE321" i="12"/>
  <c r="BE350" i="12"/>
  <c r="BE204" i="12"/>
  <c r="BE373" i="12"/>
  <c r="BE385" i="12"/>
  <c r="BE407" i="12"/>
  <c r="J91" i="11"/>
  <c r="BE131" i="11"/>
  <c r="BE290" i="11"/>
  <c r="BE191" i="11"/>
  <c r="BE226" i="11"/>
  <c r="BE232" i="11"/>
  <c r="BE215" i="11"/>
  <c r="BE261" i="11"/>
  <c r="BE267" i="11"/>
  <c r="BE294" i="11"/>
  <c r="BE271" i="11"/>
  <c r="BE152" i="11"/>
  <c r="BE244" i="11"/>
  <c r="BE248" i="11"/>
  <c r="BE263" i="11"/>
  <c r="BE275" i="11"/>
  <c r="BE240" i="11"/>
  <c r="BE296" i="11"/>
  <c r="BE286" i="11"/>
  <c r="BE324" i="11"/>
  <c r="BE143" i="11"/>
  <c r="BE316" i="11"/>
  <c r="BE255" i="11"/>
  <c r="BE280" i="11"/>
  <c r="BE176" i="11"/>
  <c r="BE301" i="11"/>
  <c r="BE196" i="11"/>
  <c r="BE203" i="11"/>
  <c r="BE333" i="11"/>
  <c r="BE344" i="11"/>
  <c r="BE329" i="11"/>
  <c r="BE268" i="11"/>
  <c r="BK129" i="10"/>
  <c r="BK128" i="10" s="1"/>
  <c r="J128" i="10" s="1"/>
  <c r="J98" i="10" s="1"/>
  <c r="F94" i="11"/>
  <c r="BE304" i="11"/>
  <c r="E116" i="11"/>
  <c r="BE138" i="11"/>
  <c r="BE148" i="11"/>
  <c r="BE181" i="11"/>
  <c r="BE311" i="11"/>
  <c r="BE334" i="11"/>
  <c r="BE338" i="11"/>
  <c r="BE209" i="11"/>
  <c r="BE343" i="11"/>
  <c r="BE159" i="11"/>
  <c r="BE171" i="11"/>
  <c r="BE186" i="11"/>
  <c r="BE202" i="11"/>
  <c r="BE221" i="11"/>
  <c r="BE228" i="11"/>
  <c r="BE236" i="11"/>
  <c r="BE308" i="11"/>
  <c r="BE320" i="11"/>
  <c r="BE346" i="11"/>
  <c r="BE348" i="11"/>
  <c r="BE262" i="10"/>
  <c r="J91" i="10"/>
  <c r="BE206" i="10"/>
  <c r="BE251" i="10"/>
  <c r="BE239" i="10"/>
  <c r="BE285" i="10"/>
  <c r="BE311" i="10"/>
  <c r="BE267" i="10"/>
  <c r="BE281" i="10"/>
  <c r="BE294" i="10"/>
  <c r="BE303" i="10"/>
  <c r="BE174" i="10"/>
  <c r="BE199" i="10"/>
  <c r="BE131" i="10"/>
  <c r="BE189" i="10"/>
  <c r="BE194" i="10"/>
  <c r="BE229" i="10"/>
  <c r="BE235" i="10"/>
  <c r="BE247" i="10"/>
  <c r="BE370" i="10"/>
  <c r="F94" i="10"/>
  <c r="BE143" i="10"/>
  <c r="BE179" i="10"/>
  <c r="BE205" i="10"/>
  <c r="BE218" i="10"/>
  <c r="BE337" i="10"/>
  <c r="BE351" i="10"/>
  <c r="BE157" i="10"/>
  <c r="E85" i="10"/>
  <c r="BE184" i="10"/>
  <c r="BE212" i="10"/>
  <c r="BE224" i="10"/>
  <c r="BE231" i="10"/>
  <c r="BE282" i="10"/>
  <c r="BE289" i="10"/>
  <c r="BE307" i="10"/>
  <c r="BE313" i="10"/>
  <c r="BE318" i="10"/>
  <c r="BE321" i="10"/>
  <c r="BE275" i="10"/>
  <c r="BE243" i="10"/>
  <c r="BE356" i="10"/>
  <c r="BE365" i="10"/>
  <c r="BE138" i="10"/>
  <c r="BE148" i="10"/>
  <c r="BE152" i="10"/>
  <c r="BE325" i="10"/>
  <c r="BE341" i="10"/>
  <c r="BE346" i="10"/>
  <c r="BE328" i="10"/>
  <c r="BE277" i="10"/>
  <c r="BE333" i="10"/>
  <c r="BE355" i="10"/>
  <c r="BE360" i="10"/>
  <c r="BE366" i="10"/>
  <c r="BE368" i="10"/>
  <c r="BE171" i="9"/>
  <c r="BE266" i="9"/>
  <c r="E115" i="9"/>
  <c r="BE130" i="9"/>
  <c r="BE290" i="9"/>
  <c r="BE304" i="9"/>
  <c r="BE228" i="9"/>
  <c r="BE229" i="9"/>
  <c r="BE300" i="9"/>
  <c r="BE305" i="9"/>
  <c r="BE312" i="9"/>
  <c r="BE333" i="9"/>
  <c r="BK128" i="8"/>
  <c r="BK127" i="8" s="1"/>
  <c r="J127" i="8" s="1"/>
  <c r="J98" i="8" s="1"/>
  <c r="F124" i="9"/>
  <c r="BE222" i="9"/>
  <c r="BE270" i="9"/>
  <c r="BE327" i="9"/>
  <c r="J91" i="9"/>
  <c r="BE209" i="9"/>
  <c r="BE235" i="9"/>
  <c r="BE339" i="9"/>
  <c r="BE204" i="9"/>
  <c r="BE274" i="9"/>
  <c r="BE298" i="9"/>
  <c r="BE214" i="9"/>
  <c r="BE317" i="9"/>
  <c r="BE351" i="9"/>
  <c r="BE241" i="9"/>
  <c r="BE254" i="9"/>
  <c r="BE376" i="9"/>
  <c r="BE359" i="9"/>
  <c r="BE258" i="9"/>
  <c r="BE308" i="9"/>
  <c r="BE138" i="9"/>
  <c r="BE194" i="9"/>
  <c r="BE247" i="9"/>
  <c r="BE344" i="9"/>
  <c r="BE347" i="9"/>
  <c r="BE354" i="9"/>
  <c r="BE372" i="9"/>
  <c r="BE151" i="9"/>
  <c r="BE156" i="9"/>
  <c r="BE167" i="9"/>
  <c r="BE178" i="9"/>
  <c r="BE199" i="9"/>
  <c r="BE252" i="9"/>
  <c r="BE262" i="9"/>
  <c r="BE337" i="9"/>
  <c r="BE367" i="9"/>
  <c r="BE377" i="9"/>
  <c r="BE134" i="9"/>
  <c r="BE146" i="9"/>
  <c r="BE161" i="9"/>
  <c r="BE285" i="9"/>
  <c r="BE142" i="9"/>
  <c r="BE363" i="9"/>
  <c r="BE381" i="9"/>
  <c r="BE386" i="9"/>
  <c r="E115" i="8"/>
  <c r="BE147" i="8"/>
  <c r="BK127" i="7"/>
  <c r="BK126" i="7"/>
  <c r="J126" i="7" s="1"/>
  <c r="J98" i="7" s="1"/>
  <c r="BE204" i="8"/>
  <c r="BE191" i="8"/>
  <c r="BE209" i="8"/>
  <c r="BE265" i="8"/>
  <c r="J91" i="8"/>
  <c r="BE185" i="8"/>
  <c r="BE229" i="8"/>
  <c r="BE223" i="8"/>
  <c r="BE253" i="8"/>
  <c r="BE260" i="8"/>
  <c r="BE291" i="8"/>
  <c r="BE323" i="8"/>
  <c r="F94" i="8"/>
  <c r="BE151" i="8"/>
  <c r="BE240" i="8"/>
  <c r="BE313" i="8"/>
  <c r="BE137" i="8"/>
  <c r="BE174" i="8"/>
  <c r="BE198" i="8"/>
  <c r="BE215" i="8"/>
  <c r="BE318" i="8"/>
  <c r="BE274" i="8"/>
  <c r="BE324" i="8"/>
  <c r="BE192" i="8"/>
  <c r="BE219" i="8"/>
  <c r="BE304" i="8"/>
  <c r="BE211" i="8"/>
  <c r="BE142" i="8"/>
  <c r="BE169" i="8"/>
  <c r="BE179" i="8"/>
  <c r="BE256" i="8"/>
  <c r="BE278" i="8"/>
  <c r="BE282" i="8"/>
  <c r="BE284" i="8"/>
  <c r="BE288" i="8"/>
  <c r="BE296" i="8"/>
  <c r="BE309" i="8"/>
  <c r="BE328" i="8"/>
  <c r="BE130" i="8"/>
  <c r="BE155" i="8"/>
  <c r="BE245" i="8"/>
  <c r="BE326" i="8"/>
  <c r="BE300" i="8"/>
  <c r="BE314" i="8"/>
  <c r="BE180" i="7"/>
  <c r="BE223" i="7"/>
  <c r="BE241" i="7"/>
  <c r="BE287" i="7"/>
  <c r="BE211" i="7"/>
  <c r="BE261" i="7"/>
  <c r="BE167" i="7"/>
  <c r="BE173" i="7"/>
  <c r="BE201" i="7"/>
  <c r="J128" i="6"/>
  <c r="J100" i="6"/>
  <c r="BE296" i="7"/>
  <c r="J91" i="7"/>
  <c r="BE143" i="7"/>
  <c r="BE191" i="7"/>
  <c r="BE197" i="7"/>
  <c r="BE205" i="7"/>
  <c r="BE232" i="7"/>
  <c r="BE251" i="7"/>
  <c r="E85" i="7"/>
  <c r="F94" i="7"/>
  <c r="BE158" i="7"/>
  <c r="BE163" i="7"/>
  <c r="BE301" i="7"/>
  <c r="BE269" i="7"/>
  <c r="BE134" i="7"/>
  <c r="BE139" i="7"/>
  <c r="BE153" i="7"/>
  <c r="BE193" i="7"/>
  <c r="BE229" i="7"/>
  <c r="BE236" i="7"/>
  <c r="BE273" i="7"/>
  <c r="BE292" i="7"/>
  <c r="BE257" i="7"/>
  <c r="BE264" i="7"/>
  <c r="BE282" i="7"/>
  <c r="BE129" i="7"/>
  <c r="BE174" i="7"/>
  <c r="BE186" i="7"/>
  <c r="BE277" i="7"/>
  <c r="BE247" i="7"/>
  <c r="BE255" i="7"/>
  <c r="BE218" i="7"/>
  <c r="BE291" i="7"/>
  <c r="BE349" i="6"/>
  <c r="BE187" i="6"/>
  <c r="BE258" i="6"/>
  <c r="BE286" i="6"/>
  <c r="BE404" i="6"/>
  <c r="E114" i="6"/>
  <c r="BE236" i="6"/>
  <c r="BE282" i="6"/>
  <c r="BE182" i="6"/>
  <c r="BE223" i="6"/>
  <c r="BE271" i="6"/>
  <c r="BE365" i="6"/>
  <c r="BE377" i="6"/>
  <c r="J126" i="5"/>
  <c r="J98" i="5"/>
  <c r="BE152" i="6"/>
  <c r="BE419" i="6"/>
  <c r="BE129" i="6"/>
  <c r="BE290" i="6"/>
  <c r="BE137" i="6"/>
  <c r="BE177" i="6"/>
  <c r="BE213" i="6"/>
  <c r="BE237" i="6"/>
  <c r="BE265" i="6"/>
  <c r="BE316" i="6"/>
  <c r="BE330" i="6"/>
  <c r="BE450" i="6"/>
  <c r="J91" i="6"/>
  <c r="BE218" i="6"/>
  <c r="BE276" i="6"/>
  <c r="BE278" i="6"/>
  <c r="BE294" i="6"/>
  <c r="BE344" i="6"/>
  <c r="BE400" i="6"/>
  <c r="BE145" i="6"/>
  <c r="BE156" i="6"/>
  <c r="BE163" i="6"/>
  <c r="BE231" i="6"/>
  <c r="BE259" i="6"/>
  <c r="BE321" i="6"/>
  <c r="BE332" i="6"/>
  <c r="BE336" i="6"/>
  <c r="BE337" i="6"/>
  <c r="BE373" i="6"/>
  <c r="BE414" i="6"/>
  <c r="BE379" i="6"/>
  <c r="BE396" i="6"/>
  <c r="BE424" i="6"/>
  <c r="BE340" i="6"/>
  <c r="BE247" i="6"/>
  <c r="BE386" i="6"/>
  <c r="BE409" i="6"/>
  <c r="BE430" i="6"/>
  <c r="BE435" i="6"/>
  <c r="BE445" i="6"/>
  <c r="BE391" i="6"/>
  <c r="BE439" i="6"/>
  <c r="BE431" i="6"/>
  <c r="BE383" i="6"/>
  <c r="J89" i="5"/>
  <c r="BE130" i="5"/>
  <c r="BE160" i="5"/>
  <c r="BE164" i="5"/>
  <c r="BE172" i="5"/>
  <c r="BE191" i="5"/>
  <c r="BE138" i="5"/>
  <c r="E114" i="5"/>
  <c r="F121" i="5"/>
  <c r="BE127" i="5"/>
  <c r="BE166" i="5"/>
  <c r="BE179" i="5"/>
  <c r="BE181" i="5"/>
  <c r="BE190" i="5"/>
  <c r="BE194" i="5"/>
  <c r="BE207" i="5"/>
  <c r="BE208" i="5"/>
  <c r="BE215" i="5"/>
  <c r="BE218" i="5"/>
  <c r="BE221" i="5"/>
  <c r="BE223" i="5"/>
  <c r="BE236" i="5"/>
  <c r="BE246" i="5"/>
  <c r="BE137" i="5"/>
  <c r="BE148" i="5"/>
  <c r="BE168" i="5"/>
  <c r="BE174" i="5"/>
  <c r="BE178" i="5"/>
  <c r="BE180" i="5"/>
  <c r="BE196" i="5"/>
  <c r="BE209" i="5"/>
  <c r="BE238" i="5"/>
  <c r="BE247" i="5"/>
  <c r="BE250" i="5"/>
  <c r="BE260" i="5"/>
  <c r="BE132" i="5"/>
  <c r="BE142" i="5"/>
  <c r="BE144" i="5"/>
  <c r="BE158" i="5"/>
  <c r="BE169" i="5"/>
  <c r="BE170" i="5"/>
  <c r="BE171" i="5"/>
  <c r="BE182" i="5"/>
  <c r="BE183" i="5"/>
  <c r="BE192" i="5"/>
  <c r="BE193" i="5"/>
  <c r="BE198" i="5"/>
  <c r="BE203" i="5"/>
  <c r="BE204" i="5"/>
  <c r="BE212" i="5"/>
  <c r="BE213" i="5"/>
  <c r="BE234" i="5"/>
  <c r="BE243" i="5"/>
  <c r="BE244" i="5"/>
  <c r="BE258" i="5"/>
  <c r="BE266" i="5"/>
  <c r="BE230" i="5"/>
  <c r="BE242" i="5"/>
  <c r="BE256" i="5"/>
  <c r="J125" i="4"/>
  <c r="J98" i="4"/>
  <c r="BE129" i="5"/>
  <c r="BE175" i="5"/>
  <c r="BE177" i="5"/>
  <c r="BE189" i="5"/>
  <c r="BE210" i="5"/>
  <c r="BE220" i="5"/>
  <c r="BE226" i="5"/>
  <c r="BE232" i="5"/>
  <c r="BE261" i="5"/>
  <c r="BE264" i="5"/>
  <c r="BE153" i="5"/>
  <c r="BE195" i="5"/>
  <c r="BE202" i="5"/>
  <c r="BE225" i="5"/>
  <c r="BE241" i="5"/>
  <c r="BE254" i="5"/>
  <c r="BE263" i="5"/>
  <c r="BE146" i="5"/>
  <c r="BE152" i="5"/>
  <c r="BE154" i="5"/>
  <c r="BE156" i="5"/>
  <c r="BE162" i="5"/>
  <c r="BE197" i="5"/>
  <c r="BE200" i="5"/>
  <c r="BE211" i="5"/>
  <c r="BE228" i="5"/>
  <c r="BE248" i="5"/>
  <c r="BE271" i="5"/>
  <c r="BE136" i="5"/>
  <c r="BE272" i="5"/>
  <c r="BE150" i="5"/>
  <c r="BE249" i="5"/>
  <c r="BE274" i="5"/>
  <c r="BE275" i="5"/>
  <c r="BE278" i="5"/>
  <c r="BE134" i="5"/>
  <c r="BE151" i="5"/>
  <c r="BE176" i="5"/>
  <c r="BE140" i="5"/>
  <c r="BE184" i="5"/>
  <c r="BE186" i="5"/>
  <c r="BE206" i="5"/>
  <c r="BE216" i="5"/>
  <c r="BE219" i="5"/>
  <c r="BE227" i="5"/>
  <c r="BE240" i="5"/>
  <c r="BE245" i="5"/>
  <c r="BE251" i="5"/>
  <c r="BE252" i="5"/>
  <c r="BE257" i="5"/>
  <c r="BE259" i="5"/>
  <c r="BE268" i="5"/>
  <c r="BE269" i="5"/>
  <c r="BE133" i="4"/>
  <c r="BE136" i="4"/>
  <c r="BE139" i="4"/>
  <c r="BE153" i="4"/>
  <c r="BE162" i="4"/>
  <c r="BE163" i="4"/>
  <c r="BE128" i="4"/>
  <c r="BE146" i="4"/>
  <c r="BE152" i="4"/>
  <c r="BE143" i="4"/>
  <c r="BE159" i="4"/>
  <c r="BE141" i="4"/>
  <c r="BE171" i="4"/>
  <c r="BE155" i="4"/>
  <c r="BE160" i="4"/>
  <c r="BE165" i="4"/>
  <c r="BE186" i="4"/>
  <c r="F92" i="4"/>
  <c r="BE127" i="4"/>
  <c r="BE130" i="4"/>
  <c r="BE156" i="4"/>
  <c r="BE179" i="4"/>
  <c r="BE182" i="4"/>
  <c r="BE157" i="4"/>
  <c r="BE173" i="4"/>
  <c r="BE131" i="4"/>
  <c r="BE148" i="4"/>
  <c r="BE151" i="4"/>
  <c r="BE154" i="4"/>
  <c r="BE150" i="4"/>
  <c r="BE166" i="4"/>
  <c r="BE169" i="4"/>
  <c r="BE180" i="4"/>
  <c r="BE135" i="4"/>
  <c r="BE147" i="4"/>
  <c r="BE174" i="4"/>
  <c r="BE188" i="4"/>
  <c r="E85" i="4"/>
  <c r="J89" i="4"/>
  <c r="BE126" i="4"/>
  <c r="BE129" i="4"/>
  <c r="BE140" i="4"/>
  <c r="BE144" i="4"/>
  <c r="BE145" i="4"/>
  <c r="BE181" i="4"/>
  <c r="BE187" i="4"/>
  <c r="BE189" i="4"/>
  <c r="BE142" i="4"/>
  <c r="BE158" i="4"/>
  <c r="BE168" i="4"/>
  <c r="BE161" i="4"/>
  <c r="BE164" i="4"/>
  <c r="BE167" i="4"/>
  <c r="BE178" i="4"/>
  <c r="BE184" i="4"/>
  <c r="BE185" i="4"/>
  <c r="BE190" i="4"/>
  <c r="BE134" i="4"/>
  <c r="BE137" i="4"/>
  <c r="BE138" i="4"/>
  <c r="BE177" i="4"/>
  <c r="BE164" i="3"/>
  <c r="BE171" i="3"/>
  <c r="BE196" i="3"/>
  <c r="BE206" i="3"/>
  <c r="E85" i="3"/>
  <c r="BE165" i="3"/>
  <c r="BE179" i="3"/>
  <c r="BE197" i="3"/>
  <c r="BE209" i="3"/>
  <c r="BE135" i="3"/>
  <c r="BE173" i="3"/>
  <c r="BE210" i="3"/>
  <c r="BE213" i="3"/>
  <c r="BE158" i="3"/>
  <c r="BE182" i="3"/>
  <c r="BE184" i="3"/>
  <c r="BE190" i="3"/>
  <c r="BE219" i="3"/>
  <c r="BE223" i="3"/>
  <c r="J121" i="3"/>
  <c r="BE134" i="3"/>
  <c r="BE144" i="3"/>
  <c r="BE146" i="3"/>
  <c r="BE161" i="3"/>
  <c r="BE167" i="3"/>
  <c r="BE180" i="3"/>
  <c r="BE186" i="3"/>
  <c r="BE198" i="3"/>
  <c r="F94" i="3"/>
  <c r="BE139" i="3"/>
  <c r="BE142" i="3"/>
  <c r="BE163" i="3"/>
  <c r="BE188" i="3"/>
  <c r="BE214" i="3"/>
  <c r="BE145" i="3"/>
  <c r="BE151" i="3"/>
  <c r="BE177" i="3"/>
  <c r="BE187" i="3"/>
  <c r="BE202" i="3"/>
  <c r="BE204" i="3"/>
  <c r="BE208" i="3"/>
  <c r="BE218" i="3"/>
  <c r="BE130" i="3"/>
  <c r="BE176" i="3"/>
  <c r="BE199" i="3"/>
  <c r="BE203" i="3"/>
  <c r="BE132" i="3"/>
  <c r="BE147" i="3"/>
  <c r="BE183" i="3"/>
  <c r="BE189" i="3"/>
  <c r="BE220" i="3"/>
  <c r="BE222" i="3"/>
  <c r="BE237" i="3"/>
  <c r="BE226" i="3"/>
  <c r="BE227" i="3"/>
  <c r="BE231" i="3"/>
  <c r="BE148" i="3"/>
  <c r="BE149" i="3"/>
  <c r="BE192" i="3"/>
  <c r="BE200" i="3"/>
  <c r="BE201" i="3"/>
  <c r="BE224" i="3"/>
  <c r="BE232" i="3"/>
  <c r="BE235" i="3"/>
  <c r="BE238" i="3"/>
  <c r="BE131" i="3"/>
  <c r="BE133" i="3"/>
  <c r="BE140" i="3"/>
  <c r="BE153" i="3"/>
  <c r="BE191" i="3"/>
  <c r="BE205" i="3"/>
  <c r="BE236" i="3"/>
  <c r="BE141" i="3"/>
  <c r="BE159" i="3"/>
  <c r="BE221" i="3"/>
  <c r="BE137" i="3"/>
  <c r="BE216" i="3"/>
  <c r="BE217" i="3"/>
  <c r="BE230" i="3"/>
  <c r="BE233" i="3"/>
  <c r="BE136" i="3"/>
  <c r="BE143" i="3"/>
  <c r="BE195" i="3"/>
  <c r="BE138" i="3"/>
  <c r="BE152" i="3"/>
  <c r="BE155" i="3"/>
  <c r="BE169" i="3"/>
  <c r="BE174" i="3"/>
  <c r="BE212" i="3"/>
  <c r="BE229" i="3"/>
  <c r="BE239" i="3"/>
  <c r="BE157" i="3"/>
  <c r="BE168" i="3"/>
  <c r="BE175" i="3"/>
  <c r="BE178" i="3"/>
  <c r="BE185" i="3"/>
  <c r="BE193" i="3"/>
  <c r="BE194" i="3"/>
  <c r="BE207" i="3"/>
  <c r="BE215" i="3"/>
  <c r="BE225" i="3"/>
  <c r="BE234" i="3"/>
  <c r="BE240" i="3"/>
  <c r="F94" i="2"/>
  <c r="BE160" i="2"/>
  <c r="BE164" i="2"/>
  <c r="BE188" i="2"/>
  <c r="BE190" i="2"/>
  <c r="BE192" i="2"/>
  <c r="BE198" i="2"/>
  <c r="E118" i="2"/>
  <c r="BE146" i="2"/>
  <c r="BE149" i="2"/>
  <c r="BE158" i="2"/>
  <c r="BE176" i="2"/>
  <c r="BE178" i="2"/>
  <c r="BE180" i="2"/>
  <c r="BE195" i="2"/>
  <c r="BE145" i="2"/>
  <c r="BE182" i="2"/>
  <c r="BE135" i="2"/>
  <c r="BE137" i="2"/>
  <c r="BE141" i="2"/>
  <c r="BE147" i="2"/>
  <c r="BE150" i="2"/>
  <c r="BE162" i="2"/>
  <c r="BE187" i="2"/>
  <c r="BB96" i="1"/>
  <c r="AW96" i="1"/>
  <c r="BE143" i="2"/>
  <c r="BE156" i="2"/>
  <c r="BE168" i="2"/>
  <c r="BE172" i="2"/>
  <c r="BE193" i="2"/>
  <c r="BE184" i="2"/>
  <c r="BE170" i="2"/>
  <c r="BE174" i="2"/>
  <c r="BE152" i="2"/>
  <c r="BA96" i="1"/>
  <c r="J91" i="2"/>
  <c r="BE133" i="2"/>
  <c r="BE186" i="2"/>
  <c r="BC96" i="1"/>
  <c r="BE139" i="2"/>
  <c r="BE154" i="2"/>
  <c r="BE166" i="2"/>
  <c r="BE191" i="2"/>
  <c r="BD96" i="1"/>
  <c r="BD95" i="1" s="1"/>
  <c r="J36" i="3"/>
  <c r="AW97" i="1"/>
  <c r="F39" i="6"/>
  <c r="BD101" i="1"/>
  <c r="F36" i="8"/>
  <c r="BA103" i="1"/>
  <c r="F37" i="10"/>
  <c r="BB105" i="1" s="1"/>
  <c r="F39" i="12"/>
  <c r="BD107" i="1"/>
  <c r="J36" i="14"/>
  <c r="AW109" i="1" s="1"/>
  <c r="F39" i="16"/>
  <c r="BD111" i="1" s="1"/>
  <c r="F38" i="18"/>
  <c r="BC113" i="1" s="1"/>
  <c r="J36" i="21"/>
  <c r="AW116" i="1"/>
  <c r="F38" i="23"/>
  <c r="BC118" i="1"/>
  <c r="F36" i="25"/>
  <c r="BA120" i="1"/>
  <c r="F36" i="26"/>
  <c r="BA122" i="1"/>
  <c r="F37" i="30"/>
  <c r="BB126" i="1"/>
  <c r="F37" i="35"/>
  <c r="BB131" i="1"/>
  <c r="F37" i="38"/>
  <c r="BB134" i="1" s="1"/>
  <c r="J36" i="43"/>
  <c r="AW139" i="1"/>
  <c r="F36" i="48"/>
  <c r="BC144" i="1" s="1"/>
  <c r="F38" i="28"/>
  <c r="BC124" i="1" s="1"/>
  <c r="J36" i="35"/>
  <c r="AW131" i="1" s="1"/>
  <c r="F37" i="39"/>
  <c r="BB135" i="1"/>
  <c r="F36" i="42"/>
  <c r="BA138" i="1"/>
  <c r="F35" i="46"/>
  <c r="BB142" i="1"/>
  <c r="F35" i="49"/>
  <c r="BB145" i="1"/>
  <c r="F37" i="50"/>
  <c r="BB147" i="1"/>
  <c r="J34" i="54"/>
  <c r="AW151" i="1"/>
  <c r="F39" i="25"/>
  <c r="BD120" i="1" s="1"/>
  <c r="J36" i="28"/>
  <c r="AW124" i="1"/>
  <c r="F36" i="33"/>
  <c r="BA129" i="1" s="1"/>
  <c r="F39" i="38"/>
  <c r="BD134" i="1" s="1"/>
  <c r="F38" i="43"/>
  <c r="BC139" i="1" s="1"/>
  <c r="F37" i="48"/>
  <c r="BD144" i="1"/>
  <c r="F39" i="3"/>
  <c r="BD97" i="1"/>
  <c r="F37" i="6"/>
  <c r="BB101" i="1"/>
  <c r="F38" i="8"/>
  <c r="BC103" i="1" s="1"/>
  <c r="F38" i="10"/>
  <c r="BC105" i="1"/>
  <c r="F37" i="12"/>
  <c r="BB107" i="1" s="1"/>
  <c r="F37" i="14"/>
  <c r="BB109" i="1" s="1"/>
  <c r="F37" i="16"/>
  <c r="BB111" i="1"/>
  <c r="F38" i="19"/>
  <c r="BC114" i="1"/>
  <c r="F39" i="20"/>
  <c r="BD115" i="1" s="1"/>
  <c r="F36" i="22"/>
  <c r="BA117" i="1" s="1"/>
  <c r="F38" i="26"/>
  <c r="BC122" i="1"/>
  <c r="J36" i="30"/>
  <c r="AW126" i="1" s="1"/>
  <c r="F36" i="35"/>
  <c r="BA131" i="1"/>
  <c r="J36" i="38"/>
  <c r="AW134" i="1" s="1"/>
  <c r="F39" i="43"/>
  <c r="BD139" i="1"/>
  <c r="F35" i="47"/>
  <c r="BB143" i="1"/>
  <c r="F34" i="54"/>
  <c r="BA151" i="1" s="1"/>
  <c r="F34" i="4"/>
  <c r="BA98" i="1"/>
  <c r="F35" i="5"/>
  <c r="BB99" i="1"/>
  <c r="F37" i="7"/>
  <c r="BB102" i="1" s="1"/>
  <c r="F39" i="9"/>
  <c r="BD104" i="1" s="1"/>
  <c r="F38" i="11"/>
  <c r="BC106" i="1"/>
  <c r="F37" i="13"/>
  <c r="BB108" i="1" s="1"/>
  <c r="F39" i="15"/>
  <c r="BD110" i="1"/>
  <c r="F39" i="17"/>
  <c r="BD112" i="1"/>
  <c r="F37" i="19"/>
  <c r="BB114" i="1"/>
  <c r="F36" i="20"/>
  <c r="BA115" i="1" s="1"/>
  <c r="F37" i="22"/>
  <c r="BB117" i="1"/>
  <c r="F39" i="27"/>
  <c r="BD123" i="1"/>
  <c r="F36" i="31"/>
  <c r="BA127" i="1" s="1"/>
  <c r="F37" i="33"/>
  <c r="BB129" i="1" s="1"/>
  <c r="F36" i="38"/>
  <c r="BA134" i="1"/>
  <c r="F36" i="43"/>
  <c r="BA139" i="1" s="1"/>
  <c r="F34" i="47"/>
  <c r="BA143" i="1"/>
  <c r="F35" i="53"/>
  <c r="BB150" i="1" s="1"/>
  <c r="F37" i="28"/>
  <c r="BB124" i="1"/>
  <c r="F39" i="35"/>
  <c r="BD131" i="1"/>
  <c r="F38" i="38"/>
  <c r="BC134" i="1" s="1"/>
  <c r="F37" i="43"/>
  <c r="BB139" i="1"/>
  <c r="F36" i="47"/>
  <c r="BC143" i="1"/>
  <c r="F37" i="54"/>
  <c r="BD151" i="1" s="1"/>
  <c r="F36" i="24"/>
  <c r="BA119" i="1" s="1"/>
  <c r="F37" i="29"/>
  <c r="BB125" i="1"/>
  <c r="F36" i="32"/>
  <c r="BA128" i="1" s="1"/>
  <c r="J36" i="36"/>
  <c r="AW132" i="1"/>
  <c r="J36" i="37"/>
  <c r="AW133" i="1" s="1"/>
  <c r="F39" i="41"/>
  <c r="BD137" i="1"/>
  <c r="F34" i="45"/>
  <c r="BA141" i="1"/>
  <c r="J34" i="47"/>
  <c r="AW143" i="1" s="1"/>
  <c r="F36" i="54"/>
  <c r="BC151" i="1"/>
  <c r="F36" i="3"/>
  <c r="BA97" i="1"/>
  <c r="BA95" i="1" s="1"/>
  <c r="AW95" i="1" s="1"/>
  <c r="F37" i="5"/>
  <c r="BD99" i="1" s="1"/>
  <c r="F39" i="7"/>
  <c r="BD102" i="1"/>
  <c r="F38" i="9"/>
  <c r="BC104" i="1" s="1"/>
  <c r="F36" i="11"/>
  <c r="BA106" i="1"/>
  <c r="F36" i="13"/>
  <c r="BA108" i="1" s="1"/>
  <c r="F36" i="15"/>
  <c r="BA110" i="1"/>
  <c r="F38" i="17"/>
  <c r="BC112" i="1" s="1"/>
  <c r="F36" i="18"/>
  <c r="BA113" i="1" s="1"/>
  <c r="F36" i="21"/>
  <c r="BA116" i="1"/>
  <c r="F38" i="22"/>
  <c r="BC117" i="1"/>
  <c r="F37" i="26"/>
  <c r="BB122" i="1" s="1"/>
  <c r="F38" i="30"/>
  <c r="BC126" i="1" s="1"/>
  <c r="F37" i="34"/>
  <c r="BB130" i="1"/>
  <c r="F36" i="40"/>
  <c r="BA136" i="1" s="1"/>
  <c r="F38" i="44"/>
  <c r="BC140" i="1"/>
  <c r="J36" i="51"/>
  <c r="AW148" i="1" s="1"/>
  <c r="F37" i="52"/>
  <c r="BD149" i="1"/>
  <c r="F38" i="29"/>
  <c r="BC125" i="1" s="1"/>
  <c r="J36" i="34"/>
  <c r="AW130" i="1" s="1"/>
  <c r="F37" i="40"/>
  <c r="BB136" i="1"/>
  <c r="J36" i="44"/>
  <c r="AW140" i="1"/>
  <c r="F38" i="51"/>
  <c r="BC148" i="1" s="1"/>
  <c r="F36" i="52"/>
  <c r="BC149" i="1" s="1"/>
  <c r="F38" i="3"/>
  <c r="BC97" i="1"/>
  <c r="BC95" i="1"/>
  <c r="J36" i="6"/>
  <c r="AW101" i="1"/>
  <c r="F37" i="8"/>
  <c r="BB103" i="1"/>
  <c r="J36" i="10"/>
  <c r="AW105" i="1"/>
  <c r="F38" i="12"/>
  <c r="BC107" i="1"/>
  <c r="F39" i="14"/>
  <c r="BD109" i="1" s="1"/>
  <c r="F38" i="16"/>
  <c r="BC111" i="1"/>
  <c r="J36" i="19"/>
  <c r="AW114" i="1" s="1"/>
  <c r="F38" i="20"/>
  <c r="BC115" i="1" s="1"/>
  <c r="F39" i="22"/>
  <c r="BD117" i="1" s="1"/>
  <c r="J36" i="24"/>
  <c r="AW119" i="1"/>
  <c r="F36" i="29"/>
  <c r="BA125" i="1"/>
  <c r="J36" i="31"/>
  <c r="AW127" i="1"/>
  <c r="F36" i="34"/>
  <c r="BA130" i="1"/>
  <c r="F39" i="40"/>
  <c r="BD136" i="1"/>
  <c r="F36" i="44"/>
  <c r="BA140" i="1"/>
  <c r="F36" i="51"/>
  <c r="BA148" i="1" s="1"/>
  <c r="F35" i="52"/>
  <c r="BB149" i="1"/>
  <c r="J36" i="25"/>
  <c r="AW120" i="1" s="1"/>
  <c r="F37" i="27"/>
  <c r="BB123" i="1" s="1"/>
  <c r="J36" i="32"/>
  <c r="AW128" i="1" s="1"/>
  <c r="F39" i="36"/>
  <c r="BD132" i="1"/>
  <c r="F36" i="37"/>
  <c r="BA133" i="1"/>
  <c r="F36" i="41"/>
  <c r="BA137" i="1"/>
  <c r="J34" i="45"/>
  <c r="AW141" i="1"/>
  <c r="J34" i="48"/>
  <c r="AW144" i="1"/>
  <c r="F37" i="24"/>
  <c r="BB119" i="1"/>
  <c r="F39" i="29"/>
  <c r="BD125" i="1" s="1"/>
  <c r="F38" i="31"/>
  <c r="BC127" i="1"/>
  <c r="J36" i="33"/>
  <c r="AW129" i="1" s="1"/>
  <c r="J36" i="40"/>
  <c r="AW136" i="1" s="1"/>
  <c r="F39" i="44"/>
  <c r="BD140" i="1" s="1"/>
  <c r="F37" i="51"/>
  <c r="BB148" i="1"/>
  <c r="J34" i="52"/>
  <c r="AW149" i="1"/>
  <c r="J36" i="29"/>
  <c r="AW125" i="1"/>
  <c r="F38" i="33"/>
  <c r="BC129" i="1"/>
  <c r="J36" i="39"/>
  <c r="AW135" i="1"/>
  <c r="F39" i="42"/>
  <c r="BD138" i="1"/>
  <c r="F37" i="46"/>
  <c r="BD142" i="1" s="1"/>
  <c r="F37" i="49"/>
  <c r="BD145" i="1"/>
  <c r="F39" i="50"/>
  <c r="BD147" i="1" s="1"/>
  <c r="F36" i="53"/>
  <c r="BC150" i="1" s="1"/>
  <c r="F36" i="4"/>
  <c r="BC98" i="1" s="1"/>
  <c r="J34" i="5"/>
  <c r="AW99" i="1"/>
  <c r="J36" i="7"/>
  <c r="AW102" i="1"/>
  <c r="F37" i="9"/>
  <c r="BB104" i="1"/>
  <c r="F37" i="11"/>
  <c r="BB106" i="1"/>
  <c r="F39" i="13"/>
  <c r="BD108" i="1"/>
  <c r="F37" i="15"/>
  <c r="BB110" i="1"/>
  <c r="F36" i="17"/>
  <c r="BA112" i="1" s="1"/>
  <c r="F39" i="18"/>
  <c r="BD113" i="1"/>
  <c r="J36" i="22"/>
  <c r="AW117" i="1" s="1"/>
  <c r="F36" i="27"/>
  <c r="BA123" i="1" s="1"/>
  <c r="F39" i="32"/>
  <c r="BD128" i="1" s="1"/>
  <c r="F38" i="36"/>
  <c r="BC132" i="1"/>
  <c r="F39" i="37"/>
  <c r="BD133" i="1"/>
  <c r="F38" i="41"/>
  <c r="BC137" i="1"/>
  <c r="F35" i="45"/>
  <c r="BB141" i="1"/>
  <c r="F35" i="48"/>
  <c r="BB144" i="1"/>
  <c r="F37" i="3"/>
  <c r="BB97" i="1"/>
  <c r="BB95" i="1"/>
  <c r="AX95" i="1" s="1"/>
  <c r="F38" i="6"/>
  <c r="BC101" i="1"/>
  <c r="F39" i="8"/>
  <c r="BD103" i="1" s="1"/>
  <c r="F39" i="11"/>
  <c r="BD106" i="1" s="1"/>
  <c r="F38" i="13"/>
  <c r="BC108" i="1" s="1"/>
  <c r="J36" i="15"/>
  <c r="AW110" i="1"/>
  <c r="J36" i="17"/>
  <c r="AW112" i="1"/>
  <c r="J36" i="18"/>
  <c r="AW113" i="1"/>
  <c r="F38" i="27"/>
  <c r="BC123" i="1"/>
  <c r="F39" i="31"/>
  <c r="BD127" i="1"/>
  <c r="F39" i="33"/>
  <c r="BD129" i="1"/>
  <c r="F38" i="40"/>
  <c r="BC136" i="1" s="1"/>
  <c r="F37" i="44"/>
  <c r="BB140" i="1"/>
  <c r="F39" i="51"/>
  <c r="BD148" i="1" s="1"/>
  <c r="F34" i="52"/>
  <c r="BA149" i="1" s="1"/>
  <c r="F35" i="4"/>
  <c r="BB98" i="1" s="1"/>
  <c r="F34" i="5"/>
  <c r="BA99" i="1"/>
  <c r="F38" i="7"/>
  <c r="BC102" i="1"/>
  <c r="F36" i="9"/>
  <c r="BA104" i="1"/>
  <c r="J36" i="11"/>
  <c r="AW106" i="1" s="1"/>
  <c r="J36" i="13"/>
  <c r="AW108" i="1"/>
  <c r="F38" i="15"/>
  <c r="BC110" i="1"/>
  <c r="F37" i="17"/>
  <c r="BB112" i="1" s="1"/>
  <c r="F37" i="18"/>
  <c r="BB113" i="1"/>
  <c r="F37" i="21"/>
  <c r="BB116" i="1"/>
  <c r="F36" i="23"/>
  <c r="BA118" i="1" s="1"/>
  <c r="J36" i="27"/>
  <c r="AW123" i="1" s="1"/>
  <c r="F37" i="31"/>
  <c r="BB127" i="1"/>
  <c r="F39" i="34"/>
  <c r="BD130" i="1" s="1"/>
  <c r="F38" i="39"/>
  <c r="BC135" i="1"/>
  <c r="J36" i="42"/>
  <c r="AW138" i="1" s="1"/>
  <c r="J34" i="46"/>
  <c r="AW142" i="1"/>
  <c r="J34" i="49"/>
  <c r="AW145" i="1"/>
  <c r="F36" i="50"/>
  <c r="BA147" i="1" s="1"/>
  <c r="F37" i="53"/>
  <c r="BD150" i="1"/>
  <c r="J34" i="4"/>
  <c r="AW98" i="1"/>
  <c r="F36" i="5"/>
  <c r="BC99" i="1" s="1"/>
  <c r="F36" i="7"/>
  <c r="BA102" i="1" s="1"/>
  <c r="J36" i="9"/>
  <c r="AW104" i="1"/>
  <c r="F39" i="10"/>
  <c r="BD105" i="1" s="1"/>
  <c r="F36" i="12"/>
  <c r="BA107" i="1"/>
  <c r="F36" i="14"/>
  <c r="BA109" i="1" s="1"/>
  <c r="J36" i="16"/>
  <c r="AW111" i="1"/>
  <c r="F39" i="19"/>
  <c r="BD114" i="1"/>
  <c r="J36" i="20"/>
  <c r="AW115" i="1" s="1"/>
  <c r="F39" i="21"/>
  <c r="BD116" i="1"/>
  <c r="F37" i="23"/>
  <c r="BB118" i="1"/>
  <c r="F38" i="24"/>
  <c r="BC119" i="1" s="1"/>
  <c r="F39" i="28"/>
  <c r="BD124" i="1" s="1"/>
  <c r="F38" i="32"/>
  <c r="BC128" i="1"/>
  <c r="F36" i="36"/>
  <c r="BA132" i="1" s="1"/>
  <c r="F38" i="37"/>
  <c r="BC133" i="1"/>
  <c r="J36" i="41"/>
  <c r="AW137" i="1" s="1"/>
  <c r="F36" i="45"/>
  <c r="BC141" i="1"/>
  <c r="F34" i="48"/>
  <c r="BA144" i="1"/>
  <c r="F39" i="23"/>
  <c r="BD118" i="1" s="1"/>
  <c r="F38" i="25"/>
  <c r="BC120" i="1"/>
  <c r="F37" i="25"/>
  <c r="BB120" i="1"/>
  <c r="J36" i="26"/>
  <c r="AW122" i="1" s="1"/>
  <c r="F36" i="30"/>
  <c r="BA126" i="1" s="1"/>
  <c r="F38" i="34"/>
  <c r="BC130" i="1"/>
  <c r="F39" i="39"/>
  <c r="BD135" i="1" s="1"/>
  <c r="F38" i="42"/>
  <c r="BC138" i="1"/>
  <c r="F34" i="46"/>
  <c r="BA142" i="1" s="1"/>
  <c r="F34" i="49"/>
  <c r="BA145" i="1"/>
  <c r="J36" i="50"/>
  <c r="AW147" i="1"/>
  <c r="F34" i="53"/>
  <c r="BA150" i="1" s="1"/>
  <c r="AS94" i="1"/>
  <c r="F37" i="4"/>
  <c r="BD98" i="1" s="1"/>
  <c r="F36" i="6"/>
  <c r="BA101" i="1" s="1"/>
  <c r="J36" i="8"/>
  <c r="AW103" i="1" s="1"/>
  <c r="F36" i="10"/>
  <c r="BA105" i="1"/>
  <c r="J36" i="12"/>
  <c r="AW107" i="1"/>
  <c r="F38" i="14"/>
  <c r="BC109" i="1"/>
  <c r="F36" i="16"/>
  <c r="BA111" i="1"/>
  <c r="F36" i="19"/>
  <c r="BA114" i="1"/>
  <c r="F37" i="20"/>
  <c r="BB115" i="1"/>
  <c r="F38" i="21"/>
  <c r="BC116" i="1"/>
  <c r="J36" i="23"/>
  <c r="AW118" i="1"/>
  <c r="F39" i="26"/>
  <c r="BD122" i="1" s="1"/>
  <c r="F39" i="30"/>
  <c r="BD126" i="1" s="1"/>
  <c r="F38" i="35"/>
  <c r="BC131" i="1" s="1"/>
  <c r="F36" i="39"/>
  <c r="BA135" i="1"/>
  <c r="F37" i="42"/>
  <c r="BB138" i="1"/>
  <c r="F36" i="46"/>
  <c r="BC142" i="1"/>
  <c r="F36" i="49"/>
  <c r="BC145" i="1"/>
  <c r="F38" i="50"/>
  <c r="BC147" i="1"/>
  <c r="J34" i="53"/>
  <c r="AW150" i="1"/>
  <c r="F39" i="24"/>
  <c r="BD119" i="1" s="1"/>
  <c r="F36" i="28"/>
  <c r="BA124" i="1"/>
  <c r="F37" i="32"/>
  <c r="BB128" i="1" s="1"/>
  <c r="F37" i="36"/>
  <c r="BB132" i="1" s="1"/>
  <c r="F37" i="37"/>
  <c r="BB133" i="1" s="1"/>
  <c r="F37" i="41"/>
  <c r="BB137" i="1"/>
  <c r="F37" i="45"/>
  <c r="BD141" i="1" s="1"/>
  <c r="F37" i="47"/>
  <c r="BD143" i="1"/>
  <c r="F35" i="54"/>
  <c r="BB151" i="1" s="1"/>
  <c r="BK130" i="31" l="1"/>
  <c r="J131" i="31"/>
  <c r="J100" i="31" s="1"/>
  <c r="P128" i="33"/>
  <c r="AU129" i="1" s="1"/>
  <c r="J233" i="27"/>
  <c r="J101" i="27" s="1"/>
  <c r="J259" i="24"/>
  <c r="J101" i="24" s="1"/>
  <c r="BK128" i="21"/>
  <c r="BK127" i="21" s="1"/>
  <c r="J127" i="21" s="1"/>
  <c r="J98" i="21" s="1"/>
  <c r="BK128" i="9"/>
  <c r="BK127" i="9" s="1"/>
  <c r="J127" i="9" s="1"/>
  <c r="J32" i="9" s="1"/>
  <c r="BK129" i="33"/>
  <c r="J335" i="20"/>
  <c r="J105" i="20" s="1"/>
  <c r="BK124" i="46"/>
  <c r="J124" i="46" s="1"/>
  <c r="J97" i="46" s="1"/>
  <c r="BK467" i="31"/>
  <c r="J467" i="31" s="1"/>
  <c r="J106" i="31" s="1"/>
  <c r="J336" i="30"/>
  <c r="J101" i="30" s="1"/>
  <c r="J243" i="37"/>
  <c r="J101" i="37" s="1"/>
  <c r="J127" i="52"/>
  <c r="J98" i="52" s="1"/>
  <c r="J132" i="2"/>
  <c r="J100" i="2" s="1"/>
  <c r="J507" i="47"/>
  <c r="J112" i="47" s="1"/>
  <c r="J129" i="3"/>
  <c r="J100" i="3" s="1"/>
  <c r="BK460" i="35"/>
  <c r="J460" i="35" s="1"/>
  <c r="J106" i="35" s="1"/>
  <c r="BK141" i="47"/>
  <c r="J141" i="47" s="1"/>
  <c r="J97" i="47" s="1"/>
  <c r="BK128" i="16"/>
  <c r="BK127" i="16" s="1"/>
  <c r="J127" i="16" s="1"/>
  <c r="J32" i="16" s="1"/>
  <c r="AG111" i="1" s="1"/>
  <c r="AN111" i="1" s="1"/>
  <c r="P126" i="52"/>
  <c r="P125" i="52" s="1"/>
  <c r="AU149" i="1" s="1"/>
  <c r="BK127" i="42"/>
  <c r="BK126" i="42" s="1"/>
  <c r="J126" i="42" s="1"/>
  <c r="J98" i="42" s="1"/>
  <c r="T127" i="41"/>
  <c r="T126" i="41"/>
  <c r="T127" i="19"/>
  <c r="T126" i="19"/>
  <c r="T130" i="50"/>
  <c r="T129" i="50"/>
  <c r="BK127" i="17"/>
  <c r="BK126" i="17"/>
  <c r="J126" i="17"/>
  <c r="J98" i="17"/>
  <c r="R127" i="40"/>
  <c r="R126" i="40"/>
  <c r="T128" i="9"/>
  <c r="T127" i="9"/>
  <c r="R131" i="2"/>
  <c r="R130" i="2" s="1"/>
  <c r="BK127" i="26"/>
  <c r="J127" i="26" s="1"/>
  <c r="J99" i="26" s="1"/>
  <c r="T127" i="6"/>
  <c r="T126" i="6"/>
  <c r="P118" i="54"/>
  <c r="AU151" i="1"/>
  <c r="BK127" i="41"/>
  <c r="J127" i="41"/>
  <c r="J99" i="41"/>
  <c r="BK130" i="50"/>
  <c r="BK129" i="50"/>
  <c r="J129" i="50"/>
  <c r="J32" i="50" s="1"/>
  <c r="AG147" i="1" s="1"/>
  <c r="P127" i="23"/>
  <c r="P126" i="23"/>
  <c r="AU118" i="1"/>
  <c r="T128" i="8"/>
  <c r="T127" i="8"/>
  <c r="BK127" i="39"/>
  <c r="J127" i="39"/>
  <c r="J99" i="39" s="1"/>
  <c r="T125" i="25"/>
  <c r="T124" i="25"/>
  <c r="R124" i="46"/>
  <c r="R123" i="46"/>
  <c r="T127" i="18"/>
  <c r="T126" i="18"/>
  <c r="R825" i="48"/>
  <c r="BK127" i="6"/>
  <c r="BK126" i="6"/>
  <c r="J126" i="6"/>
  <c r="J98" i="6"/>
  <c r="R127" i="7"/>
  <c r="R126" i="7"/>
  <c r="P127" i="18"/>
  <c r="P126" i="18"/>
  <c r="AU113" i="1"/>
  <c r="R127" i="39"/>
  <c r="R126" i="39"/>
  <c r="P128" i="16"/>
  <c r="P127" i="16" s="1"/>
  <c r="AU111" i="1" s="1"/>
  <c r="P127" i="37"/>
  <c r="P126" i="37" s="1"/>
  <c r="AU133" i="1" s="1"/>
  <c r="T129" i="11"/>
  <c r="T128" i="11"/>
  <c r="T129" i="28"/>
  <c r="T128" i="28"/>
  <c r="T141" i="47"/>
  <c r="T126" i="34"/>
  <c r="T125" i="34"/>
  <c r="P129" i="44"/>
  <c r="P128" i="44"/>
  <c r="AU140" i="1"/>
  <c r="R128" i="22"/>
  <c r="R127" i="22"/>
  <c r="T127" i="38"/>
  <c r="T126" i="38"/>
  <c r="P128" i="53"/>
  <c r="P127" i="53"/>
  <c r="AU150" i="1" s="1"/>
  <c r="T128" i="53"/>
  <c r="T127" i="53"/>
  <c r="R473" i="47"/>
  <c r="R140" i="47" s="1"/>
  <c r="P128" i="9"/>
  <c r="P127" i="9"/>
  <c r="AU104" i="1" s="1"/>
  <c r="P128" i="3"/>
  <c r="P127" i="3"/>
  <c r="AU97" i="1"/>
  <c r="T126" i="52"/>
  <c r="T125" i="52"/>
  <c r="R127" i="13"/>
  <c r="R126" i="13"/>
  <c r="T473" i="47"/>
  <c r="R141" i="47"/>
  <c r="R128" i="9"/>
  <c r="R127" i="9"/>
  <c r="T128" i="33"/>
  <c r="T127" i="17"/>
  <c r="T126" i="17"/>
  <c r="T127" i="23"/>
  <c r="T126" i="23" s="1"/>
  <c r="T128" i="20"/>
  <c r="T127" i="20"/>
  <c r="R123" i="45"/>
  <c r="R122" i="45"/>
  <c r="R129" i="24"/>
  <c r="R128" i="24"/>
  <c r="P127" i="13"/>
  <c r="P126" i="13"/>
  <c r="AU108" i="1" s="1"/>
  <c r="T825" i="48"/>
  <c r="P825" i="48"/>
  <c r="P129" i="24"/>
  <c r="P128" i="24"/>
  <c r="AU119" i="1"/>
  <c r="BK128" i="53"/>
  <c r="J128" i="53"/>
  <c r="J97" i="53"/>
  <c r="T128" i="3"/>
  <c r="T127" i="3"/>
  <c r="BK125" i="5"/>
  <c r="BK124" i="5" s="1"/>
  <c r="J124" i="5" s="1"/>
  <c r="J96" i="5" s="1"/>
  <c r="T124" i="4"/>
  <c r="T123" i="4" s="1"/>
  <c r="T127" i="14"/>
  <c r="T126" i="14" s="1"/>
  <c r="R128" i="16"/>
  <c r="R127" i="16" s="1"/>
  <c r="R129" i="51"/>
  <c r="R128" i="51" s="1"/>
  <c r="P131" i="2"/>
  <c r="P130" i="2"/>
  <c r="AU96" i="1"/>
  <c r="BK129" i="28"/>
  <c r="J129" i="28"/>
  <c r="J99" i="28"/>
  <c r="BK126" i="32"/>
  <c r="BK125" i="32"/>
  <c r="J125" i="32"/>
  <c r="J98" i="32"/>
  <c r="P127" i="14"/>
  <c r="P126" i="14"/>
  <c r="AU109" i="1"/>
  <c r="R127" i="41"/>
  <c r="R126" i="41"/>
  <c r="P128" i="22"/>
  <c r="P127" i="22"/>
  <c r="AU117" i="1" s="1"/>
  <c r="T127" i="26"/>
  <c r="T126" i="26" s="1"/>
  <c r="R127" i="15"/>
  <c r="R126" i="15" s="1"/>
  <c r="BK127" i="38"/>
  <c r="J127" i="38"/>
  <c r="J99" i="38"/>
  <c r="R129" i="11"/>
  <c r="R128" i="11"/>
  <c r="T127" i="40"/>
  <c r="T126" i="40"/>
  <c r="R130" i="50"/>
  <c r="R129" i="50"/>
  <c r="P129" i="11"/>
  <c r="P128" i="11"/>
  <c r="AU106" i="1" s="1"/>
  <c r="R137" i="48"/>
  <c r="R136" i="48"/>
  <c r="R127" i="23"/>
  <c r="R126" i="23" s="1"/>
  <c r="P127" i="6"/>
  <c r="P126" i="6" s="1"/>
  <c r="AU101" i="1" s="1"/>
  <c r="T128" i="36"/>
  <c r="T127" i="36"/>
  <c r="BK129" i="12"/>
  <c r="J129" i="12"/>
  <c r="J99" i="12"/>
  <c r="P127" i="42"/>
  <c r="P126" i="42"/>
  <c r="AU138" i="1"/>
  <c r="P129" i="12"/>
  <c r="P128" i="12"/>
  <c r="AU107" i="1"/>
  <c r="R125" i="5"/>
  <c r="R124" i="5"/>
  <c r="R129" i="33"/>
  <c r="R128" i="33"/>
  <c r="P126" i="32"/>
  <c r="P125" i="32"/>
  <c r="AU128" i="1"/>
  <c r="BK128" i="22"/>
  <c r="J128" i="22"/>
  <c r="J99" i="22" s="1"/>
  <c r="P129" i="51"/>
  <c r="P128" i="51" s="1"/>
  <c r="AU148" i="1" s="1"/>
  <c r="AU146" i="1" s="1"/>
  <c r="P126" i="43"/>
  <c r="P125" i="43"/>
  <c r="AU139" i="1"/>
  <c r="R128" i="20"/>
  <c r="R127" i="20"/>
  <c r="BK124" i="4"/>
  <c r="BK123" i="4"/>
  <c r="J123" i="4"/>
  <c r="J96" i="4"/>
  <c r="P124" i="4"/>
  <c r="P123" i="4"/>
  <c r="AU98" i="1"/>
  <c r="R129" i="44"/>
  <c r="R128" i="44"/>
  <c r="R128" i="30"/>
  <c r="R127" i="30"/>
  <c r="BK129" i="51"/>
  <c r="BK128" i="51"/>
  <c r="J128" i="51" s="1"/>
  <c r="J98" i="51" s="1"/>
  <c r="P473" i="47"/>
  <c r="P123" i="45"/>
  <c r="P122" i="45" s="1"/>
  <c r="AU141" i="1" s="1"/>
  <c r="T124" i="46"/>
  <c r="T123" i="46"/>
  <c r="P124" i="46"/>
  <c r="P123" i="46"/>
  <c r="AU142" i="1"/>
  <c r="T131" i="2"/>
  <c r="T130" i="2"/>
  <c r="T127" i="39"/>
  <c r="T126" i="39"/>
  <c r="R128" i="36"/>
  <c r="R127" i="36"/>
  <c r="P128" i="21"/>
  <c r="P127" i="21"/>
  <c r="AU116" i="1"/>
  <c r="BK127" i="14"/>
  <c r="J127" i="14"/>
  <c r="J99" i="14" s="1"/>
  <c r="P141" i="47"/>
  <c r="P140" i="47" s="1"/>
  <c r="AU143" i="1" s="1"/>
  <c r="R128" i="21"/>
  <c r="R127" i="21"/>
  <c r="BK123" i="45"/>
  <c r="J123" i="45"/>
  <c r="J97" i="45"/>
  <c r="P127" i="41"/>
  <c r="P126" i="41"/>
  <c r="AU137" i="1"/>
  <c r="T126" i="43"/>
  <c r="T125" i="43"/>
  <c r="P127" i="15"/>
  <c r="P126" i="15"/>
  <c r="AU110" i="1"/>
  <c r="P125" i="5"/>
  <c r="P124" i="5"/>
  <c r="AU99" i="1"/>
  <c r="T123" i="45"/>
  <c r="T122" i="45"/>
  <c r="T129" i="10"/>
  <c r="T128" i="10"/>
  <c r="R126" i="52"/>
  <c r="R125" i="52"/>
  <c r="R127" i="42"/>
  <c r="R126" i="42"/>
  <c r="BK127" i="40"/>
  <c r="BK126" i="40"/>
  <c r="J126" i="40"/>
  <c r="P127" i="27"/>
  <c r="P126" i="27"/>
  <c r="AU123" i="1"/>
  <c r="T128" i="21"/>
  <c r="T127" i="21"/>
  <c r="P137" i="48"/>
  <c r="P136" i="48"/>
  <c r="AU144" i="1"/>
  <c r="T127" i="13"/>
  <c r="T126" i="13" s="1"/>
  <c r="T137" i="48"/>
  <c r="T136" i="48" s="1"/>
  <c r="R125" i="25"/>
  <c r="R124" i="25" s="1"/>
  <c r="R127" i="6"/>
  <c r="R126" i="6" s="1"/>
  <c r="BK598" i="28"/>
  <c r="J598" i="28" s="1"/>
  <c r="J104" i="28" s="1"/>
  <c r="BK494" i="33"/>
  <c r="J494" i="33"/>
  <c r="J104" i="33"/>
  <c r="BK118" i="54"/>
  <c r="J118" i="54"/>
  <c r="J96" i="54"/>
  <c r="BK125" i="52"/>
  <c r="J125" i="52"/>
  <c r="J30" i="52" s="1"/>
  <c r="AG149" i="1" s="1"/>
  <c r="BK118" i="49"/>
  <c r="J118" i="49"/>
  <c r="BK136" i="48"/>
  <c r="J136" i="48"/>
  <c r="J30" i="48" s="1"/>
  <c r="AG144" i="1" s="1"/>
  <c r="BK140" i="47"/>
  <c r="J140" i="47"/>
  <c r="BK123" i="46"/>
  <c r="J123" i="46"/>
  <c r="J30" i="46" s="1"/>
  <c r="AG142" i="1" s="1"/>
  <c r="BK128" i="44"/>
  <c r="J128" i="44"/>
  <c r="J98" i="44" s="1"/>
  <c r="J129" i="44"/>
  <c r="J99" i="44" s="1"/>
  <c r="BK125" i="43"/>
  <c r="J125" i="43"/>
  <c r="J127" i="37"/>
  <c r="J99" i="37"/>
  <c r="BK127" i="36"/>
  <c r="J127" i="36"/>
  <c r="J130" i="35"/>
  <c r="J99" i="35"/>
  <c r="AG130" i="1"/>
  <c r="AN130" i="1" s="1"/>
  <c r="J98" i="34"/>
  <c r="J126" i="34"/>
  <c r="J99" i="34"/>
  <c r="J129" i="33"/>
  <c r="J99" i="33" s="1"/>
  <c r="J130" i="31"/>
  <c r="J99" i="31" s="1"/>
  <c r="BK127" i="30"/>
  <c r="J127" i="30" s="1"/>
  <c r="J32" i="30" s="1"/>
  <c r="AG126" i="1" s="1"/>
  <c r="J127" i="27"/>
  <c r="J99" i="27" s="1"/>
  <c r="BK124" i="25"/>
  <c r="J124" i="25"/>
  <c r="J98" i="25"/>
  <c r="BK128" i="24"/>
  <c r="J128" i="24"/>
  <c r="BK126" i="23"/>
  <c r="J126" i="23"/>
  <c r="J128" i="21"/>
  <c r="J99" i="21"/>
  <c r="AG115" i="1"/>
  <c r="J98" i="20"/>
  <c r="J128" i="20"/>
  <c r="J99" i="20"/>
  <c r="BK126" i="19"/>
  <c r="J126" i="19"/>
  <c r="J98" i="19" s="1"/>
  <c r="BK126" i="18"/>
  <c r="J126" i="18" s="1"/>
  <c r="J32" i="18" s="1"/>
  <c r="AG113" i="1" s="1"/>
  <c r="BK126" i="15"/>
  <c r="J126" i="15"/>
  <c r="BK126" i="13"/>
  <c r="J126" i="13"/>
  <c r="J129" i="11"/>
  <c r="J99" i="11"/>
  <c r="J129" i="10"/>
  <c r="J99" i="10"/>
  <c r="AG104" i="1"/>
  <c r="J98" i="9"/>
  <c r="J128" i="9"/>
  <c r="J99" i="9"/>
  <c r="J128" i="8"/>
  <c r="J99" i="8" s="1"/>
  <c r="J127" i="7"/>
  <c r="J99" i="7"/>
  <c r="BK127" i="3"/>
  <c r="J127" i="3" s="1"/>
  <c r="J32" i="3" s="1"/>
  <c r="AG97" i="1" s="1"/>
  <c r="BK130" i="2"/>
  <c r="J130" i="2" s="1"/>
  <c r="J32" i="2" s="1"/>
  <c r="AG96" i="1" s="1"/>
  <c r="F35" i="3"/>
  <c r="AZ97" i="1" s="1"/>
  <c r="F35" i="18"/>
  <c r="AZ113" i="1"/>
  <c r="F35" i="31"/>
  <c r="AZ127" i="1"/>
  <c r="J35" i="38"/>
  <c r="AV134" i="1"/>
  <c r="AT134" i="1"/>
  <c r="J35" i="3"/>
  <c r="AV97" i="1"/>
  <c r="AT97" i="1"/>
  <c r="J35" i="18"/>
  <c r="AV113" i="1"/>
  <c r="AT113" i="1" s="1"/>
  <c r="J35" i="33"/>
  <c r="AV129" i="1"/>
  <c r="AT129" i="1" s="1"/>
  <c r="BA146" i="1"/>
  <c r="AW146" i="1" s="1"/>
  <c r="F33" i="53"/>
  <c r="AZ150" i="1"/>
  <c r="F33" i="5"/>
  <c r="AZ99" i="1"/>
  <c r="F35" i="14"/>
  <c r="AZ109" i="1"/>
  <c r="F35" i="20"/>
  <c r="AZ115" i="1"/>
  <c r="J35" i="27"/>
  <c r="AV123" i="1"/>
  <c r="AT123" i="1"/>
  <c r="J35" i="35"/>
  <c r="AV131" i="1"/>
  <c r="AT131" i="1"/>
  <c r="BD121" i="1"/>
  <c r="J33" i="45"/>
  <c r="AV141" i="1" s="1"/>
  <c r="AT141" i="1" s="1"/>
  <c r="J35" i="50"/>
  <c r="AV147" i="1" s="1"/>
  <c r="AT147" i="1" s="1"/>
  <c r="J35" i="7"/>
  <c r="AV102" i="1"/>
  <c r="AT102" i="1"/>
  <c r="F35" i="13"/>
  <c r="AZ108" i="1"/>
  <c r="F35" i="22"/>
  <c r="AZ117" i="1"/>
  <c r="J32" i="29"/>
  <c r="AG125" i="1"/>
  <c r="J35" i="30"/>
  <c r="AV126" i="1" s="1"/>
  <c r="AT126" i="1" s="1"/>
  <c r="F35" i="40"/>
  <c r="AZ136" i="1"/>
  <c r="J30" i="47"/>
  <c r="AG143" i="1" s="1"/>
  <c r="F33" i="49"/>
  <c r="AZ145" i="1" s="1"/>
  <c r="BB146" i="1"/>
  <c r="AX146" i="1"/>
  <c r="F33" i="52"/>
  <c r="AZ149" i="1"/>
  <c r="F35" i="7"/>
  <c r="AZ102" i="1"/>
  <c r="J35" i="13"/>
  <c r="AV108" i="1"/>
  <c r="AT108" i="1"/>
  <c r="F35" i="23"/>
  <c r="AZ118" i="1"/>
  <c r="F35" i="34"/>
  <c r="AZ130" i="1" s="1"/>
  <c r="J35" i="42"/>
  <c r="AV138" i="1"/>
  <c r="AT138" i="1"/>
  <c r="J33" i="53"/>
  <c r="AV150" i="1" s="1"/>
  <c r="AT150" i="1" s="1"/>
  <c r="J33" i="4"/>
  <c r="AV98" i="1"/>
  <c r="AT98" i="1" s="1"/>
  <c r="F35" i="11"/>
  <c r="AZ106" i="1"/>
  <c r="F35" i="19"/>
  <c r="AZ114" i="1"/>
  <c r="F35" i="26"/>
  <c r="AZ122" i="1"/>
  <c r="J35" i="36"/>
  <c r="AV132" i="1"/>
  <c r="AT132" i="1"/>
  <c r="J35" i="44"/>
  <c r="AV140" i="1"/>
  <c r="AT140" i="1"/>
  <c r="J32" i="40"/>
  <c r="AG136" i="1"/>
  <c r="AN136" i="1" s="1"/>
  <c r="F35" i="8"/>
  <c r="AZ103" i="1"/>
  <c r="J35" i="14"/>
  <c r="AV109" i="1" s="1"/>
  <c r="AT109" i="1" s="1"/>
  <c r="J35" i="20"/>
  <c r="AV115" i="1"/>
  <c r="AT115" i="1" s="1"/>
  <c r="J35" i="28"/>
  <c r="AV124" i="1"/>
  <c r="AT124" i="1"/>
  <c r="F35" i="41"/>
  <c r="AZ137" i="1"/>
  <c r="J33" i="46"/>
  <c r="AV142" i="1"/>
  <c r="AT142" i="1"/>
  <c r="AY95" i="1"/>
  <c r="J33" i="5"/>
  <c r="AV99" i="1"/>
  <c r="AT99" i="1"/>
  <c r="J35" i="15"/>
  <c r="AV110" i="1"/>
  <c r="AT110" i="1"/>
  <c r="F35" i="25"/>
  <c r="AZ120" i="1" s="1"/>
  <c r="F35" i="33"/>
  <c r="AZ129" i="1" s="1"/>
  <c r="BD146" i="1"/>
  <c r="J33" i="52"/>
  <c r="AV149" i="1"/>
  <c r="AT149" i="1"/>
  <c r="F35" i="6"/>
  <c r="AZ101" i="1"/>
  <c r="F35" i="16"/>
  <c r="AZ111" i="1"/>
  <c r="J35" i="25"/>
  <c r="AV120" i="1" s="1"/>
  <c r="AT120" i="1" s="1"/>
  <c r="J35" i="32"/>
  <c r="AV128" i="1" s="1"/>
  <c r="AT128" i="1" s="1"/>
  <c r="J35" i="39"/>
  <c r="AV135" i="1" s="1"/>
  <c r="AT135" i="1" s="1"/>
  <c r="F33" i="45"/>
  <c r="AZ141" i="1"/>
  <c r="F35" i="51"/>
  <c r="AZ148" i="1"/>
  <c r="F35" i="2"/>
  <c r="AZ96" i="1"/>
  <c r="J32" i="8"/>
  <c r="AG103" i="1"/>
  <c r="F35" i="9"/>
  <c r="AZ104" i="1"/>
  <c r="J35" i="17"/>
  <c r="AV112" i="1"/>
  <c r="AT112" i="1"/>
  <c r="F35" i="24"/>
  <c r="AZ119" i="1"/>
  <c r="J35" i="31"/>
  <c r="AV127" i="1"/>
  <c r="AT127" i="1"/>
  <c r="J32" i="36"/>
  <c r="AG132" i="1"/>
  <c r="F35" i="37"/>
  <c r="AZ133" i="1"/>
  <c r="F35" i="43"/>
  <c r="AZ139" i="1"/>
  <c r="F33" i="46"/>
  <c r="AZ142" i="1"/>
  <c r="J33" i="54"/>
  <c r="AV151" i="1"/>
  <c r="AT151" i="1"/>
  <c r="J35" i="2"/>
  <c r="AV96" i="1"/>
  <c r="AT96" i="1"/>
  <c r="F35" i="10"/>
  <c r="AZ105" i="1"/>
  <c r="F35" i="21"/>
  <c r="AZ116" i="1"/>
  <c r="F35" i="29"/>
  <c r="AZ125" i="1"/>
  <c r="J32" i="37"/>
  <c r="AG133" i="1"/>
  <c r="F35" i="38"/>
  <c r="AZ134" i="1"/>
  <c r="F33" i="54"/>
  <c r="AZ151" i="1"/>
  <c r="J35" i="6"/>
  <c r="AV101" i="1"/>
  <c r="AT101" i="1"/>
  <c r="J32" i="15"/>
  <c r="AG110" i="1"/>
  <c r="J35" i="16"/>
  <c r="AV111" i="1"/>
  <c r="AT111" i="1"/>
  <c r="J32" i="24"/>
  <c r="AG119" i="1"/>
  <c r="BD100" i="1"/>
  <c r="BC100" i="1"/>
  <c r="AY100" i="1"/>
  <c r="J32" i="27"/>
  <c r="AG123" i="1"/>
  <c r="J35" i="29"/>
  <c r="AV125" i="1"/>
  <c r="AT125" i="1" s="1"/>
  <c r="J35" i="37"/>
  <c r="AV133" i="1" s="1"/>
  <c r="AT133" i="1" s="1"/>
  <c r="J35" i="43"/>
  <c r="AV139" i="1"/>
  <c r="AT139" i="1"/>
  <c r="F33" i="48"/>
  <c r="AZ144" i="1"/>
  <c r="F33" i="4"/>
  <c r="AZ98" i="1"/>
  <c r="J35" i="9"/>
  <c r="AV104" i="1"/>
  <c r="AT104" i="1"/>
  <c r="AN104" i="1"/>
  <c r="F35" i="17"/>
  <c r="AZ112" i="1"/>
  <c r="BA100" i="1"/>
  <c r="AW100" i="1"/>
  <c r="J35" i="26"/>
  <c r="AV122" i="1" s="1"/>
  <c r="AT122" i="1" s="1"/>
  <c r="F35" i="36"/>
  <c r="AZ132" i="1"/>
  <c r="J32" i="43"/>
  <c r="AG139" i="1"/>
  <c r="F35" i="44"/>
  <c r="AZ140" i="1"/>
  <c r="J32" i="7"/>
  <c r="AG102" i="1"/>
  <c r="J35" i="8"/>
  <c r="AV103" i="1"/>
  <c r="AT103" i="1"/>
  <c r="J32" i="13"/>
  <c r="AG108" i="1"/>
  <c r="F35" i="15"/>
  <c r="AZ110" i="1"/>
  <c r="J32" i="23"/>
  <c r="AG118" i="1"/>
  <c r="J35" i="24"/>
  <c r="AV119" i="1"/>
  <c r="AT119" i="1" s="1"/>
  <c r="F35" i="32"/>
  <c r="AZ128" i="1"/>
  <c r="F35" i="39"/>
  <c r="AZ135" i="1"/>
  <c r="BA121" i="1"/>
  <c r="AW121" i="1"/>
  <c r="J33" i="49"/>
  <c r="AV145" i="1"/>
  <c r="AT145" i="1"/>
  <c r="BC146" i="1"/>
  <c r="AY146" i="1"/>
  <c r="J35" i="51"/>
  <c r="AV148" i="1"/>
  <c r="AT148" i="1"/>
  <c r="J32" i="11"/>
  <c r="AG106" i="1"/>
  <c r="F35" i="12"/>
  <c r="AZ107" i="1" s="1"/>
  <c r="J35" i="22"/>
  <c r="AV117" i="1" s="1"/>
  <c r="AT117" i="1" s="1"/>
  <c r="F35" i="30"/>
  <c r="AZ126" i="1"/>
  <c r="J35" i="41"/>
  <c r="AV137" i="1"/>
  <c r="AT137" i="1"/>
  <c r="F33" i="47"/>
  <c r="AZ143" i="1"/>
  <c r="J32" i="10"/>
  <c r="AG105" i="1"/>
  <c r="J35" i="11"/>
  <c r="AV106" i="1"/>
  <c r="AT106" i="1"/>
  <c r="J35" i="19"/>
  <c r="AV114" i="1"/>
  <c r="AT114" i="1"/>
  <c r="BB100" i="1"/>
  <c r="AX100" i="1"/>
  <c r="F35" i="28"/>
  <c r="AZ124" i="1"/>
  <c r="J35" i="40"/>
  <c r="AV136" i="1" s="1"/>
  <c r="AT136" i="1" s="1"/>
  <c r="J33" i="47"/>
  <c r="AV143" i="1" s="1"/>
  <c r="AT143" i="1" s="1"/>
  <c r="J35" i="10"/>
  <c r="AV105" i="1"/>
  <c r="AT105" i="1"/>
  <c r="J35" i="21"/>
  <c r="AV116" i="1"/>
  <c r="AT116" i="1"/>
  <c r="F35" i="27"/>
  <c r="AZ123" i="1"/>
  <c r="F35" i="35"/>
  <c r="AZ131" i="1"/>
  <c r="BC121" i="1"/>
  <c r="AY121" i="1"/>
  <c r="BB121" i="1"/>
  <c r="AX121" i="1"/>
  <c r="J30" i="49"/>
  <c r="AG145" i="1"/>
  <c r="F35" i="50"/>
  <c r="AZ147" i="1"/>
  <c r="J35" i="12"/>
  <c r="AV107" i="1"/>
  <c r="AT107" i="1"/>
  <c r="J32" i="21"/>
  <c r="AG116" i="1"/>
  <c r="J35" i="23"/>
  <c r="AV118" i="1"/>
  <c r="AT118" i="1"/>
  <c r="J35" i="34"/>
  <c r="AV130" i="1"/>
  <c r="AT130" i="1"/>
  <c r="F35" i="42"/>
  <c r="AZ138" i="1"/>
  <c r="J33" i="48"/>
  <c r="AV144" i="1"/>
  <c r="AT144" i="1"/>
  <c r="AN147" i="1" l="1"/>
  <c r="AN115" i="1"/>
  <c r="J128" i="16"/>
  <c r="J99" i="16" s="1"/>
  <c r="J98" i="16"/>
  <c r="BK129" i="35"/>
  <c r="J129" i="35" s="1"/>
  <c r="J32" i="35" s="1"/>
  <c r="AG131" i="1" s="1"/>
  <c r="BK129" i="31"/>
  <c r="J129" i="31" s="1"/>
  <c r="T140" i="47"/>
  <c r="J130" i="50"/>
  <c r="J99" i="50"/>
  <c r="BK128" i="28"/>
  <c r="J128" i="28"/>
  <c r="J32" i="28" s="1"/>
  <c r="AG124" i="1" s="1"/>
  <c r="BK126" i="41"/>
  <c r="J126" i="41" s="1"/>
  <c r="J32" i="41" s="1"/>
  <c r="AG137" i="1" s="1"/>
  <c r="BK122" i="45"/>
  <c r="J122" i="45"/>
  <c r="J96" i="45" s="1"/>
  <c r="BK128" i="33"/>
  <c r="J128" i="33"/>
  <c r="J98" i="33"/>
  <c r="J98" i="40"/>
  <c r="BK126" i="26"/>
  <c r="J126" i="26"/>
  <c r="J98" i="26" s="1"/>
  <c r="BK127" i="22"/>
  <c r="J127" i="22"/>
  <c r="J125" i="5"/>
  <c r="J97" i="5"/>
  <c r="J127" i="17"/>
  <c r="J99" i="17"/>
  <c r="BK126" i="38"/>
  <c r="J126" i="38"/>
  <c r="J126" i="32"/>
  <c r="J99" i="32"/>
  <c r="BK128" i="12"/>
  <c r="J128" i="12"/>
  <c r="J98" i="12" s="1"/>
  <c r="J127" i="40"/>
  <c r="J99" i="40" s="1"/>
  <c r="J127" i="42"/>
  <c r="J99" i="42"/>
  <c r="J124" i="4"/>
  <c r="J97" i="4" s="1"/>
  <c r="J127" i="6"/>
  <c r="J99" i="6"/>
  <c r="J129" i="51"/>
  <c r="J99" i="51"/>
  <c r="BK127" i="53"/>
  <c r="J127" i="53"/>
  <c r="BK126" i="39"/>
  <c r="J126" i="39"/>
  <c r="J98" i="39"/>
  <c r="J98" i="50"/>
  <c r="BK126" i="14"/>
  <c r="J126" i="14"/>
  <c r="AN149" i="1"/>
  <c r="J96" i="52"/>
  <c r="J39" i="52"/>
  <c r="AN145" i="1"/>
  <c r="J96" i="49"/>
  <c r="J41" i="50"/>
  <c r="AN144" i="1"/>
  <c r="J96" i="48"/>
  <c r="J39" i="49"/>
  <c r="AN143" i="1"/>
  <c r="J39" i="48"/>
  <c r="J96" i="47"/>
  <c r="AN142" i="1"/>
  <c r="J96" i="46"/>
  <c r="J39" i="47"/>
  <c r="J39" i="46"/>
  <c r="AN139" i="1"/>
  <c r="J98" i="43"/>
  <c r="J41" i="43"/>
  <c r="J41" i="40"/>
  <c r="AN133" i="1"/>
  <c r="AN132" i="1"/>
  <c r="J98" i="36"/>
  <c r="J41" i="37"/>
  <c r="AN131" i="1"/>
  <c r="J98" i="35"/>
  <c r="J41" i="36"/>
  <c r="J41" i="35"/>
  <c r="J41" i="34"/>
  <c r="AN126" i="1"/>
  <c r="J98" i="30"/>
  <c r="AN125" i="1"/>
  <c r="J41" i="30"/>
  <c r="J41" i="29"/>
  <c r="AN123" i="1"/>
  <c r="J41" i="27"/>
  <c r="AN119" i="1"/>
  <c r="J98" i="24"/>
  <c r="AN118" i="1"/>
  <c r="J98" i="23"/>
  <c r="J41" i="24"/>
  <c r="J41" i="23"/>
  <c r="AN116" i="1"/>
  <c r="J41" i="21"/>
  <c r="J41" i="20"/>
  <c r="AN113" i="1"/>
  <c r="J98" i="18"/>
  <c r="J41" i="18"/>
  <c r="AN110" i="1"/>
  <c r="J98" i="15"/>
  <c r="J41" i="16"/>
  <c r="J41" i="15"/>
  <c r="AN108" i="1"/>
  <c r="J98" i="13"/>
  <c r="J41" i="13"/>
  <c r="AN106" i="1"/>
  <c r="AN105" i="1"/>
  <c r="J41" i="11"/>
  <c r="J41" i="10"/>
  <c r="AN103" i="1"/>
  <c r="J41" i="9"/>
  <c r="AN102" i="1"/>
  <c r="J41" i="8"/>
  <c r="J41" i="7"/>
  <c r="AN97" i="1"/>
  <c r="J98" i="3"/>
  <c r="AN96" i="1"/>
  <c r="J98" i="2"/>
  <c r="J41" i="3"/>
  <c r="J41" i="2"/>
  <c r="AU95" i="1"/>
  <c r="AU100" i="1"/>
  <c r="J32" i="22"/>
  <c r="AG117" i="1"/>
  <c r="J32" i="42"/>
  <c r="AG138" i="1"/>
  <c r="AZ95" i="1"/>
  <c r="AV95" i="1"/>
  <c r="AT95" i="1"/>
  <c r="AU121" i="1"/>
  <c r="J30" i="4"/>
  <c r="AG98" i="1"/>
  <c r="J32" i="14"/>
  <c r="AG109" i="1"/>
  <c r="AZ146" i="1"/>
  <c r="AV146" i="1"/>
  <c r="AT146" i="1"/>
  <c r="J32" i="32"/>
  <c r="AG128" i="1" s="1"/>
  <c r="J32" i="19"/>
  <c r="AG114" i="1" s="1"/>
  <c r="AN114" i="1" s="1"/>
  <c r="BA94" i="1"/>
  <c r="W30" i="1"/>
  <c r="J32" i="38"/>
  <c r="AG134" i="1"/>
  <c r="AZ100" i="1"/>
  <c r="AV100" i="1"/>
  <c r="AT100" i="1"/>
  <c r="J32" i="6"/>
  <c r="AG101" i="1"/>
  <c r="J32" i="51"/>
  <c r="AG148" i="1"/>
  <c r="AG146" i="1"/>
  <c r="J32" i="25"/>
  <c r="AG120" i="1"/>
  <c r="AN120" i="1"/>
  <c r="J30" i="54"/>
  <c r="AG151" i="1" s="1"/>
  <c r="J30" i="5"/>
  <c r="AG99" i="1" s="1"/>
  <c r="BC94" i="1"/>
  <c r="AY94" i="1"/>
  <c r="J30" i="53"/>
  <c r="AG150" i="1" s="1"/>
  <c r="BD94" i="1"/>
  <c r="W33" i="1" s="1"/>
  <c r="AG95" i="1"/>
  <c r="J32" i="17"/>
  <c r="AG112" i="1"/>
  <c r="BB94" i="1"/>
  <c r="W31" i="1"/>
  <c r="AZ121" i="1"/>
  <c r="AV121" i="1"/>
  <c r="AT121" i="1"/>
  <c r="J32" i="44"/>
  <c r="AG140" i="1"/>
  <c r="AN140" i="1"/>
  <c r="J98" i="31" l="1"/>
  <c r="J32" i="31"/>
  <c r="J41" i="6"/>
  <c r="J41" i="14"/>
  <c r="J39" i="53"/>
  <c r="J41" i="17"/>
  <c r="J41" i="28"/>
  <c r="J41" i="41"/>
  <c r="J39" i="4"/>
  <c r="J41" i="51"/>
  <c r="J41" i="38"/>
  <c r="J41" i="22"/>
  <c r="J41" i="42"/>
  <c r="J41" i="32"/>
  <c r="J39" i="54"/>
  <c r="J39" i="5"/>
  <c r="J98" i="28"/>
  <c r="J98" i="38"/>
  <c r="J98" i="14"/>
  <c r="J96" i="53"/>
  <c r="J98" i="41"/>
  <c r="J98" i="22"/>
  <c r="J41" i="44"/>
  <c r="J41" i="25"/>
  <c r="J41" i="19"/>
  <c r="AN95" i="1"/>
  <c r="AN134" i="1"/>
  <c r="AN138" i="1"/>
  <c r="AN150" i="1"/>
  <c r="AN98" i="1"/>
  <c r="AN109" i="1"/>
  <c r="AN124" i="1"/>
  <c r="AN99" i="1"/>
  <c r="AN128" i="1"/>
  <c r="AN112" i="1"/>
  <c r="AN151" i="1"/>
  <c r="AN101" i="1"/>
  <c r="AN148" i="1"/>
  <c r="AN117" i="1"/>
  <c r="AN137" i="1"/>
  <c r="AU94" i="1"/>
  <c r="AN146" i="1"/>
  <c r="J30" i="45"/>
  <c r="AG141" i="1"/>
  <c r="AN141" i="1" s="1"/>
  <c r="J32" i="33"/>
  <c r="AG129" i="1"/>
  <c r="AN129" i="1"/>
  <c r="AX94" i="1"/>
  <c r="AZ94" i="1"/>
  <c r="W29" i="1"/>
  <c r="J32" i="39"/>
  <c r="AG135" i="1"/>
  <c r="AN135" i="1"/>
  <c r="J32" i="26"/>
  <c r="AG122" i="1"/>
  <c r="AN122" i="1"/>
  <c r="J32" i="12"/>
  <c r="AG107" i="1"/>
  <c r="AN107" i="1"/>
  <c r="W32" i="1"/>
  <c r="AW94" i="1"/>
  <c r="AK30" i="1"/>
  <c r="AG127" i="1" l="1"/>
  <c r="AN127" i="1" s="1"/>
  <c r="J41" i="31"/>
  <c r="J41" i="26"/>
  <c r="J41" i="12"/>
  <c r="J41" i="33"/>
  <c r="J39" i="45"/>
  <c r="J41" i="39"/>
  <c r="AG121" i="1"/>
  <c r="AG100" i="1"/>
  <c r="AV94" i="1"/>
  <c r="AK29" i="1"/>
  <c r="AN121" i="1" l="1"/>
  <c r="AN100" i="1"/>
  <c r="AG94" i="1"/>
  <c r="AK26" i="1" s="1"/>
  <c r="AK35" i="1" s="1"/>
  <c r="AT94" i="1"/>
  <c r="AN94" i="1"/>
</calcChain>
</file>

<file path=xl/sharedStrings.xml><?xml version="1.0" encoding="utf-8"?>
<sst xmlns="http://schemas.openxmlformats.org/spreadsheetml/2006/main" count="140085" uniqueCount="8957">
  <si>
    <t>Export Komplet</t>
  </si>
  <si>
    <t/>
  </si>
  <si>
    <t>2.0</t>
  </si>
  <si>
    <t>ZAMOK</t>
  </si>
  <si>
    <t>False</t>
  </si>
  <si>
    <t>{9f08061a-f9f0-4425-91a1-2f9c8ab016fd}</t>
  </si>
  <si>
    <t>0,01</t>
  </si>
  <si>
    <t>21</t>
  </si>
  <si>
    <t>12</t>
  </si>
  <si>
    <t>REKAPITULACE STAVBY</t>
  </si>
  <si>
    <t>v ---  níže se nacházejí doplnkové a pomocné údaje k sestavám  --- v</t>
  </si>
  <si>
    <t>Návod na vyplnění</t>
  </si>
  <si>
    <t>0,001</t>
  </si>
  <si>
    <t>Kód:</t>
  </si>
  <si>
    <t>1633123-18</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</si>
  <si>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</si>
  <si>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</si>
  <si>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TÁBOR - STOKLASNÁ LHOTA, VODOVOD A KANALIZACE</t>
  </si>
  <si>
    <t>KSO:</t>
  </si>
  <si>
    <t>CC-CZ:</t>
  </si>
  <si>
    <t>Místo:</t>
  </si>
  <si>
    <t>Stoklasná Lhota</t>
  </si>
  <si>
    <t>Datum:</t>
  </si>
  <si>
    <t>28. 4. 2025</t>
  </si>
  <si>
    <t>Zadavatel:</t>
  </si>
  <si>
    <t>IČ:</t>
  </si>
  <si>
    <t>26069539</t>
  </si>
  <si>
    <t>Vodárenská společnost Táborsko s.r.o.</t>
  </si>
  <si>
    <t>DIČ:</t>
  </si>
  <si>
    <t>CZ26069539</t>
  </si>
  <si>
    <t>Uchazeč:</t>
  </si>
  <si>
    <t>Vyplň údaj</t>
  </si>
  <si>
    <t>Projektant:</t>
  </si>
  <si>
    <t>46964371</t>
  </si>
  <si>
    <t>Aquaprocon s.r.o., Divize Praha</t>
  </si>
  <si>
    <t>CZ46964371</t>
  </si>
  <si>
    <t>True</t>
  </si>
  <si>
    <t>Zpracovatel:</t>
  </si>
  <si>
    <t>ing. Iveta Heřmanská</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</si>
  <si>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</si>
  <si>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</si>
  <si>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</si>
  <si>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</si>
  <si>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</si>
  <si>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</si>
  <si>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</si>
  <si>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</si>
  <si>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</si>
  <si>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</si>
  <si>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</si>
  <si>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</si>
  <si>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</si>
  <si>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</si>
  <si>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</si>
  <si>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</si>
  <si>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</si>
  <si>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</si>
  <si>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</si>
  <si>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</si>
  <si>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</si>
  <si>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</si>
  <si>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</si>
  <si>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</si>
  <si>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</si>
  <si>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</si>
  <si>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</si>
  <si>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</si>
  <si>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</si>
  <si>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</si>
  <si>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</si>
  <si>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</si>
  <si>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</si>
  <si>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</si>
  <si>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</si>
  <si>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</si>
  <si>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</si>
  <si>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</si>
  <si>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</si>
  <si>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</si>
  <si>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</si>
  <si>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</si>
  <si>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</si>
  <si>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</si>
  <si>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</si>
  <si>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</si>
  <si>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PS-01</t>
  </si>
  <si>
    <t>ČOV - technologie a elektro</t>
  </si>
  <si>
    <t>PRO</t>
  </si>
  <si>
    <t>1</t>
  </si>
  <si>
    <t>{86a496db-6c69-4751-93c7-ad018b02adae}</t>
  </si>
  <si>
    <t>2</t>
  </si>
  <si>
    <t>/</t>
  </si>
  <si>
    <t>PS-01.1</t>
  </si>
  <si>
    <t>ČOV - strojně-technologická část</t>
  </si>
  <si>
    <t>Soupis</t>
  </si>
  <si>
    <t>{49d50365-d49f-444b-86f6-5b18c98fe122}</t>
  </si>
  <si>
    <t>PS-01.2</t>
  </si>
  <si>
    <t>ČOV - elektro-technologická část</t>
  </si>
  <si>
    <t>{7b637e8f-da73-41ce-9d8e-8631e0b07ea0}</t>
  </si>
  <si>
    <t>PS-02</t>
  </si>
  <si>
    <t>VDJ - strojně-technologická část</t>
  </si>
  <si>
    <t>{490b36fa-1ef2-485d-b1b8-51354e402338}</t>
  </si>
  <si>
    <t>PS-03</t>
  </si>
  <si>
    <t>VDJ - elektro-technologická část</t>
  </si>
  <si>
    <t>{39eaa30e-521f-40aa-ae73-6cc5e1c4f1e6}</t>
  </si>
  <si>
    <t>SO-01</t>
  </si>
  <si>
    <t>Splašková kanalizace</t>
  </si>
  <si>
    <t>ING</t>
  </si>
  <si>
    <t>{597c8004-0f5a-4e50-954e-10a3fcb47d36}</t>
  </si>
  <si>
    <t>01.01</t>
  </si>
  <si>
    <t>Stoka A</t>
  </si>
  <si>
    <t>{63e1490f-43ff-4936-aaf2-23e288eb5410}</t>
  </si>
  <si>
    <t>01.02</t>
  </si>
  <si>
    <t>Stoka A-1</t>
  </si>
  <si>
    <t>{b204a9c5-61f6-45e3-a937-3b0e7d0ca07a}</t>
  </si>
  <si>
    <t>01.03</t>
  </si>
  <si>
    <t>Stoka A-1-1</t>
  </si>
  <si>
    <t>{83693d94-a20e-4d4d-bb3c-d1c566b6101b}</t>
  </si>
  <si>
    <t>01.04</t>
  </si>
  <si>
    <t>Stoka A-2</t>
  </si>
  <si>
    <t>{12b679c9-db2c-45e8-926b-df50263b005d}</t>
  </si>
  <si>
    <t>01.05</t>
  </si>
  <si>
    <t>Stoka A-2-1</t>
  </si>
  <si>
    <t>{cce457ed-e0cb-4a3c-bc7b-03c4bd1bf026}</t>
  </si>
  <si>
    <t>01.06</t>
  </si>
  <si>
    <t>Stoka A-2-1-1</t>
  </si>
  <si>
    <t>{13d74239-c786-412b-996e-a9a85947ae97}</t>
  </si>
  <si>
    <t>01.07</t>
  </si>
  <si>
    <t>Stoka A-3</t>
  </si>
  <si>
    <t>{725fc163-0321-471d-ac77-c9a55f455924}</t>
  </si>
  <si>
    <t>01.08</t>
  </si>
  <si>
    <t>Stoka A-3-1</t>
  </si>
  <si>
    <t>{4d998b7e-103b-4d96-a543-583f0d304112}</t>
  </si>
  <si>
    <t>01.09</t>
  </si>
  <si>
    <t>Stoka A-3-1-1</t>
  </si>
  <si>
    <t>{6da7bee7-868c-4afe-b33f-8f017099e3dc}</t>
  </si>
  <si>
    <t>01.10</t>
  </si>
  <si>
    <t>Stoka A-3-2</t>
  </si>
  <si>
    <t>{b3f3ea9b-3624-4a2d-b50f-2c6a473014d7}</t>
  </si>
  <si>
    <t>01.11</t>
  </si>
  <si>
    <t>Stoka A-3-3</t>
  </si>
  <si>
    <t>{176f6cc6-ceea-4a8f-8f17-5346d172715a}</t>
  </si>
  <si>
    <t>01.12</t>
  </si>
  <si>
    <t>Stoka A-3-4</t>
  </si>
  <si>
    <t>{7c30a470-c552-425d-ab9b-2089ad8c884c}</t>
  </si>
  <si>
    <t>01.13</t>
  </si>
  <si>
    <t>Stoka A-4</t>
  </si>
  <si>
    <t>{6f60d4fe-05e7-4b66-a9d4-854bff5e2147}</t>
  </si>
  <si>
    <t>01.14</t>
  </si>
  <si>
    <t>Stoka A-5</t>
  </si>
  <si>
    <t>{ac25c464-569b-4d99-a7b6-7df8245f7cb2}</t>
  </si>
  <si>
    <t>01.15</t>
  </si>
  <si>
    <t>Stoka A-5-1</t>
  </si>
  <si>
    <t>{6ad782db-5069-455b-9195-06ff4aada495}</t>
  </si>
  <si>
    <t>01.16</t>
  </si>
  <si>
    <t>Stoka A-6</t>
  </si>
  <si>
    <t>{9bcbc6d7-4a71-4e26-8995-756551a69957}</t>
  </si>
  <si>
    <t>01.17</t>
  </si>
  <si>
    <t>Stoka A-7</t>
  </si>
  <si>
    <t>{f94dc064-8c77-43e2-942e-cdd06dc059b9}</t>
  </si>
  <si>
    <t>01.18</t>
  </si>
  <si>
    <t>Odtok z ČOV</t>
  </si>
  <si>
    <t>{35928e82-78e8-4592-88fc-e80938a86b7f}</t>
  </si>
  <si>
    <t>01.19</t>
  </si>
  <si>
    <t>Odkalení VDJ</t>
  </si>
  <si>
    <t>{65f7bb75-55d4-43ba-9d58-27d80a4d79ac}</t>
  </si>
  <si>
    <t>01.20</t>
  </si>
  <si>
    <t>Stabilizace a odvodnění základové spáry</t>
  </si>
  <si>
    <t>{fef25b0e-f541-4e50-81f1-08b9ea4fa070}</t>
  </si>
  <si>
    <t>SO-02</t>
  </si>
  <si>
    <t>Vodovodní řady</t>
  </si>
  <si>
    <t>{50be69a2-da08-461b-ac26-eede79c9aa56}</t>
  </si>
  <si>
    <t>02.01</t>
  </si>
  <si>
    <t>Přiváděcí řad</t>
  </si>
  <si>
    <t>{6c282055-78aa-4494-a1c2-aec62f75d1d6}</t>
  </si>
  <si>
    <t>02.02</t>
  </si>
  <si>
    <t>Propojovací řad</t>
  </si>
  <si>
    <t>{7afc7f24-ced0-4053-8223-f5ea37abd9df}</t>
  </si>
  <si>
    <t>02.03</t>
  </si>
  <si>
    <t>Řad 1</t>
  </si>
  <si>
    <t>{b65c8a7b-5f8d-4820-b9c2-564053f85304}</t>
  </si>
  <si>
    <t>02.04</t>
  </si>
  <si>
    <t>Řad 1-1</t>
  </si>
  <si>
    <t>{d3fa6d24-9311-4440-abf1-9e7203558e91}</t>
  </si>
  <si>
    <t>02.05</t>
  </si>
  <si>
    <t>Řad 1-2</t>
  </si>
  <si>
    <t>{dee2fd1f-7cbe-4d79-88cb-fad8e458cce1}</t>
  </si>
  <si>
    <t>02.06</t>
  </si>
  <si>
    <t>Řad 1-2-1</t>
  </si>
  <si>
    <t>{ef3f85a5-4669-4426-9647-48d90a838f6b}</t>
  </si>
  <si>
    <t>02.07</t>
  </si>
  <si>
    <t>Řad 1-3</t>
  </si>
  <si>
    <t>{cae9a520-9253-4b45-a314-e66bfb5b5286}</t>
  </si>
  <si>
    <t>02.08</t>
  </si>
  <si>
    <t>Řad 1-4</t>
  </si>
  <si>
    <t>{ce9ba36b-8aef-4977-8e77-f3fcb32379c8}</t>
  </si>
  <si>
    <t>02.09</t>
  </si>
  <si>
    <t>Řad 1-4-1</t>
  </si>
  <si>
    <t>{112466d4-12cf-47ae-89ea-d06d4f29fe44}</t>
  </si>
  <si>
    <t>02.10</t>
  </si>
  <si>
    <t>Řad 1-5</t>
  </si>
  <si>
    <t>{c394f57f-d7b1-44c5-8c8b-5c2c7621b3a1}</t>
  </si>
  <si>
    <t>02.11</t>
  </si>
  <si>
    <t>Řad 2</t>
  </si>
  <si>
    <t>{107d60e8-c3ee-4aa5-922a-3c14b9d100d1}</t>
  </si>
  <si>
    <t>02.12</t>
  </si>
  <si>
    <t>Řad 2-1</t>
  </si>
  <si>
    <t>{a79137a8-3365-4311-92e3-8a43bc09b9db}</t>
  </si>
  <si>
    <t>02.13</t>
  </si>
  <si>
    <t>Řad 2-2</t>
  </si>
  <si>
    <t>{cca8a4ff-249e-4bba-a44b-6b05f35ed8f9}</t>
  </si>
  <si>
    <t>02.14</t>
  </si>
  <si>
    <t>Řad 2-2-1</t>
  </si>
  <si>
    <t>{10d1a523-cc39-48c7-9fc2-bebfe3a2ea9a}</t>
  </si>
  <si>
    <t>02.15</t>
  </si>
  <si>
    <t>Řad 2-2-1-1</t>
  </si>
  <si>
    <t>{a044b5d9-522f-4b96-977a-0f7f3a2dcca1}</t>
  </si>
  <si>
    <t>02.16</t>
  </si>
  <si>
    <t>Řad 2-3</t>
  </si>
  <si>
    <t>{361175f1-cce2-4b13-9d2c-2d45ca9ac267}</t>
  </si>
  <si>
    <t>02.17</t>
  </si>
  <si>
    <t>Řad 2-4</t>
  </si>
  <si>
    <t>{2f94afa5-3859-4694-8fd1-d6be46584c12}</t>
  </si>
  <si>
    <t>02.18</t>
  </si>
  <si>
    <t>Řad 2-5</t>
  </si>
  <si>
    <t>{96e02c3e-4e90-4e74-bb66-cf5107cc97a5}</t>
  </si>
  <si>
    <t>02.19</t>
  </si>
  <si>
    <t>Přípojka pro ČOV</t>
  </si>
  <si>
    <t>{2d3e31ff-d70a-4b9f-b863-ea05165cd6d3}</t>
  </si>
  <si>
    <t>SO-03</t>
  </si>
  <si>
    <t>Přípojky NN</t>
  </si>
  <si>
    <t>{eccdb390-148f-4033-a080-9bc80ce87d7e}</t>
  </si>
  <si>
    <t>SO-04</t>
  </si>
  <si>
    <t>Samostatný sjezd a zpevněné plochy</t>
  </si>
  <si>
    <t>{e4917d3c-3440-4c42-bb10-521268912a3b}</t>
  </si>
  <si>
    <t>SO-05</t>
  </si>
  <si>
    <t>ČOV - stavební část</t>
  </si>
  <si>
    <t>{8dd8dd23-9f09-489d-b042-5ce79c249041}</t>
  </si>
  <si>
    <t>SO-06</t>
  </si>
  <si>
    <t>Vodojem - stavební část</t>
  </si>
  <si>
    <t>{5000537e-e867-4f0a-82e3-d435172af385}</t>
  </si>
  <si>
    <t>SO-07</t>
  </si>
  <si>
    <t>Přeložka podzemního vedení NN</t>
  </si>
  <si>
    <t>{8ff51685-1e39-4cfa-a13f-229a06a6888d}</t>
  </si>
  <si>
    <t>SO-08</t>
  </si>
  <si>
    <t>Kanalizační a vodovodní přípojky</t>
  </si>
  <si>
    <t>{1eec0ad2-bcc5-44fe-8416-7acd3f905094}</t>
  </si>
  <si>
    <t>SO-08.1</t>
  </si>
  <si>
    <t>Kanalizační přípojky</t>
  </si>
  <si>
    <t>{3e70fcbf-b815-4b06-9d1c-1f5c0017e9bf}</t>
  </si>
  <si>
    <t>SO-08.2</t>
  </si>
  <si>
    <t>Vodovodní přípojky</t>
  </si>
  <si>
    <t>{34bcfe5d-31d0-4f3e-b185-e2e1a4483c43}</t>
  </si>
  <si>
    <t>SO-09</t>
  </si>
  <si>
    <t>Opravy místních komunikací</t>
  </si>
  <si>
    <t>{9ced98c0-a986-4c5e-9034-57e0767062db}</t>
  </si>
  <si>
    <t>SO-10</t>
  </si>
  <si>
    <t>Oprava stávající kanalizace</t>
  </si>
  <si>
    <t>{c9b3b0c1-e73a-485c-91b2-66dc3b2f9367}</t>
  </si>
  <si>
    <t>VRN</t>
  </si>
  <si>
    <t>Ostatní a vedlejší rozpočtové náklady</t>
  </si>
  <si>
    <t>VON</t>
  </si>
  <si>
    <t>{e26baae7-2e37-4241-9e6b-848438d90c4c}</t>
  </si>
  <si>
    <t>KRYCÍ LIST SOUPISU PRACÍ</t>
  </si>
  <si>
    <t>Objekt:</t>
  </si>
  <si>
    <t>PS-01 - ČOV - technologie a elektro</t>
  </si>
  <si>
    <t>Soupis:</t>
  </si>
  <si>
    <t>PS-01.1 - ČOV - strojně-technologická část</t>
  </si>
  <si>
    <t>ing. Petr Frouz</t>
  </si>
  <si>
    <t>REKAPITULACE ČLENĚNÍ SOUPISU PRACÍ</t>
  </si>
  <si>
    <t>Kód dílu - Popis</t>
  </si>
  <si>
    <t>Cena celkem [CZK]</t>
  </si>
  <si>
    <t>Náklady ze soupisu prací</t>
  </si>
  <si>
    <t>-1</t>
  </si>
  <si>
    <t>D - Strojně-technologická část</t>
  </si>
  <si>
    <t xml:space="preserve">    D-ST.1 - Čerpací jímka, mechanické předčištění</t>
  </si>
  <si>
    <t xml:space="preserve">    D-ST.2 - Biologické čištění</t>
  </si>
  <si>
    <t xml:space="preserve">    D-ST.3 - Dmychárna</t>
  </si>
  <si>
    <t xml:space="preserve">    D-ST.4 - Kalové hospodářství</t>
  </si>
  <si>
    <t xml:space="preserve">    D-ST.5 - Chemické hospodářství</t>
  </si>
  <si>
    <t xml:space="preserve">    D-ST.6 - Měrný objekt</t>
  </si>
  <si>
    <t xml:space="preserve">    D-ST.7 - Zhotovení technologických prostupů</t>
  </si>
  <si>
    <t xml:space="preserve">    D-ST.8 - Potrubí a armatury</t>
  </si>
  <si>
    <t xml:space="preserve">    D-ST.9 - Ostatní</t>
  </si>
  <si>
    <t>SOUPIS PRACÍ</t>
  </si>
  <si>
    <t>PČ</t>
  </si>
  <si>
    <t>MJ</t>
  </si>
  <si>
    <t>Množství</t>
  </si>
  <si>
    <t>J.cena [CZK]</t>
  </si>
  <si>
    <t>Cenová soustava</t>
  </si>
  <si>
    <t>J. Nh [h]</t>
  </si>
  <si>
    <t>Nh celkem [h]</t>
  </si>
  <si>
    <t>J. hmotnost [t]</t>
  </si>
  <si>
    <t>Hmotnost celkem [t]</t>
  </si>
  <si>
    <t>J. suť [t]</t>
  </si>
  <si>
    <t>Suť Celkem [t]</t>
  </si>
  <si>
    <t>Náklady soupisu celkem</t>
  </si>
  <si>
    <t>Strojně-technologická část</t>
  </si>
  <si>
    <t>3</t>
  </si>
  <si>
    <t>ROZPOCET</t>
  </si>
  <si>
    <t>D-ST.1</t>
  </si>
  <si>
    <t>Čerpací jímka, mechanické předčištění</t>
  </si>
  <si>
    <t>K</t>
  </si>
  <si>
    <t>AČ  (RSČE3)</t>
  </si>
  <si>
    <t>AČ Strojní česle jemné vrchem stírané Economy typu SČE 400×600/1000×4/75°, kompletní dodávka a montáž</t>
  </si>
  <si>
    <t>KS</t>
  </si>
  <si>
    <t>64</t>
  </si>
  <si>
    <t>568177031</t>
  </si>
  <si>
    <t>P</t>
  </si>
  <si>
    <t>Poznámka k položce:_x000D_
Jsou sestaveny z rámu s mříží na odtokové straně česlí. Mříž, která zachycuje plovoucí a unášené shrabky, je stírána vozíky s prsty. Vozíky jsou upevněny do hnacích řetězů, které jsou poháněny převodovkou Nord přes ozubená kola. Zachycené shrabky jsou vyhrnuty do výsypky česlí a dále do sběrné nádoby. Rám česlí je usazen na dno kanálu a upevněn do hlavy kanálu kotevními šrouby. Česle jsou vyhřívané. Česle nepotřebují pro svou správnou funkci ostřik tlakovou vodou ani vyklápění či jinou manipulaci během servisu. Materiálové provedení: rám česlí a mříž – nerez ocel 1.4301+nátěr; pohyblivé prvky a kryty – nerezová ocel 1.4301; vodící kladky a prsty vozíků plastové. Průtok Q = 5 l/s Šířka žlabu a česlí B = 400 mm Hloubka žlabu H = 600 mm Výška výsypky V0= 1000 mm – výpad shrabků do popelnice 120 l – v ose výsypky Průlina e = 4 mm Sklon  = 75° Příkon pohonu (NORD) 0,18 kW; 400 V; 50 Hz, havarijní spínač (nutno napojit do  el. rozváděče); Příkon vyhřívání 0,8 kW; 230 V; 50 Hz Elektrický rozváděč typu RSČE3 pro ovládání vyhřívaného provedení automatického chodu česlí. Pracuje na principu časovém a hladinovém od sondy EHS, přičemž funkce EHS je nadřazena. Hlavní jednotkou rozváděče jsou časová relé, časy jsou nastavitelné. Rozváděč je vybaven ovládacími prvky a svorkami pro přenos signálů chodů a poruchy. Krytí rozváděče IP 54. Umístění rozváděče na stěně v blízkosti česlí. Termostat a sonda EHS jsou součástí rozváděče.</t>
  </si>
  <si>
    <t>Č1,2(M4,5)</t>
  </si>
  <si>
    <t>Č1,2  Ponorné kalové čerpadlo v čerpací jímce, kompletní dodávka a montáž</t>
  </si>
  <si>
    <t>673385699</t>
  </si>
  <si>
    <t>Poznámka k položce:_x000D_
Provozní údaje: Q= 1,87 l/s H=4,32m ponorné kalové čerpadlo hmotnost čerpadla 42 kg stacionární inst. sada s patkovým kolenem DN 50/65, vedení 2 tyčemi Pohon, příslušenství:  3x400 V , 50 Hz , 1,3 kW (v pracovním vodě 0,27kW) , IN=2,8 A , kabel 10 m , bimetalový spínač, vlhkostní sonda průsaku ucpávkou, tepelná ochrana, vlhkostní čidlo  vyhodnocovací relé vlhkosti ucpávky Konstrukční typ: Blokové čerpadlo s ponorným motorem, vířivé oběžné kolo, průměr oběžného kola 130mm, volný průchod nečistot 42 mm</t>
  </si>
  <si>
    <t>ČK</t>
  </si>
  <si>
    <t>Česlicový koš,  na potrubí DN 300, průlina 40mm, otevírací záda včetně kotvícího materiálu, kompletní dodávka a montáž</t>
  </si>
  <si>
    <t>1674951011</t>
  </si>
  <si>
    <t>Poznámka k položce:_x000D_
Materiálové provedení.: nerezová ocel 1.4301; vodící tyče U-profil, pozink.ocel. včetně 1 x aerační elementu - provzdušnění pod koš + přívod vzduchu PPr DN25</t>
  </si>
  <si>
    <t>4</t>
  </si>
  <si>
    <t>Z01,02</t>
  </si>
  <si>
    <t>Z 01,02  Zvedací zařízení pro manipulaci s  česlicovým košem a čerpadly, kompletní dodávka a montáž</t>
  </si>
  <si>
    <t>-1430175447</t>
  </si>
  <si>
    <t>Poznámka k položce:_x000D_
Nosnost 150 kg, lanový naviják a nosná konstrukce s polohovatelným ramenem Nerezové lano Ø 5mm, vymezovací ocelový řetěz 8x28 Materiálové provedení: ocel tř.11, pozinkováno</t>
  </si>
  <si>
    <t>5</t>
  </si>
  <si>
    <t>RČ</t>
  </si>
  <si>
    <t>RČ  Česle ruční  osazené do  obtoku strojních česlí, kompletní dodávka a montáž</t>
  </si>
  <si>
    <t>-346419159</t>
  </si>
  <si>
    <t>Poznámka k položce:_x000D_
hloubka kanálu: 600mm, šířka kanálu: 400mm.velikost průliny  e = 15mm včetně příslušenství (děrovaný žlab, hrablo, atd) a pomocného montážního a kotevního materiálu.                                   Materiálové provedení: nerezová ocel 1.4301</t>
  </si>
  <si>
    <t>6</t>
  </si>
  <si>
    <t>Z03,04</t>
  </si>
  <si>
    <t>Z 03,04 Stavítko ruční - stavítko ruční plastové, kompletní dodávka a montáž</t>
  </si>
  <si>
    <t>673720816</t>
  </si>
  <si>
    <t>Poznámka k položce:_x000D_
Tlak vody z jedné strany, hrazení průtoku v betonovém žlabu obdélníkového profilu B×H, těsnění třístranné._x000D_
Materiálové provedení: polypropylen + nerezová oceli 1.4301, těsnění ze silikonové pryže, vedení desky z plastu.</t>
  </si>
  <si>
    <t>7</t>
  </si>
  <si>
    <t>NS</t>
  </si>
  <si>
    <t>Plastová popelnice 120 l (P), pojízdná, vyložená igelitovým pytlem včetně uchycení pytle k výsypce česlí, kompletní dodávka a montáž</t>
  </si>
  <si>
    <t>-1499790676</t>
  </si>
  <si>
    <t>8</t>
  </si>
  <si>
    <t>Z05</t>
  </si>
  <si>
    <t>Pryžová hadice - ostřik mechanického předčištění a reaktoru, DN1", kompletní dodávka a montáž</t>
  </si>
  <si>
    <t>M</t>
  </si>
  <si>
    <t>-639905542</t>
  </si>
  <si>
    <t>9</t>
  </si>
  <si>
    <t>Z06</t>
  </si>
  <si>
    <t>Manipulační stavební kolečko s otvory na odvodnění, kompletní dodávka a montáž</t>
  </si>
  <si>
    <t>2085618388</t>
  </si>
  <si>
    <t>Poznámka k položce:_x000D_
Materiálové provedení - ocel tř. 11, pozinkováno</t>
  </si>
  <si>
    <t>10</t>
  </si>
  <si>
    <t>Z07</t>
  </si>
  <si>
    <t>Přenosný skládací hliníkový žebřík - 6m, kompletní dodávka a montáž</t>
  </si>
  <si>
    <t>1632909519</t>
  </si>
  <si>
    <t>11</t>
  </si>
  <si>
    <t>D-ST.1.01</t>
  </si>
  <si>
    <t>Drobný montážní a spojovací materiál, kompletní dodávka a montáž</t>
  </si>
  <si>
    <t>KPL</t>
  </si>
  <si>
    <t>-1261785897</t>
  </si>
  <si>
    <t>D-ST.2</t>
  </si>
  <si>
    <t>Biologické čištění</t>
  </si>
  <si>
    <t>AN</t>
  </si>
  <si>
    <t>AN Jemnobublinný aerační systém nitrifikace, pevně kotvený, kompletní dodávka a montáž</t>
  </si>
  <si>
    <t>-1747169120</t>
  </si>
  <si>
    <t>Poznámka k položce:_x000D_
Parametry  nádrže: délka nádrže   4 600mm šířka nádrže   4 300mm Oxygenační kapacita: Ocd = 63,5 kgO2/d Och =   2,64 kgO2/h Množství vzduchu: 57m3/hod. Doba provzdušňování 24h Vypočtené množství dodávaného vzduchu je nutné pouze k provozování nitrifikace, při návrhu dmychadla je třeba zohlednit i množství vzduchu pro pneumatická (mamutková) čerpadla, míchání denitrifikace.  Rozsah dodávky provzdušňovacího systému nitrifikace: Provzdušňování je zajištěno jemnobublinným provzdušňovacím systémem s trubkovými aeračními elementy délky 750mm, které jsou osazeny na výškově stavitelném rozvodovém nerezovém jeklu, kotveným do dna nádrží. Vzduch je přiveden přes uzávěry z přívodního potrubí.  Požadavek na rovinnost dna nádrže ±20mm. Odvodnění manuální - tkzv. píšťalkou napojenou na trubní systém - kondenzát z roštu je odveden při otevření kulového kohoutu. Materiálové provedení: distributory; stavitelné podpěry – nerezová ocel 1.4301; nosné těleso aeračního elementu – polypropylen; hadicová membrána – silikonový kaučuk.</t>
  </si>
  <si>
    <t>13</t>
  </si>
  <si>
    <t>DOS</t>
  </si>
  <si>
    <t>DOS Dosazovací nádrž vestavěná, kompletní dodávka a montáž</t>
  </si>
  <si>
    <t>2026586839</t>
  </si>
  <si>
    <t>Poznámka k položce:_x000D_
Rozměry nádrže: průměr vrchní části 3,40m celková výška nádrže 3,30m výška konické části 2,30m výška válcové části 1,00m Popis:  kruhová nerezová  nádrž, vtokový válec s tangenciálním nátokem, sběrné žlábky s pilovou hranou a nornou stěnou, odtokovým potrubím, aerace hladiny, odtah plovoucích nečistot, recirkulace a odtah kalu, vypouštěcí a napouštěcí klapky. Materiálové provedení: nerezová ocel 1.4301, tl. materiálu 1,5-2mm</t>
  </si>
  <si>
    <t>14</t>
  </si>
  <si>
    <t>DEN</t>
  </si>
  <si>
    <t>DEN Středobublinný aerační systém, pevně kotvený, kompletní dodávka a montáž</t>
  </si>
  <si>
    <t>1357033321</t>
  </si>
  <si>
    <t>Poznámka k položce:_x000D_
Parametry nádrže: délka nádrže   1 400mm šířka nádrže   4 300mm hloubka nádrže  3 500mm hloubka vody v nádrži  3 000mm Množství vzduchu do nádrže: 18 m3/hod Materiálové provedení: přívodní potrubí nerezová ocel 1.4301, membrána EPDM, úchyty, montážní a kotvící materiál nerezová nerezová ocel 1.4301 Rozsah dodávky provzdušňovacího systému denitrifikace: 1 kpl celoplošného aeračního systému, vzduch je přiveden přes uzávěr z přívodního potrubí.  Požadavek na rovinnost dna nádrže ±20mm. odvodnění manuální - tkzv. píšťalkou napojenou na trubní systém - kondenzát z roštu je odveden při otevření kulového kohoutu.</t>
  </si>
  <si>
    <t>15</t>
  </si>
  <si>
    <t>Z08</t>
  </si>
  <si>
    <t>Ocelová obslužná lávka nad dosazovací nádrží, kompletní dodávka a montáž</t>
  </si>
  <si>
    <t>m2</t>
  </si>
  <si>
    <t>2016133537</t>
  </si>
  <si>
    <t>Poznámka k položce:_x000D_
Svařené ze žárově pozinkované oceli, š=0,8m, včetně ochranného zábradlí ze žárově    pozinkované oceli s okopovým plechem v=1,1m, včetně zábradlí nad denitrifikační a kalovou částí   - délka zábradlí 16,4m_x000D_
Materiálové provedení: ocel tř.11, pozinkováno, pororošty - pozink</t>
  </si>
  <si>
    <t>16</t>
  </si>
  <si>
    <t>D-ST.2.01</t>
  </si>
  <si>
    <t>Drobný, montážní a spojovací materiál, kompletní dodávka a montáž</t>
  </si>
  <si>
    <t>-1011988227</t>
  </si>
  <si>
    <t>D-ST.3</t>
  </si>
  <si>
    <t>Dmychárna</t>
  </si>
  <si>
    <t>17</t>
  </si>
  <si>
    <t>DM1,2 (M1,2)</t>
  </si>
  <si>
    <t>DM1,2  Soustrojí dmychadla s úpravou motoru pro FM, kompletní dodávka a montáž</t>
  </si>
  <si>
    <t>-834773433</t>
  </si>
  <si>
    <t>Poznámka k položce:_x000D_
Rozsah parametrů pro regulační rozsah FM 30-50Hz Regulace Q     49-100% Výkonnost na sání    Q1 0,76 – 1,53 m3/min; 45,6 – 91,8 m3/hod Výkonnost normovaná    QN 0,68 – 1,38 m3/min; 40,8 – 82,8 m3/hod Výkonnost na výtlaku    Qout 0,63 – 1,25 m3/min; 37,8 – 75,0 m3/hod Tlaková diference    p  40 kPa Otáčky dmychadla   n2  2307-3842 ot./min. Příkon dmychadla     p2  0,85-1,63 kW Teplota na výstupu    t2  71,8-62,6°C Emisní hladina akustického tlaku Lp(A)  65-73 dB s protihlukovým krytem Hmotnost včetně elektromotoru   132kg s protihlukovým krytem Elektromotor s úpravou pro regulaci otáček frekvenčním měničem. Výkon elektromotoru   P1 2,2 kW Otáčky elektromotoru  n1 1752-2920 ot./min. Rozsah dodávky: vlastní dmychadlo, tlumič sání s filtrem, tlumič výtlaku, sdružený   rozběhový a pojistný ventil, zpětná klapka, pružné připojení výtlaku, elektromotor s úpravou pro řízení FM a řemenový převod, uložení elektromotoru, rám soustrojí, pružné uložení, manometr výtlaku a sání, protihlukový kryt, rám pro uložení dmychadel nad sebou.</t>
  </si>
  <si>
    <t>18</t>
  </si>
  <si>
    <t>DM3(M3)</t>
  </si>
  <si>
    <t>DM3 Soustrojí dmychadla, kompletní dodávka a montáž</t>
  </si>
  <si>
    <t>-1587207492</t>
  </si>
  <si>
    <t>Poznámka k položce:_x000D_
Výkonnost na sání    Q1 0,33 m3/min; 19,8 m3/hod Výkonnost normovaná    QN 0,30 m3/min; 18 m3/hod Výkonnost na výtlaku    Qout 0,28 m3/min; 16,8 m3/hod Tlaková diference    p  40 kPa Otáčky dmychadla   n2  2056 ot./min. Příkon dmychadla     p2  0,36 kW Teplota na výstupu    t2  72,8°C Emisní hladina akustického tlaku Lp(A)  63 dB s protihlukovým krytem Hmotnost včetně elektromotoru   120kg s protihlukovým krytem Elektromotor s úpravou pro regulaci otáček frekvenčním měničem. Výkon elektromotoru   P1 0,55 kW Otáčky elektromotoru  n1 2850 ot./min. Rozsah dodávky: vlastní dmychadlo, tlumič sání s filtrem, tlumič výtlaku, sdružený   rozběhový a pojistný ventil, zpětná klapka, pružné připojení výtlaku, elektromotor s úpravou pro řízení FM a řemenový převod, uložení elektromotoru, rám soustrojí, pružné uložení, manometr výtlaku a sání, protihlukový kryt</t>
  </si>
  <si>
    <t>19</t>
  </si>
  <si>
    <t>D-ST.3.01</t>
  </si>
  <si>
    <t>-1710992942</t>
  </si>
  <si>
    <t>D-ST.4</t>
  </si>
  <si>
    <t>Kalové hospodářství</t>
  </si>
  <si>
    <t>20</t>
  </si>
  <si>
    <t>KJ</t>
  </si>
  <si>
    <t>KJ Středobublinný aerační systém, pevně kotvený, kompletní dodávka a montáž</t>
  </si>
  <si>
    <t>-1501502262</t>
  </si>
  <si>
    <t>Poznámka k položce:_x000D_
Parametry nádrže: délka nádrže   1 400mm šířka nádrže   4 300mm hloubka nádrže  3 500mm hloubka vody v nádrži 3 000mm Množství vzduchu do nádrže: 18 m3/hod Materiálové provedení: Přívodní potrubí nerezová ocel 1.4301, membrána EPDM, úchyty, montážní a kotvící materiál nerezová ocel 1.4301 Rozsah dodávky provzdušňovacího systému kalové jímky: 1 kpl celoplošného aeračního systému, vzduch je přiveden přes uzávěr z přívodního potrubí.  Požadavek na rovinnost dna nádrže ±20mm. odvodnění manuální - tkzv. píšťalkou napojenou na trubní systém - kondenzát z roštu je odveden při otevření kulového kohoutu.</t>
  </si>
  <si>
    <t>Č3(M6)</t>
  </si>
  <si>
    <t>Odtah odsazené vody  1x přenosné ponorné kalové čerpadlo odsazené vody, kompletní dodávka a montáž</t>
  </si>
  <si>
    <t>1613461651</t>
  </si>
  <si>
    <t>Poznámka k položce:_x000D_
Q=1 l/s při H=3m Motor:1x230V, 50Hz, 0,55kW, In=5,0A, 2900 ot./min, bimetal, kabel 10m, volný  průchod nečistot 45 mm, hmotnost čerpadla 23 kg, včetně transportní sady s nožičkami a kolenem na hadici 2´´ ocelový řetěz 4x16 – 5m - nerez, háček na zavěšení čerpadla tvarově stálé vyztužené hadice DN 40 o celkové délce 10 m kotvící a spojovací materiál Materiálové provedení: polohovací zařízení - ocel tř.11, pozinkováno</t>
  </si>
  <si>
    <t>22</t>
  </si>
  <si>
    <t>2.2</t>
  </si>
  <si>
    <t>Potrubí pro odtah kalu fekálním vozem, kompletní dodávka a montáž</t>
  </si>
  <si>
    <t>1218747521</t>
  </si>
  <si>
    <t>Poznámka k položce:_x000D_
– pro možnost odvozu přebytečného kalu fekálním vozem z kalové jímky bude sloužit  odběrné potrubí DN 100, vyústěné na vnější stěně budovy s osazenou příslušnou koncovkou k savicí fekál. vozu_x000D_
Materiálové provedení: nerezová ocel 1.4301, fekální koncovka – ocel tř. 11 s nátěrem</t>
  </si>
  <si>
    <t>23</t>
  </si>
  <si>
    <t>2.2.1</t>
  </si>
  <si>
    <t>Vana pro zachycení úkapů, kompletní dodávka a montáž</t>
  </si>
  <si>
    <t>-2145671665</t>
  </si>
  <si>
    <t>Poznámka k položce:_x000D_
- vana pro zachycení úkapů z fekálních vozů včetně propojovacího potrubí DN 100._x000D_
Materiálové provedení: polypropylen, nerezová ocel 1.4301</t>
  </si>
  <si>
    <t>24</t>
  </si>
  <si>
    <t>Z09</t>
  </si>
  <si>
    <t>Z 09 Zvedací zařízení pro manipulaci s  čerpadlem odsazené vody, kompletní dodávka a montáž</t>
  </si>
  <si>
    <t>584778525</t>
  </si>
  <si>
    <t>Poznámka k položce:_x000D_
nosnost 150 kg, lanový naviják a nosná konstrukce s polohovatelným ramenem Nerezové lano Ø 5mm, vymezovací ocelový řetěz 8x28 Materiálové provedení: ocel tř.11, pozinkováno</t>
  </si>
  <si>
    <t>25</t>
  </si>
  <si>
    <t>D-ST.4.01</t>
  </si>
  <si>
    <t>-741936409</t>
  </si>
  <si>
    <t>D-ST.5</t>
  </si>
  <si>
    <t>Chemické hospodářství</t>
  </si>
  <si>
    <t>26</t>
  </si>
  <si>
    <t>DČ(M7a,b)</t>
  </si>
  <si>
    <t>DČ   Dávkovací stanice 40% Fe2(SO4)3, kompletní dodávka a montáž</t>
  </si>
  <si>
    <t>-252046005</t>
  </si>
  <si>
    <t>Poznámka k položce:_x000D_
Materiálové provedení: PE 100 (PE-HD) Médium: 40% Fe2(SO4)3 Konstrukční teplota: 40°C Umístění: venkovní instalace Dávkovací kabinet pro výše uvedenou nádrž, který bude umístěn buď na zdi u nádrže, nebo na jejím plášti. Kabinet bude uzavírací box vybavený okapovou vaničkou a uzavíratelnými průhlednými dvířky. Součástí dodávky bude také materiál pro ukotvení na nádrži. V kabinetu bude osazena dávkovací čerpadlo Qmax = 1,8 l/hod. o výtlaku 10 bar (platí pro vodu), sací výška cca 1,5 bm VS. Čerpadlo s ručním řízením zdvihu membrány a řízení zdvihové frekvence ručně nebo dálkově externím pulzním signálem 1:1, STOP signál. Panel obsahuje: 1x uzavíratelný box 2x dávkovací čerpadlo 6x uzavírací armatura 2x protitlaky vstřikovací ventil 1x filtr PP/EPDM dávkovací hadička 40 bm</t>
  </si>
  <si>
    <t>27</t>
  </si>
  <si>
    <t>DČ</t>
  </si>
  <si>
    <t>DČ Dvouplášťová zásobní nádrž 41% Fe2(SO4)3, kompletní dodávka a montáž</t>
  </si>
  <si>
    <t>1659151858</t>
  </si>
  <si>
    <t>Poznámka k položce:_x000D_
Materiálové provedení: PE 100 (PE-HD) Médium: 41% Fe2(SO4)3 Konstrukční teplota: 40°C Tlak: hydrostatický Objem pracovní: 1,5 m3 Objem skutečný: 1,65 m3 Umístění: venkovní instalace Hmotnost: cca 200 kg Stojatá válcová nádoba s přivařeným rovným dnem a kuželovým víkem ve dvouplášťovém provedení. Pláště nádob jsou vyrobeny metodou skružování za studena. Provedení nádrže je celo-plastové, tedy bez - údržbové (bez nutnosti opatřovat nádrž ochrannými nátěry). Rozměry: DN1 = 1 500 mm, H1 = 1 400 mm, celková výška cca 1 800 mm DN2 = 1 200 mm, H2 = 1 400 mm Vystrojení: 1x průlez DN 500 na víku nádrže 1x odvětrání DN 100 1x plovákový stavoznak DN 40 1x sání čerpadla včetně sacího koše DN 15 1x plnící potrubí DN 80 včetně zpětné klapky a rychlospojky VK 80 SS 1x okapová vanička 2x hrdlo DN 20 pro sondy hlídání hladin 2x manipulační úchyt Návrh a provedení dle ČSN EN 1778 (Charakteristické hodnoty pro svařované konstrukce z termoplastů) a ČSN EN 12 573 (Stabilní beztlakové nádoby z termoplastů) pro základní výpočtovou životnost 10 let, koeficient bezpečnosti 1,5.</t>
  </si>
  <si>
    <t>28</t>
  </si>
  <si>
    <t>D-ST.5.01</t>
  </si>
  <si>
    <t>Drobný a montážní a spojovací materiál, kompletní dodávka a montáž</t>
  </si>
  <si>
    <t>1991423030</t>
  </si>
  <si>
    <t>D-ST.6</t>
  </si>
  <si>
    <t>Měrný objekt</t>
  </si>
  <si>
    <t>29</t>
  </si>
  <si>
    <t>MO</t>
  </si>
  <si>
    <t>MO Měřící žlab kruhový FRP DN200 Materiálové provedení: nerezová ocel 1.4301, kompletní dodávka a montáž</t>
  </si>
  <si>
    <t>289043842</t>
  </si>
  <si>
    <t>30</t>
  </si>
  <si>
    <t>D-ST.6.01</t>
  </si>
  <si>
    <t>Kalibrace  - úřední ověření MO oprávněnou osobou po osazení žlabu, kompletní dodávka a montáž</t>
  </si>
  <si>
    <t>2005820115</t>
  </si>
  <si>
    <t>31</t>
  </si>
  <si>
    <t>D-ST.6.02</t>
  </si>
  <si>
    <t>52754054</t>
  </si>
  <si>
    <t>D-ST.7</t>
  </si>
  <si>
    <t>Zhotovení technologických prostupů</t>
  </si>
  <si>
    <t>32</t>
  </si>
  <si>
    <t>D-ST.7.01</t>
  </si>
  <si>
    <t>Odvrtání prostupů DN 25 - DN 300, včetně prostupů z chemického hospodářství</t>
  </si>
  <si>
    <t>-332561996</t>
  </si>
  <si>
    <t>33</t>
  </si>
  <si>
    <t>D-ST.7.02</t>
  </si>
  <si>
    <t>Zatěsnění prostupů DN 25 - DN300, včetně prostupů z chemického hospodářství</t>
  </si>
  <si>
    <t>1332220896</t>
  </si>
  <si>
    <t>34</t>
  </si>
  <si>
    <t>D-ST.7.03</t>
  </si>
  <si>
    <t>Vrtání otvorů do žb. a zděných konstrukcí do ø 20mm; hl. do 150mm; do 240 ks</t>
  </si>
  <si>
    <t>303077497</t>
  </si>
  <si>
    <t>35</t>
  </si>
  <si>
    <t>D-ST.7.04</t>
  </si>
  <si>
    <t>Pojízdné lešení pro zhotovení prostupů a montáž technologie, montáž, nájem, demontáž</t>
  </si>
  <si>
    <t>6166988</t>
  </si>
  <si>
    <t>D-ST.8</t>
  </si>
  <si>
    <t>Potrubí a armatury</t>
  </si>
  <si>
    <t>36</t>
  </si>
  <si>
    <t>D-ST.8.01</t>
  </si>
  <si>
    <t>Potrubí a armatury, kompletní dodávka a montáž</t>
  </si>
  <si>
    <t>-888388651</t>
  </si>
  <si>
    <t>Poznámka k položce:_x000D_
Svary nerezového potrubí budou ošetřeny mořením a následnou pasivací. Spoje potrubí z PVC budou zajištěny nerezovým vrutem. Dodávka je včetně těsnění a přírubových spojů. Elektromagnetické ventily jsou součástí strojní dodávky. Nerezové potrubí uložené v zemi bude opatřeno asfaltovou lepenkou.</t>
  </si>
  <si>
    <t>D-ST.9</t>
  </si>
  <si>
    <t>Ostatní</t>
  </si>
  <si>
    <t>37</t>
  </si>
  <si>
    <t>D-ST.9.01</t>
  </si>
  <si>
    <t>Označení potrubí, strojů, štítky, kompletní dodávka a montáž</t>
  </si>
  <si>
    <t>-2131623522</t>
  </si>
  <si>
    <t>PS-01.2 - ČOV - elektro-technologická část</t>
  </si>
  <si>
    <t>E - Elektro-technologická část</t>
  </si>
  <si>
    <t xml:space="preserve">    E-ET.1 - Zařízení a technologie el. a MaR</t>
  </si>
  <si>
    <t xml:space="preserve">    E-ET.2 - Řídící systém umístěný v rozvaděči technologie el.</t>
  </si>
  <si>
    <t xml:space="preserve">    E-ET.3 - Rozvaděč technologické a stavební elektroinstalace</t>
  </si>
  <si>
    <t xml:space="preserve">    E-ET.4 - Kabely stavební a technologické el.</t>
  </si>
  <si>
    <t xml:space="preserve">    E-ET.5 - Elektroinstalační materiál pro techn. a stav. el.</t>
  </si>
  <si>
    <t xml:space="preserve">    E-ET.6 - Služby</t>
  </si>
  <si>
    <t>E</t>
  </si>
  <si>
    <t>Elektro-technologická část</t>
  </si>
  <si>
    <t>E-ET.1</t>
  </si>
  <si>
    <t>Zařízení a technologie el. a MaR</t>
  </si>
  <si>
    <t>E-ET.1.01</t>
  </si>
  <si>
    <t>Instalace rozváděčů, připojení hlavního přívodu</t>
  </si>
  <si>
    <t>ks</t>
  </si>
  <si>
    <t>-1547355023</t>
  </si>
  <si>
    <t>SOL 1,3</t>
  </si>
  <si>
    <t>elektromagnetický ventil 230V/0,05A/0,01kW  odtahu plovoucích nečistot - pouze připojení</t>
  </si>
  <si>
    <t>1169092037</t>
  </si>
  <si>
    <t>SOL2</t>
  </si>
  <si>
    <t>elektromagnetický ventil 230V/0,05A/0,01kW  odkalení - pouze připojení</t>
  </si>
  <si>
    <t>324082341</t>
  </si>
  <si>
    <t>SOL4</t>
  </si>
  <si>
    <t>elektromagnetický ventil 230V/0,05A/0,01kW recirkulace vratného kalu - pouze připojení</t>
  </si>
  <si>
    <t>-660921195</t>
  </si>
  <si>
    <t>SAD1,2,3,4</t>
  </si>
  <si>
    <t>vybavení pro ruční ovládání elektomagnetického ventilu SOL1,2,3,4 XAL-DO2; ZBY-6102, ZEN - L1111, ZB5-AD3, deblokační skříň - kompletní dodávka a montáž</t>
  </si>
  <si>
    <t>-1051471749</t>
  </si>
  <si>
    <t>M1</t>
  </si>
  <si>
    <t>dmychadlo 1, el. připojení 2,2 kW/400V - kompletní dodávka a montáž</t>
  </si>
  <si>
    <t>-159402069</t>
  </si>
  <si>
    <t>DS1</t>
  </si>
  <si>
    <t>vybavení pro ruční ovládání dmychadla 1, XAL-DO2; ZBY-6102, ZEN - L1111, ZB5-AD3, deblokační skříň - kompletní dodávka a montáž</t>
  </si>
  <si>
    <t>1429264364</t>
  </si>
  <si>
    <t>M2</t>
  </si>
  <si>
    <t>1667106139</t>
  </si>
  <si>
    <t>DS2</t>
  </si>
  <si>
    <t>vybavení pro ruční ovládání dmychadla 2, XAL-DO2; ZBY-6102, ZEN - L1111, ZB5-AD3, deblokační skříň - kompletní dodávka a montáž</t>
  </si>
  <si>
    <t>-2068801934</t>
  </si>
  <si>
    <t>M3</t>
  </si>
  <si>
    <t>-1951987888</t>
  </si>
  <si>
    <t>DS3</t>
  </si>
  <si>
    <t>vybavení pro ruční ovládání dmychadla 3, XAL-DO2; ZBY-6102, ZEN - L1111, ZB5-AD3 - kompletní dodávka a montáž</t>
  </si>
  <si>
    <t>855363442</t>
  </si>
  <si>
    <t>M6</t>
  </si>
  <si>
    <t>čerpadlo kal.vody s plovákem 0,55kW/230V - kompletní dodávka a montáž</t>
  </si>
  <si>
    <t>1211003002</t>
  </si>
  <si>
    <t>DS6</t>
  </si>
  <si>
    <t>vybavení pro ruční ovládání čerpadla s plovákem (zásuvky k tomu určené), XAL-DO2; ZBY-6102, ZEN - L1111, ZB5-AD3, deblokační skříň - kompletní dodávka a montáž</t>
  </si>
  <si>
    <t>-74237488</t>
  </si>
  <si>
    <t>M4</t>
  </si>
  <si>
    <t>2013675652</t>
  </si>
  <si>
    <t>DS4</t>
  </si>
  <si>
    <t>vybavení pro ruční ovládání ponorného kalového čerpadla 1 , XAL-DO2; ZBY-6102, ZEN - L1111, ZB5-AD3 - kompletní dodávka a montáž</t>
  </si>
  <si>
    <t>-1052003494</t>
  </si>
  <si>
    <t>M5</t>
  </si>
  <si>
    <t>1281591819</t>
  </si>
  <si>
    <t>DS5</t>
  </si>
  <si>
    <t>vybavení pro ruční ovládání ponorného kalového čerpadla 2 , XAL-DO2; ZBY-6102, ZEN - L1111, ZB5-AD3 - kompletní dodávka a montáž</t>
  </si>
  <si>
    <t>-624519995</t>
  </si>
  <si>
    <t>M7,a,b</t>
  </si>
  <si>
    <t>rozvaděč chemického hospodářství, el. připojení - 2ks dávkovacích čerpadel, včetně kabeláže od motoru do rozvaděče kabinetu a z kabinetu do RM (12m) - kompletní dodávka a montáž</t>
  </si>
  <si>
    <t>1518606373</t>
  </si>
  <si>
    <t>DS8</t>
  </si>
  <si>
    <t>rozvaděč strojně stíraných česlí, el. připojení, včetně kabeláže od motoru do rozvaděče česlí (5m) a z rozvaděče česlí do RM (8m) - kompletní dodávka a montáž</t>
  </si>
  <si>
    <t>-552569756</t>
  </si>
  <si>
    <t>E-ET.1.02</t>
  </si>
  <si>
    <t>měření hladiny v čerpací jímce ponorná hladinovová sonda měření hladiny, rozsah měření do 5m: - kompletní dodávka a montáž</t>
  </si>
  <si>
    <t>1337899400</t>
  </si>
  <si>
    <t xml:space="preserve">Poznámka k položce:_x000D_
- napájení 12 až 36V DC, analogový výstup 4-20mA, kabel 10m, kapacitní keramický tlustovrstvý senzor o průměru 45 mm - nerezový držák včetně oživení, zprovoznění, zaškolení obsluhy. - </t>
  </si>
  <si>
    <t>E-ET.1.03</t>
  </si>
  <si>
    <t>měření hladiny v KJ a Čj: - plovákový spínač, dvojitě zapouzdřený s bezrtuťovým spínačem, IP68, neopren kabel 10m, kryt – netoxický kopolymer polypropylen, binární výstup 10A/250VAC, AC1 - kompletní dodávka a montáž</t>
  </si>
  <si>
    <t>-1543443330</t>
  </si>
  <si>
    <t>E-ET.1.04</t>
  </si>
  <si>
    <t>ultrazvuková hladinová sonda měření hladiny v kalové jímce, rozsah měření do 4m: - napájení 12 až 36V DC, analogový výstup 4-20mA, kabel 10m, - nerezový držák včetně oživení, zprovoznění, zaškolení obsluhy - kompletní dodávka a montáž</t>
  </si>
  <si>
    <t>-1440962334</t>
  </si>
  <si>
    <t>E-ET.1.05</t>
  </si>
  <si>
    <t>sestava ultrazvukového snímače hladiny pro měření průtoku měrnými žlaby  (měrné profily nejsou dodávkou ASŘ): - kompletní dodávka a montáž</t>
  </si>
  <si>
    <t>1434310972</t>
  </si>
  <si>
    <t>Poznámka k položce:_x000D_
- 1x převodník v nástěnném provedení, napájení 230V AC, analogový výstup 4-20mA a impulsní pro každou měřící smyčku, možnost naprogramování výstupních signálů dle vložené rovnice na údaj odpovídající okamžitému průtoku v obou měřících smyčkách, možnost záznamu celkového proteklého množství,  - 1x ultrazvukový snímač hladiny, pevně připojený ohebný kabel délky 10m pro připojení k převodníku, - 1x držák pro Parshallův žlab, - 1x zajištění kalibrace a vystavení protokolu o úředním ověření (stanovené měřidlo) pro jednu měřící smyčku, včetně oživení, zprovoznění, zaškolení obsluhy.</t>
  </si>
  <si>
    <t>E-ET.1.06</t>
  </si>
  <si>
    <t>sestava pro měření rozpuštěného kyslíku a teploty aktivačního roztoku - kompletní dodávka a montáž</t>
  </si>
  <si>
    <t>368936947</t>
  </si>
  <si>
    <t>Poznámka k položce:_x000D_
- převodník součást RM  - optický snímač rozpuštěného kyslíku a teploty včetně ohebného stíněného kabelu, vnitřní kalibrační prvek, - držák a kryt (stříška) převodníku pro montáž na zábradlí, - kloubová ponorná instalační armatura pro senzor v provedení nerez, - rozsah měření min. 0-50°C, 0-5mgO2/l, - 4x výstupní signál 4-20mA, včetně uvedení do provozu a zaškolení obsluhy.</t>
  </si>
  <si>
    <t>E-ET.1.07</t>
  </si>
  <si>
    <t>tlačítko C-STOP ve skříňce - kompletní dodávka a montáž</t>
  </si>
  <si>
    <t>-1685121431</t>
  </si>
  <si>
    <t>E-ET.1.08</t>
  </si>
  <si>
    <t>obvody zásuvkové skříně 1x230/16A - čerpadlo odsazené vody- kompletní dodávka a montáž</t>
  </si>
  <si>
    <t>1898121995</t>
  </si>
  <si>
    <t>E-ET.1.09</t>
  </si>
  <si>
    <t>montážní materiál- kompletní dodávka a montáž</t>
  </si>
  <si>
    <t>kpl</t>
  </si>
  <si>
    <t>272898125</t>
  </si>
  <si>
    <t>E-ET.2</t>
  </si>
  <si>
    <t>Řídící systém umístěný v rozvaděči technologie el.</t>
  </si>
  <si>
    <t>E-ET.2.01</t>
  </si>
  <si>
    <t>Volně programovatelný řídící automat, napájení 24V DC, reálný čas, s vybavením osazený do rozvaděče RM včetně zapojení: - kompletní dodávka a montáž</t>
  </si>
  <si>
    <t>1714902896</t>
  </si>
  <si>
    <t>Poznámka k položce:_x000D_
- základní jednotka automatu s procesorem, Ethernet, sériový port, paměť pro záznam signálů jednotlivých kanálů popř. jejich integraci (možnost softwarového přiřazení čítače u binárních vstupů, záznam časového průběhu pro analogové vstupy – datalogger),  - moduly binárních vstupů a výstupů (minimum 96x DI,  32 DO, včetně 20% rezerva),  - moduly analogových vstupů a výstupů (minimum 8 AI, 4 AO).</t>
  </si>
  <si>
    <t>E-ET.2.02</t>
  </si>
  <si>
    <t>Semigrafický barevný dotykový operátorský panel, úhlopříčka  7" 65K barev TFT, QVGA 2xserial (RJ45+SUBD9), 2xUSB, SD slot, Ethernet (IP65f), osazený do čelního panelu rozvaděče RM včetně zapojení - kompletní dodávka a montáž</t>
  </si>
  <si>
    <t>-2001278545</t>
  </si>
  <si>
    <t>E-ET.2.03</t>
  </si>
  <si>
    <t>záložní zdroj 24V s akumulátorem (akumulátory 12V, střídač) - kompletní dodávka a montáž</t>
  </si>
  <si>
    <t>1035139175</t>
  </si>
  <si>
    <t>E-ET.2.04</t>
  </si>
  <si>
    <t>Vestavná telemetrická stanice s GSM/GPRS modemem a anténou - kompletní dodávka a montáž</t>
  </si>
  <si>
    <t>-2058159772</t>
  </si>
  <si>
    <t>Poznámka k položce:_x000D_
napájení 12 V DC, montáž na DIN, 8x digitální vstup, 8x digitální výstup, 4x analogový vstup 4-20 mA, komunikační rozhraní RS485 / RS232, protokol MODBUS RTU. SIM kartu dodá provozovatel při realizaci, včetně nastavení telemetrické stanice</t>
  </si>
  <si>
    <t>E-ET.2.05</t>
  </si>
  <si>
    <t>Zabezpečovací ústředna GSM/GPRS</t>
  </si>
  <si>
    <t>kus</t>
  </si>
  <si>
    <t>1681434319</t>
  </si>
  <si>
    <t>E-ET.2.06</t>
  </si>
  <si>
    <t>Kódová klávesnice digitální s podsvícením klávesnice</t>
  </si>
  <si>
    <t>-111650877</t>
  </si>
  <si>
    <t>E-ET.2.07</t>
  </si>
  <si>
    <t>Pohybové čidlo vnitřní 230V, dosah 7m, 120° zorný úhel</t>
  </si>
  <si>
    <t>938064967</t>
  </si>
  <si>
    <t>E-ET.3</t>
  </si>
  <si>
    <t>Rozvaděč technologické a stavební elektroinstalace</t>
  </si>
  <si>
    <t>E-ET.3.01</t>
  </si>
  <si>
    <t>Skříňový rozvaděč RM ze dvou polí V=2000mm, H=400mm - kompletní dodávka a montáž</t>
  </si>
  <si>
    <t>-775509984</t>
  </si>
  <si>
    <t>Poznámka k položce:_x000D_
pole 1 Š=1000mm, pole 2 Š=600mm, přívody horem, krytí min. IP20/IP40, In do 200A, Ip do 10kA, včetně sběrnic, panelů, lišt, svorek, s výzbrojí pro zařízení technologické a stavební elektroinstalace, včetně ručního ovládání řazínení na dveřích rozvaděče, rezerva prostoru v rozvaděči min. 10%.</t>
  </si>
  <si>
    <t>E-ET.3.02</t>
  </si>
  <si>
    <t>hlavni vypínač- kompletní dodávka a montáž</t>
  </si>
  <si>
    <t>1053701504</t>
  </si>
  <si>
    <t>E-ET.3.03</t>
  </si>
  <si>
    <t>hlavní jistič- kompletní dodávka a montáž</t>
  </si>
  <si>
    <t>-1009991922</t>
  </si>
  <si>
    <t>38</t>
  </si>
  <si>
    <t>E-ET.3.04</t>
  </si>
  <si>
    <t>soustava svodičů přepětí III.stupeň+ VF filtr- kompletní dodávka a montáž</t>
  </si>
  <si>
    <t>27276301</t>
  </si>
  <si>
    <t>39</t>
  </si>
  <si>
    <t>E-ET.3.05</t>
  </si>
  <si>
    <t>relé kontroly a výpadku fází- kompletní dodávka a montáž</t>
  </si>
  <si>
    <t>-27867133</t>
  </si>
  <si>
    <t>40</t>
  </si>
  <si>
    <t>E-ET.3.06</t>
  </si>
  <si>
    <t>frekvenční měnič pro řízení otáček asynchronního motoru (použití pro dmychadla nitrifikace), 2,2 kW, 3 x 380 až 480 V, IP 21, třída 3C3 a 3S3, EMC filtr C2, s DC tlumivkou, nástěnný, včetně zapojení- kompletní dodávka a montáž</t>
  </si>
  <si>
    <t>-1237223181</t>
  </si>
  <si>
    <t>41</t>
  </si>
  <si>
    <t>E-ET.3.07</t>
  </si>
  <si>
    <t>zdroj 230/24Vss- kompletní dodávka a montáž</t>
  </si>
  <si>
    <t>1422255308</t>
  </si>
  <si>
    <t>42</t>
  </si>
  <si>
    <t>E-ET.3.08</t>
  </si>
  <si>
    <t>ostatní montážní materiál-ranžírovací vodiče, nosné lišty, kabelové žlaby, svorky, ukončovací a značící materiál- kompletní dodávka a montáž</t>
  </si>
  <si>
    <t>-653398720</t>
  </si>
  <si>
    <t>43</t>
  </si>
  <si>
    <t>E-ET.3.09</t>
  </si>
  <si>
    <t>Výroba rozváděče</t>
  </si>
  <si>
    <t>-2057122541</t>
  </si>
  <si>
    <t>E-ET.4</t>
  </si>
  <si>
    <t>Kabely stavební a technologické el.</t>
  </si>
  <si>
    <t>44</t>
  </si>
  <si>
    <t>E-ET.4.02</t>
  </si>
  <si>
    <t>Kabel CYKY do 5x2,5 - kompletní dodávka a montáž</t>
  </si>
  <si>
    <t>m</t>
  </si>
  <si>
    <t>1359568210</t>
  </si>
  <si>
    <t>45</t>
  </si>
  <si>
    <t>E-ET.4.03</t>
  </si>
  <si>
    <t>Kabel CYKY do 5x1,5 - kompletní dodávka a montáž</t>
  </si>
  <si>
    <t>678395733</t>
  </si>
  <si>
    <t>46</t>
  </si>
  <si>
    <t>E-ET.4.04</t>
  </si>
  <si>
    <t>Kabel CYKY do 4x1,5 - kompletní dodávka a montáž</t>
  </si>
  <si>
    <t>1262304788</t>
  </si>
  <si>
    <t>47</t>
  </si>
  <si>
    <t>E-ET.4.05</t>
  </si>
  <si>
    <t>Kabel CYKY do 3x2,5 - kompletní dodávka a montáž</t>
  </si>
  <si>
    <t>296524177</t>
  </si>
  <si>
    <t>48</t>
  </si>
  <si>
    <t>E-ET.4.06</t>
  </si>
  <si>
    <t>Kabel CYKY do 3x1,5 - kompletní dodávka a montáž</t>
  </si>
  <si>
    <t>-1521148878</t>
  </si>
  <si>
    <t>49</t>
  </si>
  <si>
    <t>E-ET.4.07</t>
  </si>
  <si>
    <t>Kabel 2YSLCY do 4x6 - kompletní dodávka a montáž</t>
  </si>
  <si>
    <t>356742442</t>
  </si>
  <si>
    <t>50</t>
  </si>
  <si>
    <t>E-ET.4.08</t>
  </si>
  <si>
    <t>Kabel stíněný JYTY do 14x1 - kompletní dodávka a montáž</t>
  </si>
  <si>
    <t>-1201956246</t>
  </si>
  <si>
    <t>51</t>
  </si>
  <si>
    <t>E-ET.4.09</t>
  </si>
  <si>
    <t>Kabel stíněný JYTY do 7x1 - kompletní dodávka a montáž</t>
  </si>
  <si>
    <t>1034184224</t>
  </si>
  <si>
    <t>52</t>
  </si>
  <si>
    <t>E-ET.4.10</t>
  </si>
  <si>
    <t>Kabel stíněný JYTY do 4x1 - kompletní dodávka a montáž</t>
  </si>
  <si>
    <t>-19358906</t>
  </si>
  <si>
    <t>53</t>
  </si>
  <si>
    <t>E-ET.4.11</t>
  </si>
  <si>
    <t>Kabel stíněný JYTY do 2x1 - kompletní dodávka a montáž</t>
  </si>
  <si>
    <t>10057542</t>
  </si>
  <si>
    <t>54</t>
  </si>
  <si>
    <t>E-ET.4.12</t>
  </si>
  <si>
    <t>Kabel H07RN-F do 3Gx1 - kompletní dodávka a montáž</t>
  </si>
  <si>
    <t>-939129296</t>
  </si>
  <si>
    <t>55</t>
  </si>
  <si>
    <t>E-ET.4.13</t>
  </si>
  <si>
    <t>Kabel H05RN-F do 3Gx0,75 - kompletní dodávka a montáž</t>
  </si>
  <si>
    <t>-127072527</t>
  </si>
  <si>
    <t>56</t>
  </si>
  <si>
    <t>E-ET.4.14</t>
  </si>
  <si>
    <t>Vodič CYA do 35 ž/z - kompletní dodávka a montáž</t>
  </si>
  <si>
    <t>-505304384</t>
  </si>
  <si>
    <t>57</t>
  </si>
  <si>
    <t>E-ET.4.15</t>
  </si>
  <si>
    <t>Vodič CYA do 10 ž/z - kompletní dodávka a montáž</t>
  </si>
  <si>
    <t>1246374883</t>
  </si>
  <si>
    <t>58</t>
  </si>
  <si>
    <t>E-ET.4.16</t>
  </si>
  <si>
    <t>Vodič CY do 4 ž/z - kompletní dodávka a montáž</t>
  </si>
  <si>
    <t>726615920</t>
  </si>
  <si>
    <t>59</t>
  </si>
  <si>
    <t>E-ET.4.17</t>
  </si>
  <si>
    <t>Zásuvka instalační jednonásobná 230V/16A min. IP44 - kompletní dodávka a montáž</t>
  </si>
  <si>
    <t>791568696</t>
  </si>
  <si>
    <t>60</t>
  </si>
  <si>
    <t>E-ET.4.18</t>
  </si>
  <si>
    <t>Zásuvka průmyslová 400V/16A 3+N+PE s víčkem min. IP44 - kompletní dodávka a montáž</t>
  </si>
  <si>
    <t>-1612231585</t>
  </si>
  <si>
    <t>61</t>
  </si>
  <si>
    <t>E-ET.4.19</t>
  </si>
  <si>
    <t>Spínač jednopólový 3558N-C01510S - kompletní dodávka a montáž</t>
  </si>
  <si>
    <t>-1002317737</t>
  </si>
  <si>
    <t>62</t>
  </si>
  <si>
    <t>E-ET.4.20</t>
  </si>
  <si>
    <t>Spínač střídavý 3558N-C06510S - kompletní dodávka a montáž</t>
  </si>
  <si>
    <t>1174579307</t>
  </si>
  <si>
    <t>63</t>
  </si>
  <si>
    <t>E-ET.4.21</t>
  </si>
  <si>
    <t>Průtokový ohřívač 2,0kW/230V - kompletní dodávka a montáž</t>
  </si>
  <si>
    <t>-995841923</t>
  </si>
  <si>
    <t>E-ET.4.22</t>
  </si>
  <si>
    <t>Přímotop nástěnný 2,0kW/230V - kompletní dodávka a montáž</t>
  </si>
  <si>
    <t>1302773471</t>
  </si>
  <si>
    <t>65</t>
  </si>
  <si>
    <t>E-ET.4.23</t>
  </si>
  <si>
    <t>Kruhové plastové interiérové zářivkové svítidlo 2x36W, 3600lm, IP54 - kompletní dodávka a montáž</t>
  </si>
  <si>
    <t>-961529726</t>
  </si>
  <si>
    <t>66</t>
  </si>
  <si>
    <t>E-ET.4.24</t>
  </si>
  <si>
    <t>Reflektor LED MCOB s čidlem pohybu 30W, 2100lm, IP44 - kompletní dodávka a montáž</t>
  </si>
  <si>
    <t>-478616228</t>
  </si>
  <si>
    <t>67</t>
  </si>
  <si>
    <t>E-ET.4.25</t>
  </si>
  <si>
    <t>Plastové průmyslové zářivkové svítidlo s vysokou chemickou odolností, s difuzorem čirého akrylátu a trubicemi T5, 2x36W, IP66, 7300lm - kompletní dodávka a montáž</t>
  </si>
  <si>
    <t>-1639692899</t>
  </si>
  <si>
    <t>68</t>
  </si>
  <si>
    <t>E-ET.4.26</t>
  </si>
  <si>
    <t>Kabelový výkop š. do 0,5m, hl. do 1,1m ve ztížených podmínkách, včetně zesíleného pískového lože (15cm pod i nad kabely), geodetického zaměření, výstražné fólie červené barvy a zahrnutí - kompletní dodávka a montáž</t>
  </si>
  <si>
    <t>bm</t>
  </si>
  <si>
    <t>-436527150</t>
  </si>
  <si>
    <t>69</t>
  </si>
  <si>
    <t>E-ET.4.27</t>
  </si>
  <si>
    <t>Kabelová spojka se smrštitelnými trubicemi a Al lisovacími spojovači pro kabel do 5*10mm² s celoplastovou izolací - kompletní dodávka a montáž</t>
  </si>
  <si>
    <t>614622829</t>
  </si>
  <si>
    <t>70</t>
  </si>
  <si>
    <t>E-ET.4.28</t>
  </si>
  <si>
    <t>Svorkovnicová skříň min. IP44 (do 7 svorek, do 6mm2), do čtyř kabelů vč. kabelových průchodek - kompletní dodávka a montáž</t>
  </si>
  <si>
    <t>-487607670</t>
  </si>
  <si>
    <t>71</t>
  </si>
  <si>
    <t>E-ET.4.29</t>
  </si>
  <si>
    <t>Hromosvod - kompletní dodávka a montáž</t>
  </si>
  <si>
    <t>-1555642177</t>
  </si>
  <si>
    <t>72</t>
  </si>
  <si>
    <t>E-ET.4.30</t>
  </si>
  <si>
    <t>ukončovací materiál - kompletní dodávka a montáž</t>
  </si>
  <si>
    <t>-1918049309</t>
  </si>
  <si>
    <t>E-ET.5</t>
  </si>
  <si>
    <t>Elektroinstalační materiál pro techn. a stav. el.</t>
  </si>
  <si>
    <t>73</t>
  </si>
  <si>
    <t>E-ET.5.01</t>
  </si>
  <si>
    <t>kabelový žlab drátěný se Zn povrchovou úpravou - 150x100, vč.příslušenství - kompletní dodávka a montáž</t>
  </si>
  <si>
    <t>1128759730</t>
  </si>
  <si>
    <t>74</t>
  </si>
  <si>
    <t>E-ET.5.02</t>
  </si>
  <si>
    <t>kabelový žlab drátěný se Zn povrchovou úpravou - 150x50, vč.příslušenství - kompletní dodávka a montáž</t>
  </si>
  <si>
    <t>726435336</t>
  </si>
  <si>
    <t>75</t>
  </si>
  <si>
    <t>E-ET.5.03</t>
  </si>
  <si>
    <t>kabelový žlab drátěný se Zn povrchovou úpravou - 100x50, vč.příslušenství - kompletní dodávka a montáž</t>
  </si>
  <si>
    <t>1087464420</t>
  </si>
  <si>
    <t>76</t>
  </si>
  <si>
    <t>E-ET.5.04</t>
  </si>
  <si>
    <t>vkládací lišta PVC-40x40, vč.příslušenství - kompletní dodávka a montáž</t>
  </si>
  <si>
    <t>-112011698</t>
  </si>
  <si>
    <t>77</t>
  </si>
  <si>
    <t>E-ET.5.05</t>
  </si>
  <si>
    <t>vkládací lišta PVC - 20x20, vč.příslušenství - kompletní dodávka a montáž</t>
  </si>
  <si>
    <t>1581467435</t>
  </si>
  <si>
    <t>78</t>
  </si>
  <si>
    <t>E-ET.5.06</t>
  </si>
  <si>
    <t>PE pevná 20mm elektroinstalační trubka+ příslušenství - kompletní dodávka a montáž</t>
  </si>
  <si>
    <t>-1826120904</t>
  </si>
  <si>
    <t>79</t>
  </si>
  <si>
    <t>E-ET.5.07</t>
  </si>
  <si>
    <t>PE ohebná 20mm elektroinstalační trubka + příslušenství - kompletní dodávka a montáž</t>
  </si>
  <si>
    <t>412756792</t>
  </si>
  <si>
    <t>80</t>
  </si>
  <si>
    <t>E-ET.5.08</t>
  </si>
  <si>
    <t>dvouplášťová korugovaná ohebná kabelová chránička pro mechanickou ochranu energetických a telekomunikačních vedení včetně zatahovací struny, spojek, těsnících kroužků, uzavíracích zátek, distančních rozpěrek, do světlosti 108mm - kompletní dodávka a montá</t>
  </si>
  <si>
    <t>-248509103</t>
  </si>
  <si>
    <t>81</t>
  </si>
  <si>
    <t>E-ET.5.09</t>
  </si>
  <si>
    <t>pevné protipožární zatěsnění kabelového prostupu ve stěně, odolnost min. EI45 - kompletní dodávka a montáž</t>
  </si>
  <si>
    <t>-295197988</t>
  </si>
  <si>
    <t>82</t>
  </si>
  <si>
    <t>E-ET.5.10</t>
  </si>
  <si>
    <t>vrtání otvoru do f100 pro kabel nebo uzemňovací přívod v betonové stěně (podlaze, základu) do tl. 400mm včetně následného zatěsnění</t>
  </si>
  <si>
    <t>-1678892550</t>
  </si>
  <si>
    <t>83</t>
  </si>
  <si>
    <t>E-ET.5.11</t>
  </si>
  <si>
    <t>vrtání otvoru do f100 pro kabel nebo uzemňovací přívod ve zděné konstrukci do tl. 400mm včetně následného zatěsnění</t>
  </si>
  <si>
    <t>1876696776</t>
  </si>
  <si>
    <t>84</t>
  </si>
  <si>
    <t>E-ET.5.12</t>
  </si>
  <si>
    <t>výstražná tabulka nebo popis - atyp - kompletní dodávka a montáž</t>
  </si>
  <si>
    <t>643415862</t>
  </si>
  <si>
    <t>85</t>
  </si>
  <si>
    <t>E-ET.5.13</t>
  </si>
  <si>
    <t>uzemňovací pásek FeZn 4x30 mm včetně svorek, tloušťka ochranné zinkové vrstvy min. 70μm - kompletní dodávka a montáž</t>
  </si>
  <si>
    <t>547623093</t>
  </si>
  <si>
    <t>86</t>
  </si>
  <si>
    <t>E-ET.5.14</t>
  </si>
  <si>
    <t>pomocný a spojovací materiál – šrouby, vruty, hmoždinky, šroubové i bezšroubové svorky, oka, stahovací a izolační pásky, distanční příchytky, kabelové štítky apod. - kompletní dodávka a montáž</t>
  </si>
  <si>
    <t>1478537628</t>
  </si>
  <si>
    <t>87</t>
  </si>
  <si>
    <t>E-ET.5.15</t>
  </si>
  <si>
    <t>ocelové nosné konstrukce - kompletní dodávka a montáž</t>
  </si>
  <si>
    <t>kg</t>
  </si>
  <si>
    <t>-1604981112</t>
  </si>
  <si>
    <t>88</t>
  </si>
  <si>
    <t>E-ET.5.16</t>
  </si>
  <si>
    <t>montážní materiál - kompletní dodávka a montáž</t>
  </si>
  <si>
    <t>1968032633</t>
  </si>
  <si>
    <t>E-ET.6</t>
  </si>
  <si>
    <t>Služby</t>
  </si>
  <si>
    <t>89</t>
  </si>
  <si>
    <t>E-ET.6.01</t>
  </si>
  <si>
    <t>Koordinace MaR a ostatní technologie</t>
  </si>
  <si>
    <t>-916323202</t>
  </si>
  <si>
    <t>90</t>
  </si>
  <si>
    <t>E-ET.6.02</t>
  </si>
  <si>
    <t>Softwarové vybavení řídícího systému</t>
  </si>
  <si>
    <t>-168666277</t>
  </si>
  <si>
    <t>91</t>
  </si>
  <si>
    <t>E-ET.6.03</t>
  </si>
  <si>
    <t>Softwarové vybavení operátorského panelu - vizualizace</t>
  </si>
  <si>
    <t>-1265307590</t>
  </si>
  <si>
    <t>92</t>
  </si>
  <si>
    <t>E-ET.6.04</t>
  </si>
  <si>
    <t>Softwarové vybavení operátorského panelu - měřené veličiny, bilance, historie měření a bilancí, alarmový deník.</t>
  </si>
  <si>
    <t>-2057309933</t>
  </si>
  <si>
    <t>93</t>
  </si>
  <si>
    <t>E-ET.6.05</t>
  </si>
  <si>
    <t>Software pro realizaci datového přenosu</t>
  </si>
  <si>
    <t>1038006072</t>
  </si>
  <si>
    <t>94</t>
  </si>
  <si>
    <t>E-ET.6.06</t>
  </si>
  <si>
    <t>Oživení vstupů/výstupů, včetně odladění software na stavbě</t>
  </si>
  <si>
    <t>-1451181075</t>
  </si>
  <si>
    <t>95</t>
  </si>
  <si>
    <t>E-ET.6.07</t>
  </si>
  <si>
    <t>Úprava SW na dispečinku provozovatele (Čevak a.s.)</t>
  </si>
  <si>
    <t>1347117826</t>
  </si>
  <si>
    <t>96</t>
  </si>
  <si>
    <t>E-ET.6.08</t>
  </si>
  <si>
    <t>Výchozí revize elektrických zařízení, stavební + technologická el.</t>
  </si>
  <si>
    <t>1648722177</t>
  </si>
  <si>
    <t>97</t>
  </si>
  <si>
    <t>E-ET.6.09</t>
  </si>
  <si>
    <t>Metrologické ověření, kalibrace přístrojů MaR</t>
  </si>
  <si>
    <t>1282658645</t>
  </si>
  <si>
    <t>98</t>
  </si>
  <si>
    <t>E-ET.6.10</t>
  </si>
  <si>
    <t>Celkové režijní náklady (montážní plošiny, lešení, služby, ... )</t>
  </si>
  <si>
    <t>975867453</t>
  </si>
  <si>
    <t>99</t>
  </si>
  <si>
    <t>E-ET.6.11</t>
  </si>
  <si>
    <t>Likvidace předmětného odpadu</t>
  </si>
  <si>
    <t>-20383679</t>
  </si>
  <si>
    <t>100</t>
  </si>
  <si>
    <t>E-ET.6.12</t>
  </si>
  <si>
    <t>Zpráva TIČR</t>
  </si>
  <si>
    <t>soubor</t>
  </si>
  <si>
    <t>1278529387</t>
  </si>
  <si>
    <t>PS-02 - VDJ - strojně-technologická část</t>
  </si>
  <si>
    <t>D1 - Vodojem - strojně-technologická část</t>
  </si>
  <si>
    <t xml:space="preserve">    D2 - Potrubní vystrojení - nerez potrubí PN10</t>
  </si>
  <si>
    <t xml:space="preserve">    D3 - Potrubní vystrojení - tvarovky PN10, NEREZ 1.4404</t>
  </si>
  <si>
    <t xml:space="preserve">    D4 - Potrubní vystrojení - armatury min. PN10</t>
  </si>
  <si>
    <t xml:space="preserve">    D5 - Potrubní vystrojení - stroje a technol. zařízení min. PN10</t>
  </si>
  <si>
    <t xml:space="preserve">    D6 - Prostupy stavebními konstrukcemi</t>
  </si>
  <si>
    <t xml:space="preserve">    D7 - Potrubní vystrojení - ostatní dodávky</t>
  </si>
  <si>
    <t>D1</t>
  </si>
  <si>
    <t>Vodojem - strojně-technologická část</t>
  </si>
  <si>
    <t>D2</t>
  </si>
  <si>
    <t>Potrubní vystrojení - nerez potrubí PN10</t>
  </si>
  <si>
    <t>VDJ.D2.001</t>
  </si>
  <si>
    <t>Potrubí - nerez ocel dle DIN 1.4404 154 x 2 mm</t>
  </si>
  <si>
    <t>256</t>
  </si>
  <si>
    <t>1519568392</t>
  </si>
  <si>
    <t>VDJ.D2.002</t>
  </si>
  <si>
    <t>Potrubí - nerez ocel dle DIN 1.4404 104 x 2 mm</t>
  </si>
  <si>
    <t>1054938066</t>
  </si>
  <si>
    <t>VDJ.D2.003</t>
  </si>
  <si>
    <t>Potrubí - nerez ocel dle DIN 1.4404 84 x 2 mm</t>
  </si>
  <si>
    <t>556570082</t>
  </si>
  <si>
    <t>VDJ.D2.004</t>
  </si>
  <si>
    <t>Potrubí - nerez ocel dle DIN 1.4404 54 x 2 mm</t>
  </si>
  <si>
    <t>1732792241</t>
  </si>
  <si>
    <t>VDJ.D2.005</t>
  </si>
  <si>
    <t>Potrubí - nerez ocel dle DIN 1.4404 35 x 1,5 mm  včetně tvarovek a fitinek</t>
  </si>
  <si>
    <t>536411611</t>
  </si>
  <si>
    <t>VDJ.D2.006</t>
  </si>
  <si>
    <t>Potrubí - nerez ocel dle DIN 1.4404 18 x 1,5 mm  včetně tvarovek a fitinek</t>
  </si>
  <si>
    <t>-1432759269</t>
  </si>
  <si>
    <t>D3</t>
  </si>
  <si>
    <t>Potrubní vystrojení - tvarovky PN10, NEREZ 1.4404</t>
  </si>
  <si>
    <t>VDJ.D3.001</t>
  </si>
  <si>
    <t>Koleno 90° nerez DN 150</t>
  </si>
  <si>
    <t>-1189858550</t>
  </si>
  <si>
    <t>VDJ.D3.002</t>
  </si>
  <si>
    <t>Koleno 90° nerez DN 100</t>
  </si>
  <si>
    <t>1044735846</t>
  </si>
  <si>
    <t>VDJ.D3.003</t>
  </si>
  <si>
    <t>Koleno 45° nerez DN 100</t>
  </si>
  <si>
    <t>900252368</t>
  </si>
  <si>
    <t>VDJ.D3.004</t>
  </si>
  <si>
    <t>Koleno 30° nerez DN 100</t>
  </si>
  <si>
    <t>1998354946</t>
  </si>
  <si>
    <t>VDJ.D3.005</t>
  </si>
  <si>
    <t>Koleno 90° nerez DN 80</t>
  </si>
  <si>
    <t>1954480762</t>
  </si>
  <si>
    <t>VDJ.D3.006</t>
  </si>
  <si>
    <t>Koleno 60° nerez DN 80</t>
  </si>
  <si>
    <t>462934668</t>
  </si>
  <si>
    <t>VDJ.D3.007</t>
  </si>
  <si>
    <t>Redukce nerez DN 200/150</t>
  </si>
  <si>
    <t>1650782781</t>
  </si>
  <si>
    <t>VDJ.D3.008</t>
  </si>
  <si>
    <t>Redukce nerez DN 100/50</t>
  </si>
  <si>
    <t>1703578939</t>
  </si>
  <si>
    <t>VDJ.D3.009</t>
  </si>
  <si>
    <t>Redukce nerez DN 80/50</t>
  </si>
  <si>
    <t>-775202162</t>
  </si>
  <si>
    <t>VDJ.D3.010</t>
  </si>
  <si>
    <t>T- kus nerez DN 150/150</t>
  </si>
  <si>
    <t>1723457144</t>
  </si>
  <si>
    <t>VDJ.D3.011</t>
  </si>
  <si>
    <t>T- kus nerez DN 80/80</t>
  </si>
  <si>
    <t>145371665</t>
  </si>
  <si>
    <t>VDJ.D3.012</t>
  </si>
  <si>
    <t>T- kus nerez DN 100/100 s náběhem</t>
  </si>
  <si>
    <t>20441604</t>
  </si>
  <si>
    <t>VDJ.D3.013</t>
  </si>
  <si>
    <t>T- kus nerez DN 100/80 s náběhem</t>
  </si>
  <si>
    <t>82435183</t>
  </si>
  <si>
    <t>VDJ.D3.014</t>
  </si>
  <si>
    <t>Příruba nerez DN 100</t>
  </si>
  <si>
    <t>-817510456</t>
  </si>
  <si>
    <t>VDJ.D3.015</t>
  </si>
  <si>
    <t>Příruba nerez DN 80</t>
  </si>
  <si>
    <t>1071921089</t>
  </si>
  <si>
    <t>VDJ.D3.016</t>
  </si>
  <si>
    <t>Příruba nerez DN 50</t>
  </si>
  <si>
    <t>1678005567</t>
  </si>
  <si>
    <t>D4</t>
  </si>
  <si>
    <t>Potrubní vystrojení - armatury min. PN10</t>
  </si>
  <si>
    <t>VDJ.D4.001</t>
  </si>
  <si>
    <t>Filtr přírubový s vrchním čištěním síta DN 50</t>
  </si>
  <si>
    <t>1776209767</t>
  </si>
  <si>
    <t>VDJ.D4.002</t>
  </si>
  <si>
    <t>Regulační ventil DN 50 bezplovákový  hydraulicky řízený,ve funkci progresivní regulace nátoku vodojemu, doplněného o mechanický omezovač polohy (přednastaven na hodnotu 1 l/s) s možností dálkového ovládání z dispečinku</t>
  </si>
  <si>
    <t>1838302128</t>
  </si>
  <si>
    <t>VDJ.D4.003</t>
  </si>
  <si>
    <t>Speciální příruba jištěná proti posunu pro PE potrubí d110</t>
  </si>
  <si>
    <t>-506783474</t>
  </si>
  <si>
    <t>VDJ.D4.004</t>
  </si>
  <si>
    <t>Speciální příruba jištěná proti posunu pro PE potrubí d90</t>
  </si>
  <si>
    <t>-1779865877</t>
  </si>
  <si>
    <t>VDJ.D4.005</t>
  </si>
  <si>
    <t>Šoupátko s ručním kolem DN 100</t>
  </si>
  <si>
    <t>2118839932</t>
  </si>
  <si>
    <t>VDJ.D4.006</t>
  </si>
  <si>
    <t>Šoupátko s ručním kolem DN 80</t>
  </si>
  <si>
    <t>-529103271</t>
  </si>
  <si>
    <t>VDJ.D4.007</t>
  </si>
  <si>
    <t>Šoupátko s ručním kolem s prodlouženým ovládáním DN 100</t>
  </si>
  <si>
    <t>-1379689324</t>
  </si>
  <si>
    <t>VDJ.D4.008</t>
  </si>
  <si>
    <t>Zpětná klapka přírubová s volným průtokem DN 100</t>
  </si>
  <si>
    <t>554715497</t>
  </si>
  <si>
    <t>VDJ.D4.009</t>
  </si>
  <si>
    <t>Vtokový koš DN 100</t>
  </si>
  <si>
    <t>2015625717</t>
  </si>
  <si>
    <t>VDJ.D4.010</t>
  </si>
  <si>
    <t>Vodoměr s přenosem na dispečink DN 50 PN 10 na přítoku měřící rozsah: Qn/Qmin ≥ 100 (horizontální poloha) připraveno pro snímač HRI</t>
  </si>
  <si>
    <t>-494052828</t>
  </si>
  <si>
    <t>VDJ.D4.011</t>
  </si>
  <si>
    <t>Vodoměr s přenosem na dispečink DN 50 PN 10 do spotřebiště měřící rozsah: Qn/Qmin ≥ 315 (horizontální poloha) připraveno pro snímač HRI</t>
  </si>
  <si>
    <t>1774239873</t>
  </si>
  <si>
    <t>VDJ.D4.012</t>
  </si>
  <si>
    <t>Nerez. potrubní spojka na nerez. potrubí s axiálním jištěním proti posunu DN 100</t>
  </si>
  <si>
    <t>425630396</t>
  </si>
  <si>
    <t>VDJ.D4.013</t>
  </si>
  <si>
    <t>Nerez. potrubní spojka na nerez. potrubí s axiálním jištěním proti posunu DN 80</t>
  </si>
  <si>
    <t>277510537</t>
  </si>
  <si>
    <t>VDJ.D4.014</t>
  </si>
  <si>
    <t>Nerez. potrubní spojka na nerez. potrubí s axiálním jištěním proti posunu DN 50</t>
  </si>
  <si>
    <t>-2118009452</t>
  </si>
  <si>
    <t>VDJ.D4.015</t>
  </si>
  <si>
    <t>1616761941</t>
  </si>
  <si>
    <t>VDJ.D4.016</t>
  </si>
  <si>
    <t>Kulový kohout DN 1/2"</t>
  </si>
  <si>
    <t>518635484</t>
  </si>
  <si>
    <t>VDJ.D4.017</t>
  </si>
  <si>
    <t>Odběrová sestava Kulový kohout výtokový 1/2" s napojením na hadici. Dodávka kompletní sestavy vč. potrubí, tvarovek, návarku, těsnění a připojení na potrubí. Součástí položky je odpadní potrubí s trychtýřem, zavedené do odpadu.</t>
  </si>
  <si>
    <t>240734388</t>
  </si>
  <si>
    <t>VDJ.D4.018</t>
  </si>
  <si>
    <t>Tenzometrická sestava Manometrický kohout 1/2" PN 10, rozsah 0-1 bar. Dodávka kompletní sestavy vč. návarku, těsnění a připojení na potrubí. Tenzosonda - dodávka elektro.</t>
  </si>
  <si>
    <t>-352407089</t>
  </si>
  <si>
    <t>VDJ.D4.019</t>
  </si>
  <si>
    <t>Manometrická sestava s odběrem vzorků Mechanický manometr Ø 100mm, těleso nerez ocel, průzor sklo, měř.mech. bronz, spodní přípoj, závit G1/2“, tř.př. 1%, rozsah 0-16 bar, 1 x manometrický kohout 1/2" PN 16, 1x T-kus 1/2", kulový kohout výtokový 1/2" s na</t>
  </si>
  <si>
    <t>-1910681685</t>
  </si>
  <si>
    <t>VDJ.D4.020</t>
  </si>
  <si>
    <t>Odvzdušňovací ventil DN 80 na odběrném potrubí</t>
  </si>
  <si>
    <t>1545310113</t>
  </si>
  <si>
    <t>D5</t>
  </si>
  <si>
    <t>Potrubní vystrojení - stroje a technol. zařízení min. PN10</t>
  </si>
  <si>
    <t>VDJ.D5.001</t>
  </si>
  <si>
    <t>Dávkovací sestava NAOCl Membránové dávkovací čerpadlo s příslušenstvím. Regulace frekvence dávky přímo na čerpadle. Dávkování z kanystru o objemu 10 l. Parametry: Qmax = 0,9 l/h , pmax = 2 bar</t>
  </si>
  <si>
    <t>1679488794</t>
  </si>
  <si>
    <t>Poznámka k položce:_x000D_
Příslušenství: odvzdušňovací ventil, sací ventil, 2x dávkovací ventil, sací a výtlačná hadička, konzola pro uchycení na stěnu, univerzální řídící kabel, plovákový spínač, 2x zásobní nádrže PE objem 30l, záchytná vana PE 30l a další příslušenství. Uvažovaný elektrický příkon zařízení: 0,02 kW (*), 230 V, 50 Hz, min. IP65. Dodávka kompletní sestavy vč. připojení na potrubí.</t>
  </si>
  <si>
    <t>VDJ.D5.002</t>
  </si>
  <si>
    <t>Oční sprcha na stěnu nástěnná   Bezpečnostní zařízení pro rychlou první pomoc při kontaktu s nebezpečnými látkami.  Dodávka kompletní sestavy vč. připojení na potrubí.</t>
  </si>
  <si>
    <t>-424980528</t>
  </si>
  <si>
    <t>VDJ.D5.003</t>
  </si>
  <si>
    <t xml:space="preserve">ATS Stoklasná Lhota – 2x vertikální čerpadlo s FM Automatická tlaková stanice se dvěma celonerezovými vertikálními vícestupňovými čerpadly  </t>
  </si>
  <si>
    <t>-1849650373</t>
  </si>
  <si>
    <t>Poznámka k položce:_x000D_
Parametry 1 čerpadla: Qč = cca 2 l/s, při Hč = 30 - 35 m.v.s.; 1,1 kW, 400V, 4 A, 2900 ot/min, IP 55, řízeno FM, hmotnost 120 kg. Komplet vč. tlakové nádoby 80 l, základového rámu, rozvaděče a dalšího příslušenství.</t>
  </si>
  <si>
    <t>D6</t>
  </si>
  <si>
    <t>Prostupy stavebními konstrukcemi</t>
  </si>
  <si>
    <t>VDJ.D6.001</t>
  </si>
  <si>
    <t>Vrtání a těsnění horizontálního prostupu vhodným těsněním proti zemní vlhkosti pro potrubí DN 100, vč. potřebné úpravy</t>
  </si>
  <si>
    <t>206243828</t>
  </si>
  <si>
    <t>VDJ.D6.002</t>
  </si>
  <si>
    <t>Vrtání a těsnění horizontálního prostupu vhodným těsněním proti zemní vlhkosti pro potrubí DN 80, vč. potřebné úpravy</t>
  </si>
  <si>
    <t>-1955230761</t>
  </si>
  <si>
    <t>VDJ.D6.003</t>
  </si>
  <si>
    <t>Vrtání a těsnění horizontálního prostupu pod hladinou vody vhodným těsněním pro potrubí DN 150, vč. potřebné úpravy</t>
  </si>
  <si>
    <t>-883389514</t>
  </si>
  <si>
    <t>VDJ.D6.004</t>
  </si>
  <si>
    <t>Vrtání a těsnění horizontálního prostupu pod hladinou vody vhodným těsněním pro potrubí DN 100, vč. potřebné úpravy</t>
  </si>
  <si>
    <t>-477311683</t>
  </si>
  <si>
    <t>VDJ.D6.005</t>
  </si>
  <si>
    <t>Vrtání a těsnění horizontálního prostupu pod hladinou vody vhodným těsněním pro potrubí DN 80, vč. potřebné úpravy</t>
  </si>
  <si>
    <t>1633915037</t>
  </si>
  <si>
    <t>VDJ.D6.006</t>
  </si>
  <si>
    <t>Vrtání a těsnění vertikálního prostupu stropní konstrukcí vhodným těsněním,  vč. potřebné úpravy</t>
  </si>
  <si>
    <t>-798282066</t>
  </si>
  <si>
    <t>D7</t>
  </si>
  <si>
    <t>Potrubní vystrojení - ostatní dodávky</t>
  </si>
  <si>
    <t>VDJ.D7.001</t>
  </si>
  <si>
    <t>Montáž uvedených potrubí, strojů a zařízení</t>
  </si>
  <si>
    <t>-856127859</t>
  </si>
  <si>
    <t>VDJ.D7.002</t>
  </si>
  <si>
    <t>Přírubové a ostatní spoje, spojovací materiál (těsnění, šrouby a podložky z nerezové oceli, matky nerezové)</t>
  </si>
  <si>
    <t>-1940372930</t>
  </si>
  <si>
    <t>VDJ.D7.003</t>
  </si>
  <si>
    <t>Kotvící a upevňovací prvky z nerez oceli 1.4404 s objímkami s gumovou výstelkou pro upevnění potrubí a armatur</t>
  </si>
  <si>
    <t>2074839153</t>
  </si>
  <si>
    <t>VDJ.D7.004</t>
  </si>
  <si>
    <t>Ochrana potrubí, armatur a zařízení při stavebních pracích vhodnými obaly</t>
  </si>
  <si>
    <t>-568965022</t>
  </si>
  <si>
    <t>VDJ.D7.005</t>
  </si>
  <si>
    <t>Označení potrubních větví, armatur a zařízení</t>
  </si>
  <si>
    <t>-1696932178</t>
  </si>
  <si>
    <t>VDJ.D7.006</t>
  </si>
  <si>
    <t>Tlakové zkoušky</t>
  </si>
  <si>
    <t>613012048</t>
  </si>
  <si>
    <t>VDJ.D7.007</t>
  </si>
  <si>
    <t>Proplachy, kontrola průchodnosti, dezinfekce potrubí a zařízení, krácené rozbory kvality vody</t>
  </si>
  <si>
    <t>1639473626</t>
  </si>
  <si>
    <t>PS-03 - VDJ - elektro-technologická část</t>
  </si>
  <si>
    <t>ing. Jiří Hromek</t>
  </si>
  <si>
    <t>D1 - VDJ ELEKTRO-TECHNOLOGICKÁ ČÁST</t>
  </si>
  <si>
    <t xml:space="preserve">    M01.2 - Rozvaděč RMD1</t>
  </si>
  <si>
    <t xml:space="preserve">    M02 - Montážní materiál</t>
  </si>
  <si>
    <t xml:space="preserve">    M03 - Polní instrumentace</t>
  </si>
  <si>
    <t xml:space="preserve">    M07 - Uzemnění a hromosvod</t>
  </si>
  <si>
    <t xml:space="preserve">    M08 - Poplachový zabezpečovací a tísňový systém</t>
  </si>
  <si>
    <t xml:space="preserve">    M15 - Zemní práce</t>
  </si>
  <si>
    <t xml:space="preserve">    M30 - Přidružené práce</t>
  </si>
  <si>
    <t>VDJ ELEKTRO-TECHNOLOGICKÁ ČÁST</t>
  </si>
  <si>
    <t>M01.2</t>
  </si>
  <si>
    <t>Rozvaděč RMD1</t>
  </si>
  <si>
    <t>01.2EM01</t>
  </si>
  <si>
    <t>D+M - Skříňový rozvaděč RMD1</t>
  </si>
  <si>
    <t>1653207448</t>
  </si>
  <si>
    <t>Poznámka k položce:_x000D_
Oceloplechová skříň o celkových rozměrech 800 x 1000 x 300mm (Š x V x H),  kompletní včetně  příslušenství (bočnice, zadní stěny, dveře, pozinkované panely, DIN lišt, rozvaděčových hřebenových kanálů, propojovacích vodičů a lišt, pomocného materiálu atd.), IP54/20, přívod a vývody spodem.</t>
  </si>
  <si>
    <t>01.2EM02</t>
  </si>
  <si>
    <t>D - Přípojnice Cu pro In=63A</t>
  </si>
  <si>
    <t>-43600736</t>
  </si>
  <si>
    <t>01.2EM03</t>
  </si>
  <si>
    <t>D - Trojpólová ochrana proti přepětí 400V, typ 1+2</t>
  </si>
  <si>
    <t>-1249330417</t>
  </si>
  <si>
    <t>Poznámka k položce:_x000D_
Trojpólová ochrana proti přepětí, typ 1+2 na vstupu, výměnné moduly, signalizace, síť TN-C. Přepěťové ochrany pro PRS, MaR, ASŘ a komunikace budou dodány od jednoho výrobce !!!</t>
  </si>
  <si>
    <t>01.2EM04</t>
  </si>
  <si>
    <t>D - Trojpólový vačkový přepínač</t>
  </si>
  <si>
    <t>-1077029698</t>
  </si>
  <si>
    <t>Poznámka k položce:_x000D_
Trojpólový vačkový přepínač do 40A, spínání 1-0-2 45°, přepínání SÍŤ - 0 - DA</t>
  </si>
  <si>
    <t>01.2EM05</t>
  </si>
  <si>
    <t>D - Dvojpólová ochrana proti přepětí 230V, typ 3</t>
  </si>
  <si>
    <t>138279868</t>
  </si>
  <si>
    <t>Poznámka k položce:_x000D_
Dvojpólová ochrana proti přepětí, typ 3 před zařízením MaR,ASŘ, vf filtr, výměnné moduly, signalizace, síť TN-S včetně předjištění. Přepěťové ochrany pro PRS, MaR, ASŘ a komunikace budou dodány od jednoho výrobce !!!</t>
  </si>
  <si>
    <t>01.2EM06</t>
  </si>
  <si>
    <t>D- Pojistkový odpínač do 3x125A, včetně pojistek 3x100A gG, řadové svorky</t>
  </si>
  <si>
    <t>-2024247216</t>
  </si>
  <si>
    <t>01.2EM07</t>
  </si>
  <si>
    <t>D - Rázová oddělovací tlumivka 16A</t>
  </si>
  <si>
    <t>643621535</t>
  </si>
  <si>
    <t>01.2EM08</t>
  </si>
  <si>
    <t>D - Vyhodnocovací síťové relé 400V</t>
  </si>
  <si>
    <t>-809453461</t>
  </si>
  <si>
    <t>Poznámka k položce:_x000D_
Vyhodnocovací síťové relé 400V včetně odjištění</t>
  </si>
  <si>
    <t>01.2EM09</t>
  </si>
  <si>
    <t>D - Indikační signálka LED 230V</t>
  </si>
  <si>
    <t>2046548321</t>
  </si>
  <si>
    <t>Poznámka k položce:_x000D_
Indikační signálka LED 230V, bílá, včetně odjištění</t>
  </si>
  <si>
    <t>01.2EM10</t>
  </si>
  <si>
    <t>D - Temperace rozvaděče 230V</t>
  </si>
  <si>
    <t>598754547</t>
  </si>
  <si>
    <t>Poznámka k položce:_x000D_
El.topné těleso 150W, 230V pro montáž do rozvaděče, termostat na DIN včetně odjištění</t>
  </si>
  <si>
    <t>01.2EM11</t>
  </si>
  <si>
    <t>D - Osvětlení rozvaděče 230V</t>
  </si>
  <si>
    <t>1249585200</t>
  </si>
  <si>
    <t>Poznámka k položce:_x000D_
Zářivkové svítidlo 11W, 230V, IP20 s vlastním vypínačem včetně odjištění</t>
  </si>
  <si>
    <t>01.2EM12</t>
  </si>
  <si>
    <t>D - Odjištěný vývod pro el. konvektor 230V</t>
  </si>
  <si>
    <t>-841852939</t>
  </si>
  <si>
    <t>Poznámka k položce:_x000D_
Odjištěný vývod jističem 16B/1 pro el. konvektor, včetně stykače pro blokování. Řadové svorky.</t>
  </si>
  <si>
    <t>01.2EM13</t>
  </si>
  <si>
    <t>D - Odjištěný vývod napájení PZTS</t>
  </si>
  <si>
    <t>-1794140825</t>
  </si>
  <si>
    <t>Poznámka k položce:_x000D_
Odjištěný vývod jističem 6B/1 napájení pstředny PZTS. Řadové svorky.</t>
  </si>
  <si>
    <t>01.2EM14</t>
  </si>
  <si>
    <t>D - Jistič jednopólový 6/1/B, 6A</t>
  </si>
  <si>
    <t>-330663283</t>
  </si>
  <si>
    <t>01.2EM15</t>
  </si>
  <si>
    <t>D - Jistič trojpólový 16/1/B, 16A</t>
  </si>
  <si>
    <t>-1153679678</t>
  </si>
  <si>
    <t>01.2EM16</t>
  </si>
  <si>
    <t>D - Jistič trojpólový 20/3/C, 20A</t>
  </si>
  <si>
    <t>-1659986783</t>
  </si>
  <si>
    <t>01.2EM17</t>
  </si>
  <si>
    <t>D - Proudový chránič 40A/4/0,03A, 40A</t>
  </si>
  <si>
    <t>1088346225</t>
  </si>
  <si>
    <t>01.2EM18</t>
  </si>
  <si>
    <t>D - Odjištěný vývod pro zásuvkovou skříň</t>
  </si>
  <si>
    <t>1612784617</t>
  </si>
  <si>
    <t>Poznámka k položce:_x000D_
Odjištěný vývod jističem 20B/3 pro zásuvkovou skříň v provedení 2x230/16, 1x400/32/5P za společným proudovým chráničem 40/4/0,03. Řadové svorky.</t>
  </si>
  <si>
    <t>01.2EM19</t>
  </si>
  <si>
    <t>D - Odjištěný vývod pro okruh osvětlení</t>
  </si>
  <si>
    <t>-1837545104</t>
  </si>
  <si>
    <t>Poznámka k položce:_x000D_
Odjištěný vývod proudovým chráničem s nadproudovou ochranou 10C/1N/0,03. Řadové svorky.</t>
  </si>
  <si>
    <t>01.2EM20</t>
  </si>
  <si>
    <t>D - Odjištěný vývod pro rozvaděč ATS</t>
  </si>
  <si>
    <t>742415727</t>
  </si>
  <si>
    <t>Poznámka k položce:_x000D_
Odjištěný vývod jističem 16A/3/B, 400V, pomocná, povelová relé, Ovládací napětí 24VDC. Řadové svorky.</t>
  </si>
  <si>
    <t>01.2EM21</t>
  </si>
  <si>
    <t>D - Odjištěný vývod pro dávkovací čerpadlo, 230V</t>
  </si>
  <si>
    <t>752158135</t>
  </si>
  <si>
    <t>Poznámka k položce:_x000D_
Odjištěný vývod proudovým chráničem 6B/1N/0.03A s nadproudovou ochranou, stykač, pomocná, povelová relé, Ovládací napětí 230V. Řadové svorky.</t>
  </si>
  <si>
    <t>01.2EM22</t>
  </si>
  <si>
    <t>D - Montážní zásuvka 230V na DIN</t>
  </si>
  <si>
    <t>-1881036324</t>
  </si>
  <si>
    <t>Poznámka k položce:_x000D_
Zásuvka 16A, 230V IP20 pro montáž na DIN včetně odjištění proudovým chráničem s nadproudovou ochranou 30mA</t>
  </si>
  <si>
    <t>01.2EM23</t>
  </si>
  <si>
    <t>D - Odjištěný vývod čidlo MaR 24V DC, výstup 2x 0/1</t>
  </si>
  <si>
    <t>-875281040</t>
  </si>
  <si>
    <t>Poznámka k položce:_x000D_
Odjištěný vývod pojistkovou řadovou svorkovnicí s LED signalizací pro senzor MaR s digitálním výstupem 0/1, pomocné relé. Řadové svorky.</t>
  </si>
  <si>
    <t>01.2EM24</t>
  </si>
  <si>
    <t>D - Odjištěný vývod čidlo MaR 24V DC, výstup 4-20mA</t>
  </si>
  <si>
    <t>-1823719148</t>
  </si>
  <si>
    <t>Poznámka k položce:_x000D_
Odjištěný vývod pojistkovou řadovou svorkovnicí s LED signalizací pro senzor MaR s analogovým výstupem 4-20mA, 24V DC. Řadové svorky.</t>
  </si>
  <si>
    <t>01.2EM25</t>
  </si>
  <si>
    <t>D - Pojistková řadová svorkovnice 250V, do 10A s LED</t>
  </si>
  <si>
    <t>662261092</t>
  </si>
  <si>
    <t>01.2EM26</t>
  </si>
  <si>
    <t>D - Přístrojová pojistka skleněná 048A/do 1A</t>
  </si>
  <si>
    <t>-1099292641</t>
  </si>
  <si>
    <t>01.2EM27</t>
  </si>
  <si>
    <t>D - Relé 24V DC, 4P včetně patice</t>
  </si>
  <si>
    <t>-343219706</t>
  </si>
  <si>
    <t>01.2EM28</t>
  </si>
  <si>
    <t>D - Relé 24V DC, 2P včetně patice</t>
  </si>
  <si>
    <t>-1953061671</t>
  </si>
  <si>
    <t>01.2EM29</t>
  </si>
  <si>
    <t>D - Napájecí síťový zdroj AC/DC+dobíječ, 230V AC/13,8V DC, 3,9A</t>
  </si>
  <si>
    <t>-2130052195</t>
  </si>
  <si>
    <t>Poznámka k položce:_x000D_
Napájecí zdroj AC/DC+dobíječ, 230V AC/13,8V DC, 3,9A, včetně odjištění</t>
  </si>
  <si>
    <t>01.2EM30</t>
  </si>
  <si>
    <t>D - Akumulátor, 7,2Ah</t>
  </si>
  <si>
    <t>29646629</t>
  </si>
  <si>
    <t>01.2EM31</t>
  </si>
  <si>
    <t>D -  Řadové svorky</t>
  </si>
  <si>
    <t>1576399464</t>
  </si>
  <si>
    <t>01.2EM32</t>
  </si>
  <si>
    <t>D - Kabelové vývodky</t>
  </si>
  <si>
    <t>289024244</t>
  </si>
  <si>
    <t>01.2EM33</t>
  </si>
  <si>
    <t>D - Sběrnice PEN</t>
  </si>
  <si>
    <t>696989751</t>
  </si>
  <si>
    <t>01.2EM34</t>
  </si>
  <si>
    <t>D - Sběrnice N</t>
  </si>
  <si>
    <t>91145008</t>
  </si>
  <si>
    <t>01.2EM35</t>
  </si>
  <si>
    <t>D - Sběrnice PE</t>
  </si>
  <si>
    <t>735694722</t>
  </si>
  <si>
    <t>01.2EM36</t>
  </si>
  <si>
    <t>D - Úložný a nosný materiál</t>
  </si>
  <si>
    <t>-1468825393</t>
  </si>
  <si>
    <t>01.2EM37</t>
  </si>
  <si>
    <t>D - Drobný montážní materiál</t>
  </si>
  <si>
    <t>-1913460903</t>
  </si>
  <si>
    <t>01.2EM38</t>
  </si>
  <si>
    <t>M - Osazení přístrojů do rozvaděče včetně prodrátování</t>
  </si>
  <si>
    <t>799258905</t>
  </si>
  <si>
    <t>01.2EM39</t>
  </si>
  <si>
    <t>D - Zpracování výrobní dokumentace rozvaděče dle dodaných komponent</t>
  </si>
  <si>
    <t>-1517287379</t>
  </si>
  <si>
    <t>01.2EM40</t>
  </si>
  <si>
    <t>M - Místo pro osazení a připojení radiomodemu</t>
  </si>
  <si>
    <t>-1285827461</t>
  </si>
  <si>
    <t>Poznámka k položce:_x000D_
Prostorová rezerva pro osazení telemetrické stanice do dveří rozvaděče, prostorová rezerva na DIN liště pro rozšiřující moduly telemetrické stanice.</t>
  </si>
  <si>
    <t>01.2EM41</t>
  </si>
  <si>
    <t>D+M - Řídicí systém</t>
  </si>
  <si>
    <t>-1457406637</t>
  </si>
  <si>
    <t>Poznámka k položce:_x000D_
Řídící systém PLC - telemetrická stanice _x000D_
Počet uvedených vstupů/výstupů: 18xDI, 3xAI, 4xDO +20% rezerva, 1x RS485, 1xRS232/485, Ethernet_x000D_
univerzální multikanálová měřící a záznamová jednotka pro sběr dat a řízení technologie, zabudovaný GSM/GPRS přenos (Wi-Fi Data Logger),  _x000D_
Karty digitálních a analogových vstupů a výstupů 24V DC, 4-20mA, grafický dotykový displej. Včetně propojovací kabeláže, koncovek a drobného materiálu. _x000D_
• SW analýza (zadání pro SW) _x000D_
• zpracování veličin, řídicí programy _x000D_
• přenos dat a komunikace _x000D_
• místní vizualizace, _x000D_
• SW PLC, SW aplikace pro pracoviště centrálního dispečinku, zaškolení personálu obsluhy a údržby dispečinku, _x000D_
Poznámka:  Zařízení musí být kompatibilní se stávajícím zařízením provozovatele! Po dokončení prací bude investorovi předána záloha aplikačních programů PLC (USB flash disk nebo CD)</t>
  </si>
  <si>
    <t>M02</t>
  </si>
  <si>
    <t>Montážní materiál</t>
  </si>
  <si>
    <t>02EM01</t>
  </si>
  <si>
    <t>D+M - Kabel s měděným jádrem CYKY-J 4x16</t>
  </si>
  <si>
    <t>116563134</t>
  </si>
  <si>
    <t>02EM02</t>
  </si>
  <si>
    <t>D+M - Kabel s měděným jádrem CYKY-J 3x1,5</t>
  </si>
  <si>
    <t>1341666665</t>
  </si>
  <si>
    <t>02EM03</t>
  </si>
  <si>
    <t>D+M - Kabel s měděným jádrem CYKY-J 5x2,5</t>
  </si>
  <si>
    <t>1215928833</t>
  </si>
  <si>
    <t>02EM04</t>
  </si>
  <si>
    <t>D+M - Kabel s měděným jádrem CYKY-J 5x6</t>
  </si>
  <si>
    <t>1849409781</t>
  </si>
  <si>
    <t>02EM05</t>
  </si>
  <si>
    <t>D+M - Kabel s měděným jádrem CYKY-J 7x1,5</t>
  </si>
  <si>
    <t>1173871525</t>
  </si>
  <si>
    <t>02EM06</t>
  </si>
  <si>
    <t>D+M - Kabel sdělovací s měděným jádrem JYTY 4x1,0</t>
  </si>
  <si>
    <t>1492857452</t>
  </si>
  <si>
    <t>02EM07</t>
  </si>
  <si>
    <t>D+M - Kabel sdělovací s měděným jádrem JYTY 7x1,0</t>
  </si>
  <si>
    <t>-876763858</t>
  </si>
  <si>
    <t>02EM08</t>
  </si>
  <si>
    <t>D+M - Kabel sdělovací s měděným jádrem J-Y(St)Y 2x2x0,8</t>
  </si>
  <si>
    <t>-524069965</t>
  </si>
  <si>
    <t>02EM09</t>
  </si>
  <si>
    <t>M - Ukončení kabelů v rozvaděči</t>
  </si>
  <si>
    <t>-827882607</t>
  </si>
  <si>
    <t>02EM10</t>
  </si>
  <si>
    <t>D+M - Pozinkovaný drátěný kabelový žlab 150/100</t>
  </si>
  <si>
    <t>269624500</t>
  </si>
  <si>
    <t>Poznámka k položce:_x000D_
Žárově pozinkovaný drátěný kabelový žlab, včetně originálního příslušenství, spojek, konzol, závěsů a spojovacího materiálu</t>
  </si>
  <si>
    <t>02EM11</t>
  </si>
  <si>
    <t>D+M - Pozinkovaný drátěný kabelový žlab 100/100</t>
  </si>
  <si>
    <t>-387777982</t>
  </si>
  <si>
    <t>02EM12</t>
  </si>
  <si>
    <t>D+M - Trubka tuhá PVC  d 32 mm, 750N, UV stavbilní vč. spojek a příchytek</t>
  </si>
  <si>
    <t>-945383778</t>
  </si>
  <si>
    <t>02EM13</t>
  </si>
  <si>
    <t>D+M - Trubka tuhá PVC  d 20 mm, 750N, UV stavbilní vč. spojek a příchytek</t>
  </si>
  <si>
    <t>-1755052024</t>
  </si>
  <si>
    <t>02EM14</t>
  </si>
  <si>
    <t>D+M - Elektroinstalační lišta PVC 20x20</t>
  </si>
  <si>
    <t>-1741896425</t>
  </si>
  <si>
    <t>Poznámka k položce:_x000D_
Elektroinstalační lišta PVC 20x20, včetně spojek, rohů a spojovacího materiálu</t>
  </si>
  <si>
    <t>02EM15</t>
  </si>
  <si>
    <t>D+M - Trubka ohebná PVC do  32mm, 750N, odolná proti UV vč. spojek a příchytek</t>
  </si>
  <si>
    <t>-1827153805</t>
  </si>
  <si>
    <t>02EM16</t>
  </si>
  <si>
    <t>D+M - Trubka ohebná PVC do  32mm, 750N vč. spojek a příchytek</t>
  </si>
  <si>
    <t>-345717822</t>
  </si>
  <si>
    <t>02EM17</t>
  </si>
  <si>
    <t>M - El. připojení pohonu 230V</t>
  </si>
  <si>
    <t>1076796082</t>
  </si>
  <si>
    <t>02EM18</t>
  </si>
  <si>
    <t>M - Ukončení kabelů v zásuvkové skříni</t>
  </si>
  <si>
    <t>-914738424</t>
  </si>
  <si>
    <t>02EM19</t>
  </si>
  <si>
    <t>M - El. připojení ostatní zařízení 400V</t>
  </si>
  <si>
    <t>1431540371</t>
  </si>
  <si>
    <t>02EM20</t>
  </si>
  <si>
    <t>M - El. připojení zásuvkové skříně</t>
  </si>
  <si>
    <t>802144606</t>
  </si>
  <si>
    <t>02EM21</t>
  </si>
  <si>
    <t>D+M - A_LED interiérové svítidlo stropní, závěsné 230V, 1x43W,5540lm,4000K,IP66</t>
  </si>
  <si>
    <t>-166056916</t>
  </si>
  <si>
    <t>02EM22</t>
  </si>
  <si>
    <t>D+M - C_LED nástěnný reflektor 1x20W, IP66, včetně zdroje</t>
  </si>
  <si>
    <t>1680651877</t>
  </si>
  <si>
    <t>Poznámka k položce:_x000D_
Nástěnný LED reflektor 1x20W, IP66, včetně zdroje, možnost časového spínaní</t>
  </si>
  <si>
    <t>02EM23</t>
  </si>
  <si>
    <t>D+M  Spínač č.1, 10A 250V nástěnný IP44</t>
  </si>
  <si>
    <t>1728639556</t>
  </si>
  <si>
    <t>02EM24</t>
  </si>
  <si>
    <t>D+M - Zásuvková skříň 400/230V</t>
  </si>
  <si>
    <t>-1004093436</t>
  </si>
  <si>
    <t>Poznámka k položce:_x000D_
Zásuvková plastová skříň se zásuvkami 1x 400V/32A/TN-S, 2x 230V/16A/TN-S, min. IP54, osazená společným proudovým chráničem a jističi</t>
  </si>
  <si>
    <t>02EM25</t>
  </si>
  <si>
    <t>D+M - Zásuvka 230V/16A, IP44 - na povrch</t>
  </si>
  <si>
    <t>375328349</t>
  </si>
  <si>
    <t>02EM26</t>
  </si>
  <si>
    <t>D+M - Plastová kabicová rozvodka nástěnná, min. IP44</t>
  </si>
  <si>
    <t>-1814341591</t>
  </si>
  <si>
    <t>02EM27</t>
  </si>
  <si>
    <t>D+M - Nástrčné instalační svorky do elektroinstalačních krabic</t>
  </si>
  <si>
    <t>-152880277</t>
  </si>
  <si>
    <t>02EM28</t>
  </si>
  <si>
    <t>D+M - Svorkovací přechodová skříň MaR typ 1</t>
  </si>
  <si>
    <t>930687156</t>
  </si>
  <si>
    <t>Poznámka k položce:_x000D_
Svorkovnicová skříňka z plastu do rozměru š.130 x v.130 x hl.77 mm, 690V, IP66, do 10ks svorek  0,75-4,0mm2, do 7ks vývodek do PG13,5</t>
  </si>
  <si>
    <t>02EM29</t>
  </si>
  <si>
    <t>D+M - Svorkovací přechodová skříň MaR typ 2</t>
  </si>
  <si>
    <t>-1274864616</t>
  </si>
  <si>
    <t>Poznámka k položce:_x000D_
Svorkovnicová skříňka z plastu do rozměru š.93 x v.93 x hl.62 mm, 500V, IP66, do 5ks svorek  2,5mm2, do 5ks vývodek do PG13,5, 2ks vývodka PG 9</t>
  </si>
  <si>
    <t>02EM30</t>
  </si>
  <si>
    <t>D+M - Dielektrický koberec 10kV, š.1,2m</t>
  </si>
  <si>
    <t>1954525334</t>
  </si>
  <si>
    <t>02EM31</t>
  </si>
  <si>
    <t>M - Zatěsnění prostupů proti vniknutí spodní vody a hlodavců</t>
  </si>
  <si>
    <t>-1307386527</t>
  </si>
  <si>
    <t>02EM32</t>
  </si>
  <si>
    <t>M - Prostupy přes zděnou stěnu do d=100 mm, do tl. 400 mm</t>
  </si>
  <si>
    <t>-69380321</t>
  </si>
  <si>
    <t>02EM33</t>
  </si>
  <si>
    <t>1893780295</t>
  </si>
  <si>
    <t>M03</t>
  </si>
  <si>
    <t>Polní instrumentace</t>
  </si>
  <si>
    <t>03EM01</t>
  </si>
  <si>
    <t>D+M - Měření hladiny - hydrostatický snímač na potrubí</t>
  </si>
  <si>
    <t>-1274240856</t>
  </si>
  <si>
    <t>Poznámka k položce:_x000D_
Piezorezistivní senzor s čelní membránou z korozivzdorné oceli, rozsah 0-6m v.s., výstup 4-20mA, napájení 20-36V DC, mechanické připojení G 1", IP67, použití pro pitnou vodu</t>
  </si>
  <si>
    <t>03EM02</t>
  </si>
  <si>
    <t>D+M - Měření tlaku - tlakový snímač do potrubí, 0-10bar</t>
  </si>
  <si>
    <t>-1452234967</t>
  </si>
  <si>
    <t>Poznámka k položce:_x000D_
Snímač tlaku vzduchu do potrubí s převodníkem a kapacitní keramickou měřící celou, měřící rozsah 0-10bar, napájení 12-36V DC, výstup 4-20mA, 2 vodičové provedení, IP65, použití pro pitnou vodu</t>
  </si>
  <si>
    <t>03EM03</t>
  </si>
  <si>
    <t>D+M - Plovákový spínač hladiny v AN</t>
  </si>
  <si>
    <t>-1994213047</t>
  </si>
  <si>
    <t>Poznámka k položce:_x000D_
Plovákový spínač hladiny s beznapěťovým přepínacím kontaktem včetně kabelu do 10 m a závaží, konzola nerez, IP67, použití pro pitnou vodu</t>
  </si>
  <si>
    <t>03EM04</t>
  </si>
  <si>
    <t>D+M - Plovákový spínač hladiny zaplavení AK</t>
  </si>
  <si>
    <t>2070147135</t>
  </si>
  <si>
    <t>Poznámka k položce:_x000D_
Plovákový spínač hladiny ve svislém provedení, se spínačem jazýčkového relé včetně kabelu 2 m, vnější uchycení závit M16x2, konzola nerez, IP67</t>
  </si>
  <si>
    <t>03EM05</t>
  </si>
  <si>
    <t>M - Zapojení jednotky impulzních výstupů pro vodoměry</t>
  </si>
  <si>
    <t>-1754222192</t>
  </si>
  <si>
    <t>M07</t>
  </si>
  <si>
    <t>Uzemnění a hromosvod</t>
  </si>
  <si>
    <t>07EM01</t>
  </si>
  <si>
    <t>D+M - Vodič Cu, H07V-K 6 zelenožlutý</t>
  </si>
  <si>
    <t>-945973578</t>
  </si>
  <si>
    <t>07EM02</t>
  </si>
  <si>
    <t>D+M - Vodič Cu, H07V-K 10 zelenožlutý</t>
  </si>
  <si>
    <t>-460274122</t>
  </si>
  <si>
    <t>07EM03</t>
  </si>
  <si>
    <t>D+M - Ekvipotenciální svorkovnice</t>
  </si>
  <si>
    <t>-719407807</t>
  </si>
  <si>
    <t>07EM04</t>
  </si>
  <si>
    <t>D+M - Obvodový zemnící pásek FeZn 30x4mm ve výkopu</t>
  </si>
  <si>
    <t>942648324</t>
  </si>
  <si>
    <t>07EM05</t>
  </si>
  <si>
    <t>D+M - FeZn drát d=10mm</t>
  </si>
  <si>
    <t>-2084477746</t>
  </si>
  <si>
    <t>07EM06</t>
  </si>
  <si>
    <t>D+M - Spoje uzemnění - sváry v zemi, betonu včetně ochrany proti korozi</t>
  </si>
  <si>
    <t>-530123500</t>
  </si>
  <si>
    <t>07EM07</t>
  </si>
  <si>
    <t>D+M - Drobný montážní materiál</t>
  </si>
  <si>
    <t>755443051</t>
  </si>
  <si>
    <t>07EM08</t>
  </si>
  <si>
    <t>D+M - Spojovací materiál pro pospojování</t>
  </si>
  <si>
    <t>570162353</t>
  </si>
  <si>
    <t>07EM09</t>
  </si>
  <si>
    <t>D+M - AlMgSi drát d8 na podpěrách</t>
  </si>
  <si>
    <t>1989435790</t>
  </si>
  <si>
    <t>07EM10</t>
  </si>
  <si>
    <t>D+M - Podpěra vedení do zdi</t>
  </si>
  <si>
    <t>1120855211</t>
  </si>
  <si>
    <t>07EM11</t>
  </si>
  <si>
    <t>D+M - Držák ochranné trubky</t>
  </si>
  <si>
    <t>832845901</t>
  </si>
  <si>
    <t>07EM12</t>
  </si>
  <si>
    <t>D+M - Ochranná trubka 1,7m</t>
  </si>
  <si>
    <t>-1048004020</t>
  </si>
  <si>
    <t>07EM13</t>
  </si>
  <si>
    <t>D+M - Podpěra jímacího vedení</t>
  </si>
  <si>
    <t>1297668321</t>
  </si>
  <si>
    <t>Poznámka k položce:_x000D_
Podpěra jímacího vedení na střechu - podpěry použité při montáži, musejí odpovídat dodané střešní krytině. Vzdálenost podpěr musí odpovídat doporučení výrobce.</t>
  </si>
  <si>
    <t>07EM14</t>
  </si>
  <si>
    <t>D+M - Svorka</t>
  </si>
  <si>
    <t>1535333448</t>
  </si>
  <si>
    <t>Poznámka k položce:_x000D_
Svorka spojovací, křížová</t>
  </si>
  <si>
    <t>07EM15</t>
  </si>
  <si>
    <t>D+M - Zkušební svorka</t>
  </si>
  <si>
    <t>1873024397</t>
  </si>
  <si>
    <t>07EM16</t>
  </si>
  <si>
    <t>D+M - Svorka na potrubí ST, vč. nerez pásku délky do 1m</t>
  </si>
  <si>
    <t>-918975143</t>
  </si>
  <si>
    <t>07EM17</t>
  </si>
  <si>
    <t>D+M - Jímací tyč délky 2,0 m</t>
  </si>
  <si>
    <t>1346106173</t>
  </si>
  <si>
    <t>07EM18</t>
  </si>
  <si>
    <t>D+M - Svorka jímací tyče</t>
  </si>
  <si>
    <t>1232934374</t>
  </si>
  <si>
    <t>07EM19</t>
  </si>
  <si>
    <t>D+M - Ochrana stříška dolní OSD</t>
  </si>
  <si>
    <t>1988915292</t>
  </si>
  <si>
    <t>07EM20</t>
  </si>
  <si>
    <t>D+M - Štítek pro označení svodu</t>
  </si>
  <si>
    <t>-387377533</t>
  </si>
  <si>
    <t>M08</t>
  </si>
  <si>
    <t>Poplachový zabezpečovací a tísňový systém</t>
  </si>
  <si>
    <t>08EM01</t>
  </si>
  <si>
    <t>D+M - Pohybové čidlo PIR</t>
  </si>
  <si>
    <t>1075599222</t>
  </si>
  <si>
    <t>101</t>
  </si>
  <si>
    <t>08EM02</t>
  </si>
  <si>
    <t>D+M - Bezkontaktní multitechnol.čtečka</t>
  </si>
  <si>
    <t>-485239504</t>
  </si>
  <si>
    <t>Poznámka k položce:_x000D_
Bezkontaktní multitechnol.čtečka 150 kHz, IP 66, umístit uvnitř, zatížení výstupu: 24V/2A DC</t>
  </si>
  <si>
    <t>102</t>
  </si>
  <si>
    <t>08EM03</t>
  </si>
  <si>
    <t>D+M - Ústředna PZTS</t>
  </si>
  <si>
    <t>-17780940</t>
  </si>
  <si>
    <t>Poznámka k položce:_x000D_
Ústředna PZTS + zálohovaný zdroj (včetně baterie), včetně programování systému PZTS</t>
  </si>
  <si>
    <t>103</t>
  </si>
  <si>
    <t>08EM04</t>
  </si>
  <si>
    <t>D+M - Dveřní magnetický kontakt</t>
  </si>
  <si>
    <t>1300777908</t>
  </si>
  <si>
    <t>104</t>
  </si>
  <si>
    <t>08EM05</t>
  </si>
  <si>
    <t>M - Zapojení kabelů do ústředny PZTS</t>
  </si>
  <si>
    <t>-1058243856</t>
  </si>
  <si>
    <t>M15</t>
  </si>
  <si>
    <t>Zemní práce</t>
  </si>
  <si>
    <t>105</t>
  </si>
  <si>
    <t>15EM01</t>
  </si>
  <si>
    <t>M  Vytýčení stávajícíh inženýrských sítí</t>
  </si>
  <si>
    <t>-1563650740</t>
  </si>
  <si>
    <t>106</t>
  </si>
  <si>
    <t>15EM02</t>
  </si>
  <si>
    <t>M  Výkop 350x800mm tř.3 - ve volném terénu</t>
  </si>
  <si>
    <t>-839934274</t>
  </si>
  <si>
    <t>Poznámka k položce:_x000D_
Kompletní výkop 350x800mm, zához 350x600mm, vč. pískového lože 100/100mm, hutnění a úpravy terénu (osetí).</t>
  </si>
  <si>
    <t>107</t>
  </si>
  <si>
    <t>15EM03</t>
  </si>
  <si>
    <t>D+M  Výstražná folie PVC šíře 220mm</t>
  </si>
  <si>
    <t>1467876594</t>
  </si>
  <si>
    <t>108</t>
  </si>
  <si>
    <t>15EM04</t>
  </si>
  <si>
    <t>M  Výkop 350x600mm tř.3 - ve volném terénu pro uzemnění</t>
  </si>
  <si>
    <t>1539907871</t>
  </si>
  <si>
    <t>M30</t>
  </si>
  <si>
    <t>Přidružené práce</t>
  </si>
  <si>
    <t>109</t>
  </si>
  <si>
    <t>30EM01</t>
  </si>
  <si>
    <t>HZS - Revize</t>
  </si>
  <si>
    <t>-1984213868</t>
  </si>
  <si>
    <t>Poznámka k položce:_x000D_
Provedení požadovaných měření a následné zpracování výchozí revize el. zařízení + stanovisko TIČR</t>
  </si>
  <si>
    <t>SO-01 - Splašková kanalizace</t>
  </si>
  <si>
    <t>01.01 - Stoka A</t>
  </si>
  <si>
    <t>ing. Zdena Průšková</t>
  </si>
  <si>
    <t>HSV - Práce a dodávky HSV</t>
  </si>
  <si>
    <t xml:space="preserve">    1 - Zemní práce</t>
  </si>
  <si>
    <t xml:space="preserve">    2 - Zakládání</t>
  </si>
  <si>
    <t xml:space="preserve">    4 - Vodorovné konstrukce</t>
  </si>
  <si>
    <t xml:space="preserve">    8 - Vedení trubní dálková a přípojná</t>
  </si>
  <si>
    <t xml:space="preserve">    998 - Přesun hmot</t>
  </si>
  <si>
    <t>HSV</t>
  </si>
  <si>
    <t>Práce a dodávky HSV</t>
  </si>
  <si>
    <t>115101201</t>
  </si>
  <si>
    <t>Čerpání vody na dopravní výšku do 10 m průměrný přítok do 500 l/min</t>
  </si>
  <si>
    <t>hod</t>
  </si>
  <si>
    <t>CS ÚRS 2025 01</t>
  </si>
  <si>
    <t>445974778</t>
  </si>
  <si>
    <t>VV</t>
  </si>
  <si>
    <t>SO 01 SPLAŠKOVÁ KANALIZACE</t>
  </si>
  <si>
    <t>STOKA A</t>
  </si>
  <si>
    <t>stan. (295,14 - 720,51)  8 h - odhad 60 dní</t>
  </si>
  <si>
    <t>60 * 8</t>
  </si>
  <si>
    <t>cyklické čerpání po celou dobu do zasypání objektu (0,00 - 295,14 m) - 24 h - odhad 60 dní - 2 čerpadla</t>
  </si>
  <si>
    <t>60 * 24 * 2</t>
  </si>
  <si>
    <t>Součet</t>
  </si>
  <si>
    <t>115101301</t>
  </si>
  <si>
    <t>Pohotovost čerpací soupravy pro dopravní výšku do 10 m přítok do 500 l/min</t>
  </si>
  <si>
    <t>den</t>
  </si>
  <si>
    <t>23842163</t>
  </si>
  <si>
    <t>60 * 2</t>
  </si>
  <si>
    <t>119001412</t>
  </si>
  <si>
    <t>Dočasné zajištění potrubí betonového, ŽB nebo kameninového DN přes 200 do 500 mm</t>
  </si>
  <si>
    <t>763397552</t>
  </si>
  <si>
    <t>"kanalizace DN 300"  1 * 1,2</t>
  </si>
  <si>
    <t>"kanalizace DN 400"  1 * 1,2</t>
  </si>
  <si>
    <t>"kanalizace DN 500"  1 * 1,2</t>
  </si>
  <si>
    <t>119001421</t>
  </si>
  <si>
    <t>Dočasné zajištění kabelů a kabelových tratí ze 3 volně ložených kabelů</t>
  </si>
  <si>
    <t>-1876250573</t>
  </si>
  <si>
    <t>"kabely NN"  4 * 1,2</t>
  </si>
  <si>
    <t>121151203.R</t>
  </si>
  <si>
    <t>Sejmutí lesní půdy plochy do 100 m2 tl vrstvy do 100 mm strojně</t>
  </si>
  <si>
    <t>1492742007</t>
  </si>
  <si>
    <t>(26,22 - 5,0) * 1,2</t>
  </si>
  <si>
    <t>"startovací jáma protlaku"  5,0 * 3,0</t>
  </si>
  <si>
    <t>"rozšíření na šachtu Š3"  2,6 * 1,4</t>
  </si>
  <si>
    <t>131151204</t>
  </si>
  <si>
    <t>Hloubení jam zapažených v hornině třídy těžitelnosti I skupiny 1 a 2 objem do 500 m3 strojně</t>
  </si>
  <si>
    <t>m3</t>
  </si>
  <si>
    <t>-1265032798</t>
  </si>
  <si>
    <t>lesní půda tl. 100 mm, startovací 5,0 x 3,0 m, hl. 2,9 m</t>
  </si>
  <si>
    <t>5,0 * 3,0 * (2,9-0,1)</t>
  </si>
  <si>
    <t>asfalt tl. 420 mm, cílová 3,0 x 2,3 m, hl. 3,5 m</t>
  </si>
  <si>
    <t>3,0 * 2,3 * (3,5-0,42)</t>
  </si>
  <si>
    <t>asfalt tl. 420 mm, startovací 5,0 x 3,0 m, hl. 3,25 m</t>
  </si>
  <si>
    <t>5,0 * 3,0 * (3,25-0,42)</t>
  </si>
  <si>
    <t>asfalt tl. 420 mm, cílová 3,0 x 2,0 m, hl. 3,3 m</t>
  </si>
  <si>
    <t>3,0 * 2,0 * (3,3-0,42)</t>
  </si>
  <si>
    <t>ZATŘÍDĚNÍ ZEMINY - 26%</t>
  </si>
  <si>
    <t>122,982 * 0,26</t>
  </si>
  <si>
    <t>131251204</t>
  </si>
  <si>
    <t>Hloubení jam zapažených v hornině třídy těžitelnosti I skupiny 3 objem do 500 m3 strojně</t>
  </si>
  <si>
    <t>1741261736</t>
  </si>
  <si>
    <t>ZATŘÍDĚNÍ ZEMINY - 4%</t>
  </si>
  <si>
    <t>122,982 * 0,04</t>
  </si>
  <si>
    <t>131351204</t>
  </si>
  <si>
    <t>Hloubení jam zapažených v hornině třídy těžitelnosti II skupiny 4 objem do 500 m3 strojně</t>
  </si>
  <si>
    <t>1930840109</t>
  </si>
  <si>
    <t>ZATŘÍDĚNÍ ZEMINY - 70%</t>
  </si>
  <si>
    <t>122,982 * 0,7</t>
  </si>
  <si>
    <t>132154206</t>
  </si>
  <si>
    <t>Hloubení zapažených rýh š do 2000 mm v hornině třídy těžitelnosti I skupiny 1 a 2 objem do 5000 m3</t>
  </si>
  <si>
    <t>336094975</t>
  </si>
  <si>
    <t>lesní půda tl. 100 mm, výkop š. 1,2 m, hl. 3,1 m</t>
  </si>
  <si>
    <t>(26,22 - 5,0) * 1,2 * (3,1-0,1)</t>
  </si>
  <si>
    <t>"rozšíření na šachty 1 ks"  2,6 * 1,4 * (3,1-0,1) * 1</t>
  </si>
  <si>
    <t>"prohloubení na šachty 1 ks"  2,6 * 2,6 * 0,32 * 1</t>
  </si>
  <si>
    <t>Mezisoučet</t>
  </si>
  <si>
    <t>asfaltová komunikace tl. 420 mm, výkop š. 1,2 m, hl. 3,1 m (dl. 242,4 mínus protlakové jámy 2,3 + 5,0 + 2,0 m)</t>
  </si>
  <si>
    <t>233,1 * 1,2 * (3,1-0,42)</t>
  </si>
  <si>
    <t>"rozšíření na šachty 7 ks"  2,6 * 1,4 * (3,1-0,42) * 7</t>
  </si>
  <si>
    <t>"prohloubení na šachty 7 ks"  2,6 * 2,6 * 0,32 * 7</t>
  </si>
  <si>
    <t>asfaltová komunikace tl. 420 mm, výkop š. 1,3 m, hl. 4,5 m (mezi Š6 - 10: 271,31 - 112,72 = 158,59 m)</t>
  </si>
  <si>
    <t>158,59 * 1,3 * (4,5-0,42)</t>
  </si>
  <si>
    <t>"rozšíření na šachty 3 ks"  2,6 * 1,3 * (4,5-0,42) * 3</t>
  </si>
  <si>
    <t>"prohloubení na šachty 3 ks"  2,6 * 2,6 * 0,32 * 3</t>
  </si>
  <si>
    <t>asfaltová komunikace tl. 380 mm, výkop š. 1,2 m, hl. 3,1 m</t>
  </si>
  <si>
    <t>278,8 * 1,2 * (3,1-0,38)</t>
  </si>
  <si>
    <t>"rozšíření na šachty 10 ks"  2,6 * 1,4 * (3,1-0,38) * 10</t>
  </si>
  <si>
    <t>"prohloubení na šachty 10 ks"  2,6 * 2,6 * 0,32 * 10</t>
  </si>
  <si>
    <t>2842,218 * 0,26</t>
  </si>
  <si>
    <t>132254206</t>
  </si>
  <si>
    <t>Hloubení zapažených rýh š do 2000 mm v hornině třídy těžitelnosti I skupiny 3 objem do 5000 m3</t>
  </si>
  <si>
    <t>-1014895877</t>
  </si>
  <si>
    <t>2842,218 * 0,04</t>
  </si>
  <si>
    <t>132354206</t>
  </si>
  <si>
    <t>Hloubení zapažených rýh š do 2000 mm v hornině třídy těžitelnosti II skupiny 4 objem do 5000 m3</t>
  </si>
  <si>
    <t>627429508</t>
  </si>
  <si>
    <t>2842,218 * 0,7</t>
  </si>
  <si>
    <t>139001101</t>
  </si>
  <si>
    <t>Příplatek za ztížení vykopávky v blízkosti podzemního vedení</t>
  </si>
  <si>
    <t>-1602359608</t>
  </si>
  <si>
    <t>kanalizace DN 300, DN 400, DN 500</t>
  </si>
  <si>
    <t>1,8*1,3*1,2 + 1,9*1,4*1,2 + 2,0*1,5*1,2</t>
  </si>
  <si>
    <t>kabely NN</t>
  </si>
  <si>
    <t>1,55*1,05*1,2 * 4</t>
  </si>
  <si>
    <t>141721224</t>
  </si>
  <si>
    <t>Řízený zemní protlak délky do 50 m hl do 6 m se zatažením potrubí průměru vrtu přes 500 do 560 mm v hornině třídy těžitelnosti I a II skupiny 1 až 4</t>
  </si>
  <si>
    <t>1929981085</t>
  </si>
  <si>
    <t>ocel DN 550</t>
  </si>
  <si>
    <t>9,0 + 5,5</t>
  </si>
  <si>
    <t>14033244</t>
  </si>
  <si>
    <t>trubka ocelová bezešvá hladká tl 14,2mm ČSN 41 1375.1 D 530mm</t>
  </si>
  <si>
    <t>-1292985902</t>
  </si>
  <si>
    <t>151721111.R</t>
  </si>
  <si>
    <t>Pažení do ocelových zápor vč. vrtů, osazení zápor, rozpěrných rámů, převázky, kotvení - zřízení, dodávka a odstranění</t>
  </si>
  <si>
    <t>1101019215</t>
  </si>
  <si>
    <t>Poznámka k položce:_x000D_
Cena zahrnuje veškeré náklady nutné pro zajištění výkopu pažením včetně dodávky materiálů, které nejsou specifikovány v samostatných položkách._x000D_
Návrh pažení včetně statického dimenzování a zajištění bude součástí dodavatelské dokumentace zpracovávané dodavatelem pažící stěny._x000D_
Tato dokumentace musí zohlednit zvolený postup a technologii výstavby.</t>
  </si>
  <si>
    <t>"startovací jáma, délka výkopu při hloubce výkopu 3,34 m" ( 5 + 3 )*2 * 3,34</t>
  </si>
  <si>
    <t>"cílová jáma, délka výkopu při hloubce výkopu 3,5 m" ( 3 + 2,3 )*2 * 3,5</t>
  </si>
  <si>
    <t>"startovací jáma, délka výkopu při hloubce výkopu 3,25 m" ( 5 + 3 )*2 * 3,25</t>
  </si>
  <si>
    <t>"cílová jáma, délka výkopu při hloubce výkopu 3,3 m" ( 3 + 2 )*2 * 3,3</t>
  </si>
  <si>
    <t>Mezisoučet (m2)</t>
  </si>
  <si>
    <t>151811131</t>
  </si>
  <si>
    <t>Osazení pažicího boxu hl výkopu do 4 m š do 1,2 m</t>
  </si>
  <si>
    <t>-1968266030</t>
  </si>
  <si>
    <t>dl. paženého úseku: 720,51-5-2,3-5-2-14,5 = 691,71 m</t>
  </si>
  <si>
    <t>hl. 4,5 m - dl. 158,59 m</t>
  </si>
  <si>
    <t>"souběh s vodovodem hl. 1,8 m"  158,59 * 4,5 + 158,59 * (4,5 - 1,8)</t>
  </si>
  <si>
    <t>"rozšíření na šachty 3 ks"  1,4 * 2 * 4,5 * 3</t>
  </si>
  <si>
    <t>hl. 3,1 m - dl. 533,12 m</t>
  </si>
  <si>
    <t>"souběh s vodovodem hl. 1,8 m"  533,12 * 3,1 + 533,12 * (3,1 - 1,8)</t>
  </si>
  <si>
    <t>"rozšíření na šachty 18 ks"  1,4 * 2 * 3,1 * 18</t>
  </si>
  <si>
    <t>151811231</t>
  </si>
  <si>
    <t>Odstranění pažicího boxu hl výkopu do 4 m š do 1,2 m</t>
  </si>
  <si>
    <t>-1437146416</t>
  </si>
  <si>
    <t>162351104</t>
  </si>
  <si>
    <t>Vodorovné přemístění přes 500 do 1000 m výkopku/sypaniny z horniny třídy těžitelnosti I skupiny 1 až 3</t>
  </si>
  <si>
    <t>-1185950986</t>
  </si>
  <si>
    <t>"meziskládka"  31,975 + 4,919 + 738,977 + 113,689</t>
  </si>
  <si>
    <t>"zpět na zásyp"  889,56</t>
  </si>
  <si>
    <t>162351124</t>
  </si>
  <si>
    <t>Vodorovné přemístění přes 500 do 1000 m výkopku/sypaniny z hornin třídy těžitelnosti II skupiny 4 a 5</t>
  </si>
  <si>
    <t>25363953</t>
  </si>
  <si>
    <t>"meziskládka"  1523,969 - 889,56</t>
  </si>
  <si>
    <t>"zpět na zásyp"  634,409</t>
  </si>
  <si>
    <t>162751137</t>
  </si>
  <si>
    <t>Vodorovné přemístění přes 9 000 do 10000 m výkopku/sypaniny z horniny třídy těžitelnosti II skupiny 4 a 5</t>
  </si>
  <si>
    <t>-1624230441</t>
  </si>
  <si>
    <t>"přebytečná zemina - skládka"  (86,087 + 1989,553) - 634,409</t>
  </si>
  <si>
    <t>162751139</t>
  </si>
  <si>
    <t>Příplatek k vodorovnému přemístění výkopku/sypaniny z horniny třídy těžitelnosti II skupiny 4 a 5 ZKD 1000 m přes 10000 m</t>
  </si>
  <si>
    <t>-1494281745</t>
  </si>
  <si>
    <t>1441,231*7 'Přepočtené koeficientem množství</t>
  </si>
  <si>
    <t>167151111</t>
  </si>
  <si>
    <t>Nakládání výkopku z hornin třídy těžitelnosti I skupiny 1 až 3 přes 100 m3</t>
  </si>
  <si>
    <t>149909706</t>
  </si>
  <si>
    <t>"zpět na zásyp z meziskládky"  889,56</t>
  </si>
  <si>
    <t>167151112</t>
  </si>
  <si>
    <t>Nakládání výkopku z hornin třídy těžitelnosti II skupiny 4 a 5 přes 100 m3</t>
  </si>
  <si>
    <t>-1648525052</t>
  </si>
  <si>
    <t>"zpět na zásyp z meziskládky"  634,409</t>
  </si>
  <si>
    <t>171201231</t>
  </si>
  <si>
    <t>Poplatek za uložení zeminy a kamení na recyklační skládce (skládkovné) kód odpadu 17 05 04</t>
  </si>
  <si>
    <t>t</t>
  </si>
  <si>
    <t>1733920365</t>
  </si>
  <si>
    <t>"přebytečná zemina"  1441,231 * 1,7</t>
  </si>
  <si>
    <t>171251201</t>
  </si>
  <si>
    <t>Uložení sypaniny na skládky nebo meziskládky</t>
  </si>
  <si>
    <t>991351458</t>
  </si>
  <si>
    <t>"zpět na zásyp"  889,56 + 634,409</t>
  </si>
  <si>
    <t>174151101</t>
  </si>
  <si>
    <t>Zásyp jam, šachet rýh nebo kolem objektů sypaninou se zhutněním</t>
  </si>
  <si>
    <t>-1618167453</t>
  </si>
  <si>
    <t>STOKA A-3-1</t>
  </si>
  <si>
    <t>lesní půda: výkop - lože - obsyp VO - podkl.deska</t>
  </si>
  <si>
    <t>(42,0 + 89,475) - 5,266 - 18,878 - 0,225</t>
  </si>
  <si>
    <t>použití k zásypu 100% výkopu</t>
  </si>
  <si>
    <t>asfalt 380 mm: výkop - lože - obsyp VO - podkl.deska</t>
  </si>
  <si>
    <t>1030,643 - 55,644 - 200,736 - 2,25</t>
  </si>
  <si>
    <t>použití k zásypu 50% výkopu: 1030,643 * 0,5 = 515,322 m3</t>
  </si>
  <si>
    <t>nový materiál:  772,013 - 515,322 = 256,691 m3</t>
  </si>
  <si>
    <t>asfalt 420 mm, š. 1,3 m: výkop - lože - obsyp VO - podkl.deska</t>
  </si>
  <si>
    <t>889,022 - 32,446 - 123,7 - 0,675</t>
  </si>
  <si>
    <t>použití k zásypu 50% výkopu: 889,022 * 0,5 = 444,511 m3</t>
  </si>
  <si>
    <t>nový materiál:  732,201 - 444,511 = 287,69 m3</t>
  </si>
  <si>
    <t>asfalt 420 mm, š. 1,2 m: výkop - lože - obsyp VO - podkl.deska</t>
  </si>
  <si>
    <t>21,252 + 42,45 + 17,28 + 833,078 = 914,06 m3</t>
  </si>
  <si>
    <t>914,06 - 48,0- 174,528 - 1,8</t>
  </si>
  <si>
    <t>použití k zásypu 50% výkopu: 914,06 * 0,5 = 457,03 m3</t>
  </si>
  <si>
    <t>nový materiál:  689,732 - 457,03 = 232,702 m3</t>
  </si>
  <si>
    <t>"původní výkopek celkem:"  107,106 + 515,322 + 444,511 + 457,03</t>
  </si>
  <si>
    <t>"nový materiál celkem:"  256,691 + 287,69 + 232,702</t>
  </si>
  <si>
    <t>58310008T</t>
  </si>
  <si>
    <t>vhodný zásypový materiál pro místní komunikace dle TP 146 včetně dopravy na staveniště</t>
  </si>
  <si>
    <t>1577895190</t>
  </si>
  <si>
    <t>nový materiál do zpětných zásypů</t>
  </si>
  <si>
    <t>777,083 * 1,1 * 1,01</t>
  </si>
  <si>
    <t>175151101</t>
  </si>
  <si>
    <t>Obsypání potrubí strojně sypaninou bez prohození, uloženou do 3 m</t>
  </si>
  <si>
    <t>394185810</t>
  </si>
  <si>
    <t>"VO - lesní půda"  26,22 * 1,2 * (0,3 + 0,3)</t>
  </si>
  <si>
    <t>"VO - asfalt 380 mm"  278,8 * 1,2 * (0,3 + 0,3)</t>
  </si>
  <si>
    <t>"VO - asfalt 420 mm, š.1,3 m"  158,59 * 1,3 * (0,3 + 0,3)</t>
  </si>
  <si>
    <t>"VO - asfalt 420 mm, š.1,2 m"  242,4 * 1,2 * (0,3 + 0,3)</t>
  </si>
  <si>
    <t>"odečet potrubí"  - PI * (0,15)^2 * (720,51 - 14,5)</t>
  </si>
  <si>
    <t>58337302</t>
  </si>
  <si>
    <t>štěrkopísek frakce 0/16</t>
  </si>
  <si>
    <t>262956982</t>
  </si>
  <si>
    <t>467,937*2 'Přepočtené koeficientem množství</t>
  </si>
  <si>
    <t>181351003</t>
  </si>
  <si>
    <t>Rozprostření ornice tl vrstvy do 200 mm pl do 100 m2 v rovině nebo ve svahu do 1:5 strojně</t>
  </si>
  <si>
    <t>1799322577</t>
  </si>
  <si>
    <t>44,104</t>
  </si>
  <si>
    <t>181451311</t>
  </si>
  <si>
    <t>Založení trávníku strojně v jedné operaci v rovině nebo na svahu do 1:5</t>
  </si>
  <si>
    <t>-1147484659</t>
  </si>
  <si>
    <t>00572470</t>
  </si>
  <si>
    <t>osivo směs travní univerzál</t>
  </si>
  <si>
    <t>275987088</t>
  </si>
  <si>
    <t>44,104*0,025 'Přepočtené koeficientem množství</t>
  </si>
  <si>
    <t>Zakládání</t>
  </si>
  <si>
    <t>211571121</t>
  </si>
  <si>
    <t>Výplň odvodňovacích žeber nebo trativodů kamenivem drobným těženým</t>
  </si>
  <si>
    <t>-1677135310</t>
  </si>
  <si>
    <t>"dl. x pl. v řezu"   706,01 * (0,102"m2" - PI*(0,05)^2)</t>
  </si>
  <si>
    <t>212755214</t>
  </si>
  <si>
    <t>Trativody z drenážních trubek plastových flexibilních DN 100 mm bez lože a obsypu</t>
  </si>
  <si>
    <t>-1125395081</t>
  </si>
  <si>
    <t>720,51 - 9,0 - 5,5</t>
  </si>
  <si>
    <t>Vodorovné konstrukce</t>
  </si>
  <si>
    <t>451573111</t>
  </si>
  <si>
    <t>Lože pod potrubí otevřený výkop ze štěrkopísku</t>
  </si>
  <si>
    <t>154638202</t>
  </si>
  <si>
    <t>"stoka - lesní půda"  26,22 * 1,2 * 0,15</t>
  </si>
  <si>
    <t>"rozšíření na šachty 1 ks"  2,6 * 1,4 * 0,15 * 1"ks"</t>
  </si>
  <si>
    <t>"stoka - asfalt tl.420, š.1,2 m"  242,4 * 1,2 * 0,15</t>
  </si>
  <si>
    <t>"rozšíření na šachty 7+1 ks"  2,6 * 1,4 * 0,15 * 8"ks"</t>
  </si>
  <si>
    <t>"stoka - asfalt tl.420, š.1,3 m"  158,59 * 1,3 * 0,15</t>
  </si>
  <si>
    <t>"rozšíření na šachty 3 ks"  2,6 * 1,3 * 0,15 * 3"ks"</t>
  </si>
  <si>
    <t>"stoka - asfalt tl.380, š.1,2 m"  278,8 * 1,2 * 0,15</t>
  </si>
  <si>
    <t>"rozšíření na šachty 10 ks"  2,6 * 1,4 * 0,15 * 10"ks"</t>
  </si>
  <si>
    <t>452311131</t>
  </si>
  <si>
    <t>Podkladní desky z betonu prostého bez zvýšených nároků na prostředí tř. C 12/15 otevřený výkop</t>
  </si>
  <si>
    <t>-1463931512</t>
  </si>
  <si>
    <t>"lesní půda - šachty 1 ks"  1,5 * 1,5 * 0,1 * 1"ks"</t>
  </si>
  <si>
    <t>"asfalt tl. 420 - šachty 7+1 ks"  1,5 * 1,5 * 0,1 * 8"ks"</t>
  </si>
  <si>
    <t>"asfalt tl. 420 - šachty 3 ks"  1,5 * 1,5 * 0,1 * 3"ks"</t>
  </si>
  <si>
    <t>"asfalt tl. 380 - šachty 10 ks"  1,5 * 1,5 * 0,1 * 10"ks"</t>
  </si>
  <si>
    <t>452351111</t>
  </si>
  <si>
    <t>Bednění podkladních desek nebo sedlového lože pod potrubí, stoky a drobné objekty otevřený výkop zřízení</t>
  </si>
  <si>
    <t>54329935</t>
  </si>
  <si>
    <t>"šachty"  1,5 * 4 * 0,1 * 22"ks"</t>
  </si>
  <si>
    <t>452351112</t>
  </si>
  <si>
    <t>Bednění podkladních desek nebo sedlového lože pod potrubí, stoky a drobné objekty otevřený výkop odstranění</t>
  </si>
  <si>
    <t>-974668233</t>
  </si>
  <si>
    <t>Vedení trubní dálková a přípojná</t>
  </si>
  <si>
    <t>871370420</t>
  </si>
  <si>
    <t>Montáž kanalizačního potrubí korugovaného SN 12 z polypropylenu DN 300</t>
  </si>
  <si>
    <t>349626445</t>
  </si>
  <si>
    <t>720,51</t>
  </si>
  <si>
    <t>28617040.R</t>
  </si>
  <si>
    <t>trubka kanalizační PP plnostěnná DN 300, SN12</t>
  </si>
  <si>
    <t>-1975561507</t>
  </si>
  <si>
    <t>Poznámka k položce:_x000D_
Viz zpráva B.2 Technické a uživatelské standardy_x000D_
Příloha D.1.2.1 TZ kanalizace</t>
  </si>
  <si>
    <t>720,51*1,015 'Přepočtené koeficientem množství</t>
  </si>
  <si>
    <t>286170.R1</t>
  </si>
  <si>
    <t>svařovací kroužky pro PP DN 300</t>
  </si>
  <si>
    <t>-2081353179</t>
  </si>
  <si>
    <t>pro úsek Š1 - Š9</t>
  </si>
  <si>
    <t>286170.R2</t>
  </si>
  <si>
    <t>těsnící kroužky pro PP DN 300</t>
  </si>
  <si>
    <t>-527398043</t>
  </si>
  <si>
    <t>přidané těsnění pro napojení do šachet</t>
  </si>
  <si>
    <t>892372111</t>
  </si>
  <si>
    <t>Zabezpečení konců potrubí DN do 300 při tlakových zkouškách vodou</t>
  </si>
  <si>
    <t>522755536</t>
  </si>
  <si>
    <t>892381111</t>
  </si>
  <si>
    <t>Tlaková zkouška vodou potrubí DN 250, DN 300 nebo 350</t>
  </si>
  <si>
    <t>-204796338</t>
  </si>
  <si>
    <t>89441.R003</t>
  </si>
  <si>
    <t>Zřízení kanalizační šachty z prefabrikovaných dílů výšky přes 2 m do 3 m, vč. dodávky</t>
  </si>
  <si>
    <t>-1720234870</t>
  </si>
  <si>
    <t>Š3, Š5, Š11, Š14, Š24</t>
  </si>
  <si>
    <t>89441.R004</t>
  </si>
  <si>
    <t>Zřízení kanalizační šachty z prefabrikovaných dílů výšky přes 3 m do 4 m, vč. dodávky</t>
  </si>
  <si>
    <t>-1961046952</t>
  </si>
  <si>
    <t>Š4, Š6, Š10, Š12, Š15, Š16, Š17, Š18, Š19, Š20, Š21, Š22, Š23</t>
  </si>
  <si>
    <t>89441.R005</t>
  </si>
  <si>
    <t>Zřízení kanalizační šachty z prefabrikovaných dílů výšky přes 4 m do 5 m, vč. dodávky</t>
  </si>
  <si>
    <t>887736384</t>
  </si>
  <si>
    <t>Š9, Š13</t>
  </si>
  <si>
    <t>89441.R006</t>
  </si>
  <si>
    <t>Zřízení kanalizační šachty z prefabrikovaných dílů výšky přes 5 m do 6 m, vč. dodávky</t>
  </si>
  <si>
    <t>271109093</t>
  </si>
  <si>
    <t>Š7, Š8</t>
  </si>
  <si>
    <t>899104112</t>
  </si>
  <si>
    <t>Osazení poklopů litinových, ocelových nebo železobetonových včetně rámů pro třídu zatížení D400, E600</t>
  </si>
  <si>
    <t>-1267372178</t>
  </si>
  <si>
    <t>"v otevřeném terénu: Š3"  1</t>
  </si>
  <si>
    <t>28661935.R</t>
  </si>
  <si>
    <t>poklop šachtový litinový DN 600 pro třídu zatížení D400, s integrovanou tlumící vložkou, se znakem města</t>
  </si>
  <si>
    <t>-1155731996</t>
  </si>
  <si>
    <t>899721112</t>
  </si>
  <si>
    <t>Signalizační vodič DN přes 150 mm na potrubí</t>
  </si>
  <si>
    <t>754413520</t>
  </si>
  <si>
    <t>899722113</t>
  </si>
  <si>
    <t>Krytí potrubí z plastů výstražnou fólií z PVC přes 25 do 34cm</t>
  </si>
  <si>
    <t>854573683</t>
  </si>
  <si>
    <t>899911312</t>
  </si>
  <si>
    <t>Kluzná objímka výšky 110 mm vnějšího průměru potrubí přes 309 mm do 356 mm</t>
  </si>
  <si>
    <t>914750655</t>
  </si>
  <si>
    <t>"9 m"  5</t>
  </si>
  <si>
    <t>"5,5 m"  3</t>
  </si>
  <si>
    <t>899913165.R</t>
  </si>
  <si>
    <t>Uzavírací manžeta chráničky potrubí DN 300 x 550</t>
  </si>
  <si>
    <t>120453869</t>
  </si>
  <si>
    <t>998</t>
  </si>
  <si>
    <t>Přesun hmot</t>
  </si>
  <si>
    <t>998276101</t>
  </si>
  <si>
    <t>Přesun hmot pro trubní vedení z trub z plastických hmot otevřený výkop</t>
  </si>
  <si>
    <t>508322274</t>
  </si>
  <si>
    <t>01.02 - Stoka A-1</t>
  </si>
  <si>
    <t>-265584860</t>
  </si>
  <si>
    <t>STOKA A-1</t>
  </si>
  <si>
    <t>cyklické čerpání po celou dobu do zasypání objektu - 24 h - odhad 25 dní - 2 čerpadla</t>
  </si>
  <si>
    <t>25 * 24 * 2</t>
  </si>
  <si>
    <t>-2099980747</t>
  </si>
  <si>
    <t>25 * 2</t>
  </si>
  <si>
    <t>-1064748975</t>
  </si>
  <si>
    <t>1 * 1,2</t>
  </si>
  <si>
    <t>132154205</t>
  </si>
  <si>
    <t>Hloubení zapažených rýh š do 2000 mm v hornině třídy těžitelnosti I skupiny 1 a 2 objem do 1000 m3</t>
  </si>
  <si>
    <t>1225443580</t>
  </si>
  <si>
    <t>asfaltová komunikace tl. 420 mm, výkop š. 1,2 m, hl. 2,95 m</t>
  </si>
  <si>
    <t>204,29 * 1,2 * (2,95-0,42)</t>
  </si>
  <si>
    <t>"rozšíření na šachty 5 ks"  2,6 * 1,4 * (2,95-0,42) * 5</t>
  </si>
  <si>
    <t>"prohloubení na šachty 5 ks"  2,6 * 2,6 * 0,32 * 5</t>
  </si>
  <si>
    <t>677,086 * 0,26</t>
  </si>
  <si>
    <t>132254205</t>
  </si>
  <si>
    <t>Hloubení zapažených rýh š do 2000 mm v hornině třídy těžitelnosti I skupiny 3 objem do 1000 m3</t>
  </si>
  <si>
    <t>1460329117</t>
  </si>
  <si>
    <t>677,086 * 0,04</t>
  </si>
  <si>
    <t>132354205</t>
  </si>
  <si>
    <t>Hloubení zapažených rýh š do 2000 mm v hornině třídy těžitelnosti II skupiny 4 objem do 1000 m3</t>
  </si>
  <si>
    <t>1433521395</t>
  </si>
  <si>
    <t>677,086 * 0,7</t>
  </si>
  <si>
    <t>425673998</t>
  </si>
  <si>
    <t>"kabel NN"  1,55 * 1,05 * 1,2</t>
  </si>
  <si>
    <t>-2092166390</t>
  </si>
  <si>
    <t>"souběh s vodovodem hl. 1,8 m"  204,29 * 2,95 + 204,29 * (2,95 - 1,8)</t>
  </si>
  <si>
    <t>"rozšíření na šachty 5 ks"  1,4 * 2 * 2,95 * 5</t>
  </si>
  <si>
    <t>1726226419</t>
  </si>
  <si>
    <t>-1455646040</t>
  </si>
  <si>
    <t>"meziskládka"  176,042 + 27,083</t>
  </si>
  <si>
    <t>"zpět na zásyp"  203,125</t>
  </si>
  <si>
    <t>475882446</t>
  </si>
  <si>
    <t>"meziskládka"  338,543 - 203,125</t>
  </si>
  <si>
    <t>"zpět na zásyp"  135,418</t>
  </si>
  <si>
    <t>592177480</t>
  </si>
  <si>
    <t>"přebytečná zemina - skládka"  473,96 - 135,418</t>
  </si>
  <si>
    <t>-1143827837</t>
  </si>
  <si>
    <t>338,542*7 'Přepočtené koeficientem množství</t>
  </si>
  <si>
    <t>1941289672</t>
  </si>
  <si>
    <t>"zpět na zásyp z meziskládky"  203,125</t>
  </si>
  <si>
    <t>1036665467</t>
  </si>
  <si>
    <t>"zpět na zásyp z meziskládky"  135,418</t>
  </si>
  <si>
    <t>-1974825329</t>
  </si>
  <si>
    <t>"přebytečná zemina"  338,542 * 1,7</t>
  </si>
  <si>
    <t>586467218</t>
  </si>
  <si>
    <t>1244799093</t>
  </si>
  <si>
    <t>výkop - lože - obsyp VO - podkl.deska</t>
  </si>
  <si>
    <t>677,086 - 39,502 - 147,089 - 1,125</t>
  </si>
  <si>
    <t>použití k zásypu 50% výkopu: 677,086 * 0,5 = 338,543 m3</t>
  </si>
  <si>
    <t>nový materiál:  489,37 - 338,543 = 150,827 m3</t>
  </si>
  <si>
    <t>-1953822964</t>
  </si>
  <si>
    <t>150,827 * 1,1 * 1,01</t>
  </si>
  <si>
    <t>971491645</t>
  </si>
  <si>
    <t>"VO"  204,29 * 1,2 * (0,3 + 0,3)</t>
  </si>
  <si>
    <t>"odečet potrubí"  - PI * (0,15)^2 * 204,29</t>
  </si>
  <si>
    <t>1633090910</t>
  </si>
  <si>
    <t>132,649*2 'Přepočtené koeficientem množství</t>
  </si>
  <si>
    <t>-253795156</t>
  </si>
  <si>
    <t>"dl. x pl. v řezu"   204,29 * (0,102"m2" - PI*(0,05)^2)</t>
  </si>
  <si>
    <t>551095513</t>
  </si>
  <si>
    <t>204,29</t>
  </si>
  <si>
    <t>-1889373803</t>
  </si>
  <si>
    <t>"stoka"  204,29 * 1,2 * 0,15</t>
  </si>
  <si>
    <t>"rozšíření na šachty"  2,6 * 1,4 * 0,15 * 5"ks"</t>
  </si>
  <si>
    <t>1204803730</t>
  </si>
  <si>
    <t>"šachty"  1,5 * 1,5 * 0,1 * 5"ks"</t>
  </si>
  <si>
    <t>884524397</t>
  </si>
  <si>
    <t>"šachty"  1,5 * 4 * 0,1 * 5"ks"</t>
  </si>
  <si>
    <t>922833389</t>
  </si>
  <si>
    <t>1097926692</t>
  </si>
  <si>
    <t>896790424</t>
  </si>
  <si>
    <t>204,29*1,015 'Přepočtené koeficientem množství</t>
  </si>
  <si>
    <t>535664659</t>
  </si>
  <si>
    <t>769566344</t>
  </si>
  <si>
    <t>-1197535895</t>
  </si>
  <si>
    <t>1890287907</t>
  </si>
  <si>
    <t>Š25, Š28, Š29</t>
  </si>
  <si>
    <t>-1562546345</t>
  </si>
  <si>
    <t>Š26, Š27</t>
  </si>
  <si>
    <t>-1469879109</t>
  </si>
  <si>
    <t>1393965074</t>
  </si>
  <si>
    <t>-1210720830</t>
  </si>
  <si>
    <t>492553057</t>
  </si>
  <si>
    <t>1683530551</t>
  </si>
  <si>
    <t>01.03 - Stoka A-1-1</t>
  </si>
  <si>
    <t xml:space="preserve">    997 - Doprava suti a vybouraných hmot</t>
  </si>
  <si>
    <t>113107321</t>
  </si>
  <si>
    <t>Odstranění podkladu z kameniva drceného tl do 100 mm strojně pl do 50 m2</t>
  </si>
  <si>
    <t>1206698403</t>
  </si>
  <si>
    <t>STOKA A-1-1</t>
  </si>
  <si>
    <t>štěrková cesta - v šířce výkopu</t>
  </si>
  <si>
    <t>(38,52 - 3,08) * 1,2</t>
  </si>
  <si>
    <t>"rozšíření na šachty 2 ks"  2,6 * 1,4 * 2</t>
  </si>
  <si>
    <t>-1127174494</t>
  </si>
  <si>
    <t>cyklické čerpání po celou dobu do zasypání objektu - 24 h - odhad 15 dní - 2 čerpadla</t>
  </si>
  <si>
    <t>15 * 24 * 2</t>
  </si>
  <si>
    <t>1633630806</t>
  </si>
  <si>
    <t>15 * 2</t>
  </si>
  <si>
    <t>900152151</t>
  </si>
  <si>
    <t>"stávající kanalizace DN 400"  1 * 1,2</t>
  </si>
  <si>
    <t>1412729377</t>
  </si>
  <si>
    <t>-1040671042</t>
  </si>
  <si>
    <t>asfaltová komunikace tl. 420 mm, výkop š. 1,2 m, hl. 3,15 m</t>
  </si>
  <si>
    <t>3,08 * 1,2 * (3,15-0,42)</t>
  </si>
  <si>
    <t>štěrková cesta tl. 100 mm, výkop š. 1,2 m, hl. 3,15 m</t>
  </si>
  <si>
    <t>35,44 * 1,2 * (3,15-0,1)</t>
  </si>
  <si>
    <t>"rozšíření na šachty 2 ks"  2,6 * 1,4 * (3,15-0,1) * 2</t>
  </si>
  <si>
    <t>"prohloubení na šachty 2 ks"  2,6 * 2,6 * 0,32 * 2</t>
  </si>
  <si>
    <t>166,33 * 0,26</t>
  </si>
  <si>
    <t>-1025136891</t>
  </si>
  <si>
    <t>166,33 * 0,04</t>
  </si>
  <si>
    <t>140104765</t>
  </si>
  <si>
    <t>166,33 * 0,7</t>
  </si>
  <si>
    <t>1915275505</t>
  </si>
  <si>
    <t>"stávající kanalizace DN 400"  1,9 * 1,4 * 1,2</t>
  </si>
  <si>
    <t>-108574883</t>
  </si>
  <si>
    <t>"souběh s vodovodem hl. 1,8 m"  38,52 * 3,15 + 38,52 * (3,15 - 1,8)</t>
  </si>
  <si>
    <t>"rozšíření na šachty 2 ks"  1,4 * 2 * 3,15 * 2</t>
  </si>
  <si>
    <t>465577165</t>
  </si>
  <si>
    <t>326626576</t>
  </si>
  <si>
    <t>"meziskládka"  43,246 + 6,653</t>
  </si>
  <si>
    <t>"zpět na zásyp"  49,899</t>
  </si>
  <si>
    <t>-1381156775</t>
  </si>
  <si>
    <t>"meziskládka"  127,847 - 49,899</t>
  </si>
  <si>
    <t>"zpět na zásyp"  77,948</t>
  </si>
  <si>
    <t>1519854180</t>
  </si>
  <si>
    <t>"přebytečná zemina - skládka"  116,431 - 77,948</t>
  </si>
  <si>
    <t>-1547778754</t>
  </si>
  <si>
    <t>38,483*7 'Přepočtené koeficientem množství</t>
  </si>
  <si>
    <t>-726653753</t>
  </si>
  <si>
    <t>"zpět na zásyp z meziskládky"  49,899</t>
  </si>
  <si>
    <t>1231549993</t>
  </si>
  <si>
    <t>"zpět na zásyp z meziskládky"  77,948</t>
  </si>
  <si>
    <t>1108306638</t>
  </si>
  <si>
    <t>"přebytečná zemina"  38,483 * 1,7</t>
  </si>
  <si>
    <t>-207485939</t>
  </si>
  <si>
    <t>-1880634177</t>
  </si>
  <si>
    <t>asfalt: výkop - lože - obsyp VO</t>
  </si>
  <si>
    <t>10,09 - 0,554 - 2,218</t>
  </si>
  <si>
    <t>použití k zásypu 50% výkopu: 10,09 * 0,5 = 5,045 m3</t>
  </si>
  <si>
    <t>nový materiál:  7,318 - 5,045 = 2,273 m3</t>
  </si>
  <si>
    <t>štěrk: výkop - lože - obsyp VO - podkl.deska</t>
  </si>
  <si>
    <t>156,24 - 7,471 - 25,517 - 0,45</t>
  </si>
  <si>
    <t>607747851</t>
  </si>
  <si>
    <t>2,273 * 1,1 * 1,01</t>
  </si>
  <si>
    <t>745192070</t>
  </si>
  <si>
    <t>"VO - asfalt"  3,08 * 1,2 * (0,3 + 0,3)</t>
  </si>
  <si>
    <t>"VO - štěrk"  35,44 * 1,2 * (0,3 + 0,3)</t>
  </si>
  <si>
    <t>-911047814</t>
  </si>
  <si>
    <t>13,295*2 'Přepočtené koeficientem množství</t>
  </si>
  <si>
    <t>-1860314324</t>
  </si>
  <si>
    <t>"dl. x pl. v řezu"   38,52 * (0,102"m2" - PI*(0,05)^2)</t>
  </si>
  <si>
    <t>821390052</t>
  </si>
  <si>
    <t>38,52</t>
  </si>
  <si>
    <t>646038186</t>
  </si>
  <si>
    <t>"stoka - asfalt"  3,08 * 1,2 * 0,15</t>
  </si>
  <si>
    <t>"stoka - štěrk"  35,44 * 1,2 * 0,15</t>
  </si>
  <si>
    <t>"rozšíření na šachty"  2,6 * 1,4 * 0,15 * 2"ks"</t>
  </si>
  <si>
    <t>739455735</t>
  </si>
  <si>
    <t>"šachty"  1,5 * 1,5 * 0,1 * 2"ks"</t>
  </si>
  <si>
    <t>-1808918087</t>
  </si>
  <si>
    <t>"šachty"  1,5 * 4 * 0,1 * 2"ks"</t>
  </si>
  <si>
    <t>874060467</t>
  </si>
  <si>
    <t>301298013</t>
  </si>
  <si>
    <t>1572374492</t>
  </si>
  <si>
    <t>38,52*1,015 'Přepočtené koeficientem množství</t>
  </si>
  <si>
    <t>888889950</t>
  </si>
  <si>
    <t>194355152</t>
  </si>
  <si>
    <t>1763473810</t>
  </si>
  <si>
    <t>-1054912049</t>
  </si>
  <si>
    <t>Š30, Š31</t>
  </si>
  <si>
    <t>-422160232</t>
  </si>
  <si>
    <t>-290473285</t>
  </si>
  <si>
    <t>1406569609</t>
  </si>
  <si>
    <t>-1313682055</t>
  </si>
  <si>
    <t>997</t>
  </si>
  <si>
    <t>Doprava suti a vybouraných hmot</t>
  </si>
  <si>
    <t>997221551</t>
  </si>
  <si>
    <t>Vodorovná doprava suti ze sypkých materiálů do 1 km</t>
  </si>
  <si>
    <t>-1044258203</t>
  </si>
  <si>
    <t>997221559</t>
  </si>
  <si>
    <t>Příplatek ZKD 1 km u vodorovné dopravy suti ze sypkých materiálů</t>
  </si>
  <si>
    <t>1992839610</t>
  </si>
  <si>
    <t>8,467*16 'Přepočtené koeficientem množství</t>
  </si>
  <si>
    <t>997221873</t>
  </si>
  <si>
    <t>Poplatek za uložení na recyklační skládce (skládkovné) stavebního odpadu zeminy a kamení zatříděného do Katalogu odpadů pod kódem 17 05 04</t>
  </si>
  <si>
    <t>-599138376</t>
  </si>
  <si>
    <t>-1677784695</t>
  </si>
  <si>
    <t>01.04 - Stoka A-2</t>
  </si>
  <si>
    <t xml:space="preserve">    5 - Komunikace pozemní</t>
  </si>
  <si>
    <t>112101103</t>
  </si>
  <si>
    <t>Odstranění stromů listnatých průměru kmene přes 500 do 700 mm</t>
  </si>
  <si>
    <t>570580862</t>
  </si>
  <si>
    <t>STOKA A-2</t>
  </si>
  <si>
    <t>112101122</t>
  </si>
  <si>
    <t>Odstranění stromů jehličnatých průměru kmene přes 300 do 500 mm</t>
  </si>
  <si>
    <t>-606473495</t>
  </si>
  <si>
    <t>112251102</t>
  </si>
  <si>
    <t>Odstranění pařezů průměru přes 300 do 500 mm</t>
  </si>
  <si>
    <t>-1889136108</t>
  </si>
  <si>
    <t>112251103</t>
  </si>
  <si>
    <t>Odstranění pařezů průměru přes 500 do 700 mm</t>
  </si>
  <si>
    <t>-1411094198</t>
  </si>
  <si>
    <t>1085323956</t>
  </si>
  <si>
    <t>8 h - odhad 30 dní</t>
  </si>
  <si>
    <t>30 * 8</t>
  </si>
  <si>
    <t>-267104937</t>
  </si>
  <si>
    <t>119001411</t>
  </si>
  <si>
    <t>Dočasné zajištění potrubí betonového, ŽB nebo kameninového DN do 200 mm</t>
  </si>
  <si>
    <t>125749758</t>
  </si>
  <si>
    <t>"stávající kanalizace DN 150"  1 * 1,2</t>
  </si>
  <si>
    <t>468181593</t>
  </si>
  <si>
    <t>"stávající kanalizace DN 300"  1 * 1,2</t>
  </si>
  <si>
    <t>"stávající kanalizace DN 500"  2 * 1,2</t>
  </si>
  <si>
    <t>-2119355111</t>
  </si>
  <si>
    <t>3 * 1,2</t>
  </si>
  <si>
    <t>121151103</t>
  </si>
  <si>
    <t>Sejmutí ornice plochy do 100 m2 tl vrstvy do 200 mm strojně</t>
  </si>
  <si>
    <t>1917456154</t>
  </si>
  <si>
    <t>tl. 100 mm v š. výkopu</t>
  </si>
  <si>
    <t>5,67 * 1,2</t>
  </si>
  <si>
    <t>2,6 * 1,4</t>
  </si>
  <si>
    <t>-685845361</t>
  </si>
  <si>
    <t>asfaltová komunikace tl. 420 mm, výkop š. 1,2 m, hl. 2,35 m</t>
  </si>
  <si>
    <t>235,41 * 1,2 * (2,35-0,42)</t>
  </si>
  <si>
    <t>"rozšíření na šachty 10 ks"  2,6 * 1,4 * (2,35-0,42) * 10</t>
  </si>
  <si>
    <t>tráva tl. 100 mm, výkop š. 1,2 m, hl. 2,35 m</t>
  </si>
  <si>
    <t>5,67 * 1,2 * (2,35-0,1)</t>
  </si>
  <si>
    <t>"rozšíření na šachty 1 ks"  2,6 * 1,4 * (2,35-0,1) * 1</t>
  </si>
  <si>
    <t>ZATŘÍDĚNÍ ZEMINY - 5 %</t>
  </si>
  <si>
    <t>662,756 * 0,05</t>
  </si>
  <si>
    <t>1556310266</t>
  </si>
  <si>
    <t>ZATŘÍDĚNÍ ZEMINY - 8%</t>
  </si>
  <si>
    <t>662,756 * 0,08</t>
  </si>
  <si>
    <t>-1313550680</t>
  </si>
  <si>
    <t>ZATŘÍDĚNÍ ZEMINY - 12%</t>
  </si>
  <si>
    <t>662,756 * 0,12</t>
  </si>
  <si>
    <t>132454205</t>
  </si>
  <si>
    <t>Hloubení zapažených rýh š do 2000 mm v hornině třídy těžitelnosti II skupiny 5 objem do 1000 m3</t>
  </si>
  <si>
    <t>-1575293648</t>
  </si>
  <si>
    <t>ZATŘÍDĚNÍ ZEMINY - 20%</t>
  </si>
  <si>
    <t>662,756 * 0,2</t>
  </si>
  <si>
    <t>132554205</t>
  </si>
  <si>
    <t>Hloubení zapažených rýh š do 2000 mm v hornině třídy těžitelnosti III skupiny 6 objem do 1000 m3</t>
  </si>
  <si>
    <t>86434948</t>
  </si>
  <si>
    <t>ZATŘÍDĚNÍ ZEMINY - 55%</t>
  </si>
  <si>
    <t>662,756 * 0,55</t>
  </si>
  <si>
    <t>451282538</t>
  </si>
  <si>
    <t>"stávající kanalizace DN 150"  1,65 * 1,15 * 1,2</t>
  </si>
  <si>
    <t>"stávající kanalizace DN 300"  1,8 * 1,3 * 1,2</t>
  </si>
  <si>
    <t>"stávající kanalizace DN 500"  2,0 * 1,5 * 1,2 * 2</t>
  </si>
  <si>
    <t>"kabel NN"  1,55 * 1,05 * 1,2 * 3</t>
  </si>
  <si>
    <t>151101102</t>
  </si>
  <si>
    <t>Zřízení příložného pažení a rozepření stěn rýh hl přes 2 do 4 m</t>
  </si>
  <si>
    <t>620933028</t>
  </si>
  <si>
    <t>"souběh s vodovodem hl. 1,8 m"  241,08 * 2,35 + 241,08 * (2,35 - 1,8)</t>
  </si>
  <si>
    <t>"rozšíření na šachty 11 ks"  1,4 * 2 * 2,35 * 11</t>
  </si>
  <si>
    <t>151101112</t>
  </si>
  <si>
    <t>Odstranění příložného pažení a rozepření stěn rýh hl přes 2 do 4 m</t>
  </si>
  <si>
    <t>-427839293</t>
  </si>
  <si>
    <t>-1831585637</t>
  </si>
  <si>
    <t>"meziskládka"  33,138 + 53,02</t>
  </si>
  <si>
    <t>"zpět na zásyp"  86,158</t>
  </si>
  <si>
    <t>637262015</t>
  </si>
  <si>
    <t>"meziskládka"  79,531 + 132,551</t>
  </si>
  <si>
    <t>"zpět na zásyp"  212,082</t>
  </si>
  <si>
    <t>162351144</t>
  </si>
  <si>
    <t>Vodorovné přemístění přes 500 do 1000 m výkopku/sypaniny z horniny třídy těžitelnosti III skupiny 6 a 7</t>
  </si>
  <si>
    <t>471361703</t>
  </si>
  <si>
    <t>"meziskládka"  (19,788 + 318,547) - (86,159 + 212,082)</t>
  </si>
  <si>
    <t>"zpět na zásyp"  40,094</t>
  </si>
  <si>
    <t>162751157</t>
  </si>
  <si>
    <t>Vodorovné přemístění přes 9 000 do 10000 m výkopku/sypaniny z horniny třídy těžitelnosti III skupiny 6 a 7</t>
  </si>
  <si>
    <t>1682596335</t>
  </si>
  <si>
    <t>"přebytečná zemina - skládka"  364,516 - 40,094</t>
  </si>
  <si>
    <t>162751159</t>
  </si>
  <si>
    <t>Příplatek k vodorovnému přemístění výkopku/sypaniny z horniny třídy těžitelnosti III skupiny 6 a 7 ZKD 1000 m přes 10000 m</t>
  </si>
  <si>
    <t>-1987651231</t>
  </si>
  <si>
    <t>324,422*7 'Přepočtené koeficientem množství</t>
  </si>
  <si>
    <t>511256850</t>
  </si>
  <si>
    <t>"zpět na zásyp z meziskládky"  86,158</t>
  </si>
  <si>
    <t>1527332455</t>
  </si>
  <si>
    <t>"zpět na zásyp z meziskládky"  212,082</t>
  </si>
  <si>
    <t>167151113</t>
  </si>
  <si>
    <t>Nakládání výkopku z hornin třídy těžitelnosti III skupiny 6 a 7 přes 100 m3</t>
  </si>
  <si>
    <t>-2140484517</t>
  </si>
  <si>
    <t>"zpět na zásyp z meziskládky"  40,094</t>
  </si>
  <si>
    <t>692575306</t>
  </si>
  <si>
    <t>"přebytečná zemina"  324,422 * 1,7</t>
  </si>
  <si>
    <t>-145387481</t>
  </si>
  <si>
    <t>"zpět na zásyp"  86,158 + 212,082 + 40,094</t>
  </si>
  <si>
    <t>-1257050302</t>
  </si>
  <si>
    <t>asfalt: výkop - lože - obsyp VO - podkl.deska</t>
  </si>
  <si>
    <t>637,094 - 47,834 - 169,495 - 2,25</t>
  </si>
  <si>
    <t>použití k zásypu 50% výkopu: 637,094 * 0,5 = 318,547 m3</t>
  </si>
  <si>
    <t>nový materiál:  417,515 - 318,547 = 98,968 m3</t>
  </si>
  <si>
    <t>tráva: výkop - lože - obsyp VO - podkl.deska</t>
  </si>
  <si>
    <t>25,662 - 1,567 - 4,082 - 0,225</t>
  </si>
  <si>
    <t>1451715509</t>
  </si>
  <si>
    <t>98,968 * 1,1 * 1,01</t>
  </si>
  <si>
    <t>156825945</t>
  </si>
  <si>
    <t>"VO - tráva"  5,67 * 1,2 * (0,3 + 0,3)</t>
  </si>
  <si>
    <t>"VO - asfalt"  235,41 * 1,2 * (0,3 + 0,3)</t>
  </si>
  <si>
    <t>"odečet potrubí"  - PI * (0,15)^2 * 241,08</t>
  </si>
  <si>
    <t>-716586595</t>
  </si>
  <si>
    <t>156,536*2 'Přepočtené koeficientem množství</t>
  </si>
  <si>
    <t>560475939</t>
  </si>
  <si>
    <t>10,444</t>
  </si>
  <si>
    <t>1831145513</t>
  </si>
  <si>
    <t>-974333608</t>
  </si>
  <si>
    <t>10,444*0,025 'Přepočtené koeficientem množství</t>
  </si>
  <si>
    <t>1498032864</t>
  </si>
  <si>
    <t>"dl. x pl. v řezu"   241,08 * (0,102"m2" - PI*(0,05)^2)</t>
  </si>
  <si>
    <t>-1365113615</t>
  </si>
  <si>
    <t>241,08</t>
  </si>
  <si>
    <t>122297924</t>
  </si>
  <si>
    <t>"stoka - asfalt"  235,41 * 1,2 * 0,15</t>
  </si>
  <si>
    <t>"stoka - tráva"  5,67 * 1,2 * 0,15</t>
  </si>
  <si>
    <t>-518563778</t>
  </si>
  <si>
    <t>"šachty - asfalt"  1,5 * 1,5 * 0,1 * 10"ks"</t>
  </si>
  <si>
    <t>"šachty - tráva"  1,5 * 1,5 * 0,1 * 1"ks"</t>
  </si>
  <si>
    <t>-711296495</t>
  </si>
  <si>
    <t>"šachty"  1,5 * 4 * 0,1 * 11"ks"</t>
  </si>
  <si>
    <t>949499567</t>
  </si>
  <si>
    <t>Komunikace pozemní</t>
  </si>
  <si>
    <t>591141111.R</t>
  </si>
  <si>
    <t>Kladení dlažby z kostek velkých z kamene do betonového lože</t>
  </si>
  <si>
    <t>-1725162836</t>
  </si>
  <si>
    <t>poklopy mimo zpevněný terén</t>
  </si>
  <si>
    <t>PI * (0,6)^2 - PI * (0,3)^2</t>
  </si>
  <si>
    <t>58381008</t>
  </si>
  <si>
    <t>kostka štípaná dlažební žula velká 15/17</t>
  </si>
  <si>
    <t>1475535275</t>
  </si>
  <si>
    <t>0,848*1,01 'Přepočtené koeficientem množství</t>
  </si>
  <si>
    <t>-728040717</t>
  </si>
  <si>
    <t>352817357</t>
  </si>
  <si>
    <t>241,08*1,015 'Přepočtené koeficientem množství</t>
  </si>
  <si>
    <t>364167270</t>
  </si>
  <si>
    <t>2081099218</t>
  </si>
  <si>
    <t>1792625020</t>
  </si>
  <si>
    <t>1192010533</t>
  </si>
  <si>
    <t>Š32 - Š41</t>
  </si>
  <si>
    <t>1623561040</t>
  </si>
  <si>
    <t>-2136732097</t>
  </si>
  <si>
    <t>-637517765</t>
  </si>
  <si>
    <t>1705994563</t>
  </si>
  <si>
    <t>409872861</t>
  </si>
  <si>
    <t>01.05 - Stoka A-2-1</t>
  </si>
  <si>
    <t>-817603946</t>
  </si>
  <si>
    <t>STOKA A-2-1</t>
  </si>
  <si>
    <t>nezpevněná komunikace - v šířce výkopu</t>
  </si>
  <si>
    <t>58,6 * 1,2</t>
  </si>
  <si>
    <t>-1059808111</t>
  </si>
  <si>
    <t>8 h - odhad 15 dní</t>
  </si>
  <si>
    <t>15 * 8</t>
  </si>
  <si>
    <t>13312842</t>
  </si>
  <si>
    <t>1685129048</t>
  </si>
  <si>
    <t>4 * 1,2</t>
  </si>
  <si>
    <t>1239944595</t>
  </si>
  <si>
    <t>12,19 * 1,2</t>
  </si>
  <si>
    <t>-984138868</t>
  </si>
  <si>
    <t>asfaltová komunikace tl. 420 mm, výkop š. 1,2 m, hl. 2,75 m</t>
  </si>
  <si>
    <t>8,84 * 1,2 * (2,75-0,42)</t>
  </si>
  <si>
    <t>tráva tl. 100 mm, výkop š. 1,2 m, hl. 2,75 m</t>
  </si>
  <si>
    <t>12,19 * 1,2 * (2,75-0,1)</t>
  </si>
  <si>
    <t>nezpevněná kom. tl. 100 mm, výkop š. 1,2 m, hl. 2,75 m</t>
  </si>
  <si>
    <t>58,6 * 1,2 * (2,75-0,1)</t>
  </si>
  <si>
    <t>"rozšíření na šachty 2 ks"  2,6 * 1,4 * (2,75-0,1) * 2</t>
  </si>
  <si>
    <t>273,447 * 0,05</t>
  </si>
  <si>
    <t>159511412</t>
  </si>
  <si>
    <t>273,447 * 0,08</t>
  </si>
  <si>
    <t>-871669157</t>
  </si>
  <si>
    <t>273,447 * 0,12</t>
  </si>
  <si>
    <t>-1603302609</t>
  </si>
  <si>
    <t>273,447 * 0,2</t>
  </si>
  <si>
    <t>-1898489419</t>
  </si>
  <si>
    <t>273,447 * 0,55</t>
  </si>
  <si>
    <t>1161295905</t>
  </si>
  <si>
    <t>"kabel NN"  1,55 * 1,05 * 1,2 * 4</t>
  </si>
  <si>
    <t>7621143</t>
  </si>
  <si>
    <t>"souběh s vodovodem hl. 1,8 m"  79,63 * 2,75 + 79,63 * (2,75 - 1,8)</t>
  </si>
  <si>
    <t>"rozšíření na šachty 2 ks"  1,4 * 2 * 2,75 * 2</t>
  </si>
  <si>
    <t>-1269390036</t>
  </si>
  <si>
    <t>-1708495237</t>
  </si>
  <si>
    <t>"meziskládka"  13,672 + 21,876</t>
  </si>
  <si>
    <t>"zpět na zásyp"  35,548</t>
  </si>
  <si>
    <t>-1497640376</t>
  </si>
  <si>
    <t>"meziskládka"  32,814 + 54,689</t>
  </si>
  <si>
    <t>"zpět na zásyp"  87,503</t>
  </si>
  <si>
    <t>804942852</t>
  </si>
  <si>
    <t>"meziskládka"  (200,238 - 4,402) - (35,548 + 87,503)</t>
  </si>
  <si>
    <t>"zpět na zásyp"  72,785</t>
  </si>
  <si>
    <t>-1275864909</t>
  </si>
  <si>
    <t>"přebytečná zemina - skládka"  150,396 - 72,785</t>
  </si>
  <si>
    <t>1890361521</t>
  </si>
  <si>
    <t>77,611*7 'Přepočtené koeficientem množství</t>
  </si>
  <si>
    <t>267205332</t>
  </si>
  <si>
    <t>"zpět na zásyp z meziskládky"  35,548</t>
  </si>
  <si>
    <t>-387956596</t>
  </si>
  <si>
    <t>"zpět na zásyp z meziskládky"  87,503</t>
  </si>
  <si>
    <t>-939881431</t>
  </si>
  <si>
    <t>"zpět na zásyp z meziskládky"  72,785</t>
  </si>
  <si>
    <t>1564681005</t>
  </si>
  <si>
    <t>"přebytečná zemina"  77,611 * 1,7</t>
  </si>
  <si>
    <t>-11588469</t>
  </si>
  <si>
    <t>"zpět na zásyp"  35,548 + 87,503 + 72,785</t>
  </si>
  <si>
    <t>284291622</t>
  </si>
  <si>
    <t>24,717 - 1,591 - 6,365</t>
  </si>
  <si>
    <t>použití k zásypu 50% výkopu: 24,717 * 0,5 = 12,359 m3</t>
  </si>
  <si>
    <t>nový materiál (zásyp - použitý výkopek):  16,761 - 12,359 = 4,402 m3</t>
  </si>
  <si>
    <t>tráva, nezp.kom.: výkop - lože - obsyp VO - podkl.deska</t>
  </si>
  <si>
    <t>(38,764 + 209,966) - (12,742 + 1,092) - 50,969 - 0,45</t>
  </si>
  <si>
    <t>1517363075</t>
  </si>
  <si>
    <t>4,402 * 1,1 * 1,01</t>
  </si>
  <si>
    <t>1758419809</t>
  </si>
  <si>
    <t>"VO - tráva, nezp.kom."  (12,19 + 58,6) * 1,2 * (0,3 + 0,3)</t>
  </si>
  <si>
    <t>"VO - asfalt"  8,84 * 1,2 * (0,3 + 0,3)</t>
  </si>
  <si>
    <t>"odečet potrubí"  - PI * (0,15)^2 * 79,63</t>
  </si>
  <si>
    <t>-433979105</t>
  </si>
  <si>
    <t>51,705*2 'Přepočtené koeficientem množství</t>
  </si>
  <si>
    <t>54348789</t>
  </si>
  <si>
    <t>14,628</t>
  </si>
  <si>
    <t>-1931175016</t>
  </si>
  <si>
    <t>-800643637</t>
  </si>
  <si>
    <t>14,628*0,025 'Přepočtené koeficientem množství</t>
  </si>
  <si>
    <t>-882453077</t>
  </si>
  <si>
    <t>"dl. x pl. v řezu"   79,63 * (0,102"m2" - PI*(0,05)^2)</t>
  </si>
  <si>
    <t>-1134097963</t>
  </si>
  <si>
    <t>79,63</t>
  </si>
  <si>
    <t>2110526981</t>
  </si>
  <si>
    <t>"stoka - asfalt"  8,84 * 1,2 * 0,15</t>
  </si>
  <si>
    <t>"stoka - tráva, nezp.kom"  (12,19 + 58,6) * 1,2 * 0,15</t>
  </si>
  <si>
    <t>"rozšíření na šachty 2 ks"  2,6 * 1,4 * 0,15 * 2"ks"</t>
  </si>
  <si>
    <t>1511859119</t>
  </si>
  <si>
    <t>"šachty - nezp.kom."  1,5 * 1,5 * 0,1 * 2"ks"</t>
  </si>
  <si>
    <t>-1721352269</t>
  </si>
  <si>
    <t>839145408</t>
  </si>
  <si>
    <t>1586879336</t>
  </si>
  <si>
    <t>PI * (0,6)^2 - PI * (0,3)^2 * 2"ks"</t>
  </si>
  <si>
    <t>-1786293731</t>
  </si>
  <si>
    <t>0,565*1,01 'Přepočtené koeficientem množství</t>
  </si>
  <si>
    <t>1035619835</t>
  </si>
  <si>
    <t>-750924398</t>
  </si>
  <si>
    <t>79,63*1,015 'Přepočtené koeficientem množství</t>
  </si>
  <si>
    <t>-998130820</t>
  </si>
  <si>
    <t>-1512343729</t>
  </si>
  <si>
    <t>-1723710650</t>
  </si>
  <si>
    <t>-547198742</t>
  </si>
  <si>
    <t>Š43</t>
  </si>
  <si>
    <t>-96520380</t>
  </si>
  <si>
    <t>Š42</t>
  </si>
  <si>
    <t>306550203</t>
  </si>
  <si>
    <t>114769243</t>
  </si>
  <si>
    <t>-803546403</t>
  </si>
  <si>
    <t>-830751309</t>
  </si>
  <si>
    <t>1018924866</t>
  </si>
  <si>
    <t>-2084800101</t>
  </si>
  <si>
    <t>13,192*16 'Přepočtené koeficientem množství</t>
  </si>
  <si>
    <t>-1546867200</t>
  </si>
  <si>
    <t>-2053839088</t>
  </si>
  <si>
    <t>01.06 - Stoka A-2-1-1</t>
  </si>
  <si>
    <t>661447701</t>
  </si>
  <si>
    <t>STOKA A-2-1-1</t>
  </si>
  <si>
    <t>46,84 * 1,2</t>
  </si>
  <si>
    <t>"rozšíření na šachty 1 ks"  2,6 * 1,4 * 1</t>
  </si>
  <si>
    <t>1614276263</t>
  </si>
  <si>
    <t>-1292174135</t>
  </si>
  <si>
    <t>-1415826588</t>
  </si>
  <si>
    <t>669645136</t>
  </si>
  <si>
    <t>13,35 * 1,2</t>
  </si>
  <si>
    <t>1359708270</t>
  </si>
  <si>
    <t>tráva tl. 100 mm, výkop š. 1,2 m, hl. 2,65 m</t>
  </si>
  <si>
    <t>13,35 * 1,2 * (2,65-0,1)</t>
  </si>
  <si>
    <t>nezpevněná kom. tl. 100 mm, výkop š. 1,2 m, hl. 2,65 m</t>
  </si>
  <si>
    <t>46,84 * 1,2 * (2,65-0,1)</t>
  </si>
  <si>
    <t>"rozšíření na šachty 2 ks"  2,6 * 1,4 * (2,65-0,1) * 2</t>
  </si>
  <si>
    <t>207,071 * 0,05</t>
  </si>
  <si>
    <t>-2082317281</t>
  </si>
  <si>
    <t>207,071 * 0,08</t>
  </si>
  <si>
    <t>-1421530837</t>
  </si>
  <si>
    <t>207,071 * 0,12</t>
  </si>
  <si>
    <t>1922737590</t>
  </si>
  <si>
    <t>207,071 * 0,2</t>
  </si>
  <si>
    <t>-1975459292</t>
  </si>
  <si>
    <t>207,071 * 0,55</t>
  </si>
  <si>
    <t>2052759424</t>
  </si>
  <si>
    <t>"kabel NN"  1,55 * 1,05 * 1,2 * 1</t>
  </si>
  <si>
    <t>1955334448</t>
  </si>
  <si>
    <t>"souběh s vodovodem hl. 1,8 m"  60,19 * 2,65 + 60,19 * (2,65 - 1,8)</t>
  </si>
  <si>
    <t>"rozšíření na šachty 2 ks"  1,4 * 2 * 2,65 * 2</t>
  </si>
  <si>
    <t>977728622</t>
  </si>
  <si>
    <t>1184433981</t>
  </si>
  <si>
    <t>"meziskládka"  10,354 + 16,566</t>
  </si>
  <si>
    <t>"zpět na zásyp"  26,92</t>
  </si>
  <si>
    <t>-783376318</t>
  </si>
  <si>
    <t>"meziskládka"  24,849 + 41,414</t>
  </si>
  <si>
    <t>"zpět na zásyp"  66,263</t>
  </si>
  <si>
    <t>302367558</t>
  </si>
  <si>
    <t>"meziskládka"  151,358 - (26,92 + 66,263)</t>
  </si>
  <si>
    <t>"zpět na zásyp"  58,175</t>
  </si>
  <si>
    <t>150636283</t>
  </si>
  <si>
    <t>"přebytečná zemina - skládka"  151,358 - 58,175</t>
  </si>
  <si>
    <t>1723443681</t>
  </si>
  <si>
    <t>93,183*7 'Přepočtené koeficientem množství</t>
  </si>
  <si>
    <t>1424230821</t>
  </si>
  <si>
    <t>"zpět na zásyp z meziskládky"  26,92</t>
  </si>
  <si>
    <t>289896336</t>
  </si>
  <si>
    <t>"zpět na zásyp z meziskládky"  66,263</t>
  </si>
  <si>
    <t>-618806658</t>
  </si>
  <si>
    <t>"zpět na zásyp z meziskládky"  58,175</t>
  </si>
  <si>
    <t>237951830</t>
  </si>
  <si>
    <t>"přebytečná zemina"  93,183 * 1,7</t>
  </si>
  <si>
    <t>101452937</t>
  </si>
  <si>
    <t>"zpět na zásyp"  26,92 + 66,263 + 58,175</t>
  </si>
  <si>
    <t>592708909</t>
  </si>
  <si>
    <t>207,071 - 11,926 - 43,337 - 0,45</t>
  </si>
  <si>
    <t>1988251889</t>
  </si>
  <si>
    <t>"VO - tráva, nezp.kom."  (13,35 + 46,84) * 1,2 * (0,3 + 0,3)</t>
  </si>
  <si>
    <t>"odečet potrubí"  - PI * (0,15)^2 * 60,19</t>
  </si>
  <si>
    <t>-1376792912</t>
  </si>
  <si>
    <t>39,082*2 'Přepočtené koeficientem množství</t>
  </si>
  <si>
    <t>209865009</t>
  </si>
  <si>
    <t>19,66</t>
  </si>
  <si>
    <t>134573321</t>
  </si>
  <si>
    <t>2136509802</t>
  </si>
  <si>
    <t>19,66*0,025 'Přepočtené koeficientem množství</t>
  </si>
  <si>
    <t>-1415114191</t>
  </si>
  <si>
    <t>"dl. x pl. v řezu"   60,19 * (0,102"m2" - PI*(0,05)^2)</t>
  </si>
  <si>
    <t>-682459911</t>
  </si>
  <si>
    <t>60,19</t>
  </si>
  <si>
    <t>-1398365015</t>
  </si>
  <si>
    <t>"stoka - tráva, nezp.kom"  (13,35 + 46,84) * 1,2 * 0,15</t>
  </si>
  <si>
    <t>-564573229</t>
  </si>
  <si>
    <t>-893306111</t>
  </si>
  <si>
    <t>765925007</t>
  </si>
  <si>
    <t>286926796</t>
  </si>
  <si>
    <t>-1962255914</t>
  </si>
  <si>
    <t>-485735362</t>
  </si>
  <si>
    <t>1938037638</t>
  </si>
  <si>
    <t>60,19*1,015 'Přepočtené koeficientem množství</t>
  </si>
  <si>
    <t>1468104634</t>
  </si>
  <si>
    <t>-753430168</t>
  </si>
  <si>
    <t>552627261</t>
  </si>
  <si>
    <t>1133329740</t>
  </si>
  <si>
    <t>Š44, Š45</t>
  </si>
  <si>
    <t>-1150818794</t>
  </si>
  <si>
    <t>1807879125</t>
  </si>
  <si>
    <t>1468263784</t>
  </si>
  <si>
    <t>1213401731</t>
  </si>
  <si>
    <t>-1629089504</t>
  </si>
  <si>
    <t>1975845493</t>
  </si>
  <si>
    <t>10,174*16 'Přepočtené koeficientem množství</t>
  </si>
  <si>
    <t>1884585163</t>
  </si>
  <si>
    <t>-1077440527</t>
  </si>
  <si>
    <t>01.07 - Stoka A-3</t>
  </si>
  <si>
    <t>111211231</t>
  </si>
  <si>
    <t>Snesení listnatého klestu D do 30 cm ve svahu do 1:3</t>
  </si>
  <si>
    <t>263485549</t>
  </si>
  <si>
    <t>112101101</t>
  </si>
  <si>
    <t>Odstranění stromů listnatých průměru kmene přes 100 do 300 mm</t>
  </si>
  <si>
    <t>1382225814</t>
  </si>
  <si>
    <t>STOKA A-3</t>
  </si>
  <si>
    <t>112251101</t>
  </si>
  <si>
    <t>Odstranění pařezů průměru přes 100 do 300 mm</t>
  </si>
  <si>
    <t>639071444</t>
  </si>
  <si>
    <t>-602258666</t>
  </si>
  <si>
    <t>86,42 * 1,2</t>
  </si>
  <si>
    <t>"rozšíření na šachty 3 ks"  2,6 * 1,4 * 3</t>
  </si>
  <si>
    <t>1473593545</t>
  </si>
  <si>
    <t>8 h - odhad 35 dní</t>
  </si>
  <si>
    <t>35 * 8</t>
  </si>
  <si>
    <t>cyklické čerpání po celou dobu do zasypání objektu (0,00 - 127,41 m) - 24 h - odhad 20 dní - 2 čerpadla</t>
  </si>
  <si>
    <t>20 * 24 * 2</t>
  </si>
  <si>
    <t>-1828099669</t>
  </si>
  <si>
    <t>20 * 2</t>
  </si>
  <si>
    <t>119001405</t>
  </si>
  <si>
    <t>Dočasné zajištění potrubí z PE DN do 200 mm</t>
  </si>
  <si>
    <t>-1229696214</t>
  </si>
  <si>
    <t>"vodovod D 90"  2 * 1,2</t>
  </si>
  <si>
    <t>"vodovod D 110"  2 * 1,2</t>
  </si>
  <si>
    <t>-123937262</t>
  </si>
  <si>
    <t>"stávající kanalizace DN 80"  1 * 1,2</t>
  </si>
  <si>
    <t>"stávající kanalizace DN 150"  5 * 1,2</t>
  </si>
  <si>
    <t>"stávající kanalizace DN 200"  2 * 1,2</t>
  </si>
  <si>
    <t>1261315619</t>
  </si>
  <si>
    <t>773345452</t>
  </si>
  <si>
    <t>-561256842</t>
  </si>
  <si>
    <t>asfaltová komunikace tl. 380 mm, výkop š. 1,2 m, hl. 2,55 m</t>
  </si>
  <si>
    <t>304,82 * 1,2 * (2,55-0,38)</t>
  </si>
  <si>
    <t>"rozšíření na šachty 10 ks"  2,6 * 1,4 * (2,55-0,38) * 10</t>
  </si>
  <si>
    <t>nezp.kom. tl. 100 mm, výkop š. 1,2 m, hl. 2,55 m</t>
  </si>
  <si>
    <t>86,42 * 1,2 * (2,55-0,1)</t>
  </si>
  <si>
    <t>"rozšíření na šachty 3 ks"  2,6 * 1,4 * (2,55-0,1) * 3</t>
  </si>
  <si>
    <t>1181,69 * 0,05</t>
  </si>
  <si>
    <t>-1928046444</t>
  </si>
  <si>
    <t>1181,69 * 0,08</t>
  </si>
  <si>
    <t>-97839704</t>
  </si>
  <si>
    <t>1181,69 * 0,12</t>
  </si>
  <si>
    <t>1263257437</t>
  </si>
  <si>
    <t>1181,69 * 0,2</t>
  </si>
  <si>
    <t>2086066532</t>
  </si>
  <si>
    <t>1181,69 * 0,55</t>
  </si>
  <si>
    <t>1280202435</t>
  </si>
  <si>
    <t>"vodovod D 90"  1,59 * 1,09 * 2 * 1,2</t>
  </si>
  <si>
    <t>"vodovod D 110"  1,61 * 1,11 * 2 * 1,2</t>
  </si>
  <si>
    <t>"stávající kanalizace DN 80"  1,58 * 1,08 * 1 * 1,2</t>
  </si>
  <si>
    <t>"stávající kanalizace DN 150"  1,65 * 1,15 * 5 * 1,2</t>
  </si>
  <si>
    <t>"stávající kanalizace DN 200"  1,7 * 1,2 * 2 * 1,2</t>
  </si>
  <si>
    <t>402806344</t>
  </si>
  <si>
    <t>Š50 - Š58</t>
  </si>
  <si>
    <t>"souběh s vodovodem hl. 1,8 m"  263,83 * 2,55 + 263,83 * (2,55 - 1,8)</t>
  </si>
  <si>
    <t>"rozšíření na šachty 11 ks"  1,4 * 2 * 2,55 * 9</t>
  </si>
  <si>
    <t>1623315363</t>
  </si>
  <si>
    <t>-233939116</t>
  </si>
  <si>
    <t>do Š50</t>
  </si>
  <si>
    <t>"souběh s vodovodem hl. 1,8 m"  (127,41 + 43,18) * 2,55 + (127,41 - 43,18) * (2,55 - 1,8)</t>
  </si>
  <si>
    <t>"rozšíření na šachty 4 ks"  1,4 * 2 * 2,55 * 4</t>
  </si>
  <si>
    <t>-465449136</t>
  </si>
  <si>
    <t>162201401</t>
  </si>
  <si>
    <t>Vodorovné přemístění větví stromů listnatých do 1 km D kmene přes 100 do 300 mm</t>
  </si>
  <si>
    <t>-57156181</t>
  </si>
  <si>
    <t>162201411</t>
  </si>
  <si>
    <t>Vodorovné přemístění kmenů stromů listnatých do 1 km D kmene přes 100 do 300 mm</t>
  </si>
  <si>
    <t>-146734567</t>
  </si>
  <si>
    <t>976246362</t>
  </si>
  <si>
    <t>"meziskládka"  59,085 + 94,535</t>
  </si>
  <si>
    <t>"zpět na zásyp"  153,62</t>
  </si>
  <si>
    <t>-1652100140</t>
  </si>
  <si>
    <t>"meziskládka"  141,803 + 236,338</t>
  </si>
  <si>
    <t>"zpět na zásyp"  378,141</t>
  </si>
  <si>
    <t>282852851</t>
  </si>
  <si>
    <t>"meziskládka"  (447,186 + 207,228) - (153,62 + 378,141)</t>
  </si>
  <si>
    <t>"zpět na zásyp"  122,653</t>
  </si>
  <si>
    <t>1341839372</t>
  </si>
  <si>
    <t>"přebytečná zemina - skládka"  649,93 - 122,653</t>
  </si>
  <si>
    <t>228708950</t>
  </si>
  <si>
    <t>527,277*7 'Přepočtené koeficientem množství</t>
  </si>
  <si>
    <t>-423837587</t>
  </si>
  <si>
    <t>"zpět na zásyp z meziskládky"  153,62</t>
  </si>
  <si>
    <t>-781253917</t>
  </si>
  <si>
    <t>"zpět na zásyp z meziskládky"  378,141</t>
  </si>
  <si>
    <t>718448045</t>
  </si>
  <si>
    <t>"zpět na zásyp z meziskládky"  122,653</t>
  </si>
  <si>
    <t>1490701445</t>
  </si>
  <si>
    <t>"přebytečná zemina"  527,277 * 1,7</t>
  </si>
  <si>
    <t>108141930</t>
  </si>
  <si>
    <t>"zpět na zásyp"  153,62 + 378,141 + 122,653</t>
  </si>
  <si>
    <t>-921904353</t>
  </si>
  <si>
    <t>894,371 - 60,328 - 219,47 - 2,25</t>
  </si>
  <si>
    <t>použití k zásypu 50% výkopu: 894,371 * 0,5 = 447,186 m3</t>
  </si>
  <si>
    <t>nový materiál:  612,323 - 447,186 = 165,138 m3</t>
  </si>
  <si>
    <t>nezp.kom.: výkop - lože - obsyp VO - podkl.deska</t>
  </si>
  <si>
    <t>287,319 - 17,194 - 62,222 - 0,675</t>
  </si>
  <si>
    <t>-1626831593</t>
  </si>
  <si>
    <t>165,138 * 1,1 * 1,01</t>
  </si>
  <si>
    <t>659463341</t>
  </si>
  <si>
    <t>"VO - nezp.kom."  86,42 * 1,2 * (0,3 + 0,3)</t>
  </si>
  <si>
    <t>"VO - asfalt"  304,82 * 1,2 * (0,3 + 0,3)</t>
  </si>
  <si>
    <t>"odečet potrubí"  - PI * (0,15)^2 * 391,24</t>
  </si>
  <si>
    <t>-170721249</t>
  </si>
  <si>
    <t>254,037*2 'Přepočtené koeficientem množství</t>
  </si>
  <si>
    <t>-1926658127</t>
  </si>
  <si>
    <t>"dl. x pl. v řezu"   391,24 * (0,102"m2" - PI*(0,05)^2)</t>
  </si>
  <si>
    <t>1264851751</t>
  </si>
  <si>
    <t>391,24</t>
  </si>
  <si>
    <t>1234066680</t>
  </si>
  <si>
    <t>"stoka - asfalt"  304,82 * 1,2 * 0,15</t>
  </si>
  <si>
    <t>"stoka - nezp.kom."  86,42 * 1,2 * 0,15</t>
  </si>
  <si>
    <t>"rozšíření na šachty 3 ks"  2,6 * 1,4 * 0,15 * 3"ks"</t>
  </si>
  <si>
    <t>-1057850088</t>
  </si>
  <si>
    <t>"šachty - nezp.kom."  1,5 * 1,5 * 0,1 * 3"ks"</t>
  </si>
  <si>
    <t>-1139444315</t>
  </si>
  <si>
    <t>"šachty"  1,5 * 4 * 0,1 * 13"ks"</t>
  </si>
  <si>
    <t>1886252180</t>
  </si>
  <si>
    <t>-1632126756</t>
  </si>
  <si>
    <t>Š56, Š57, Š58</t>
  </si>
  <si>
    <t>(PI * (0,6)^2 - PI * (0,3)^2) * 3</t>
  </si>
  <si>
    <t>1230647477</t>
  </si>
  <si>
    <t>2,545*1,01 'Přepočtené koeficientem množství</t>
  </si>
  <si>
    <t>-428513882</t>
  </si>
  <si>
    <t>-1734951892</t>
  </si>
  <si>
    <t>391,24*1,015 'Přepočtené koeficientem množství</t>
  </si>
  <si>
    <t>1393021624</t>
  </si>
  <si>
    <t>-1992875105</t>
  </si>
  <si>
    <t>-1215061705</t>
  </si>
  <si>
    <t>1538201720</t>
  </si>
  <si>
    <t>-372559188</t>
  </si>
  <si>
    <t>Š49, Š51</t>
  </si>
  <si>
    <t>1973432305</t>
  </si>
  <si>
    <t>1115756466</t>
  </si>
  <si>
    <t>-2017114019</t>
  </si>
  <si>
    <t>1060591562</t>
  </si>
  <si>
    <t>1552366120</t>
  </si>
  <si>
    <t>406204408</t>
  </si>
  <si>
    <t>19,486*16 'Přepočtené koeficientem množství</t>
  </si>
  <si>
    <t>1159919184</t>
  </si>
  <si>
    <t>-866806026</t>
  </si>
  <si>
    <t>01.08 - Stoka A-3-1</t>
  </si>
  <si>
    <t xml:space="preserve">    8 - Trubní vedení</t>
  </si>
  <si>
    <t>1145986643</t>
  </si>
  <si>
    <t>-1997548313</t>
  </si>
  <si>
    <t>916273979</t>
  </si>
  <si>
    <t>"vodovod D 90"  1 * 1,2</t>
  </si>
  <si>
    <t>414268087</t>
  </si>
  <si>
    <t>"stávající kanalizace DN 500"  1 * 1,2</t>
  </si>
  <si>
    <t>1692990124</t>
  </si>
  <si>
    <t>131151203</t>
  </si>
  <si>
    <t>Hloubení jam zapažených v hornině třídy těžitelnosti I skupiny 1 a 2 objem do 100 m3 strojně</t>
  </si>
  <si>
    <t>1331753816</t>
  </si>
  <si>
    <t>tráva tl. 100 mm, cílová 3,2 x 2,3 m, hl. 2,55 m</t>
  </si>
  <si>
    <t>3,2 * 2,3 * (2,55-0,1)</t>
  </si>
  <si>
    <t>tráva tl. 100 mm, startovací 5,0 x 2,5 m, hl. 3,14 m</t>
  </si>
  <si>
    <t>5,0 * 2,5 * (3,14-0,1)</t>
  </si>
  <si>
    <t>56,032 * 0,26</t>
  </si>
  <si>
    <t>131251203</t>
  </si>
  <si>
    <t>Hloubení jam zapažených v hornině třídy těžitelnosti I skupiny 3 objem do 100 m3 strojně</t>
  </si>
  <si>
    <t>-1791208354</t>
  </si>
  <si>
    <t>56,032 * 0,04</t>
  </si>
  <si>
    <t>131351203</t>
  </si>
  <si>
    <t>Hloubení jam zapažených v hornině třídy těžitelnosti II skupiny 4 objem do 100 m3 strojně</t>
  </si>
  <si>
    <t>-106994601</t>
  </si>
  <si>
    <t>56,032 * 0,7</t>
  </si>
  <si>
    <t>1959167379</t>
  </si>
  <si>
    <t>asfaltová komunikace tl. 380 mm, výkop š. 1,2 m, hl. 2,45 m</t>
  </si>
  <si>
    <t>25,08 * 1,2 * (2,45-0,38)</t>
  </si>
  <si>
    <t>"rozšíření na šachty 2 ks"  2,6 * 1,4 * (2,45-0,38) * 2</t>
  </si>
  <si>
    <t>tráva tl. 100 mm, výkop š. 1,2 m, hl. 2,45 m</t>
  </si>
  <si>
    <t>dl. - protlak - cílová j. - startovací j. (62,67 - 21 - 2,3 - 5,0 = 34,37 m</t>
  </si>
  <si>
    <t>34,37 * 1,2 * (2,45-0,1)</t>
  </si>
  <si>
    <t>178,618 * 0,26</t>
  </si>
  <si>
    <t>394834603</t>
  </si>
  <si>
    <t>178,618 * 0,04</t>
  </si>
  <si>
    <t>-1399728399</t>
  </si>
  <si>
    <t>178,618 * 0,7</t>
  </si>
  <si>
    <t>987586662</t>
  </si>
  <si>
    <t>"vodovod D 90"  1,59 * 1,09 * 1,2</t>
  </si>
  <si>
    <t>"stávající kanalizace DN 500"  2,0 * 1,5 * 1,2</t>
  </si>
  <si>
    <t>94552173</t>
  </si>
  <si>
    <t>21,0</t>
  </si>
  <si>
    <t>247029441</t>
  </si>
  <si>
    <t>151201201</t>
  </si>
  <si>
    <t>Zřízení zátažného pažení stěn výkopu hl do 4 m</t>
  </si>
  <si>
    <t>913544442</t>
  </si>
  <si>
    <t>"cílová jáma"  (3,2 + 2,3)*2 * 2,55</t>
  </si>
  <si>
    <t>"startovací jáma"  (5,0 + 2,5)*2 * 3,14</t>
  </si>
  <si>
    <t>151201211</t>
  </si>
  <si>
    <t>Odstranění pažení stěn zátažného hl do 4 m</t>
  </si>
  <si>
    <t>1177856217</t>
  </si>
  <si>
    <t>151201301</t>
  </si>
  <si>
    <t>Zřízení rozepření stěn při pažení zátažném hl do 4 m</t>
  </si>
  <si>
    <t>-943587013</t>
  </si>
  <si>
    <t>"cílová jáma"  3,2 * 2,3 * 2,55</t>
  </si>
  <si>
    <t>"startovací jáma"  5,0 * 2,5 * 3,14</t>
  </si>
  <si>
    <t>151201311</t>
  </si>
  <si>
    <t>Odstranění rozepření stěn při pažení zátažném hl do 4 m</t>
  </si>
  <si>
    <t>1914074593</t>
  </si>
  <si>
    <t>151201401</t>
  </si>
  <si>
    <t>Zřízení vzepření stěn při pažení zátažném hl do 4 m</t>
  </si>
  <si>
    <t>-1143196472</t>
  </si>
  <si>
    <t>151201411</t>
  </si>
  <si>
    <t>Odstranění vzepření stěn při pažení zátažném hl do 4 m</t>
  </si>
  <si>
    <t>-224035764</t>
  </si>
  <si>
    <t>-1903939238</t>
  </si>
  <si>
    <t>"souběh s vodovodem hl. 1,8 m"  (25,08 + 34,37) * 2,45 + (25,08 + 34,37) * (2,45 - 1,8)</t>
  </si>
  <si>
    <t>"rozšíření na šachty 2 ks"  1,4 * 2 * 2,45 * 2</t>
  </si>
  <si>
    <t>364753822</t>
  </si>
  <si>
    <t>-1205416971</t>
  </si>
  <si>
    <t>"meziskládka"  14,568 + 2,241 + 46,441 + 7,145</t>
  </si>
  <si>
    <t>"zpět na zásyp"  70,395</t>
  </si>
  <si>
    <t>959029994</t>
  </si>
  <si>
    <t>"meziskládka"  155,529 - 70,395</t>
  </si>
  <si>
    <t>"zpět na zásyp"  85,134</t>
  </si>
  <si>
    <t>-61007844</t>
  </si>
  <si>
    <t>"přebytečná zemina - skládka"  (39,222 + 125,033) - 85,134</t>
  </si>
  <si>
    <t>-1513639105</t>
  </si>
  <si>
    <t>79,121*7 'Přepočtené koeficientem množství</t>
  </si>
  <si>
    <t>-1234981525</t>
  </si>
  <si>
    <t>"zpět na zásyp z meziskládky"  70,395</t>
  </si>
  <si>
    <t>1505230851</t>
  </si>
  <si>
    <t>"zpět na zásyp z meziskládky"  85,134</t>
  </si>
  <si>
    <t>145680708</t>
  </si>
  <si>
    <t>"přebytečná zemina"  79,121 * 1,7</t>
  </si>
  <si>
    <t>-525427550</t>
  </si>
  <si>
    <t>"zpět na zásyp"  70,395 + 85,134</t>
  </si>
  <si>
    <t>916540791</t>
  </si>
  <si>
    <t>81,695 - 5,606 - 18,058 - 0,45</t>
  </si>
  <si>
    <t>použití k zásypu 50% výkopu: 81,695 * 0,5 = 40,848 m3</t>
  </si>
  <si>
    <t>nový materiál:  57,581 - 40,848 = 16,733 m3</t>
  </si>
  <si>
    <t>152,955 - 8,047 - 30,002 - 0,225</t>
  </si>
  <si>
    <t>-1910448416</t>
  </si>
  <si>
    <t>16,733 * 1,1 * 1,01</t>
  </si>
  <si>
    <t>1761944605</t>
  </si>
  <si>
    <t>"VO - asfalt"  25,08 * 1,2 * (0,3 + 0,3)</t>
  </si>
  <si>
    <t>"VO - tráva"  (62,67 - 21,0) * 1,2 * (0,3 + 0,3)</t>
  </si>
  <si>
    <t>"odečet potrubí"  - PI * (0,15)^2 * (87,75 - 21,0)</t>
  </si>
  <si>
    <t>1386250187</t>
  </si>
  <si>
    <t>43,342*2 'Přepočtené koeficientem množství</t>
  </si>
  <si>
    <t>1336953042</t>
  </si>
  <si>
    <t>"dl. x pl. v řezu"   66,75 * (0,102"m2" - PI*(0,05)^2)</t>
  </si>
  <si>
    <t>250164219</t>
  </si>
  <si>
    <t>87,75 - 21,0</t>
  </si>
  <si>
    <t>970291264</t>
  </si>
  <si>
    <t>"stoka - asfalt"  25,08 * 1,2 * 0,15</t>
  </si>
  <si>
    <t>"stoka - tráva"  (62,67 - 21,0) * 1,2 * 0,15</t>
  </si>
  <si>
    <t>-1468534008</t>
  </si>
  <si>
    <t>"asfalt - šachty 2 ks"  1,5 * 1,5 * 0,1 * 2"ks"</t>
  </si>
  <si>
    <t>"tráva - šachty 1 ks"  1,5 * 1,5 * 0,1 * 1"ks"</t>
  </si>
  <si>
    <t>294774562</t>
  </si>
  <si>
    <t>"šachty"  1,5 * 4 * 0,1 * 3"ks"</t>
  </si>
  <si>
    <t>-1718222469</t>
  </si>
  <si>
    <t>Trubní vedení</t>
  </si>
  <si>
    <t>489908122</t>
  </si>
  <si>
    <t>87,75</t>
  </si>
  <si>
    <t>2019607428</t>
  </si>
  <si>
    <t>87,75*1,015 'Přepočtené koeficientem množství</t>
  </si>
  <si>
    <t>2102632225</t>
  </si>
  <si>
    <t>-1658228420</t>
  </si>
  <si>
    <t>-1062258849</t>
  </si>
  <si>
    <t>818799502</t>
  </si>
  <si>
    <t>Š59, Š61, Š62</t>
  </si>
  <si>
    <t>1750930581</t>
  </si>
  <si>
    <t>334296589</t>
  </si>
  <si>
    <t>-1327398547</t>
  </si>
  <si>
    <t>66,75</t>
  </si>
  <si>
    <t>-2013700645</t>
  </si>
  <si>
    <t>-854009389</t>
  </si>
  <si>
    <t>"21 m"  11</t>
  </si>
  <si>
    <t>899913165</t>
  </si>
  <si>
    <t>Uzavírací manžeta chráničky potrubí DN 300 x 500</t>
  </si>
  <si>
    <t>1566723410</t>
  </si>
  <si>
    <t>-398818007</t>
  </si>
  <si>
    <t>01.09 - Stoka A-3-1-1</t>
  </si>
  <si>
    <t>-769701322</t>
  </si>
  <si>
    <t>STOKA A-3-1-1</t>
  </si>
  <si>
    <t>863203185</t>
  </si>
  <si>
    <t>957580118</t>
  </si>
  <si>
    <t>"stávající kanalizace DN 200"  1 * 1,2</t>
  </si>
  <si>
    <t>635360618</t>
  </si>
  <si>
    <t>-2006440600</t>
  </si>
  <si>
    <t>41,45 * 1,2 * (2,55-0,38)</t>
  </si>
  <si>
    <t>"rozšíření na šachty 3 ks"  2,6 * 1,4 * (2,55-0,38) * 3</t>
  </si>
  <si>
    <t>138,122 * 0,26</t>
  </si>
  <si>
    <t>2082461129</t>
  </si>
  <si>
    <t>138,122 * 0,04</t>
  </si>
  <si>
    <t>-2087408434</t>
  </si>
  <si>
    <t>138,122 * 0,7</t>
  </si>
  <si>
    <t>-269176288</t>
  </si>
  <si>
    <t>"stávající kanalizace DN 200"  1,7 * 1,2 * 1,2</t>
  </si>
  <si>
    <t>1054503119</t>
  </si>
  <si>
    <t>"souběh s vodovodem hl. 1,8 m"  41,45 * 2,55 + 41,45 * (2,55 - 1,8)</t>
  </si>
  <si>
    <t>"rozšíření na šachty 3 ks"  1,4 * 2 * 2,55 * 3</t>
  </si>
  <si>
    <t>-654208631</t>
  </si>
  <si>
    <t>1094348344</t>
  </si>
  <si>
    <t>"meziskládka"  35,912 + 5,525</t>
  </si>
  <si>
    <t>"zpět na zásyp"  41,437</t>
  </si>
  <si>
    <t>-1166630344</t>
  </si>
  <si>
    <t>"meziskládka"  69,061 - 41,437</t>
  </si>
  <si>
    <t>"zpět na zásyp"  27,624</t>
  </si>
  <si>
    <t>302758601</t>
  </si>
  <si>
    <t>"přebytečná zemina - skládka"  96,685 - 27,624</t>
  </si>
  <si>
    <t>2108095586</t>
  </si>
  <si>
    <t>69,061*7 'Přepočtené koeficientem množství</t>
  </si>
  <si>
    <t>206584245</t>
  </si>
  <si>
    <t>"zpět na zásyp z meziskládky"  41,437</t>
  </si>
  <si>
    <t>-852881546</t>
  </si>
  <si>
    <t>"zpět na zásyp z meziskládky"  27,624</t>
  </si>
  <si>
    <t>1312253779</t>
  </si>
  <si>
    <t>"přebytečná zemina"  69,061 * 1,7</t>
  </si>
  <si>
    <t>-331591612</t>
  </si>
  <si>
    <t>"zpět na zásyp"  41,437 + 27,624</t>
  </si>
  <si>
    <t>-1391950738</t>
  </si>
  <si>
    <t>138,122 - 9,099 - 29,844 - 0,675</t>
  </si>
  <si>
    <t>použití k zásypu 50% výkopu: 138,122 * 0,5 = 69,061 m3</t>
  </si>
  <si>
    <t>nový materiál:  98,504 - 69,061 = 29,443 m3</t>
  </si>
  <si>
    <t>1275722712</t>
  </si>
  <si>
    <t>29,443 * 1,1 * 1,01</t>
  </si>
  <si>
    <t>2123968484</t>
  </si>
  <si>
    <t>"VO - asfalt"  41,45 * 1,2 * (0,3 + 0,3)</t>
  </si>
  <si>
    <t>"odečet potrubí"  - PI * (0,15)^2 * 41,45</t>
  </si>
  <si>
    <t>-12499445</t>
  </si>
  <si>
    <t>26,914*2 'Přepočtené koeficientem množství</t>
  </si>
  <si>
    <t>-1164234121</t>
  </si>
  <si>
    <t>"dl. x pl. v řezu"   41,45 * (0,102"m2" - PI*(0,05)^2)</t>
  </si>
  <si>
    <t>-972252860</t>
  </si>
  <si>
    <t>41,45</t>
  </si>
  <si>
    <t>-1427309189</t>
  </si>
  <si>
    <t>"stoka - asfalt"  41,45 * 1,2 * 0,15</t>
  </si>
  <si>
    <t>-2135933224</t>
  </si>
  <si>
    <t>"asfalt - šachty 3 ks"  1,5 * 1,5 * 0,1 * 3"ks"</t>
  </si>
  <si>
    <t>-99119420</t>
  </si>
  <si>
    <t>-1389573209</t>
  </si>
  <si>
    <t>1484096126</t>
  </si>
  <si>
    <t>1293717178</t>
  </si>
  <si>
    <t>41,45*1,015 'Přepočtené koeficientem množství</t>
  </si>
  <si>
    <t>-915699099</t>
  </si>
  <si>
    <t>-1849673221</t>
  </si>
  <si>
    <t>-1491577115</t>
  </si>
  <si>
    <t>-991647744</t>
  </si>
  <si>
    <t>Š63, Š64, Š65</t>
  </si>
  <si>
    <t>-2147350870</t>
  </si>
  <si>
    <t>-1450738559</t>
  </si>
  <si>
    <t>-15052077</t>
  </si>
  <si>
    <t>1116603211</t>
  </si>
  <si>
    <t>262263827</t>
  </si>
  <si>
    <t>01.10 - Stoka A-3-2</t>
  </si>
  <si>
    <t>54514958</t>
  </si>
  <si>
    <t>STOKA A-3-2</t>
  </si>
  <si>
    <t>cyklické čerpání po celou dobu do zasypání objektu - 24 h - odhad 10 dní - 2 čerpadla</t>
  </si>
  <si>
    <t>10 * 24 * 2</t>
  </si>
  <si>
    <t>1529971569</t>
  </si>
  <si>
    <t>10 * 2</t>
  </si>
  <si>
    <t>751912653</t>
  </si>
  <si>
    <t>asfaltová komunikace tl. 420 mm, výkop š. 1,2 m, hl. 2,5 m</t>
  </si>
  <si>
    <t>12,79 * 1,2 * (2,5-0,42)</t>
  </si>
  <si>
    <t>"rozšíření na šachty 1 ks"  2,6 * 1,4 * (2,5-0,42) * 1</t>
  </si>
  <si>
    <t>41,658 * 0,05</t>
  </si>
  <si>
    <t>-103997293</t>
  </si>
  <si>
    <t>41,658 * 0,08</t>
  </si>
  <si>
    <t>-1013341824</t>
  </si>
  <si>
    <t>41,658 * 0,12</t>
  </si>
  <si>
    <t>-1160092834</t>
  </si>
  <si>
    <t>41,658 * 0,2</t>
  </si>
  <si>
    <t>1587250141</t>
  </si>
  <si>
    <t>41,658 * 0,55</t>
  </si>
  <si>
    <t>130175907</t>
  </si>
  <si>
    <t>"souběh s vodovodem hl. 1,8 m"  12,79 * 2,5 + 12,79 * (2,5 - 1,8)</t>
  </si>
  <si>
    <t>"rozšíření na šachty 1 ks"  1,4 * 2 * 2,5 * 1</t>
  </si>
  <si>
    <t>-2036114802</t>
  </si>
  <si>
    <t>141291636</t>
  </si>
  <si>
    <t>"meziskládka"  2,083 + 3,333</t>
  </si>
  <si>
    <t>"zpět na zásyp"  5,416</t>
  </si>
  <si>
    <t>-1981207559</t>
  </si>
  <si>
    <t>"meziskládka"  4,999 + 8,332</t>
  </si>
  <si>
    <t>"zpět na zásyp"  13,331</t>
  </si>
  <si>
    <t>829267635</t>
  </si>
  <si>
    <t>"meziskládka"  20,829 - (5,416 + 13,331)</t>
  </si>
  <si>
    <t>"zpět na zásyp"  2,082</t>
  </si>
  <si>
    <t>-261936116</t>
  </si>
  <si>
    <t>"přebytečná zemina - skládka"  22,912 - 2,082</t>
  </si>
  <si>
    <t>2020506736</t>
  </si>
  <si>
    <t>20,83*7 'Přepočtené koeficientem množství</t>
  </si>
  <si>
    <t>-1217241580</t>
  </si>
  <si>
    <t>"zpět na zásyp z meziskládky"  5,416</t>
  </si>
  <si>
    <t>1299865267</t>
  </si>
  <si>
    <t>"zpět na zásyp z meziskládky"  13,331</t>
  </si>
  <si>
    <t>1931980434</t>
  </si>
  <si>
    <t>"zpět na zásyp z meziskládky"  2,082</t>
  </si>
  <si>
    <t>-226740844</t>
  </si>
  <si>
    <t>"přebytečná zemina"  20,83 * 1,7</t>
  </si>
  <si>
    <t>-486676460</t>
  </si>
  <si>
    <t>"zpět na zásyp"  5,416 + 13,331 + 2,082</t>
  </si>
  <si>
    <t>-804322529</t>
  </si>
  <si>
    <t>41,658 - 2,848 - 9,209 - 0,225</t>
  </si>
  <si>
    <t>použití k zásypu 50% výkopu: 41,658 * 0,5 = 20,829 m3</t>
  </si>
  <si>
    <t>nový materiál:  29,376 - 20,829 = 8,547 m3</t>
  </si>
  <si>
    <t>427601307</t>
  </si>
  <si>
    <t>8,547 * 1,1 * 1,01</t>
  </si>
  <si>
    <t>1447061920</t>
  </si>
  <si>
    <t>"VO - asfalt"  12,79 * 1,2 * (0,3 + 0,3)</t>
  </si>
  <si>
    <t>"odečet potrubí"  - PI * (0,15)^2 * 12,79</t>
  </si>
  <si>
    <t>745501750</t>
  </si>
  <si>
    <t>8,305*2 'Přepočtené koeficientem množství</t>
  </si>
  <si>
    <t>2141709449</t>
  </si>
  <si>
    <t>"dl. x pl. v řezu"   12,79 * (0,102"m2" - PI*(0,05)^2)</t>
  </si>
  <si>
    <t>-1367252246</t>
  </si>
  <si>
    <t>12,79</t>
  </si>
  <si>
    <t>1209007321</t>
  </si>
  <si>
    <t>"stoka - asfalt"  12,79 * 1,2 * 0,15</t>
  </si>
  <si>
    <t>-711294265</t>
  </si>
  <si>
    <t>"asfalt - šachty 1 ks"  1,5 * 1,5 * 0,1 * 1"ks"</t>
  </si>
  <si>
    <t>1541702088</t>
  </si>
  <si>
    <t>"šachty"  1,5 * 4 * 0,1 * 1"ks"</t>
  </si>
  <si>
    <t>700715644</t>
  </si>
  <si>
    <t>-1738214486</t>
  </si>
  <si>
    <t>1165539427</t>
  </si>
  <si>
    <t>12,79*1,015 'Přepočtené koeficientem množství</t>
  </si>
  <si>
    <t>-788184488</t>
  </si>
  <si>
    <t>857547987</t>
  </si>
  <si>
    <t>169447863</t>
  </si>
  <si>
    <t>-1090698533</t>
  </si>
  <si>
    <t>Š66</t>
  </si>
  <si>
    <t>18889460</t>
  </si>
  <si>
    <t>898932410</t>
  </si>
  <si>
    <t>722420377</t>
  </si>
  <si>
    <t>-1107503254</t>
  </si>
  <si>
    <t>417839354</t>
  </si>
  <si>
    <t>01.11 - Stoka A-3-3</t>
  </si>
  <si>
    <t>-1261290003</t>
  </si>
  <si>
    <t>STOKA A-3-3</t>
  </si>
  <si>
    <t>1041565966</t>
  </si>
  <si>
    <t>379083412</t>
  </si>
  <si>
    <t>805211283</t>
  </si>
  <si>
    <t>7,04 * 1,2</t>
  </si>
  <si>
    <t>-1748149980</t>
  </si>
  <si>
    <t>23,0 * 1,2 * (2,55-0,38)</t>
  </si>
  <si>
    <t>"rozšíření na šachty 1 ks"  2,6 * 1,4 * (2,55-0,38) * 1</t>
  </si>
  <si>
    <t>tráva tl. 100 mm, výkop š. 1,2 m, hl. 2,55 m</t>
  </si>
  <si>
    <t>7,04 * 1,2 * (2,55-0,1)</t>
  </si>
  <si>
    <t>"rozšíření na šachty 1 ks"  2,6 * 1,4 * (2,55-0,1) * 1</t>
  </si>
  <si>
    <t>101,733 * 0,05</t>
  </si>
  <si>
    <t>-1529737040</t>
  </si>
  <si>
    <t>101,733 * 0,08</t>
  </si>
  <si>
    <t>396925797</t>
  </si>
  <si>
    <t>101,733 * 0,12</t>
  </si>
  <si>
    <t>-1982186957</t>
  </si>
  <si>
    <t>101,733 * 0,2</t>
  </si>
  <si>
    <t>-1114734725</t>
  </si>
  <si>
    <t>101,733 * 0,55</t>
  </si>
  <si>
    <t>1654567093</t>
  </si>
  <si>
    <t>-1447629180</t>
  </si>
  <si>
    <t>"souběh s vodovodem hl. 1,8 m"  30,04 * 2,55 + 30,04 * (2,55 - 1,8)</t>
  </si>
  <si>
    <t>"rozšíření na šachty 2 ks"  1,4 * 2 * 2,55 * 2</t>
  </si>
  <si>
    <t>-1559117352</t>
  </si>
  <si>
    <t>-1017010640</t>
  </si>
  <si>
    <t>"meziskládka"  5,087 + 8,139</t>
  </si>
  <si>
    <t>"zpět na zásyp"  13,226</t>
  </si>
  <si>
    <t>704347820</t>
  </si>
  <si>
    <t>"meziskládka"  12,208 + 20,347</t>
  </si>
  <si>
    <t>"zpět na zásyp"  32,555</t>
  </si>
  <si>
    <t>481465538</t>
  </si>
  <si>
    <t>"meziskládka"  (34,977 + 24,672) - (13,226 + 32,555)</t>
  </si>
  <si>
    <t>"zpět na zásyp"  13,868</t>
  </si>
  <si>
    <t>-77853690</t>
  </si>
  <si>
    <t>"přebytečná zemina - skládka"  55,953 - 13,868</t>
  </si>
  <si>
    <t>-1976738383</t>
  </si>
  <si>
    <t>42,085*7 'Přepočtené koeficientem množství</t>
  </si>
  <si>
    <t>-468983263</t>
  </si>
  <si>
    <t>"zpět na zásyp z meziskládky"  13,226</t>
  </si>
  <si>
    <t>1244201402</t>
  </si>
  <si>
    <t>"zpět na zásyp z meziskládky"  32,555</t>
  </si>
  <si>
    <t>-2105334188</t>
  </si>
  <si>
    <t>"zpět na zásyp z meziskládky"  13,868</t>
  </si>
  <si>
    <t>1229984444</t>
  </si>
  <si>
    <t>"přebytečná zemina"  42,085 * 1,7</t>
  </si>
  <si>
    <t>-516632880</t>
  </si>
  <si>
    <t>"zpět na zásyp"  13,226 + 32,555 + 13,868</t>
  </si>
  <si>
    <t>-40775979</t>
  </si>
  <si>
    <t>69,954 - 4,686 - 16,56 - 0,225</t>
  </si>
  <si>
    <t>použití k zásypu 50% výkopu: 69,954 * 0,5 = 34,977 m3</t>
  </si>
  <si>
    <t>nový materiál:  48,483 - 34,977 = 13,506 m3</t>
  </si>
  <si>
    <t>31,779 - 1,813 - 5,069 - 0,225</t>
  </si>
  <si>
    <t>-1684789806</t>
  </si>
  <si>
    <t>13,506 * 1,1 * 1,01</t>
  </si>
  <si>
    <t>-541386285</t>
  </si>
  <si>
    <t>"VO - tráva"  7,04 * 1,2 * (0,3 + 0,3)</t>
  </si>
  <si>
    <t>"VO - asfalt"  23,0 * 1,2 * (0,3 + 0,3)</t>
  </si>
  <si>
    <t>"odečet potrubí"  - PI * (0,15)^2 * 30,04</t>
  </si>
  <si>
    <t>-1812526110</t>
  </si>
  <si>
    <t>19,506*2 'Přepočtené koeficientem množství</t>
  </si>
  <si>
    <t>-930174138</t>
  </si>
  <si>
    <t>12,088</t>
  </si>
  <si>
    <t>-628114768</t>
  </si>
  <si>
    <t>1812618402</t>
  </si>
  <si>
    <t>12,088*0,025 'Přepočtené koeficientem množství</t>
  </si>
  <si>
    <t>-1258884976</t>
  </si>
  <si>
    <t>"dl. x pl. v řezu"   30,04 * (0,102"m2" - PI*(0,05)^2)</t>
  </si>
  <si>
    <t>1786109196</t>
  </si>
  <si>
    <t>30,04</t>
  </si>
  <si>
    <t>-480226622</t>
  </si>
  <si>
    <t>"stoka - asfalt"  23,0 * 1,2 * 0,15</t>
  </si>
  <si>
    <t>"stoka - tráva"  7,04 * 1,2 * 0,15</t>
  </si>
  <si>
    <t>1608177450</t>
  </si>
  <si>
    <t>"šachty - asfalt"  1,5 * 1,5 * 0,1 * 1"ks"</t>
  </si>
  <si>
    <t>1610180797</t>
  </si>
  <si>
    <t>-768513612</t>
  </si>
  <si>
    <t>1925080762</t>
  </si>
  <si>
    <t>-1709587812</t>
  </si>
  <si>
    <t>-1293228059</t>
  </si>
  <si>
    <t>90891840</t>
  </si>
  <si>
    <t>30,04*1,015 'Přepočtené koeficientem množství</t>
  </si>
  <si>
    <t>253847424</t>
  </si>
  <si>
    <t>-850958125</t>
  </si>
  <si>
    <t>59191918</t>
  </si>
  <si>
    <t>-1517635168</t>
  </si>
  <si>
    <t>Š68, Š69</t>
  </si>
  <si>
    <t>988915291</t>
  </si>
  <si>
    <t>914584773</t>
  </si>
  <si>
    <t>-998408866</t>
  </si>
  <si>
    <t>965842011</t>
  </si>
  <si>
    <t>-773256168</t>
  </si>
  <si>
    <t>01.12 - Stoka A-3-4</t>
  </si>
  <si>
    <t>-397950378</t>
  </si>
  <si>
    <t>STOKA A-3-4</t>
  </si>
  <si>
    <t>1762606854</t>
  </si>
  <si>
    <t>213388768</t>
  </si>
  <si>
    <t>-1879126687</t>
  </si>
  <si>
    <t>asfaltová komunikace tl. 380 mm, výkop š. 1,2 m, hl. 2,4 m</t>
  </si>
  <si>
    <t>51,1 * 1,2 * (2,4-0,38)</t>
  </si>
  <si>
    <t>"rozšíření na šachty 2 ks"  2,6 * 1,4 * (2,4-0,38) * 2</t>
  </si>
  <si>
    <t>142,898 * 0,05</t>
  </si>
  <si>
    <t>-1094290745</t>
  </si>
  <si>
    <t>142,898 * 0,08</t>
  </si>
  <si>
    <t>-296878919</t>
  </si>
  <si>
    <t>142,898 * 0,12</t>
  </si>
  <si>
    <t>-1936943041</t>
  </si>
  <si>
    <t>142,898 * 0,2</t>
  </si>
  <si>
    <t>429284534</t>
  </si>
  <si>
    <t>142,898 * 0,55</t>
  </si>
  <si>
    <t>413655985</t>
  </si>
  <si>
    <t>-24778156</t>
  </si>
  <si>
    <t>"souběh s vodovodem hl. 1,8 m"  51,1 * 2,4 + 51,1 * (2,4 - 1,8)</t>
  </si>
  <si>
    <t>"rozšíření na šachty 2 ks"  1,4 * 2 * 2,4 * 2</t>
  </si>
  <si>
    <t>1512536872</t>
  </si>
  <si>
    <t>-745284541</t>
  </si>
  <si>
    <t>"meziskládka"  7,145 + 11,432</t>
  </si>
  <si>
    <t>"zpět na zásyp"  18,577</t>
  </si>
  <si>
    <t>71125736</t>
  </si>
  <si>
    <t>"meziskládka"  17,148 + 28,58</t>
  </si>
  <si>
    <t>"zpět na zásyp"  45,728</t>
  </si>
  <si>
    <t>101835090</t>
  </si>
  <si>
    <t>"meziskládka"  71,449 - (18,577 + 45,728)</t>
  </si>
  <si>
    <t>"zpět na zásyp"  7,144</t>
  </si>
  <si>
    <t>1268792351</t>
  </si>
  <si>
    <t>"přebytečná zemina - skládka"  78,594 - 7,144</t>
  </si>
  <si>
    <t>-1864104590</t>
  </si>
  <si>
    <t>71,45*7 'Přepočtené koeficientem množství</t>
  </si>
  <si>
    <t>355113954</t>
  </si>
  <si>
    <t>"zpět na zásyp z meziskládky"  18,577</t>
  </si>
  <si>
    <t>-1847202194</t>
  </si>
  <si>
    <t>"zpět na zásyp z meziskládky"  45,728</t>
  </si>
  <si>
    <t>1444628037</t>
  </si>
  <si>
    <t>"zpět na zásyp z meziskládky"  7,144</t>
  </si>
  <si>
    <t>1424919267</t>
  </si>
  <si>
    <t>"přebytečná zemina"  71,45 * 1,7</t>
  </si>
  <si>
    <t>-432445282</t>
  </si>
  <si>
    <t>"zpět na zásyp"  18,577 + 45,728 + 7,144</t>
  </si>
  <si>
    <t>-66394653</t>
  </si>
  <si>
    <t>142,898 - 10,29 - 36,792 - 0,45</t>
  </si>
  <si>
    <t>použití k zásypu 50% výkopu: 142,898 * 0,5 = 71,449 m3</t>
  </si>
  <si>
    <t>nový materiál:  95,366 - 71,449 = 23,917 m3</t>
  </si>
  <si>
    <t>1465033327</t>
  </si>
  <si>
    <t>23,917 * 1,1 * 1,01</t>
  </si>
  <si>
    <t>-41879248</t>
  </si>
  <si>
    <t>"VO - asfalt"  51,1 * 1,2 * (0,3 + 0,3)</t>
  </si>
  <si>
    <t>"odečet potrubí"  - PI * (0,15)^2 * 51,1</t>
  </si>
  <si>
    <t>-633900744</t>
  </si>
  <si>
    <t>33,18*2 'Přepočtené koeficientem množství</t>
  </si>
  <si>
    <t>-906889444</t>
  </si>
  <si>
    <t>"dl. x pl. v řezu"   51,1 * (0,102"m2" - PI*(0,05)^2)</t>
  </si>
  <si>
    <t>-160277312</t>
  </si>
  <si>
    <t>51,1</t>
  </si>
  <si>
    <t>-1888804920</t>
  </si>
  <si>
    <t>"stoka - asfalt"  51,1 * 1,2 * 0,15</t>
  </si>
  <si>
    <t>1113586911</t>
  </si>
  <si>
    <t>1683260370</t>
  </si>
  <si>
    <t>379286781</t>
  </si>
  <si>
    <t>-1493033108</t>
  </si>
  <si>
    <t>-398215339</t>
  </si>
  <si>
    <t>51,1*1,015 'Přepočtené koeficientem množství</t>
  </si>
  <si>
    <t>-1891516850</t>
  </si>
  <si>
    <t>1469477538</t>
  </si>
  <si>
    <t>1233445774</t>
  </si>
  <si>
    <t>-19560068</t>
  </si>
  <si>
    <t>Š70, Š71</t>
  </si>
  <si>
    <t>1978367200</t>
  </si>
  <si>
    <t>-869626448</t>
  </si>
  <si>
    <t>-2110403735</t>
  </si>
  <si>
    <t>284383980</t>
  </si>
  <si>
    <t>-47000793</t>
  </si>
  <si>
    <t>01.13 - Stoka A-4</t>
  </si>
  <si>
    <t>1743088405</t>
  </si>
  <si>
    <t>STOKA A-4</t>
  </si>
  <si>
    <t>1451368471</t>
  </si>
  <si>
    <t>802828195</t>
  </si>
  <si>
    <t>3,6 * 1,2</t>
  </si>
  <si>
    <t>-1073782466</t>
  </si>
  <si>
    <t>asfaltová komunikace tl. 420 mm, výkop š. 1,2 m, hl. 3,75 m</t>
  </si>
  <si>
    <t>6,94 * 1,2 * (3,75-0,42)</t>
  </si>
  <si>
    <t>"rozšíření na šachty 1 ks"  2,6 * 1,4 * (3,75-0,42) * 1</t>
  </si>
  <si>
    <t>tráva tl. 100 mm, výkop š. 1,2 m, hl. 3,75 m</t>
  </si>
  <si>
    <t>3,6 * 1,2 * (3,75-0,1)</t>
  </si>
  <si>
    <t>ZATŘÍDĚNÍ ZEMINY - 26 %</t>
  </si>
  <si>
    <t>57,784 * 0,26</t>
  </si>
  <si>
    <t>-1312850596</t>
  </si>
  <si>
    <t>57,784 * 0,04</t>
  </si>
  <si>
    <t>-1072606336</t>
  </si>
  <si>
    <t>57,784 * 0,7</t>
  </si>
  <si>
    <t>-1046968367</t>
  </si>
  <si>
    <t>10,54 * 3,75 * 2</t>
  </si>
  <si>
    <t>"rozšíření na šachty 2 ks"  1,4 * 2 * 3,75 * 2</t>
  </si>
  <si>
    <t>537353224</t>
  </si>
  <si>
    <t>-1023458476</t>
  </si>
  <si>
    <t>"meziskládka"  15,024 + 2,311</t>
  </si>
  <si>
    <t>"zpět na zásyp"  17,335</t>
  </si>
  <si>
    <t>-1859691312</t>
  </si>
  <si>
    <t>"meziskládka"  (21,008 + 12,528) - 17,335</t>
  </si>
  <si>
    <t>"zpět na zásyp"  16,201</t>
  </si>
  <si>
    <t>-920885623</t>
  </si>
  <si>
    <t>"přebytečná zemina - skládka"  40,449 - 16,201</t>
  </si>
  <si>
    <t>190482810</t>
  </si>
  <si>
    <t>24,248*7 'Přepočtené koeficientem množství</t>
  </si>
  <si>
    <t>1736823797</t>
  </si>
  <si>
    <t>"zpět na zásyp z meziskládky"  17,335</t>
  </si>
  <si>
    <t>-1137034734</t>
  </si>
  <si>
    <t>"zpět na zásyp z meziskládky"  16,201</t>
  </si>
  <si>
    <t>2144218872</t>
  </si>
  <si>
    <t>"přebytečná zemina"  24,248 * 1,7</t>
  </si>
  <si>
    <t>122585277</t>
  </si>
  <si>
    <t>"zpět na zásyp"  17,335 + 16,201</t>
  </si>
  <si>
    <t>620012363</t>
  </si>
  <si>
    <t>42,016 - 1,795 - 4,997 - 0,225</t>
  </si>
  <si>
    <t>použití k zásypu 50% výkopu: 42,016 * 0,5 = 21,008 m3</t>
  </si>
  <si>
    <t>nový materiál:  34,999 - 21,008 = 13,991 m3</t>
  </si>
  <si>
    <t>tráva: výkop - lože - obsyp VO</t>
  </si>
  <si>
    <t>15,768 - 0,648 - 2,592</t>
  </si>
  <si>
    <t>695155005</t>
  </si>
  <si>
    <t>13,991 * 1,1 * 1,01</t>
  </si>
  <si>
    <t>-813951171</t>
  </si>
  <si>
    <t>"VO - tráva"  3,6 * 1,2 * (0,3 + 0,3)</t>
  </si>
  <si>
    <t>"VO - asfalt"  6,94 * 1,2 * (0,3 + 0,3)</t>
  </si>
  <si>
    <t>"odečet potrubí"  - PI * (0,15)^2 * 10,54</t>
  </si>
  <si>
    <t>-428312940</t>
  </si>
  <si>
    <t>6,844*2 'Přepočtené koeficientem množství</t>
  </si>
  <si>
    <t>-110615982</t>
  </si>
  <si>
    <t>4,32</t>
  </si>
  <si>
    <t>401340331</t>
  </si>
  <si>
    <t>-832362430</t>
  </si>
  <si>
    <t>4,32*0,025 'Přepočtené koeficientem množství</t>
  </si>
  <si>
    <t>140901203</t>
  </si>
  <si>
    <t>"dl. x pl. v řezu"   10,54 * (0,102"m2" - PI*(0,05)^2)</t>
  </si>
  <si>
    <t>-669730361</t>
  </si>
  <si>
    <t>10,54</t>
  </si>
  <si>
    <t>1830069225</t>
  </si>
  <si>
    <t>"stoka - asfalt"  6,94 * 1,2 * 0,15</t>
  </si>
  <si>
    <t>"stoka - tráva"  3,6 * 1,2 * 0,15</t>
  </si>
  <si>
    <t>-686147194</t>
  </si>
  <si>
    <t>-1018703013</t>
  </si>
  <si>
    <t>1888585586</t>
  </si>
  <si>
    <t>877465700</t>
  </si>
  <si>
    <t>1967026512</t>
  </si>
  <si>
    <t>10,54*1,015 'Přepočtené koeficientem množství</t>
  </si>
  <si>
    <t>1959379533</t>
  </si>
  <si>
    <t>293353060</t>
  </si>
  <si>
    <t>1356398364</t>
  </si>
  <si>
    <t>655903961</t>
  </si>
  <si>
    <t>Š72</t>
  </si>
  <si>
    <t>562995428</t>
  </si>
  <si>
    <t>1539023485</t>
  </si>
  <si>
    <t>1217028327</t>
  </si>
  <si>
    <t>-778981227</t>
  </si>
  <si>
    <t>-2090034717</t>
  </si>
  <si>
    <t>01.14 - Stoka A-5</t>
  </si>
  <si>
    <t>1329432224</t>
  </si>
  <si>
    <t>STOKA A-5</t>
  </si>
  <si>
    <t>146250980</t>
  </si>
  <si>
    <t>2096255583</t>
  </si>
  <si>
    <t>"kabel NN"  2 * 1,2</t>
  </si>
  <si>
    <t>-1683969659</t>
  </si>
  <si>
    <t>asfaltová komunikace tl. 380 mm, výkop š. 1,2 m, hl. 3,4 m</t>
  </si>
  <si>
    <t>165,34 * 1,2 * (3,4-0,38)</t>
  </si>
  <si>
    <t>"rozšíření na šachty 6 ks"  2,6 * 1,4 * (3,4-0,38) * 6</t>
  </si>
  <si>
    <t>"prohloubení na šachty 6 ks"  2,6 * 2,6 * 0,32 * 6</t>
  </si>
  <si>
    <t>678,128 * 0,26</t>
  </si>
  <si>
    <t>1455556542</t>
  </si>
  <si>
    <t>678,128 * 0,04</t>
  </si>
  <si>
    <t>942900060</t>
  </si>
  <si>
    <t>678,128 * 0,7</t>
  </si>
  <si>
    <t>849739691</t>
  </si>
  <si>
    <t>"kabel NN"  1,55 * 1,05 * 2 * 1,2</t>
  </si>
  <si>
    <t>1660996042</t>
  </si>
  <si>
    <t>"souběh s vodovodem hl. 1,8 m"  165,34 * 3,4 + 165,34 * (3,4 - 1,8)</t>
  </si>
  <si>
    <t>"rozšíření na šachty 6 ks"  1,4 * 2 * 3,4 * 6</t>
  </si>
  <si>
    <t>537854690</t>
  </si>
  <si>
    <t>-1651974819</t>
  </si>
  <si>
    <t>"meziskládka"  176,313 + 27,125</t>
  </si>
  <si>
    <t>"zpět na zásyp"  203,438</t>
  </si>
  <si>
    <t>1608736578</t>
  </si>
  <si>
    <t>"meziskládka"  339,064 - 203,438</t>
  </si>
  <si>
    <t>"zpět na zásyp"  135,626</t>
  </si>
  <si>
    <t>1389271416</t>
  </si>
  <si>
    <t>"přebytečná zemina - skládka"  474,69 - 135,626</t>
  </si>
  <si>
    <t>-1423182539</t>
  </si>
  <si>
    <t>339,064*7 'Přepočtené koeficientem množství</t>
  </si>
  <si>
    <t>2083372591</t>
  </si>
  <si>
    <t>"zpět na zásyp z meziskládky"  203,438</t>
  </si>
  <si>
    <t>-1588632105</t>
  </si>
  <si>
    <t>"zpět na zásyp z meziskládky"  135,626</t>
  </si>
  <si>
    <t>1574654473</t>
  </si>
  <si>
    <t>"přebytečná zemina"  339,064 * 1,7</t>
  </si>
  <si>
    <t>277467500</t>
  </si>
  <si>
    <t>"zpět na zásyp"  203,438 + 135,626</t>
  </si>
  <si>
    <t>1054049066</t>
  </si>
  <si>
    <t>678,128 - 33,037 - 119,045 - 1,35</t>
  </si>
  <si>
    <t>použití k zásypu 50% výkopu: 678,128 * 0,5 = 339,064 m3</t>
  </si>
  <si>
    <t>nový materiál:  524,696 - 339,064 = 185,632 m3</t>
  </si>
  <si>
    <t>349919331</t>
  </si>
  <si>
    <t>185,632 * 1,1 * 1,01</t>
  </si>
  <si>
    <t>-1537428286</t>
  </si>
  <si>
    <t>"VO - asfalt"  165,34 * 1,2 * (0,3 + 0,3)</t>
  </si>
  <si>
    <t>"odečet potrubí"  - PI * (0,15)^2 * 165,34</t>
  </si>
  <si>
    <t>1378895826</t>
  </si>
  <si>
    <t>107,358*2 'Přepočtené koeficientem množství</t>
  </si>
  <si>
    <t>902858790</t>
  </si>
  <si>
    <t>"dl. x pl. v řezu"   165,34 * (0,102"m2" - PI*(0,05)^2)</t>
  </si>
  <si>
    <t>-1268518943</t>
  </si>
  <si>
    <t>165,34</t>
  </si>
  <si>
    <t>1747345783</t>
  </si>
  <si>
    <t>"stoka - asfalt"  165,34 * 1,2 * 0,15</t>
  </si>
  <si>
    <t>"rozšíření na šachty 6 ks"  2,6 * 1,4 * 0,15 * 6"ks"</t>
  </si>
  <si>
    <t>1359892264</t>
  </si>
  <si>
    <t>"asfalt - šachty 6 ks"  1,5 * 1,5 * 0,1 * 6"ks"</t>
  </si>
  <si>
    <t>-616133373</t>
  </si>
  <si>
    <t>"šachty"  1,5 * 4 * 0,1 * 6"ks"</t>
  </si>
  <si>
    <t>1524700570</t>
  </si>
  <si>
    <t>-835549549</t>
  </si>
  <si>
    <t>201631079</t>
  </si>
  <si>
    <t>165,34*1,015 'Přepočtené koeficientem množství</t>
  </si>
  <si>
    <t>-106354481</t>
  </si>
  <si>
    <t>876541140</t>
  </si>
  <si>
    <t>203829772</t>
  </si>
  <si>
    <t>-16013471</t>
  </si>
  <si>
    <t>Š75, Š80</t>
  </si>
  <si>
    <t>823072007</t>
  </si>
  <si>
    <t>Š76, Š79</t>
  </si>
  <si>
    <t>-1120585745</t>
  </si>
  <si>
    <t>Š77, Š78</t>
  </si>
  <si>
    <t>1740948968</t>
  </si>
  <si>
    <t>671960938</t>
  </si>
  <si>
    <t>393726394</t>
  </si>
  <si>
    <t>-443063221</t>
  </si>
  <si>
    <t>37344700</t>
  </si>
  <si>
    <t>01.15 - Stoka A-5-1</t>
  </si>
  <si>
    <t>-13849851</t>
  </si>
  <si>
    <t>STOKA A-5-1</t>
  </si>
  <si>
    <t>8 h - odhad 25 dní</t>
  </si>
  <si>
    <t>25 * 8</t>
  </si>
  <si>
    <t>1254280473</t>
  </si>
  <si>
    <t>-1113977163</t>
  </si>
  <si>
    <t>"kabel NN"  1 * 1,2</t>
  </si>
  <si>
    <t>29513022</t>
  </si>
  <si>
    <t>asfaltová komunikace tl. 380 mm, výkop š. 1,2 m, hl. 3,25 m</t>
  </si>
  <si>
    <t>31,34 * 1,2 * (3,25-0,38)</t>
  </si>
  <si>
    <t>asfaltová komunikace tl. 420 mm, výkop š. 1,2 m, hl. 3,25 m</t>
  </si>
  <si>
    <t>44,21 * 1,2 * (3,25-0,42)</t>
  </si>
  <si>
    <t>"rozšíření na šachty 2 ks"  2,6 * 1,4 * (3,25-0,42) * 2</t>
  </si>
  <si>
    <t>zpevněná cesta tl. 100 mm, výkop š. 1,2 m, hl. 3,25 m</t>
  </si>
  <si>
    <t>45,18 * 1,2 * (3,25-0,1)</t>
  </si>
  <si>
    <t>"rozšíření na šachty 2 ks"  2,6 * 1,4 * (3,25-0,1) * 2</t>
  </si>
  <si>
    <t>481,038 * 0,26</t>
  </si>
  <si>
    <t>-1858527904</t>
  </si>
  <si>
    <t>481,038 * 0,04</t>
  </si>
  <si>
    <t>1431129577</t>
  </si>
  <si>
    <t>481,038 * 0,7</t>
  </si>
  <si>
    <t>1858234601</t>
  </si>
  <si>
    <t>189603668</t>
  </si>
  <si>
    <t>"souběh s vodovodem hl. 1,8 m"  120,82 * 3,25 + 120,82 * (3,25 - 1,8)</t>
  </si>
  <si>
    <t>"rozšíření na šachty 4 ks"  1,4 * 2 * 3,25 * 4</t>
  </si>
  <si>
    <t>-47856900</t>
  </si>
  <si>
    <t>1890683681</t>
  </si>
  <si>
    <t>"meziskládka"  125,07 + 19,242</t>
  </si>
  <si>
    <t>"zpět na zásyp"  144,312</t>
  </si>
  <si>
    <t>-50589908</t>
  </si>
  <si>
    <t>"meziskládka"  (53,968 + 87,533 + 155,834) - 144,312</t>
  </si>
  <si>
    <t>"zpět na zásyp"  153,023</t>
  </si>
  <si>
    <t>2093115483</t>
  </si>
  <si>
    <t>"přebytečná zemina - skládka"  336,727 - 153,023</t>
  </si>
  <si>
    <t>1282028343</t>
  </si>
  <si>
    <t>183,704*7 'Přepočtené koeficientem množství</t>
  </si>
  <si>
    <t>-1754212176</t>
  </si>
  <si>
    <t>"zpět na zásyp z meziskládky"  144,312</t>
  </si>
  <si>
    <t>1678402550</t>
  </si>
  <si>
    <t>"zpět na zásyp z meziskládky"  153,023</t>
  </si>
  <si>
    <t>-116957015</t>
  </si>
  <si>
    <t>"přebytečná zemina"  183,704 * 1,7</t>
  </si>
  <si>
    <t>-1620342024</t>
  </si>
  <si>
    <t>"zpět na zásyp"  144,312 + 153,023</t>
  </si>
  <si>
    <t>2100361417</t>
  </si>
  <si>
    <t>asfalt tl. 380: výkop - lože - obsyp VO</t>
  </si>
  <si>
    <t>107,935 - 5,657 - 22,63</t>
  </si>
  <si>
    <t>použití k zásypu 50% výkopu: 107,935 * 0,5 = 53,968 m3</t>
  </si>
  <si>
    <t>nový materiál:  79,648 - 53,968 = 25,681 m3</t>
  </si>
  <si>
    <t>asfalt tl. 420: výkop - lože - obsyp VO - podkl.deska</t>
  </si>
  <si>
    <t>175,065 - 9,05 - 31,831 - 0,45</t>
  </si>
  <si>
    <t>použití k zásypu 50% výkopu: 175,065 * 0,5 = 87,533 m3</t>
  </si>
  <si>
    <t>nový materiál:  133,734 - 87,533 = 46,201 m3</t>
  </si>
  <si>
    <t>cesta: výkop - lože - obsyp VO - podkl.deska</t>
  </si>
  <si>
    <t>198,038 - 9,224 - 32,53 - 0,45</t>
  </si>
  <si>
    <t>583477597</t>
  </si>
  <si>
    <t>(53,968 + 87,533 + 155,834) * 1,1 * 1,01</t>
  </si>
  <si>
    <t>799422805</t>
  </si>
  <si>
    <t>"VO - asfalt tl. 380"  31,43 * 1,2 * (0,3 + 0,3)</t>
  </si>
  <si>
    <t>"VO - asfalt tl. 420"  44,21 * 1,2 * (0,3 + 0,3)</t>
  </si>
  <si>
    <t>"VO - cesta"  45,18 * 1,2 * (0,3 + 0,3)</t>
  </si>
  <si>
    <t>"odečet potrubí"  - PI * (0,15)^2 * 120,82</t>
  </si>
  <si>
    <t>1246745411</t>
  </si>
  <si>
    <t>78,451*2 'Přepočtené koeficientem množství</t>
  </si>
  <si>
    <t>307740967</t>
  </si>
  <si>
    <t>"dl. x pl. v řezu"   120,82 * (0,102"m2" - PI*(0,05)^2)</t>
  </si>
  <si>
    <t>514655027</t>
  </si>
  <si>
    <t>120,82</t>
  </si>
  <si>
    <t>-793314757</t>
  </si>
  <si>
    <t>"stoka - asfalt tl. 380 mm"  31,43 * 1,2 * 0,15</t>
  </si>
  <si>
    <t>"stoka - asfalt tl. 420 mm"  44,21 * 1,2 * 0,15</t>
  </si>
  <si>
    <t>"stoka - zp.cesta tl. 100 mm"  45,18 * 1,2 * 0,15</t>
  </si>
  <si>
    <t>1908171541</t>
  </si>
  <si>
    <t>"zp.cesta - šachty 2 ks"  1,5 * 1,5 * 0,1 * 2"ks"</t>
  </si>
  <si>
    <t>1402218346</t>
  </si>
  <si>
    <t>"šachty"  1,5 * 4 * 0,1 * 4"ks"</t>
  </si>
  <si>
    <t>2100278860</t>
  </si>
  <si>
    <t>605127294</t>
  </si>
  <si>
    <t>( PI * (0,6)^2 - PI * (0,3)^2 ) * 2</t>
  </si>
  <si>
    <t>-1196751013</t>
  </si>
  <si>
    <t>1,696*1,01 'Přepočtené koeficientem množství</t>
  </si>
  <si>
    <t>-460241162</t>
  </si>
  <si>
    <t>381506161</t>
  </si>
  <si>
    <t>120,82*1,015 'Přepočtené koeficientem množství</t>
  </si>
  <si>
    <t>-827775956</t>
  </si>
  <si>
    <t>-954827224</t>
  </si>
  <si>
    <t>518006136</t>
  </si>
  <si>
    <t>136950616</t>
  </si>
  <si>
    <t>Š83, Š84</t>
  </si>
  <si>
    <t>-814609709</t>
  </si>
  <si>
    <t>Š81, Š82</t>
  </si>
  <si>
    <t>837394671</t>
  </si>
  <si>
    <t>138361390</t>
  </si>
  <si>
    <t>-721464115</t>
  </si>
  <si>
    <t>-578641313</t>
  </si>
  <si>
    <t>703923042</t>
  </si>
  <si>
    <t>01.16 - Stoka A-6</t>
  </si>
  <si>
    <t>-1650147969</t>
  </si>
  <si>
    <t>STOKA A-6</t>
  </si>
  <si>
    <t>1153716560</t>
  </si>
  <si>
    <t>-1229665965</t>
  </si>
  <si>
    <t>1774189129</t>
  </si>
  <si>
    <t>1,62* 1,2 * (2,35-0,42)</t>
  </si>
  <si>
    <t>nezpevněná kom. tl. 100 mm, výkop š. 1,2 m, hl. 2,35 m</t>
  </si>
  <si>
    <t>51,76 * 1,2 * (2,35-0,1)</t>
  </si>
  <si>
    <t>"rozšíření na šachty 2 ks"  2,6 * 1,4 * (2,35-0,1) * 2</t>
  </si>
  <si>
    <t>164,458 * 0,26</t>
  </si>
  <si>
    <t>-1895895485</t>
  </si>
  <si>
    <t>164,458 * 0,04</t>
  </si>
  <si>
    <t>983128160</t>
  </si>
  <si>
    <t>164,458 * 0,7</t>
  </si>
  <si>
    <t>1545712940</t>
  </si>
  <si>
    <t>-1636804694</t>
  </si>
  <si>
    <t>"souběh s vodovodem hl. 1,8 m"  53,38 * 2,35 + 53,38 * (2,35 - 1,8)</t>
  </si>
  <si>
    <t>"rozšíření na šachty 2 ks"  1,4 * 2 * 2,35 * 2</t>
  </si>
  <si>
    <t>1126851148</t>
  </si>
  <si>
    <t>1652338265</t>
  </si>
  <si>
    <t>"meziskládka"  42,759 + 6,578</t>
  </si>
  <si>
    <t>"zpět na zásyp"  49,337</t>
  </si>
  <si>
    <t>-1607016103</t>
  </si>
  <si>
    <t>"meziskládka"  (1,876 + 112,332) - 49,337</t>
  </si>
  <si>
    <t>"zpět na zásyp"  64,871</t>
  </si>
  <si>
    <t>-693389382</t>
  </si>
  <si>
    <t>"přebytečná zemina - skládka"  115,121 - 64,871</t>
  </si>
  <si>
    <t>704668449</t>
  </si>
  <si>
    <t>50,25*7 'Přepočtené koeficientem množství</t>
  </si>
  <si>
    <t>1908937196</t>
  </si>
  <si>
    <t>"zpět na zásyp z meziskládky"  49,337</t>
  </si>
  <si>
    <t>185718555</t>
  </si>
  <si>
    <t>"zpět na zásyp z meziskládky"  64,871</t>
  </si>
  <si>
    <t>-1421695545</t>
  </si>
  <si>
    <t>"přebytečná zemina"  50,25 * 1,7</t>
  </si>
  <si>
    <t>1286349125</t>
  </si>
  <si>
    <t>"zpět na zásyp"  49,337 + 64,871</t>
  </si>
  <si>
    <t>-356141285</t>
  </si>
  <si>
    <t>3,752 - 0,292 - 1,166</t>
  </si>
  <si>
    <t>použití k zásypu 50% výkopu: 3,752 * 0,5 = 1,876 m3</t>
  </si>
  <si>
    <t>nový materiál:  2,294 - 1,876 = 0,418 m3</t>
  </si>
  <si>
    <t>nezp. kom.: výkop - lože - obsyp VO - podkl.deska</t>
  </si>
  <si>
    <t>160,458 - 10,409 - 37,267 - 0,45</t>
  </si>
  <si>
    <t>2074926674</t>
  </si>
  <si>
    <t>0,418 * 1,1 * 1,01</t>
  </si>
  <si>
    <t>1505099622</t>
  </si>
  <si>
    <t>"VO - asfalt"  1,62 * 1,2 * (0,3 + 0,3)</t>
  </si>
  <si>
    <t>"VO - nezp. kom."  51,76 * 1,2 * (0,3 + 0,3)</t>
  </si>
  <si>
    <t>"odečet potrubí"  - PI * (0,15)^2 * 53,38</t>
  </si>
  <si>
    <t>1935063680</t>
  </si>
  <si>
    <t>34,66*2 'Přepočtené koeficientem množství</t>
  </si>
  <si>
    <t>-2080317468</t>
  </si>
  <si>
    <t>"dl. x pl. v řezu"   53,38 * (0,102"m2" - PI*(0,05)^2)</t>
  </si>
  <si>
    <t>523384952</t>
  </si>
  <si>
    <t>53,38</t>
  </si>
  <si>
    <t>1750470020</t>
  </si>
  <si>
    <t>"stoka - asfalt"  1,62 * 1,2 * 0,15</t>
  </si>
  <si>
    <t>"stoka - nezp. kom."  51,76 * 1,2 * 0,15</t>
  </si>
  <si>
    <t>1082488484</t>
  </si>
  <si>
    <t>"šachty - nezp. kom."  1,5 * 1,5 * 0,1 * 2"ks"</t>
  </si>
  <si>
    <t>-3006343</t>
  </si>
  <si>
    <t>1715607301</t>
  </si>
  <si>
    <t>2110954906</t>
  </si>
  <si>
    <t>1136403198</t>
  </si>
  <si>
    <t>-932866</t>
  </si>
  <si>
    <t>-1578261488</t>
  </si>
  <si>
    <t>53,38*1,015 'Přepočtené koeficientem množství</t>
  </si>
  <si>
    <t>-1025452727</t>
  </si>
  <si>
    <t>-1973134941</t>
  </si>
  <si>
    <t>-828935040</t>
  </si>
  <si>
    <t>-642610494</t>
  </si>
  <si>
    <t>Š85, Š86</t>
  </si>
  <si>
    <t>-1724695992</t>
  </si>
  <si>
    <t>2050076747</t>
  </si>
  <si>
    <t>-706579668</t>
  </si>
  <si>
    <t>-1909466770</t>
  </si>
  <si>
    <t>-398338669</t>
  </si>
  <si>
    <t>01.17 - Stoka A-7</t>
  </si>
  <si>
    <t>-1922933137</t>
  </si>
  <si>
    <t>STOKA A-7</t>
  </si>
  <si>
    <t>968651049</t>
  </si>
  <si>
    <t>-443747606</t>
  </si>
  <si>
    <t>-545405942</t>
  </si>
  <si>
    <t>1782047773</t>
  </si>
  <si>
    <t>1,5* 1,2 * (2,35-0,42)</t>
  </si>
  <si>
    <t>44,16 * 1,2 * (2,35-0,1)</t>
  </si>
  <si>
    <t>143,412 * 0,26</t>
  </si>
  <si>
    <t>1283895784</t>
  </si>
  <si>
    <t>143,412 * 0,04</t>
  </si>
  <si>
    <t>1734720791</t>
  </si>
  <si>
    <t>143,412 * 0,7</t>
  </si>
  <si>
    <t>-1867125750</t>
  </si>
  <si>
    <t>661592655</t>
  </si>
  <si>
    <t>45,66 * 2,35 *2</t>
  </si>
  <si>
    <t>1903471938</t>
  </si>
  <si>
    <t>-190670191</t>
  </si>
  <si>
    <t>"meziskládka"  37,287 + 5,736</t>
  </si>
  <si>
    <t>"zpět na zásyp"  43,023</t>
  </si>
  <si>
    <t>-394978328</t>
  </si>
  <si>
    <t>"meziskládka"  (1,737 + 98,652) - 43,023</t>
  </si>
  <si>
    <t>"zpět na zásyp"  57,366</t>
  </si>
  <si>
    <t>695678140</t>
  </si>
  <si>
    <t>"přebytečná zemina - skládka"  100,388 - 57,366</t>
  </si>
  <si>
    <t>-1000943701</t>
  </si>
  <si>
    <t>43,022*7 'Přepočtené koeficientem množství</t>
  </si>
  <si>
    <t>-1814117522</t>
  </si>
  <si>
    <t>"zpět na zásyp z meziskládky"  43,023</t>
  </si>
  <si>
    <t>-73369784</t>
  </si>
  <si>
    <t>"zpět na zásyp z meziskládky"  57,366</t>
  </si>
  <si>
    <t>-565044142</t>
  </si>
  <si>
    <t>"přebytečná zemina"  43,022 * 1,7</t>
  </si>
  <si>
    <t>-1750190611</t>
  </si>
  <si>
    <t>"zpět na zásyp"  43,023 + 57,366</t>
  </si>
  <si>
    <t>-1536707747</t>
  </si>
  <si>
    <t>3,474 - 0,27 - 1,08</t>
  </si>
  <si>
    <t>použití k zásypu 50% výkopu: 3,474 * 0,5 = 1,737 m3</t>
  </si>
  <si>
    <t>nový materiál:  2,124 - 1,737 = 0,387 m3</t>
  </si>
  <si>
    <t>139,938 - 9,041 - 31,795 - 0,45</t>
  </si>
  <si>
    <t>-1028491347</t>
  </si>
  <si>
    <t>0,387 * 1,1 * 1,01</t>
  </si>
  <si>
    <t>-1051277417</t>
  </si>
  <si>
    <t>"VO - asfalt"  1,5 * 1,2 * (0,3 + 0,3)</t>
  </si>
  <si>
    <t>"VO - nezp. kom."  44,16 * 1,2 * (0,3 + 0,3)</t>
  </si>
  <si>
    <t>"odečet potrubí"  - PI * (0,15)^2 * 45,66</t>
  </si>
  <si>
    <t>-100389319</t>
  </si>
  <si>
    <t>29,647*2 'Přepočtené koeficientem množství</t>
  </si>
  <si>
    <t>750990629</t>
  </si>
  <si>
    <t>"dl. x pl. v řezu"   45,66 * (0,102"m2" - PI*(0,05)^2)</t>
  </si>
  <si>
    <t>1329193058</t>
  </si>
  <si>
    <t>45,66</t>
  </si>
  <si>
    <t>-1091561677</t>
  </si>
  <si>
    <t>"stoka - asfalt"  1,5 * 1,2 * 0,15</t>
  </si>
  <si>
    <t>"stoka - nezp. kom."  44,16 * 1,2 * 0,15</t>
  </si>
  <si>
    <t>1269685034</t>
  </si>
  <si>
    <t>1218323563</t>
  </si>
  <si>
    <t>-887105264</t>
  </si>
  <si>
    <t>1590420631</t>
  </si>
  <si>
    <t>-640942926</t>
  </si>
  <si>
    <t>-348765128</t>
  </si>
  <si>
    <t>1724281497</t>
  </si>
  <si>
    <t>45,66*1,015 'Přepočtené koeficientem množství</t>
  </si>
  <si>
    <t>53188013</t>
  </si>
  <si>
    <t>-1559544196</t>
  </si>
  <si>
    <t>418099935</t>
  </si>
  <si>
    <t>-1422269344</t>
  </si>
  <si>
    <t>Š87, Š88</t>
  </si>
  <si>
    <t>-437564360</t>
  </si>
  <si>
    <t>-1221536121</t>
  </si>
  <si>
    <t>1561651918</t>
  </si>
  <si>
    <t>266796892</t>
  </si>
  <si>
    <t>-476187400</t>
  </si>
  <si>
    <t>01.18 - Odtok z ČOV</t>
  </si>
  <si>
    <t>548037525</t>
  </si>
  <si>
    <t>ODTOK Z ČOV</t>
  </si>
  <si>
    <t>-591291229</t>
  </si>
  <si>
    <t>124153100</t>
  </si>
  <si>
    <t>Vykopávky pro koryta vodotečí v hornině třídy těžitelnosti I skupiny 1 a 2 objem do 100 m3 strojně</t>
  </si>
  <si>
    <t>-1254872855</t>
  </si>
  <si>
    <t>ODTOK Z ČOV - VÝÚSTNÍ OBJEKT</t>
  </si>
  <si>
    <t>"š. x dl. x tl."  (1,035 + 0,7 + 1,22 + 0,6 + 0,6) * 1,9 * 0,3</t>
  </si>
  <si>
    <t>-1274255223</t>
  </si>
  <si>
    <t>výkop š. 1,2 m, prům. hl. 1,15 m</t>
  </si>
  <si>
    <t>21,71 * 1,2 * 1,15</t>
  </si>
  <si>
    <t>"rozšíření na šachty 1 ks"  2,6 * 1,4 * 1,15 * 1</t>
  </si>
  <si>
    <t>36,309 * 0,26</t>
  </si>
  <si>
    <t>704050396</t>
  </si>
  <si>
    <t>36,309 * 0,04</t>
  </si>
  <si>
    <t>1981022725</t>
  </si>
  <si>
    <t>36,309 * 0,7</t>
  </si>
  <si>
    <t>-229559032</t>
  </si>
  <si>
    <t>21,71 * 1,15 * 2</t>
  </si>
  <si>
    <t>"rozšíření na šachty 1 ks"  1,4 * 2 * 1,15</t>
  </si>
  <si>
    <t>-142444029</t>
  </si>
  <si>
    <t>1962218345</t>
  </si>
  <si>
    <t>"meziskládka"  9,44 + 1,452</t>
  </si>
  <si>
    <t>"zpět na zásyp"  10,892</t>
  </si>
  <si>
    <t>1060754921</t>
  </si>
  <si>
    <t>"meziskládka"  15,999 - 10,892</t>
  </si>
  <si>
    <t>"zpět na zásyp"  5,107</t>
  </si>
  <si>
    <t>162751117</t>
  </si>
  <si>
    <t>Vodorovné přemístění přes 9 000 do 10000 m výkopku/sypaniny z horniny třídy těžitelnosti I skupiny 1 až 3</t>
  </si>
  <si>
    <t>-24170829</t>
  </si>
  <si>
    <t>2,368</t>
  </si>
  <si>
    <t>162751119</t>
  </si>
  <si>
    <t>Příplatek k vodorovnému přemístění výkopku/sypaniny z horniny třídy těžitelnosti I skupiny 1 až 3 ZKD 1000 m přes 10000 m</t>
  </si>
  <si>
    <t>344993069</t>
  </si>
  <si>
    <t>2,368*7 'Přepočtené koeficientem množství</t>
  </si>
  <si>
    <t>-1248835823</t>
  </si>
  <si>
    <t>"přebytečná zemina - skládka"  25,416 - 5,107</t>
  </si>
  <si>
    <t>-147302457</t>
  </si>
  <si>
    <t>20,309*7 'Přepočtené koeficientem množství</t>
  </si>
  <si>
    <t>-951791227</t>
  </si>
  <si>
    <t>"zpět na zásyp z meziskládky"  10,892</t>
  </si>
  <si>
    <t>-1751081529</t>
  </si>
  <si>
    <t>"zpět na zásyp z meziskládky"  5,107</t>
  </si>
  <si>
    <t>-123719514</t>
  </si>
  <si>
    <t>"přebytečná zemina"  20,309 * 1,7</t>
  </si>
  <si>
    <t>2,368 * 1,7</t>
  </si>
  <si>
    <t>1619827895</t>
  </si>
  <si>
    <t>"zpět na zásyp"  10,892 + 5,107</t>
  </si>
  <si>
    <t>1090182654</t>
  </si>
  <si>
    <t>36,309 - 4,454 - 15,631 - 0,225</t>
  </si>
  <si>
    <t>2116676549</t>
  </si>
  <si>
    <t>"VO"  21,71 * 1,2 * (0,3 + 0,3)</t>
  </si>
  <si>
    <t>"odečet potrubí"  - PI * (0,15)^2 * 21,71</t>
  </si>
  <si>
    <t>-1238732873</t>
  </si>
  <si>
    <t>14,096*2 'Přepočtené koeficientem množství</t>
  </si>
  <si>
    <t>1575629649</t>
  </si>
  <si>
    <t>"dl. x pl. v řezu"   21,71 * (0,102"m2" - PI*(0,05)^2)</t>
  </si>
  <si>
    <t>822000068</t>
  </si>
  <si>
    <t>21,71</t>
  </si>
  <si>
    <t>451314211</t>
  </si>
  <si>
    <t>Podklad pod dlažbu z betonu prostého C 25/30 tl do 100 mm</t>
  </si>
  <si>
    <t>183234737</t>
  </si>
  <si>
    <t>"š. x dl."  (1,03 + 0,72 + 0,89 + 0,57 + 0,644) * 1,9</t>
  </si>
  <si>
    <t>1886772708</t>
  </si>
  <si>
    <t>21,71 * 1,2 * 0,15</t>
  </si>
  <si>
    <t>-406781440</t>
  </si>
  <si>
    <t>"šachta Š91"  1,5 * 1,5 * 0,1 * 1"ks"</t>
  </si>
  <si>
    <t>1406214382</t>
  </si>
  <si>
    <t>"šachta"  1,5 * 4 * 0,1 * 1"ks"</t>
  </si>
  <si>
    <t>-472331614</t>
  </si>
  <si>
    <t>465513127</t>
  </si>
  <si>
    <t>Dlažba z lomového kamene na cementovou maltu s vyspárováním tl 200 mm</t>
  </si>
  <si>
    <t>-1037866280</t>
  </si>
  <si>
    <t>751087120</t>
  </si>
  <si>
    <t>273932263</t>
  </si>
  <si>
    <t>21,71*1,015 'Přepočtené koeficientem množství</t>
  </si>
  <si>
    <t>1302915614</t>
  </si>
  <si>
    <t>-1096487894</t>
  </si>
  <si>
    <t>962219030</t>
  </si>
  <si>
    <t>89441.R002</t>
  </si>
  <si>
    <t>Zřízení kanalizační šachty z prefabrikovaných dílů výšky přes 1 m do 2 m, vč. dodávky</t>
  </si>
  <si>
    <t>-2059882256</t>
  </si>
  <si>
    <t>Š91</t>
  </si>
  <si>
    <t>281174981</t>
  </si>
  <si>
    <t>2016748862</t>
  </si>
  <si>
    <t>899623171</t>
  </si>
  <si>
    <t>Obetonování potrubí nebo zdiva stok betonem prostým tř. C 25/30 v otevřeném výkopu</t>
  </si>
  <si>
    <t>-294783351</t>
  </si>
  <si>
    <t>0,515 * 0,565 * 1,073</t>
  </si>
  <si>
    <t>"odečet potrubí"  - PI * (0,1575)^2 * 1,073</t>
  </si>
  <si>
    <t>899643121</t>
  </si>
  <si>
    <t>Bednění pro obetonování potrubí otevřený výkop zřízení</t>
  </si>
  <si>
    <t>-302494582</t>
  </si>
  <si>
    <t>0,565 * 2 * 1,073</t>
  </si>
  <si>
    <t>899643122</t>
  </si>
  <si>
    <t>Bednění pro obetonování potrubí otevřený výkop odstranění</t>
  </si>
  <si>
    <t>1573454547</t>
  </si>
  <si>
    <t>2138393957</t>
  </si>
  <si>
    <t>-2079395184</t>
  </si>
  <si>
    <t>-728494935</t>
  </si>
  <si>
    <t>01.19 - Odkalení VDJ</t>
  </si>
  <si>
    <t>533914715</t>
  </si>
  <si>
    <t>ODKALENÍ VDJ</t>
  </si>
  <si>
    <t>zpevněná komunikace - v šířce výkopu</t>
  </si>
  <si>
    <t>298,63 * 1,2</t>
  </si>
  <si>
    <t>-1807905352</t>
  </si>
  <si>
    <t>8 h - odhad 60 dní</t>
  </si>
  <si>
    <t>1729788731</t>
  </si>
  <si>
    <t>-1962820831</t>
  </si>
  <si>
    <t>(4,0 + 12,2) * 1,2</t>
  </si>
  <si>
    <t>741198599</t>
  </si>
  <si>
    <t>výkop š. 1,2 m, hl. 2,5 m</t>
  </si>
  <si>
    <t>314,83 * 1,2 * (2,5-0,1)</t>
  </si>
  <si>
    <t>"rozšíření na šachty 2 ks"  2,6 * 1,4 * (2,5-0,1) * 2</t>
  </si>
  <si>
    <t>928,508 * 0,05</t>
  </si>
  <si>
    <t>-1662321247</t>
  </si>
  <si>
    <t>928,508 * 0,08</t>
  </si>
  <si>
    <t>1815688366</t>
  </si>
  <si>
    <t>928,508 * 0,12</t>
  </si>
  <si>
    <t>726276341</t>
  </si>
  <si>
    <t>928,508 * 0,2</t>
  </si>
  <si>
    <t>-50435155</t>
  </si>
  <si>
    <t>928,508 * 0,55</t>
  </si>
  <si>
    <t>-1700984105</t>
  </si>
  <si>
    <t>"souběh s vodovodem hl. 1,8 m"  314,83 * 2,5 + 314,83 * (2,5 - 1,8)</t>
  </si>
  <si>
    <t>"rozšíření na šachty 2 ks"  1,4 * 2 * 2,5 * 2</t>
  </si>
  <si>
    <t>1116071003</t>
  </si>
  <si>
    <t>13311128</t>
  </si>
  <si>
    <t>"meziskládka"  46,425 + 74,281</t>
  </si>
  <si>
    <t>"zpět na zásyp"  120,706</t>
  </si>
  <si>
    <t>-179735543</t>
  </si>
  <si>
    <t>"meziskládka"  111,421 + 185,702</t>
  </si>
  <si>
    <t>"zpět na zásyp"  297,123</t>
  </si>
  <si>
    <t>-996791768</t>
  </si>
  <si>
    <t>"meziskládka"  671,954 - (120,706 + 297,123)</t>
  </si>
  <si>
    <t>"zpět na zásyp"  254,125</t>
  </si>
  <si>
    <t>-1446567484</t>
  </si>
  <si>
    <t>"přebytečná zemina - skládka"  510,679 - 254,125</t>
  </si>
  <si>
    <t>427810793</t>
  </si>
  <si>
    <t>256,554*7 'Přepočtené koeficientem množství</t>
  </si>
  <si>
    <t>-2053142575</t>
  </si>
  <si>
    <t>"zpět na zásyp z meziskládky"  120,706</t>
  </si>
  <si>
    <t>-632005996</t>
  </si>
  <si>
    <t>"zpět na zásyp z meziskládky"  297,123</t>
  </si>
  <si>
    <t>-527405160</t>
  </si>
  <si>
    <t>"zpět na zásyp z meziskládky"  254,125</t>
  </si>
  <si>
    <t>-559347765</t>
  </si>
  <si>
    <t>"přebytečná zemina"  256,554 * 1,7</t>
  </si>
  <si>
    <t>-538852118</t>
  </si>
  <si>
    <t>"zpět na zásyp"  120,706 + 297,123 + 254,125</t>
  </si>
  <si>
    <t>1339414675</t>
  </si>
  <si>
    <t>928,508 - 57,761 - 198,343 - 0,45</t>
  </si>
  <si>
    <t>1816916355</t>
  </si>
  <si>
    <t>"VO"  314,83 * 1,2 * (0,225 + 0,3)</t>
  </si>
  <si>
    <t>"odečet potrubí"  - PI * (0,1125)^2 * 314,83</t>
  </si>
  <si>
    <t>895528599</t>
  </si>
  <si>
    <t>185,825*2 'Přepočtené koeficientem množství</t>
  </si>
  <si>
    <t>403583879</t>
  </si>
  <si>
    <t>23,08</t>
  </si>
  <si>
    <t>1899717979</t>
  </si>
  <si>
    <t>1869033793</t>
  </si>
  <si>
    <t>23,08*0,025 'Přepočtené koeficientem množství</t>
  </si>
  <si>
    <t>652158926</t>
  </si>
  <si>
    <t>"dl. x pl. v řezu"   314,83 * (0,102"m2" - PI*(0,05)^2)</t>
  </si>
  <si>
    <t>460172066</t>
  </si>
  <si>
    <t>314,83</t>
  </si>
  <si>
    <t>1049793508</t>
  </si>
  <si>
    <t>314,83 * 1,2 * 0,15</t>
  </si>
  <si>
    <t>-723121453</t>
  </si>
  <si>
    <t>1,5 * 1,5 * 0,1 * 2"ks"</t>
  </si>
  <si>
    <t>84868075</t>
  </si>
  <si>
    <t>-414647980</t>
  </si>
  <si>
    <t>641702994</t>
  </si>
  <si>
    <t>-317189828</t>
  </si>
  <si>
    <t>871354202</t>
  </si>
  <si>
    <t>Montáž kanalizačního potrubí z PE SDR11 otevřený výkop sklon do 20 % svařovaných na tupo d 225x20,5 mm</t>
  </si>
  <si>
    <t>1948114631</t>
  </si>
  <si>
    <t>28613464</t>
  </si>
  <si>
    <t>potrubí kanalizační jednovrstvé PE100 RC SDR11 225x20,5mm</t>
  </si>
  <si>
    <t>1546225168</t>
  </si>
  <si>
    <t>314,83*1,015 'Přepočtené koeficientem množství</t>
  </si>
  <si>
    <t>877390440.R</t>
  </si>
  <si>
    <t>Napojení odkalení na stávající propustek PVC DN 400 vč.potřebného materiálu</t>
  </si>
  <si>
    <t>1309168781</t>
  </si>
  <si>
    <t>704017402</t>
  </si>
  <si>
    <t>1962566278</t>
  </si>
  <si>
    <t>475425856</t>
  </si>
  <si>
    <t>-1682087231</t>
  </si>
  <si>
    <t>927850920</t>
  </si>
  <si>
    <t>ODKALENÍ VDJ - obetonování potrubí</t>
  </si>
  <si>
    <t>0,425 * 0,475 * 47,7</t>
  </si>
  <si>
    <t>- PI * (0,1125)^2 * 47,7</t>
  </si>
  <si>
    <t>348855449</t>
  </si>
  <si>
    <t>0,475 * 2 * 47,7</t>
  </si>
  <si>
    <t>1104133995</t>
  </si>
  <si>
    <t>586969599</t>
  </si>
  <si>
    <t>-341076939</t>
  </si>
  <si>
    <t>-657829110</t>
  </si>
  <si>
    <t>-730127182</t>
  </si>
  <si>
    <t>61,539*16 'Přepočtené koeficientem množství</t>
  </si>
  <si>
    <t>324870236</t>
  </si>
  <si>
    <t>-1420512422</t>
  </si>
  <si>
    <t>01.20 - Stabilizace a odvodnění základové spáry</t>
  </si>
  <si>
    <t>-613516792</t>
  </si>
  <si>
    <t>STABILIZACE ZÁKLADOVÉ SPÁRY</t>
  </si>
  <si>
    <t>prohloubení rýhy 30 cm (dl. x š. x tl.)</t>
  </si>
  <si>
    <t>600,0 * 1,2 * 0,3</t>
  </si>
  <si>
    <t>-1571392614</t>
  </si>
  <si>
    <t>skládka vzd. 17 km</t>
  </si>
  <si>
    <t>216,0</t>
  </si>
  <si>
    <t>961799576</t>
  </si>
  <si>
    <t>216*7 'Přepočtené koeficientem množství</t>
  </si>
  <si>
    <t>-1592007181</t>
  </si>
  <si>
    <t>"přebytečná zemina"  216,0 * 1,7</t>
  </si>
  <si>
    <t>1814679539</t>
  </si>
  <si>
    <t>153191121</t>
  </si>
  <si>
    <t>Zřízení těsnění hradicích stěn ze zhutněné sypaniny</t>
  </si>
  <si>
    <t>CS ÚRS 2024 02</t>
  </si>
  <si>
    <t>296601451</t>
  </si>
  <si>
    <t>Jílové hrázky po 50,0 m, počítáno: základna 0,6 m, koruna 0,3 m, v. 0,3 m</t>
  </si>
  <si>
    <t>(0,6 + 0,3)/2 * 0,3 * 1,2 * 12"ks"</t>
  </si>
  <si>
    <t>58125110</t>
  </si>
  <si>
    <t>jíl surový kusový</t>
  </si>
  <si>
    <t>1850406204</t>
  </si>
  <si>
    <t>1,944*2,1 'Přepočtené koeficientem množství</t>
  </si>
  <si>
    <t>153191131</t>
  </si>
  <si>
    <t>Odstranění těsnění hradicích stěn ze zhutněné sypaniny</t>
  </si>
  <si>
    <t>1951224801</t>
  </si>
  <si>
    <t>211531111</t>
  </si>
  <si>
    <t>Výplň odvodňovacích žeber nebo trativodů kamenivem hrubým drceným frakce 16 až 63 mm</t>
  </si>
  <si>
    <t>-1010559800</t>
  </si>
  <si>
    <t>spodní vrstva 20 cm (dl. x š. x tl.)</t>
  </si>
  <si>
    <t>600,0 * 1,2 * 0,2</t>
  </si>
  <si>
    <t>211561111</t>
  </si>
  <si>
    <t>Výplň odvodňovacích žeber nebo trativodů kamenivem hrubým drceným frakce 4 až 16 mm</t>
  </si>
  <si>
    <t>-716309727</t>
  </si>
  <si>
    <t>finální vrstva 10 cm (dl. x š. x tl.)</t>
  </si>
  <si>
    <t>600,0 * 1,2 * 0,1</t>
  </si>
  <si>
    <t>213141111</t>
  </si>
  <si>
    <t>Zřízení vrstvy z geotextilie v rovině nebo ve sklonu do 1:5 š do 3 m</t>
  </si>
  <si>
    <t>1769726179</t>
  </si>
  <si>
    <t>(1,2 + 0,3)*2 * 600,0</t>
  </si>
  <si>
    <t>69311081</t>
  </si>
  <si>
    <t>geotextilie netkaná separační, ochranná, filtrační, drenážní PES 300g/m2</t>
  </si>
  <si>
    <t>1849930011</t>
  </si>
  <si>
    <t>1800*1,1845 'Přepočtené koeficientem množství</t>
  </si>
  <si>
    <t>998312021</t>
  </si>
  <si>
    <t>Přesun hmot pro odvodnění drenáží s výplní rýh</t>
  </si>
  <si>
    <t>229502743</t>
  </si>
  <si>
    <t>hloubení_rýh</t>
  </si>
  <si>
    <t>920,342</t>
  </si>
  <si>
    <t>meziskládka</t>
  </si>
  <si>
    <t>914,815</t>
  </si>
  <si>
    <t>skládka</t>
  </si>
  <si>
    <t>362,537</t>
  </si>
  <si>
    <t>lože</t>
  </si>
  <si>
    <t>73,855</t>
  </si>
  <si>
    <t>obsyp</t>
  </si>
  <si>
    <t>232,909</t>
  </si>
  <si>
    <t>zásyp</t>
  </si>
  <si>
    <t>608,051</t>
  </si>
  <si>
    <t>zásyp_výměna</t>
  </si>
  <si>
    <t>50,246</t>
  </si>
  <si>
    <t>SO-02 - Vodovodní řady</t>
  </si>
  <si>
    <t>potrubí</t>
  </si>
  <si>
    <t>-5,527</t>
  </si>
  <si>
    <t>02.01 - Přiváděcí řad</t>
  </si>
  <si>
    <t>69874603</t>
  </si>
  <si>
    <t>Ing. Martina Beňáková</t>
  </si>
  <si>
    <t>CZ69874603</t>
  </si>
  <si>
    <t>1521410910</t>
  </si>
  <si>
    <t>"odhad po dobu cca 1 měsíc 24h/denně"</t>
  </si>
  <si>
    <t>30*24</t>
  </si>
  <si>
    <t>796117399</t>
  </si>
  <si>
    <t>-170079771</t>
  </si>
  <si>
    <t>1*1 "plyn</t>
  </si>
  <si>
    <t>1*1 "voda</t>
  </si>
  <si>
    <t>-1613101264</t>
  </si>
  <si>
    <t>1*1 "propustek</t>
  </si>
  <si>
    <t>1744886667</t>
  </si>
  <si>
    <t>3*1 "kabel</t>
  </si>
  <si>
    <t>132154203</t>
  </si>
  <si>
    <t>Hloubení zapažených rýh š do 2000 mm v hornině třídy těžitelnosti I skupiny 1 a 2 objem do 100 m3</t>
  </si>
  <si>
    <t>-1825929660</t>
  </si>
  <si>
    <t>"přiváděcí řad - MK tl.420mm"</t>
  </si>
  <si>
    <t>122,55*1*(1,75-0,42)</t>
  </si>
  <si>
    <t>"přiváděcí řad - zpevněná cesta tl.100mm"</t>
  </si>
  <si>
    <t>447*1*(1,75-0,1)</t>
  </si>
  <si>
    <t>"přiváděcí řad - ornice tl.100mm"</t>
  </si>
  <si>
    <t>12*1*(1,75-0,1)</t>
  </si>
  <si>
    <t>"zatřídění: 10% tř. 1-2, 10% tř. 3, 23% tř. 4, 27% tř. 5, 30% tř.6"</t>
  </si>
  <si>
    <t>920,342*0,1 'Přepočtené koeficientem množství</t>
  </si>
  <si>
    <t>132254203</t>
  </si>
  <si>
    <t>Hloubení zapažených rýh š do 2000 mm v hornině třídy těžitelnosti I skupiny 3 objem do 100 m3</t>
  </si>
  <si>
    <t>-844746413</t>
  </si>
  <si>
    <t>132354204</t>
  </si>
  <si>
    <t>Hloubení zapažených rýh š do 2000 mm v hornině třídy těžitelnosti II skupiny 4 objem do 500 m3</t>
  </si>
  <si>
    <t>-2077807575</t>
  </si>
  <si>
    <t>920,342*0,23 'Přepočtené koeficientem množství</t>
  </si>
  <si>
    <t>132454204</t>
  </si>
  <si>
    <t>Hloubení zapažených rýh š do 2000 mm v hornině třídy těžitelnosti II skupiny 5 objem do 500 m3</t>
  </si>
  <si>
    <t>822849246</t>
  </si>
  <si>
    <t>920,342*0,27 'Přepočtené koeficientem množství</t>
  </si>
  <si>
    <t>132554204</t>
  </si>
  <si>
    <t>Hloubení zapažených rýh š do 2000 mm v hornině třídy těžitelnosti III skupiny 6 objem do 500 m3</t>
  </si>
  <si>
    <t>-1042303219</t>
  </si>
  <si>
    <t>920,342*0,3 'Přepočtené koeficientem množství</t>
  </si>
  <si>
    <t>151101101</t>
  </si>
  <si>
    <t>Zřízení příložného pažení a rozepření stěn rýh hl do 2 m</t>
  </si>
  <si>
    <t>868006027</t>
  </si>
  <si>
    <t>1*1,75*314 "souběh</t>
  </si>
  <si>
    <t>2*1,75*(581,55-314)</t>
  </si>
  <si>
    <t>151101111</t>
  </si>
  <si>
    <t>Odstranění příložného pažení a rozepření stěn rýh hl do 2 m</t>
  </si>
  <si>
    <t>2127971923</t>
  </si>
  <si>
    <t>-2048918259</t>
  </si>
  <si>
    <t>"zatřídění: 20% tř. I, 50% tř. II, 30% tř. III"</t>
  </si>
  <si>
    <t>914,815*0,2 'Přepočtené koeficientem množství</t>
  </si>
  <si>
    <t>-1657782606</t>
  </si>
  <si>
    <t>914,815*0,5 'Přepočtené koeficientem množství</t>
  </si>
  <si>
    <t>2136560155</t>
  </si>
  <si>
    <t>914,815*0,3 'Přepočtené koeficientem množství</t>
  </si>
  <si>
    <t>513556491</t>
  </si>
  <si>
    <t>362,537*0,2 'Přepočtené koeficientem množství</t>
  </si>
  <si>
    <t>548125799</t>
  </si>
  <si>
    <t>skládka*7 "celková vzdálenost skládky - 17 km</t>
  </si>
  <si>
    <t>2537,759*0,2 'Přepočtené koeficientem množství</t>
  </si>
  <si>
    <t>1365705312</t>
  </si>
  <si>
    <t>362,537*0,5 'Přepočtené koeficientem množství</t>
  </si>
  <si>
    <t>1943874954</t>
  </si>
  <si>
    <t>2537,759*0,5 'Přepočtené koeficientem množství</t>
  </si>
  <si>
    <t>-893127633</t>
  </si>
  <si>
    <t>362,537*0,3 'Přepočtené koeficientem množství</t>
  </si>
  <si>
    <t>-1651087469</t>
  </si>
  <si>
    <t>2537,759*0,3 'Přepočtené koeficientem množství</t>
  </si>
  <si>
    <t>-86044588</t>
  </si>
  <si>
    <t>1269871600</t>
  </si>
  <si>
    <t>1750131030</t>
  </si>
  <si>
    <t>-1921890702</t>
  </si>
  <si>
    <t>362,537*1,8 'Přepočtené koeficientem množství</t>
  </si>
  <si>
    <t>472356054</t>
  </si>
  <si>
    <t>lože+obsyp+zásyp "materiál uložený na meziskládku</t>
  </si>
  <si>
    <t>hloubení_rýh-zásyp+zásyp_výměna "přebytečný materiál na skládku</t>
  </si>
  <si>
    <t>324382829</t>
  </si>
  <si>
    <t>-lože</t>
  </si>
  <si>
    <t>-obsyp</t>
  </si>
  <si>
    <t>Vhodný zásypový materiál pro místní komunikace dle TP 146 včetně dopravy na staveniště</t>
  </si>
  <si>
    <t>-1378722219</t>
  </si>
  <si>
    <t>"50% výměna zásypu v komunikaci"</t>
  </si>
  <si>
    <t>122,55*1*(1,75-0,42)*0,5</t>
  </si>
  <si>
    <t>-122,55*1*(0,1+0,11+0,3)*0,5</t>
  </si>
  <si>
    <t>2098631295</t>
  </si>
  <si>
    <t>581,55*1*(0,11+0,3)</t>
  </si>
  <si>
    <t>-581,55*pi*0,11^2/4 "odečet potrubí</t>
  </si>
  <si>
    <t>58337600</t>
  </si>
  <si>
    <t>štěrkopísek frakce 0/45</t>
  </si>
  <si>
    <t>-2096349349</t>
  </si>
  <si>
    <t>232,909*2 'Přepočtené koeficientem množství</t>
  </si>
  <si>
    <t>181951112</t>
  </si>
  <si>
    <t>Úprava pláně v hornině třídy těžitelnosti I skupiny 1 až 3 se zhutněním strojně</t>
  </si>
  <si>
    <t>45176235</t>
  </si>
  <si>
    <t>581,55*1</t>
  </si>
  <si>
    <t>581,55*0,2 'Přepočtené koeficientem množství</t>
  </si>
  <si>
    <t>181951114</t>
  </si>
  <si>
    <t>Úprava pláně v hornině třídy těžitelnosti II skupiny 4 a 5 se zhutněním strojně</t>
  </si>
  <si>
    <t>1651608419</t>
  </si>
  <si>
    <t>581,55*0,5 'Přepočtené koeficientem množství</t>
  </si>
  <si>
    <t>181951116</t>
  </si>
  <si>
    <t>Úprava pláně v hornině třídy těžitelnosti III skupiny 6 se zhutněním strojně</t>
  </si>
  <si>
    <t>1056588946</t>
  </si>
  <si>
    <t>581,55*0,3 'Přepočtené koeficientem množství</t>
  </si>
  <si>
    <t>212752101</t>
  </si>
  <si>
    <t>Trativod z drenážních trubek korugovaných PE-HD SN 4 perforace 360° včetně lože otevřený výkop DN 100 pro liniové stavby</t>
  </si>
  <si>
    <t>-238554989</t>
  </si>
  <si>
    <t>581,55-314</t>
  </si>
  <si>
    <t>863712576</t>
  </si>
  <si>
    <t>314*1*0,15 "souběh</t>
  </si>
  <si>
    <t xml:space="preserve">267,55*1*0,1 </t>
  </si>
  <si>
    <t>871251211</t>
  </si>
  <si>
    <t>Montáž potrubí z PE100 RC SDR 11 otevřený výkop svařovaných elektrotvarovkou d 110 x 10,0 mm</t>
  </si>
  <si>
    <t>1698038282</t>
  </si>
  <si>
    <t>28613550</t>
  </si>
  <si>
    <t>potrubí vodovodní dvouvrstvé PE100 RC SDR11 110x10mm</t>
  </si>
  <si>
    <t>-340638839</t>
  </si>
  <si>
    <t>581,55*1,015 'Přepočtené koeficientem množství</t>
  </si>
  <si>
    <t>877251101</t>
  </si>
  <si>
    <t>Montáž elektrospojek na vodovodním potrubí z PE trub d 110</t>
  </si>
  <si>
    <t>1710497706</t>
  </si>
  <si>
    <t>28615975</t>
  </si>
  <si>
    <t>elektrospojka SDR11 PE 100 PN16 D 110mm</t>
  </si>
  <si>
    <t>-1289741053</t>
  </si>
  <si>
    <t>28653136</t>
  </si>
  <si>
    <t>nákružek lemový PE 100 SDR11 110mm</t>
  </si>
  <si>
    <t>-1106769080</t>
  </si>
  <si>
    <t>28654410</t>
  </si>
  <si>
    <t>příruba volná k lemovému nákružku z polypropylénu 110</t>
  </si>
  <si>
    <t>1572153251</t>
  </si>
  <si>
    <t>WVN.FF071014W</t>
  </si>
  <si>
    <t>Oblouk 60° PE100 SDR11 110</t>
  </si>
  <si>
    <t>560191911</t>
  </si>
  <si>
    <t>Poznámka k položce:_x000D_
PE100 tvarovka, svařování na tupo, barva černá - Oblouk 60° PE100 SDR11 110</t>
  </si>
  <si>
    <t>877251110</t>
  </si>
  <si>
    <t>Montáž elektrokolen 45° na vodovodním potrubí z PE trub d 110</t>
  </si>
  <si>
    <t>-185127416</t>
  </si>
  <si>
    <t>NCL.616139</t>
  </si>
  <si>
    <t>WS11 d110, PE100, SDR11, koleno 11°, elektro</t>
  </si>
  <si>
    <t>1059693252</t>
  </si>
  <si>
    <t>28614949</t>
  </si>
  <si>
    <t>elektrokoleno 45° PE 100 PN16 D 110mm</t>
  </si>
  <si>
    <t>687152862</t>
  </si>
  <si>
    <t>891261112</t>
  </si>
  <si>
    <t>Montáž vodovodních šoupátek otevřený výkop DN 100</t>
  </si>
  <si>
    <t>1799501379</t>
  </si>
  <si>
    <t>42221117R</t>
  </si>
  <si>
    <t>šoupátko s přírubami voda DN 100 PN16</t>
  </si>
  <si>
    <t>-1949395750</t>
  </si>
  <si>
    <t>Poznámka k položce:_x000D_
specifikace dle B.2 Technické a uživatelské standardy a D.1.3.1 TZ</t>
  </si>
  <si>
    <t>42291038R</t>
  </si>
  <si>
    <t>souprava zemní teleskopická pro E2 šoupatka DN 50-100mm Rd 1,3-1,8m</t>
  </si>
  <si>
    <t>-935683507</t>
  </si>
  <si>
    <t>892271111</t>
  </si>
  <si>
    <t>Tlaková zkouška vodou potrubí DN 100 nebo 125</t>
  </si>
  <si>
    <t>-2094774838</t>
  </si>
  <si>
    <t>-284449792</t>
  </si>
  <si>
    <t>892273122</t>
  </si>
  <si>
    <t>Proplach a dezinfekce vodovodního potrubí DN od 80 do 125</t>
  </si>
  <si>
    <t>-1827824936</t>
  </si>
  <si>
    <t>899401112</t>
  </si>
  <si>
    <t>Osazení poklopů uličních litinových šoupátkových</t>
  </si>
  <si>
    <t>-1059287380</t>
  </si>
  <si>
    <t>42291352</t>
  </si>
  <si>
    <t>poklop litinový šoupátkový pro zemní soupravy osazení do terénu a do vozovky</t>
  </si>
  <si>
    <t>-836373761</t>
  </si>
  <si>
    <t>Poznámka k položce:_x000D_
minimální šířka poklopu 120mm</t>
  </si>
  <si>
    <t>42210050</t>
  </si>
  <si>
    <t>deska podkladová uličního poklopu litinového šoupatového</t>
  </si>
  <si>
    <t>1704093742</t>
  </si>
  <si>
    <t>899712111</t>
  </si>
  <si>
    <t>Orientační tabulky na zdivu</t>
  </si>
  <si>
    <t>-1315385807</t>
  </si>
  <si>
    <t>899721111</t>
  </si>
  <si>
    <t>Signalizační vodič DN do 150 mm na potrubí</t>
  </si>
  <si>
    <t>275224791</t>
  </si>
  <si>
    <t>899722112</t>
  </si>
  <si>
    <t>Krytí potrubí z plastů výstražnou fólií z PVC přes 20 do 25 cm</t>
  </si>
  <si>
    <t>-228570839</t>
  </si>
  <si>
    <t>126884790</t>
  </si>
  <si>
    <t>13,448</t>
  </si>
  <si>
    <t>13,396</t>
  </si>
  <si>
    <t>3,994</t>
  </si>
  <si>
    <t>0,815</t>
  </si>
  <si>
    <t>3,127</t>
  </si>
  <si>
    <t>9,454</t>
  </si>
  <si>
    <t>-0,052</t>
  </si>
  <si>
    <t>02.02 - Propojovací řad</t>
  </si>
  <si>
    <t>"odhad po dobu cca 2 dnů prům. 4h/denně, 2 čerpadla"</t>
  </si>
  <si>
    <t>(2*4)*2</t>
  </si>
  <si>
    <t>132154201</t>
  </si>
  <si>
    <t>Hloubení zapažených rýh š do 2000 mm v hornině třídy těžitelnosti I skupiny 1 a 2 objem do 20 m3</t>
  </si>
  <si>
    <t>"propojovací řad - ornice tl.100mm"</t>
  </si>
  <si>
    <t>8,15*1*(1,75-0,1)</t>
  </si>
  <si>
    <t>13,448*0,1 'Přepočtené koeficientem množství</t>
  </si>
  <si>
    <t>132254201</t>
  </si>
  <si>
    <t>Hloubení zapažených rýh š do 2000 mm v hornině třídy těžitelnosti I skupiny 3 objem do 20 m3</t>
  </si>
  <si>
    <t>132354201</t>
  </si>
  <si>
    <t>Hloubení zapažených rýh š do 2000 mm v hornině třídy těžitelnosti II skupiny 4 objem do 20 m3</t>
  </si>
  <si>
    <t>13,448*0,23 'Přepočtené koeficientem množství</t>
  </si>
  <si>
    <t>132454201</t>
  </si>
  <si>
    <t>Hloubení zapažených rýh š do 2000 mm v hornině třídy těžitelnosti II skupiny 5 objem do 20 m3</t>
  </si>
  <si>
    <t>13,448*0,27 'Přepočtené koeficientem množství</t>
  </si>
  <si>
    <t>132554201</t>
  </si>
  <si>
    <t>Hloubení zapažených rýh š do 2000 mm v hornině třídy těžitelnosti III skupiny 6 objem do 20 m3</t>
  </si>
  <si>
    <t>13,448*0,3 'Přepočtené koeficientem množství</t>
  </si>
  <si>
    <t>2*1,75*8,15</t>
  </si>
  <si>
    <t>13,396*0,2 'Přepočtené koeficientem množství</t>
  </si>
  <si>
    <t>13,396*0,5 'Přepočtené koeficientem množství</t>
  </si>
  <si>
    <t>13,396*0,3 'Přepočtené koeficientem množství</t>
  </si>
  <si>
    <t>3,994*0,2 'Přepočtené koeficientem množství</t>
  </si>
  <si>
    <t>27,958*0,2 'Přepočtené koeficientem množství</t>
  </si>
  <si>
    <t>3,994*0,5 'Přepočtené koeficientem množství</t>
  </si>
  <si>
    <t>27,958*0,5 'Přepočtené koeficientem množství</t>
  </si>
  <si>
    <t>3,994*0,3 'Přepočtené koeficientem množství</t>
  </si>
  <si>
    <t>27,958*0,3 'Přepočtené koeficientem množství</t>
  </si>
  <si>
    <t>167151101</t>
  </si>
  <si>
    <t>Nakládání výkopku z hornin třídy těžitelnosti I skupiny 1 až 3 do 100 m3</t>
  </si>
  <si>
    <t>167151102</t>
  </si>
  <si>
    <t>Nakládání výkopku z hornin třídy těžitelnosti II skupiny 4 a 5 do 100 m3</t>
  </si>
  <si>
    <t>167151103</t>
  </si>
  <si>
    <t>Nakládání výkopku z hornin třídy těžitelnosti III skupiny 6 a 7 do 100 m3</t>
  </si>
  <si>
    <t>3,994*1,8 'Přepočtené koeficientem množství</t>
  </si>
  <si>
    <t>hloubení_rýh-zásyp "přebytečný materiál na skládku</t>
  </si>
  <si>
    <t>8,15*1*(0,09+0,3)</t>
  </si>
  <si>
    <t>-8,15*pi*0,09^2/4 "odečet potrubí</t>
  </si>
  <si>
    <t>3,127*2 'Přepočtené koeficientem množství</t>
  </si>
  <si>
    <t>8,15*1</t>
  </si>
  <si>
    <t>8,15*0,2 'Přepočtené koeficientem množství</t>
  </si>
  <si>
    <t>8,15*0,5 'Přepočtené koeficientem množství</t>
  </si>
  <si>
    <t>8,15*0,3 'Přepočtené koeficientem množství</t>
  </si>
  <si>
    <t>-138452938</t>
  </si>
  <si>
    <t>8,15*1*0,1</t>
  </si>
  <si>
    <t>871241211</t>
  </si>
  <si>
    <t>Montáž potrubí z PE100 RC SDR 11 otevřený výkop svařovaných elektrotvarovkou d 90 x 8,2 mm</t>
  </si>
  <si>
    <t>28613556</t>
  </si>
  <si>
    <t>potrubí vodovodní dvouvrstvé PE100 RC SDR11 90x8,2mm</t>
  </si>
  <si>
    <t>8,15*1,015 'Přepočtené koeficientem množství</t>
  </si>
  <si>
    <t>877241101</t>
  </si>
  <si>
    <t>Montáž elektrospojek na vodovodním potrubí z PE trub d 90</t>
  </si>
  <si>
    <t>28615974</t>
  </si>
  <si>
    <t>elektrospojka SDR11 PE 100 PN16 D 90mm</t>
  </si>
  <si>
    <t>28653135</t>
  </si>
  <si>
    <t>nákružek lemový PE 100 SDR11 90mm</t>
  </si>
  <si>
    <t>28654368</t>
  </si>
  <si>
    <t>příruba volná k lemovému nákružku z polypropylénu 90</t>
  </si>
  <si>
    <t>892241111</t>
  </si>
  <si>
    <t>Tlaková zkouška vodou potrubí DN do 80</t>
  </si>
  <si>
    <t>02.03 - Řad 1</t>
  </si>
  <si>
    <t>Jaroslav Pelnář</t>
  </si>
  <si>
    <t>M - Práce a dodávky M</t>
  </si>
  <si>
    <t xml:space="preserve">    23-M - Montáže potrubí</t>
  </si>
  <si>
    <t xml:space="preserve">    46-M - Zemní práce při extr.mont.pracích</t>
  </si>
  <si>
    <t>1303520692</t>
  </si>
  <si>
    <t>Poznámka k položce:_x000D_
včetně likvidace čerpaných vod</t>
  </si>
  <si>
    <t>čerpání - povrchové odvodnění</t>
  </si>
  <si>
    <t xml:space="preserve"> "přítok 5,0-10,0l/s ... VDV řady" 95,19+804,16</t>
  </si>
  <si>
    <t>"cca 20-30m záběr odvodnění/týden" 899,35/25</t>
  </si>
  <si>
    <t>celkem 36 týdnů / 7 dní v týdnu</t>
  </si>
  <si>
    <t>"odhad cyklické čerpání 4h dennně"  36*7*4</t>
  </si>
  <si>
    <t>1673164124</t>
  </si>
  <si>
    <t>"celkem 36 týdnů / 7 dní v týdnu" 36*7</t>
  </si>
  <si>
    <t>Dočasné zajištění potrubí betonového, ŽB nebo kameninového DN do 500 mm</t>
  </si>
  <si>
    <t>-1757002300</t>
  </si>
  <si>
    <t>řad 1</t>
  </si>
  <si>
    <t>0,95*3" kanalizace ... 3x</t>
  </si>
  <si>
    <t>723481945</t>
  </si>
  <si>
    <t>(1,10*1)+(0,95*5)" kabel NN ... 6x</t>
  </si>
  <si>
    <t xml:space="preserve">0,95*1" kabel sdělovací ... 1x </t>
  </si>
  <si>
    <t>130001101</t>
  </si>
  <si>
    <t>-2090867286</t>
  </si>
  <si>
    <t>0,95*2,50*1,85*3" kanalizace ... 3x</t>
  </si>
  <si>
    <t>(1,10*2,00*1,81*1)+(0,95*2,00*1,81*5)" kabel NN ... 6x</t>
  </si>
  <si>
    <t xml:space="preserve">0,95*2,00*1,74*1" kabel sdělovací ... 1x </t>
  </si>
  <si>
    <t>-1125912748</t>
  </si>
  <si>
    <t>výpočet v položce výkop rýh h.3</t>
  </si>
  <si>
    <t>geologie tř.I sk.1-2... 25%</t>
  </si>
  <si>
    <t>1219,460*0,25</t>
  </si>
  <si>
    <t>577200004</t>
  </si>
  <si>
    <t>MK recyklace za studena</t>
  </si>
  <si>
    <t>samostatný výkop</t>
  </si>
  <si>
    <t>(9,30+6,50)*1,10*(((1,82+1,78+1,76+1,78)/4)-0,38)" ZÚ1 - LB11</t>
  </si>
  <si>
    <t>souběh s gravitační stokou</t>
  </si>
  <si>
    <t>(101,64)*0,95*(((1,74+1,82+1,70+1,80+1,78+1,84+1,76)/7)-0,38)" LB11-LB13</t>
  </si>
  <si>
    <t>(90,12)*0,95*(((1,76+1,78+1,83+1,79+1,86+1,74+1,71+1,73)/8)-0,38)" LB13-LB14</t>
  </si>
  <si>
    <t>(87,63)*0,95*(((1,73+1,99+1,81+1,87+1,70+1,77+1,76)/7)-0,38)" LB14-LB16</t>
  </si>
  <si>
    <t>MK asfalt</t>
  </si>
  <si>
    <t>(143,98)*0,95*(((1,76+1,79+1,73+1,84+1,70+1,81+1,64+1,83+2,11)/9)-0,42)" LB16-LB19</t>
  </si>
  <si>
    <t>(26,80)*0,95*(((2,11+2,07+1,92+1,74+1,78)/5)-0,42)" LB19-LB20</t>
  </si>
  <si>
    <t>(84,40)*0,95*(((1,78+1,83+1,75+1,88+1,76+1,77)/6)-0,42)" LB20-LB21</t>
  </si>
  <si>
    <t>(117,53)*0,95*(((1,77+1,79+1,78+1,79+1,91+1,86+1,87+1,76)/8)-0,42)" LB21-LB23</t>
  </si>
  <si>
    <t>(110,26)*0,95*(((1,76+2,68+2,68+1,82+1,65+1,93+1,69+1,89+1,86+1,82)/10)-0,42)" LB23-LB25</t>
  </si>
  <si>
    <t>(95,19)*0,95*(((1,82+1,71+1,80+1,75+1,73+1,71)/6)-0,42)" LB25-KÚ1</t>
  </si>
  <si>
    <t>komunikace II tř. asfalt</t>
  </si>
  <si>
    <t xml:space="preserve">(26,00)*0,95*(((1,77+1,71+1,65+1,81+1,93)/5)-0,60)" okolo LB24 </t>
  </si>
  <si>
    <t>protlak - jámy</t>
  </si>
  <si>
    <t>((4,00*1,50*1,79)+(2,00*1,50*1,76))</t>
  </si>
  <si>
    <t>geologie tř.I sk.3 ... 7%</t>
  </si>
  <si>
    <t>1219,460*0,07</t>
  </si>
  <si>
    <t>1223839804</t>
  </si>
  <si>
    <t>geologie tř.II sk. 4 ... 68%</t>
  </si>
  <si>
    <t>1219,460*0,68</t>
  </si>
  <si>
    <t>141721333</t>
  </si>
  <si>
    <t>Řízené horizontální vrtání dl do 20 m hl do 6 m s vtlačením ocelového potrubí do DN 300 mm v hornině tř těžitelnosti I a II skupiny 1 až 4</t>
  </si>
  <si>
    <t>-2082486491</t>
  </si>
  <si>
    <t>5,50" protlak chráničky pod kanalizací  ocel DN 250</t>
  </si>
  <si>
    <t>14011110</t>
  </si>
  <si>
    <t>trubka ocelová bezešvá hladká jakost 11 353 273x7,0mm chránička DN250</t>
  </si>
  <si>
    <t>-1724404106</t>
  </si>
  <si>
    <t>5,50*1,1" protlak chráničky pod kanalizací  ocel DN 250</t>
  </si>
  <si>
    <t>151201101</t>
  </si>
  <si>
    <t>Zřízení zátažného pažení a rozepření stěn rýh hl do 2 m</t>
  </si>
  <si>
    <t>-1223801483</t>
  </si>
  <si>
    <t>(9,30+6,50)*(((1,82+1,78+1,76+1,78)/4))*2" ZÚ1 - LB11</t>
  </si>
  <si>
    <t>(101,64)*(((1,74+1,82+1,70+1,80+1,78+1,84+1,76)/7))*1" LB11-LB13</t>
  </si>
  <si>
    <t>(90,12)*(((1,76+1,78+1,83+1,79+1,86+1,74+1,71+1,73)/8))*1" LB13-LB14</t>
  </si>
  <si>
    <t>(87,63)*(((1,73+1,99+1,81+1,87+1,70+1,77+1,76)/7))*1" LB14-LB16</t>
  </si>
  <si>
    <t>(143,98)*(((1,76+1,79+1,73+1,84+1,70+1,81+1,64+1,83+2,11)/9))*1" LB16-LB19</t>
  </si>
  <si>
    <t>(26,80)*(((2,11+2,07+1,92+1,74+1,78)/5))*1" LB19-LB20</t>
  </si>
  <si>
    <t>(84,40)*(((1,78+1,83+1,75+1,88+1,76+1,77)/6))*1" LB20-LB21</t>
  </si>
  <si>
    <t>(117,53)*(((1,77+1,79+1,78+1,79+1,91+1,86+1,87+1,76)/8))*1" LB21-LB23</t>
  </si>
  <si>
    <t>(110,26)*(((1,76+2,68+2,68+1,82+1,65+1,93+1,69+1,89+1,86+1,82)/10))*1" LB23-LB25</t>
  </si>
  <si>
    <t>(95,19)*(((1,82+1,71+1,80+1,75+1,73+1,71)/6))*1" LB25-KÚ1</t>
  </si>
  <si>
    <t xml:space="preserve">(26,00)*(((1,77+1,71+1,65+1,81+1,93)/5))*1" okolo LB24 </t>
  </si>
  <si>
    <t>((4,00+1,50)*2*1,79)+((2,00+1,50)*2*1,76)</t>
  </si>
  <si>
    <t>151201111</t>
  </si>
  <si>
    <t>Odstranění zátažného pažení a rozepření stěn rýh hl do 2 m</t>
  </si>
  <si>
    <t>2092726650</t>
  </si>
  <si>
    <t>1694,085</t>
  </si>
  <si>
    <t>2102810748</t>
  </si>
  <si>
    <t>potřeba pro zpětný zásyp v komunikaci</t>
  </si>
  <si>
    <t>724,654</t>
  </si>
  <si>
    <t>vhodné do zásypu v komunikaci  ... odhad 50% z výkopů hor. 1-3</t>
  </si>
  <si>
    <t>(304,865+85,362)*0,50</t>
  </si>
  <si>
    <t>meziskládka tam a zpět</t>
  </si>
  <si>
    <t>195,114*2</t>
  </si>
  <si>
    <t>685633346</t>
  </si>
  <si>
    <t>vhodné do zásypu v komunikaci  ... odhad 50% z výkopů hor. 4</t>
  </si>
  <si>
    <t>829,233*0,50</t>
  </si>
  <si>
    <t>414,617*2</t>
  </si>
  <si>
    <t>1918073854</t>
  </si>
  <si>
    <t>výkop v hor. 1-3</t>
  </si>
  <si>
    <t>304,865+85,362</t>
  </si>
  <si>
    <t>meziskládka - zpětný zásyp</t>
  </si>
  <si>
    <t>-195,114</t>
  </si>
  <si>
    <t>2044266752</t>
  </si>
  <si>
    <t>skládka 17km</t>
  </si>
  <si>
    <t>195,113*7</t>
  </si>
  <si>
    <t>-254511649</t>
  </si>
  <si>
    <t>výkop v hor. 4</t>
  </si>
  <si>
    <t>829,233</t>
  </si>
  <si>
    <t>-414,617</t>
  </si>
  <si>
    <t>-472637444</t>
  </si>
  <si>
    <t>414,616*7</t>
  </si>
  <si>
    <t>-501412784</t>
  </si>
  <si>
    <t>195,114</t>
  </si>
  <si>
    <t>78853206</t>
  </si>
  <si>
    <t>414,617</t>
  </si>
  <si>
    <t>1677803115</t>
  </si>
  <si>
    <t xml:space="preserve">skládka </t>
  </si>
  <si>
    <t xml:space="preserve">195,113" výkop hor. 1-3 </t>
  </si>
  <si>
    <t>414,616" výkop hor. 4</t>
  </si>
  <si>
    <t xml:space="preserve">195,114" výkop hor. 1-3 </t>
  </si>
  <si>
    <t>414,617" výkop hor. 4</t>
  </si>
  <si>
    <t>1073286606</t>
  </si>
  <si>
    <t>609,729*1,7</t>
  </si>
  <si>
    <t>174101101</t>
  </si>
  <si>
    <t>975811504</t>
  </si>
  <si>
    <t>Poznámka k položce:_x000D_
včetně strojního přemístění materiálu pro zásyp ze vzdálenosti do 10 m od okraje zásypu</t>
  </si>
  <si>
    <t>1208,148" výkop celkem</t>
  </si>
  <si>
    <t>odpočet potrubí</t>
  </si>
  <si>
    <t>-3,14*0,045*0,045*95,19" DN 80</t>
  </si>
  <si>
    <t>-3,14*0,055*0,055*(788,36+9,30+6,50)" DN 100</t>
  </si>
  <si>
    <t>-344,907" obsypy</t>
  </si>
  <si>
    <t>-130,344" lože</t>
  </si>
  <si>
    <t>vhodné do zásypu v komunikaci  ... odhad 50% z výkopů</t>
  </si>
  <si>
    <t>1219,460*0,50</t>
  </si>
  <si>
    <t>potřeba dovézt</t>
  </si>
  <si>
    <t>724,654-609,73</t>
  </si>
  <si>
    <t>58310008-R</t>
  </si>
  <si>
    <t>Vhodný zásypový materiál vč.dopravy na staveniště</t>
  </si>
  <si>
    <t>128</t>
  </si>
  <si>
    <t>1974595237</t>
  </si>
  <si>
    <t>114,924*1,1*1,01 "nový materiál do zpětných zásypů</t>
  </si>
  <si>
    <t>1694555594</t>
  </si>
  <si>
    <t>příloha C.3.1, C.3.2, C.3.3, D.1.3.2, D.1.3.3</t>
  </si>
  <si>
    <t>vzor. řez D.1.1.2, D.1.1.3</t>
  </si>
  <si>
    <t>d 90</t>
  </si>
  <si>
    <t>(95,19)*0,95*0,39"souběh s gravitační stokou</t>
  </si>
  <si>
    <t>d 110</t>
  </si>
  <si>
    <t>(788,36)*0,95*0,41"souběh s gravitační stokou</t>
  </si>
  <si>
    <t>(9,30+6,50)*1,10*0,41" samostatný výkop</t>
  </si>
  <si>
    <t>((4,00*1,50)+(2,00*1,50))*0,41</t>
  </si>
  <si>
    <t>odpočet D potrubí</t>
  </si>
  <si>
    <t>DN 80 - D90</t>
  </si>
  <si>
    <t>-3,14*0,045*0,045*95,19</t>
  </si>
  <si>
    <t>DN 100 - D 110</t>
  </si>
  <si>
    <t>-3,14*0,055*0,055*(788,36+9,30+6,50)</t>
  </si>
  <si>
    <t>-660959968</t>
  </si>
  <si>
    <t>obsypy</t>
  </si>
  <si>
    <t>344,907*1,67*1,1*1,01</t>
  </si>
  <si>
    <t>2134285439</t>
  </si>
  <si>
    <t>(95,19+788,36)*0,95*0,15"souběh s gravitační stokou</t>
  </si>
  <si>
    <t>(9,30+6,50)*1,10*0,10" samostatný výkop</t>
  </si>
  <si>
    <t>((4,00*1,50)+(2,00*1,50))*0,30</t>
  </si>
  <si>
    <t>Montáž potrubí z PE100 SDR 11 otevřený výkop svařovaných elektrotvarovkou D 90 x 8,2 mm</t>
  </si>
  <si>
    <t>-521267592</t>
  </si>
  <si>
    <t>příloha C.3.1, C.3.2, C.3.3, D.3.11, D.3.12, D.1.3.2, D.1.3.3</t>
  </si>
  <si>
    <t>95,19" výkop - souběh s gravitační stokou</t>
  </si>
  <si>
    <t>potrubí PE100 RC SDR11 90x8,2</t>
  </si>
  <si>
    <t>1163992480</t>
  </si>
  <si>
    <t>95,19*1,015" výkop - souběh s gravitační stokou</t>
  </si>
  <si>
    <t>Montáž potrubí z PE100 SDR 11 otevřený výkop svařovaných elektrotvarovkou D 110 x 10,0 mm</t>
  </si>
  <si>
    <t>887079216</t>
  </si>
  <si>
    <t>809,66 "řad 1</t>
  </si>
  <si>
    <t>potrubí vodovodní PE100 RC SDR11 110x10mm</t>
  </si>
  <si>
    <t>1784770230</t>
  </si>
  <si>
    <t>809,66*1,015 "řad 1</t>
  </si>
  <si>
    <t>141721252</t>
  </si>
  <si>
    <t>Řízený zemní protlak délky přes 50 do 100 m hl do 6 m se zatažením potrubí průměru vrtu přes 90 do 110 mm v hornině třídy I a II skupiny 1 až 4</t>
  </si>
  <si>
    <t>-309539719</t>
  </si>
  <si>
    <t>36,70" řízený protlak</t>
  </si>
  <si>
    <t>28613531</t>
  </si>
  <si>
    <t>potrubí vodovodní PE100 RC SDR11 110x10,0mm s ochranným pláštěm z PP</t>
  </si>
  <si>
    <t>-77132338</t>
  </si>
  <si>
    <t>36,70*1,015" řízený protlak</t>
  </si>
  <si>
    <t>Montáž elektrotvarovek na vodovodním potrubí z PE trub d 90</t>
  </si>
  <si>
    <t>1865921619</t>
  </si>
  <si>
    <t>2,00+2,00+2,00</t>
  </si>
  <si>
    <t>-1588918159</t>
  </si>
  <si>
    <t>2,00</t>
  </si>
  <si>
    <t>-1966575978</t>
  </si>
  <si>
    <t>příruba volná k lemovému nákružku 90</t>
  </si>
  <si>
    <t>1154397240</t>
  </si>
  <si>
    <t>Montáž elektrotvarovek na vodovodním potrubí z PE trub d 110</t>
  </si>
  <si>
    <t>-1223911706</t>
  </si>
  <si>
    <t>25,00+11,00+1,00+1,00+1,00+20,00+20,00</t>
  </si>
  <si>
    <t>1607151397</t>
  </si>
  <si>
    <t>25,00</t>
  </si>
  <si>
    <t>28614237R11</t>
  </si>
  <si>
    <t>elektrokoleno 11° SDR11 PE 100 PN16 D 110mm</t>
  </si>
  <si>
    <t>1454487689</t>
  </si>
  <si>
    <t>11,00</t>
  </si>
  <si>
    <t>28614237R30</t>
  </si>
  <si>
    <t>elektrokoleno 30° SDR11 PE 100 PN16 D 110mm</t>
  </si>
  <si>
    <t>2028381591</t>
  </si>
  <si>
    <t>1,00</t>
  </si>
  <si>
    <t>elektrokoleno 45° SDR11 PE 100 PN16 D 110mm</t>
  </si>
  <si>
    <t>-1374941861</t>
  </si>
  <si>
    <t>28614898R60</t>
  </si>
  <si>
    <t>oblouk 60° SDR11 PE 100 RC D 110mm dlouhé provedení</t>
  </si>
  <si>
    <t>996267133</t>
  </si>
  <si>
    <t>-484613714</t>
  </si>
  <si>
    <t>20,00</t>
  </si>
  <si>
    <t>příruba volná k lemovému nákružku 110</t>
  </si>
  <si>
    <t>-687385158</t>
  </si>
  <si>
    <t>857242122</t>
  </si>
  <si>
    <t>Montáž litinových tvarovek jednoosých přírubových otevřený výkop DN 80</t>
  </si>
  <si>
    <t>1130231650</t>
  </si>
  <si>
    <t>4,00+2,00+1,00+1,00</t>
  </si>
  <si>
    <t>55254047</t>
  </si>
  <si>
    <t>koleno 90° s patkou přírubové litinové vodovodní N-kus DN 80</t>
  </si>
  <si>
    <t>-247628229</t>
  </si>
  <si>
    <t>4,00</t>
  </si>
  <si>
    <t>55252223</t>
  </si>
  <si>
    <t>trouba přírubová FF kus (TP) DN 80 dl 200mm</t>
  </si>
  <si>
    <t>-1658143471</t>
  </si>
  <si>
    <t>55252226</t>
  </si>
  <si>
    <t>trouba přírubová FF kus (TP) DN 80 dl 400mm</t>
  </si>
  <si>
    <t>1724875001</t>
  </si>
  <si>
    <t>55252228</t>
  </si>
  <si>
    <t>trouba přírubová FF kus (TP) DN 80 dl 500mm</t>
  </si>
  <si>
    <t>1875543930</t>
  </si>
  <si>
    <t>857262122</t>
  </si>
  <si>
    <t>Montáž litinových tvarovek jednoosých přírubových otevřený výkop DN 100</t>
  </si>
  <si>
    <t>-1954553931</t>
  </si>
  <si>
    <t>55259815</t>
  </si>
  <si>
    <t>přechod přírubový FFR DN 100/80</t>
  </si>
  <si>
    <t>-1173239581</t>
  </si>
  <si>
    <t>857264122</t>
  </si>
  <si>
    <t>Montáž litinových tvarovek odbočných přírubových otevřený výkop DN 100</t>
  </si>
  <si>
    <t>635991510</t>
  </si>
  <si>
    <t>7,00+2,00</t>
  </si>
  <si>
    <t>55253515</t>
  </si>
  <si>
    <t>tvarovka přírubová litinová vodovodní s přírubovou odbočkou T-kus DN 100/80</t>
  </si>
  <si>
    <t>501379701</t>
  </si>
  <si>
    <t>7,00</t>
  </si>
  <si>
    <t>55253516</t>
  </si>
  <si>
    <t>tvarovka přírubová litinová vodovodní s přírubovou odbočkou T-kus DN 100/100</t>
  </si>
  <si>
    <t>-1730582666</t>
  </si>
  <si>
    <t>891241112</t>
  </si>
  <si>
    <t>Montáž vodovodních šoupátek otevřený výkop DN 80</t>
  </si>
  <si>
    <t>834043715</t>
  </si>
  <si>
    <t>42221116</t>
  </si>
  <si>
    <t>šoupátko s přírubami voda DN 80 PN16</t>
  </si>
  <si>
    <t>365081185</t>
  </si>
  <si>
    <t>Poznámka k položce:_x000D_
specifikace ve zprávě B.2 - Technické a uživatelské standardy</t>
  </si>
  <si>
    <t>42291073</t>
  </si>
  <si>
    <t>teleskopická souprava zemní pro šoupátka DN 65-80mm Rd 1,5m</t>
  </si>
  <si>
    <t>-400505137</t>
  </si>
  <si>
    <t>-1722662119</t>
  </si>
  <si>
    <t>6,00</t>
  </si>
  <si>
    <t>42221117</t>
  </si>
  <si>
    <t>-767202766</t>
  </si>
  <si>
    <t>42291074</t>
  </si>
  <si>
    <t>teleskopická souprava zemní pro šoupátka DN 100-150mm Rd 1,5m</t>
  </si>
  <si>
    <t>1034756825</t>
  </si>
  <si>
    <t>891247112</t>
  </si>
  <si>
    <t>Montáž hydrantů podzemních DN 80</t>
  </si>
  <si>
    <t>-311991305</t>
  </si>
  <si>
    <t>2,00+2,00</t>
  </si>
  <si>
    <t>42273592</t>
  </si>
  <si>
    <t>hydrant podzemní DN 80 dvojitý uzávěr s koulí dl. 972mm</t>
  </si>
  <si>
    <t>1565856258</t>
  </si>
  <si>
    <t>42273593</t>
  </si>
  <si>
    <t>hydrant podzemní DN 80 dvojitý uzávěr s koulí dl. 1222mm</t>
  </si>
  <si>
    <t>-1088724395</t>
  </si>
  <si>
    <t>Osazení poklopů litinových šoupátkových</t>
  </si>
  <si>
    <t>1684844827</t>
  </si>
  <si>
    <t>Poznámka k položce:_x000D_
včetně úpravy zhlaví dle umístění poklopu</t>
  </si>
  <si>
    <t>4,00"Š DN80</t>
  </si>
  <si>
    <t>6,00"Š DN100</t>
  </si>
  <si>
    <t>2121567276</t>
  </si>
  <si>
    <t>deska podkladová poklopu litinového šoupatového</t>
  </si>
  <si>
    <t>378984026</t>
  </si>
  <si>
    <t>899401113</t>
  </si>
  <si>
    <t>Osazení poklopů litinových hydrantových</t>
  </si>
  <si>
    <t>836477862</t>
  </si>
  <si>
    <t>42291452</t>
  </si>
  <si>
    <t>poklop litinový hydrantový</t>
  </si>
  <si>
    <t>1030847901</t>
  </si>
  <si>
    <t>42210052</t>
  </si>
  <si>
    <t>deska podkladová poklopu litinového hydrantového</t>
  </si>
  <si>
    <t>-908365717</t>
  </si>
  <si>
    <t>Tlaková zkouška vodou potrubí do 80</t>
  </si>
  <si>
    <t>747658577</t>
  </si>
  <si>
    <t>95,19" PE d 90</t>
  </si>
  <si>
    <t>-1871081924</t>
  </si>
  <si>
    <t>809,66+36,70" PE d 110</t>
  </si>
  <si>
    <t>-302390220</t>
  </si>
  <si>
    <t>1075255862</t>
  </si>
  <si>
    <t>5,00</t>
  </si>
  <si>
    <t>-75981843</t>
  </si>
  <si>
    <t>příloha C.3.1, C.3.2, C.3.3, D.3.11, D.3.12, D.1.1.2, D.1.1.3</t>
  </si>
  <si>
    <t>941,55</t>
  </si>
  <si>
    <t>Krytí potrubí z plastů výstražnou fólií z PVC</t>
  </si>
  <si>
    <t>15070444</t>
  </si>
  <si>
    <t>22186421</t>
  </si>
  <si>
    <t>Práce a dodávky M</t>
  </si>
  <si>
    <t>23-M</t>
  </si>
  <si>
    <t>Montáže potrubí</t>
  </si>
  <si>
    <t>230200118R</t>
  </si>
  <si>
    <t>Nasunutí potrubí do chráničky, světlost nasouvaného potrubí D 110, včetně středících kluzných objímek</t>
  </si>
  <si>
    <t>1385275916</t>
  </si>
  <si>
    <t>protlak chráničky pod kanalizací  ocel DN 250 ... nasouvané potrubí DE110</t>
  </si>
  <si>
    <t>5,50" řad 1</t>
  </si>
  <si>
    <t>899913143</t>
  </si>
  <si>
    <t>Uzavírací manžeta chráničky potrubí DN 100 x 250</t>
  </si>
  <si>
    <t>2108458114</t>
  </si>
  <si>
    <t>Poznámka k položce:_x000D_
dodávka a montáž</t>
  </si>
  <si>
    <t>2,00"5,50m ... řad 1</t>
  </si>
  <si>
    <t>46-M</t>
  </si>
  <si>
    <t>Zemní práce při extr.mont.pracích</t>
  </si>
  <si>
    <t>460751113R</t>
  </si>
  <si>
    <t>Žlab kabelový prefabrikovaný TK 2, zalitý asfaltem včetně dodávky žlabu a poklopu</t>
  </si>
  <si>
    <t>-190572535</t>
  </si>
  <si>
    <t>02.04 - Řad 1-1</t>
  </si>
  <si>
    <t xml:space="preserve">      11 - Zemní práce - přípravné a přidružené práce</t>
  </si>
  <si>
    <t>-2147215972</t>
  </si>
  <si>
    <t xml:space="preserve"> "přítok 5,0-10,0l/s ... VDV řady" 56,17</t>
  </si>
  <si>
    <t>"cca 20-30m záběr odvodnění/týden" 56,17/25</t>
  </si>
  <si>
    <t>celkem 3 týdny / 7 dní v týdnu</t>
  </si>
  <si>
    <t>"odhad cyklické čerpání 4h dennně"  3*7*4</t>
  </si>
  <si>
    <t>-1718705694</t>
  </si>
  <si>
    <t>"celkem 3 týdny / 7 dní v týdnu"3*7</t>
  </si>
  <si>
    <t>-838468878</t>
  </si>
  <si>
    <t>řad 1-1</t>
  </si>
  <si>
    <t>0,95*1" kanalizace ... 1x</t>
  </si>
  <si>
    <t>175349503</t>
  </si>
  <si>
    <t>0,95*2,50*1,67*1" kanalizace ... 1x</t>
  </si>
  <si>
    <t>1691294187</t>
  </si>
  <si>
    <t>147,298*0,25</t>
  </si>
  <si>
    <t>-652536362</t>
  </si>
  <si>
    <t>(2,80)*0,95*(((1,76+1,73+1,76)/3)-0,38)" ZÚ 1-1 - staničení 2,80M</t>
  </si>
  <si>
    <t>nezpevněná komunikace</t>
  </si>
  <si>
    <t>(53,37)*0,95*(((1,76+1,79+1,77+1,72+1,76)/3)-0,10)" staničení 2,80 m - KÚ 1-1</t>
  </si>
  <si>
    <t>147,298*0,07</t>
  </si>
  <si>
    <t>1879674349</t>
  </si>
  <si>
    <t>147,298*0,68</t>
  </si>
  <si>
    <t>514742219</t>
  </si>
  <si>
    <t>(2,80)*(((1,76+1,73+1,76)/3))*1" ZÚ 1-1 - staničení 2,80M</t>
  </si>
  <si>
    <t>(53,37)*(((1,76+1,79+1,77+1,72+1,76)/3))*1" staničení 2,80 m - KÚ 1-1</t>
  </si>
  <si>
    <t>-2016090558</t>
  </si>
  <si>
    <t>161,452</t>
  </si>
  <si>
    <t>-1092564414</t>
  </si>
  <si>
    <t>118,483</t>
  </si>
  <si>
    <t>(36,825+10,311)*0,50</t>
  </si>
  <si>
    <t>23,568*2</t>
  </si>
  <si>
    <t>1852955424</t>
  </si>
  <si>
    <t>100,163*0,50</t>
  </si>
  <si>
    <t>50,082*2</t>
  </si>
  <si>
    <t>-2093350614</t>
  </si>
  <si>
    <t>36,825+10,311</t>
  </si>
  <si>
    <t>-23,568</t>
  </si>
  <si>
    <t>-1104012205</t>
  </si>
  <si>
    <t>23,568*7</t>
  </si>
  <si>
    <t>882508517</t>
  </si>
  <si>
    <t>100,163</t>
  </si>
  <si>
    <t>-50,082</t>
  </si>
  <si>
    <t>-2117113761</t>
  </si>
  <si>
    <t>50,081*7</t>
  </si>
  <si>
    <t>1291277647</t>
  </si>
  <si>
    <t>23,568</t>
  </si>
  <si>
    <t>-1128735288</t>
  </si>
  <si>
    <t>50,082</t>
  </si>
  <si>
    <t>-509427741</t>
  </si>
  <si>
    <t xml:space="preserve">23,568" výkop hor. 1-3 </t>
  </si>
  <si>
    <t>50,082" výkop hor. 4</t>
  </si>
  <si>
    <t>-1032830160</t>
  </si>
  <si>
    <t>73,650*1,7</t>
  </si>
  <si>
    <t>-733737567</t>
  </si>
  <si>
    <t>147,298" výkop celkem</t>
  </si>
  <si>
    <t>-3,14*0,045*0,045*56,17" DN 80</t>
  </si>
  <si>
    <t>-20,454" obsypy</t>
  </si>
  <si>
    <t>-8,004" lože</t>
  </si>
  <si>
    <t>147,298*0,50</t>
  </si>
  <si>
    <t>118,483-73,649</t>
  </si>
  <si>
    <t>840204880</t>
  </si>
  <si>
    <t>44,834*1,1*1,01 "nový materiál do zpětných zásypů</t>
  </si>
  <si>
    <t>153976729</t>
  </si>
  <si>
    <t>vzor. řez  D.1.1.3</t>
  </si>
  <si>
    <t>(56,17)*0,95*0,39"souběh s gravitační stokou</t>
  </si>
  <si>
    <t>-3,14*0,045*0,045*56,17</t>
  </si>
  <si>
    <t>2104540263</t>
  </si>
  <si>
    <t>20,454*1,67*1,1*1,01</t>
  </si>
  <si>
    <t>Zemní práce - přípravné a přidružené práce</t>
  </si>
  <si>
    <t>188344915</t>
  </si>
  <si>
    <t>(53,37)*0,95" staničení 2,80 m - KÚ 1-1</t>
  </si>
  <si>
    <t>997013501</t>
  </si>
  <si>
    <t>Odvoz suti a vybouraných hmot na skládku nebo meziskládku do 1 km se složením</t>
  </si>
  <si>
    <t>-1921146949</t>
  </si>
  <si>
    <t>8,619</t>
  </si>
  <si>
    <t>997013509</t>
  </si>
  <si>
    <t>Příplatek k odvozu suti a vybouraných hmot na skládku ZKD 1 km přes 1 km</t>
  </si>
  <si>
    <t>-43897780</t>
  </si>
  <si>
    <t>skládka 17,00 km</t>
  </si>
  <si>
    <t>8,619*16</t>
  </si>
  <si>
    <t>997013873</t>
  </si>
  <si>
    <t>Poplatek za uložení stavebního odpadu na recyklační skládce (skládkovné) zeminy a kamení zatříděného do Katalogu odpadů pod kódem 17 05 04</t>
  </si>
  <si>
    <t>1073512026</t>
  </si>
  <si>
    <t>kamenivo z bourání stáv. nezpevněné komunikace</t>
  </si>
  <si>
    <t>1079811426</t>
  </si>
  <si>
    <t>(56,17)*0,95*0,15"souběh s gravitační stokou</t>
  </si>
  <si>
    <t>564930412R</t>
  </si>
  <si>
    <t xml:space="preserve">Podklad nebo kryt z asfaltového recyklátu plochy do 100 m2 tl 100 mm bez dodávky materiálu </t>
  </si>
  <si>
    <t>-1788237593</t>
  </si>
  <si>
    <t>Poznámka k položce:_x000D_
materiál pro recyklát bude využit z bouraných vrstev místních komunikací</t>
  </si>
  <si>
    <t>nezpevněná komunikace  ... recyklát tl. 10 cm</t>
  </si>
  <si>
    <t>-1214909156</t>
  </si>
  <si>
    <t>56,17" výkop - souběh s gravitační stokou</t>
  </si>
  <si>
    <t>-2123951542</t>
  </si>
  <si>
    <t>56,17*1,015" výkop - souběh s gravitační stokou</t>
  </si>
  <si>
    <t>1534688088</t>
  </si>
  <si>
    <t>2,00+1,00+2,00+2,00</t>
  </si>
  <si>
    <t>-2680808</t>
  </si>
  <si>
    <t>28614236R30</t>
  </si>
  <si>
    <t>elektrokoleno 30° SDR11 PE 100 PN16 D 90mm</t>
  </si>
  <si>
    <t>-1294665894</t>
  </si>
  <si>
    <t>94515494</t>
  </si>
  <si>
    <t>518316328</t>
  </si>
  <si>
    <t>968501713</t>
  </si>
  <si>
    <t>-896809996</t>
  </si>
  <si>
    <t>45988011</t>
  </si>
  <si>
    <t>-1712532638</t>
  </si>
  <si>
    <t>1494668952</t>
  </si>
  <si>
    <t>312401494</t>
  </si>
  <si>
    <t>-46030409</t>
  </si>
  <si>
    <t>-192329443</t>
  </si>
  <si>
    <t>2,00"Š DN80</t>
  </si>
  <si>
    <t>892492392</t>
  </si>
  <si>
    <t>342212289</t>
  </si>
  <si>
    <t>-1946817872</t>
  </si>
  <si>
    <t>1152617200</t>
  </si>
  <si>
    <t>-1988776260</t>
  </si>
  <si>
    <t>-5843746</t>
  </si>
  <si>
    <t>56,17" PE d 90</t>
  </si>
  <si>
    <t>1476861333</t>
  </si>
  <si>
    <t>-87805698</t>
  </si>
  <si>
    <t>-1883750944</t>
  </si>
  <si>
    <t>56,17</t>
  </si>
  <si>
    <t>-754181258</t>
  </si>
  <si>
    <t>1492845355</t>
  </si>
  <si>
    <t>02.05 - Řad 1-2</t>
  </si>
  <si>
    <t>-1161508717</t>
  </si>
  <si>
    <t xml:space="preserve"> "přítok 5,0-10,0l/s ... VDV řady" 164,77</t>
  </si>
  <si>
    <t>"cca 20-30m záběr odvodnění/týden" 164,77/25</t>
  </si>
  <si>
    <t>celkem 7 týdnů / 7 dní v týdnu</t>
  </si>
  <si>
    <t>"odhad cyklické čerpání 4h dennně"  7*7*4</t>
  </si>
  <si>
    <t>"celkem 7 týdnů / 7 dní v týdnu" 7*7</t>
  </si>
  <si>
    <t>-1008439759</t>
  </si>
  <si>
    <t>řad 1-2</t>
  </si>
  <si>
    <t>(0,95*2)" kabel NN ... 2x</t>
  </si>
  <si>
    <t>-810898434</t>
  </si>
  <si>
    <t>travnatá plocha - tl. 10 cm</t>
  </si>
  <si>
    <t>(44,77)*0,95" staničení 120,00 m - KÚ 1-2</t>
  </si>
  <si>
    <t>1436688918</t>
  </si>
  <si>
    <t>(0,95*2,00*1,76*2)" kabel NN ... 2x</t>
  </si>
  <si>
    <t>1091177430</t>
  </si>
  <si>
    <t>222,574*0,25</t>
  </si>
  <si>
    <t>815443231</t>
  </si>
  <si>
    <t>(80)*0,95*(((1,76+1,77+1,71+1,77)/4)-0,38)" ZÚ1-2 - staničení 80,00 m</t>
  </si>
  <si>
    <t>(40)*0,95*(((1,77+1,73+1,77+1,83+1,73+1,58)/6)-0,38)" staničení 80,00 m - staničení 120,00 m</t>
  </si>
  <si>
    <t>travnatá plocha</t>
  </si>
  <si>
    <t>(44,77)*0,95*(((1,58+1,68+1,75)/3)-0,10)" staničení 120,00 m - KÚ 1-2</t>
  </si>
  <si>
    <t>222,574*0,07</t>
  </si>
  <si>
    <t>821599906</t>
  </si>
  <si>
    <t>222,574*0,68</t>
  </si>
  <si>
    <t>(80)*(((1,76+1,77+1,71+1,77)/4))*1" ZÚ1-2 - staničení 80,00 m</t>
  </si>
  <si>
    <t>(40)*(((1,77+1,73+1,77+1,83+1,73+1,58)/6))*1" staničení 80,00 m - staničení 120,00 m</t>
  </si>
  <si>
    <t>(44,77)*(((1,58+1,68+1,75)/3))*1" staničení 120,00 m - KÚ 1-2</t>
  </si>
  <si>
    <t>284,366</t>
  </si>
  <si>
    <t>80576081</t>
  </si>
  <si>
    <t>potřeba pro zpětný zásyp v travnaté ploše z výkopů hor. 1-3</t>
  </si>
  <si>
    <t>((44,77)*0,95*(((1,58+1,68+1,75)/3)-0,10-0,39-0,15))*0,32" staničení 120,00 m - KÚ 1-2</t>
  </si>
  <si>
    <t>135,906-43,807</t>
  </si>
  <si>
    <t>((222,574-43,807)*0,50)*0,32</t>
  </si>
  <si>
    <t>(14,018+28,603)*2</t>
  </si>
  <si>
    <t>-1704906160</t>
  </si>
  <si>
    <t>potřeba pro zpětný zásyp v travnaté plošez výkopů hor. 4</t>
  </si>
  <si>
    <t>((44,77)*0,95*(((1,58+1,68+1,75)/3)-0,10-0,39-0,15))*0,68" staničení 120,00 m - KÚ 1-2</t>
  </si>
  <si>
    <t>vhodné do zásypu v komunikaci  ... odhad 50% z výkopů z výkopů hor. 4</t>
  </si>
  <si>
    <t>((222,574-43,807)*0,50)*0,68</t>
  </si>
  <si>
    <t>(29,789+60,781)*2</t>
  </si>
  <si>
    <t>831058682</t>
  </si>
  <si>
    <t>55,644+15,58</t>
  </si>
  <si>
    <t>-42,621</t>
  </si>
  <si>
    <t>-297506831</t>
  </si>
  <si>
    <t>28,603*7</t>
  </si>
  <si>
    <t>65668188</t>
  </si>
  <si>
    <t>151,350</t>
  </si>
  <si>
    <t>-90,570</t>
  </si>
  <si>
    <t>-2117321925</t>
  </si>
  <si>
    <t>60,780*7</t>
  </si>
  <si>
    <t>(14,018+28,603)</t>
  </si>
  <si>
    <t>-919549110</t>
  </si>
  <si>
    <t>(29,789+60,781)</t>
  </si>
  <si>
    <t>790366325</t>
  </si>
  <si>
    <t xml:space="preserve">28,603" výkop hor. 1-3 </t>
  </si>
  <si>
    <t>60,780" výkop hor. 4</t>
  </si>
  <si>
    <t xml:space="preserve">42,621" výkop hor. 1-3 </t>
  </si>
  <si>
    <t>90,570" výkop hor. 4</t>
  </si>
  <si>
    <t>-1566594433</t>
  </si>
  <si>
    <t>89,383*1,7</t>
  </si>
  <si>
    <t>-563202460</t>
  </si>
  <si>
    <t>222,574" výkop celkem</t>
  </si>
  <si>
    <t>-3,14*0,045*0,045*52,11" DN 80</t>
  </si>
  <si>
    <t>-3,14*0,055*0,055*112,66" DN 100</t>
  </si>
  <si>
    <t>-61,787" obsypy</t>
  </si>
  <si>
    <t>-23,480" lože</t>
  </si>
  <si>
    <t>potřeba pro zpětný zásyp v travnaté ploše</t>
  </si>
  <si>
    <t>(44,77)*0,95*(((1,58+1,68+1,75)/3)-0,10-0,39-0,15)" staničení 120,00 m - KÚ 1-2</t>
  </si>
  <si>
    <t>(222,574-43,807)*0,50</t>
  </si>
  <si>
    <t>92,099-89,384</t>
  </si>
  <si>
    <t>1287803953</t>
  </si>
  <si>
    <t>2,715*1,1*1,01 "nový materiál do zpětných zásypů</t>
  </si>
  <si>
    <t>-881745569</t>
  </si>
  <si>
    <t>(52,11)*0,95*0,39"souběh s gravitační stokou</t>
  </si>
  <si>
    <t>(112,66)*0,95*0,41"souběh s gravitační stokou</t>
  </si>
  <si>
    <t>-3,14*0,045*0,045*52,11</t>
  </si>
  <si>
    <t>-3,14*0,055*0,055*112,66</t>
  </si>
  <si>
    <t>-2118222737</t>
  </si>
  <si>
    <t>61,787*1,67*1,1*1,01</t>
  </si>
  <si>
    <t>-757338617</t>
  </si>
  <si>
    <t>181411131</t>
  </si>
  <si>
    <t>Založení parkového trávníku výsevem plochy do 1000 m2 v rovině a ve svahu do 1:5</t>
  </si>
  <si>
    <t>-213768245</t>
  </si>
  <si>
    <t>00572410</t>
  </si>
  <si>
    <t>osivo směs travní parková</t>
  </si>
  <si>
    <t>1075853963</t>
  </si>
  <si>
    <t>42,532*0,04*1,035 "tráva</t>
  </si>
  <si>
    <t>-1084138996</t>
  </si>
  <si>
    <t>(164,77)*0,95*0,15"souběh s gravitační stokou</t>
  </si>
  <si>
    <t>204809124</t>
  </si>
  <si>
    <t>52,11" výkop - souběh s gravitační stokou</t>
  </si>
  <si>
    <t>-798812884</t>
  </si>
  <si>
    <t>52,11*1,015" výkop - souběh s gravitační stokou</t>
  </si>
  <si>
    <t>1591064089</t>
  </si>
  <si>
    <t>112,66" výkop - souběh s gravitační stokou</t>
  </si>
  <si>
    <t>-1744637906</t>
  </si>
  <si>
    <t>112,66*1,015" výkop - souběh s gravitační stokou</t>
  </si>
  <si>
    <t>-1799643371</t>
  </si>
  <si>
    <t>4,00+4,00+4,00</t>
  </si>
  <si>
    <t>2141215211</t>
  </si>
  <si>
    <t>1760151248</t>
  </si>
  <si>
    <t>-1742370175</t>
  </si>
  <si>
    <t>975469428</t>
  </si>
  <si>
    <t>1965150755</t>
  </si>
  <si>
    <t>822029534</t>
  </si>
  <si>
    <t>708013458</t>
  </si>
  <si>
    <t>-443624424</t>
  </si>
  <si>
    <t>2008564294</t>
  </si>
  <si>
    <t>2034379951</t>
  </si>
  <si>
    <t>-1316922367</t>
  </si>
  <si>
    <t>857244122</t>
  </si>
  <si>
    <t>Montáž litinových tvarovek odbočných přírubových otevřený výkop DN 80</t>
  </si>
  <si>
    <t>243046256</t>
  </si>
  <si>
    <t>55253510</t>
  </si>
  <si>
    <t>tvarovka přírubová litinová vodovodní s přírubovou odbočkou T-kus DN 80/80</t>
  </si>
  <si>
    <t>719029321</t>
  </si>
  <si>
    <t>-896835874</t>
  </si>
  <si>
    <t>1,00+1,00</t>
  </si>
  <si>
    <t>910651241</t>
  </si>
  <si>
    <t>1215003289</t>
  </si>
  <si>
    <t>-415775153</t>
  </si>
  <si>
    <t>-923458469</t>
  </si>
  <si>
    <t>-955294816</t>
  </si>
  <si>
    <t>-198079956</t>
  </si>
  <si>
    <t>-1670865482</t>
  </si>
  <si>
    <t>1225748567</t>
  </si>
  <si>
    <t>1379383157</t>
  </si>
  <si>
    <t>-1308942696</t>
  </si>
  <si>
    <t>155978527</t>
  </si>
  <si>
    <t>1,00"Š DN100</t>
  </si>
  <si>
    <t>-597133727</t>
  </si>
  <si>
    <t>-1003486631</t>
  </si>
  <si>
    <t>-352433699</t>
  </si>
  <si>
    <t>-2137554993</t>
  </si>
  <si>
    <t>886527860</t>
  </si>
  <si>
    <t>-619733323</t>
  </si>
  <si>
    <t>52,11" PE d 90</t>
  </si>
  <si>
    <t>-482319261</t>
  </si>
  <si>
    <t>112,66" PE d 110</t>
  </si>
  <si>
    <t>113822763</t>
  </si>
  <si>
    <t>1605501779</t>
  </si>
  <si>
    <t>871713378</t>
  </si>
  <si>
    <t>164,77</t>
  </si>
  <si>
    <t>207587828</t>
  </si>
  <si>
    <t>-1695258922</t>
  </si>
  <si>
    <t>-289257830</t>
  </si>
  <si>
    <t>02.06 - Řad 1-2-1</t>
  </si>
  <si>
    <t>-1572869441</t>
  </si>
  <si>
    <t xml:space="preserve"> "přítok 5,0-10,0l/s ... VDV řady" 124,24</t>
  </si>
  <si>
    <t>"cca 20-30m záběr odvodnění/týden" 124,24/25</t>
  </si>
  <si>
    <t>celkem 5 týdnů / 7 dní v týdnu</t>
  </si>
  <si>
    <t>"odhad cyklické čerpání 4h denně"  5*7*4</t>
  </si>
  <si>
    <t>1850810624</t>
  </si>
  <si>
    <t>"celkem 5 týdnů / 7 dní v týdnu" 5*7</t>
  </si>
  <si>
    <t>-595809154</t>
  </si>
  <si>
    <t>řad 1-2-1</t>
  </si>
  <si>
    <t>0,95*1" kabel NN ... 1x</t>
  </si>
  <si>
    <t>400163280</t>
  </si>
  <si>
    <t>0,95*2,00*1,78*1" kabel NN ... 1x</t>
  </si>
  <si>
    <t>-1483973967</t>
  </si>
  <si>
    <t>185,887*0,25</t>
  </si>
  <si>
    <t>-604059011</t>
  </si>
  <si>
    <t>(28,49)*0,95*(((1,79+1,85+1,72)/3)-0,38)" ZÚ 1,-2-1 - LB29</t>
  </si>
  <si>
    <t>zpavněná cesta</t>
  </si>
  <si>
    <t>(4,24)*1,10*(((1,79+1,77)/2)-0,15)" staničení 120,00 m - KÚ1-2-1</t>
  </si>
  <si>
    <t>(91,51)*0,95*(((1,72+1,80+1,78+1,71+1,76+1,78+1,79)/7)-0,15)" LB29 -staničení 120,00 m</t>
  </si>
  <si>
    <t>185,887*0,07</t>
  </si>
  <si>
    <t>-269673654</t>
  </si>
  <si>
    <t>185,887*0,68</t>
  </si>
  <si>
    <t>119691298</t>
  </si>
  <si>
    <t>(28,49)*(((1,79+1,85+1,72)/3))*1" ZÚ 1,-2-1 - LB29</t>
  </si>
  <si>
    <t>(4,24)*(((1,79+1,77)/2))*2" staničení 120,00 m - KÚ1-2-1</t>
  </si>
  <si>
    <t>(91,51)*(((1,72+1,80+1,78+1,71+1,76+1,78+1,79)/7))*1" LB29 -staničení 120,00 m</t>
  </si>
  <si>
    <t>-1566133734</t>
  </si>
  <si>
    <t>227,315</t>
  </si>
  <si>
    <t>983787931</t>
  </si>
  <si>
    <t>122,042</t>
  </si>
  <si>
    <t>(46,472+13,012)*0,50</t>
  </si>
  <si>
    <t>29,742*2</t>
  </si>
  <si>
    <t>1155742048</t>
  </si>
  <si>
    <t>126,403*0,50</t>
  </si>
  <si>
    <t>63,202*2</t>
  </si>
  <si>
    <t>-912753234</t>
  </si>
  <si>
    <t>46,472+13,012</t>
  </si>
  <si>
    <t>-29,742</t>
  </si>
  <si>
    <t>1551687060</t>
  </si>
  <si>
    <t>29,742*7</t>
  </si>
  <si>
    <t>2095402385</t>
  </si>
  <si>
    <t>126,403</t>
  </si>
  <si>
    <t>-63,202</t>
  </si>
  <si>
    <t>154620330</t>
  </si>
  <si>
    <t>63,201*7</t>
  </si>
  <si>
    <t>2104871330</t>
  </si>
  <si>
    <t>29,742</t>
  </si>
  <si>
    <t>78206854</t>
  </si>
  <si>
    <t>63,202</t>
  </si>
  <si>
    <t>1192558400</t>
  </si>
  <si>
    <t xml:space="preserve">29,742" výkop hor. 1-3 </t>
  </si>
  <si>
    <t>63,201" výkop hor. 4</t>
  </si>
  <si>
    <t>92,943*1,7</t>
  </si>
  <si>
    <t>875987450</t>
  </si>
  <si>
    <t>63,202" výkop hor. 4</t>
  </si>
  <si>
    <t>-1941329994</t>
  </si>
  <si>
    <t>185,887" výkop celkem</t>
  </si>
  <si>
    <t>-3,14*0,045*0,045*124,24" DN 80</t>
  </si>
  <si>
    <t>-45,489" obsypy</t>
  </si>
  <si>
    <t>-17,566" lože</t>
  </si>
  <si>
    <t>185,887*0,50</t>
  </si>
  <si>
    <t>122,042-92,944</t>
  </si>
  <si>
    <t>-882849669</t>
  </si>
  <si>
    <t>29,098*1,1*1,01 "nový materiál do zpětných zásypů</t>
  </si>
  <si>
    <t>-154332388</t>
  </si>
  <si>
    <t>4,24*1,10*0,39" samostatný výkop</t>
  </si>
  <si>
    <t>120,00*0,95*0,39" výkop - souběh s gravitační stokou</t>
  </si>
  <si>
    <t>-3,14*0,045*0,045*124,24</t>
  </si>
  <si>
    <t>1066344045</t>
  </si>
  <si>
    <t>45,489*1,67*1,1*1,01</t>
  </si>
  <si>
    <t>113107322</t>
  </si>
  <si>
    <t>Odstranění podkladu z kameniva drceného tl přes 100 do 200 mm strojně pl do 50 m2</t>
  </si>
  <si>
    <t>-59320878</t>
  </si>
  <si>
    <t>zpavněná cesta - štěrk tl. 15 cm</t>
  </si>
  <si>
    <t>(4,24)*1,10" staničení 120,00 m - KÚ1-2-1</t>
  </si>
  <si>
    <t>(91,51)*0,95" LB29 -staničení 120,00 m</t>
  </si>
  <si>
    <t>-1298398852</t>
  </si>
  <si>
    <t>26,564</t>
  </si>
  <si>
    <t>-850673407</t>
  </si>
  <si>
    <t>26,564*16</t>
  </si>
  <si>
    <t>1932603272</t>
  </si>
  <si>
    <t>kamenivo z bourání stáv. zpevněné komunikace</t>
  </si>
  <si>
    <t>1108860805</t>
  </si>
  <si>
    <t>4,24*1,10*0,10" samostatný výkop</t>
  </si>
  <si>
    <t>120,00*0,95*0,15" výkop - souběh s gravitační stokou</t>
  </si>
  <si>
    <t>564950413R</t>
  </si>
  <si>
    <t>Podklad nebo kryt z asfaltového recyklátu plochy do 100 m2 tl 150 mm bez dodávky materiálu</t>
  </si>
  <si>
    <t>-76647239</t>
  </si>
  <si>
    <t>-1744222138</t>
  </si>
  <si>
    <t>4,24" samostatný výkop</t>
  </si>
  <si>
    <t>120,00" výkop - souběh s gravitační stokou</t>
  </si>
  <si>
    <t>1008516729</t>
  </si>
  <si>
    <t>4,24*1,015" samostatný výkop</t>
  </si>
  <si>
    <t>120,00*1,015" výkop - souběh s gravitační stokou</t>
  </si>
  <si>
    <t>1295481984</t>
  </si>
  <si>
    <t>3,00+1,00+1,00+2,00+2,00</t>
  </si>
  <si>
    <t>-1533757062</t>
  </si>
  <si>
    <t>3,00</t>
  </si>
  <si>
    <t>-639317589</t>
  </si>
  <si>
    <t>28614897R22</t>
  </si>
  <si>
    <t>oblouk 22° SDR11 PE 100 RC PN16 D 90mm dlouhé provedení</t>
  </si>
  <si>
    <t>1656203507</t>
  </si>
  <si>
    <t>1032087322</t>
  </si>
  <si>
    <t>-622828068</t>
  </si>
  <si>
    <t>632626618</t>
  </si>
  <si>
    <t>1147935319</t>
  </si>
  <si>
    <t>952218010</t>
  </si>
  <si>
    <t>-1626039789</t>
  </si>
  <si>
    <t>2020290864</t>
  </si>
  <si>
    <t>1703517045</t>
  </si>
  <si>
    <t>-1610141006</t>
  </si>
  <si>
    <t>-275407332</t>
  </si>
  <si>
    <t>-354451505</t>
  </si>
  <si>
    <t>488515665</t>
  </si>
  <si>
    <t>-1742412216</t>
  </si>
  <si>
    <t>817308012</t>
  </si>
  <si>
    <t>-2113487875</t>
  </si>
  <si>
    <t>22210473</t>
  </si>
  <si>
    <t>124,24" PE d 90</t>
  </si>
  <si>
    <t>1146284068</t>
  </si>
  <si>
    <t>-1772459488</t>
  </si>
  <si>
    <t>756701900</t>
  </si>
  <si>
    <t>124,24</t>
  </si>
  <si>
    <t>909267466</t>
  </si>
  <si>
    <t>2102935673</t>
  </si>
  <si>
    <t>-870310065</t>
  </si>
  <si>
    <t>02.07 - Řad 1-3</t>
  </si>
  <si>
    <t>1476348806</t>
  </si>
  <si>
    <t xml:space="preserve"> "přítok 5,0-10,0l/s ... VDV řady" 10,00</t>
  </si>
  <si>
    <t>"cca 20-30m záběr odvodnění/týden" 10,00/25</t>
  </si>
  <si>
    <t>celkem 1 týden / 7 dní v týdnu</t>
  </si>
  <si>
    <t>"odhad cyklické čerpání 4h dennně"  1*7*4</t>
  </si>
  <si>
    <t>1371902885</t>
  </si>
  <si>
    <t>"celkem 1 týden / 7 dní v týdnu" 1*7</t>
  </si>
  <si>
    <t>1764290315</t>
  </si>
  <si>
    <t>řad 1-3</t>
  </si>
  <si>
    <t>1,10*1" kanalizace ... 1x</t>
  </si>
  <si>
    <t>-1426317445</t>
  </si>
  <si>
    <t>-859748283</t>
  </si>
  <si>
    <t>(1,10*2,50*1,68*1)+(1,10*2,50*1,42*1)" kanalizace ... 3x</t>
  </si>
  <si>
    <t>-1437896504</t>
  </si>
  <si>
    <t>16,473*0,25</t>
  </si>
  <si>
    <t>847557628</t>
  </si>
  <si>
    <t>(10,00)*1,10*(((2,10+2,10+1,84+1,63)/4)-0,42)" ZÚ1-3 - KÚ1-3</t>
  </si>
  <si>
    <t>16,473*0,07</t>
  </si>
  <si>
    <t>-179848993</t>
  </si>
  <si>
    <t>16,473*0,68</t>
  </si>
  <si>
    <t>262189426</t>
  </si>
  <si>
    <t>((10,00)*(((2,10+2,10+1,84+1,63)/4)-0,42))*2" ZÚ1-3 - KÚ1-3</t>
  </si>
  <si>
    <t>348094709</t>
  </si>
  <si>
    <t>29,95</t>
  </si>
  <si>
    <t>664706949</t>
  </si>
  <si>
    <t>11,083</t>
  </si>
  <si>
    <t>(4,118+1,153)*0,50</t>
  </si>
  <si>
    <t>2,636*2</t>
  </si>
  <si>
    <t>334724235</t>
  </si>
  <si>
    <t>11,202*0,50</t>
  </si>
  <si>
    <t>5,601*2</t>
  </si>
  <si>
    <t>-242470157</t>
  </si>
  <si>
    <t>4,118+1,153</t>
  </si>
  <si>
    <t>-2,636</t>
  </si>
  <si>
    <t>839708553</t>
  </si>
  <si>
    <t>2,635*7</t>
  </si>
  <si>
    <t>-12013396</t>
  </si>
  <si>
    <t>11,202</t>
  </si>
  <si>
    <t>-5,601</t>
  </si>
  <si>
    <t>1131010992</t>
  </si>
  <si>
    <t>5,601*7</t>
  </si>
  <si>
    <t>1634250952</t>
  </si>
  <si>
    <t>2,636</t>
  </si>
  <si>
    <t>-595899900</t>
  </si>
  <si>
    <t>5,601</t>
  </si>
  <si>
    <t>-873045354</t>
  </si>
  <si>
    <t xml:space="preserve">2,635" výkop hor. 1-3 </t>
  </si>
  <si>
    <t>5,601" výkop hor. 4</t>
  </si>
  <si>
    <t xml:space="preserve">2,636" výkop hor. 1-3 </t>
  </si>
  <si>
    <t>2089132331</t>
  </si>
  <si>
    <t>8,236*1,7</t>
  </si>
  <si>
    <t>-528336230</t>
  </si>
  <si>
    <t>16,473" výkop celkem</t>
  </si>
  <si>
    <t>-3,14*0,045*0,045*10,00" DN 80</t>
  </si>
  <si>
    <t>-4,226" obsypy</t>
  </si>
  <si>
    <t>-1,10" lože</t>
  </si>
  <si>
    <t>16,473*0,50</t>
  </si>
  <si>
    <t>11,083-8,237</t>
  </si>
  <si>
    <t>-251780931</t>
  </si>
  <si>
    <t>2,846*1,1*1,01 "nový materiál do zpětných zásypů</t>
  </si>
  <si>
    <t>-912077017</t>
  </si>
  <si>
    <t>vzor. řez D.1.1.2</t>
  </si>
  <si>
    <t>10,00*1,10*0,39" samostatný výkop</t>
  </si>
  <si>
    <t>-3,14*0,045*0,045*10,00</t>
  </si>
  <si>
    <t>-1890551280</t>
  </si>
  <si>
    <t>4,226*1,67*1,1*1,01</t>
  </si>
  <si>
    <t>1900549814</t>
  </si>
  <si>
    <t>10,00*1,10*0,10" samostatný výkop</t>
  </si>
  <si>
    <t>-633336673</t>
  </si>
  <si>
    <t>10,00" samostatný výkop</t>
  </si>
  <si>
    <t>-1454668677</t>
  </si>
  <si>
    <t>10,00*1,015"samostatný výkop</t>
  </si>
  <si>
    <t>835545458</t>
  </si>
  <si>
    <t>-1292741604</t>
  </si>
  <si>
    <t>-2066556029</t>
  </si>
  <si>
    <t>377171314</t>
  </si>
  <si>
    <t>-1534399911</t>
  </si>
  <si>
    <t>-649077320</t>
  </si>
  <si>
    <t>trouba přírubová FF kus (TP) DN 80 dl 100mm</t>
  </si>
  <si>
    <t>1879641711</t>
  </si>
  <si>
    <t>56665044</t>
  </si>
  <si>
    <t>1539216288</t>
  </si>
  <si>
    <t>586360215</t>
  </si>
  <si>
    <t>-1543199095</t>
  </si>
  <si>
    <t>521924767</t>
  </si>
  <si>
    <t>433150920</t>
  </si>
  <si>
    <t>622154840</t>
  </si>
  <si>
    <t>-822829126</t>
  </si>
  <si>
    <t>-1534220956</t>
  </si>
  <si>
    <t>-95956776</t>
  </si>
  <si>
    <t>-1322054827</t>
  </si>
  <si>
    <t>36405195</t>
  </si>
  <si>
    <t>10,00" PE d 90</t>
  </si>
  <si>
    <t>516516016</t>
  </si>
  <si>
    <t>1464599502</t>
  </si>
  <si>
    <t>-11084492</t>
  </si>
  <si>
    <t>10,00</t>
  </si>
  <si>
    <t>1764886212</t>
  </si>
  <si>
    <t>432887719</t>
  </si>
  <si>
    <t>02.08 - Řad 1-4</t>
  </si>
  <si>
    <t>-1094682577</t>
  </si>
  <si>
    <t xml:space="preserve"> "přítok 5,0-10,0l/s ... VDV řady" (37,75+27,00+57,93-21,00)</t>
  </si>
  <si>
    <t>"cca 20-30m záběr odvodnění/týden" 101,68/25</t>
  </si>
  <si>
    <t>"odhad cyklické čerpání 4h dennně"  5*7*4</t>
  </si>
  <si>
    <t>-1160427009</t>
  </si>
  <si>
    <t>1900188745</t>
  </si>
  <si>
    <t>řad 1-4</t>
  </si>
  <si>
    <t>-1914572100</t>
  </si>
  <si>
    <t>0,95*2" kanalizace ... 2x</t>
  </si>
  <si>
    <t>-108839973</t>
  </si>
  <si>
    <t>0,95*1" kabel VO ... 1x</t>
  </si>
  <si>
    <t>-800348947</t>
  </si>
  <si>
    <t>(57,93-21,00)*0,95" staničení 37,75 - staničení 95,68</t>
  </si>
  <si>
    <t>1345716074</t>
  </si>
  <si>
    <t>0,95*2,50*1,74*3" kanalizace ... 3x</t>
  </si>
  <si>
    <t>0,95*2,00*1,61*1" kabel NN ... 1x</t>
  </si>
  <si>
    <t xml:space="preserve">0,95*2,00*1,74*1" kabel VO ... 1x </t>
  </si>
  <si>
    <t>1087148096</t>
  </si>
  <si>
    <t>149,184*0,25</t>
  </si>
  <si>
    <t>827763868</t>
  </si>
  <si>
    <t>(37,75)*0,95*(((1,81+1,82+1,74+1,76+1,74+1,72+1,70)/7)-0,38)" ZÚ 1-4 - staničení 37,75</t>
  </si>
  <si>
    <t>(27,00)*0,95*(((2,20+1,80+1,76+1,77)/4)-0,38)" staničení 95,68 - KÚ 1-4</t>
  </si>
  <si>
    <t>(57,93-21,00)*0,95*(((1,70+1,68+1,62+1,61+1,64+2,13+2,20+2,20)/8)-0,10)" staničení 37,75 - staničení 95,68</t>
  </si>
  <si>
    <t>149,184*0,07</t>
  </si>
  <si>
    <t>-508043982</t>
  </si>
  <si>
    <t>149,184*0,68</t>
  </si>
  <si>
    <t>-714281120</t>
  </si>
  <si>
    <t>21,00" protlak chráničky ocel DN 250</t>
  </si>
  <si>
    <t>1891953335</t>
  </si>
  <si>
    <t>21,00*1,1" protlak chráničky ocel DN 250</t>
  </si>
  <si>
    <t>1703755961</t>
  </si>
  <si>
    <t>(37,75)*(((1,81+1,82+1,74+1,76+1,74+1,72+1,70)/7))*1" ZÚ 1-4 - staničení 37,75</t>
  </si>
  <si>
    <t>(27,00)*(((2,20+1,80+1,76+1,77)/4))*1" staničení 95,68 - KÚ 1-4</t>
  </si>
  <si>
    <t>(57,93-21,00)*(((1,70+1,68+1,62+1,61+1,64+2,13+2,20+2,20)/8))*1" staničení 37,75 - staničení 95,68</t>
  </si>
  <si>
    <t>-1486028640</t>
  </si>
  <si>
    <t>185,334</t>
  </si>
  <si>
    <t>1199704102</t>
  </si>
  <si>
    <t>(57,93-21,00)*0,95*(((1,70+1,68+1,62+1,61+1,64+2,13+2,20+2,20)/8)-0,10-0,39-0,15)*0,32" staničení 37,75 - staničení 95,68</t>
  </si>
  <si>
    <t>97,023-42,363</t>
  </si>
  <si>
    <t>vhodné do zásypu v komunikaci  ... odhad 50% z výkopů  hor. 1-3</t>
  </si>
  <si>
    <t>(149,184-42,363)*0,50*0,32</t>
  </si>
  <si>
    <t>(13,556+17,091)*2</t>
  </si>
  <si>
    <t>1709989022</t>
  </si>
  <si>
    <t>(57,93-21,00)*0,95*(((1,70+1,68+1,62+1,61+1,64+2,13+2,20+2,20)/8)-0,10-0,39-0,15)*0,68" staničení 37,75 - staničení 95,68</t>
  </si>
  <si>
    <t>vhodné do zásypu v komunikaci  ... odhad 50% z výkopů  hor. 4</t>
  </si>
  <si>
    <t>(149,184-42,363)*0,50*0,68</t>
  </si>
  <si>
    <t>(28,807+36,319)*2</t>
  </si>
  <si>
    <t>1258301283</t>
  </si>
  <si>
    <t>37,296+10,443</t>
  </si>
  <si>
    <t>-30,647</t>
  </si>
  <si>
    <t>-225284512</t>
  </si>
  <si>
    <t>17,092*7</t>
  </si>
  <si>
    <t>1017659368</t>
  </si>
  <si>
    <t>101,445</t>
  </si>
  <si>
    <t>-65,126</t>
  </si>
  <si>
    <t>1423367790</t>
  </si>
  <si>
    <t>36,319*7</t>
  </si>
  <si>
    <t>-905183073</t>
  </si>
  <si>
    <t>(13,556+17,091)</t>
  </si>
  <si>
    <t>250259371</t>
  </si>
  <si>
    <t>(28,807+36,319)</t>
  </si>
  <si>
    <t>-985877215</t>
  </si>
  <si>
    <t xml:space="preserve">17,092" výkop hor. 1-3 </t>
  </si>
  <si>
    <t>36,319" výkop hor. 4</t>
  </si>
  <si>
    <t xml:space="preserve">30,647" výkop hor. 1-3 </t>
  </si>
  <si>
    <t>65,126" výkop hor. 4</t>
  </si>
  <si>
    <t>-2061300742</t>
  </si>
  <si>
    <t>53,411*1,7</t>
  </si>
  <si>
    <t>1566744807</t>
  </si>
  <si>
    <t>149,184" výkop celkem</t>
  </si>
  <si>
    <t>-3,14*0,045*0,045*(37,75+27,00+57,93-21,00)" DN 80</t>
  </si>
  <si>
    <t>-37,025" obsypy</t>
  </si>
  <si>
    <t>-14,489" lože</t>
  </si>
  <si>
    <t>(57,93-21,00)*0,95*(((1,70+1,68+1,62+1,61+1,64+2,13+2,20+2,20)/8)-0,10-0,39-0,15)" staničení 37,75 - staničení 95,68</t>
  </si>
  <si>
    <t>(149,184-42,363)*0,50</t>
  </si>
  <si>
    <t>54,66-53,411</t>
  </si>
  <si>
    <t>-736438137</t>
  </si>
  <si>
    <t>1,249*1,1*1,01 "nový materiál do zpětných zásypů</t>
  </si>
  <si>
    <t>-1270092377</t>
  </si>
  <si>
    <t>(37,75+27,00+57,93-21,00)*0,95*0,39" souběh s gravitační stokou</t>
  </si>
  <si>
    <t>-3,14*0,045*0,045*(37,75+27,00+57,93-21,00)</t>
  </si>
  <si>
    <t>-418970660</t>
  </si>
  <si>
    <t>37,025*1,67*1,1*1,01</t>
  </si>
  <si>
    <t>-1324754778</t>
  </si>
  <si>
    <t>-19342293</t>
  </si>
  <si>
    <t>-408169957</t>
  </si>
  <si>
    <t>35,084*0,04*1,035 "tráva</t>
  </si>
  <si>
    <t>-380646678</t>
  </si>
  <si>
    <t>(37,75+27,00+57,93-21,00)*0,95*0,15" souběh s gravitační stokou</t>
  </si>
  <si>
    <t>391897879</t>
  </si>
  <si>
    <t>122,68 " výkop - souběh s gravitační stokou</t>
  </si>
  <si>
    <t>-106257807</t>
  </si>
  <si>
    <t>(122,68-21,00)*1,015" výkop - souběh s gravitační stokou</t>
  </si>
  <si>
    <t>(21,00)*1,015" nasunutí do chráničky ocel DN 250</t>
  </si>
  <si>
    <t>-2124583812</t>
  </si>
  <si>
    <t>9,00+1,00+1,00+2,00+4,00+4,00</t>
  </si>
  <si>
    <t>-1869281714</t>
  </si>
  <si>
    <t>9,00</t>
  </si>
  <si>
    <t>28653060</t>
  </si>
  <si>
    <t>elektrokoleno 90° SDR11 PE 100 PN16 D 90mm</t>
  </si>
  <si>
    <t>1711441426</t>
  </si>
  <si>
    <t>28614897R11</t>
  </si>
  <si>
    <t>oblouk 11° SDR11 PE 100 RC PN16 D 90mm dlouhé provedení</t>
  </si>
  <si>
    <t>-1624847833</t>
  </si>
  <si>
    <t>1061786753</t>
  </si>
  <si>
    <t>58282664</t>
  </si>
  <si>
    <t>-1009584707</t>
  </si>
  <si>
    <t>526196939</t>
  </si>
  <si>
    <t>460234093</t>
  </si>
  <si>
    <t>841048653</t>
  </si>
  <si>
    <t>-109128595</t>
  </si>
  <si>
    <t>2021624696</t>
  </si>
  <si>
    <t>1001200398</t>
  </si>
  <si>
    <t>1247816264</t>
  </si>
  <si>
    <t>-160579932</t>
  </si>
  <si>
    <t>-220109547</t>
  </si>
  <si>
    <t>-126160823</t>
  </si>
  <si>
    <t>726968333</t>
  </si>
  <si>
    <t>2038615742</t>
  </si>
  <si>
    <t>-2035472653</t>
  </si>
  <si>
    <t>462576374</t>
  </si>
  <si>
    <t>1144059974</t>
  </si>
  <si>
    <t>874826055</t>
  </si>
  <si>
    <t>122,68" PE d 90</t>
  </si>
  <si>
    <t>-1359972184</t>
  </si>
  <si>
    <t>-158646836</t>
  </si>
  <si>
    <t>-1286506255</t>
  </si>
  <si>
    <t>122,68</t>
  </si>
  <si>
    <t>-1832933982</t>
  </si>
  <si>
    <t>-1793876853</t>
  </si>
  <si>
    <t>230200117R</t>
  </si>
  <si>
    <t>Nasunutí potrubí do chráničky, světlost nasouvaného potrubí D 90, včetně středících kluzných objímek</t>
  </si>
  <si>
    <t>-764408929</t>
  </si>
  <si>
    <t>protlak chráničky ocel DN 250 ... nasouvané potrubí DE90</t>
  </si>
  <si>
    <t>21,00" řad 1-4</t>
  </si>
  <si>
    <t>899913135</t>
  </si>
  <si>
    <t>Uzavírací manžeta chráničky potrubí DN 80 x 250</t>
  </si>
  <si>
    <t>1109481623</t>
  </si>
  <si>
    <t>2,00"21,00m ... řad 1-4</t>
  </si>
  <si>
    <t>-1921272701</t>
  </si>
  <si>
    <t>02.09 - Řad 1-4-1</t>
  </si>
  <si>
    <t>-1097773831</t>
  </si>
  <si>
    <t xml:space="preserve"> "přítok 5,0-10,0l/s ... VDV řady" (42,38)</t>
  </si>
  <si>
    <t>"cca 20-30m záběr odvodnění/týden" 42,38/25</t>
  </si>
  <si>
    <t>celkem 2 týdny / 7 dní v týdnu</t>
  </si>
  <si>
    <t>"odhad cyklické čerpání 4h dennně"  2*7*4</t>
  </si>
  <si>
    <t>1803378481</t>
  </si>
  <si>
    <t>"celkem 2 týdny / 7 dní v týdnu" 2*7</t>
  </si>
  <si>
    <t>1382999170</t>
  </si>
  <si>
    <t>řad 1-4-1</t>
  </si>
  <si>
    <t>1251943578</t>
  </si>
  <si>
    <t>1012785774</t>
  </si>
  <si>
    <t>(12,50)*0,95" staničení 10,00 - staničení 22,50</t>
  </si>
  <si>
    <t>1328115461</t>
  </si>
  <si>
    <t>0,95*2,50*1,75*2" kanalizace ... 2x</t>
  </si>
  <si>
    <t>2029944741</t>
  </si>
  <si>
    <t>58,329*0,25</t>
  </si>
  <si>
    <t>307035568</t>
  </si>
  <si>
    <t>(10,00)*0,95*(((1,76+1,82+1,85)/3)-0,38)" ZÚ 1-4-1 - staničení 10,00 m</t>
  </si>
  <si>
    <t>(19,88)*0,95*(((1,75+1,67+1,68+1,65+1,62)/5)-0,38)" staničení 22,50 m - KÚ 1-4-1</t>
  </si>
  <si>
    <t>(12,50)*0,95*(((1,85+1,86+1,78+1,75)/4)-0,10)" staničení 10,00 - staničení 22,50</t>
  </si>
  <si>
    <t>58,329*0,07</t>
  </si>
  <si>
    <t>-1690754040</t>
  </si>
  <si>
    <t>58,329*0,68</t>
  </si>
  <si>
    <t>-724826777</t>
  </si>
  <si>
    <t>(10,00)*(((1,76+1,82+1,85)/3))*1" ZÚ 1-4-1 - staničení 10,00 m</t>
  </si>
  <si>
    <t>(19,88)*(((1,75+1,67+1,68+1,65+1,62)/5))*1" staničení 22,50 m - KÚ 1-4-1</t>
  </si>
  <si>
    <t>(12,50)*(((1,85+1,86+1,78+1,75)/4))*1" staničení 10,00 - staničení 22,50</t>
  </si>
  <si>
    <t>1487561524</t>
  </si>
  <si>
    <t>74,004</t>
  </si>
  <si>
    <t>-25053543</t>
  </si>
  <si>
    <t>potřeba pro zpětný zásyp v travnaté plošez výkopů  hor. 1-3</t>
  </si>
  <si>
    <t>((12,50)*0,95*(((1,85+1,86+1,78+1,75)/4)-0,10-0,39-0,15))*0,32" staničení 10,00 - staničení 22,50</t>
  </si>
  <si>
    <t>36,588-13,894</t>
  </si>
  <si>
    <t>(58,329-13,894)*0,50*0,32</t>
  </si>
  <si>
    <t>(4,446+7,110)*2</t>
  </si>
  <si>
    <t>-1795784842</t>
  </si>
  <si>
    <t>potřeba pro zpětný zásyp v travnaté plošez výkopů   hor. 4</t>
  </si>
  <si>
    <t>((12,50)*0,95*(((1,85+1,86+1,78+1,75)/4)-0,10-0,39-0,15))*0,68" staničení 10,00 - staničení 22,50</t>
  </si>
  <si>
    <t>vhodné do zásypu v komunikaci  ... odhad 50% z výkopů  hor.  hor. 4</t>
  </si>
  <si>
    <t>(58,329-13,894)*0,50*0,68</t>
  </si>
  <si>
    <t>(9,448+15,108)*2</t>
  </si>
  <si>
    <t>1173216334</t>
  </si>
  <si>
    <t>14,582+4,083</t>
  </si>
  <si>
    <t>-11,556</t>
  </si>
  <si>
    <t>240933834</t>
  </si>
  <si>
    <t>7,109*7</t>
  </si>
  <si>
    <t>-2049586702</t>
  </si>
  <si>
    <t>39,664</t>
  </si>
  <si>
    <t>-24,556</t>
  </si>
  <si>
    <t>315700949</t>
  </si>
  <si>
    <t>15,108*7</t>
  </si>
  <si>
    <t>1946500931</t>
  </si>
  <si>
    <t>(4,446+7,110)</t>
  </si>
  <si>
    <t>1524753622</t>
  </si>
  <si>
    <t>(9,448+15,108)</t>
  </si>
  <si>
    <t>225455873</t>
  </si>
  <si>
    <t xml:space="preserve">7,109" výkop hor. 1-3 </t>
  </si>
  <si>
    <t>15,108" výkop hor. 4</t>
  </si>
  <si>
    <t xml:space="preserve">11,556" výkop hor. 1-3 </t>
  </si>
  <si>
    <t>24,556" výkop hor. 4</t>
  </si>
  <si>
    <t>-2043597509</t>
  </si>
  <si>
    <t>22,217*1,7</t>
  </si>
  <si>
    <t>1586158883</t>
  </si>
  <si>
    <t>58,329" výkop celkem</t>
  </si>
  <si>
    <t>-3,14*0,045*0,045*(42,38)" DN 80</t>
  </si>
  <si>
    <t>-15,433" obsypy</t>
  </si>
  <si>
    <t>-6,039" lože</t>
  </si>
  <si>
    <t>(12,50)*0,95*(((1,85+1,86+1,78+1,75)/4)-0,10-0,39-0,15)" staničení 10,00 - staničení 22,50</t>
  </si>
  <si>
    <t>(58,329-13,894)*0,50</t>
  </si>
  <si>
    <t>22,694-22,218</t>
  </si>
  <si>
    <t>1620937343</t>
  </si>
  <si>
    <t>0,476*1,1*1,01 "nový materiál do zpětných zásypů</t>
  </si>
  <si>
    <t>-1034454239</t>
  </si>
  <si>
    <t>42,38*0,95*0,39" souběh s gravitační stokou</t>
  </si>
  <si>
    <t>-3,14*0,045*0,045*42,38</t>
  </si>
  <si>
    <t>-1665888592</t>
  </si>
  <si>
    <t>15,433*1,67*1,1*1,01</t>
  </si>
  <si>
    <t>-1805887090</t>
  </si>
  <si>
    <t>-1365757011</t>
  </si>
  <si>
    <t>-1831174552</t>
  </si>
  <si>
    <t>11,875*0,04*1,035 "tráva</t>
  </si>
  <si>
    <t>2057311839</t>
  </si>
  <si>
    <t>42,38*0,95*0,15" souběh s gravitační stokou</t>
  </si>
  <si>
    <t>-2129175682</t>
  </si>
  <si>
    <t>42,38" výkop - souběh s gravitační stokou</t>
  </si>
  <si>
    <t>251037801</t>
  </si>
  <si>
    <t>42,38*1,015" výkop - souběh s gravitační stokou</t>
  </si>
  <si>
    <t>1613604977</t>
  </si>
  <si>
    <t>4,00+1,00+1,00+2,00+2,00</t>
  </si>
  <si>
    <t>-1098810220</t>
  </si>
  <si>
    <t>28614948</t>
  </si>
  <si>
    <t>elektrokoleno 45° SDR11 PE 100 PN16 D 90mm</t>
  </si>
  <si>
    <t>2141017879</t>
  </si>
  <si>
    <t>389717013</t>
  </si>
  <si>
    <t>962833754</t>
  </si>
  <si>
    <t>1819664707</t>
  </si>
  <si>
    <t>-1665551580</t>
  </si>
  <si>
    <t>-2136373325</t>
  </si>
  <si>
    <t>1517537777</t>
  </si>
  <si>
    <t>1137123667</t>
  </si>
  <si>
    <t>-13197163</t>
  </si>
  <si>
    <t>1225538476</t>
  </si>
  <si>
    <t>638133216</t>
  </si>
  <si>
    <t>-1016681020</t>
  </si>
  <si>
    <t>-1562218502</t>
  </si>
  <si>
    <t>208233223</t>
  </si>
  <si>
    <t>-1873040296</t>
  </si>
  <si>
    <t>-1028415256</t>
  </si>
  <si>
    <t>2018906751</t>
  </si>
  <si>
    <t>-61000574</t>
  </si>
  <si>
    <t>-1420284072</t>
  </si>
  <si>
    <t>42,38" PE d 90</t>
  </si>
  <si>
    <t>-988899809</t>
  </si>
  <si>
    <t>232199002</t>
  </si>
  <si>
    <t>-352463299</t>
  </si>
  <si>
    <t>42,38</t>
  </si>
  <si>
    <t>-91468026</t>
  </si>
  <si>
    <t>1876594289</t>
  </si>
  <si>
    <t>02.10 - Řad 1-5</t>
  </si>
  <si>
    <t>322083861</t>
  </si>
  <si>
    <t xml:space="preserve"> "přítok 5,0-10,0l/s ... VDV řady" 37,54</t>
  </si>
  <si>
    <t>"cca 20-30m záběr odvodnění/týden" 37,54/25</t>
  </si>
  <si>
    <t>"odhad cyklické čerpání 4h denně"  2*7*4</t>
  </si>
  <si>
    <t>-990555927</t>
  </si>
  <si>
    <t>318855443</t>
  </si>
  <si>
    <t>řad 1-5</t>
  </si>
  <si>
    <t>849714042</t>
  </si>
  <si>
    <t>-1747521210</t>
  </si>
  <si>
    <t>0,95*2,50*1,69*1" kanalizace ... 1x</t>
  </si>
  <si>
    <t>0,95*2,00*1,59*1" kabel NN ... 1x</t>
  </si>
  <si>
    <t>1038126587</t>
  </si>
  <si>
    <t>56,630*0,25</t>
  </si>
  <si>
    <t>2116083969</t>
  </si>
  <si>
    <t>(1,5)*0,95*(((1,82+1,81)/2)-0,38)" ZÚ 1-5  - staničení 1,50 m</t>
  </si>
  <si>
    <t>štěrková cesta</t>
  </si>
  <si>
    <t>(36,04)*0,95*(((1,81+1,82+1,77+1,66+1,69+1,74+1,72)/7)-0,15)" LB29 -staničení 120,00 m</t>
  </si>
  <si>
    <t>56,630*0,07</t>
  </si>
  <si>
    <t>516311484</t>
  </si>
  <si>
    <t>56,630*0,68</t>
  </si>
  <si>
    <t>-793470109</t>
  </si>
  <si>
    <t>(1,5)*(((1,82+1,81)/2)-0,38)*1" ZÚ 1-5  - staničení 1,50 m</t>
  </si>
  <si>
    <t>(36,04)*(((1,81+1,82+1,77+1,66+1,69+1,74+1,72)/7)-0,15)*1" LB29 -staničení 120,00 m</t>
  </si>
  <si>
    <t>-821476326</t>
  </si>
  <si>
    <t>59,611</t>
  </si>
  <si>
    <t>1122227152</t>
  </si>
  <si>
    <t>37,372</t>
  </si>
  <si>
    <t>(14,158+3,964)*0,50</t>
  </si>
  <si>
    <t>9,061*2</t>
  </si>
  <si>
    <t>1696795614</t>
  </si>
  <si>
    <t>38,508*0,50</t>
  </si>
  <si>
    <t>19,254*2</t>
  </si>
  <si>
    <t>879987148</t>
  </si>
  <si>
    <t>14,158+3,964</t>
  </si>
  <si>
    <t>-9,061</t>
  </si>
  <si>
    <t>936725523</t>
  </si>
  <si>
    <t>9,061*7</t>
  </si>
  <si>
    <t>-359245109</t>
  </si>
  <si>
    <t>38,508</t>
  </si>
  <si>
    <t>-19,254</t>
  </si>
  <si>
    <t>-1160972932</t>
  </si>
  <si>
    <t>19,254*7</t>
  </si>
  <si>
    <t>-1316833871</t>
  </si>
  <si>
    <t>9,061</t>
  </si>
  <si>
    <t>514179732</t>
  </si>
  <si>
    <t>19,254</t>
  </si>
  <si>
    <t>227364623</t>
  </si>
  <si>
    <t xml:space="preserve">9,061" výkop hor. 1-3 </t>
  </si>
  <si>
    <t>19,254" výkop hor. 4</t>
  </si>
  <si>
    <t>28,315*1,7</t>
  </si>
  <si>
    <t>1237555799</t>
  </si>
  <si>
    <t>803626371</t>
  </si>
  <si>
    <t>56,630" výkop celkem</t>
  </si>
  <si>
    <t>-3,14*0,045*0,045*37,54" DN 80</t>
  </si>
  <si>
    <t>-13,670" obsypy</t>
  </si>
  <si>
    <t>-5,349" lože</t>
  </si>
  <si>
    <t>56,630*0,50</t>
  </si>
  <si>
    <t>37,372-28,315</t>
  </si>
  <si>
    <t>1441566511</t>
  </si>
  <si>
    <t>9,057*1,1*1,01 "nový materiál do zpětných zásypů</t>
  </si>
  <si>
    <t>-1603283307</t>
  </si>
  <si>
    <t>vzor. řez D.1.1.3</t>
  </si>
  <si>
    <t>37,54*0,95*0,39" výkop - souběh s gravitační stokou</t>
  </si>
  <si>
    <t>-3,14*0,045*0,045*37,54</t>
  </si>
  <si>
    <t>1409223268</t>
  </si>
  <si>
    <t>13,670*1,67*1,1*1,01</t>
  </si>
  <si>
    <t>-299066306</t>
  </si>
  <si>
    <t>štěrková cesta - štěrk tl. 15 cm</t>
  </si>
  <si>
    <t>(36,04)*0,95" staničení 1,50 m - KÚ 1-5</t>
  </si>
  <si>
    <t>1722225210</t>
  </si>
  <si>
    <t>9,929</t>
  </si>
  <si>
    <t>1794220936</t>
  </si>
  <si>
    <t>9,929*16</t>
  </si>
  <si>
    <t>1629397684</t>
  </si>
  <si>
    <t>kamenivo z bourání stáv. štěrkové cesty</t>
  </si>
  <si>
    <t>-1797456707</t>
  </si>
  <si>
    <t>37,54*0,95*0,15" výkop - souběh s gravitační stokou</t>
  </si>
  <si>
    <t>-747575917</t>
  </si>
  <si>
    <t>2030757888</t>
  </si>
  <si>
    <t>37,54" výkop - souběh s gravitační stokou</t>
  </si>
  <si>
    <t>1847805653</t>
  </si>
  <si>
    <t>37,54*1,015" výkop - souběh s gravitační stokou</t>
  </si>
  <si>
    <t>-2019889281</t>
  </si>
  <si>
    <t>2027430425</t>
  </si>
  <si>
    <t>-996581958</t>
  </si>
  <si>
    <t>-575450869</t>
  </si>
  <si>
    <t>-866382767</t>
  </si>
  <si>
    <t>14123991</t>
  </si>
  <si>
    <t>1453787508</t>
  </si>
  <si>
    <t>-787783307</t>
  </si>
  <si>
    <t>-1968487106</t>
  </si>
  <si>
    <t>874835832</t>
  </si>
  <si>
    <t>955656477</t>
  </si>
  <si>
    <t>-36688335</t>
  </si>
  <si>
    <t>987495331</t>
  </si>
  <si>
    <t>-1401502836</t>
  </si>
  <si>
    <t>1853119002</t>
  </si>
  <si>
    <t>-1721534939</t>
  </si>
  <si>
    <t>-267139885</t>
  </si>
  <si>
    <t>992090805</t>
  </si>
  <si>
    <t>76885214</t>
  </si>
  <si>
    <t>1061432030</t>
  </si>
  <si>
    <t>37,54" PE d 90</t>
  </si>
  <si>
    <t>1539398724</t>
  </si>
  <si>
    <t>383133430</t>
  </si>
  <si>
    <t>-2055545327</t>
  </si>
  <si>
    <t>37,54</t>
  </si>
  <si>
    <t>-2123750473</t>
  </si>
  <si>
    <t>345988327</t>
  </si>
  <si>
    <t>601792001</t>
  </si>
  <si>
    <t>473,295</t>
  </si>
  <si>
    <t>470,399</t>
  </si>
  <si>
    <t>328,073</t>
  </si>
  <si>
    <t>45,394</t>
  </si>
  <si>
    <t>134,56</t>
  </si>
  <si>
    <t>290,445</t>
  </si>
  <si>
    <t>145,223</t>
  </si>
  <si>
    <t>-2,896</t>
  </si>
  <si>
    <t>02.11 - Řad 2</t>
  </si>
  <si>
    <t>"odhad po dobu cca 50 dnů prům. 4h/denně, 2 čerpadla"</t>
  </si>
  <si>
    <t>(50*4)*2</t>
  </si>
  <si>
    <t>1205329720</t>
  </si>
  <si>
    <t>5*1,1 "kanalizace</t>
  </si>
  <si>
    <t>4*1,1 "kanalizace</t>
  </si>
  <si>
    <t>7*1,1 "kabel</t>
  </si>
  <si>
    <t>132154202</t>
  </si>
  <si>
    <t>Hloubení zapažených rýh š do 2000 mm v hornině třídy těžitelnosti I skupiny 1 a 2 objem do 50 m3</t>
  </si>
  <si>
    <t>"řad 2 - MK tl.380mm"</t>
  </si>
  <si>
    <t>183,6*1,1*(1,8-0,38) "st. 0,0-183,6</t>
  </si>
  <si>
    <t>58,21*1,1*(1,8-0,38) "st. 234,6-292,81</t>
  </si>
  <si>
    <t>"řad 2 - MK tl.420mm"</t>
  </si>
  <si>
    <t>51*1,1*(1,8-0,42) "st. 183,6-234,6</t>
  </si>
  <si>
    <t>11,97*1,1*(1,8-0,42) "st. 292,81-304,78</t>
  </si>
  <si>
    <t>473,295*0,1 'Přepočtené koeficientem množství</t>
  </si>
  <si>
    <t>132254202</t>
  </si>
  <si>
    <t>Hloubení zapažených rýh š do 2000 mm v hornině třídy těžitelnosti I skupiny 3 objem do 50 m3</t>
  </si>
  <si>
    <t>473,295*0,23 'Přepočtené koeficientem množství</t>
  </si>
  <si>
    <t>473,295*0,27 'Přepočtené koeficientem množství</t>
  </si>
  <si>
    <t>473,295*0,3 'Přepočtené koeficientem množství</t>
  </si>
  <si>
    <t>-1350174975</t>
  </si>
  <si>
    <t>hloubení_rýh*0,15 "předpokládané množství 15% výkopu</t>
  </si>
  <si>
    <t>13999r</t>
  </si>
  <si>
    <t>Ručně kopané sondy pro ověření polohy stávajících sítí</t>
  </si>
  <si>
    <t>-257709248</t>
  </si>
  <si>
    <t>"řad 2 - příložné st. 184,57-304,78"</t>
  </si>
  <si>
    <t>1*1,8*52,43 "souběh st. 184,57-237,0</t>
  </si>
  <si>
    <t>2*1,8*58 "st. 237,0-295,0</t>
  </si>
  <si>
    <t>1*1,8*9,78 "souběh st. 295,0-304,78</t>
  </si>
  <si>
    <t>1588324491</t>
  </si>
  <si>
    <t>"řad 2 - zátažné st. 0,0-184,57"</t>
  </si>
  <si>
    <t>2*1,8*31 "st. 0,0-31,0</t>
  </si>
  <si>
    <t>1*1,8*153,57 "souběh st. 31,0-184,57</t>
  </si>
  <si>
    <t>-1325108389</t>
  </si>
  <si>
    <t>470,399*0,2 'Přepočtené koeficientem množství</t>
  </si>
  <si>
    <t>470,399*0,5 'Přepočtené koeficientem množství</t>
  </si>
  <si>
    <t>470,399*0,3 'Přepočtené koeficientem množství</t>
  </si>
  <si>
    <t>328,073*0,2 'Přepočtené koeficientem množství</t>
  </si>
  <si>
    <t>2296,511*0,2 'Přepočtené koeficientem množství</t>
  </si>
  <si>
    <t>328,073*0,5 'Přepočtené koeficientem množství</t>
  </si>
  <si>
    <t>2296,511*0,5 'Přepočtené koeficientem množství</t>
  </si>
  <si>
    <t>328,073*0,3 'Přepočtené koeficientem množství</t>
  </si>
  <si>
    <t>2296,511*0,3 'Přepočtené koeficientem množství</t>
  </si>
  <si>
    <t>328,073*1,8 'Přepočtené koeficientem množství</t>
  </si>
  <si>
    <t>zásyp*0,5</t>
  </si>
  <si>
    <t>304,78*1,1*(0,11+0,3)</t>
  </si>
  <si>
    <t>-304,78*pi*0,11^2/4 "odečet potrubí</t>
  </si>
  <si>
    <t>134,56*2 'Přepočtené koeficientem množství</t>
  </si>
  <si>
    <t>304,78*1,1</t>
  </si>
  <si>
    <t>335,258*0,2 'Přepočtené koeficientem množství</t>
  </si>
  <si>
    <t>335,258*0,5 'Přepočtené koeficientem množství</t>
  </si>
  <si>
    <t>335,258*0,3 'Přepočtené koeficientem množství</t>
  </si>
  <si>
    <t>31 "st. 0,0-31,0</t>
  </si>
  <si>
    <t>58 "st. 237,0-295,0</t>
  </si>
  <si>
    <t>31*1,1*0,1 "st. 0,0-31,0</t>
  </si>
  <si>
    <t>206*1,1*0,15 "souběh st. 31,0-237,0</t>
  </si>
  <si>
    <t>58*1,1*0,1 "st. 237,0-295,0</t>
  </si>
  <si>
    <t>9,78*1,1*0,15 "souběh st. 295,0-304,78</t>
  </si>
  <si>
    <t>591141111</t>
  </si>
  <si>
    <t>Kladení dlažby z kostek velkých z kamene na MC tl 50 mm</t>
  </si>
  <si>
    <t>-1570405696</t>
  </si>
  <si>
    <t>-1621015655</t>
  </si>
  <si>
    <t>0*1,01 'Přepočtené koeficientem množství</t>
  </si>
  <si>
    <t>1690037116</t>
  </si>
  <si>
    <t>55251820</t>
  </si>
  <si>
    <t>koleno přírubové prodloužené s patkou pro připojení k hydrantu 80/90mm</t>
  </si>
  <si>
    <t>1982690004</t>
  </si>
  <si>
    <t>1229973422</t>
  </si>
  <si>
    <t>tvarovka přírubová litinová s přírubovou odbočkou,práškový epoxid tl 250µm T-kus DN 100/80</t>
  </si>
  <si>
    <t>-217393846</t>
  </si>
  <si>
    <t>tvarovka přírubová litinová vodovodní s přírubovou odbočkou PN10/16 T-kus DN 100/100</t>
  </si>
  <si>
    <t>1411280757</t>
  </si>
  <si>
    <t>304,78*1,015 'Přepočtené koeficientem množství</t>
  </si>
  <si>
    <t>NCL.615273</t>
  </si>
  <si>
    <t>W30 d110, PE100, SDR11, koleno 30°, elektro</t>
  </si>
  <si>
    <t>-797107170</t>
  </si>
  <si>
    <t>-2027501773</t>
  </si>
  <si>
    <t>42221116R</t>
  </si>
  <si>
    <t>87956577</t>
  </si>
  <si>
    <t>-389660198</t>
  </si>
  <si>
    <t>37206965</t>
  </si>
  <si>
    <t>42273593R</t>
  </si>
  <si>
    <t>hydrant podzemní DN 80 PN 16 dvojitý uzávěr s koulí krycí v 1250mm</t>
  </si>
  <si>
    <t>1676573842</t>
  </si>
  <si>
    <t>Osazení poklopů uličních litinových hydrantových</t>
  </si>
  <si>
    <t>678221363</t>
  </si>
  <si>
    <t>poklop litinový hydrantový DN 80</t>
  </si>
  <si>
    <t>1224945495</t>
  </si>
  <si>
    <t>56230638</t>
  </si>
  <si>
    <t>deska podkladová uličního poklopu plastového hydrantového</t>
  </si>
  <si>
    <t>818040480</t>
  </si>
  <si>
    <t>179,574</t>
  </si>
  <si>
    <t>178,876</t>
  </si>
  <si>
    <t>70,106</t>
  </si>
  <si>
    <t>16,455</t>
  </si>
  <si>
    <t>42,085</t>
  </si>
  <si>
    <t>120,336</t>
  </si>
  <si>
    <t>10,868</t>
  </si>
  <si>
    <t>-0,698</t>
  </si>
  <si>
    <t>02.12 - Řad 2-1</t>
  </si>
  <si>
    <t>"odhad po dobu cca 18 dnů prům. 4h/denně, 2 čerpadla"</t>
  </si>
  <si>
    <t>(18*4)*2</t>
  </si>
  <si>
    <t>1*1 "kanalizace</t>
  </si>
  <si>
    <t>"řad 2-1 - MK tl.380mm"</t>
  </si>
  <si>
    <t>24,7*1*(1,8-0,38)</t>
  </si>
  <si>
    <t>"řad 2-1 - nezpevněná komunikace tl.100mm"</t>
  </si>
  <si>
    <t>85*1*(1,8-0,1)</t>
  </si>
  <si>
    <t>179,574*0,1 'Přepočtené koeficientem množství</t>
  </si>
  <si>
    <t>132354202</t>
  </si>
  <si>
    <t>Hloubení zapažených rýh š do 2000 mm v hornině třídy těžitelnosti II skupiny 4 objem do 50 m3</t>
  </si>
  <si>
    <t>179,574*0,23 'Přepočtené koeficientem množství</t>
  </si>
  <si>
    <t>132454202</t>
  </si>
  <si>
    <t>Hloubení zapažených rýh š do 2000 mm v hornině třídy těžitelnosti II skupiny 5 objem do 50 m3</t>
  </si>
  <si>
    <t>179,574*0,27 'Přepočtené koeficientem množství</t>
  </si>
  <si>
    <t>132554203</t>
  </si>
  <si>
    <t>Hloubení zapažených rýh š do 2000 mm v hornině třídy těžitelnosti III skupiny 6 objem do 100 m3</t>
  </si>
  <si>
    <t>179,574*0,3 'Přepočtené koeficientem množství</t>
  </si>
  <si>
    <t>1*1,8*109,7 "souběh s kanalizací</t>
  </si>
  <si>
    <t>178,876*0,2 'Přepočtené koeficientem množství</t>
  </si>
  <si>
    <t>178,876*0,5 'Přepočtené koeficientem množství</t>
  </si>
  <si>
    <t>178,876*0,3 'Přepočtené koeficientem množství</t>
  </si>
  <si>
    <t>70,106*0,2 'Přepočtené koeficientem množství</t>
  </si>
  <si>
    <t>490,742*0,2 'Přepočtené koeficientem množství</t>
  </si>
  <si>
    <t>70,106*0,5 'Přepočtené koeficientem množství</t>
  </si>
  <si>
    <t>490,742*0,5 'Přepočtené koeficientem množství</t>
  </si>
  <si>
    <t>70,106*0,3 'Přepočtené koeficientem množství</t>
  </si>
  <si>
    <t>490,742*0,3 'Přepočtené koeficientem množství</t>
  </si>
  <si>
    <t>70,106*1,8 'Přepočtené koeficientem množství</t>
  </si>
  <si>
    <t>24,7*1*(1,8-0,38)*0,5</t>
  </si>
  <si>
    <t>-24,7*1*(0,15+0,09+0,3)*0,5</t>
  </si>
  <si>
    <t>109,7*1*(0,09+0,3)</t>
  </si>
  <si>
    <t>-109,7*pi*0,09^2/4 "odečet potrubí</t>
  </si>
  <si>
    <t>42,085*2 'Přepočtené koeficientem množství</t>
  </si>
  <si>
    <t>109,7*1</t>
  </si>
  <si>
    <t>109,7*0,2 'Přepočtené koeficientem množství</t>
  </si>
  <si>
    <t>109,7*0,5 'Přepočtené koeficientem množství</t>
  </si>
  <si>
    <t>109,7*0,3 'Přepočtené koeficientem množství</t>
  </si>
  <si>
    <t>109,7*1*0,15 "souběh</t>
  </si>
  <si>
    <t>2*0,15*(pi*0,2) "šoupátkový poklop</t>
  </si>
  <si>
    <t>2*0,15*(pi*0,3) "hydrantový poklop</t>
  </si>
  <si>
    <t>0,471*1,01 'Přepočtené koeficientem množství</t>
  </si>
  <si>
    <t>852242122</t>
  </si>
  <si>
    <t>Montáž potrubí z trub litinových tlakových přírubových délky do 1 m otevřený výkop DN 80</t>
  </si>
  <si>
    <t>-89346493</t>
  </si>
  <si>
    <t>55253235</t>
  </si>
  <si>
    <t>tvarovka přírubová litinová vodovodní FF-kus PN10/16 DN 80 dl 200mm</t>
  </si>
  <si>
    <t>931873623</t>
  </si>
  <si>
    <t>1*1,01 'Přepočtené koeficientem množství</t>
  </si>
  <si>
    <t>109,7*1,015 'Přepočtené koeficientem množství</t>
  </si>
  <si>
    <t>317,154</t>
  </si>
  <si>
    <t>315,355</t>
  </si>
  <si>
    <t>221,1</t>
  </si>
  <si>
    <t>35,372</t>
  </si>
  <si>
    <t>92,654</t>
  </si>
  <si>
    <t>187,329</t>
  </si>
  <si>
    <t>91,275</t>
  </si>
  <si>
    <t>-1,799</t>
  </si>
  <si>
    <t>02.13 - Řad 2-2</t>
  </si>
  <si>
    <t>"odhad po dobu cca 13 dnů prům. 4h/denně, 2 čerpadla"</t>
  </si>
  <si>
    <t>(15*4)*2</t>
  </si>
  <si>
    <t>"řad 2-2 - MK tl.420mm"</t>
  </si>
  <si>
    <t>233,4*1*(1,75-0,42)</t>
  </si>
  <si>
    <t>"řad 2-2 - ornice tl.100mm"</t>
  </si>
  <si>
    <t>4,08*1*(1,75-0,1)</t>
  </si>
  <si>
    <t>317,154*0,1 'Přepočtené koeficientem množství</t>
  </si>
  <si>
    <t>132354203</t>
  </si>
  <si>
    <t>Hloubení zapažených rýh š do 2000 mm v hornině třídy těžitelnosti II skupiny 4 objem do 100 m3</t>
  </si>
  <si>
    <t>317,154*0,23 'Přepočtené koeficientem množství</t>
  </si>
  <si>
    <t>132454203</t>
  </si>
  <si>
    <t>Hloubení zapažených rýh š do 2000 mm v hornině třídy těžitelnosti II skupiny 5 objem do 100 m3</t>
  </si>
  <si>
    <t>317,154*0,27 'Přepočtené koeficientem množství</t>
  </si>
  <si>
    <t>317,154*0,3 'Přepočtené koeficientem množství</t>
  </si>
  <si>
    <t>hloubení_rýh*0,1 "předpokládané množství 10% výkopu</t>
  </si>
  <si>
    <t>1*1,75*(237,48-5) "souběh</t>
  </si>
  <si>
    <t>2*1,75*5</t>
  </si>
  <si>
    <t>315,355*0,2 'Přepočtené koeficientem množství</t>
  </si>
  <si>
    <t>315,355*0,5 'Přepočtené koeficientem množství</t>
  </si>
  <si>
    <t>315,355*0,3 'Přepočtené koeficientem množství</t>
  </si>
  <si>
    <t>221,1*0,2 'Přepočtené koeficientem množství</t>
  </si>
  <si>
    <t>1547,7*0,2 'Přepočtené koeficientem množství</t>
  </si>
  <si>
    <t>221,1*0,5 'Přepočtené koeficientem množství</t>
  </si>
  <si>
    <t>1547,7*0,5 'Přepočtené koeficientem množství</t>
  </si>
  <si>
    <t>221,1*0,3 'Přepočtené koeficientem množství</t>
  </si>
  <si>
    <t>1547,7*0,3 'Přepočtené koeficientem množství</t>
  </si>
  <si>
    <t>221,1*1,8 'Přepočtené koeficientem množství</t>
  </si>
  <si>
    <t>233,4*1*(1,75-0,42)*0,5</t>
  </si>
  <si>
    <t>-91,81*1*(0,15+0,11+0,3)*0,5</t>
  </si>
  <si>
    <t>-(145,67-4,08)*1*(0,15+0,09+0,3)*0,5</t>
  </si>
  <si>
    <t>91,81*1*(0,11+0,3)</t>
  </si>
  <si>
    <t>145,67*1*(0,09+0,3)</t>
  </si>
  <si>
    <t>-91,81*pi*0,11^2/4-145,67*pi*0,09^2/4 "odečet potrubí</t>
  </si>
  <si>
    <t>92,654*2 'Přepočtené koeficientem množství</t>
  </si>
  <si>
    <t>237,48*1</t>
  </si>
  <si>
    <t>237,48*0,2 'Přepočtené koeficientem množství</t>
  </si>
  <si>
    <t>237,48*0,5 'Přepočtené koeficientem množství</t>
  </si>
  <si>
    <t>237,48*0,3 'Přepočtené koeficientem množství</t>
  </si>
  <si>
    <t>(237,48-5)*1*0,15 "souběh</t>
  </si>
  <si>
    <t>5*1*0,1</t>
  </si>
  <si>
    <t>1951349279</t>
  </si>
  <si>
    <t>-1164982375</t>
  </si>
  <si>
    <t>493944259</t>
  </si>
  <si>
    <t>55253641</t>
  </si>
  <si>
    <t>přechod přírubový,práškový epoxid tl 250µm FFR-kus litinový DN 100/80</t>
  </si>
  <si>
    <t>-859866355</t>
  </si>
  <si>
    <t>145,67*1,015 'Přepočtené koeficientem množství</t>
  </si>
  <si>
    <t>-27398169</t>
  </si>
  <si>
    <t>1288916619</t>
  </si>
  <si>
    <t>91,81*1,015 'Přepočtené koeficientem množství</t>
  </si>
  <si>
    <t>-287946824</t>
  </si>
  <si>
    <t>1009359955</t>
  </si>
  <si>
    <t>-116755988</t>
  </si>
  <si>
    <t>77789454</t>
  </si>
  <si>
    <t>877241110</t>
  </si>
  <si>
    <t>Montáž elektrokolen 45° na vodovodním potrubí z PE trub d 90</t>
  </si>
  <si>
    <t>NCL.615272</t>
  </si>
  <si>
    <t>W30 d90, PE100, SDR11, koleno 30°, elektro</t>
  </si>
  <si>
    <t>28614867</t>
  </si>
  <si>
    <t>oblouk 90° SDR11 PE 100 RC PN16 D 90mm</t>
  </si>
  <si>
    <t>-1017809589</t>
  </si>
  <si>
    <t>-445956569</t>
  </si>
  <si>
    <t>449603447</t>
  </si>
  <si>
    <t>254765220</t>
  </si>
  <si>
    <t>117,152</t>
  </si>
  <si>
    <t>116,644</t>
  </si>
  <si>
    <t>40,59</t>
  </si>
  <si>
    <t>10,781</t>
  </si>
  <si>
    <t>27,523</t>
  </si>
  <si>
    <t>78,34</t>
  </si>
  <si>
    <t>1,778</t>
  </si>
  <si>
    <t>-0,508</t>
  </si>
  <si>
    <t>02.14 - Řad 2-2-1</t>
  </si>
  <si>
    <t>(13*4)*2</t>
  </si>
  <si>
    <t>4*0,9 "kabel</t>
  </si>
  <si>
    <t>"řad 2-2-1 - MK tl.420mm"</t>
  </si>
  <si>
    <t>5*0,9*(1,75-0,42)</t>
  </si>
  <si>
    <t>"řad 2-2-1 - nezpevněná komunikace tl.100mm"</t>
  </si>
  <si>
    <t>72,86*0,9*(1,75-0,1)</t>
  </si>
  <si>
    <t>"řad 2-2-1 - ornice tl.100mm"</t>
  </si>
  <si>
    <t>2*0,9*(1,75-0,1)</t>
  </si>
  <si>
    <t>117,152*0,1 'Přepočtené koeficientem množství</t>
  </si>
  <si>
    <t>117,152*0,23 'Přepočtené koeficientem množství</t>
  </si>
  <si>
    <t>117,152*0,27 'Přepočtené koeficientem množství</t>
  </si>
  <si>
    <t>132554202</t>
  </si>
  <si>
    <t>Hloubení zapažených rýh š do 2000 mm v hornině třídy těžitelnosti III skupiny 6 objem do 50 m3</t>
  </si>
  <si>
    <t>117,152*0,3 'Přepočtené koeficientem množství</t>
  </si>
  <si>
    <t>1*1,75*79,86 "souběh s kanalizací</t>
  </si>
  <si>
    <t>116,644*0,2 'Přepočtené koeficientem množství</t>
  </si>
  <si>
    <t>116,644*0,5 'Přepočtené koeficientem množství</t>
  </si>
  <si>
    <t>116,644*0,3 'Přepočtené koeficientem množství</t>
  </si>
  <si>
    <t>40,59*0,2 'Přepočtené koeficientem množství</t>
  </si>
  <si>
    <t>284,13*0,2 'Přepočtené koeficientem množství</t>
  </si>
  <si>
    <t>40,59*0,5 'Přepočtené koeficientem množství</t>
  </si>
  <si>
    <t>284,13*0,5 'Přepočtené koeficientem množství</t>
  </si>
  <si>
    <t>40,59*0,3 'Přepočtené koeficientem množství</t>
  </si>
  <si>
    <t>284,13*0,3 'Přepočtené koeficientem množství</t>
  </si>
  <si>
    <t>40,59*1,8 'Přepočtené koeficientem množství</t>
  </si>
  <si>
    <t>5*0,9*(1,75-0,42)*0,5</t>
  </si>
  <si>
    <t>-5*0,9*(0,15+0,09+0,3)*0,5</t>
  </si>
  <si>
    <t>79,86*0,9*(0,09+0,3)</t>
  </si>
  <si>
    <t>-79,86*pi*0,09^2/4 "odečet potrubí</t>
  </si>
  <si>
    <t>27,523*2 'Přepočtené koeficientem množství</t>
  </si>
  <si>
    <t>79,86*0,9</t>
  </si>
  <si>
    <t>71,874*0,2 'Přepočtené koeficientem množství</t>
  </si>
  <si>
    <t>71,874*0,5 'Přepočtené koeficientem množství</t>
  </si>
  <si>
    <t>71,874*0,3 'Přepočtené koeficientem množství</t>
  </si>
  <si>
    <t>79,86*0,9*0,15 "souběh</t>
  </si>
  <si>
    <t>-352271619</t>
  </si>
  <si>
    <t>55253511</t>
  </si>
  <si>
    <t>tvarovka přírubová litinová s přírubovou odbočkou,práškový epoxid tl 250µm T-kus DN 80/80</t>
  </si>
  <si>
    <t>508977988</t>
  </si>
  <si>
    <t>79,86*1,015 'Přepočtené koeficientem množství</t>
  </si>
  <si>
    <t>93,778</t>
  </si>
  <si>
    <t>93,376</t>
  </si>
  <si>
    <t>30,691</t>
  </si>
  <si>
    <t>8,525</t>
  </si>
  <si>
    <t>21,764</t>
  </si>
  <si>
    <t>63,087</t>
  </si>
  <si>
    <t>-0,402</t>
  </si>
  <si>
    <t>02.15 - Řad 2-2-1-1</t>
  </si>
  <si>
    <t>"odhad po dobu cca 10 dnů prům. 4h/denně, 2 čerpadla"</t>
  </si>
  <si>
    <t>(10*4)*2</t>
  </si>
  <si>
    <t>1*0,9 "kabel</t>
  </si>
  <si>
    <t>"řad 2-2-1-1 - nezpevněná komunikace tl.100mm"</t>
  </si>
  <si>
    <t>36*0,9*(1,75-0,1)</t>
  </si>
  <si>
    <t>"řad 2-2-1-1 - ornice tl.100mm"</t>
  </si>
  <si>
    <t>27,15*0,9*(1,75-0,1)</t>
  </si>
  <si>
    <t>93,778*0,1 'Přepočtené koeficientem množství</t>
  </si>
  <si>
    <t>93,778*0,23 'Přepočtené koeficientem množství</t>
  </si>
  <si>
    <t>93,778*0,27 'Přepočtené koeficientem množství</t>
  </si>
  <si>
    <t>93,778*0,3 'Přepočtené koeficientem množství</t>
  </si>
  <si>
    <t>1*1,75*63,15 "souběh s kanalizací</t>
  </si>
  <si>
    <t>93,376*0,2 'Přepočtené koeficientem množství</t>
  </si>
  <si>
    <t>93,376*0,5 'Přepočtené koeficientem množství</t>
  </si>
  <si>
    <t>93,376*0,3 'Přepočtené koeficientem množství</t>
  </si>
  <si>
    <t>30,691*0,2 'Přepočtené koeficientem množství</t>
  </si>
  <si>
    <t>214,837*0,2 'Přepočtené koeficientem množství</t>
  </si>
  <si>
    <t>30,691*0,5 'Přepočtené koeficientem množství</t>
  </si>
  <si>
    <t>214,837*0,5 'Přepočtené koeficientem množství</t>
  </si>
  <si>
    <t>30,691*0,3 'Přepočtené koeficientem množství</t>
  </si>
  <si>
    <t>214,837*0,3 'Přepočtené koeficientem množství</t>
  </si>
  <si>
    <t>30,691*1,8 'Přepočtené koeficientem množství</t>
  </si>
  <si>
    <t>63,15*0,9*(0,09+0,3)</t>
  </si>
  <si>
    <t>-63,15*pi*0,09^2/4 "odečet potrubí</t>
  </si>
  <si>
    <t>21,764*2 'Přepočtené koeficientem množství</t>
  </si>
  <si>
    <t>63,15*0,9</t>
  </si>
  <si>
    <t>56,835*0,2 'Přepočtené koeficientem množství</t>
  </si>
  <si>
    <t>56,835*0,5 'Přepočtené koeficientem množství</t>
  </si>
  <si>
    <t>56,835*0,3 'Přepočtené koeficientem množství</t>
  </si>
  <si>
    <t>63,15*0,9*0,15 "souběh</t>
  </si>
  <si>
    <t>2*(2*0,15*pi*0,2) "šoupátkový poklop</t>
  </si>
  <si>
    <t>0,66*1,01 'Přepočtené koeficientem množství</t>
  </si>
  <si>
    <t>-1951030385</t>
  </si>
  <si>
    <t>-1022349663</t>
  </si>
  <si>
    <t>63,15*1,015 'Přepočtené koeficientem množství</t>
  </si>
  <si>
    <t>475032852</t>
  </si>
  <si>
    <t>56,912</t>
  </si>
  <si>
    <t>56,587</t>
  </si>
  <si>
    <t>40,172</t>
  </si>
  <si>
    <t>6,888</t>
  </si>
  <si>
    <t>17,583</t>
  </si>
  <si>
    <t>32,116</t>
  </si>
  <si>
    <t>15,376</t>
  </si>
  <si>
    <t>-0,325</t>
  </si>
  <si>
    <t>02.16 - Řad 2-3</t>
  </si>
  <si>
    <t>Tábor</t>
  </si>
  <si>
    <t>"odhad po dobu cca 9 dnů prům. 4h/denně, 2 čerpadla"</t>
  </si>
  <si>
    <t>(9*4)*2</t>
  </si>
  <si>
    <t>1*0,9 "kanalizace</t>
  </si>
  <si>
    <t>"řad 2-3 - Mk tl.420mm"</t>
  </si>
  <si>
    <t>49,52*0,9*(1,65-0,42)</t>
  </si>
  <si>
    <t>"řad 2-3 - ornice tl.100mm"</t>
  </si>
  <si>
    <t>1,5*0,9*(1,65-0,1)</t>
  </si>
  <si>
    <t>"zatřídění: 25% tř. 1-2, 7% tř. 3, 68% tř. 4"</t>
  </si>
  <si>
    <t>56,912*0,25 'Přepočtené koeficientem množství</t>
  </si>
  <si>
    <t>56,912*0,07 'Přepočtené koeficientem množství</t>
  </si>
  <si>
    <t>56,912*0,68 'Přepočtené koeficientem množství</t>
  </si>
  <si>
    <t>-1191026686</t>
  </si>
  <si>
    <t>1*1,65*51,02 "souběh s kanalizací</t>
  </si>
  <si>
    <t>"zatřídění: 32% tř. I, 68% tř. II"</t>
  </si>
  <si>
    <t>56,587*0,32 'Přepočtené koeficientem množství</t>
  </si>
  <si>
    <t>56,587*0,68 'Přepočtené koeficientem množství</t>
  </si>
  <si>
    <t>40,172*0,32 'Přepočtené koeficientem množství</t>
  </si>
  <si>
    <t>281,204*0,32 'Přepočtené koeficientem množství</t>
  </si>
  <si>
    <t>40,172*0,68 'Přepočtené koeficientem množství</t>
  </si>
  <si>
    <t>281,204*0,68 'Přepočtené koeficientem množství</t>
  </si>
  <si>
    <t>40,172*1,8 'Přepočtené koeficientem množství</t>
  </si>
  <si>
    <t>1171185744</t>
  </si>
  <si>
    <t>49,52*0,9*(1,65-0,42)*0,5</t>
  </si>
  <si>
    <t>-49,52*0,9*(0,15+0,09+0,3)*0,5</t>
  </si>
  <si>
    <t>51,02*0,9*(0,09+0,3)</t>
  </si>
  <si>
    <t>-51,02*pi*0,09^2/4 "odečet potrubí</t>
  </si>
  <si>
    <t>17,583*2 'Přepočtené koeficientem množství</t>
  </si>
  <si>
    <t>51,02*0,9</t>
  </si>
  <si>
    <t>45,918*0,32 'Přepočtené koeficientem množství</t>
  </si>
  <si>
    <t>45,918*0,68 'Přepočtené koeficientem množství</t>
  </si>
  <si>
    <t>51,02*0,9*0,15 "souběh</t>
  </si>
  <si>
    <t>1943346445</t>
  </si>
  <si>
    <t>-1094552825</t>
  </si>
  <si>
    <t>51,02*1,015 'Přepočtené koeficientem množství</t>
  </si>
  <si>
    <t>WVN.FFD81013W</t>
  </si>
  <si>
    <t>Oblouk 22° PE100 RC SDR11 90</t>
  </si>
  <si>
    <t>-2140212558</t>
  </si>
  <si>
    <t>1452103611</t>
  </si>
  <si>
    <t>1718469369</t>
  </si>
  <si>
    <t>1374359144</t>
  </si>
  <si>
    <t>41,65</t>
  </si>
  <si>
    <t>41,442</t>
  </si>
  <si>
    <t>24,259</t>
  </si>
  <si>
    <t>4,405</t>
  </si>
  <si>
    <t>11,245</t>
  </si>
  <si>
    <t>25,792</t>
  </si>
  <si>
    <t>8,401</t>
  </si>
  <si>
    <t>-0,208</t>
  </si>
  <si>
    <t>02.17 - Řad 2-4</t>
  </si>
  <si>
    <t>Aauaprocon s.r.o., Divize Praha</t>
  </si>
  <si>
    <t>"odhad po dobu cca 5 dnů prům. 4h/denně, 2 čerpadla"</t>
  </si>
  <si>
    <t>(5*4)*2</t>
  </si>
  <si>
    <t>"řad 2-4 - Mk tl.420mm"</t>
  </si>
  <si>
    <t>23,63*0,9*(1,75-0,42)</t>
  </si>
  <si>
    <t>"řad 2-4 - ornice tl.100mm"</t>
  </si>
  <si>
    <t>9*0,9*(1,75-0,1)</t>
  </si>
  <si>
    <t>41,65*0,25 'Přepočtené koeficientem množství</t>
  </si>
  <si>
    <t>41,65*0,07 'Přepočtené koeficientem množství</t>
  </si>
  <si>
    <t>41,65*0,68 'Přepočtené koeficientem množství</t>
  </si>
  <si>
    <t>1*1,75*32,63 "souběh s kanalizací</t>
  </si>
  <si>
    <t>41,442*0,32 'Přepočtené koeficientem množství</t>
  </si>
  <si>
    <t>41,442*0,68 'Přepočtené koeficientem množství</t>
  </si>
  <si>
    <t>24,259*0,32 'Přepočtené koeficientem množství</t>
  </si>
  <si>
    <t>169,813*0,32 'Přepočtené koeficientem množství</t>
  </si>
  <si>
    <t>24,259*0,68 'Přepočtené koeficientem množství</t>
  </si>
  <si>
    <t>169,813*0,68 'Přepočtené koeficientem množství</t>
  </si>
  <si>
    <t>24,259*1,8 'Přepočtené koeficientem množství</t>
  </si>
  <si>
    <t>23,63*0,9*(1,75-0,42)*0,5</t>
  </si>
  <si>
    <t>-23,63*0,9*(0,15+0,09+0,3)*0,5</t>
  </si>
  <si>
    <t>32,63*0,9*(0,09+0,3)</t>
  </si>
  <si>
    <t>-32,63*pi*0,09^2/4 "odečet potrubí</t>
  </si>
  <si>
    <t>11,245*2 'Přepočtené koeficientem množství</t>
  </si>
  <si>
    <t>32,63*0,9</t>
  </si>
  <si>
    <t>29,367*0,32 'Přepočtené koeficientem množství</t>
  </si>
  <si>
    <t>29,367*0,68 'Přepočtené koeficientem množství</t>
  </si>
  <si>
    <t>32,63*0,9*0,15 "souběh</t>
  </si>
  <si>
    <t>32,63*1,015 'Přepočtené koeficientem množství</t>
  </si>
  <si>
    <t>17,568</t>
  </si>
  <si>
    <t>17,486</t>
  </si>
  <si>
    <t>12,259</t>
  </si>
  <si>
    <t>1,931</t>
  </si>
  <si>
    <t>4,937</t>
  </si>
  <si>
    <t>10,618</t>
  </si>
  <si>
    <t>5,309</t>
  </si>
  <si>
    <t>-0,082</t>
  </si>
  <si>
    <t>02.18 - Řad 2-5</t>
  </si>
  <si>
    <t>AQUA PROCON, s.r.o.</t>
  </si>
  <si>
    <t>"řad 2-5 - MK tl.420mm"</t>
  </si>
  <si>
    <t>12,87*1*(1,785-0,42)</t>
  </si>
  <si>
    <t>17,568*0,1 'Přepočtené koeficientem množství</t>
  </si>
  <si>
    <t>17,568*0,23 'Přepočtené koeficientem množství</t>
  </si>
  <si>
    <t>17,568*0,27 'Přepočtené koeficientem množství</t>
  </si>
  <si>
    <t>17,568*0,3 'Přepočtené koeficientem množství</t>
  </si>
  <si>
    <t>1*1,785*12,87 "souběh s kanalizací</t>
  </si>
  <si>
    <t>17,486*0,2 'Přepočtené koeficientem množství</t>
  </si>
  <si>
    <t>17,486*0,5 'Přepočtené koeficientem množství</t>
  </si>
  <si>
    <t>17,486*0,3 'Přepočtené koeficientem množství</t>
  </si>
  <si>
    <t>12,259*0,2 'Přepočtené koeficientem množství</t>
  </si>
  <si>
    <t>85,813*0,2 'Přepočtené koeficientem množství</t>
  </si>
  <si>
    <t>12,259*0,5 'Přepočtené koeficientem množství</t>
  </si>
  <si>
    <t>85,813*0,5 'Přepočtené koeficientem množství</t>
  </si>
  <si>
    <t>12,259*0,3 'Přepočtené koeficientem množství</t>
  </si>
  <si>
    <t>85,813*0,3 'Přepočtené koeficientem množství</t>
  </si>
  <si>
    <t>12,259*1,8 'Přepočtené koeficientem množství</t>
  </si>
  <si>
    <t>12,87*1*(0,09+0,3)</t>
  </si>
  <si>
    <t>-12,87*pi*0,09^2/4 "odečet potrubí</t>
  </si>
  <si>
    <t>4,937*2 'Přepočtené koeficientem množství</t>
  </si>
  <si>
    <t>12,87*1</t>
  </si>
  <si>
    <t>12,87*0,2 'Přepočtené koeficientem množství</t>
  </si>
  <si>
    <t>12,87*0,5 'Přepočtené koeficientem množství</t>
  </si>
  <si>
    <t>12,87*0,3 'Přepočtené koeficientem množství</t>
  </si>
  <si>
    <t>12,87*1*0,15 "souběh</t>
  </si>
  <si>
    <t>12,87*1,015 'Přepočtené koeficientem množství</t>
  </si>
  <si>
    <t>02.19 - Přípojka pro ČOV</t>
  </si>
  <si>
    <t>709935168</t>
  </si>
  <si>
    <t xml:space="preserve"> "přítok 5,0-10,0l/s ... VDV řady" (43,28)</t>
  </si>
  <si>
    <t>"cca 20-30m záběr odvodnění/týden" 43,28/25</t>
  </si>
  <si>
    <t>461508836</t>
  </si>
  <si>
    <t>-1903850808</t>
  </si>
  <si>
    <t>přípojka pro ČOV</t>
  </si>
  <si>
    <t>1,10*1" kabel NN ... 1x</t>
  </si>
  <si>
    <t>575519034</t>
  </si>
  <si>
    <t>lesní půda - tl. 10 cm</t>
  </si>
  <si>
    <t>(10,67)*0,95" staničení 10,25 - LB 42</t>
  </si>
  <si>
    <t>(22,36)*1,10" LB 42 - KÚ ČOV</t>
  </si>
  <si>
    <t>1383388346</t>
  </si>
  <si>
    <t>1,10*2,00*1,93*1" kabel NN ... 1x</t>
  </si>
  <si>
    <t>463936636</t>
  </si>
  <si>
    <t>64,882*0,25</t>
  </si>
  <si>
    <t>-1831516294</t>
  </si>
  <si>
    <t>(10,67)*0,95*(((2,58+2,37+1,96+1,88+1,83)/5)-0,10)" staničení 10,25 - LB 42</t>
  </si>
  <si>
    <t>(22,36)*1,10*(((1,83+1,82+1,84+1,96+1,79)/5)-0,10)" LB 42 - KÚ ČOV</t>
  </si>
  <si>
    <t>(1,25)*0,95*(((1,68+1,83)/2)-0,60)" ZÚ ČOV - staničení 1,25</t>
  </si>
  <si>
    <t>64,882*0,07</t>
  </si>
  <si>
    <t>-2114271649</t>
  </si>
  <si>
    <t>64,882*0,68</t>
  </si>
  <si>
    <t>-2129940112</t>
  </si>
  <si>
    <t>9,00" protlak chráničky ocel DN 200</t>
  </si>
  <si>
    <t>55283929</t>
  </si>
  <si>
    <t>trubka ocelová bezešvá hladká jakost 11 353 219x8,0mm chránička DN200</t>
  </si>
  <si>
    <t>639229273</t>
  </si>
  <si>
    <t>9,00*1,1" protlak chráničky ocel DN 200</t>
  </si>
  <si>
    <t>2021965825</t>
  </si>
  <si>
    <t>(10,67)*(((2,58+2,37+1,96+1,88+1,83)/5))*1" staničení 10,25 - LB 42</t>
  </si>
  <si>
    <t>(22,36)*(((1,83+1,82+1,84+1,96+1,79)/5))*2" LB 42 - KÚ ČOV</t>
  </si>
  <si>
    <t>(1,25)*(((1,68+1,83)/2))*1" ZÚ ČOV - staničení 1,25</t>
  </si>
  <si>
    <t>2018976759</t>
  </si>
  <si>
    <t>107,5</t>
  </si>
  <si>
    <t>34305803</t>
  </si>
  <si>
    <t>(10,67)*0,95*(((2,58+2,37+1,96+1,88+1,83)/5)-0,10-0,363-0,15)*0,32" staničení 10,25 - LB 42</t>
  </si>
  <si>
    <t>(22,36)*1,10*(((1,83+1,82+1,84+1,96+1,79)/5)-0,10-0,363-0,10)*0,32" LB 42 - KÚ ČOV</t>
  </si>
  <si>
    <t>47,684-46,922</t>
  </si>
  <si>
    <t>(64,882-46,922)*0,50*0,32</t>
  </si>
  <si>
    <t>0,762*0,32</t>
  </si>
  <si>
    <t>(15,015+0,244)*2</t>
  </si>
  <si>
    <t>609193374</t>
  </si>
  <si>
    <t>(10,67)*0,95*(((2,58+2,37+1,96+1,88+1,83)/5)-0,10-0,363-0,15)*0,68" staničení 10,25 - LB 42</t>
  </si>
  <si>
    <t>(22,36)*1,10*(((1,83+1,82+1,84+1,96+1,79)/5)-0,10-0,363-0,10)*0,68" LB 42 - KÚ ČOV</t>
  </si>
  <si>
    <t>(64,882-46,922)*0,50*0,68</t>
  </si>
  <si>
    <t>0,762*0,68</t>
  </si>
  <si>
    <t>(31,907+0,518)*2</t>
  </si>
  <si>
    <t>1455823857</t>
  </si>
  <si>
    <t>16,221+4,542</t>
  </si>
  <si>
    <t>-15,259</t>
  </si>
  <si>
    <t>1980831610</t>
  </si>
  <si>
    <t>5,504*7</t>
  </si>
  <si>
    <t>2035501738</t>
  </si>
  <si>
    <t>44,120</t>
  </si>
  <si>
    <t>-32,425</t>
  </si>
  <si>
    <t>-1077270983</t>
  </si>
  <si>
    <t>11,695*7</t>
  </si>
  <si>
    <t>-60957156</t>
  </si>
  <si>
    <t>(15,015+0,244)</t>
  </si>
  <si>
    <t>23958219</t>
  </si>
  <si>
    <t>(31,907+0,518)</t>
  </si>
  <si>
    <t>-1842151912</t>
  </si>
  <si>
    <t xml:space="preserve">5,504" výkop hor. 1-3 </t>
  </si>
  <si>
    <t>11,695" výkop hor. 4</t>
  </si>
  <si>
    <t xml:space="preserve">15,259" výkop hor. 1-3 </t>
  </si>
  <si>
    <t>32,425" výkop hor. 4</t>
  </si>
  <si>
    <t>1469628769</t>
  </si>
  <si>
    <t>17,199*1,7</t>
  </si>
  <si>
    <t>-2013514968</t>
  </si>
  <si>
    <t>64,882" výkop celkem</t>
  </si>
  <si>
    <t>-3,14*0,0315*0,0315*(1,25+10,67+22,36)" DN 50</t>
  </si>
  <si>
    <t>-12,932" obsypy</t>
  </si>
  <si>
    <t>-4,159" lože</t>
  </si>
  <si>
    <t>(10,67)*0,95*(((2,58+2,37+1,96+1,88+1,83)/5)-0,10-0,363-0,15)" staničení 10,25 - LB 42</t>
  </si>
  <si>
    <t>(22,36)*1,10*(((1,83+1,82+1,84+1,96+1,79)/5)-0,10-0,363-0,10)" LB 42 - KÚ ČOV</t>
  </si>
  <si>
    <t>(64,882-46,922)*0,50</t>
  </si>
  <si>
    <t>není potřeba dovézt žádný materál</t>
  </si>
  <si>
    <t>1584255099</t>
  </si>
  <si>
    <t>vzor. řez  D.1.1.2, D.1.1.3</t>
  </si>
  <si>
    <t>d 63</t>
  </si>
  <si>
    <t>(1,25+10,67)*0,95*0,363" souběh s gravitační stokou</t>
  </si>
  <si>
    <t>(22,36)*1,10*0,363" samostatný výkop</t>
  </si>
  <si>
    <t>DN 50 - D63</t>
  </si>
  <si>
    <t>-3,14*0,0315*0,0315*(1,25+10,67+22,36)</t>
  </si>
  <si>
    <t>2059378852</t>
  </si>
  <si>
    <t>12,932*1,67*1,1*1,01</t>
  </si>
  <si>
    <t>-2124935925</t>
  </si>
  <si>
    <t>67048754</t>
  </si>
  <si>
    <t>-932566035</t>
  </si>
  <si>
    <t>34,733*0,04*1,035 "tráva</t>
  </si>
  <si>
    <t>1224754804</t>
  </si>
  <si>
    <t>(1,25+10,67)*0,95*0,15" souběh s gravitační stokou</t>
  </si>
  <si>
    <t>(22,36)*1,10*0,10" samostatný výkop</t>
  </si>
  <si>
    <t>871211211</t>
  </si>
  <si>
    <t>Montáž potrubí z PE100 RC SDR 11 otevřený výkop svařovaných elektrotvarovkou d 63 x 5,8 mm</t>
  </si>
  <si>
    <t>171828935</t>
  </si>
  <si>
    <t>43,28 "přípojka pro ČOV</t>
  </si>
  <si>
    <t>28613503</t>
  </si>
  <si>
    <t>potrubí PE100 RC SDR11 63x5,8mm</t>
  </si>
  <si>
    <t>-1127501633</t>
  </si>
  <si>
    <t>43,28*1,015 "přípojka pro ČOV</t>
  </si>
  <si>
    <t>877211101</t>
  </si>
  <si>
    <t>Montáž elektrospojek na vodovodním potrubí z PE trub d 63</t>
  </si>
  <si>
    <t>-1391606570</t>
  </si>
  <si>
    <t>3,00+1,00+3,00+3,00</t>
  </si>
  <si>
    <t>28615972</t>
  </si>
  <si>
    <t>elektrospojka SDR11 PE 100 PN16 D 63mm</t>
  </si>
  <si>
    <t>827810011</t>
  </si>
  <si>
    <t>28653055</t>
  </si>
  <si>
    <t>elektrokoleno 90° PE 100 D 63mm</t>
  </si>
  <si>
    <t>1765256384</t>
  </si>
  <si>
    <t>28653133</t>
  </si>
  <si>
    <t>nákružek lemový PE 100 SDR11 63mm</t>
  </si>
  <si>
    <t>-147103832</t>
  </si>
  <si>
    <t>28654365</t>
  </si>
  <si>
    <t>příruba volná k lemovému nákružku z polypropylénu 63</t>
  </si>
  <si>
    <t>1963080704</t>
  </si>
  <si>
    <t>524631023</t>
  </si>
  <si>
    <t>2047348584</t>
  </si>
  <si>
    <t>55259811</t>
  </si>
  <si>
    <t>přechod přírubový FFR DN 80/50</t>
  </si>
  <si>
    <t>-179135735</t>
  </si>
  <si>
    <t>1622622134</t>
  </si>
  <si>
    <t>55259813</t>
  </si>
  <si>
    <t>přechod přírubový FFR DN 100/50</t>
  </si>
  <si>
    <t>1691217912</t>
  </si>
  <si>
    <t>857214122</t>
  </si>
  <si>
    <t>Montáž litinových tvarovek odbočných přírubových otevřený výkop DN 50</t>
  </si>
  <si>
    <t>912210763</t>
  </si>
  <si>
    <t>55253502</t>
  </si>
  <si>
    <t>tvarovka přírubová litinová vodovodní s přírubovou odbočkou T-kus DN 50/50</t>
  </si>
  <si>
    <t>1949063761</t>
  </si>
  <si>
    <t>-1587210042</t>
  </si>
  <si>
    <t>-1787312049</t>
  </si>
  <si>
    <t>-44108215</t>
  </si>
  <si>
    <t>-1252084376</t>
  </si>
  <si>
    <t>-31201731</t>
  </si>
  <si>
    <t>839236875</t>
  </si>
  <si>
    <t>-1109071943</t>
  </si>
  <si>
    <t>42273594</t>
  </si>
  <si>
    <t xml:space="preserve">hydrant podzemní DN 80 dvojitý uzávěr s koulí dl. 2,386 m </t>
  </si>
  <si>
    <t>536242014</t>
  </si>
  <si>
    <t>1804895470</t>
  </si>
  <si>
    <t>1,00"Š DN80</t>
  </si>
  <si>
    <t>1221747168</t>
  </si>
  <si>
    <t>849569067</t>
  </si>
  <si>
    <t>-167322299</t>
  </si>
  <si>
    <t>1861984033</t>
  </si>
  <si>
    <t>324212170</t>
  </si>
  <si>
    <t>1194935427</t>
  </si>
  <si>
    <t>43,28" PE d 63</t>
  </si>
  <si>
    <t>892233122</t>
  </si>
  <si>
    <t>Proplach a dezinfekce vodovodního potrubí DN od 40 do 70</t>
  </si>
  <si>
    <t>928868321</t>
  </si>
  <si>
    <t>-1626397549</t>
  </si>
  <si>
    <t>331484254</t>
  </si>
  <si>
    <t>43,28</t>
  </si>
  <si>
    <t>1307631879</t>
  </si>
  <si>
    <t>70128476</t>
  </si>
  <si>
    <t>Nasunutí potrubí do chráničky, světlost nasouvaného potrubí D 63, včetně středících kluzných objímek</t>
  </si>
  <si>
    <t>1890075443</t>
  </si>
  <si>
    <t>protlak chráničky ocel DN 200 ... nasouvané potrubí DE63</t>
  </si>
  <si>
    <t>9,00" přípojka pro ČOV</t>
  </si>
  <si>
    <t>899913124</t>
  </si>
  <si>
    <t>Uzavírací manžeta chráničky potrubí DN 50 x 200</t>
  </si>
  <si>
    <t>-2010931739</t>
  </si>
  <si>
    <t>2,00"9,00m ... přípojka pro ČOV</t>
  </si>
  <si>
    <t>1008420059</t>
  </si>
  <si>
    <t>SO-03 - Přípojky NN</t>
  </si>
  <si>
    <t xml:space="preserve">Vodárenská společnost Táborsko </t>
  </si>
  <si>
    <t>D1 - PŘÍPOJKY NN</t>
  </si>
  <si>
    <t xml:space="preserve">    M01.1 - PŘÍPOJKA VDJ</t>
  </si>
  <si>
    <t xml:space="preserve">    M01.2 - PŘÍPOJKA ČOV</t>
  </si>
  <si>
    <t>PŘÍPOJKY NN</t>
  </si>
  <si>
    <t>M01.1</t>
  </si>
  <si>
    <t>PŘÍPOJKA VDJ</t>
  </si>
  <si>
    <t>01.1EM01</t>
  </si>
  <si>
    <t>D+M Skříň v plastovém pilířku MP2+RE1</t>
  </si>
  <si>
    <t>-1795796970</t>
  </si>
  <si>
    <t>Poznámka k položce:_x000D_
Typový plastový elektroměrový rozvaděč pro přímé měření do 80A (RE1) s pojistkovou skříní vedle sebe 6x160A (MP1), 3ks výkonová pojistka 25A/gG, v kompaktním pilířku o rozměrech v. 1930 x š. 800 x h.240mm, krytí IP44/IP00, hlavní jistič 3x25A/B, jistič 1x2A/C, jednosazbový třífázový elektroměr pro přímé měření (dodá DISTRIBUTOR), zapojení a vybavení skříně dle standardů distributora, s přívodem a vývody zespodu. Přívod do MP2 - AYKY-J 3x70+35 mm2, odvod z MP2 do RE1 - CYKY-J 4x16 mm2, odvod z RE1 - CYKY-J 4x16 mm2.</t>
  </si>
  <si>
    <t>01.1EM02</t>
  </si>
  <si>
    <t>D+M Pojistková skříň v plastovém pilířku MP1</t>
  </si>
  <si>
    <t>159081893</t>
  </si>
  <si>
    <t>Poznámka k položce:_x000D_
Typová plastová přípojková skříň (1x sada pojistkových spodků do 160A), 3ks výkonová pojistka 25A/gG,  v kompaktním pilířku o celkových rozměrech v. 2130 x š.400 x h.240 mm, přípojnice PEN, krytí IP44/IP00, s přívodem a vývody zespodu, přívod CYKY-J 4x16mm2, odvod 1x AYKY-J 3x70+35 mm2.</t>
  </si>
  <si>
    <t>PŘÍPOJKA ČOV</t>
  </si>
  <si>
    <t>D+M Elektroměrový rozvaděč v plastovém pilířku RE1</t>
  </si>
  <si>
    <t>292216534</t>
  </si>
  <si>
    <t>Poznámka k položce:_x000D_
Typový plastový rozvaděč elektrárenského měření v kompaktním pilířku o rozměrech v. 2130 x š. 400 x h. 240 mm, krytí IP44/20, s přívody a vývody zespodu, vč. jednosazbového elektroměru a hlavního jističe 25B/3. Přívod CYKY-J 4x16 mm2, odvod  CYKY-J 4x16 mm2</t>
  </si>
  <si>
    <t>D+M - Kabel s hliníkovým jádren AYKY-J 3x70+35 mm2</t>
  </si>
  <si>
    <t>-822619475</t>
  </si>
  <si>
    <t>-1084180912</t>
  </si>
  <si>
    <t>D+M  PVC korugovaná chránička 75 se zatahovacím drátem</t>
  </si>
  <si>
    <t>-1698859969</t>
  </si>
  <si>
    <t>M - Ukončení kabelů v rozvaděči do 4x16 mm2</t>
  </si>
  <si>
    <t>1743972826</t>
  </si>
  <si>
    <t>M - Ukončení kabelů v rozvaděči do 4x70 mm2</t>
  </si>
  <si>
    <t>-1562584151</t>
  </si>
  <si>
    <t>-735209917</t>
  </si>
  <si>
    <t>-975696786</t>
  </si>
  <si>
    <t>1228822404</t>
  </si>
  <si>
    <t>1142004582</t>
  </si>
  <si>
    <t>D+M  Korugovaná chránička DN110</t>
  </si>
  <si>
    <t>1718994720</t>
  </si>
  <si>
    <t>M  Výkop 800x1200mm. tř.3 - pod komunikací</t>
  </si>
  <si>
    <t>1774059003</t>
  </si>
  <si>
    <t>Poznámka k položce:_x000D_
Kompletní výkop 800x1200mm, zához 800x1000mm, vč. pískového lože 100/100mm, hutnění a úpravy terénu.</t>
  </si>
  <si>
    <t>15EM05</t>
  </si>
  <si>
    <t>M  Výkop 800x1000mm tř.3 - ve volném terénu</t>
  </si>
  <si>
    <t>1686856686</t>
  </si>
  <si>
    <t>Poznámka k položce:_x000D_
Kompletní výkop 800x1000mm, zához 800x800mm, vč. pískového lože 100/100mm, hutnění a úpravy terénu. Osetí provede stavba.</t>
  </si>
  <si>
    <t>15EM06</t>
  </si>
  <si>
    <t>M - Odvoz přebytečné zeminy do 1km</t>
  </si>
  <si>
    <t>-913347450</t>
  </si>
  <si>
    <t>Poznámka k položce:_x000D_
meziskládka včetně manipulace s výkopkem</t>
  </si>
  <si>
    <t>15EM07</t>
  </si>
  <si>
    <t>M - Odvoz přebytečné zeminy do 17km</t>
  </si>
  <si>
    <t>-1280473788</t>
  </si>
  <si>
    <t>Poznámka k položce:_x000D_
odvoz na skládku včetně manipulace s výkopkem a poplatku za uložení na skládce</t>
  </si>
  <si>
    <t>15EM08</t>
  </si>
  <si>
    <t>M - Výkop pro plastový pilíř pojistkové skříně s elektroměrem (MP1+RE1)</t>
  </si>
  <si>
    <t>-629056823</t>
  </si>
  <si>
    <t>15EM09</t>
  </si>
  <si>
    <t>M - Výkop pro plastový pilíř pojistkové skříně (MP2)</t>
  </si>
  <si>
    <t>890495916</t>
  </si>
  <si>
    <t>15EM10</t>
  </si>
  <si>
    <t>M - Výkop pro plastový pilíř elektroměrového rozvaděče (RE1)</t>
  </si>
  <si>
    <t>-275343146</t>
  </si>
  <si>
    <t>2079051330</t>
  </si>
  <si>
    <t>Poznámka k položce:_x000D_
Provedení požadovaných měření a následné zpracování výchozí revize el. zařízení</t>
  </si>
  <si>
    <t>SO-04 - Samostatný sjezd a zpevněné plochy</t>
  </si>
  <si>
    <t>ing. O.Běloušek, ing. I.Heřmanská</t>
  </si>
  <si>
    <t xml:space="preserve">    9 - Ostatní konstrukce a práce, bourání</t>
  </si>
  <si>
    <t>-1879893283</t>
  </si>
  <si>
    <t>odměřeno ze situace D.1.5.2</t>
  </si>
  <si>
    <t>49,46 "VDJ</t>
  </si>
  <si>
    <t>174,69 "ČOV</t>
  </si>
  <si>
    <t>87,06+168,53 "kolem příjezdu</t>
  </si>
  <si>
    <t>122252203</t>
  </si>
  <si>
    <t>Odkopávky a prokopávky nezapažené pro silnice a dálnice v hornině třídy těžitelnosti I objem do 100 m3 strojně</t>
  </si>
  <si>
    <t>-814497005</t>
  </si>
  <si>
    <t>49,46*(0,50+0,42) "VDJ</t>
  </si>
  <si>
    <t>174,69*0,50 "ČOV</t>
  </si>
  <si>
    <t>1,20*9,00*0,25+0,40*0,70*1,00*2+1,20*0,80*0,40 "propustek</t>
  </si>
  <si>
    <t>873028918</t>
  </si>
  <si>
    <t>479,74*0,10*2 "ornice na meziskládku a zpět k využití v rámci stavby</t>
  </si>
  <si>
    <t>157801704</t>
  </si>
  <si>
    <t>136,492 "výkopek na skládku</t>
  </si>
  <si>
    <t>-2130563076</t>
  </si>
  <si>
    <t>136,492*6 'Přepočtené koeficientem množství</t>
  </si>
  <si>
    <t>171152111</t>
  </si>
  <si>
    <t>Uložení sypaniny z hornin nesoudržných a sypkých do násypů zhutněných v aktivní zóně silnic a dálnic</t>
  </si>
  <si>
    <t>1101163560</t>
  </si>
  <si>
    <t>49,46*0,50 "VDJ</t>
  </si>
  <si>
    <t>58344155</t>
  </si>
  <si>
    <t>štěrkodrť frakce 0/22</t>
  </si>
  <si>
    <t>-1741182391</t>
  </si>
  <si>
    <t>112,075*1,67*1,1*1,01 "aktivní zóna</t>
  </si>
  <si>
    <t>171152112</t>
  </si>
  <si>
    <t>Uložení sypaniny z hornin nesoudržných a sypkých do násypů zhutněných mimo aktivní zónu silnic a dálnic</t>
  </si>
  <si>
    <t>990934424</t>
  </si>
  <si>
    <t>5,00 "ČOV ... dosypání vhodnou zeminou viz vzorový řez sjezdu k ČOV ... odhad</t>
  </si>
  <si>
    <t>-543501187</t>
  </si>
  <si>
    <t>5,00*1,1*1,01</t>
  </si>
  <si>
    <t>171152501</t>
  </si>
  <si>
    <t>Zhutnění podloží z hornin soudržných nebo nesoudržných pod násypy</t>
  </si>
  <si>
    <t>676785769</t>
  </si>
  <si>
    <t>518609059</t>
  </si>
  <si>
    <t>136,492*1,8</t>
  </si>
  <si>
    <t>-572696506</t>
  </si>
  <si>
    <t>136,492 "výkopek</t>
  </si>
  <si>
    <t>47,974 "ornice</t>
  </si>
  <si>
    <t>181252305</t>
  </si>
  <si>
    <t>Úprava pláně pro silnice a dálnice na násypech se zhutněním</t>
  </si>
  <si>
    <t>-1959766234</t>
  </si>
  <si>
    <t>181305111</t>
  </si>
  <si>
    <t>Převrstvení ornice na skládce</t>
  </si>
  <si>
    <t>1565592393</t>
  </si>
  <si>
    <t>479,74*0,10 "ornice</t>
  </si>
  <si>
    <t>340521265</t>
  </si>
  <si>
    <t>-1634191486</t>
  </si>
  <si>
    <t>00572472</t>
  </si>
  <si>
    <t>osivo směs travní krajinná-rovinná</t>
  </si>
  <si>
    <t>-1715808314</t>
  </si>
  <si>
    <t>479,74*0,04*1,035 "travní směs</t>
  </si>
  <si>
    <t>271562211</t>
  </si>
  <si>
    <t>Podsyp pod základové konstrukce se zhutněním z drobného kameniva frakce 0 až 4 mm</t>
  </si>
  <si>
    <t>541327772</t>
  </si>
  <si>
    <t>0,40*0,70*0,10*2 "propustek ... betonový práh beton C25/30 XF2</t>
  </si>
  <si>
    <t>275313811</t>
  </si>
  <si>
    <t>Základové patky z betonu tř. C 25/30</t>
  </si>
  <si>
    <t>-1363308703</t>
  </si>
  <si>
    <t>0,40*0,70*1,00*2*1,035 "propustek ... betonový práh beton C25/30 XF2</t>
  </si>
  <si>
    <t>-616164234</t>
  </si>
  <si>
    <t>9,00*1,20*0,10 "lože propustku</t>
  </si>
  <si>
    <t>0,80*1,20*0,10*2 "část za základ.blokem</t>
  </si>
  <si>
    <t>452311151</t>
  </si>
  <si>
    <t>Podkladní desky z betonu prostého bez zvýšených nároků na prostředí tř. C 20/25 otevřený výkop</t>
  </si>
  <si>
    <t>-1670474420</t>
  </si>
  <si>
    <t>beton XF3</t>
  </si>
  <si>
    <t>9,00*1,20*0,15 "lože propustku</t>
  </si>
  <si>
    <t>0,80*1,20*0,15*2 "část za základ.blokem</t>
  </si>
  <si>
    <t>564750101</t>
  </si>
  <si>
    <t>Podklad z kameniva hrubého drceného vel. 16-32 mm plochy do 100 m2 tl 150 mm</t>
  </si>
  <si>
    <t>872750849</t>
  </si>
  <si>
    <t>Poznámka k položce:_x000D_
platí pro ŠD-A fr.0/32</t>
  </si>
  <si>
    <t>564751101</t>
  </si>
  <si>
    <t>Podklad z kameniva hrubého drceného vel. 32-63 mm plochy do 100 m2 tl 150 mm</t>
  </si>
  <si>
    <t>249125753</t>
  </si>
  <si>
    <t>Poznámka k položce:_x000D_
platí pro ŠD-B fr. 0/63</t>
  </si>
  <si>
    <t>564760101</t>
  </si>
  <si>
    <t>Podklad z kameniva hrubého drceného vel. 16-32 mm plochy do 100 m2 tl 200 mm</t>
  </si>
  <si>
    <t>1099115289</t>
  </si>
  <si>
    <t>573111112</t>
  </si>
  <si>
    <t>Postřik živičný infiltrační s posypem z asfaltu množství 1 kg/m2</t>
  </si>
  <si>
    <t>930770380</t>
  </si>
  <si>
    <t>565155121</t>
  </si>
  <si>
    <t>Asfaltový beton vrstva podkladní ACP 16 (obalované kamenivo OKS) tl 70 mm š přes 3 m</t>
  </si>
  <si>
    <t>1784800420</t>
  </si>
  <si>
    <t>573211108</t>
  </si>
  <si>
    <t>Postřik živičný spojovací z asfaltu v množství 0,40 kg/m2</t>
  </si>
  <si>
    <t>1835396829</t>
  </si>
  <si>
    <t>577134141</t>
  </si>
  <si>
    <t>Asfaltový beton vrstva obrusná ACO 11 (ABS) tl 40 mm š přes 3 m z modifikovaného asfaltu</t>
  </si>
  <si>
    <t>-607080350</t>
  </si>
  <si>
    <t>569751111</t>
  </si>
  <si>
    <t>Zpevnění krajnic kamenivem drceným tl 150 mm</t>
  </si>
  <si>
    <t>1965674895</t>
  </si>
  <si>
    <t>35,57 "ČOV odměřeno ze situace D.1.5.2</t>
  </si>
  <si>
    <t>596212353</t>
  </si>
  <si>
    <t>Kladení zámkové dlažby pozemních komunikací strojně tl 80 mm pl do 300 m2</t>
  </si>
  <si>
    <t>2051004561</t>
  </si>
  <si>
    <t>59245013R</t>
  </si>
  <si>
    <t>dlažba zámková betonová tvaru 200x100mm tl 80mm přírodní</t>
  </si>
  <si>
    <t>-1627740022</t>
  </si>
  <si>
    <t>49,46*1,02 'Přepočtené koeficientem množství</t>
  </si>
  <si>
    <t>Ostatní konstrukce a práce, bourání</t>
  </si>
  <si>
    <t>916131113</t>
  </si>
  <si>
    <t>Osazení silničního obrubníku betonového ležatého s boční opěrou do lože z betonu prostého</t>
  </si>
  <si>
    <t>2116945094</t>
  </si>
  <si>
    <t>obrubník silniční nájezdový ozn.N+20 situace D.1.5.2</t>
  </si>
  <si>
    <t>6,11 "VDJ</t>
  </si>
  <si>
    <t>14,00 "ČOV</t>
  </si>
  <si>
    <t>59217032</t>
  </si>
  <si>
    <t>obrubník silniční betonový 1000x150x150mm</t>
  </si>
  <si>
    <t>1965429747</t>
  </si>
  <si>
    <t>20,11*1,02 'Přepočtené koeficientem množství</t>
  </si>
  <si>
    <t>916231213</t>
  </si>
  <si>
    <t>Osazení chodníkového obrubníku betonového stojatého s boční opěrou do lože z betonu prostého</t>
  </si>
  <si>
    <t>1799424559</t>
  </si>
  <si>
    <t>obrubník silniční nájezdový ozn.CH+60 situace D.1.5.2</t>
  </si>
  <si>
    <t>21,97 "VDJ</t>
  </si>
  <si>
    <t>59217023</t>
  </si>
  <si>
    <t>obrubník betonový chodníkový 1000x150x250mm</t>
  </si>
  <si>
    <t>447009725</t>
  </si>
  <si>
    <t>21,97*1,02 'Přepočtené koeficientem množství</t>
  </si>
  <si>
    <t>9194111R1</t>
  </si>
  <si>
    <t>Čelo propustku prefabrikované šikmé z trub DN 300 až 500, dodávka a montáž</t>
  </si>
  <si>
    <t>-803829167</t>
  </si>
  <si>
    <t>2 "čelo propustku prefabrikované</t>
  </si>
  <si>
    <t>91955111R</t>
  </si>
  <si>
    <t xml:space="preserve">Zřízení propustku z trub plastových korugovaných DN 400 mm </t>
  </si>
  <si>
    <t>-1654857722</t>
  </si>
  <si>
    <t>9,00 "ČOV</t>
  </si>
  <si>
    <t>28617279</t>
  </si>
  <si>
    <t>trubka kanalizační PP korugovaná DN 400x6000mm SN16</t>
  </si>
  <si>
    <t>-1976088007</t>
  </si>
  <si>
    <t>9*1,015 'Přepočtené koeficientem množství</t>
  </si>
  <si>
    <t>939291013</t>
  </si>
  <si>
    <t>Obetonování konstrukcí pozemních komunikací z betonu prostého tř. C 20/25</t>
  </si>
  <si>
    <t>-1350749234</t>
  </si>
  <si>
    <t>9,00*(0,60*2+0,80)*0,15 "propustek</t>
  </si>
  <si>
    <t>-3,14*0,20*0,20*9,00</t>
  </si>
  <si>
    <t>939191011</t>
  </si>
  <si>
    <t>Zřízení bednění konstrukcí pozemních komunikací</t>
  </si>
  <si>
    <t>-1656740046</t>
  </si>
  <si>
    <t>9,00*(0,60*2+0,80) "propustek</t>
  </si>
  <si>
    <t>939191021</t>
  </si>
  <si>
    <t>Odstranění bednění konstrukcí pozemních komunikací</t>
  </si>
  <si>
    <t>-353853167</t>
  </si>
  <si>
    <t>998225111</t>
  </si>
  <si>
    <t>Přesun hmot pro pozemní komunikace s krytem z kamene, monolitickým betonovým nebo živičným</t>
  </si>
  <si>
    <t>1967124143</t>
  </si>
  <si>
    <t>SO-05 - ČOV - stavební část</t>
  </si>
  <si>
    <t xml:space="preserve">    2 - Základy</t>
  </si>
  <si>
    <t xml:space="preserve">    3 - Svislé a kompletní konstrukce</t>
  </si>
  <si>
    <t xml:space="preserve">    46 - Zemní práce při montážích</t>
  </si>
  <si>
    <t xml:space="preserve">    5 - Komunikace</t>
  </si>
  <si>
    <t xml:space="preserve">    6 - Úpravy povrchů, podlahy, výplně otvorů</t>
  </si>
  <si>
    <t>PSV - Práce a dodávky PSV</t>
  </si>
  <si>
    <t xml:space="preserve">    711 - Izolace proti vodě, vlhkosti a plynům</t>
  </si>
  <si>
    <t xml:space="preserve">    713 - Izolace tepelné</t>
  </si>
  <si>
    <t xml:space="preserve">    725 - Zdravotechnika - zařizovací předměty</t>
  </si>
  <si>
    <t xml:space="preserve">    762 - Konstrukce tesařské + výrobky pilařské</t>
  </si>
  <si>
    <t xml:space="preserve">    763 - Konstrukce suché výstavby</t>
  </si>
  <si>
    <t xml:space="preserve">    764 - Konstrukce klempířské</t>
  </si>
  <si>
    <t xml:space="preserve">    765 - Krytina tvrdá</t>
  </si>
  <si>
    <t xml:space="preserve">    767 - Konstrukce zámečnické</t>
  </si>
  <si>
    <t xml:space="preserve">    771 - Podlahy z dlaždic</t>
  </si>
  <si>
    <t xml:space="preserve">    781 - Dokončovací práce - obklady</t>
  </si>
  <si>
    <t xml:space="preserve">    783 - Dokončovací práce - nátěry</t>
  </si>
  <si>
    <t xml:space="preserve">    784 - Dokončovací práce - malby a tapety</t>
  </si>
  <si>
    <t>111103203</t>
  </si>
  <si>
    <t>Kosení ve vegetačním období travního porostu hustého</t>
  </si>
  <si>
    <t>ha</t>
  </si>
  <si>
    <t>2028433517</t>
  </si>
  <si>
    <t>-920632824</t>
  </si>
  <si>
    <t>Poznámka k položce:_x000D_
včetně přípravy čerpací soupravy a manipulace s vyčerpanou vodou. Množství měrných jednotek je doba, po kterou je čerpadlo v provozu. Množství m.j. je uvedeno dle předpokladu, celková cena této práce se stanoví podle skutečnosti při provádění stavebních prací</t>
  </si>
  <si>
    <t>-75466491</t>
  </si>
  <si>
    <t>Poznámka k položce:_x000D_
Oceňují se všechny dny od ukončení montáže po započetí demontáže čerpací soustavy.</t>
  </si>
  <si>
    <t>121101101R01</t>
  </si>
  <si>
    <t>Sejmutí ornice s přemístěním do 50 m</t>
  </si>
  <si>
    <t>1817123626</t>
  </si>
  <si>
    <t>Poznámka k položce:_x000D_
V položce je obsaženo i uložení na dočasnou skládku v příslušné vzdálenosti, pokud na 1 m2 skládky nepřipadá více jak 2 m3 ornice. V opačném případě se uložení musí dokalkulovat. STANDARDY KONSTRUKCÍ Obsah standardu je popsán následujícími technickými a kvalitativními parametry.  Odstranění travin, rákosu ruderálního porostu, stařiny, zřízení protipožárních pásů a kosení ve vegetačním období s ponecháním na místě Odstraněním travin a rákosu se rozumí ruční posekání travin, rákosu a také všech zemědělských plodin, ruderálního porostu, stařiny apod. kosou. Obsahem standardu je pro odstranění travin ruční posekání trávy a rákosu se shrabání hráběmi a odnosem 50 m a uložením na hromady, pro odstranění ruderálního porostu a odstranění stařiny kosení, naložení shrabků, odvoz do 20 km a složení, pro protipožární pásy srýpnutí organického půdního krytu až na minerální půdu, vykopání a odhrabání organických látek a jejich odstranění na vzdálenost do 2 m, pro odstranění rákosu, plazivého rostlinstva a bodláčí práce při hloubce vody do 300 mm, vybrání a svázání prutů pro průmyslové účely do snopků vázacím drátem a odklizení a uložení až na vzdálenost do 20 m od kraje hladiny v dané době, pro vytrhání bodláčí uložení na hromady mimo pěstované travní plochy a spálení po seschnutí Popis standardu musí vymezit druh traviny, hustotu porostu a kosenou plochu.  Celoplošné vyžínání buřeně v lesních výsadbách Celoplošným vyžínáním buřeně v lesních výsadbách se rozumí odstranění maliní, ostružiní, křovin apod. Obsahem standardu je kosení, shrabání a složení do hromad  Odstranění křovin a stromů s odstraněním nebo ponecháním kořenů, seřezání vrbového proutí, prořezávka porostů.  Odstraněním křovin a stromů s odstraněním nebo ponecháním kořenů, seřezání vrbového proutí, prořezávka porostů a spálení křovin větví a stromů se rozumí odstranění křovin a stromů o průměru kmene do 100 mm, seřezávka vrbového proutí na vegetačních zpevněních, prořezávka porostů, spálení křovin, větví a stromů a odstranění pařezů odfrézováním. Obsahem standardu je: odstranění keřovitého porostu a seřezání vrbového proutí na vegetačních zpevněních (křoviny a stromky o průměru kmenů do 5 cm) ruční pilkou nebo sekerkou nad 5 cm motorovou pilou s odstraněním kořenů a složením do hromad do vzdálenosti 20 m ( průměrný počet stromků nebo keřů na 1 m2: řídký porost 1 ks, středně hustý 3 ks, hustý přes 3 ks), prořezávka porostů, výběr, prořezání a ponechání vytěženého nehroubí na místě, spálení odstraněných křovin, přihrnování křovin, očištění spáleniště, uložení popela a zbytků na hromadu, odstranění pařezů pojezdem traktoru s frézou na pařezy, nutné přemístění a uložení na hromady na vzdálenost do50 m nebo naložení na dopravní prostředek do sklonu terénu 1 : 5.</t>
  </si>
  <si>
    <t>46,00 "výpočet viz. technická zpráva</t>
  </si>
  <si>
    <t>121100001R02</t>
  </si>
  <si>
    <t>Sejmutí ornice, naložení, odvoz a uložení</t>
  </si>
  <si>
    <t>1217857017</t>
  </si>
  <si>
    <t>Poznámka k položce:_x000D_
odvoz na meziskládku do 5000m, uložení bez poplatku</t>
  </si>
  <si>
    <t>43 "výpočet viz. technická zpráva</t>
  </si>
  <si>
    <t>131151205</t>
  </si>
  <si>
    <t>Hloubení jam zapažených v hornině třídy těžitelnosti I skupiny 1 a 2 objem do 1000 m3 strojně</t>
  </si>
  <si>
    <t>410810866</t>
  </si>
  <si>
    <t xml:space="preserve">11,00m*5,90*4,45 (rozšíření stavební jámy - obslužnost 1,5m na každou stranu   (14,00m*8,90m*4,45m) *0,91                                           </t>
  </si>
  <si>
    <t>14,00*8,90*4,45*0,91</t>
  </si>
  <si>
    <t>1665416762</t>
  </si>
  <si>
    <t xml:space="preserve">11,00m*5,90*4,45 (rozšíření stavební jámy - obslužnost 1,5m na každou stranu   (14,00m*8,90m*4,45m) *0,09                                           </t>
  </si>
  <si>
    <t>14,00*8,90*4,45*0,09</t>
  </si>
  <si>
    <t>-1354160051</t>
  </si>
  <si>
    <t>12,70*1,83*1,2</t>
  </si>
  <si>
    <t>133154102</t>
  </si>
  <si>
    <t>Hloubení šachet zapažených v hornině třídy těžitelnosti I skupiny 1 a 2 objem do 50 m3</t>
  </si>
  <si>
    <t>-1383593885</t>
  </si>
  <si>
    <t>Poznámka k položce:_x000D_
V položce je kalkulováno i svislé přemístění výkopku.</t>
  </si>
  <si>
    <t>2,50*2,50*1,83*3</t>
  </si>
  <si>
    <t>134702101</t>
  </si>
  <si>
    <t>Vykopávky do 4 m2 pro studny nespouštěné v hornině třídy těžitelnosti I a II skupiny 1 - 4 s příložným pažením hl do 2 m</t>
  </si>
  <si>
    <t>1137538012</t>
  </si>
  <si>
    <t>4*1,5*1,0*1,5</t>
  </si>
  <si>
    <t>591602176</t>
  </si>
  <si>
    <t>(12,7*1,83*2)</t>
  </si>
  <si>
    <t>-1857855023</t>
  </si>
  <si>
    <t>151101201</t>
  </si>
  <si>
    <t>Zřízení příložného pažení stěn výkopu hl do 4 m</t>
  </si>
  <si>
    <t>621859726</t>
  </si>
  <si>
    <t>2,5*1,83*4*3</t>
  </si>
  <si>
    <t>151101211</t>
  </si>
  <si>
    <t>Odstranění příložného pažení stěn hl do 4 m</t>
  </si>
  <si>
    <t>-114633631</t>
  </si>
  <si>
    <t>151101301</t>
  </si>
  <si>
    <t>Zřízení rozepření stěn při pažení příložném hl do 4 m</t>
  </si>
  <si>
    <t>-1142329075</t>
  </si>
  <si>
    <t>2,5*2,5*1,83*3</t>
  </si>
  <si>
    <t>151101311</t>
  </si>
  <si>
    <t>Odstranění rozepření stěn při pažení příložném hl do 4 m</t>
  </si>
  <si>
    <t>-574801703</t>
  </si>
  <si>
    <t>151101401</t>
  </si>
  <si>
    <t>Zřízení vzepření stěn při pažení příložném hl do 4 m</t>
  </si>
  <si>
    <t>-705906397</t>
  </si>
  <si>
    <t>151101411</t>
  </si>
  <si>
    <t>Odstranění vzepření stěn při pažení příložném hl do 4 m</t>
  </si>
  <si>
    <t>-624295599</t>
  </si>
  <si>
    <t>151826201RAA</t>
  </si>
  <si>
    <t>Záporové pažení dočasné, hor.2, HEB 200, hl.do 5 m</t>
  </si>
  <si>
    <t>1290782517</t>
  </si>
  <si>
    <t>Poznámka k položce:_x000D_
Položka je určena pro dočasné záporové pažení stabilizované kotvami. _x000D_
Položka obsahuje: _x000D_
- vyvrtání otvoru pro zápory _x000D_
- osazení zápor do betonového lože se zásypem  _x000D_
- dodávku zápor včetně dopravy _x000D_
- dodávka a osazení pažin z dřevěných fošen _x000D_
- dodávka a montáž ocelové převázky _x000D_
- osazení a napnutí kotev _x000D_
- odstranění převázky _x000D_
- vytažení zápor_x000D_
_x000D_
Cena zahrnuje veškeré náklady nutné pro zajištění výkopu pažením včetně dodávky materiálů, které nejsou specifikovány v samostatných položkách._x000D_
Návrh pažení včetně statického dimenzování a zajištění bude součástí dodavatelské dokumentace_x000D_
zpracovávané dodavatelem pažící stěny. _x000D_
Tato dokumentace musí zohlednit zvolený postup a technologii výstavby.</t>
  </si>
  <si>
    <t xml:space="preserve"> ((14,00m*4,00)+(8,90m*4,00m))*2=183,2m2 pohledová plocha výkopu</t>
  </si>
  <si>
    <t>1 "soubor</t>
  </si>
  <si>
    <t>151828201RA0</t>
  </si>
  <si>
    <t>Záporové pažení dočasné, hor.4, HEB 200, hl.do 5 m</t>
  </si>
  <si>
    <t>-745358307</t>
  </si>
  <si>
    <t xml:space="preserve"> ((14,00m*2,45)+(8,90m*2,45m))*2=112,21m2 pohledová plocha výkopu</t>
  </si>
  <si>
    <t>1591715179</t>
  </si>
  <si>
    <t>výkopek</t>
  </si>
  <si>
    <t>celkem 504,7+49,9+27,89+34,31+9,00=625,8m3;  k odvozu na skládku ((11,0*5,9*4,45)+(12,7*0,4*1,2) + (3*3,14*0,6*0,6*1,83)=301,12  tam a zpět</t>
  </si>
  <si>
    <t>649,36</t>
  </si>
  <si>
    <t>ornice z meziskládky</t>
  </si>
  <si>
    <t>153,333*0,3 "tl.30cm</t>
  </si>
  <si>
    <t>250,00*0,1 "tl.10cm</t>
  </si>
  <si>
    <t>-319739548</t>
  </si>
  <si>
    <t xml:space="preserve">celkem 504,7+49,9+27,89+34,31+9,00=625,8m3;  k odvozu na skládku ((11,0*5,9*4,45)+(12,7*0,4*1,2) + (3*3,14*0,6*0,6*1,83)=301,12  </t>
  </si>
  <si>
    <t>(11,0*5,9*4,45)+(12,7*0,4*1,2) + (3*3,14*0,6*0,6*1,83)</t>
  </si>
  <si>
    <t>1618890631</t>
  </si>
  <si>
    <t>301,107*7,4</t>
  </si>
  <si>
    <t>581461477</t>
  </si>
  <si>
    <t>649,36+301,12</t>
  </si>
  <si>
    <t>171203111</t>
  </si>
  <si>
    <t>Uložení a hrubé rozhrnutí výkopku bez zhutnění v rovině a ve svahu do 1:5</t>
  </si>
  <si>
    <t>1752169910</t>
  </si>
  <si>
    <t>649,36/2</t>
  </si>
  <si>
    <t>-806805669</t>
  </si>
  <si>
    <t>301,12</t>
  </si>
  <si>
    <t>-356728995</t>
  </si>
  <si>
    <t>301,12*1,8</t>
  </si>
  <si>
    <t>1250648493</t>
  </si>
  <si>
    <t>Poznámka k položce:_x000D_
Položka obsahuje strojní přemístění materiálu pro zásyp ze vzdálenosti do 10 m od okraje zásypu.</t>
  </si>
  <si>
    <t>(12,70*1,43*1,2)+(34,31-(3*3,14*0,6*0,6*1,83))</t>
  </si>
  <si>
    <t>175151201</t>
  </si>
  <si>
    <t>Obsypání objektu nad přilehlým původním terénem sypaninou bez prohození, uloženou do 3 m strojně</t>
  </si>
  <si>
    <t>1494518454</t>
  </si>
  <si>
    <t>504,57-(5,9*11,00*4,45)</t>
  </si>
  <si>
    <t>175151209</t>
  </si>
  <si>
    <t>Příplatek k ceně za prohození sypaniny strojně</t>
  </si>
  <si>
    <t>-2082714402</t>
  </si>
  <si>
    <t>-519646534</t>
  </si>
  <si>
    <t>Poznámka k položce:_x000D_
vč. dovoz štěrkopísku ze vzdálenosti do 20 km</t>
  </si>
  <si>
    <t>12,70*0,4*1,2</t>
  </si>
  <si>
    <t>58337344</t>
  </si>
  <si>
    <t>štěrkopísek frakce 0/32</t>
  </si>
  <si>
    <t>1404477149</t>
  </si>
  <si>
    <t>obsypy potrubí</t>
  </si>
  <si>
    <t>6,096*1,67*1,1*1,01</t>
  </si>
  <si>
    <t>-657303748</t>
  </si>
  <si>
    <t>13,95*19,5</t>
  </si>
  <si>
    <t>181351105</t>
  </si>
  <si>
    <t>Rozprostření ornice tl vrstvy přes 250 do 300 mm pl přes 100 do 500 m2 v rovině nebo ve svahu do 1:5 strojně</t>
  </si>
  <si>
    <t>-141842333</t>
  </si>
  <si>
    <t>Poznámka k položce:_x000D_
položka zahrnuje naložení, dovoz ornice ze vzdálenosti 1000 m, osetí trávou</t>
  </si>
  <si>
    <t>46/0,3 " výpočet viz. technická zpráva</t>
  </si>
  <si>
    <t>181351103</t>
  </si>
  <si>
    <t>Rozprostření ornice tl vrstvy do 200 mm pl přes 100 do 500 m2 v rovině nebo ve svahu do 1:5 strojně</t>
  </si>
  <si>
    <t>-810644097</t>
  </si>
  <si>
    <t>Poznámka k položce:_x000D_
položka zahrnuje naložení, dovoz ornice ze vzdálenosti 500 m, osetí trávou</t>
  </si>
  <si>
    <t>25/0,1 " výpočet viz. technická zpráva</t>
  </si>
  <si>
    <t>182251101</t>
  </si>
  <si>
    <t>Svahování násypů strojně</t>
  </si>
  <si>
    <t>673754229</t>
  </si>
  <si>
    <t>184853511</t>
  </si>
  <si>
    <t>Chemické odplevelení před založením kultury přes 20 m2 postřikem na široko v rovině a svahu do 1:5 strojně</t>
  </si>
  <si>
    <t>-888333189</t>
  </si>
  <si>
    <t>Založení trávníku na půdě předem připravené plochy do 1000 m2 výsevem včetně utažení parkového v rovině nebo na svahu do 1:5</t>
  </si>
  <si>
    <t>763506537</t>
  </si>
  <si>
    <t>153,333+250,00</t>
  </si>
  <si>
    <t>CS ÚRS 2024 01</t>
  </si>
  <si>
    <t>-46524703</t>
  </si>
  <si>
    <t>403,333*0,04*1,035</t>
  </si>
  <si>
    <t>185803111</t>
  </si>
  <si>
    <t>Ošetření trávníku shrabáním v rovině a svahu do 1:5</t>
  </si>
  <si>
    <t>-850002371</t>
  </si>
  <si>
    <t>185851121</t>
  </si>
  <si>
    <t>Dovoz vody pro zálivku rostlin za vzdálenost do 1000 m</t>
  </si>
  <si>
    <t>1147920576</t>
  </si>
  <si>
    <t>08211320</t>
  </si>
  <si>
    <t>voda pitná pro smluvní odběratele</t>
  </si>
  <si>
    <t>1358906186</t>
  </si>
  <si>
    <t>15,00*1,03</t>
  </si>
  <si>
    <t>001.003</t>
  </si>
  <si>
    <t>Penetrační zkouška</t>
  </si>
  <si>
    <t>401126894</t>
  </si>
  <si>
    <t>Základy</t>
  </si>
  <si>
    <t>242111123</t>
  </si>
  <si>
    <t>Osazení pláště kopané studny z betonových skruží dílcových DN 1 m</t>
  </si>
  <si>
    <t>-1698916106</t>
  </si>
  <si>
    <t>59224162</t>
  </si>
  <si>
    <t>skruž betonová kanalizační se stupadly 100x100x12cm</t>
  </si>
  <si>
    <t>-1958163924</t>
  </si>
  <si>
    <t>2*1,01 'Přepočtené koeficientem množství</t>
  </si>
  <si>
    <t>243531111</t>
  </si>
  <si>
    <t>Výplň na dně studny hloubky do 10 m z kameniva hrubého drceného 32 až 63 mm</t>
  </si>
  <si>
    <t>837891930</t>
  </si>
  <si>
    <t>1,5*1,0*0,2*2</t>
  </si>
  <si>
    <t>2427911R1</t>
  </si>
  <si>
    <t>Vypažení čerpací studny pažnící plastovou do DN 500mm včetně dodávky plastové trouby</t>
  </si>
  <si>
    <t>119469728</t>
  </si>
  <si>
    <t>211971110</t>
  </si>
  <si>
    <t>Zřízení opláštění výplně z geotextilie odvodňovacích žeber nebo trativodů v rýze nebo zářezu se stěnami šikmými o sklonu do 1:2</t>
  </si>
  <si>
    <t>-1701965880</t>
  </si>
  <si>
    <t>35*( 0,3+0,7+0,4*2)</t>
  </si>
  <si>
    <t>1826890177</t>
  </si>
  <si>
    <t>63*1,02 'Přepočtené koeficientem množství</t>
  </si>
  <si>
    <t>212750103</t>
  </si>
  <si>
    <t>Trativody z drenážních a melioračních trubek pro budovy se zřízením štěrkového lože pod trubky a s jejich obsypem v otevřeném výkopu trubka tyčová PVC-U plocha pro vtékání vody min. 80 cm2/m SN 4 celoperforovaná 360° DN 160</t>
  </si>
  <si>
    <t>-194292692</t>
  </si>
  <si>
    <t>14589057</t>
  </si>
  <si>
    <t>Poznámka k položce:_x000D_
na 92% PS</t>
  </si>
  <si>
    <t>213311113</t>
  </si>
  <si>
    <t>Polštáře zhutněné pod základy z kameniva drceného frakce 16 až 63 mm</t>
  </si>
  <si>
    <t>1212706126</t>
  </si>
  <si>
    <t>11,60*6,50*0,50 "ČOV</t>
  </si>
  <si>
    <t>0,30*3,60*4,05 "chemické hospodářství</t>
  </si>
  <si>
    <t>273313511</t>
  </si>
  <si>
    <t>Základové desky z betonu tř. C 12/15</t>
  </si>
  <si>
    <t>-886348970</t>
  </si>
  <si>
    <t>11,40*6,30*0,10 "ČOV</t>
  </si>
  <si>
    <t>3,50*3,90*0,15 "chemické hospodářství</t>
  </si>
  <si>
    <t>273316121</t>
  </si>
  <si>
    <t>Základové desky z prostého betonu se zvýšenými nároky na prostředí tř. C 25/30</t>
  </si>
  <si>
    <t>-790022788</t>
  </si>
  <si>
    <t>Poznámka k položce:_x000D_
síranovzd. C 25/30 XA2</t>
  </si>
  <si>
    <t>(2,6*2,6*0,25) "chemické hospodářství</t>
  </si>
  <si>
    <t>273316131</t>
  </si>
  <si>
    <t>Základové desky z prostého betonu se zvýšenými nároky na prostředí tř. C 30/37</t>
  </si>
  <si>
    <t>1512892086</t>
  </si>
  <si>
    <t>Poznámka k položce:_x000D_
síranovzd. C 30/37 XA3</t>
  </si>
  <si>
    <t xml:space="preserve">(3,5*3,85*0,65)-(2,6*2,6*0,25) "chemické hospodářství </t>
  </si>
  <si>
    <t>002.001</t>
  </si>
  <si>
    <t>Betonáž základu pod šachty C30/37</t>
  </si>
  <si>
    <t>-2006218202</t>
  </si>
  <si>
    <t>3*1,1*1,1*0,30</t>
  </si>
  <si>
    <t>273326131</t>
  </si>
  <si>
    <t>Základové desky z ŽB se zvýšenými nároky na prostředí tř.. C 30/37</t>
  </si>
  <si>
    <t>-1006518668</t>
  </si>
  <si>
    <t>Poznámka k položce:_x000D_
vodostavební C 30/37 XA2, XC2, XF3</t>
  </si>
  <si>
    <t>11,00*5,90*0,50</t>
  </si>
  <si>
    <t>273356021</t>
  </si>
  <si>
    <t>Bednění základových desek ploch rovinných zřízení</t>
  </si>
  <si>
    <t>-1709605338</t>
  </si>
  <si>
    <t>2*(11,00+5,90)*0,50 "ČOV</t>
  </si>
  <si>
    <t>2*(3,50+3,85)*0,65 "chemické hospodářství</t>
  </si>
  <si>
    <t>273356022</t>
  </si>
  <si>
    <t>Bednění základových desek ploch rovinných odstranění</t>
  </si>
  <si>
    <t>216194099</t>
  </si>
  <si>
    <t>1917954763</t>
  </si>
  <si>
    <t>podkladní beton</t>
  </si>
  <si>
    <t>2*(11,40+6,30)*0,10 "ČOV</t>
  </si>
  <si>
    <t>2*(3,50+3,90)*0,15 "chemické hospodářství</t>
  </si>
  <si>
    <t>924038106</t>
  </si>
  <si>
    <t>273366006</t>
  </si>
  <si>
    <t>Výztuž základových desek z betonářské oceli 10 505</t>
  </si>
  <si>
    <t>169383660</t>
  </si>
  <si>
    <t>Poznámka k položce:_x000D_
V položce jsou zakalkulovány náklady na dodání nastříhané a naohýbané výztuže, podložek, distančních vložek, drátu, skob apod., dále náklady na uložení výztuže a její vyvázání nebo přivaření bodovými svary. 10505 = nově B500B</t>
  </si>
  <si>
    <t>273366011</t>
  </si>
  <si>
    <t>Výztuž základových desek z drátů typu Kari</t>
  </si>
  <si>
    <t>1846620447</t>
  </si>
  <si>
    <t>Poznámka k položce:_x000D_
kari sít 100*100*5_x000D_
V položce jsou zakalkulovány náklady na dodání, podložek, distančních vložek, drátu, skob apod., dále náklady na uložení výztuže a její vyvázání nebo přivaření bodovými svary. 1</t>
  </si>
  <si>
    <t>002.003</t>
  </si>
  <si>
    <t>Geotextilie  300 g/m2 š. 200cm 100% PP</t>
  </si>
  <si>
    <t>-261033552</t>
  </si>
  <si>
    <t>Poznámka k položce:_x000D_
Separační geotextilie sloužící k oddělení podloží a štěrkového polštáře. Netkaná geotextilie zpevněná vpichováním  Použití: V pozemním stavitelství při výstavbě střech, zakládání staveb a výstavbě drenáží, v silničním a železničním stavitelství  při výstavbě silničních a železničních násypů, zajišťování svahů, při výstavbě tunelů a drenážních systémů, ve vodním stavitelství při výstavbě nádrží, kanálů a rybníků, pro zajišťování hrází a břehů, při výstavbě ekolo gických staveb a skládek TKO.   Odolává plísním a bakteriím  Odolává běžným chemikáliím  Nemá negativní vliv na kvalitu pitné vody  Částečně odolává UV záření  100% polypropylen</t>
  </si>
  <si>
    <t>(11,60*6,50)</t>
  </si>
  <si>
    <t>002.004</t>
  </si>
  <si>
    <t>Geotextilie  300 g/m2 š. 200cm 100% PP - montáž</t>
  </si>
  <si>
    <t>-1261597704</t>
  </si>
  <si>
    <t>75,04*1,05</t>
  </si>
  <si>
    <t>Svislé a kompletní konstrukce</t>
  </si>
  <si>
    <t>311272211</t>
  </si>
  <si>
    <t>Zdivo z pórobetonových tvárnic hladkých do P2 do 450 kg/m3 na tenkovrstvou maltu tl 300 mm</t>
  </si>
  <si>
    <t>1537964256</t>
  </si>
  <si>
    <t>Poznámka k položce:_x000D_
Obvodové stěny horní stavby ČOV. V položce jsou započteny i náklady na pomocné lešení o výšce podlahy do 1,90 m a pro zatížení do 1,5 kPa. Položka se používá i pro zdivo výplňové, obkladové, půdní, nadstřešní, poprsní, římsové apod.</t>
  </si>
  <si>
    <t>((2,15*8,70*2)+(2,15*5,00*2)+(2,75*5))-(2,00+0,36+2,00+2,40+0,36)</t>
  </si>
  <si>
    <t>317121102</t>
  </si>
  <si>
    <t>Montáž prefabrikovaných překladů délky přes 1500 do 2200 mm</t>
  </si>
  <si>
    <t>-273853669</t>
  </si>
  <si>
    <t>59321056R</t>
  </si>
  <si>
    <t>překlad ŽB š 60mm dl 1800mm</t>
  </si>
  <si>
    <t>-1599459064</t>
  </si>
  <si>
    <t>341321610</t>
  </si>
  <si>
    <t>Stěny nosné ze ŽB tř. C 30/37</t>
  </si>
  <si>
    <t>-640035045</t>
  </si>
  <si>
    <t>Poznámka k položce:_x000D_
Položka obsahuje náklady na dodávku a uložení betonu do připravené konstrukce. Bednění a výztuž se oceňují samostatně. V položce jsou započteny i náklady na případné pomocné lešení o výšce podlahy do 1,90 m a pro zatížení do 1,5 kPa. Položka se používá i pro zdivo výplňové, ochranné přizdívky, parapetní, atikové nebo zábradelní zídky.</t>
  </si>
  <si>
    <t>003.001</t>
  </si>
  <si>
    <t>Těsnění pracovní spáry, ASS těsnící plech, vč. svorek a instalace</t>
  </si>
  <si>
    <t>753330211</t>
  </si>
  <si>
    <t>341351111</t>
  </si>
  <si>
    <t>Zřízení oboustranného bednění nosných stěn</t>
  </si>
  <si>
    <t>-334780207</t>
  </si>
  <si>
    <t>341351112</t>
  </si>
  <si>
    <t>Odstranění oboustranného bednění nosných stěn</t>
  </si>
  <si>
    <t>-135238807</t>
  </si>
  <si>
    <t>341361821</t>
  </si>
  <si>
    <t>Výztuž stěn betonářskou ocelí 10 505</t>
  </si>
  <si>
    <t>-141777850</t>
  </si>
  <si>
    <t>Poznámka k položce:_x000D_
V položce jsou zakalkulovány náklady na dodání nastříhané a naohýbané výztuže, podložek, distančních vložek, drátu, skob apod., dále náklady na uložení výztuže a její vyvázání nebo přivaření bodovými svary.</t>
  </si>
  <si>
    <t>342272225</t>
  </si>
  <si>
    <t>Příčka z pórobetonových hladkých tvárnic na tenkovrstvou maltu tl 100 mm</t>
  </si>
  <si>
    <t>2131802178</t>
  </si>
  <si>
    <t>Poznámka k položce:_x000D_
vnitřní příčky o objektu ČOV</t>
  </si>
  <si>
    <t>(1,65*2,52*2)+(1,08*2,52*2)-(2,40+0,36)</t>
  </si>
  <si>
    <t>342291112</t>
  </si>
  <si>
    <t>Ukotvení příček montážní polyuretanovou pěnou tl příčky přes 100 mm</t>
  </si>
  <si>
    <t>470445493</t>
  </si>
  <si>
    <t>(1,70+1,70+1,08+1,08)-1,2</t>
  </si>
  <si>
    <t>003.001.1</t>
  </si>
  <si>
    <t>Ukotvení příček k dřevěnému sloupku</t>
  </si>
  <si>
    <t>-1383195882</t>
  </si>
  <si>
    <t>Poznámka k položce:_x000D_
vnitřní příčky  objektu ČOV ukotveny k dřevěnému sloupku L-profil, nerez</t>
  </si>
  <si>
    <t>2,52*2</t>
  </si>
  <si>
    <t>411321616</t>
  </si>
  <si>
    <t>Stropy deskové ze ŽB tř. C 30/37</t>
  </si>
  <si>
    <t>-273497505</t>
  </si>
  <si>
    <t>Poznámka k položce:_x000D_
V položce nejsou zakalkulovány náklady na pomocné lešení o výšce podlahy do 1900 mm a pro zatížení do 1,5 kPa. Bednění se oceňuje položkami souboru 41135 Bednění stropů. Výztuž se oceňuje položkami souboru 41136 Výztuž stropů.</t>
  </si>
  <si>
    <t>5,10*10,20*0,20</t>
  </si>
  <si>
    <t>411351011</t>
  </si>
  <si>
    <t>Zřízení bednění stropů deskových tl přes 5 do 25 cm bez podpěrné kce</t>
  </si>
  <si>
    <t>457707219</t>
  </si>
  <si>
    <t>5,10*10,20</t>
  </si>
  <si>
    <t>411351012</t>
  </si>
  <si>
    <t>Odstranění bednění stropů deskových tl přes 5 do 25 cm bez podpěrné kce</t>
  </si>
  <si>
    <t>335989585</t>
  </si>
  <si>
    <t>411354313</t>
  </si>
  <si>
    <t>Zřízení podpěrné konstrukce stropů výšky do 4 m tl přes 15 do 25 cm</t>
  </si>
  <si>
    <t>-1347711999</t>
  </si>
  <si>
    <t>411354314</t>
  </si>
  <si>
    <t>Odstranění podpěrné konstrukce stropů výšky do 4 m tl přes 15 do 25 cm</t>
  </si>
  <si>
    <t>1103984665</t>
  </si>
  <si>
    <t>411361821</t>
  </si>
  <si>
    <t>Výztuž stropů betonářskou ocelí 10 505</t>
  </si>
  <si>
    <t>1984386719</t>
  </si>
  <si>
    <t>Poznámka k položce:_x000D_
Položka je určena pro stropy prostě uložené, vetknuté i spojité, deskové, trámové (žebrové, kazetové), s keramickými a jinými vložkami, konzolové nebo balkonové, hřibové včetně hlavic hřibových sloupů, pro ploché střechy a pro zavěšení železobetonových podhledů.</t>
  </si>
  <si>
    <t>417321414</t>
  </si>
  <si>
    <t>Ztužující pásy a věnce ze ŽB tř. C 20/25</t>
  </si>
  <si>
    <t>-1383076891</t>
  </si>
  <si>
    <t>(8,70*2+5,00*2)*0,2*0,25</t>
  </si>
  <si>
    <t>417351115</t>
  </si>
  <si>
    <t>Zřízení bednění ztužujících věnců</t>
  </si>
  <si>
    <t>-296913050</t>
  </si>
  <si>
    <t>(8,70*2)+(5,00*2)</t>
  </si>
  <si>
    <t>417351116</t>
  </si>
  <si>
    <t>Odstranění bednění ztužujících věnců</t>
  </si>
  <si>
    <t>1100815669</t>
  </si>
  <si>
    <t>417361821</t>
  </si>
  <si>
    <t>Výztuž ztužujících pásů a věnců betonářskou ocelí 10 505</t>
  </si>
  <si>
    <t>-1897627147</t>
  </si>
  <si>
    <t>1,401*0,06</t>
  </si>
  <si>
    <t>457571211</t>
  </si>
  <si>
    <t>Filtrační vrstvy z kameniva těženého hrubého bez zhutnění frakce 16 až 32 mm</t>
  </si>
  <si>
    <t>776235885</t>
  </si>
  <si>
    <t>Poznámka k položce:_x000D_
zásak dešťových vod</t>
  </si>
  <si>
    <t>1+1</t>
  </si>
  <si>
    <t>451541111</t>
  </si>
  <si>
    <t>Lože pod potrubí otevřený výkop ze štěrkodrtě</t>
  </si>
  <si>
    <t>1601818343</t>
  </si>
  <si>
    <t>Poznámka k položce:_x000D_
vč. dovoz štěrkodrti ze vzdálenosti 20 km</t>
  </si>
  <si>
    <t>457311117</t>
  </si>
  <si>
    <t>Vyrovnávací nebo spádový beton C 25/30 včetně úpravy povrchu</t>
  </si>
  <si>
    <t>1899737287</t>
  </si>
  <si>
    <t>Poznámka k položce:_x000D_
betonáž spádového dna v kalové a čerpací jímce</t>
  </si>
  <si>
    <t>Zemní práce při montážích</t>
  </si>
  <si>
    <t>460300006R00</t>
  </si>
  <si>
    <t>Hutnění zeminy po vrstvách 20 cm</t>
  </si>
  <si>
    <t>-328686374</t>
  </si>
  <si>
    <t>Poznámka k položce:_x000D_
zpevněné plochy-výpočet v CAD + ČOV</t>
  </si>
  <si>
    <t>Komunikace</t>
  </si>
  <si>
    <t>564851011</t>
  </si>
  <si>
    <t>Podklad ze štěrkodrtě ŠD plochy do 100 m2 tl 150 mm</t>
  </si>
  <si>
    <t>649865202</t>
  </si>
  <si>
    <t>Poznámka k položce:_x000D_
zpevněná plocha v areálu ČOV</t>
  </si>
  <si>
    <t>564861011</t>
  </si>
  <si>
    <t>Podklad ze štěrkodrtě ŠD plochy do 100 m2 tl 200 mm</t>
  </si>
  <si>
    <t>1698459837</t>
  </si>
  <si>
    <t>567122114</t>
  </si>
  <si>
    <t>Podklad ze směsi stmelené cementem SC C 8/10 (KSC I) tl 150 mm</t>
  </si>
  <si>
    <t>-439792622</t>
  </si>
  <si>
    <t>577165132</t>
  </si>
  <si>
    <t>Asfaltový beton vrstva ložní ACL 16 (ABH) tl 70 mm š do 3 m z modifikovaného asfaltu</t>
  </si>
  <si>
    <t>694887557</t>
  </si>
  <si>
    <t>577155131</t>
  </si>
  <si>
    <t>Asfaltový beton vrstva obrusná ACO 16 (ABH) tl 60 mm š do 3 m z modifikovaného asfaltu</t>
  </si>
  <si>
    <t>-800831674</t>
  </si>
  <si>
    <t>005.001</t>
  </si>
  <si>
    <t>Dlažba betonová vibrolisovaná, 500/500/50, včetně pokládky a podkladu ze štěrkodrti, mrazuvzdorná - nasákovost pod 0,5%</t>
  </si>
  <si>
    <t>1728561201</t>
  </si>
  <si>
    <t>005.002</t>
  </si>
  <si>
    <t>Obrubník betonový  150x100, instalace: horní hrana zároveň z asflatovou plochou, včetně montáže</t>
  </si>
  <si>
    <t>1745247808</t>
  </si>
  <si>
    <t>005.003</t>
  </si>
  <si>
    <t>Betonový žlab 500/150/300mm - silniční, včetně uložení do betonového lože</t>
  </si>
  <si>
    <t>-1311442499</t>
  </si>
  <si>
    <t>Úpravy povrchů, podlahy, výplně otvorů</t>
  </si>
  <si>
    <t>612142001</t>
  </si>
  <si>
    <t>Pletivo sklovláknité vnitřních stěn vtlačené do tmelu</t>
  </si>
  <si>
    <t>-596788974</t>
  </si>
  <si>
    <t>Poznámka k položce:_x000D_
včetně výztužné sítě a stěrkového tmelu, položka obsahuje natažení stěrkového tmelu, vtlačení výztužné sítě a rozetření tmelu.</t>
  </si>
  <si>
    <t>((1,65*2,52*2)+(1,08*2,52*2)-(2,40+0,36))*2+((4,40*2,52*2)+(8,1*2,52*2))-(2,00+0,36+2,00+2,40+0,36)</t>
  </si>
  <si>
    <t>612321141</t>
  </si>
  <si>
    <t>Vápenocementová omítka štuková dvouvrstvá vnitřních stěn nanášená ručně</t>
  </si>
  <si>
    <t>1264479028</t>
  </si>
  <si>
    <t>Poznámka k položce:_x000D_
vnitřní plochy budovy</t>
  </si>
  <si>
    <t>622142001</t>
  </si>
  <si>
    <t>Sklovláknité pletivo vnějších stěn vtlačené do tmelu</t>
  </si>
  <si>
    <t>2068903728</t>
  </si>
  <si>
    <t>622321121</t>
  </si>
  <si>
    <t>Vápenocementová omítka hladká jednovrstvá vnějších stěn nanášená ručně</t>
  </si>
  <si>
    <t>797562948</t>
  </si>
  <si>
    <t>Poznámka k položce:_x000D_
venkovní plochy budovy - fasáda objektu bez dekorativní plochy</t>
  </si>
  <si>
    <t>((2,15*8,70*2)+(2,15*5,00*2)+(2,75*5))-(2,00+0,36+2,00+2,40+0,36)-((0,43*8,70*2)+(0,43*5,00*2))</t>
  </si>
  <si>
    <t>622432112R1</t>
  </si>
  <si>
    <t>Omítka stěn dekorativ. marmolit střednězrnná</t>
  </si>
  <si>
    <t>50110177</t>
  </si>
  <si>
    <t>Poznámka k položce:_x000D_
Dekorativní omítka na bázi akrylátových pryskyřic, nanáší se na podkladní nátěr G700. Je vysoce mechanicky odolná, vodoodpudivá, snadno udržovatelná, omyvatelná, odolná povětrnostním vlivům a průmyslovým zplodinám. Spotřeba 6 kg/m2._x000D_
Venkovní plocha budovy - spodní pás (Marmolit)</t>
  </si>
  <si>
    <t>65,54-53,76</t>
  </si>
  <si>
    <t>006.001</t>
  </si>
  <si>
    <t>Oblepení rámu a keramických soklů lepící páskou</t>
  </si>
  <si>
    <t>-1982344697</t>
  </si>
  <si>
    <t>006.002</t>
  </si>
  <si>
    <t>Zakrytí výplní otvorů a svislých ploch fólií přilepenou lepící páskou</t>
  </si>
  <si>
    <t>1775030059</t>
  </si>
  <si>
    <t>006.003</t>
  </si>
  <si>
    <t>Okno plastové jednokřídlové 800/800 otevíravé i sklápěcí, vč. vnitřního a vnějšího parapetu z pVC s CPL folií, včetně montáže</t>
  </si>
  <si>
    <t>496723127</t>
  </si>
  <si>
    <t>Poznámka k položce:_x000D_
bližší specifikace technická zpráva</t>
  </si>
  <si>
    <t>006.004</t>
  </si>
  <si>
    <t>Okno plastové jednokřídlové 600/600 otevíravé i sklápěcí, vč. vnitřního a vnějšího parapetu z pVC s CPL folií, včetně montáže</t>
  </si>
  <si>
    <t>229165624</t>
  </si>
  <si>
    <t>006.005</t>
  </si>
  <si>
    <t>Dveře vstupní plastové 1křídlové 1000/2000, zámek s vložkou, včetně montáže</t>
  </si>
  <si>
    <t>-1503793684</t>
  </si>
  <si>
    <t>006.006</t>
  </si>
  <si>
    <t>Dveře vnitřní plastové 1křídlové 600/2000, zámek s vložkou, včetně montáže</t>
  </si>
  <si>
    <t>1730464772</t>
  </si>
  <si>
    <t>110</t>
  </si>
  <si>
    <t>006.007</t>
  </si>
  <si>
    <t>Větrací mřížka s protihlukovou a protidešťovou uzavírací žaluzií 600x600, včetně pohledové mřížky umístěné na fasádě</t>
  </si>
  <si>
    <t>-1079238738</t>
  </si>
  <si>
    <t>Poznámka k položce:_x000D_
hluk mimo vnitřní stavbu ČOV pod 35db</t>
  </si>
  <si>
    <t>111</t>
  </si>
  <si>
    <t>006.008</t>
  </si>
  <si>
    <t>D+M zárubní  1kř. š. 600</t>
  </si>
  <si>
    <t>-1943315584</t>
  </si>
  <si>
    <t>112</t>
  </si>
  <si>
    <t>006.009</t>
  </si>
  <si>
    <t>D+M zárubní  1kř. š. 1000</t>
  </si>
  <si>
    <t>-525960938</t>
  </si>
  <si>
    <t>113</t>
  </si>
  <si>
    <t>871370320</t>
  </si>
  <si>
    <t>Montáž kanalizačního potrubí hladkého plnostěnného SN 12 z polypropylenu DN 300</t>
  </si>
  <si>
    <t>26907752</t>
  </si>
  <si>
    <t>114</t>
  </si>
  <si>
    <t>28617040</t>
  </si>
  <si>
    <t>trubka kanalizační PP plnostěnná třívrstvá DN 300x6000mm SN12</t>
  </si>
  <si>
    <t>841397142</t>
  </si>
  <si>
    <t>11*1,03 'Přepočtené koeficientem množství</t>
  </si>
  <si>
    <t>115</t>
  </si>
  <si>
    <t>871350320</t>
  </si>
  <si>
    <t>Montáž kanalizačního potrubí hladkého plnostěnného SN 12 z polypropylenu DN 200</t>
  </si>
  <si>
    <t>-1227679281</t>
  </si>
  <si>
    <t>116</t>
  </si>
  <si>
    <t>28617032</t>
  </si>
  <si>
    <t>trubka kanalizační PP plnostěnná třívrstvá DN 200x3000mm SN12</t>
  </si>
  <si>
    <t>-1677280763</t>
  </si>
  <si>
    <t>1,7*1,03 'Přepočtené koeficientem množství</t>
  </si>
  <si>
    <t>117</t>
  </si>
  <si>
    <t>008.001</t>
  </si>
  <si>
    <t>Zhotovení prostupů pro potrubí</t>
  </si>
  <si>
    <t>-136972934</t>
  </si>
  <si>
    <t>118</t>
  </si>
  <si>
    <t>008.004</t>
  </si>
  <si>
    <t>Osazení betonových šachet DN 1000</t>
  </si>
  <si>
    <t>-1885828216</t>
  </si>
  <si>
    <t>119</t>
  </si>
  <si>
    <t>008.005</t>
  </si>
  <si>
    <t>Betonová šachta DN 1000, včetně šachtových poklopů a prostupů pro potrubí</t>
  </si>
  <si>
    <t>2085463477</t>
  </si>
  <si>
    <t>120</t>
  </si>
  <si>
    <t>008.006</t>
  </si>
  <si>
    <t>Havarijní přepad ze žlábku chemického hospodářsví. PE DN 100 včetně 1ks PE vpusti DN100</t>
  </si>
  <si>
    <t>52582385</t>
  </si>
  <si>
    <t>121</t>
  </si>
  <si>
    <t>008.007</t>
  </si>
  <si>
    <t>Náplňová zkouška kanalizačního potrubí</t>
  </si>
  <si>
    <t>-1595281585</t>
  </si>
  <si>
    <t>122</t>
  </si>
  <si>
    <t>900100002R1</t>
  </si>
  <si>
    <t>Oplocení z poplastovaného pletiva výška 1,8m, ocelové sloupky</t>
  </si>
  <si>
    <t>296777267</t>
  </si>
  <si>
    <t>Poznámka k položce:_x000D_
Hloubení šachet pro osazení sloupků, s naložením na dopravní prostředek a odvozem výkopku do 20 m, se složením, bez rozhrnutí, v hornině 3, dodávka a osazení sloupků a vzpěr plotových ocelových trubkových výšky 265 cm typových, kruhový průřez 57/3, se zabetonováním do 0,05 m3 betonem C 12/15, dodávka a montáž pletiva se čtvercovými oky 50,0 x 2,24 x 2,0 mm,  výška pletiva 1,8m.</t>
  </si>
  <si>
    <t>123</t>
  </si>
  <si>
    <t>009.001</t>
  </si>
  <si>
    <t>Ocelová vrata, včetně vrátek. Vrata - 1,76mx2,50m,  - 2-křídlé š. 5,0m (2xkřídlo), sloupky OC 100x100mm vč. zámků a vložek FAB</t>
  </si>
  <si>
    <t>-559639470</t>
  </si>
  <si>
    <t>124</t>
  </si>
  <si>
    <t>941111121</t>
  </si>
  <si>
    <t>Montáž lešení řadového trubkového lehkého s podlahami zatížení do 200 kg/m2 š od 0,9 do 1,2 m v do 10 m</t>
  </si>
  <si>
    <t>1227389044</t>
  </si>
  <si>
    <t>Poznámka k položce:_x000D_
Stavba nové ČOV</t>
  </si>
  <si>
    <t>125</t>
  </si>
  <si>
    <t>941111221</t>
  </si>
  <si>
    <t>Příplatek k lešení řadovému trubkovému lehkému s podlahami do 200 kg/m2 š od 0,9 do 1,2 m v 10 m za každý den použití</t>
  </si>
  <si>
    <t>-295202783</t>
  </si>
  <si>
    <t>126</t>
  </si>
  <si>
    <t>941111821</t>
  </si>
  <si>
    <t>Demontáž lešení řadového trubkového lehkého s podlahami zatížení do 200 kg/m2 š od 0,9 do 1,2 m v do 10 m</t>
  </si>
  <si>
    <t>-314444773</t>
  </si>
  <si>
    <t>127</t>
  </si>
  <si>
    <t>949101112</t>
  </si>
  <si>
    <t>Lešení pomocné pro objekty pozemních staveb s lešeňovou podlahou v přes 1,9 do 3,5 m zatížení do 150 kg/m2</t>
  </si>
  <si>
    <t>812566431</t>
  </si>
  <si>
    <t>009.002</t>
  </si>
  <si>
    <t>Očištění všech nových betonových ploch vysokotlakým vodním paprskem, včetně odčerpání vody z nádrže</t>
  </si>
  <si>
    <t>1685390729</t>
  </si>
  <si>
    <t>Poznámka k položce:_x000D_
příprava na krystalizační nátěr</t>
  </si>
  <si>
    <t>129</t>
  </si>
  <si>
    <t>933901111</t>
  </si>
  <si>
    <t>Provedení zkoušky vodotěsnosti nádrže do 1000 m3</t>
  </si>
  <si>
    <t>-1988204382</t>
  </si>
  <si>
    <t>130</t>
  </si>
  <si>
    <t>08211321</t>
  </si>
  <si>
    <t>voda pitná pro ostatní odběratele</t>
  </si>
  <si>
    <t>21766298</t>
  </si>
  <si>
    <t>150*1,03 'Přepočtené koeficientem množství</t>
  </si>
  <si>
    <t>131</t>
  </si>
  <si>
    <t>952903112</t>
  </si>
  <si>
    <t>Vyčištění objektů ČOV, nádrží, žlabů a kanálů při v do 3,5 m</t>
  </si>
  <si>
    <t>813329273</t>
  </si>
  <si>
    <t>132</t>
  </si>
  <si>
    <t>009.003</t>
  </si>
  <si>
    <t>Zpevněná plocha kolem stavební jámy, pohyb stroje pro zhotovení zápor,  štěrkodrt po zhutnění tloušťky 20 cm, včetně dovozu štěrkodrti včetně odstranění</t>
  </si>
  <si>
    <t>536990434</t>
  </si>
  <si>
    <t>133</t>
  </si>
  <si>
    <t>998142251</t>
  </si>
  <si>
    <t>Přesun hmot pro nádrže, jímky, zásobníky a jámy betonové monolitické v do 25 m</t>
  </si>
  <si>
    <t>1649001160</t>
  </si>
  <si>
    <t>PSV</t>
  </si>
  <si>
    <t>Práce a dodávky PSV</t>
  </si>
  <si>
    <t>711</t>
  </si>
  <si>
    <t>Izolace proti vodě, vlhkosti a plynům</t>
  </si>
  <si>
    <t>134</t>
  </si>
  <si>
    <t>711141559R1</t>
  </si>
  <si>
    <t>Izolace proti vlhk. vodorovná pásy přitavením</t>
  </si>
  <si>
    <t>-1361949298</t>
  </si>
  <si>
    <t>Poznámka k položce:_x000D_
přechod beton x zdivo, 1 vrstva - včetně dodávky materiálu</t>
  </si>
  <si>
    <t>0,50*27,4</t>
  </si>
  <si>
    <t>135</t>
  </si>
  <si>
    <t>998711202</t>
  </si>
  <si>
    <t>Přesun hmot procentní pro izolace proti vodě, vlhkosti a plynům v objektech v přes 6 do 12 m</t>
  </si>
  <si>
    <t>%</t>
  </si>
  <si>
    <t>878790342</t>
  </si>
  <si>
    <t>713</t>
  </si>
  <si>
    <t>Izolace tepelné</t>
  </si>
  <si>
    <t>136</t>
  </si>
  <si>
    <t>713111111R1</t>
  </si>
  <si>
    <t>Izolace tepelné stropů vrchem kladené volně - nad SDK podhled</t>
  </si>
  <si>
    <t>75620499</t>
  </si>
  <si>
    <t>Poznámka k položce:_x000D_
Izolace stropu provozních místností a biologického čištění. V položce není zakalkulována dodávka izolačního materiálu.Tato dodávka se oceňuje ve specifikaci.Při stanovení množství tepelné izolace se z celkového množství neodečítají otvory nebo neizolované plochy menší než 2 m2.</t>
  </si>
  <si>
    <t>místnost obsluhy 1,87m2; WC s umyvadlem 1,87m2; + 10% přesahy</t>
  </si>
  <si>
    <t>1,87*2*1,1</t>
  </si>
  <si>
    <t>137</t>
  </si>
  <si>
    <t>713111111R2</t>
  </si>
  <si>
    <t>2055165808</t>
  </si>
  <si>
    <t>Poznámka k položce:_x000D_
V položce je zakalkulována dodávka izolačního materiálu, tl. 2x80mm. Při stanovení množství tepelné izolace se z celkového množství neodečítají otvory nebo neizolované plochy menší než 2 m2.</t>
  </si>
  <si>
    <t>4,11*1,1</t>
  </si>
  <si>
    <t>138</t>
  </si>
  <si>
    <t>998713202</t>
  </si>
  <si>
    <t>Přesun hmot procentní pro izolace tepelné v objektech v přes 6 do 12 m</t>
  </si>
  <si>
    <t>1531392211</t>
  </si>
  <si>
    <t>725</t>
  </si>
  <si>
    <t>Zdravotechnika - zařizovací předměty</t>
  </si>
  <si>
    <t>139</t>
  </si>
  <si>
    <t>007.001</t>
  </si>
  <si>
    <t>Montáž a dodávka potrubí kanalizační DN 50</t>
  </si>
  <si>
    <t>841819376</t>
  </si>
  <si>
    <t>140</t>
  </si>
  <si>
    <t>007.002</t>
  </si>
  <si>
    <t>Montáž a dodávka potrubí kanaizační DN 100</t>
  </si>
  <si>
    <t>-456649127</t>
  </si>
  <si>
    <t>141</t>
  </si>
  <si>
    <t>007.003</t>
  </si>
  <si>
    <t>Nástěnka 1/2"</t>
  </si>
  <si>
    <t>-2116205822</t>
  </si>
  <si>
    <t>142</t>
  </si>
  <si>
    <t>007.004</t>
  </si>
  <si>
    <t>Montáž a dodávka potrubí PP 1/2",  včetně izolace 5mm</t>
  </si>
  <si>
    <t>-1394895409</t>
  </si>
  <si>
    <t>143</t>
  </si>
  <si>
    <t>007.005</t>
  </si>
  <si>
    <t>Montáž a dodávka potrubí PP 3/4", včetně izolace 5mm</t>
  </si>
  <si>
    <t>-1289398338</t>
  </si>
  <si>
    <t>144</t>
  </si>
  <si>
    <t>007.006</t>
  </si>
  <si>
    <t>Kulový kohout 3/4" s vypouštěním</t>
  </si>
  <si>
    <t>1462890154</t>
  </si>
  <si>
    <t>145</t>
  </si>
  <si>
    <t>007.007</t>
  </si>
  <si>
    <t>Výtokový kohout 1/2" s přip. na hadici</t>
  </si>
  <si>
    <t>846423949</t>
  </si>
  <si>
    <t>146</t>
  </si>
  <si>
    <t>007.008</t>
  </si>
  <si>
    <t>Desinfekce vodovodního potrubí</t>
  </si>
  <si>
    <t>1128485609</t>
  </si>
  <si>
    <t>147</t>
  </si>
  <si>
    <t>007.009</t>
  </si>
  <si>
    <t>Tlaková zkouška rozvodů vody</t>
  </si>
  <si>
    <t>898174711</t>
  </si>
  <si>
    <t>148</t>
  </si>
  <si>
    <t>725100001R1</t>
  </si>
  <si>
    <t>D+M baterie pákové ( umyvadlo)</t>
  </si>
  <si>
    <t>-319091597</t>
  </si>
  <si>
    <t>149</t>
  </si>
  <si>
    <t>007.010</t>
  </si>
  <si>
    <t>Umyvadlo  bílé s otv. pro bat. 600x490x215 mm</t>
  </si>
  <si>
    <t>-817027835</t>
  </si>
  <si>
    <t>150</t>
  </si>
  <si>
    <t>725100006R1</t>
  </si>
  <si>
    <t>Klozet kombi  bílý, vč. prkénka</t>
  </si>
  <si>
    <t>-961126252</t>
  </si>
  <si>
    <t>151</t>
  </si>
  <si>
    <t>725860213R1</t>
  </si>
  <si>
    <t>Sifon umyvadlový</t>
  </si>
  <si>
    <t>248688622</t>
  </si>
  <si>
    <t>152</t>
  </si>
  <si>
    <t>007.011</t>
  </si>
  <si>
    <t>Vodoměrná sestava, včetně napojení na přípojku</t>
  </si>
  <si>
    <t>333021669</t>
  </si>
  <si>
    <t>153</t>
  </si>
  <si>
    <t>998725202</t>
  </si>
  <si>
    <t>Přesun hmot procentní pro zařizovací předměty v objektech v přes 6 do 12 m</t>
  </si>
  <si>
    <t>1655141273</t>
  </si>
  <si>
    <t>762</t>
  </si>
  <si>
    <t>Konstrukce tesařské + výrobky pilařské</t>
  </si>
  <si>
    <t>154</t>
  </si>
  <si>
    <t>762395000</t>
  </si>
  <si>
    <t>Spojovací prostředky krovů, bednění, laťování, nadstřešních konstrukcí</t>
  </si>
  <si>
    <t>-815438608</t>
  </si>
  <si>
    <t>155</t>
  </si>
  <si>
    <t>762085103</t>
  </si>
  <si>
    <t>Montáž kotevních želez, příložek, patek nebo táhel</t>
  </si>
  <si>
    <t>-636723733</t>
  </si>
  <si>
    <t>156</t>
  </si>
  <si>
    <t>762085112</t>
  </si>
  <si>
    <t>Montáž svorníků nebo šroubů dl přes 150 do 300 mm</t>
  </si>
  <si>
    <t>-1584806745</t>
  </si>
  <si>
    <t>157</t>
  </si>
  <si>
    <t>762332121</t>
  </si>
  <si>
    <t>Montáž vázaných kcí krovů pravidelných pomocí ocelových spojek z hraněného řeziva pl přes 50 do 120 cm2</t>
  </si>
  <si>
    <t>-1832503183</t>
  </si>
  <si>
    <t>Poznámka k položce:_x000D_
pouze montáž, řezivo ve specifikaci</t>
  </si>
  <si>
    <t>10,5*2</t>
  </si>
  <si>
    <t>158</t>
  </si>
  <si>
    <t>762340030R1</t>
  </si>
  <si>
    <t>Laťování střech , vč. řeziva</t>
  </si>
  <si>
    <t>-1074105181</t>
  </si>
  <si>
    <t>Poznámka k položce:_x000D_
bližší specifikace výkres krovu</t>
  </si>
  <si>
    <t>159</t>
  </si>
  <si>
    <t>762810110R1</t>
  </si>
  <si>
    <t>Prkenný záklop. tl. 24mm, včetně prken a impregnace</t>
  </si>
  <si>
    <t>-1928832701</t>
  </si>
  <si>
    <t>160</t>
  </si>
  <si>
    <t>60512125</t>
  </si>
  <si>
    <t>hranol stavební řezivo průřezu do 120cm2 do dl 6m</t>
  </si>
  <si>
    <t>1199025315</t>
  </si>
  <si>
    <t>(16*4,4*0,07*0,12)+(9,70*2*0,14*0,1)+(9,00*2*0,14*0,18)</t>
  </si>
  <si>
    <t>(4*3,11*0,07*0,12)+(4*3,30*0,03*0,16)+(4*2,30*0,07*0,12)+(2*1,90*0,07*0,12)+(4*0,8*0,07*0,12)+(2*2,10*0,1*0,16)+(4*3,2*0,12*0,12)+(8*1,45*0,11*0,11)</t>
  </si>
  <si>
    <t>161</t>
  </si>
  <si>
    <t>998762202</t>
  </si>
  <si>
    <t>Přesun hmot procentní pro kce tesařské v objektech v přes 6 do 12 m</t>
  </si>
  <si>
    <t>-1415391066</t>
  </si>
  <si>
    <t>763</t>
  </si>
  <si>
    <t>Konstrukce suché výstavby</t>
  </si>
  <si>
    <t>162</t>
  </si>
  <si>
    <t>763131451</t>
  </si>
  <si>
    <t>SDK podhled deska 1xH2 12,5 bez izolace dvouvrstvá spodní kce profil CD+UD</t>
  </si>
  <si>
    <t>-177737384</t>
  </si>
  <si>
    <t>Poznámka k položce:_x000D_
zastropení provozních místností ČOV                                                                                                    Položka je určena pro podhled sádrokartonový na zavěšenou ocelovou konstrukci, z desek tl. 12,5 mm. V položce jsou zakalkulovány náklady na zřízení nosné konstrukce podhledu, dodávku a montáž desek tl. 9 mm včetně úpravy spár a rohů. V položce není zakalkulována povrchová úprava podhledu. V položce není zakalkulována dodávka ani montáž tepelné izolace. Desky jsou impregnované.</t>
  </si>
  <si>
    <t>163</t>
  </si>
  <si>
    <t>763131714</t>
  </si>
  <si>
    <t>SDK podhled základní penetrační nátěr</t>
  </si>
  <si>
    <t>-797619246</t>
  </si>
  <si>
    <t>164</t>
  </si>
  <si>
    <t>763131761</t>
  </si>
  <si>
    <t>Příplatek k SDK podhledu za plochu do 3 m2 jednotlivě</t>
  </si>
  <si>
    <t>624462453</t>
  </si>
  <si>
    <t>165</t>
  </si>
  <si>
    <t>998763402</t>
  </si>
  <si>
    <t>Přesun hmot procentní pro konstrukce montované z desek v objektech v přes 6 do 12 m</t>
  </si>
  <si>
    <t>-1023567275</t>
  </si>
  <si>
    <t>764</t>
  </si>
  <si>
    <t>Konstrukce klempířské</t>
  </si>
  <si>
    <t>166</t>
  </si>
  <si>
    <t>764252401R1</t>
  </si>
  <si>
    <t>Žlab z TiZn plechu podokapní půlkruhový,  vč. doplňků</t>
  </si>
  <si>
    <t>1731049818</t>
  </si>
  <si>
    <t>167</t>
  </si>
  <si>
    <t>0764.001</t>
  </si>
  <si>
    <t>Odpadní trouby z TiZn plechu kruhové, vč. doplňků</t>
  </si>
  <si>
    <t>-686247666</t>
  </si>
  <si>
    <t>168</t>
  </si>
  <si>
    <t>0764.002</t>
  </si>
  <si>
    <t>D+M kotlíku žlabového z Ti Zn kónického</t>
  </si>
  <si>
    <t>284606034</t>
  </si>
  <si>
    <t>169</t>
  </si>
  <si>
    <t>0764.003</t>
  </si>
  <si>
    <t>Lapač sřešních nečistot D+M</t>
  </si>
  <si>
    <t>1066881569</t>
  </si>
  <si>
    <t>170</t>
  </si>
  <si>
    <t>0764.004</t>
  </si>
  <si>
    <t>Oplechování parapetů z TiZn plechu, rš 330</t>
  </si>
  <si>
    <t>1317384497</t>
  </si>
  <si>
    <t>171</t>
  </si>
  <si>
    <t>0764.005</t>
  </si>
  <si>
    <t>Odvětrávací ventilační rotační hlavice DN300 , ocel tř.17, dodávka+montáž</t>
  </si>
  <si>
    <t>-686589572</t>
  </si>
  <si>
    <t>172</t>
  </si>
  <si>
    <t>998764202</t>
  </si>
  <si>
    <t>Přesun hmot procentní pro konstrukce klempířské v objektech v přes 6 do 12 m</t>
  </si>
  <si>
    <t>246601551</t>
  </si>
  <si>
    <t>765</t>
  </si>
  <si>
    <t>Krytina tvrdá</t>
  </si>
  <si>
    <t>173</t>
  </si>
  <si>
    <t>0765.001</t>
  </si>
  <si>
    <t>Střešní kritina, plech titan-zinek, min. tl.0,36 mm skládaná se střešních panelů se stojatým zámkem,  včetně oplechování římsy 37m, dodávka, montáž</t>
  </si>
  <si>
    <t>-984472807</t>
  </si>
  <si>
    <t>174</t>
  </si>
  <si>
    <t>0765.002</t>
  </si>
  <si>
    <t>Těsnící a protihluková folie, pod střešní krytinu, dodávka, montáž</t>
  </si>
  <si>
    <t>694729728</t>
  </si>
  <si>
    <t>175</t>
  </si>
  <si>
    <t>998765202</t>
  </si>
  <si>
    <t>Přesun hmot procentní pro krytiny skládané v objektech v přes 6 do 12 m</t>
  </si>
  <si>
    <t>-366728606</t>
  </si>
  <si>
    <t>767</t>
  </si>
  <si>
    <t>Konstrukce zámečnické</t>
  </si>
  <si>
    <t>176</t>
  </si>
  <si>
    <t>0767.001</t>
  </si>
  <si>
    <t>D+M osazení poklopu s rámem do 100 kg, vč. poklopu 635/1235</t>
  </si>
  <si>
    <t>-1142768330</t>
  </si>
  <si>
    <t>Poznámka k položce:_x000D_
poklop vodotěsný, pochozí, uzamykatelný včetně sady klíčů,materiálové provedení polyuretan, nebo kompozit, rám osadit při betonáži do bednění</t>
  </si>
  <si>
    <t>177</t>
  </si>
  <si>
    <t>0767.002</t>
  </si>
  <si>
    <t>D+M osazení poklopu s rámem do 100 kg, vč. poklopu 635/835</t>
  </si>
  <si>
    <t>339681679</t>
  </si>
  <si>
    <t>178</t>
  </si>
  <si>
    <t>0767.003</t>
  </si>
  <si>
    <t>Pororošt - 1050*800  mm (povrch úprava Pz), vč. rámu</t>
  </si>
  <si>
    <t>-682131307</t>
  </si>
  <si>
    <t>179</t>
  </si>
  <si>
    <t>0767.004</t>
  </si>
  <si>
    <t>Pororošt - 600*800  mm (povrch úprava Pz), vč. rámu</t>
  </si>
  <si>
    <t>779389381</t>
  </si>
  <si>
    <t>180</t>
  </si>
  <si>
    <t>998767202</t>
  </si>
  <si>
    <t>Přesun hmot procentní pro zámečnické konstrukce v objektech v přes 6 do 12 m</t>
  </si>
  <si>
    <t>-1053287714</t>
  </si>
  <si>
    <t>771</t>
  </si>
  <si>
    <t>Podlahy z dlaždic</t>
  </si>
  <si>
    <t>181</t>
  </si>
  <si>
    <t>771570012R1</t>
  </si>
  <si>
    <t>Dlažba z dlaždic keramických 20 x 20 cm - kladení + dodávka(+15% plochy)</t>
  </si>
  <si>
    <t>2105359617</t>
  </si>
  <si>
    <t>Poznámka k položce:_x000D_
Provozní místnosti ČOV, dlažba protiskluzová, součinitel smykového tření větší než 0,5</t>
  </si>
  <si>
    <t>182</t>
  </si>
  <si>
    <t>771475014R1</t>
  </si>
  <si>
    <t>Obklad soklíků keram.rovných, tmel,výška 10 cm + kladení + dodávka(+10% plochy)</t>
  </si>
  <si>
    <t>-1846811588</t>
  </si>
  <si>
    <t>183</t>
  </si>
  <si>
    <t>077.001</t>
  </si>
  <si>
    <t>Uzavírací nátěr na beton, plastický, pochůzný, dvousložkový syntetický</t>
  </si>
  <si>
    <t>-637491592</t>
  </si>
  <si>
    <t>184</t>
  </si>
  <si>
    <t>998771202</t>
  </si>
  <si>
    <t>Přesun hmot procentní pro podlahy z dlaždic v objektech v přes 6 do 12 m</t>
  </si>
  <si>
    <t>2120395098</t>
  </si>
  <si>
    <t>781</t>
  </si>
  <si>
    <t>Dokončovací práce - obklady</t>
  </si>
  <si>
    <t>185</t>
  </si>
  <si>
    <t>781230121R1</t>
  </si>
  <si>
    <t>Obkládání stěn vnitř.keram. do tmele do 300x300 mm</t>
  </si>
  <si>
    <t>509285336</t>
  </si>
  <si>
    <t>Poznámka k položce:_x000D_
WC s umyvadlem, výška obkladu 1,80m, Položka je určena pro obkládání stěn z obkladaček keramických, hutných a polohutných, do tmele, kladených rovnoběžně s podlahou. Položka obsahuje :  - očištění podkladu od nesoudržných částic, - rozměření plochy,  - rozbalení balíků, třídění nebo rozpojení obkladaček dodávaných v blocích, - příprava a nanesení tmelu na plochu, - řezání obkladaček, - kladení obkladaček, - spárování, čištění obkladu, odnesení odpadu na vykázané místo. Položka neobsahuje žádný materiál. Skládání složitých vzorů a tvarů se oceňuje individuálně.</t>
  </si>
  <si>
    <t>WC s umyvadlem -((1,65*2*1,80)+(1,08*2*1,8))-0,36-1,20</t>
  </si>
  <si>
    <t>((1,65*2*1,80)+(1,08*2*1,8))-0,36-1,20</t>
  </si>
  <si>
    <t>186</t>
  </si>
  <si>
    <t>597-617</t>
  </si>
  <si>
    <t>Obklad vnitřní keramický 30 x 30 cm</t>
  </si>
  <si>
    <t>1764459408</t>
  </si>
  <si>
    <t>8,268*1,15</t>
  </si>
  <si>
    <t>187</t>
  </si>
  <si>
    <t>998781202</t>
  </si>
  <si>
    <t>Přesun hmot procentní pro obklady keramické v objektech v přes 6 do 12 m</t>
  </si>
  <si>
    <t>2026095737</t>
  </si>
  <si>
    <t>783</t>
  </si>
  <si>
    <t>Dokončovací práce - nátěry</t>
  </si>
  <si>
    <t>188</t>
  </si>
  <si>
    <t>783213021</t>
  </si>
  <si>
    <t>Napouštěcí dvojnásobný syntetický biodní nátěr tesařských prvků nezabudovaných do konstrukce</t>
  </si>
  <si>
    <t>243494032</t>
  </si>
  <si>
    <t>189</t>
  </si>
  <si>
    <t>078.001</t>
  </si>
  <si>
    <t>Nátěr stěn a dna betonových kcí např. Xypex, či Ladax</t>
  </si>
  <si>
    <t>-69555137</t>
  </si>
  <si>
    <t>Poznámka k položce:_x000D_
Vnitřní povrchová úprava železobetonové konstrukce, nátěr – technologií „nerozpustné krystaly“</t>
  </si>
  <si>
    <t>784</t>
  </si>
  <si>
    <t>Dokončovací práce - malby a tapety</t>
  </si>
  <si>
    <t>190</t>
  </si>
  <si>
    <t>784442021R1</t>
  </si>
  <si>
    <t>Malba disperzní interiérová, výška do 3,8 m</t>
  </si>
  <si>
    <t>870596657</t>
  </si>
  <si>
    <t>Poznámka k položce:_x000D_
Malba vnitřních provozních místností a vnitřní stěny nad biologickou částí ČOV, včetně disperzní barvy</t>
  </si>
  <si>
    <t>191</t>
  </si>
  <si>
    <t>078.002</t>
  </si>
  <si>
    <t>Malba silikonová, penetrace 1x, malba v barvě 2x</t>
  </si>
  <si>
    <t>-1242851524</t>
  </si>
  <si>
    <t>Poznámka k položce:_x000D_
Malba fasády,včetně silikonové barvy</t>
  </si>
  <si>
    <t>SO-06 - Vodojem - stavební část</t>
  </si>
  <si>
    <t xml:space="preserve">    2 - Základy a zvláštní zakládání</t>
  </si>
  <si>
    <t xml:space="preserve">    338 - Oplocení</t>
  </si>
  <si>
    <t xml:space="preserve">    6 - Úpravy povrchů, podlahy a osazování výplní</t>
  </si>
  <si>
    <t xml:space="preserve">    997 - Přesun sutě</t>
  </si>
  <si>
    <t xml:space="preserve">    762 - Konstrukce tesařské</t>
  </si>
  <si>
    <t xml:space="preserve">    766 - Konstrukce truhlářské</t>
  </si>
  <si>
    <t>Čerpání vody na dopravní výšku do 10 m s uvažovaným průměrným přítokem do 500 l/min</t>
  </si>
  <si>
    <t>650770568</t>
  </si>
  <si>
    <t>odhad 3 měsíce ... čerpání 4h/denně - srážková voda</t>
  </si>
  <si>
    <t>4,0*90</t>
  </si>
  <si>
    <t>Pohotovost záložní čerpací soupravy pro dopravní výšku do 10 m s uvažovaným průměrným přítokem do 500 l/min</t>
  </si>
  <si>
    <t>76702086</t>
  </si>
  <si>
    <t>odhad 3 měsíce</t>
  </si>
  <si>
    <t>121151115</t>
  </si>
  <si>
    <t>Sejmutí ornice plochy do 500 m2 tl vrstvy přes 250 do 300 mm strojně</t>
  </si>
  <si>
    <t>-1178447326</t>
  </si>
  <si>
    <t>příloha D.1.7.1, D.1.7.2</t>
  </si>
  <si>
    <t>((14,97+14,77)/2)*((18,09+17,58)/2)"sejmutí ornice tl. 30cm</t>
  </si>
  <si>
    <t>122251101</t>
  </si>
  <si>
    <t>Odkopávky a prokopávky nezapažené v hornině třídy těžitelnosti I skupiny 3 objem do 20 m3 strojně</t>
  </si>
  <si>
    <t>-146603412</t>
  </si>
  <si>
    <t>příloha D.1.7.1, D.1.7.9</t>
  </si>
  <si>
    <t>oplocení</t>
  </si>
  <si>
    <t>58,00*0,50*0,20"mělká rýha pro podsyp štěrkopísku a betonových dlaždic</t>
  </si>
  <si>
    <t>131151105</t>
  </si>
  <si>
    <t>Hloubení jam nezapažených v hornině třídy těžitelnosti I skupiny 1 a 2 objem do 1000 m3 strojně</t>
  </si>
  <si>
    <t>-1007547359</t>
  </si>
  <si>
    <t>výpočet v hor. 3</t>
  </si>
  <si>
    <t>dle geologie výkop v hor. 1+2 ... 10%</t>
  </si>
  <si>
    <t>620,596*0,10</t>
  </si>
  <si>
    <t>131212531</t>
  </si>
  <si>
    <t>Hloubení jamek objem do 0,5 m3 v soudržných horninách třídy těžitelnosti I skupiny 3 ručně</t>
  </si>
  <si>
    <t>-391691623</t>
  </si>
  <si>
    <t>jamky pro betonové patky oplocení</t>
  </si>
  <si>
    <t>sloupky brány</t>
  </si>
  <si>
    <t>0,80*0,80*0,80*2</t>
  </si>
  <si>
    <t>0,30*0,30*0,30</t>
  </si>
  <si>
    <t>sloupky plotu</t>
  </si>
  <si>
    <t>0,40*0,40*0,70*21</t>
  </si>
  <si>
    <t>vzpěry</t>
  </si>
  <si>
    <t>0,40*0,40*0,40*6</t>
  </si>
  <si>
    <t>131251105</t>
  </si>
  <si>
    <t>Hloubení jam nezapažených v hornině třídy těžitelnosti I skupiny 3 objemu do 1000 m3 strojně</t>
  </si>
  <si>
    <t>-1773704226</t>
  </si>
  <si>
    <t>hloubení jámy č. 1</t>
  </si>
  <si>
    <t>(7,20*4,35)*3,92" dno jámy prům. hl. 3,92 m</t>
  </si>
  <si>
    <t>((6,59*4,10*4,10)/2)+((11,08*3,91*3,91)/2)+((6,40*3,71*3,71)/2)" svahování jámy</t>
  </si>
  <si>
    <t>hloubení jámy č. 2</t>
  </si>
  <si>
    <t>(5,30*6,40)*4,22" dno jámy prům. hl. 4,22 m</t>
  </si>
  <si>
    <t>((7,68*4,28*4,28)/2)+((10,59*4,21*4,21)/2)+((7,51*4,11*4,11)/2)" svahování jámy</t>
  </si>
  <si>
    <t>prohloubení jámy č. 3</t>
  </si>
  <si>
    <t>((4,00*1,65)*1,10)+((4,00*1,80)*0,70)</t>
  </si>
  <si>
    <t>(((2,00*2)*1,10*1,10)/2)+((5,10*1,10*1,10)/2)+(((2,15*2)*0,70*0,70)/2)+((4,70*0,70*0,70)/2)" svahování jámy</t>
  </si>
  <si>
    <t>odpočet ornice tl. 30cm</t>
  </si>
  <si>
    <t>-(((14,67+14,47)/2)*((17,99+17,28)/2))*0,30</t>
  </si>
  <si>
    <t>dle geologie výkop v hor. 3 ... 50%</t>
  </si>
  <si>
    <t>131351105</t>
  </si>
  <si>
    <t>Hloubení jam nezapažených v hornině třídy těžitelnosti II skupiny 4 objem do 1000 m3 strojně</t>
  </si>
  <si>
    <t>-1446041624</t>
  </si>
  <si>
    <t>dle geologie výkop v hor. 4 ... 23%</t>
  </si>
  <si>
    <t>620,596*0,23</t>
  </si>
  <si>
    <t>131451105</t>
  </si>
  <si>
    <t>Hloubení jam nezapažených v hornině třídy těžitelnosti II skupiny 5 objem do 1000 m3 strojně</t>
  </si>
  <si>
    <t>1217617781</t>
  </si>
  <si>
    <t>dle geologie výkop v hor. 5 ... 27%</t>
  </si>
  <si>
    <t>620,596*0,27</t>
  </si>
  <si>
    <t>131551105</t>
  </si>
  <si>
    <t>Hloubení jam nezapažených v hornině třídy těžitelnosti III skupiny 6 objem do 1 000 m3 strojně</t>
  </si>
  <si>
    <t>1275774623</t>
  </si>
  <si>
    <t>dle geologie výkop v hor. 6 ... 30%</t>
  </si>
  <si>
    <t>620,596*0,30</t>
  </si>
  <si>
    <t>132212131</t>
  </si>
  <si>
    <t>Hloubení nezapažených rýh šířky do 800 mm v soudržných horninách třídy těžitelnosti I skupiny 3 ručně</t>
  </si>
  <si>
    <t>1999048303</t>
  </si>
  <si>
    <t>40,14*((0,45+0,55)/2)*0,45" odvodňovací drenáž</t>
  </si>
  <si>
    <t>dle geologie výkop v hor. 3 ... 10%</t>
  </si>
  <si>
    <t>9,032*0,10</t>
  </si>
  <si>
    <t>132312131</t>
  </si>
  <si>
    <t>Hloubení nezapažených rýh šířky do 800 mm v soudržných horninách třídy těžitelnosti II skupiny 4 ručně</t>
  </si>
  <si>
    <t>-1947177060</t>
  </si>
  <si>
    <t>dle geologie výkop v hor. 4 ... 33%</t>
  </si>
  <si>
    <t>9,032*0,33</t>
  </si>
  <si>
    <t>132412131</t>
  </si>
  <si>
    <t>Hloubení nezapažených rýh šířky do 800 mm v soudržných horninách třídy těžitelnosti II skupiny 5 ručně</t>
  </si>
  <si>
    <t>-493614349</t>
  </si>
  <si>
    <t>dle geologie výkop v hor. 5 ... 57%</t>
  </si>
  <si>
    <t>9,032*0,57</t>
  </si>
  <si>
    <t>133151101</t>
  </si>
  <si>
    <t>Hloubení šachet nezapažených v hornině třídy těžitelnosti I skupiny 1 a 2 objem do 20 m3</t>
  </si>
  <si>
    <t>-1190138359</t>
  </si>
  <si>
    <t>14,469*0,10</t>
  </si>
  <si>
    <t>133251101</t>
  </si>
  <si>
    <t>Hloubení šachet nezapažených v hornině třídy těžitelnosti I skupiny 3 objem do 20 m3</t>
  </si>
  <si>
    <t>2088428286</t>
  </si>
  <si>
    <t>3,14*1,2*1,2*(3,2)</t>
  </si>
  <si>
    <t>133351101</t>
  </si>
  <si>
    <t>Hloubení šachet nezapažených v hornině třídy těžitelnosti II skupiny 4 objem do 20 m3</t>
  </si>
  <si>
    <t>-271186266</t>
  </si>
  <si>
    <t>14,469*0,23</t>
  </si>
  <si>
    <t>133451101</t>
  </si>
  <si>
    <t>Hloubení šachet nezapažených v hornině třídy těžitelnosti II skupiny 5 objem do 20 m3</t>
  </si>
  <si>
    <t>1934592874</t>
  </si>
  <si>
    <t>14,469*0,27</t>
  </si>
  <si>
    <t>133551101</t>
  </si>
  <si>
    <t>Hloubení šachet nezapažených v hornině třídy těžitelnosti III skupiny 6 objem do 20 m3</t>
  </si>
  <si>
    <t>-1061452007</t>
  </si>
  <si>
    <t>14,469*0,30</t>
  </si>
  <si>
    <t>162251102</t>
  </si>
  <si>
    <t>Vodorovné přemístění přes 20 do 50 m výkopku/sypaniny z horniny třídy těžitelnosti I skupiny 1 až 3</t>
  </si>
  <si>
    <t>515063696</t>
  </si>
  <si>
    <t>výkopek na meziskládku a zpět pro zpětný zásyp a násyp</t>
  </si>
  <si>
    <t>(5,80+3,787+62,06+62,06+0,903+1,477+1,447)*2</t>
  </si>
  <si>
    <t>ornice k rozprostření</t>
  </si>
  <si>
    <t>(162,942+52,617)*0,10</t>
  </si>
  <si>
    <t>162251122</t>
  </si>
  <si>
    <t>Vodorovné přemístění přes 20 do 50 m výkopku/sypaniny z horniny třídy těžitelnosti II skupiny 4 a 5</t>
  </si>
  <si>
    <t>-417173642</t>
  </si>
  <si>
    <t>(142,737+162,721)*2</t>
  </si>
  <si>
    <t>-1858220281</t>
  </si>
  <si>
    <t>skládka - přebytečná ornice</t>
  </si>
  <si>
    <t>(((14,97+14,77)/2)*((18,09+17,58)/2))*0,30"sejmutí ornice tl. 30cm</t>
  </si>
  <si>
    <t>-(162,942+52,617)*0,10" ornice k rozprostření</t>
  </si>
  <si>
    <t>-1616640922</t>
  </si>
  <si>
    <t>skládka 17 km</t>
  </si>
  <si>
    <t>58,006*7</t>
  </si>
  <si>
    <t>347305654</t>
  </si>
  <si>
    <t>přebytečný výkopek hor. 4 a 5</t>
  </si>
  <si>
    <t>142,737+167,561+2,981+5,148+3,328+3,907</t>
  </si>
  <si>
    <t>odpočet zásypů a násypů</t>
  </si>
  <si>
    <t>-(142,737+162,721)</t>
  </si>
  <si>
    <t>-1665225810</t>
  </si>
  <si>
    <t>20,204*7</t>
  </si>
  <si>
    <t>-814371882</t>
  </si>
  <si>
    <t>přebytečný výkopek hor. 6</t>
  </si>
  <si>
    <t>186,179+4,341</t>
  </si>
  <si>
    <t>-1870434924</t>
  </si>
  <si>
    <t>190,520*7</t>
  </si>
  <si>
    <t>Nakládání výkopku z hornin třídy těžitelnosti I, skupiny 1 až 3 přes 100 m3</t>
  </si>
  <si>
    <t>308478882</t>
  </si>
  <si>
    <t>(5,80+3,787+62,06+62,06+0,903+1,477+1,447)</t>
  </si>
  <si>
    <t>1473736404</t>
  </si>
  <si>
    <t>(142,737+162,721)</t>
  </si>
  <si>
    <t>171151103</t>
  </si>
  <si>
    <t>Uložení sypaniny z hornin soudržných do násypů zhutněných strojně</t>
  </si>
  <si>
    <t>-1083946088</t>
  </si>
  <si>
    <t>(2,85*6,60*0,33)+(2,85*2*0,50*0,70)+(5,60*0,30*0,70)"obsyp objetků - nad akumulačními nádržemi</t>
  </si>
  <si>
    <t>(((2,22*1,11)/2)*1,70)+(((2,12*1,06)/2)*4,85)+(((2,36*1,18)/2)*8,85)+(((2,30*1,15)/2)*5,35)+(((2,50*1,25)/2)*1,90)"obsyp kolem AN1+AN2-svah</t>
  </si>
  <si>
    <t>-1084467198</t>
  </si>
  <si>
    <t>58,006*1,60" přebytečná ornice</t>
  </si>
  <si>
    <t>20,204*1,60" přebytečná  hor. 4 a 5</t>
  </si>
  <si>
    <t>190,520*1,60" přebytečná  hor. 6</t>
  </si>
  <si>
    <t>-1307234303</t>
  </si>
  <si>
    <t>21,556" ornice</t>
  </si>
  <si>
    <t>137,534+305,458" výkopek pro zpětný zásyp a násyp</t>
  </si>
  <si>
    <t>58,006" přebytečná ornice</t>
  </si>
  <si>
    <t>20,204" přebytečná  hor. 4 a 5</t>
  </si>
  <si>
    <t>190,520" přebytečná  hor. 6</t>
  </si>
  <si>
    <t>-808353672</t>
  </si>
  <si>
    <t>výkopek celkem</t>
  </si>
  <si>
    <t>620,596+9,032+14,469+5,80+3,787</t>
  </si>
  <si>
    <t>odpočet</t>
  </si>
  <si>
    <t>-14,624" podkl. beton</t>
  </si>
  <si>
    <t>-27,700" základ. desky</t>
  </si>
  <si>
    <t>-9,032" drenáž</t>
  </si>
  <si>
    <t>-16,017-8,378" polštář</t>
  </si>
  <si>
    <t>-4,85*5,60*3,10"odpočet objem akumulačních nádrží ve výkopu</t>
  </si>
  <si>
    <t>-4,00*5,60*3,50"odpočet objemu AK ve výkopu</t>
  </si>
  <si>
    <t>-2,047" výplň čerpací  šachty</t>
  </si>
  <si>
    <t>-5,80" rýha pro podsyp štěrkopísku a betonových dlaždic</t>
  </si>
  <si>
    <t>-3,787"jamky pro betonové patky oplocení</t>
  </si>
  <si>
    <t>-0" použito do obsypů z výkopu</t>
  </si>
  <si>
    <t>653,684-403,703" použito do obsypů z výkopu</t>
  </si>
  <si>
    <t>-429504069</t>
  </si>
  <si>
    <t>(2,85*6,60)"obsyp objetků - nad akumulačními nádržemi</t>
  </si>
  <si>
    <t>(((14,97+14,77)/2)*((18,09+17,58)/2))-((6,90+7,80+6,60)*2,28)-(6,50*5,80)-(2,85*6,60)-(3,20*5,00)"rozprostření ornice tl. 10cm mimo svahování</t>
  </si>
  <si>
    <t>Založení trávníku výsevem pl do 1000 m2 v rovině a ve svahu do 1:5</t>
  </si>
  <si>
    <t>-116793815</t>
  </si>
  <si>
    <t>389125886</t>
  </si>
  <si>
    <t>162,942*0,04*1,035 "tráva</t>
  </si>
  <si>
    <t>Úprava pláně vyrovnáním výškových rozdílů strojně v hornině třídy těžitelnosti I, skupiny 1 až 3 se zhutněním</t>
  </si>
  <si>
    <t>-300587661</t>
  </si>
  <si>
    <t>162,942+52,617</t>
  </si>
  <si>
    <t>182111111</t>
  </si>
  <si>
    <t>Zpevnění svahu tkaninou nebo rohoží na svahu sklonu přes 1:2 do 1:1</t>
  </si>
  <si>
    <t>-941184737</t>
  </si>
  <si>
    <t>((1,70*2,48)/2)+(2,39*4,85)+(2,64*8,85)+(2,58*5,35)+((2,80*1,25)/2)"rozprostření ornice tl. 10cm kolem AN1+AN2-svah</t>
  </si>
  <si>
    <t>69311314</t>
  </si>
  <si>
    <t>textilie netkaná HPPE 100g/m2</t>
  </si>
  <si>
    <t>257310988</t>
  </si>
  <si>
    <t>52,617*1,2" černá ochranná rozložitelná ekotextilie proti prorůstání plevele</t>
  </si>
  <si>
    <t>63,14*1,1 'Přepočtené koeficientem množství</t>
  </si>
  <si>
    <t>1064320452</t>
  </si>
  <si>
    <t>182351123</t>
  </si>
  <si>
    <t>Rozprostření ornice pl přes 100 do 500 m2 ve svahu přes 1:5 tl vrstvy do 200 mm strojně</t>
  </si>
  <si>
    <t>959884213</t>
  </si>
  <si>
    <t>184102411</t>
  </si>
  <si>
    <t>Výsadba keře bez balu v do 1 m do jamky se zalitím ve svahu přes 1:5 do 1:2</t>
  </si>
  <si>
    <t>622742962</t>
  </si>
  <si>
    <t>(((1,70*2,48)/2)+(2,39*4,85)+(2,64*8,85)+(2,58*5,35)+((2,80*1,25)/2))*10"rozprostření ornice tl. 10cm kolem AN1+AN2-svah - 10 ks/m2</t>
  </si>
  <si>
    <t>526" Půdopokryvný keř (např. skalník apod.)</t>
  </si>
  <si>
    <t>02652023R</t>
  </si>
  <si>
    <t>půdopokryvný keř (např. skalník apod.)</t>
  </si>
  <si>
    <t>-1127856475</t>
  </si>
  <si>
    <t>Základy a zvláštní zakládání</t>
  </si>
  <si>
    <t>537199162</t>
  </si>
  <si>
    <t>41,20*(0,45+0,45+0,45+0,55)" odvodňovací drenáž</t>
  </si>
  <si>
    <t>1248233419</t>
  </si>
  <si>
    <t>(41,20*(0,45+0,45+0,45+0,55))*1,02" odvodňovací drenáž</t>
  </si>
  <si>
    <t>212751106</t>
  </si>
  <si>
    <t>Trativod z drenážních trubek flexibilních PVC-U SN 4 perforace 360° včetně lože otevřený výkop DN 160 pro meliorace</t>
  </si>
  <si>
    <t>-769315788</t>
  </si>
  <si>
    <t>(7,20+9,65+6,40+9,65+8,30)" odvodňovací drenáž z flexibilního PVC d160 vč. lože a obsypu DK fr. 4/16</t>
  </si>
  <si>
    <t>Polštáře zhutněné pod základy z kameniva hrubého drceného, frakce 16 - 63 mm</t>
  </si>
  <si>
    <t>-1417999716</t>
  </si>
  <si>
    <t>štěrkový polštář</t>
  </si>
  <si>
    <t>viz přípoha D.1.7.1,  D.1.7.6, D.1.7.7,  ...  skladba SH/1 + SH/2</t>
  </si>
  <si>
    <t>plocha pod jímkami</t>
  </si>
  <si>
    <t>4,20*3,65*0,20"polštář - spodní vrstva - frakce 0-63 mm</t>
  </si>
  <si>
    <t xml:space="preserve">plocha pod akumulačními nádržemi </t>
  </si>
  <si>
    <t>(2,20*7,40*0,20)+((2,75*0,70*0,20)*2)+(5,10*1,55*0,20)+((2,20*1,55*0,20)*2)"polštář - spodní vrstva - frakce 0-63 mm</t>
  </si>
  <si>
    <t>plocha pod armaturní komorou</t>
  </si>
  <si>
    <t>(6,60*2,40*0,20)+((2,90*0,70*0,20)*2)+(4,70*0,99*0,20)+((2,55*0,99*0,20)*2)"polštář - spodní vrstva - frakce 0-63 mm</t>
  </si>
  <si>
    <t xml:space="preserve"> 0,60*0,50*0,20"základy venkovního schodiště</t>
  </si>
  <si>
    <t>242111111</t>
  </si>
  <si>
    <t>Osazení pláště vodárenské kopané studny z betonových skruží na cementovou maltu MC 10 celokruhových, při vnitřním průměru studny 0,80 m</t>
  </si>
  <si>
    <t>-501378903</t>
  </si>
  <si>
    <t>6,00" čerpací studna</t>
  </si>
  <si>
    <t>59225105</t>
  </si>
  <si>
    <t>skruž betonová studniční 80x100x9cm</t>
  </si>
  <si>
    <t>1407759364</t>
  </si>
  <si>
    <t>6,00*1,02" čerpací studna</t>
  </si>
  <si>
    <t>242231211R</t>
  </si>
  <si>
    <t>Demontáž čerpací studny vč. odvozu a likvidace</t>
  </si>
  <si>
    <t>-25854200</t>
  </si>
  <si>
    <t>243571112</t>
  </si>
  <si>
    <t>Výplň na dně vodárenské studny hloubky do 10m z kameniva hrubého těženého frakce 16 až 32 mm</t>
  </si>
  <si>
    <t>-313222442</t>
  </si>
  <si>
    <t>3,14*0,6*0,6*(3,2)</t>
  </si>
  <si>
    <t>-3,14*0,5*0,5*2,0</t>
  </si>
  <si>
    <t>271532213</t>
  </si>
  <si>
    <t>Podsyp pod základové konstrukce se zhutněním z hrubého kameniva frakce 8 až 16 mm</t>
  </si>
  <si>
    <t>1888205661</t>
  </si>
  <si>
    <t>4,30*3,75*0,10"polštář - horní vrstva - frakce 0/8/16 mm</t>
  </si>
  <si>
    <t>(2,30*7,50*0,10)+((2,75*0,75*0,10)*2)+(5,20*1,55*0,10)+((2,30*1,55*0,10)*2)"polštář - horní vrstva - frakce 0/8/16 mm</t>
  </si>
  <si>
    <t>(6,70*2,50*0,10)+((2,95*0,75*0,10)*2)+(4,80*0,99*0,10)+((2,60*0,99*0,10)*2)"polštář - horní vrstva - frakce 0/8/16 mm</t>
  </si>
  <si>
    <t>271572211</t>
  </si>
  <si>
    <t>Podsyp pod základové konstrukce se zhutněním z netříděného štěrkopísku</t>
  </si>
  <si>
    <t>448431297</t>
  </si>
  <si>
    <t>2,60*0,45*0,60" venkovní schodiště - podkladní lože ze štěrkopísku</t>
  </si>
  <si>
    <t>274313711</t>
  </si>
  <si>
    <t>Základy z betonu prostého pasy betonu kamenem neprokládaného tř. C 20/25</t>
  </si>
  <si>
    <t>-939251847</t>
  </si>
  <si>
    <t xml:space="preserve"> 0,60*0,50*0,60"základy venkovního schodiště</t>
  </si>
  <si>
    <t>274351121</t>
  </si>
  <si>
    <t>Bednění základů pasů rovné zřízení</t>
  </si>
  <si>
    <t>-934046415</t>
  </si>
  <si>
    <t xml:space="preserve"> (0,60+0,50)*2*0,60"základy venkovního schodiště</t>
  </si>
  <si>
    <t>274351122</t>
  </si>
  <si>
    <t>Bednění základů pasů rovné odstranění</t>
  </si>
  <si>
    <t>-1735160233</t>
  </si>
  <si>
    <t>1,32</t>
  </si>
  <si>
    <t>275313711</t>
  </si>
  <si>
    <t>Základové patky z betonu tř. C 20/25</t>
  </si>
  <si>
    <t>-1969433934</t>
  </si>
  <si>
    <t>0,80*0,55*0,15" základový blok pro technologi</t>
  </si>
  <si>
    <t>275351121</t>
  </si>
  <si>
    <t>Zřízení bednění základových patek</t>
  </si>
  <si>
    <t>-415363260</t>
  </si>
  <si>
    <t>(0,80+0,55)*2*0,15" základový blok pro technologi</t>
  </si>
  <si>
    <t>275351122</t>
  </si>
  <si>
    <t>Odstranění bednění základových patek</t>
  </si>
  <si>
    <t>-133620862</t>
  </si>
  <si>
    <t>341351911</t>
  </si>
  <si>
    <t>Bednění stěn a příček nosných Příplatek k cenám bednění za pohledový beton</t>
  </si>
  <si>
    <t>1431278415</t>
  </si>
  <si>
    <t>((4,25+2,35+2,35+4,25)*3,50)" vnitřní bednění obvodové stěny akumulačních nádrží</t>
  </si>
  <si>
    <t xml:space="preserve">(4,25*3,50*2)+(1,25*1,10*2)" vnitřní stěna akumulačních nádrží </t>
  </si>
  <si>
    <t xml:space="preserve">((2,35+2,35)*3,50)+((1,25+1,25)*1,10)" stěna mezi akumulačními nádržemi a armaturní komorou </t>
  </si>
  <si>
    <t>(4,25*2,35*2)+(((0,90+0,70)*2*0,25)*2)" strop akumulačních nádrží ... skladba SH/3, SH/4</t>
  </si>
  <si>
    <t>(5,60*4,00)-(1,70*3,90)+((1,70+3,90)*0,20)" strop armaturní komory</t>
  </si>
  <si>
    <t>((5,00)*2,30)+(((3,70)*3,45)*2)-(((1,15*1,70)/2)*2)+((2,10+1,10+2,10)*0,30)" obvodové stěny vstupní části</t>
  </si>
  <si>
    <t>((2,00+5,00+2,00)*2,70)" obvodové stěny vstupní části</t>
  </si>
  <si>
    <t>((4,80*1,45)/2)*2" štítové zdi</t>
  </si>
  <si>
    <t>380326132</t>
  </si>
  <si>
    <t>Kompletní konstrukce ČOV, nádrží ze ŽB se zvýšenými nároky na prostředí tř. C 30/37 tl přes 150 do 300 mm</t>
  </si>
  <si>
    <t>-1704354908</t>
  </si>
  <si>
    <t>"kompletní konstrukce z ŽB, z betonu C30/37 XC4"</t>
  </si>
  <si>
    <t>viz přípoha D.1.7.1, D.1.7.3, D.1.7.4, D.1.7.6, D.1.7.7</t>
  </si>
  <si>
    <t>(4,25+5,60+4,25)*3,50*0,30" obvodové stěny akumulačních nádrží ... skladba SV/1</t>
  </si>
  <si>
    <t xml:space="preserve">(4,25*3,50*0,30)+(1,25*1,10*0,30)" vnitřní stěna akumulačních nádrží </t>
  </si>
  <si>
    <t xml:space="preserve">(5,60*3,50*0,30)+(2,80*1,10*0,30)" stěna mezi akumulačními nádržemi a armaturní komorou </t>
  </si>
  <si>
    <t>(4,85*5,60*0,25)-((0,90*0,70*0,25)*2)" strop akumulačních nádrží ... skladba SH/3, SH/4</t>
  </si>
  <si>
    <t>(3,70+5,60+3,70)*3,20*0,30" obvodové stěny armaturní komory</t>
  </si>
  <si>
    <t>(5,60*4,00*0,20)-(1,70*3,90*0,20)" strop armaturní komory</t>
  </si>
  <si>
    <t>(5,60*2,30*0,30)+((3,70*3,45*0,30)*2)-(((1,15*1,70)/2)*2)-(1,10*2,10*0,30)" obvodové stěny vstupní části</t>
  </si>
  <si>
    <t>(2,00+5,60+2,00)*2,70*0,30" obvodové stěny vstupní části</t>
  </si>
  <si>
    <t>((4,80*1,45*0,30)/2)*2" štítové zdi</t>
  </si>
  <si>
    <t>380326133</t>
  </si>
  <si>
    <t>Kompletní konstrukce ČOV, nádrží ze ŽB se zvýšenými nároky na prostředí tř. C 30/37 tl přes 300 mm</t>
  </si>
  <si>
    <t>2019723503</t>
  </si>
  <si>
    <t>"kompletní konstrukce z ŽB, z betonu C30/37 XC4</t>
  </si>
  <si>
    <t>dno jímek</t>
  </si>
  <si>
    <t>3,60*3,05*0,40</t>
  </si>
  <si>
    <t>dno akumulačních nádrží</t>
  </si>
  <si>
    <t>(6,00*5,05*0,40)-(2,80*1,25*0,40)</t>
  </si>
  <si>
    <t>dno armaturní komory</t>
  </si>
  <si>
    <t>(6,00*4,50*0,40)-(2,80*0,70*0,40)</t>
  </si>
  <si>
    <t>stěny jímek</t>
  </si>
  <si>
    <t>((1,55+3,60+1,55)*0,70*0,40)+((1,10+3,60+1,10)*0,30*0,40)</t>
  </si>
  <si>
    <t>380356231</t>
  </si>
  <si>
    <t>Bednění kompletních konstrukcí čistíren odpadních vod, nádrží, vodojemů, kanálů konstrukcí neomítaných z betonu prostého nebo železového ploch rovinných zřízení</t>
  </si>
  <si>
    <t>-28497772</t>
  </si>
  <si>
    <t>(3,60+3,05)*2*0,40</t>
  </si>
  <si>
    <t>((6,00+5,05)*2*0,40)+((1,25+2,80+1,25)*0,40)</t>
  </si>
  <si>
    <t>((6,00+4,50)*2*0,40)+((0,70+2,80+0,70)*0,40)</t>
  </si>
  <si>
    <t>((1,65+3,60+1,65)*0,70)+((1,25+2,80+1,25)*0,70)+((1,10+3,60+1,10)*0,30)+((0,70+2,80+0,70)*0,30)</t>
  </si>
  <si>
    <t>((4,85+5,60+4,85)*3,50)+((4,25+2,35+2,35+4,25)*3,50)" obvodové stěny akumulačních nádrží ... skladba SV/1</t>
  </si>
  <si>
    <t xml:space="preserve">(5,50*3,50)+((2,35+2,35)*3,50)+(2,80*1,10)+((1,25+1,25)*1,10)" stěna mezi akumulačními nádržemi a armaturní komorou </t>
  </si>
  <si>
    <t>(4,25*2,35*2)+((4,85+5,60)*2*0,25)+(((0,90+0,70)*2*0,25)*2)" strop akumulačních nádrží ... skladba SH/3, SH/4</t>
  </si>
  <si>
    <t>((3,70+5,00+3,70)*3,20)+((4,00+5,60+4,00)*3,20)" obvodové stěny armaturní komory</t>
  </si>
  <si>
    <t>(5,60*4,00)-(1,70*3,90)+((4,30+5,60+4,30+1,70+3,90)*0,20)" strop armaturní komory</t>
  </si>
  <si>
    <t>((5,60+5,00)*2,30)+(((4,00+3,70)*3,45)*2)-(((1,15*1,70)/2)*2*2)+((2,10+1,10+2,10)*0,30)" obvodové stěny vstupní části</t>
  </si>
  <si>
    <t>((2,30+5,60+2,30)*2,70)+((2,00+5,00+2,00)*2,70)" obvodové stěny vstupní části</t>
  </si>
  <si>
    <t>((4,80*1,45)/2)*2*2" štítové zdi</t>
  </si>
  <si>
    <t>380356232</t>
  </si>
  <si>
    <t>Bednění kompletních konstrukcí čistíren odpadních vod, nádrží, vodojemů, kanálů konstrukcí neomítaných z betonu prostého nebo železového ploch rovinných odstranění</t>
  </si>
  <si>
    <t>-1187851642</t>
  </si>
  <si>
    <t>482,36</t>
  </si>
  <si>
    <t>380361006</t>
  </si>
  <si>
    <t>Výztuž kompletních konstrukcí čistíren odpadních vod, nádrží, vodojemů, kanálů z oceli 10 505 (R) nebo BSt 500</t>
  </si>
  <si>
    <t>-506598596</t>
  </si>
  <si>
    <t>množství výztuže 130 kg/m3</t>
  </si>
  <si>
    <t>(67,332+27,70)*0,130</t>
  </si>
  <si>
    <t>-903669144</t>
  </si>
  <si>
    <t>(4,25*2,35*2)" strop akumulačních nádrží</t>
  </si>
  <si>
    <t>(5,00*3,70)-(1,70*3,90)" strop armaturní komory</t>
  </si>
  <si>
    <t>1367687973</t>
  </si>
  <si>
    <t>338</t>
  </si>
  <si>
    <t>Oplocení</t>
  </si>
  <si>
    <t>275313611</t>
  </si>
  <si>
    <t>Základové patky z betonu tř. C 16/20</t>
  </si>
  <si>
    <t>2048814748</t>
  </si>
  <si>
    <t>patky sloupků oplocení betonováno přímo do výkopu + 3,5%</t>
  </si>
  <si>
    <t>0,80*0,80*0,80*2*1,035</t>
  </si>
  <si>
    <t>0,30*0,30*0,30*1,035</t>
  </si>
  <si>
    <t>0,40*0,40*0,70*21*1,035</t>
  </si>
  <si>
    <t>0,40*0,40*0,40*6*1,035</t>
  </si>
  <si>
    <t>338171121</t>
  </si>
  <si>
    <t>Osazování sloupků a vzpěr plotových ocelových v do 2,60 m se zalitím MC</t>
  </si>
  <si>
    <t>-930782140</t>
  </si>
  <si>
    <t>příloha D.1.7.1, D.1.7.9- pozice 2,3</t>
  </si>
  <si>
    <t>21,00  "průběžný sloupek</t>
  </si>
  <si>
    <t>6,00   "vzpěra</t>
  </si>
  <si>
    <t>5534225R</t>
  </si>
  <si>
    <t>sloupek plotový ocelový Pz a poplastovaný průměr 48 mm dl. 2600 mm v tmavě zelené barvě včetně krycího kloboučku a úchytek onapínacího a ostnatého drátu</t>
  </si>
  <si>
    <t>-2024408104</t>
  </si>
  <si>
    <t>příloha D.1.7.1, D.1.7.9- pozice 2</t>
  </si>
  <si>
    <t>5534227R</t>
  </si>
  <si>
    <t>vzpěra plotová ocelová PZ a poplastovaná průměr 42 mm dl. 2600 mm v tmavě zelené barvě včetně kompletní sady vhodného pčíslušenství pro přichycení vzpěry ke sloupku</t>
  </si>
  <si>
    <t>-198999884</t>
  </si>
  <si>
    <t>příloha D.1.7.1, D.1.7.9- pozice 3</t>
  </si>
  <si>
    <t>348101260</t>
  </si>
  <si>
    <t>Osazení vrat a vrátek k oplocení na ocelové sloupky do 15 m2</t>
  </si>
  <si>
    <t>-1976933741</t>
  </si>
  <si>
    <t>příloha D.1.7.1, D.1.7.9- pozice 6</t>
  </si>
  <si>
    <t>1,0</t>
  </si>
  <si>
    <t>553423R1</t>
  </si>
  <si>
    <t xml:space="preserve">ocelová dvoukřídlá otočná brána 4,0x2,0 m </t>
  </si>
  <si>
    <t>1633773651</t>
  </si>
  <si>
    <t>ocelová dvoukřídlová otočná brána</t>
  </si>
  <si>
    <t>- osový rozestup sloupků brány 4,10 m, průjezdná šířka min 3,70 m, výška brány 2,00 m,</t>
  </si>
  <si>
    <t>- křídla brány budou ven otevíravá - svařit z tenkostěnných profilů,</t>
  </si>
  <si>
    <t>- trubky sloupků budou nahoře zaslepené a budou vybavené otočnými závěsy křídel a držáky pro uchycení pletiva,</t>
  </si>
  <si>
    <t>- křídla, sloupky i vzpěry brány budou pozinkované a opatřené nátěrovým systémem v barvě tmavě zelené,</t>
  </si>
  <si>
    <t>- součástí  křídel brány bude oboustranná klika, vratový zámek zadlabací  vložkový a uzamykatelná rozvora včetně visacího zámku s bezpečnostní vložkou</t>
  </si>
  <si>
    <t>do venkovního prostředí a zarážka s protikusem rozvory zabetonovaná do zákl. bloku</t>
  </si>
  <si>
    <t>348401130</t>
  </si>
  <si>
    <t>Montáž oplocení ze strojového pletiva s napínacími dráty výšky do 2,0 m</t>
  </si>
  <si>
    <t>-1854060949</t>
  </si>
  <si>
    <t>Poznámka k položce:_x000D_
včetně napínacích drátů</t>
  </si>
  <si>
    <t>příloha D.1.7.1, D.1.7.9- pozice 1</t>
  </si>
  <si>
    <t>58,00</t>
  </si>
  <si>
    <t>3132750R1</t>
  </si>
  <si>
    <t>pletivo drátěné plastifikované se čtvercovými oky 50/2,7 mm v 2000mm bez napínacíhoi drátu v tmavě zelené barvě</t>
  </si>
  <si>
    <t>1271984910</t>
  </si>
  <si>
    <t>348401350</t>
  </si>
  <si>
    <t>Rozvinutí, montáž a napnutí napínacího drátu na oplocení</t>
  </si>
  <si>
    <t>1447763956</t>
  </si>
  <si>
    <t>příloha D.1.7.1, D.1.7.9- pozice 4</t>
  </si>
  <si>
    <t>200,00" napínací drát</t>
  </si>
  <si>
    <t>15615300</t>
  </si>
  <si>
    <t>drát kruhový Pz poplastovaný napínací D 3,80 mm tmavě zelený včetně napínáků</t>
  </si>
  <si>
    <t>-1662833318</t>
  </si>
  <si>
    <t>200*1,05 'Přepočtené koeficientem množství</t>
  </si>
  <si>
    <t>451577877</t>
  </si>
  <si>
    <t>Podklad nebo lože pod dlažbu vodorovný nebo do sklonu 1:5 ze štěrkopísku tl do 100 mm</t>
  </si>
  <si>
    <t>-2119572248</t>
  </si>
  <si>
    <t>příloha D.1.7.1, D.1.7.9- pozice 5</t>
  </si>
  <si>
    <t>60,00*0,50</t>
  </si>
  <si>
    <t>451579877</t>
  </si>
  <si>
    <t>Příplatek ZKD 10 mm tl nad 100 mm u podkladu nebo lože pod dlažbu ze štěrkopísku</t>
  </si>
  <si>
    <t>-1586370457</t>
  </si>
  <si>
    <t>lože tl. 15 cm</t>
  </si>
  <si>
    <t>60,00*0,50*5</t>
  </si>
  <si>
    <t>6372111R1.1</t>
  </si>
  <si>
    <t>Pás z betonových dlaždic tl 50 mm kladených do písku s vyříznutím drážky pro sloupky</t>
  </si>
  <si>
    <t>230640051</t>
  </si>
  <si>
    <t>953-R01</t>
  </si>
  <si>
    <t>Dodávka a montáž  bezpečnostní, orientační nebo informační tabulky</t>
  </si>
  <si>
    <t>-1870694236</t>
  </si>
  <si>
    <t>Poznámka k položce:_x000D_
Oplocený areál vodojemu bude zřetelně označen informačními a výstražnými tabulkami a zákazovými značkami dle požadavků provozovatele (nepovolaným vstup zakázán atd.).</t>
  </si>
  <si>
    <t>příloha D.1.7.1</t>
  </si>
  <si>
    <t>4,00" oplocení - odhad ... 4 ks</t>
  </si>
  <si>
    <t>434121426</t>
  </si>
  <si>
    <t>Osazení prefabrikovaných betonových schodišťových stupňů na podkladní lože ze štěkopísku do pdkladního betonu tl.50mm</t>
  </si>
  <si>
    <t>1202995885</t>
  </si>
  <si>
    <t>9*0,60" venkovní schodiště</t>
  </si>
  <si>
    <t>59372020</t>
  </si>
  <si>
    <t>betonové prefabrikované schodišťové bloky 350/150 mm dl.600 mm s protiskluznou úpravou na horním líci</t>
  </si>
  <si>
    <t>-628755074</t>
  </si>
  <si>
    <t>9" venkovní schodiště</t>
  </si>
  <si>
    <t>442R01</t>
  </si>
  <si>
    <t>Dodávka a montáž podhledu ze sendvičových panelů s tepelně-izolačním jádrem z tuhé PIR pěny o tloušťce 120 mm, vč. lemovacích lišt</t>
  </si>
  <si>
    <t>107173558</t>
  </si>
  <si>
    <t>Poznámka k položce:_x000D_
Obě krycí vrstvy (vnitřní i vnější) sendvičových panelů budou zhotoveny z oboustranně žárově pozinkovaného ocelového lakovaného plechu s povrchovou úpravou vhodnou pro dané prostředí. Interiérové povrchy panelů budou opatřeny povrchovou úpravou vhodnou pro použití v_x000D_
potravinářském průmyslu, respektive pro použití v prostředí s vyššími hygienickými nároky._x000D_
Po obvodu místnosti bude podhled lemován lištou ohnutou z lakovaného pozinkovaného plechu se shodnou povrchovou úpravou jako plech na použitých panelech._x000D_
Spoje zámků mezi PIR panely budou těsněny systémovým tmelem a z interiérové strany budou doplněny systémovou páskou pro zvýšení neprůvzdušnosti a parotěsnosti a překryty systémovou lištou.</t>
  </si>
  <si>
    <t>viz přípoha D.1.7.1,  D.1.7.6, D.1.7.7  ...  skladba SH/6</t>
  </si>
  <si>
    <t>6,15*5,00" podhled - sendvičové panely</t>
  </si>
  <si>
    <t>Podkladní desky z betonu prostého tř. C 12/15 otevřený výkop</t>
  </si>
  <si>
    <t>-682634316</t>
  </si>
  <si>
    <t>dno pod jímkami</t>
  </si>
  <si>
    <t>3,90*3,35*0,10</t>
  </si>
  <si>
    <t xml:space="preserve">dno pod akumulačními nádržemi </t>
  </si>
  <si>
    <t>(6,20*5,15*0,10)-(3,60*1,65*0,10)</t>
  </si>
  <si>
    <t>(5,10+2,20+2,20)*((1,10*1,10)/2)"výplň svahování jámy</t>
  </si>
  <si>
    <t>dno pod armaturní komorou</t>
  </si>
  <si>
    <t>(6,20*4,90*0,10)-(3,60*1,10*0,10)</t>
  </si>
  <si>
    <t>(4,70+2,40+2,40)*((0,70*0,70)/2)"výplň svahování jámy</t>
  </si>
  <si>
    <t>-92299512</t>
  </si>
  <si>
    <t>(3,90+3,35)*2*0,10</t>
  </si>
  <si>
    <t>(5,15+6,20+5,15+2,40)*0,10</t>
  </si>
  <si>
    <t>(1,95+3,60+1,95)*1,10"výplň svahování jámy</t>
  </si>
  <si>
    <t>(4,90+6,20+4,90+2,40)*0,10</t>
  </si>
  <si>
    <t>(1,70+3,60+1,70)*0,70"výplň svahování jámy</t>
  </si>
  <si>
    <t>457311118</t>
  </si>
  <si>
    <t>Vyrovnávací nebo spádový beton C 30/37 včetně úpravy povrchu</t>
  </si>
  <si>
    <t>1503591597</t>
  </si>
  <si>
    <t>viz přípoha D.1.7.1, D.1.7.3,, D.1.7.4, D.1.7.6, D.1.7.7</t>
  </si>
  <si>
    <t>AN1, AN2 - jímky</t>
  </si>
  <si>
    <t>(1,25*1,25*0,40*2)+(((0,55*0,75)/2)*1,95*2)" dno</t>
  </si>
  <si>
    <t>621R01</t>
  </si>
  <si>
    <t>Dodávka a montáž závěsného nosného ocelového roštu podhledu z PUR panelů</t>
  </si>
  <si>
    <t>708259378</t>
  </si>
  <si>
    <t>6,15*5,00" závěsný rošt</t>
  </si>
  <si>
    <t>631319175R</t>
  </si>
  <si>
    <t>Příplatek k vyrovnácímu nebo spádového betonu za stržení povrchu spodní vrstvy před vložením výztuže</t>
  </si>
  <si>
    <t>776675722</t>
  </si>
  <si>
    <t>631362021.1</t>
  </si>
  <si>
    <t>Výztuž ze svařovaných sítí z drátů typu KARI</t>
  </si>
  <si>
    <t>-2000270139</t>
  </si>
  <si>
    <t>výztuž kari sítí 100/100/4 ... hmotnost 1,98 kg/m2</t>
  </si>
  <si>
    <t>((0,70*0,70*2)+(0,93*1,95*2))*1,2*0,00198" AN1, AN2 - jímky</t>
  </si>
  <si>
    <t>Úpravy povrchů, podlahy a osazování výplní</t>
  </si>
  <si>
    <t>564251111</t>
  </si>
  <si>
    <t>Podklad nebo podsyp ze štěrkopísku ŠP tl 150 mm</t>
  </si>
  <si>
    <t>-1492599758</t>
  </si>
  <si>
    <t>Poznámka k položce:_x000D_
pískové lože okapového chodníčku</t>
  </si>
  <si>
    <t>okapový chodník</t>
  </si>
  <si>
    <t>(6,10+4,20+2,50+6,40+2,90)*0,30</t>
  </si>
  <si>
    <t>619325131</t>
  </si>
  <si>
    <t>Vytažení vápenocementových fabionů, hran nebo koutů</t>
  </si>
  <si>
    <t>8909344</t>
  </si>
  <si>
    <t>fabiony ve styku podlaha x stěna, R 40mm</t>
  </si>
  <si>
    <t>viz přípoha D.1.7.1</t>
  </si>
  <si>
    <t>((4,25+2,35)*2*2)-((1,25+1,25)*2)" AN1, AN2</t>
  </si>
  <si>
    <t>622211021</t>
  </si>
  <si>
    <t>Montáž kontaktního zateplení vnějších stěn lepením a mechanickým kotvením polystyrénových desek do betonu a zdiva tl přes 80 do 120 mm</t>
  </si>
  <si>
    <t>-2110601462</t>
  </si>
  <si>
    <t>viz přípoha D.1.7.1, D.1.7.3,, D.1.7.4, D.1.7.6, D.1.7.7, D.1.7.8</t>
  </si>
  <si>
    <t>(5,80*1,90*2)+(3,95*2,05*2)+(2,60*1,90*2)+(((3,95*2,40)/2)*2)+(((2,25*1,55)/2)*2)+(((1,55+1,30)/2)*0,40*2)-(1,10*1,80)"skladba SV/3  - fasáda AK</t>
  </si>
  <si>
    <t>28372051</t>
  </si>
  <si>
    <t>deska EPS 70 fasádní s profilovanou drážkou po obvodu λ=0,039 tl 120mm</t>
  </si>
  <si>
    <t>1685330153</t>
  </si>
  <si>
    <t>((5,80*1,90*2)+(3,95*2,05*2)+(2,60*1,90*2)+(((3,95*2,40)/2)*2)+(((2,25*1,55)/2)*2)+(((1,55+1,30)/2)*0,40*2)-(1,10*1,80))*1,05"skladba SV/3 - fasáda AK</t>
  </si>
  <si>
    <t>622213021</t>
  </si>
  <si>
    <t>Montáž kontaktního zateplení vnějších stěn polystyrénových desek lepením na beton a zdivo tl přes 80 do 120 mm</t>
  </si>
  <si>
    <t>-1966632879</t>
  </si>
  <si>
    <t>((5,80+2,10+0,80+2,80+5,80+4,20+2,40)*0,30)" zateplení soklu - skladba SV/2, nadzemní část AK</t>
  </si>
  <si>
    <t>((5,80+2,10+0,80+1,10+2,80+4,20+2,40)*1,00)+(5,80*0,50)" zateplení soklu - skladba SV/2, poddzemní část AK</t>
  </si>
  <si>
    <t>28376422</t>
  </si>
  <si>
    <t>deska XPS hrana polodrážková a hladký povrch 300kPA λ=0,035 tl 100mm</t>
  </si>
  <si>
    <t>948930431</t>
  </si>
  <si>
    <t>((5,80+2,10+0,80+2,80+5,80+4,20+2,40)*0,30)*1,05" zateplení soklu - skladba SV/2, nadzemní část AK</t>
  </si>
  <si>
    <t>(((5,80+2,10+0,80+1,10+2,80+4,20+2,40)*1,00)+(5,80*0,50))*1,05" zateplení soklu - skladba SV/2, poddzemní část AK</t>
  </si>
  <si>
    <t>622521012</t>
  </si>
  <si>
    <t>Tenkovrstvá silikátová zatíraná omítka zrnitost 1,5 mm vnějších stěn včetně penetrace</t>
  </si>
  <si>
    <t>1137818137</t>
  </si>
  <si>
    <t>silikátová omítka bílé a světle modré barvy</t>
  </si>
  <si>
    <t>(5,80*1,90*2)+(3,95*2,05*2)+(2,60*1,90*2)+(((3,95*2,40)/2)*2)+(((2,25*1,55)/2)*2)"skladba SV/3  - fasáda AK</t>
  </si>
  <si>
    <t>(((2,60*1,10)/2)*2)+(((1,55+1,30)/2)*0,40*2)-(1,10*1,80)"skladba SV/3  - fasáda AK</t>
  </si>
  <si>
    <t>622541022</t>
  </si>
  <si>
    <t>Tenkovrstvá soklová mozaiková zatíraná omítka zrnitost 2,0 mm vnějších stěn včetně penetrace</t>
  </si>
  <si>
    <t>125856908</t>
  </si>
  <si>
    <t>soklová mozaiková omítka tmavě modré barvy</t>
  </si>
  <si>
    <t>((5,80+2,10+0,80+2,80+5,80+4,20+2,40)*0,30)" sokl - skladba SV/2, nadzemní část AK</t>
  </si>
  <si>
    <t>629991011</t>
  </si>
  <si>
    <t>Zakrytí vnějších ploch před znečištěním včetně pozdějšího odkrytí výplní otvorů a svislých ploch fólií přilepenou lepící páskou</t>
  </si>
  <si>
    <t>-560450635</t>
  </si>
  <si>
    <t>1,10*2,10</t>
  </si>
  <si>
    <t>629999011</t>
  </si>
  <si>
    <t>Příplatek k úpravám povrchů za provádění styku dvou barev nebo struktur na fasádě</t>
  </si>
  <si>
    <t>791931206</t>
  </si>
  <si>
    <t>(5,80*4)+(2,10*4)+(4,10*4)+(0,20*2)</t>
  </si>
  <si>
    <t>631311115</t>
  </si>
  <si>
    <t>Mazanina tl přes 50 do 80 mm z betonu prostého bez zvýšených nároků na prostředí tř. C 20/25</t>
  </si>
  <si>
    <t>-820413115</t>
  </si>
  <si>
    <t>skladba SH/2 - tl. 45-95mm tj. prům. 70mm</t>
  </si>
  <si>
    <t>(3,70*5,00*0,070)-(2,80*0,70*0,070)" dno armaturní komory</t>
  </si>
  <si>
    <t>2,80*0,70*0,070" dno kanálu v armaturní komoře</t>
  </si>
  <si>
    <t>skladba SH/4 - tl. 55-75mm tj. prům. 65mm</t>
  </si>
  <si>
    <t>(2,00*5,00*0,065)-(0,90*0,70*0,065*2)" podlaha okolo poklopů do AN</t>
  </si>
  <si>
    <t>skladba SH/5 - tl. 45-85mm tj. prům. 65mm</t>
  </si>
  <si>
    <t>(2,00*5,00*0,065)+(1,10*1,70*0,065)+(1,10*0,40*0,065)" podlaha vstupní části</t>
  </si>
  <si>
    <t>631311117</t>
  </si>
  <si>
    <t>Mazanina tl přes 50 do 80 mm z betonu prostého bez zvýšených nároků na prostředí tř. C 30/37</t>
  </si>
  <si>
    <t>1745478045</t>
  </si>
  <si>
    <t>skladba SH/1 - tl. 50-100mm tj. prům. 75mm</t>
  </si>
  <si>
    <t>(4,25*2,35*0,075*2)-(1,25*1,25*0,075*2)" AN1, AN2</t>
  </si>
  <si>
    <t>631319171</t>
  </si>
  <si>
    <t>Příplatek k mazanině tl přes 50 do 80 mm za stržení povrchu spodní vrstvy před vložením výztuže</t>
  </si>
  <si>
    <t>-912769181</t>
  </si>
  <si>
    <t>631362021</t>
  </si>
  <si>
    <t>Výztuž mazanin ze svařovaných sítí z drátů typu KARI</t>
  </si>
  <si>
    <t>999839892</t>
  </si>
  <si>
    <t>((4,25*2,35*2)-(1,25*1,25*2))*1,2*0,00198" skladba SH/1 - AN1, AN2</t>
  </si>
  <si>
    <t>((3,70*5,00)-(2,80*0,70))*1,2*0,00198" skladba SH/2 - dno armaturní komory</t>
  </si>
  <si>
    <t>(2,80*0,70)*1,2*0,00198" dno kanálu v armaturní komoře</t>
  </si>
  <si>
    <t>((2,00*5,00)-(0,90*0,70*2))*1,2*0,00198" skladba SH/4 - podlaha okolo poklopů do AN</t>
  </si>
  <si>
    <t>((2,00*5,00)+(1,10*1,70)+(1,10*0,40))*1,2*0,00198" skladba SH/5 - podlaha vstupní části</t>
  </si>
  <si>
    <t>632481215</t>
  </si>
  <si>
    <t>Separační vrstva k oddělení podlahových vrstev z geotextilie</t>
  </si>
  <si>
    <t>-1470081989</t>
  </si>
  <si>
    <t>6,63" geotextilie okapového chodníku proti prorůstání</t>
  </si>
  <si>
    <t>637211124</t>
  </si>
  <si>
    <t>Okapový chodník z betonových dlaždic tl 50 mm kladených do písku se zalitím spár MC</t>
  </si>
  <si>
    <t>-1602733686</t>
  </si>
  <si>
    <t>931991111R.2</t>
  </si>
  <si>
    <t>Zřízení těsnění spáry ve dně a stěně kompletní provedení</t>
  </si>
  <si>
    <t>-2107982836</t>
  </si>
  <si>
    <t>Poznámka k položce:_x000D_
= kompletní dodávka a provedení dle zvyklostí dodavatele (např. těsnící bitumenové plechy, těsnící bobtnající pásky, pásy s vloženým bobtnavým páskem, pryžové pásy, injektážní hadičky ap. ...)</t>
  </si>
  <si>
    <t>39,00 "těsněná spára</t>
  </si>
  <si>
    <t>-535941461</t>
  </si>
  <si>
    <t>2,35*4,25*3,50"AN1</t>
  </si>
  <si>
    <t>2,35*4,25*3,50"AN2</t>
  </si>
  <si>
    <t>804584129</t>
  </si>
  <si>
    <t>2,35*4,25*3,50*1,03"AN1</t>
  </si>
  <si>
    <t>2,35*4,25*3,50*1,03"AN2</t>
  </si>
  <si>
    <t>93631R.002</t>
  </si>
  <si>
    <t xml:space="preserve">Těsnění prostupů dobetonováním a bobtnavým tmelem </t>
  </si>
  <si>
    <t>286029211</t>
  </si>
  <si>
    <t>Poznámka k položce:_x000D_
příloha D.1.7.1 - Tabulka prostupů_x000D_
= prostup těsněný dle poznámky č.1) vč. očištění, bednění a odbednění</t>
  </si>
  <si>
    <t>příloha D.1.7.1 tabulka prostupů</t>
  </si>
  <si>
    <t>2,00 "d 250</t>
  </si>
  <si>
    <t>2,00 "d 300</t>
  </si>
  <si>
    <t>1,00 "d 350</t>
  </si>
  <si>
    <t>939941111R.1</t>
  </si>
  <si>
    <t>Řízené spáry těsněné křížovým bitumenovým plechem ve dně a stěně kompletní provedení</t>
  </si>
  <si>
    <t>-2140291747</t>
  </si>
  <si>
    <t>Poznámka k položce:_x000D_
Těsnící prvky řízených spár musí být osazeny v souladu s montážními předpisy (technický list) výrobce.</t>
  </si>
  <si>
    <t>56,00 "řízená spára</t>
  </si>
  <si>
    <t>Lešení řadové trubkové lehké pracovní s podlahami s provozním zatížením tř. 3 do 200 kg/m2 šířky tř. W09 od 0,9 do 1,2 m, výšky výšky do 10 m montáž</t>
  </si>
  <si>
    <t>-916492026</t>
  </si>
  <si>
    <t>Poznámka k položce:_x000D_
včetně kotvení lešení</t>
  </si>
  <si>
    <t>((4,85+5,60+4,85)*3,90)" vně akumulačních nádrží</t>
  </si>
  <si>
    <t>((4,25+2,35)*2*3,50)*2" uvnitř akumulačních nádrží</t>
  </si>
  <si>
    <t>((3,70+5,00+3,70)*3,60)" vně armaturní komory</t>
  </si>
  <si>
    <t>((4,00+5,60)*2*3,20)" uvnitř armaturní komory</t>
  </si>
  <si>
    <t>(5,80*2,70)+(5,80*2,20)+(6,60*3,25*2)+((4,80*1,45)/2)*2" vně stěny vstupní části</t>
  </si>
  <si>
    <t>(5,00*2,70)+(5,00*2,20)+(5,70*3,25*2)+((4,80*1,45)/2)*2" uvnitř stěny vstupní části</t>
  </si>
  <si>
    <t>Lešení řadové trubkové lehké pracovní s podlahami s provozním zatížením tř. 3 do 200 kg/m2 šířky tř. W09 od 0,9 do 1,2 m, výšky výšky do 10 m příplatek k ceně za každý den použití</t>
  </si>
  <si>
    <t>-974065993</t>
  </si>
  <si>
    <t>404,94*30 "nájem odhad 30 dnů</t>
  </si>
  <si>
    <t>Lešení řadové trubkové lehké pracovní s podlahami s provozním zatížením tř. 3 do 200 kg/m2 šířky tř. W09 od 0,9 do 1,2 m, výšky výšky do 10 m demontáž</t>
  </si>
  <si>
    <t>1847800074</t>
  </si>
  <si>
    <t>404,94</t>
  </si>
  <si>
    <t>943111111</t>
  </si>
  <si>
    <t>Lešení prostorové trubkové lehké pracovní bez podlah s provozním zatížením tř. 3 do 200 kg/m2 výšky do 10 m montáž</t>
  </si>
  <si>
    <t>-327692346</t>
  </si>
  <si>
    <t>(5,00*5,70)" uvnitř vstupní části</t>
  </si>
  <si>
    <t>943111211</t>
  </si>
  <si>
    <t>Lešení prostorové trubkové lehké pracovní bez podlah s provozním zatížením tř. 3 do 200 kg/m2 výšky do 10 m příplatek k ceně za každý den použití</t>
  </si>
  <si>
    <t>1924287329</t>
  </si>
  <si>
    <t>28,50*30"nájem odhad 30 dnů</t>
  </si>
  <si>
    <t>943111811</t>
  </si>
  <si>
    <t>Lešení prostorové trubkové lehké pracovní bez podlah s provozním zatížením tř. 3 do 200 kg/m2 výšky do 10 m demontáž</t>
  </si>
  <si>
    <t>-172544452</t>
  </si>
  <si>
    <t>28,50</t>
  </si>
  <si>
    <t>Vyčištění objektů čistíren odpadních vod, nádrží, žlabů nebo kanálů světlé výšky prostoru do 3,5 m</t>
  </si>
  <si>
    <t>-52718753</t>
  </si>
  <si>
    <t>(4,25*2,35)*2" akumulační nádrže</t>
  </si>
  <si>
    <t>(4,00*5,60)" armaturní komora</t>
  </si>
  <si>
    <t>(5,00*5,70)" vstupní část</t>
  </si>
  <si>
    <t>977151125</t>
  </si>
  <si>
    <t>Jádrové vrty diamantovými korunkami do stavebních materiálů D přes 180 do 200 mm</t>
  </si>
  <si>
    <t>-1933445513</t>
  </si>
  <si>
    <t>příloha D.1.7.1 ... Tabulka prostupů</t>
  </si>
  <si>
    <t>prům. 200 mm</t>
  </si>
  <si>
    <t>0,30*2</t>
  </si>
  <si>
    <t>977151128</t>
  </si>
  <si>
    <t>Jádrové vrty diamantovými korunkami do stavebních materiálů (železobetonu, betonu, cihel, obkladů, dlažeb, kamene) průměru přes 250 do 300 mm</t>
  </si>
  <si>
    <t>1628578676</t>
  </si>
  <si>
    <t>prům. 300 mm</t>
  </si>
  <si>
    <t>0,30*5</t>
  </si>
  <si>
    <t>977151129</t>
  </si>
  <si>
    <t>Jádrové vrty diamantovými korunkami do stavebních materiálů (železobetonu, betonu, cihel, obkladů, dlažeb, kamene) průměru přes 300 do 350 mm</t>
  </si>
  <si>
    <t>1776243859</t>
  </si>
  <si>
    <t>prům. 350 mm</t>
  </si>
  <si>
    <t>0,15*1</t>
  </si>
  <si>
    <t>977151227</t>
  </si>
  <si>
    <t>Jádrové vrty dovrchní diamantovými korunkami do stavebních materiálů D přes 225 do 250 mm</t>
  </si>
  <si>
    <t>-3749655</t>
  </si>
  <si>
    <t>prům. 250 mm</t>
  </si>
  <si>
    <t>0,20*2</t>
  </si>
  <si>
    <t>977151228</t>
  </si>
  <si>
    <t>Jádrové vrty dovrchní diamantovými korunkami do stavebních materiálů D přes 250 do 300 mm</t>
  </si>
  <si>
    <t>183324417</t>
  </si>
  <si>
    <t>0,20*1</t>
  </si>
  <si>
    <t>Přesun sutě</t>
  </si>
  <si>
    <t>997013112</t>
  </si>
  <si>
    <t>Vnitrostaveništní doprava suti a vybouraných hmot pro budovy v přes 6 do 9 m</t>
  </si>
  <si>
    <t>-1441248681</t>
  </si>
  <si>
    <t>0,453</t>
  </si>
  <si>
    <t>Odvoz suti a vybouraných hmot na skládku nebo meziskládku se složením, na vzdálenost do 1 km</t>
  </si>
  <si>
    <t>-231128692</t>
  </si>
  <si>
    <t>Odvoz suti a vybouraných hmot na skládku nebo meziskládku se složením, na vzdálenost Příplatek k ceně za každý další i započatý 1 km přes 1 km</t>
  </si>
  <si>
    <t>1248680350</t>
  </si>
  <si>
    <t>0,453*16</t>
  </si>
  <si>
    <t>997013601</t>
  </si>
  <si>
    <t>Poplatek za uložení stavebního odpadu na skládce (skládkovné) z prostého betonu zatříděného do Katalogu odpadů pod kódem 17 01 01</t>
  </si>
  <si>
    <t>-438214460</t>
  </si>
  <si>
    <t>0,041+0,24+0,032+0,044+0,096</t>
  </si>
  <si>
    <t>Přesun hmot pro nádrže, jímky, zásobníky a jámy betonové monolitické výšky do 25 m</t>
  </si>
  <si>
    <t>-1450044175</t>
  </si>
  <si>
    <t>711122131</t>
  </si>
  <si>
    <t>Provedení izolace proti zemní vlhkosti svislé za horka nátěrem asfaltovým</t>
  </si>
  <si>
    <t>965747878</t>
  </si>
  <si>
    <t xml:space="preserve">((6,00+9,25)*2*0,40)+((5,60+9,25)*2*0,20)" základ.deska </t>
  </si>
  <si>
    <t>((4,25+5,60+4,25)*3,25)" stěny akumulačních nádrží</t>
  </si>
  <si>
    <t>((4,00+5,60+4,00)*2,50)" stěny armaturní komory</t>
  </si>
  <si>
    <t>97,965*3 "2x bitumenový ochranný a 1x penetrační nátěr</t>
  </si>
  <si>
    <t>24617150</t>
  </si>
  <si>
    <t>nátěr hydroizolační na bázi asfaltu a plastu do spodní stavby</t>
  </si>
  <si>
    <t>1096630614</t>
  </si>
  <si>
    <t>Poznámka k položce:_x000D_
vnější ochranný bitumenový nátěr</t>
  </si>
  <si>
    <t>293,895*1,7</t>
  </si>
  <si>
    <t>711131101.1</t>
  </si>
  <si>
    <t>Provedení izolace proti zemní vlhkosti pásy na sucho vodorovné AIP nebo tkaninou</t>
  </si>
  <si>
    <t>1621156286</t>
  </si>
  <si>
    <t>3,90*3,35*2" 2x nepískovaná asfaltová lepenka typ A</t>
  </si>
  <si>
    <t>(6,20*5,15*2)-(3,60*1,65*2)" 2x nepískovaná asfaltová lepenka typ A</t>
  </si>
  <si>
    <t>(6,20*4,90*2)-(3,60*1,10*2)" 2x nepískovaná asfaltová lepenka typ A</t>
  </si>
  <si>
    <t>viz přípoha D.1.7.1,  D.1.7.6, D.1.7.7</t>
  </si>
  <si>
    <t>5,60*0,30*2" podložení pozednic</t>
  </si>
  <si>
    <t>0,30*0,30*2" podložení vaznice</t>
  </si>
  <si>
    <t>0,30*0,30*2" podložení vrcholové vaznice</t>
  </si>
  <si>
    <t>62811150</t>
  </si>
  <si>
    <t>asfaltový pás separační bez krycí vrstvy (impregnovaná vložka), typu A</t>
  </si>
  <si>
    <t>-1678740267</t>
  </si>
  <si>
    <t>(3,90*3,35*2)*1,1655" 2x nepískovaná asfaltová lepenka typ A</t>
  </si>
  <si>
    <t>((6,20*5,15*2)-(3,60*1,65*2))*1,1655" 2x nepískovaná asfaltová lepenka typ A</t>
  </si>
  <si>
    <t>((6,20*4,90*2)-(3,60*1,10*2))*1,1655</t>
  </si>
  <si>
    <t>62856011</t>
  </si>
  <si>
    <t>pás asfaltový natavitelný modifikovaný SBS s vložkou z hliníkové fólie s textilií a spalitelnou PE fólií nebo jemnozrnným minerálním posypem na horním povrchu tl 4,0mm</t>
  </si>
  <si>
    <t>2057210060</t>
  </si>
  <si>
    <t>5,60*0,30*2*1,1655" podložení pozednic</t>
  </si>
  <si>
    <t>0,30*0,30*2*1,1655" podložení vaznice</t>
  </si>
  <si>
    <t>0,30*0,30*2*1,1655" podložení vrcholové vaznice</t>
  </si>
  <si>
    <t>711161173</t>
  </si>
  <si>
    <t>Provedení izolace proti zemní vlhkosti nopovou fólií na ploše vodorovné V z nopové fólie</t>
  </si>
  <si>
    <t>2038557075</t>
  </si>
  <si>
    <t>(5,70*2,60)*1"skladba SH/3 - strop akumulačních nádrží</t>
  </si>
  <si>
    <t>28323010</t>
  </si>
  <si>
    <t>fólie profilovaná (nopová) drenážní HDPE s výškou nopů 20mm</t>
  </si>
  <si>
    <t>808524389</t>
  </si>
  <si>
    <t>(5,70*2,60)*1*1,1655"skladba SH/3 - strop akumulačních nádrží</t>
  </si>
  <si>
    <t>711161273</t>
  </si>
  <si>
    <t>Provedení izolace proti zemní vlhkosti nopovou fólií na ploše svislé S z nopové fólie</t>
  </si>
  <si>
    <t>71160843</t>
  </si>
  <si>
    <t>((2,60+5,70+2,60)*0,50)*1"skladba SV/1 - svislá izolace stropu akumulačních nádrží</t>
  </si>
  <si>
    <t>((5,80+2,10+0,80+1,10+2,80+4,20+2,40)*1,00)+(5,80*0,50)" zateplení soklu - skladba SV/2, podzemní část AK</t>
  </si>
  <si>
    <t>-667919954</t>
  </si>
  <si>
    <t>((2,60+5,70+2,60)*0,50)*1*1,221"skladba SV/1 - svislá izolace stropu akumulačních nádrží</t>
  </si>
  <si>
    <t>(((5,80+2,10+0,80+1,10+2,80+4,20+2,40)*1,00)+(5,80*0,50))*1*1,221" zateplení soklu - skladba SV/2, podzemní část AK</t>
  </si>
  <si>
    <t>711161383</t>
  </si>
  <si>
    <t>Izolace proti zemní vlhkosti nopovou fólií ukončení horní lištou</t>
  </si>
  <si>
    <t>1477643905</t>
  </si>
  <si>
    <t>((2,60+5,70+2,60))*1"svislá izolace stropu akumulačních nádrží</t>
  </si>
  <si>
    <t>0*(2,40+12,80+2,40)"podzemní část AK nad AN1</t>
  </si>
  <si>
    <t>"podzemní část AK</t>
  </si>
  <si>
    <t>711191001</t>
  </si>
  <si>
    <t>Provedení adhezního můstku na vodorovné ploše</t>
  </si>
  <si>
    <t>-126233332</t>
  </si>
  <si>
    <t>skladba SH/1 - AN1, AN2</t>
  </si>
  <si>
    <t>(4,25*2,35*2)" adhezní můstek</t>
  </si>
  <si>
    <t>skladba SH/2 - dno armaturní komory</t>
  </si>
  <si>
    <t>((3,70*5,00)-(2,80*0,70))" adhezní můstek</t>
  </si>
  <si>
    <t>(2,80*0,70)" dno kanálu v armaturní komoře - adhezní můstek</t>
  </si>
  <si>
    <t>skladba SH/4 - podlaha okolo poklopů do AN</t>
  </si>
  <si>
    <t>(2,00*5,00)-(0,90*0,70*2)" adhezní můstek</t>
  </si>
  <si>
    <t>711191011</t>
  </si>
  <si>
    <t>Provedení adhezního můstku na svislé ploše</t>
  </si>
  <si>
    <t>917308803</t>
  </si>
  <si>
    <t>jímky - AN1, AN2</t>
  </si>
  <si>
    <t>(1,25*4*0,40*2)+(0,75*1,25*2*2)" adhezní můstek</t>
  </si>
  <si>
    <t>58585112</t>
  </si>
  <si>
    <t>nátěr adhezní,spojovací můstek</t>
  </si>
  <si>
    <t>-511974422</t>
  </si>
  <si>
    <t>skladba SH/1 - dno AN1, AN2</t>
  </si>
  <si>
    <t>(4,25*2,35*2)*1,28" adhezní můstek</t>
  </si>
  <si>
    <t>jímky - stěny AN1, AN2</t>
  </si>
  <si>
    <t>((1,25*4*0,40*2)+(0,75*1,25*2*2))*1,85" adhezní můstek</t>
  </si>
  <si>
    <t>((3,70*5,00)-(2,80*0,70))*1,28" adhezní můstek</t>
  </si>
  <si>
    <t>(2,80*0,70)*1,28" dno kanálu v armaturní komoře - adhezní můstek</t>
  </si>
  <si>
    <t>((2,00*5,00)-(0,90*0,70*2))*1,28" adhezní můstek</t>
  </si>
  <si>
    <t>711471051</t>
  </si>
  <si>
    <t>Provedení izolace proti povrchové a podpovrchové tlakové vodě termoplasty na ploše vodorovné V folií PVC lepenou</t>
  </si>
  <si>
    <t>216317008</t>
  </si>
  <si>
    <t>28322004</t>
  </si>
  <si>
    <t>fólie hydroizolační pro spodní stavbu mPVC tl 1,5mm</t>
  </si>
  <si>
    <t>-72398869</t>
  </si>
  <si>
    <t>711472051</t>
  </si>
  <si>
    <t>Provedení izolace proti povrchové a podpovrchové tlakové vodě termoplasty na ploše svislé S folií PVC lepenou</t>
  </si>
  <si>
    <t>-1180434635</t>
  </si>
  <si>
    <t>1196897071</t>
  </si>
  <si>
    <t>711491172</t>
  </si>
  <si>
    <t>Provedení doplňků izolace proti vodě na vodorovné ploše z textilií vrstva ochranná</t>
  </si>
  <si>
    <t>865045659</t>
  </si>
  <si>
    <t>(5,70*2,60)*5"skladba SH/3 - strop akumulačních nádrží</t>
  </si>
  <si>
    <t>711491272</t>
  </si>
  <si>
    <t>Provedení doplňků izolace proti vodě na ploše svislé z textilií vrstva ochranná</t>
  </si>
  <si>
    <t>-1178311746</t>
  </si>
  <si>
    <t>((2,60+5,70+2,60)*0,50)*3"skladba SV/1 - svislá izolace stropu akumulačních nádrží</t>
  </si>
  <si>
    <t>69311172</t>
  </si>
  <si>
    <t>geotextilie PP s ÚV stabilizací 300g/m2</t>
  </si>
  <si>
    <t>1537270324</t>
  </si>
  <si>
    <t>(5,70*2,60)*5*1,1655"skladba SH/3 - strop akumulačních nádrží</t>
  </si>
  <si>
    <t>((2,60+5,70+2,60)*0,50)*3*1,221"skladba SV/1 - svislá izolace stropu akumulačních nádrží</t>
  </si>
  <si>
    <t>711491383</t>
  </si>
  <si>
    <t>Ostatní práce - montáž drenážní rohože</t>
  </si>
  <si>
    <t>-1721204444</t>
  </si>
  <si>
    <t>69331041</t>
  </si>
  <si>
    <t>rohož drenážní PE nelaminovaná 400g/m2</t>
  </si>
  <si>
    <t>392896122</t>
  </si>
  <si>
    <t>(5,70*2,60)*1*1,1"skladba SH/3 - strop akumulačních nádrží</t>
  </si>
  <si>
    <t>998711101</t>
  </si>
  <si>
    <t>Přesun hmot pro izolace proti vodě, vlhkosti a plynům stanovený z hmotnosti přesunovaného materiálu vodorovná dopravní vzdálenost do 50 m v objektech výšky do 6 m</t>
  </si>
  <si>
    <t>1463469679</t>
  </si>
  <si>
    <t>713111111</t>
  </si>
  <si>
    <t>Montáž tepelné izolace stropů rohožemi, pásy, dílci, deskami, bloky (izolační materiál ve specifikaci) vrchem bez překrytí lepenkou kladenými volně</t>
  </si>
  <si>
    <t>285111341</t>
  </si>
  <si>
    <t>(5,70*2,60)"skladba SH/3 - strop akumulačních nádrží</t>
  </si>
  <si>
    <t>28376417</t>
  </si>
  <si>
    <t>deska XPS hrana polodrážková a hladký povrch 300kPA λ=0,035 tl 50mm</t>
  </si>
  <si>
    <t>-395467537</t>
  </si>
  <si>
    <t>(5,70*2,60)*1,05"skladba SH/3 - strop akumulačních nádrží</t>
  </si>
  <si>
    <t>713131141</t>
  </si>
  <si>
    <t>Montáž tepelné izolace stěn rohožemi, pásy, deskami, dílci, bloky (izolační materiál ve specifikaci) lepením celoplošně bez mechanického kotvení</t>
  </si>
  <si>
    <t>-1352844907</t>
  </si>
  <si>
    <t>-624489361</t>
  </si>
  <si>
    <t>((2,60+5,70+2,60)*0,50)*1*1,05"skladba SV/1 - svislá izolace stropu akumulačních nádrží</t>
  </si>
  <si>
    <t>Konstrukce tesařské</t>
  </si>
  <si>
    <t>762332132</t>
  </si>
  <si>
    <t>Montáž vázaných kcí krovů pravidelných pomocí tesařských spojů z hraněného řeziva průřezové pl přes 120 do 224 cm2</t>
  </si>
  <si>
    <t>-928532314</t>
  </si>
  <si>
    <t>viz přípoha D.1.7.1,  D.1.7.6, D.1.7.7,  ...  výpis řeziva krovu</t>
  </si>
  <si>
    <t>7,00*2" PK1 - pozednice</t>
  </si>
  <si>
    <t>7,00*1" PK3 - vrcholová vaznice</t>
  </si>
  <si>
    <t>5,70*8" PK4 - krokev</t>
  </si>
  <si>
    <t>3,40*8" PK5 - krokev</t>
  </si>
  <si>
    <t>4,61*6" PK6 - kleština</t>
  </si>
  <si>
    <t>60512131</t>
  </si>
  <si>
    <t xml:space="preserve">hranol stavební řezivo průřezu do 224cm2 dl 6-8m, impregnovaný </t>
  </si>
  <si>
    <t>-631078166</t>
  </si>
  <si>
    <t>0,10*0,16*5,70*8*1,1" PK4 - krokev</t>
  </si>
  <si>
    <t>0,10*0,16*3,40*8*1,1" PK5 - krokev</t>
  </si>
  <si>
    <t>0,10*0,16*4,61*6*1,1" PK6 - kleština</t>
  </si>
  <si>
    <t>60512130</t>
  </si>
  <si>
    <t xml:space="preserve">hranol stavební řezivo průřezu do 224cm2 do dl 6m, impregnovaný </t>
  </si>
  <si>
    <t>1517706729</t>
  </si>
  <si>
    <t>0,16*0,10*7,00*2*1,1" PK1 - pozednice</t>
  </si>
  <si>
    <t>0,10*0,16*7,00*1*1,1" PK3 - vrcholová vaznice</t>
  </si>
  <si>
    <t>762332134</t>
  </si>
  <si>
    <t>Montáž vázaných kcí krovů pravidelných pomocí tesařských spojů z hraněného řeziva průřezové pl přes 288 do 450 cm2</t>
  </si>
  <si>
    <t>324772317</t>
  </si>
  <si>
    <t>7,00*1" PK2 - vaznice</t>
  </si>
  <si>
    <t>60512141</t>
  </si>
  <si>
    <t xml:space="preserve">hranol stavební řezivo průřezu do 450cm2 dl 6-8m, impregnovaný </t>
  </si>
  <si>
    <t>1925821276</t>
  </si>
  <si>
    <t>0,20*0,20*7,00*1*1,1" PK2 - vaznice</t>
  </si>
  <si>
    <t>762341027</t>
  </si>
  <si>
    <t>Bednění střech rovných sklon do 60° z desek OSB tl 25 mm na pero a drážku šroubovaných na krokve</t>
  </si>
  <si>
    <t>-1168230130</t>
  </si>
  <si>
    <t>viz přípoha D.1.7.1,  D.1.7.6, D.1.7.7,  ...  skladba SH/6</t>
  </si>
  <si>
    <t>(5,70+3,40)*7,00" záklop - celoplošné bednění</t>
  </si>
  <si>
    <t>762342511</t>
  </si>
  <si>
    <t>Montáž kontralatí na podklad bez tepelné izolace</t>
  </si>
  <si>
    <t>-626507459</t>
  </si>
  <si>
    <t>viz přípoha D.1.7.1,  D.1.7.6, D.1.7.7 ...  skladba SH/6</t>
  </si>
  <si>
    <t>5,70*8" kontralatě</t>
  </si>
  <si>
    <t>3,40*8" kontralatě</t>
  </si>
  <si>
    <t>60514101</t>
  </si>
  <si>
    <t>řezivo jehličnaté lať 50/60 mm, impregnované</t>
  </si>
  <si>
    <t>-518103728</t>
  </si>
  <si>
    <t>0,05*0,06*5,70*8*1,1" kontralatě</t>
  </si>
  <si>
    <t>0,05*0,06*3,40*8*1,1" kontralatě</t>
  </si>
  <si>
    <t>1085020672</t>
  </si>
  <si>
    <t>1,769+0,369+0,308+0,24</t>
  </si>
  <si>
    <t>762523108</t>
  </si>
  <si>
    <t>Položení podlahy z fošen na sraz</t>
  </si>
  <si>
    <t>1047538560</t>
  </si>
  <si>
    <t>1,50*5,00" revizní lávka z fošen tl. 30 mm</t>
  </si>
  <si>
    <t>60511130</t>
  </si>
  <si>
    <t>řezivo stavební fošny prismované středové š 160-220mm dl 2-5m, impregnované</t>
  </si>
  <si>
    <t>1500656751</t>
  </si>
  <si>
    <t>1,50*5,00*0,03*1,1" revizní lávka z fošen tl. 30 mm</t>
  </si>
  <si>
    <t>765191011</t>
  </si>
  <si>
    <t>Montáž pojistné hydroizolační nebo parotěsné fólie kladené ve sklonu do 30° volně na krokve</t>
  </si>
  <si>
    <t>-191013495</t>
  </si>
  <si>
    <t>(5,70+3,40)*7,00" folie</t>
  </si>
  <si>
    <t>28329052R</t>
  </si>
  <si>
    <t>fólie kontaktní vysoce difuzně propustná odolná vůči impregnaci dřevěných prvků, propustnost vodních par min 1000g/m2/24hod.</t>
  </si>
  <si>
    <t>593127089</t>
  </si>
  <si>
    <t>(5,70+3,40)*7,00*1,1655" folie</t>
  </si>
  <si>
    <t>765191023</t>
  </si>
  <si>
    <t>Montáž pojistné hydroizolační nebo parotěsné kladené ve sklonu přes 20° s lepenými spoji na bednění</t>
  </si>
  <si>
    <t>290431021</t>
  </si>
  <si>
    <t>(5,70+3,40)*7,00" rohož</t>
  </si>
  <si>
    <t>28329043</t>
  </si>
  <si>
    <t>fólie PUR/PP difuzně propustná s nakašírovanou PP strukturovanou rohoží v 8 mm pod hladkou plechovou krytinu, integrovaná samolepící páska, 380 g/m2</t>
  </si>
  <si>
    <t>429835907</t>
  </si>
  <si>
    <t>(5,70+3,40)*7,00*1,1655" rohož</t>
  </si>
  <si>
    <t>998762102</t>
  </si>
  <si>
    <t>Přesun hmot pro konstrukce tesařské stanovený z hmotnosti přesunovaného materiálu vodorovná dopravní vzdálenost do 50 m v objektech výšky přes 6 do 12 m</t>
  </si>
  <si>
    <t>-2037475195</t>
  </si>
  <si>
    <t>764111641</t>
  </si>
  <si>
    <t>Krytina střechy rovné drážkováním ze svitků z Pz plechu s povrchovou úpravou do rš 670 mm sklonu do 30°</t>
  </si>
  <si>
    <t>1602034767</t>
  </si>
  <si>
    <t>(5,70+3,40)*7,00" krytina modré barvy</t>
  </si>
  <si>
    <t>764212661</t>
  </si>
  <si>
    <t>Oplechování rovné okapové hrany z Pz s povrchovou úpravou rš 150 mm</t>
  </si>
  <si>
    <t>2007868807</t>
  </si>
  <si>
    <t xml:space="preserve">Poznámka k položce:_x000D_
příloha D.1.7.1 ... Výpis klempířských výrobků_x000D_
5/K - Oplechování okapu pojistné difúzní fólie, sklon střechy 30_x000D_
- oboustranně předlakovaný pozinkovaný ocelový plech tl. min. 0,5 mm,_x000D_
- včetně všech potřebných příponek, spojovacích prostředků a separační podložky,_x000D_
- rozvinutá šířka 150 mm_x000D_
_x000D_
_x000D_
</t>
  </si>
  <si>
    <t>příloha D.1.7.1 ... Výpis klempířských výrobků</t>
  </si>
  <si>
    <t>14,20"5/K - vč. všech potřebných příponek, spojovacích prostředků a separační podložky</t>
  </si>
  <si>
    <t>764213652R</t>
  </si>
  <si>
    <t xml:space="preserve">Dodávka a montáž střešního poklopu otevíravého z venku uzamykatelný visacím zámkem do venkovního prostředí s bezpečnostní vložkou s povrchovou úpravou, vč. přístupové cesty z nášlapných tašek a roštu </t>
  </si>
  <si>
    <t>1194803098</t>
  </si>
  <si>
    <t>1,00" střešní poklop s přstupovou cestou</t>
  </si>
  <si>
    <t>764511602</t>
  </si>
  <si>
    <t>Žlab podokapní půlkruhový z Pz s povrchovou úpravou včetně háků, čel a kónických kotlíků, půlkruhový DN 160 mm, rš 330 mm</t>
  </si>
  <si>
    <t>1940455550</t>
  </si>
  <si>
    <t xml:space="preserve">Poznámka k položce:_x000D_
příloha D.1.1.1 ... Výpis klempířských výrobků_x000D_
1/K - Podokapní žlab půlkruhového tvaru DN 160 mm,_x000D_
- lakovaný pozinkovaný plech tl. 0,7 mm,_x000D_
- včetně žlabových háků a všech potřebných příponek a spojovacích prostředků,_x000D_
- včetně kónických kotlíků, žlabových čel,_x000D_
- rozvinutá šířka 330 mm_x000D_
2/K - Podokapní žlab půlkruhového tvaru DN 160 mm,_x000D_
- lakovaný pozinkovaný plech tl. 0,7 mm,_x000D_
- včetně žlabových háků a všech potřebných příponek a spojovacích prostředků,_x000D_
- včetně kónických kotlíků, žlabových čel,_x000D_
- rozvinutá šířka 330 mm_x000D_
_x000D_
</t>
  </si>
  <si>
    <t>7,10"1/K - vč. žlabových háků a všech potřebných příponek a spojovacích prostředků, kónických kotlíků, žlabových čel</t>
  </si>
  <si>
    <t>7,10"2/K - vč. žlabových háků a všech potřebných příponek a spojovacích prostředků, kónických kotlíků, žlabových čel</t>
  </si>
  <si>
    <t>764518622</t>
  </si>
  <si>
    <t>Svody kruhové včetně objímek, kolen, odskoků z Pz s povrchovou úpravou tl. 0,7 mm průměru 100 mm</t>
  </si>
  <si>
    <t>-1463390068</t>
  </si>
  <si>
    <t xml:space="preserve">Poznámka k položce:_x000D_
příloha D.1.7.1 ... Výpis klempířských výrobků_x000D_
3/K- Plechové odpadní potrubí DN 100 z podokapního žlabu ve výšce cca 2,0 m nad terénem,_x000D_
- lakovaný pozinkovaný plech tl. 0,7 mm,_x000D_
- včetně horního odskoku, kotevních zděří a všech potřebných příponek a spojovacích prostředků,_x000D_
- rozvinutá šířka 330 mm,_x000D_
- vyústit na terén_x000D_
4/K - Plechové odpadní potrubí DN 100 z podokapního žlabu ve výšce cca 2,0 m nad terénem,_x000D_
- lakovaný pozinkovaný plech tl. 0,7 mm,_x000D_
- včetně horního odskoku, kotevních zděří a všech potřebných příponek a spojovacích prostředků,_x000D_
- rozvinutá šířka 330 mm,_x000D_
- vyústit na terén_x000D_
_x000D_
</t>
  </si>
  <si>
    <t>2,20" 3/K  - vč. včetně horního odskoku, kotevních zděří a všech potřebných příponek a spojovacích prostředků</t>
  </si>
  <si>
    <t>2,20" 4/K  - vč. včetně horního odskoku, kotevních zděří a všech potřebných příponek a spojovacích prostředků</t>
  </si>
  <si>
    <t>998764102</t>
  </si>
  <si>
    <t>Přesun hmot pro konstrukce klempířské stanovený z hmotnosti přesunovaného materiálu vodorovná dopravní vzdálenost do 50 m v objektech výšky přes 6 do 12 m</t>
  </si>
  <si>
    <t>-1210251455</t>
  </si>
  <si>
    <t>766</t>
  </si>
  <si>
    <t>Konstrukce truhlářské</t>
  </si>
  <si>
    <t>766-1/D</t>
  </si>
  <si>
    <t xml:space="preserve">1/D - Dodávka a montáž plastové vchodové dveře jednokřídlové 900/2000 mm, otočné levé, dovnitř otevíravé, včetně zárubně, zateplené  </t>
  </si>
  <si>
    <t>683977948</t>
  </si>
  <si>
    <t>Poznámka k položce:_x000D_
příloha D.1.7.1 ... výpis vystrojení dveřních otvorů_x000D_
1/D - Plastové vchodové dveře jednokřídlové, otočné levé, dovnitř otevíravé, včetně zárubně,_x000D_
zateplené,_x000D_
- Průchozí profil 900/2000 mm, do otvoru o skladebné velikosti 1100/2100 mm,_x000D_
- dveřní křídlo plastové, s plnou hladkou tepelně izolační výplní bez zasklení,_x000D_
- zámek zadlabací s bezpečnostní vložkou, vrchní kování bezpečnostní – oboustranná klika,_x000D_
- rám minimálně s 5 izolačními komorami o stavební hloubce minimálně 70 mm,_x000D_
- zárubeň s celoobvodovým pryžovým těsněním v drážce,_x000D_
- hliníkový práh s přerušeným tepelným mostem,_x000D_
- U = max. 1,2 W/m2K,_x000D_
- dveřní křídlo i zárubeň tmavě modré barvy</t>
  </si>
  <si>
    <t>příloha D.1.7.1 ... výpis vystrojení dveřních otvorů</t>
  </si>
  <si>
    <t>1,00" 1/D - Plastové vchodové dveře jednokřídlové</t>
  </si>
  <si>
    <t>766423113</t>
  </si>
  <si>
    <t>Montáž obložení podhledů členitých palubkami z měkkého dřeva š přes 80 do 100 mm</t>
  </si>
  <si>
    <t>-1874023261</t>
  </si>
  <si>
    <t>viz přípoha D.1.7.1,  D.1.7.6, D.1.7.7, D.1.7.8</t>
  </si>
  <si>
    <t>(7,00*1,15*2)+((5,69+3,38)*0,25*2)+(((0,90*0,50)/2)*4*2)+((6,60+1,00+10,20)*0,58*2)" obklad podhledu přesahů střechy</t>
  </si>
  <si>
    <t>61191120</t>
  </si>
  <si>
    <t>palubky obkladové smrk profil klasický 12,5x96mm jakost A/B</t>
  </si>
  <si>
    <t>838351423</t>
  </si>
  <si>
    <t>((7,00*1,15*2)+((5,69+3,38)*0,25*2)+(((0,90*0,50)/2)*4*2)+((6,60+1,00+10,20)*0,58*2))*1,1" obklad podhledu přesahů střechy</t>
  </si>
  <si>
    <t>47,391*1,1 'Přepočtené koeficientem množství</t>
  </si>
  <si>
    <t>766427112</t>
  </si>
  <si>
    <t>Montáž podkladového roštu pro obložení podhledů</t>
  </si>
  <si>
    <t>-2135670935</t>
  </si>
  <si>
    <t>((5,69+3,38)*2)+((6,60+1,00+10,20)*2)" rošt obkladu podhledu přesahů střechy</t>
  </si>
  <si>
    <t>60514114</t>
  </si>
  <si>
    <t>řezivo jehličnaté lať impregnovaná dl 4 m</t>
  </si>
  <si>
    <t>-2116503601</t>
  </si>
  <si>
    <t>((((5,69+3,38)*2)+((6,60+1,00+10,20)*2))*(0,05*0,06))*1,1" rošt obkladu podhledu přesahů střechy</t>
  </si>
  <si>
    <t>998766102</t>
  </si>
  <si>
    <t>Přesun hmot pro konstrukce truhlářské stanovený z hmotnosti přesunovaného materiálu vodorovná dopravní vzdálenost do 50 m v objektech výšky přes 6 do 12 m</t>
  </si>
  <si>
    <t>-1891327774</t>
  </si>
  <si>
    <t>767-1/Z</t>
  </si>
  <si>
    <t>1/Z - Dodávka a montáž odnímatelný kryt z podlahových roštů 700x2800 mm – ze sklolaminátového kompozitu, pro zakrytí odtokového kanálu</t>
  </si>
  <si>
    <t>-1395369080</t>
  </si>
  <si>
    <t>Poznámka k položce:_x000D_
příloha D.1.7.1 ... Výpis zámečnických výrobků_x000D_
1/Z - Odnímatelný kryt z podlahových roštů – ze sklolaminátového kompozitu,_x000D_
- pro zakrytí odtokového kanálu o světlých půdorysných rozměrech 0,7 x 2,8 m,_x000D_
- obvodový osazovací rám kotvit do svislého líce stěny kanálu pomocí lepených nerezových kotev,_x000D_
- dělený kompozitní podlahový rošt s protiskluznou úpravou,_x000D_
- nosnost 3,5 kN/m2, průhyb zakrytí max. 10 mm nebo 1/200 rozpětí,_x000D_
- veškeré spojovací a kotvící prvky budou z nerezové austenitické oceli,_x000D_
- dle potřeby provést v roštu otvory pro technologii,</t>
  </si>
  <si>
    <t>příloha D.1.7.1 ... Výpis zámečnických výrobků</t>
  </si>
  <si>
    <t>1,00" 1/Z - Odnímatelný kryt z podlahových roštů</t>
  </si>
  <si>
    <t>767-10/Z</t>
  </si>
  <si>
    <t>10/Z - Dodávka a montáž odvětrání prostoru akumulační nádrže z potrubí PVC – KG DN 110 dl. 3,25 m, včetně 1 ks kolene 87,5° a 2 ks kolen 45°, větrací mřížky osazené na fasádě a filtrační kazety s filtrační vložkou</t>
  </si>
  <si>
    <t>1182775251</t>
  </si>
  <si>
    <t xml:space="preserve">Poznámka k položce:_x000D_
příloha D.1.7.1 ... Výpis zámečnických výrobků_x000D_
10/Z - Odvětrání prostoru akumulační nádrže z potrubí PVC – KG DN 110, včetně větrací mřížky_x000D_
osazené na fasádě a filtrační kazety s filtrační vložkou,_x000D_
- celková délka potrubí cca 3,25 m včetně 1 ks kolene 87,5° a 2 ks kolen 45°,_x000D_
- filtrační kazeta pro kruhové potrubí + filtrační vložka odpovídající požadavkům_x000D_
normy ČSN 75 5355 (čl. 6.1.20.1),_x000D_
- potrubí zabetonovat do prostupu podlahou a stěnou a vyvést na vnější líc fasády,_x000D_
- na fasádě osazena na potrubí nerezová kruhová mřížka, včetně síťky proti hmyzu_x000D_
a ochranné stříšky uzpůsobené pro odvod kondenzátu – mřížku zasunout do hrdla_x000D_
potrubí, příp. použít vhodný přechodový kus/manžetu,_x000D_
- objímky pro uchycení potrubí k železobetonové stěně včetně kotevních prvků z nerezové oceli,_x000D_
- v interiéru bude na potrubí procházející stěnou osazena nerezová růžice kryjící mezeru mezi prostupem a potrubím,_x000D_
- systém odvětrání AN musí splňovat požadavky příslušných norem ČSN EN 1508_x000D_
a ČSN 75 5355,_x000D_
- výrobek je rozdělen na 2 soubory (10a/Z a 10b/Z), které jsou osově souměrné podle osy dělící stěny akumulačních nádrží._x000D_
</t>
  </si>
  <si>
    <t>1,00+1,00" 10/Z - Odvětrání prostoru akumulační nádrže</t>
  </si>
  <si>
    <t>767-11/Z</t>
  </si>
  <si>
    <t>11/Z - Dodávka a montáž žebřík pro pevné zabudování – z nerezové oceli výstupní výška 2,40 m</t>
  </si>
  <si>
    <t>-1254066518</t>
  </si>
  <si>
    <t>Poznámka k položce:_x000D_
příloha D.1.7.1 ... Výpis zámečnických výrobků_x000D_
11/Z - Žebřík pro pevné zabudování – z nerezové oceli,_x000D_
- výstupní výška žebříku cca 2,4 m,_x000D_
- štěříny žebříku vyvést pod poklop, nad poslední příčlí zalomit ke stěně,_x000D_
- příčle žebříku protiskluzné bezpečnostní,_x000D_
- žebřík kotvit chemickými kotvami do betonové konstrukce,_x000D_
- všechny kovové prvky budou z nerezové austenitické oceli</t>
  </si>
  <si>
    <t>2,00" 11/Z - Žebřík pro pevné zabudování</t>
  </si>
  <si>
    <t>767-12/Z</t>
  </si>
  <si>
    <t>12/Z - Dodávka a montáž podesta s atestem pro styk s pitnou vodou, půdorys lávky je 1,0 x 2,35 m = 2,35 m2, výška cca 1,35 m – z nerezové ocel</t>
  </si>
  <si>
    <t>478531450</t>
  </si>
  <si>
    <t xml:space="preserve">Poznámka k položce:_x000D_
příloha D.1.7.1 ... Výpis zámečnických výrobků_x000D_
12/Z - Podesta s atestem pro styk s pitnou vodou – z nerezové oceli,_x000D_
- půdorys lávky je 1,0 x 2,35 m = 2,35 m2, výška cca 1,35 m_x000D_
- nosnost 3,5 kN/m2, maximální průhyb nesmí být větší než 10 mm nebo než hodnota rovná 1/200 rozpětí,_x000D_
- nosná konstrukce z nerezových nosníků a úhelníků kotvených do železobetonových stěn a podepřených systémem sloupků,_x000D_
- celá nosná konstrukce z nerezu kotvená pomocí lepených chemických kotev, dodat včetně všech potřebných podpěr, výztuh a zavětrování,_x000D_
- dimenzování všech prvků provede výrobce lávky,_x000D_
- nerezový podlahový rošt s protiskluznou úpravou,_x000D_
- všechny kovové prvky budou z nerezové austenitické oceli,_x000D_
- lávka bude na otevřené straně lemována nerezovým zábradlím pol. 13/Z a bude na ni navazovat žebřík pol. 14/Z,_x000D_
- výrobek je rozdělen na 2 soubory (12a/Z a 12b/Z), které jsou osově souměrné podle osy dělící stěny akumulačních nádrží._x000D_
</t>
  </si>
  <si>
    <t>1,00+1,00" 12/Z - Podesta s atestem pro styk s pitnou vodou</t>
  </si>
  <si>
    <t>767-13/Z</t>
  </si>
  <si>
    <t>13/Z - Dodávka a montáž zábradlí na podestě délka zábradlí 1,50 m, v 1,1 m – z nerezové oceli</t>
  </si>
  <si>
    <t>1537275440</t>
  </si>
  <si>
    <t xml:space="preserve">Poznámka k položce:_x000D_
příloha D.1.7.1 ... Výpis zámečnických výrobků_x000D_
13/Z - Zábradlí na podestě – z nerezové oceli,_x000D_
- výška zábradlí 1,1 m,_x000D_
- celková délka zábradlí cca 1,5 m,_x000D_
- zábradlí tvoří madlo, jednotyčová výplň, zarážka, sloupky,_x000D_
- sloupky kotvit pomocí navařených kotevních desek z boku do konstrukce lávky,_x000D_
- všechny kovové prvky budou z nerezové austenitické oceli,_x000D_
- výrobek je rozdělen na 2 soubory (13a/Z a 13b/Z), které jsou osově souměrné podle osy dělící stěny akumulačních nádrží._x000D_
</t>
  </si>
  <si>
    <t>1,00+1,00" 13/Z - Zábradlí na podestě</t>
  </si>
  <si>
    <t>767-14/Z</t>
  </si>
  <si>
    <t>14/Z - Dodávka a montáž žebřík pro pevné zabudování – z nerezové oceli výstupní výška 1,35 m</t>
  </si>
  <si>
    <t>-1318367755</t>
  </si>
  <si>
    <t>Poznámka k položce:_x000D_
příloha D.1.7.1 ... Výpis zámečnických výrobků_x000D_
14/Z - Žebřík pro pevné zabudování – z nerezové oceli,_x000D_
- výstupní výška žebříku cca 1,35 m,_x000D_
- štěříny žebříku vyvést nad vstupní úroveň žebříku formou rozestupujících se šikmých madel pro čelní výstup, navařit na madlo zábradlí,_x000D_
- příčle žebříku protiskluzné bezpečnostní,_x000D_
- žebřík kotvit chemickými kotvami do betonové konstrukce dna a ke konstrukci podesty,_x000D_
- všechny kovové prvky budou z nerezové austenitické oceli,_x000D_
- žebřík koordinovat s podestou 12/Z a zábradlím 13/Z</t>
  </si>
  <si>
    <t>2,00" 14/Z - Žebřík pro pevné zabudování</t>
  </si>
  <si>
    <t>767-15/Z</t>
  </si>
  <si>
    <t>15/Z - Dodávka a montáž nápis na fasádě VDJ – z nerezové oceli písmen 160 mm</t>
  </si>
  <si>
    <t>-581292390</t>
  </si>
  <si>
    <t xml:space="preserve">Poznámka k položce:_x000D_
příloha D.1.7.1 ... Výpis zámečnických výrobků_x000D_
15/Z - Nápis na fasádě VDJ – z nerezové oceli,_x000D_
- název VDJ – matná, hladká ocel_x000D_
- výška písmen 160 mm_x000D_
- zhotovit z nerezové austenitické oceli min. třídy X5CrNi 18-10 (1.4301) dle EN 10088-1_x000D_
</t>
  </si>
  <si>
    <t>1,00" 15/Z - Nápis na fasádě VDJ</t>
  </si>
  <si>
    <t>767-16/Z</t>
  </si>
  <si>
    <t>16/Z - Dodávka a montáž větrací potrubí pro přívod vzduchu do armaturní komory – plastové potrubí DN 200 cca 3,8 m vč. 1ks kolena 87,5° a větracích mřížek</t>
  </si>
  <si>
    <t>-835007781</t>
  </si>
  <si>
    <t>Poznámka k položce:_x000D_
příloha D.1.7.1 ... Výpis zámečnických výrobků_x000D_
16/Z - Větrací potrubí pro přívod vzduchu do armaturní komory – plastové potrubí vč. větracích_x000D_
mřížek,_x000D_
- celková délka plastového potrubí DN 200 cca 3,8 m vč. 1ks kolena 87,5°_x000D_
- na fasádě osazena kovová kruhová mřížka ø200 – materiál nerezová ocel nebo chrom-nikl, vč. síťky proti hmyzu a ochranné stříšky, uzpůsobena pro odvod kondenzátu – mřížku zasunout do hrdla potrubí, příp. použít vhodný přechodový kus/manžetu,_x000D_
- na opačném konci uvnitř objektu ukončeno plastovou uzavíratelnou mřížkou ø200_x000D_
- objímkami uchytit k ŽB stěně armaturní komory a ukončit 500 mm nad podlahou,_x000D_
- potrubí osadit do vrtaného prostupu ve stěně a zabetonovat před realizací dalších vrstev</t>
  </si>
  <si>
    <t>1,00" Větrací potrubí pro přívod vzduchu do armaturní komory</t>
  </si>
  <si>
    <t>767-17/Z</t>
  </si>
  <si>
    <t>17/Z - Dodávka a montáž větrací potrubí pro odvod vzduchu z armaturní komory 204x2 mm - dl. cca 2,0 m vč. samotahové hlavice – nerezová ocel, hliník</t>
  </si>
  <si>
    <t>-746938111</t>
  </si>
  <si>
    <t>Poznámka k položce:_x000D_
příloha D.1.7.1 ... Výpis zámečnických výrobků_x000D_
17/Z - Větrací potrubí pro odvod vzduchu z armaturní komory vč. samotahové hlavice – nerezová_x000D_
ocel, hliník,_x000D_
- hliníková samotahová rotační hlavice pro potrubí DN 200,_x000D_
- nerezové potrubí 204x2 mm - dl. cca 2,0 m,_x000D_
- v místě průchodu přes HI vrstvy zajistit vodotěsné napojení,_x000D_
- potrubí bude začínat min. 50 mm pod spodní hranou podhledu armaturní komory a povede přes střešní plášť do exteriéru nad střechu (jeden přímý úsek),</t>
  </si>
  <si>
    <t>1,00" Větrací potrubí pro odvod vzduchu z armaturní komory vč. samotahové hlavice</t>
  </si>
  <si>
    <t>192</t>
  </si>
  <si>
    <t>767-18/Z</t>
  </si>
  <si>
    <t>18/Z - Dodávka a montáž potrubí pro odvod kondenzátu z větrací hlavice – PP-HT DN32 cca 5,5 m vč. 1ks kolene 87,5°a 2ks kolen 45°  a nerezové nádoby na zachycení kondenzátu</t>
  </si>
  <si>
    <t>-413141835</t>
  </si>
  <si>
    <t>Poznámka k položce:_x000D_
příloha D.1.7.1 ... Výpis zámečnických výrobků_x000D_
18/Z - Potrubí pro odvod kondenzátu z větrací hlavice – PP-HT DN32 vč. nerezové nádoby na_x000D_
zachycení kondenzátu,_x000D_
- celková délka potrubí cca 5,5 m vč. 1ks kolene 87,5°a 2ks kolen 45°,_x000D_
- vodorovnou část osadit ve sklonu 2% nad podlahou a vyústit nad podlahovou vpusť podlahy vstupní části,_x000D_
- svislou i vodorovnou část objímkami uchytit k ŽB stěně armaturní komory,_x000D_
- nerezová nádoba pro jímání kondenzátu o min. průměru 300 mm s otvorem pro napojení potrubí PP-HT – kotvit do stěny objektu</t>
  </si>
  <si>
    <t>1,00" Potrubí pro odvod kondenzátu z větrací hlavice</t>
  </si>
  <si>
    <t>193</t>
  </si>
  <si>
    <t>767-19/Z</t>
  </si>
  <si>
    <t>19/Z - Dodávka a montáž vystrojení větracího otvoru pro odvětrání podstřešního prostoru DN 200 mm, vč. dvojicí mřížek pro DN 200</t>
  </si>
  <si>
    <t>496205979</t>
  </si>
  <si>
    <t>Poznámka k položce:_x000D_
příloha D.1.7.1 ... Výpis zámečnických výrobků_x000D_
19/Z - Vystrojení větracího otvoru pro odvětrání podstřešního prostoru,_x000D_
- otvor přes ŽB stěnu tl. 300 mm s kontaktním zateplovacím systémem tl. 100 mm_x000D_
- všechny kovové prvky budou z nerezové austenitické oceli,_x000D_
- větrací otvor vystrojit dvojicí mřížek pro DN 200:_x000D_
• na vnitřním líci stěny – plastová mřížka,_x000D_
• na vnějším líci stěny – nerezová mřížka ø200 – materiál nerezová ocel, vč. síťky proti hmyzu a ochranné stříšky, uzpůsobena pro odvod kondenzátu.</t>
  </si>
  <si>
    <t>4,00" Vystrojení větracího otvoru pro odvětrání podstřešního prostoru</t>
  </si>
  <si>
    <t>194</t>
  </si>
  <si>
    <t>767-2/Z</t>
  </si>
  <si>
    <t>2/Z - Dodávka a montáž vnitřní dvouramenné schodiště tvaru L vč. mezipodesty pro přístup na dno armaturní komory – ze sklolaminátového kompozitu pro výškový rozdíl podlah cca 3430 mm</t>
  </si>
  <si>
    <t>-878443561</t>
  </si>
  <si>
    <t>Poznámka k položce:_x000D_
příloha D.1.7.1 ... Výpis zámečnických výrobků_x000D_
2/Z - Vnitřní dvouramenné schodiště tvaru L vč. mezipodesty pro přístup na dno armaturní_x000D_
komory – ze sklolaminátového kompozitu,_x000D_
- pro výškový rozdíl podlah cca 3430 mm,_x000D_
- schodišťové rameno – světlá šířka mezi schodnicemi 0,8 m, půdorysná délka 1,5 m, stupně 7x190,6x250 mm, schodnice kotvené do podlahy a mezipodesty – 1ks,_x000D_
- mezipodesta (rozměry mezi schodnicemi – šířka 0,8 m, délka 1,05 m) – 1ks,_x000D_
- schodišťové rameno – světlá šířka mezi schodnicemi 0,8 m, půdorysná délka 2,75 m, stupně 11x190,6x250 mm, schodnice kotvené do podesty a stropní konstrukce_x000D_
– 1ks,_x000D_
- celá nosná konstrukce ze sklolaminátového kompozitu kotvená pomocí lepených chemických kotev, dodat včetně všech potřebných podpěr, výztuh a zavětrování_x000D_
- dimenzování všech prvků provede výrobce schodiště,_x000D_
- úhelníkové podpěry podlahových roštů stupňů a podest přišroubovat do schodnic,_x000D_
- kompozitní podlahový rošt (podesty i schodiště) s protiskluznou úpravou a vyztuženými podélnými hranami,_x000D_
- nosnost 3,5 kN/m2, maximální průhyb nesmí být větší než 10 mm nebo než hodnota rovná 1/200 rozpětí,_x000D_
- veškeré spojovací a kotvící prvky budou z nerezové austenitické oceli,_x000D_
- schodiště bude na otevřené straně lemováno nerezovým zábradlím pol. 3/Z</t>
  </si>
  <si>
    <t>1,00" 2/Z - Vnitřní dvouramenné schodiště tvaru L vč. mezipodesty</t>
  </si>
  <si>
    <t>195</t>
  </si>
  <si>
    <t>767-20/Z</t>
  </si>
  <si>
    <t>20/Z - Dodávka a montáž prostupová tvarovka (přes strop AN) – plastová trubka DN 200 – délka 550 mm včetně víčka</t>
  </si>
  <si>
    <t>871801641</t>
  </si>
  <si>
    <t>Poznámka k položce:_x000D_
příloha D.1.7.1 ... Výpis zámečnických výrobků_x000D_
20/Z - Prostupová tvarovka (přes strop AN) – plast,_x000D_
- tělo prostupové tvarovky – plastová trubka DN 200 – délka 550 mm,_x000D_
- nahoře uzavřít víčkem, do kterého bude osazena prostupová tvarovka pro kabel elektro (viz část elektro),_x000D_
- osadit do vrtaného prostupu, těsnit a zabetonovat</t>
  </si>
  <si>
    <t>2,00" Prostupová tvarovka (přes strop AN) – plast</t>
  </si>
  <si>
    <t>196</t>
  </si>
  <si>
    <t>767-21/Z</t>
  </si>
  <si>
    <t>21/Z - Dodávka a montáž odpadní potrubí z kanálu v armaturní komoře do šachty před objektem – sifonová šachta, potrubí PVC-KG DN200 dl. 4,3 m včetně 1 ks kolene 45°, 1 ks kolene 90°, veškerých podsypů, obsypů a zásypů potrubí</t>
  </si>
  <si>
    <t>522081685</t>
  </si>
  <si>
    <t xml:space="preserve">Poznámka k položce:_x000D_
příloha D.1.7.1 ... Výpis zámečnických výrobků_x000D_
21/Z - Odpadní potrubí z kanálu v armaturní komoře do šachty před objektem – sifonová šachta,_x000D_
• plastové potrubí PVC-KG DN200,_x000D_
• délka potrubí 4,3 m, včetně 1 ks kolene 45°, 1 ks kolene 90°,_x000D_
• potrubí uložit minimálně ve 2% spádu směrem do šachty před betonáží podlahy armaturní komory,_x000D_
• v šachtě potrubí ukončit kolenem 90° a rovnou trubkou ponořenou pod hladinu vody (retenčního objemu),_x000D_
• součástí dodávky potrubí bude provedení veškerých podsypů, obsypů a zásypů potrubí dle technologického listu výrobce,_x000D_
• provést dle ČSN 75 6101_x000D_
</t>
  </si>
  <si>
    <t>1,00" Odpadní potrubí z kanálu v armaturní komoře do šachty před objektem</t>
  </si>
  <si>
    <t>197</t>
  </si>
  <si>
    <t>767-3/Z</t>
  </si>
  <si>
    <t>3/Z - Dodávka a montáž zábradlí na volném okraji schodiště a zábradlí lemující schodišťový prostor délka zábradlí 9,00 m, v 1,1 m  – z nerezové oceli</t>
  </si>
  <si>
    <t>-567568327</t>
  </si>
  <si>
    <t>Poznámka k položce:_x000D_
příloha D.1.7.1 ... Výpis zámečnických výrobků_x000D_
3/Z - Zábradlí na volném okraji schodiště a zábradlí lemující schodišťový prostor – z nerezové_x000D_
oceli,_x000D_
- výška zábradlí 1,1 m,_x000D_
- celková délka zábradlí cca 9 m (schodiště cca 4,3 m, lemování hrany schodišťového prostoru cca 4,7 m),_x000D_
- zábradlí tvoří madlo, jednotyčová výplň, zarážka, sloupky,_x000D_
- vč. interg. jednokřídlové branky průch. šířky min. 1,0 m zavěšené na otočných pantech vybavené zajišťovacím uzávěrem a fixací křídla v otevřené poloze,_x000D_
- sloupky kotvit pomocí navařených kotevních desek z boku do schodnice a ŽB podesty,_x000D_
- veškeré spojovací a kotvící prvky budou z nerezové austenitické oceli,_x000D_
- koordinovat s výrobkem schodiště 2/Z</t>
  </si>
  <si>
    <t>1,00" 3/Z - Zábradlí na volném okraji schodiště a zábradlí lemující schodišťový prostor</t>
  </si>
  <si>
    <t>198</t>
  </si>
  <si>
    <t>767-4/Z</t>
  </si>
  <si>
    <t>4/Z - Dodávka a montáž podlahová vpusť, přímá – plastová 150x150 mm, včetně plastového potrubí  PP-HT DN 50 délka cca 3,60 m</t>
  </si>
  <si>
    <t>-690438745</t>
  </si>
  <si>
    <t xml:space="preserve">Poznámka k položce:_x000D_
příloha D.1.7.1 ... Výpis zámečnických výrobků_x000D_
4/Z - Podlahová vpusť, přímá – plastová, včetně plastového potrubí,_x000D_
- velikost 150x150 mm,_x000D_
- vpusť osadit před betonáží podlahy vstupní části,_x000D_
- s nerezovou krycí mřížkou,_x000D_
- spodní odtok DN 50 mm,_x000D_
- vpusť napojit na potrubí PP-HT DN 50 a zaústit na dno armaturní komory do kanálu v podlaze,_x000D_
- celková délka potrubí cca 3,6 m,_x000D_
- potrubí kotvit pomocí nerezových objímek k ŽB stěnám objektu._x000D_
</t>
  </si>
  <si>
    <t>1,00" 4/Z - Podlahová vpusť, přímá – plastová, včetně plastového potrubí</t>
  </si>
  <si>
    <t>199</t>
  </si>
  <si>
    <t>767-5/Z</t>
  </si>
  <si>
    <t>5/Z - Dodávka a montáž vnitřní jednoramenné přímé schodiště pro přístup ke vstupním poklopům akumulačních nádrží – ze sklolaminátového kompozitu pro výškový rozdíl podlah cca 740 mm</t>
  </si>
  <si>
    <t>-1162395849</t>
  </si>
  <si>
    <t>Poznámka k položce:_x000D_
příloha D.1.7.1 ... Výpis zámečnických výrobků_x000D_
5/Z - Vnitřní jednoramenné přímé schodiště pro přístup ke vstupním poklopům akumulačních_x000D_
nádrží – ze sklolaminátového kompozitu,_x000D_
- pro výškový rozdíl podlah cca 740 mm,_x000D_
- schodišťové rameno – světlá šířka mezi schodnicemi 0,65 m, půdorysná délka 0,75 m, stupně 3x190x250 mm, schodnice kotvené do podlahy a podesty – 1ks,_x000D_
- podesta (rozměry mezi schodnicemi – šířka 0,65 m, délka 0,7 m) – 1ks,_x000D_
- celá nosná konstrukce ze sklolaminátového kompozitu kotvená pomocí lepených chemických kotev, dodat včetně všech potřebných podpěr, výztuh a zavětrování_x000D_
- dimenzování všech prvků provede výrobce schodiště,_x000D_
- úhelníkové podpěry podlahových roštů stupňů a podest přišroubovat do schodnic,_x000D_
- kompozitní podlahový rošt (podesty i schodiště) s protiskluznou úpravou a vyztuženými podélnými hranami,_x000D_
- nosnost 3,5 kN/m2, maximální průhyb nesmí být větší než 10 mm nebo než hodnota rovná 1/200 rozpětí,_x000D_
- veškeré spojovací a kotvící prvky budou z nerezové austenitické oceli,_x000D_
- schodiště bude na otevřené straně lemováno nerezovým zábradlím pol. 6/Z</t>
  </si>
  <si>
    <t>1,00" Vnitřní jednoramenné přímé schodiště pro přístup ke vstupním poklopům akumulačních nádrží</t>
  </si>
  <si>
    <t>200</t>
  </si>
  <si>
    <t>767-6/Z</t>
  </si>
  <si>
    <t>6/Z - Dodávka a montáž zábradlí na volném okraji schodiště, délka zábradlí 1,35 m, v 1,1 m  – z nerezové oceli</t>
  </si>
  <si>
    <t>-1132327782</t>
  </si>
  <si>
    <t>Poznámka k položce:_x000D_
příloha D.1.7.1 ... Výpis zámečnických výrobků_x000D_
6/Z - Zábradlí na volném okraji schodiště – z nerezové oceli,_x000D_
- výška zábradlí 1,1 m,_x000D_
- celková délka zábradlí cca 1,35 m,_x000D_
- zábradlí tvoří madlo, jednotyčová výplň, zarážka, sloupky,_x000D_
- sloupky kotvit pomocí navařených kotevních desek z boku do schodnice a podesty,_x000D_
- veškeré spojovací a kotvící prvky budou z nerezové austenitické oceli,_x000D_
- zábradlí musí vyhovovat ČSN 74 3305 – Ochranná zábradlí,_x000D_
- koordinovat s výrobkem schodiště 5/Z.</t>
  </si>
  <si>
    <t>1,00" Zábradlí na volném okraji schodiště</t>
  </si>
  <si>
    <t>201</t>
  </si>
  <si>
    <t>767-7/Z</t>
  </si>
  <si>
    <t xml:space="preserve">7/Z - Dodávka a montáž zábradlí na vyvýšené části u vstupu do AN, délka zábradlí 4,30 m, v 1,1 m – z nerezové oceli </t>
  </si>
  <si>
    <t>640346453</t>
  </si>
  <si>
    <t xml:space="preserve">Poznámka k položce:_x000D_
příloha D.1.7.1 ... Výpis zámečnických výrobků_x000D_
7/Z - Zábradlí na vyvýšené části u vstupu do AN – z nerezové oceli,_x000D_
- výška zábradlí 1,1 m,_x000D_
- celková délka zábradlí cca 4,3 m,_x000D_
- zábradlí tvoří madlo, jednotyčová výplň, zarážka, sloupky,_x000D_
- sloupky kotvit pomocí navařených kotevních desek shora do podlahy,_x000D_
- veškeré spojovací a kotvící prvky budou z nerezové austenitické oceli,_x000D_
- zábradlí musí vyhovovat ČSN 74 3305 – Ochranná zábradlí,_x000D_
- koordinovat s výrobkem schodiště 5/Z._x000D_
</t>
  </si>
  <si>
    <t>1,00" Zábradlí na vyvýšené části u vstupu do AN</t>
  </si>
  <si>
    <t>202</t>
  </si>
  <si>
    <t>767-8/Z</t>
  </si>
  <si>
    <t>8/Z - Dodávka a montáž otevíravý vodotěsný poklop s vyvýšeným rámem 0,70 x 0,90 m – ze sklolaminátového kompozitu</t>
  </si>
  <si>
    <t>-599754621</t>
  </si>
  <si>
    <t>Poznámka k položce:_x000D_
příloha D.1.7.1 ... Výpis zámečnických výrobků_x000D_
8/Z - Otevíravý vodotěsný poklop s vyvýšeným rámem (přisazený shora na stropní desce) - ze_x000D_
sklolaminátového kompozitu,_x000D_
- pro otvor o světlé velikosti 0,7 x 0,9 m,_x000D_
- otevíravý kryt bude s protiskluznou úpravou na horním líci s manipulačním madlem, k rámu bude připevněn dvěma otočnými panty,_x000D_
- součástí bude i vhodné zařízení, které bude sloužit pro zafixování krytu v otevřené poloze,_x000D_
- nosnost min. 3,5 kN/m², max. průhyb nesmí být větší než 10 mm nebo než 1/200 rozpětí,_x000D_
- sklolaminátový kompozit s atestem pro styk s pitnou vodou,_x000D_
- rám podtmelit a přikotvit chemickými kotvami,_x000D_
- kovové prvky zhotovit z nerezové austenitické oceli.</t>
  </si>
  <si>
    <t>2,00" Otevíravý vodotěsný poklop s vyvýšeným rámem</t>
  </si>
  <si>
    <t>203</t>
  </si>
  <si>
    <t>767-9/Z</t>
  </si>
  <si>
    <t>9/Z - Dodávka a montáž samostatné madlo pro boční výstup ze žebříku pevně osazené na podlaze, v 1,1 m – z nerezové oceli</t>
  </si>
  <si>
    <t>1443599862</t>
  </si>
  <si>
    <t xml:space="preserve">Poznámka k položce:_x000D_
příloha D.1.7.1 ... Výpis zámečnických výrobků_x000D_
9/Z - Samostatné madlo pro boční výstup ze žebříku pevně osazené na podlaze – z nerezové_x000D_
oceli,_x000D_
- výška madla 1,1 m,_x000D_
- kotvit chemickými kotvami do podlahy,_x000D_
- veškeré spojovací a kotvící prvky budou z nerezové austenitické oceli._x000D_
</t>
  </si>
  <si>
    <t>1,00" Samostatné madlo pro boční výstup ze žebříku pevně osazené na podlaze</t>
  </si>
  <si>
    <t>204</t>
  </si>
  <si>
    <t>998767102</t>
  </si>
  <si>
    <t>Přesun hmot pro zámečnické konstrukce stanovený z hmotnosti přesunovaného materiálu vodorovná dopravní vzdálenost do 50 m v objektech výšky přes 6 do 12 m</t>
  </si>
  <si>
    <t>1322839105</t>
  </si>
  <si>
    <t>205</t>
  </si>
  <si>
    <t>771111011</t>
  </si>
  <si>
    <t>Příprava podkladu před provedením dlažby vysátí podlah</t>
  </si>
  <si>
    <t>1893808011</t>
  </si>
  <si>
    <t>((3,70*5,00)-(2,80*0,70))" skladba SH/2 - dno armaturní komory</t>
  </si>
  <si>
    <t>(0,80+0,55)*2*0,15" základový blok pro technologi v armaturní komoře</t>
  </si>
  <si>
    <t>(2,00*5,00)-(0,90*0,70*2)" skladba SH/4 - podlaha okolo poklopů do AN</t>
  </si>
  <si>
    <t>((2,00*5,00)+(1,10*1,70)+(1,10*0,40))" skladba SH/5 - podlaha vstupní části</t>
  </si>
  <si>
    <t>206</t>
  </si>
  <si>
    <t>771121011</t>
  </si>
  <si>
    <t>Příprava podkladu před provedením dlažby nátěr penetrační na podlahu</t>
  </si>
  <si>
    <t>709676012</t>
  </si>
  <si>
    <t>207</t>
  </si>
  <si>
    <t>771474413</t>
  </si>
  <si>
    <t>Montáž soklů z dlaždic keramických rovných lepených tmelem v přes 90 do 120 mm</t>
  </si>
  <si>
    <t>-658311061</t>
  </si>
  <si>
    <t>(2,00+5,00+2,00)" podlaha okolo poklopů do AN</t>
  </si>
  <si>
    <t>(2,00+5,00+0,90+1,10+1,70+0,40+0,40)" podlaha vstupní části</t>
  </si>
  <si>
    <t>208</t>
  </si>
  <si>
    <t>59761187</t>
  </si>
  <si>
    <t>sokl keramický mrazuvzdorný povrch hladký bez glazury tl do 10mm výšky přes 90 do 120 mm barva šedá</t>
  </si>
  <si>
    <t>433896881</t>
  </si>
  <si>
    <t>sokl výšky 100 mm</t>
  </si>
  <si>
    <t>(2,00+5,00+2,00)*1,1" podlaha okolo poklopů do AN</t>
  </si>
  <si>
    <t>(2,00+5,00+0,90+1,10+1,70+0,40+0,40)*1,1" podlaha vstupní části</t>
  </si>
  <si>
    <t>209</t>
  </si>
  <si>
    <t>771574619</t>
  </si>
  <si>
    <t>Montáž podlah keramických hladkých lepených cementovým standardním lepidlem přes 22 do 25 ks/m2</t>
  </si>
  <si>
    <t>1763595445</t>
  </si>
  <si>
    <t>210</t>
  </si>
  <si>
    <t>59761159</t>
  </si>
  <si>
    <t>dlažba keramická slinutá mrazuvzdorná protiskluzná do interiéru i exteriéru povrch hladký bez glazury tl. do 10mm barva šedá 200x200 mm</t>
  </si>
  <si>
    <t>-94682247</t>
  </si>
  <si>
    <t>((3,70*5,00)-(2,80*0,70))*1,1" skladba SH/2 - dno armaturní komory</t>
  </si>
  <si>
    <t>(2,80*0,70)*1,1" dno kanálu v armaturní komoře - adhezní můstek</t>
  </si>
  <si>
    <t>((0,80+0,55)*2*0,15)*1,1" základový blok pro technologi v armaturní komoře</t>
  </si>
  <si>
    <t>((2,00*5,00)-(0,90*0,70*2))*1,1" skladba SH/4 - podlaha okolo poklopů do AN</t>
  </si>
  <si>
    <t>((2,00*5,00)+(1,10*1,70)+(1,10*0,40))*1,1" skladba SH/5 - podlaha vstupní části</t>
  </si>
  <si>
    <t>211</t>
  </si>
  <si>
    <t>771591115</t>
  </si>
  <si>
    <t>Podlahy spárování silikonem</t>
  </si>
  <si>
    <t>-676768045</t>
  </si>
  <si>
    <t>spára podlaha - stěna</t>
  </si>
  <si>
    <t>((3,70+5,00)*2)" skladba SH/2 - dno armaturní komory</t>
  </si>
  <si>
    <t>(2,00+5,00+2,00)" skladba SH/4 - podlaha okolo poklopů do AN</t>
  </si>
  <si>
    <t>212</t>
  </si>
  <si>
    <t>998771101</t>
  </si>
  <si>
    <t>Přesun hmot tonážní pro podlahy z dlaždic v objektech v do 6 m</t>
  </si>
  <si>
    <t>-153533916</t>
  </si>
  <si>
    <t>213</t>
  </si>
  <si>
    <t>781121011</t>
  </si>
  <si>
    <t>Příprava podkladu před provedením obkladu nátěr penetrační na stěnu</t>
  </si>
  <si>
    <t>536671271</t>
  </si>
  <si>
    <t>(((5,00+3,70)*2)*3,20)+((1,70+3,90)*0,40)" suterén armaturní komory</t>
  </si>
  <si>
    <t>214</t>
  </si>
  <si>
    <t>781472219</t>
  </si>
  <si>
    <t>Montáž obkladů keramických hladkých lepených cementovým flexibilním lepidlem přes 22 do 25 ks/m2</t>
  </si>
  <si>
    <t>-462058967</t>
  </si>
  <si>
    <t>215</t>
  </si>
  <si>
    <t>59761704</t>
  </si>
  <si>
    <t>obklad keramický povrch hladký tl do 10mm přes 22 do 25ks/m2</t>
  </si>
  <si>
    <t>-229348491</t>
  </si>
  <si>
    <t>((((5,00+3,70)*2)*3,20)+((1,70+3,90)*0,40))*1,1" suterén armaturní komory</t>
  </si>
  <si>
    <t>216</t>
  </si>
  <si>
    <t>998781101</t>
  </si>
  <si>
    <t>Přesun hmot pro obklady keramické stanovený z hmotnosti přesunovaného materiálu vodorovná dopravní vzdálenost do 50 m v objektech výšky do 6 m</t>
  </si>
  <si>
    <t>-262906082</t>
  </si>
  <si>
    <t>217</t>
  </si>
  <si>
    <t>783101203</t>
  </si>
  <si>
    <t>Jemné obroušení podkladu truhlářských konstrukcí před provedením nátěru</t>
  </si>
  <si>
    <t>1637600836</t>
  </si>
  <si>
    <t>218</t>
  </si>
  <si>
    <t>783101403</t>
  </si>
  <si>
    <t>Oprášení podkladu truhlářských konstrukcí před provedením nátěru</t>
  </si>
  <si>
    <t>-1385094742</t>
  </si>
  <si>
    <t>219</t>
  </si>
  <si>
    <t>783128101</t>
  </si>
  <si>
    <t>Lazurovací jednonásobný akrylátový nátěr truhlářských konstrukcí</t>
  </si>
  <si>
    <t>-1411958109</t>
  </si>
  <si>
    <t>silnovrsvá lazura - modrá barva</t>
  </si>
  <si>
    <t xml:space="preserve">((7,00*1,15*2)+((5,69+3,38)*0,25*2)+(((0,90*0,50)/2)*4*2)+((6,60+1,00+10,20)*0,58*2))*2" 2x nátěr - obklad podhledu přesahů střechy </t>
  </si>
  <si>
    <t>SO-07 - Přeložka podzemního vedení NN</t>
  </si>
  <si>
    <t>D1 - PŘELOŽKA PODZEMNÍHO VEDENÍ NN</t>
  </si>
  <si>
    <t>PŘELOŽKA PODZEMNÍHO VEDENÍ NN</t>
  </si>
  <si>
    <t>1687484807</t>
  </si>
  <si>
    <t>1523423938</t>
  </si>
  <si>
    <t>Poznámka k položce:_x000D_
Kompletní výkop 800x1200mm, zához 350x800mm, vč. pískového lože 100/100mm, hutnění a úpravy terénu.</t>
  </si>
  <si>
    <t>702177997</t>
  </si>
  <si>
    <t>Manipulace s kabelem, stranový posun</t>
  </si>
  <si>
    <t>1403691841</t>
  </si>
  <si>
    <t>-1068450045</t>
  </si>
  <si>
    <t>SO-08 - Kanalizační a vodovodní přípojky</t>
  </si>
  <si>
    <t>SO-08.1 - Kanalizační přípojky</t>
  </si>
  <si>
    <t>113106134</t>
  </si>
  <si>
    <t>Rozebrání dlažeb ze zámkových dlaždic komunikací pro pěší strojně pl do 50 m2</t>
  </si>
  <si>
    <t>1789252019</t>
  </si>
  <si>
    <t>SO 08.1 KANALIZAČNÍ PŘÍPOJKY</t>
  </si>
  <si>
    <t>chodník - zámková dlažba</t>
  </si>
  <si>
    <t>92,88 * (1,2 + 0,6)</t>
  </si>
  <si>
    <t>113107311</t>
  </si>
  <si>
    <t>Odstranění podkladu z kameniva těženého tl do 100 mm strojně pl do 50 m2</t>
  </si>
  <si>
    <t>1223596586</t>
  </si>
  <si>
    <t>chodník - asfalt - štěrk tl. 150 mm</t>
  </si>
  <si>
    <t>23,22 * (1,2 + 0,6)</t>
  </si>
  <si>
    <t>2089655986</t>
  </si>
  <si>
    <t>21,8 * 1,2</t>
  </si>
  <si>
    <t>1025101050</t>
  </si>
  <si>
    <t>chodník - zámková dlažba - štěrk tl. 200 mm</t>
  </si>
  <si>
    <t>92,88 * 1,2</t>
  </si>
  <si>
    <t>113107342</t>
  </si>
  <si>
    <t>Odstranění podkladu živičného tl přes 50 do 100 mm strojně pl do 50 m2</t>
  </si>
  <si>
    <t>520481280</t>
  </si>
  <si>
    <t>-1500167144</t>
  </si>
  <si>
    <t>515,4 * 1,2</t>
  </si>
  <si>
    <t>996789372</t>
  </si>
  <si>
    <t>asfaltová komunikace pr.tl. 420 mm, výkop š. 1,2 m, hl. 1,8 m</t>
  </si>
  <si>
    <t>176,2 * 1,2 * (1,8-0,42)</t>
  </si>
  <si>
    <t>recykl. cesta tl. 380 mm, výkop š. 1,2 m, hl. 1,8 m</t>
  </si>
  <si>
    <t>22,1 * 1,2 * (1,8-0,38)</t>
  </si>
  <si>
    <t>štěrková cesta tl. 100 mm, výkop š. 1,2 m, hl. 1,8 m</t>
  </si>
  <si>
    <t>21,8 * 1,2 * (1,8-0,1)</t>
  </si>
  <si>
    <t>chodník tl. 260 mm, výkop š. 1,2 m, hl. 1,8 m</t>
  </si>
  <si>
    <t>116,1 * 1,2 * (1,8-0,26)</t>
  </si>
  <si>
    <t>tráva tl. 100 mm, výkop š. 1,2 m, hl. 1,8 m</t>
  </si>
  <si>
    <t>515,4 * 1,2 * (1,8-0,1)</t>
  </si>
  <si>
    <t>1639,886 * 0,26</t>
  </si>
  <si>
    <t>-166115141</t>
  </si>
  <si>
    <t>1639,886 * 0,04</t>
  </si>
  <si>
    <t>-1059954736</t>
  </si>
  <si>
    <t>1639,886 * 0,7</t>
  </si>
  <si>
    <t>-400947097</t>
  </si>
  <si>
    <t>(176,2 + 22,1 + 21,8 + 116,1 + 515,4) * 2,2 * 2</t>
  </si>
  <si>
    <t>-336606356</t>
  </si>
  <si>
    <t>-1014185131</t>
  </si>
  <si>
    <t>"meziskládka"  426,37 + 65,595</t>
  </si>
  <si>
    <t>"zpět na zásyp"  491,965</t>
  </si>
  <si>
    <t>-752552830</t>
  </si>
  <si>
    <t>"meziskládka"  1004,788 - 491,965</t>
  </si>
  <si>
    <t>"zpět na zásyp"  512,823</t>
  </si>
  <si>
    <t>1227487417</t>
  </si>
  <si>
    <t>"přebytečná zemina - skládka"  1147,92 - 512,823</t>
  </si>
  <si>
    <t>-1976502782</t>
  </si>
  <si>
    <t>635,097*7 'Přepočtené koeficientem množství</t>
  </si>
  <si>
    <t>-1722601163</t>
  </si>
  <si>
    <t>"zpět na zásyp z meziskládky"  491,965</t>
  </si>
  <si>
    <t>1902172991</t>
  </si>
  <si>
    <t>"zpět na zásyp z meziskládky"  512,823</t>
  </si>
  <si>
    <t>1388179998</t>
  </si>
  <si>
    <t>"přebytečná zemina"  635,097 * 1,7</t>
  </si>
  <si>
    <t>-1784862014</t>
  </si>
  <si>
    <t>1674626770</t>
  </si>
  <si>
    <t>asfalt 420: výkop - lože - obsyp VO</t>
  </si>
  <si>
    <t>291,787 - 31,716 - 95,148</t>
  </si>
  <si>
    <t>použití k zásypu 50% výkopu: 291,787 * 0,5 = 145,894 m3</t>
  </si>
  <si>
    <t>nový materiál:  164,923 - 145,894 = 19,029 m3</t>
  </si>
  <si>
    <t>asfalt 380: výkop - lože - obsyp VO</t>
  </si>
  <si>
    <t>37,658 - 3,978 - 11,934</t>
  </si>
  <si>
    <t>použití k zásypu 50% výkopu: 37,658 * 0,5 = 18,829 m3</t>
  </si>
  <si>
    <t>nový materiál:  21,746 - 18,829 = 2,917 m3</t>
  </si>
  <si>
    <t>ostatní povrchy: výkop - lože - obsyp VO</t>
  </si>
  <si>
    <t>(44,472+214,553+1051,416) - 117,594 - 352,782</t>
  </si>
  <si>
    <t>"použití výkopku k zásypu:" 145,894 + 18,829 + 840,065</t>
  </si>
  <si>
    <t>"nový materiál:"  19,029 + 2,917</t>
  </si>
  <si>
    <t>1726029211</t>
  </si>
  <si>
    <t>(19,029+2,917) * 1,1 * 1,01</t>
  </si>
  <si>
    <t>252812525</t>
  </si>
  <si>
    <t>"VO - asfalt 420"  176,2 * 1,2 * (0,15 + 0,3)</t>
  </si>
  <si>
    <t>"VO - asfalt 380"  22,1 * 1,2 * (0,15 + 0,3)</t>
  </si>
  <si>
    <t>"VO - ostatní"  653,3 * 1,2 * (0,15 + 0,3)</t>
  </si>
  <si>
    <t>"odečet potrubí"  - PI * (0,075)^2 * 851,6</t>
  </si>
  <si>
    <t>"VO"  46,3 * 1,2 * (0,15 + 0,3)</t>
  </si>
  <si>
    <t>"odečet potrubí"  - PI * (0,075)^2 * 46,3</t>
  </si>
  <si>
    <t>"VO"  92,0 * 1,2 * (0,04 + 0,3)</t>
  </si>
  <si>
    <t>"odečet potrubí"  - PI * (0,02)^2 * 92,0</t>
  </si>
  <si>
    <t>970706718</t>
  </si>
  <si>
    <t>506,419*2 'Přepočtené koeficientem množství</t>
  </si>
  <si>
    <t>-1149475527</t>
  </si>
  <si>
    <t>-497251515</t>
  </si>
  <si>
    <t>-721225317</t>
  </si>
  <si>
    <t>618,48*0,025 'Přepočtené koeficientem množství</t>
  </si>
  <si>
    <t>274313811</t>
  </si>
  <si>
    <t>Základové pasy z betonu tř. C 25/30</t>
  </si>
  <si>
    <t>-1972658925</t>
  </si>
  <si>
    <t>Nová podezdívka oplocení - cca u 22 přípojek</t>
  </si>
  <si>
    <t>"dl. x tl. x hl."  1,5 * 0,2 * 0,3 * 22</t>
  </si>
  <si>
    <t>Zřízení bednění základových pasů rovného</t>
  </si>
  <si>
    <t>-322721493</t>
  </si>
  <si>
    <t>"dl. x hl."  1,5 * 0,3 * 2 * 22</t>
  </si>
  <si>
    <t>Odstranění bednění základových pasů rovného</t>
  </si>
  <si>
    <t>1275645854</t>
  </si>
  <si>
    <t>-139973287</t>
  </si>
  <si>
    <t>"asfalt -  tl. 420 mm"  176,2 * 1,2 * 0,15</t>
  </si>
  <si>
    <t>"recykl. cesta tl. 380 mm"  22,1 * 1,2 * 0,15</t>
  </si>
  <si>
    <t>"štěrková cesta tl. 100 mm"  21,8 * 1,2 * 0,15</t>
  </si>
  <si>
    <t>"chodník tl. 260 mm"  116,1 * 1,2 * 0,15</t>
  </si>
  <si>
    <t>"tráva tl. 100 mm"  515,4 * 1,2 * 0,15</t>
  </si>
  <si>
    <t>46,3 * 1,2 * 0,15</t>
  </si>
  <si>
    <t>92,0 * 1,2 * 0,15</t>
  </si>
  <si>
    <t>564201011</t>
  </si>
  <si>
    <t>Podklad nebo podsyp ze štěrkopísku ŠP plochy do 100 m2 tl 40 mm</t>
  </si>
  <si>
    <t>-1281478078</t>
  </si>
  <si>
    <t>2056166088</t>
  </si>
  <si>
    <t>-1105454651</t>
  </si>
  <si>
    <t>576136111.R</t>
  </si>
  <si>
    <t>Asfaltový koberec jemnozrnný (AKOJ) tl 70 mm š do 3 m</t>
  </si>
  <si>
    <t>1523629788</t>
  </si>
  <si>
    <t>596211110</t>
  </si>
  <si>
    <t>Kladení zámkové dlažby komunikací pro pěší ručně tl 60 mm skupiny A pl do 50 m2</t>
  </si>
  <si>
    <t>-995320776</t>
  </si>
  <si>
    <t>167,184</t>
  </si>
  <si>
    <t>použití původního materiálu</t>
  </si>
  <si>
    <t>871184201</t>
  </si>
  <si>
    <t>Montáž kanalizačního potrubí z PE SDR11 otevřený výkop sklon do 20 % svařovaných na tupo d 40x3,7 mm</t>
  </si>
  <si>
    <t>-1569566245</t>
  </si>
  <si>
    <t>výtlačné potrubí</t>
  </si>
  <si>
    <t>92,0</t>
  </si>
  <si>
    <t>28619310</t>
  </si>
  <si>
    <t>trubka kanalizační PE-HD D 40mm</t>
  </si>
  <si>
    <t>-1918421790</t>
  </si>
  <si>
    <t>92*1,015 'Přepočtené koeficientem množství</t>
  </si>
  <si>
    <t>871310310</t>
  </si>
  <si>
    <t>Montáž kanalizačního potrubí hladkého plnostěnného SN 10 z polypropylenu DN 150</t>
  </si>
  <si>
    <t>1828107375</t>
  </si>
  <si>
    <t>851,6 + 46,3</t>
  </si>
  <si>
    <t>28617019</t>
  </si>
  <si>
    <t>trubka kanalizační PP plnostěnná třívrstvá DN 150x6000mm SN10</t>
  </si>
  <si>
    <t>1377413340</t>
  </si>
  <si>
    <t>897,9*1,015 'Přepočtené koeficientem množství</t>
  </si>
  <si>
    <t>877310310</t>
  </si>
  <si>
    <t>Montáž kolen na kanalizačním potrubí z PP nebo tvrdého PVC-U trub hladkých plnostěnných DN 150</t>
  </si>
  <si>
    <t>1630263231</t>
  </si>
  <si>
    <t>počet přípojek hrazených</t>
  </si>
  <si>
    <t>76 *3"ks tvarovek na přípojku"</t>
  </si>
  <si>
    <t>28617182</t>
  </si>
  <si>
    <t>koleno kanalizační PP třívrstvé SN16 DN 150x45°</t>
  </si>
  <si>
    <t>1560087328</t>
  </si>
  <si>
    <t>28617192</t>
  </si>
  <si>
    <t>koleno kanalizační PP třívrstvé SN16 DN 150x87°</t>
  </si>
  <si>
    <t>-334510831</t>
  </si>
  <si>
    <t>877-310R</t>
  </si>
  <si>
    <t>Dodávka a montáž pružná spojka na propojení odlišných typů a rozměrů potrubí</t>
  </si>
  <si>
    <t>-1609186383</t>
  </si>
  <si>
    <t>Poznámka k položce:_x000D_
Materiál:_x000D_
syntetická pryž EPDM s odolností -40°C až +130°C_x000D_
nerezavějící ocel AISI 304 (1.4301) podle EN 10088-2 pro běžné kanalizace_x000D_
nerezavějící ocel AISI 316 (1.4401) podle EN 10088-2 se zvýšenou odolností v zasoleném prostředí</t>
  </si>
  <si>
    <t>68 "jednoznačně zakreslená napojení na stávající potrubí</t>
  </si>
  <si>
    <t>9 "napojení na stáv. potrubí u nových šachet osazených na stáv. potrubí bez zakreslení propojovacího kusu</t>
  </si>
  <si>
    <t>877310330.R</t>
  </si>
  <si>
    <t>Čistící kus DN 150, montáž a dodávka</t>
  </si>
  <si>
    <t>-560241971</t>
  </si>
  <si>
    <t>877310440</t>
  </si>
  <si>
    <t>Montáž šachtových vložek na kanalizačním potrubí z PP trub korugovaných DN 150</t>
  </si>
  <si>
    <t>-1418304915</t>
  </si>
  <si>
    <t>napojení přípojek do šachet</t>
  </si>
  <si>
    <t>28617480</t>
  </si>
  <si>
    <t>vložka šachtová kanalizace PP korugované DN 160</t>
  </si>
  <si>
    <t>1395931153</t>
  </si>
  <si>
    <t>877370420</t>
  </si>
  <si>
    <t>Montáž odboček na kanalizačním potrubí z PP trub korugovaných DN 300</t>
  </si>
  <si>
    <t>1120296360</t>
  </si>
  <si>
    <t>28617214.R</t>
  </si>
  <si>
    <t>odbočka kanalizační PP SN16 45° DN 300/150</t>
  </si>
  <si>
    <t>-1799259756</t>
  </si>
  <si>
    <t>-1934678577</t>
  </si>
  <si>
    <t>851,6</t>
  </si>
  <si>
    <t>46,3</t>
  </si>
  <si>
    <t>89481.R001</t>
  </si>
  <si>
    <t>Revizní šachta DN 400 plastová nepojížděná, vč. poklopu, montáž a dodávka</t>
  </si>
  <si>
    <t>863609180</t>
  </si>
  <si>
    <t>89481.R002</t>
  </si>
  <si>
    <t>Revizní šachta DN 400 plastová pojížděná, vč. poklopu, montáž a dodávka</t>
  </si>
  <si>
    <t>-36133679</t>
  </si>
  <si>
    <t>89481.R003</t>
  </si>
  <si>
    <t>Revizní šachta DN 800 nepojížděná, vč. poklopu, montáž a dodávka</t>
  </si>
  <si>
    <t>-783096510</t>
  </si>
  <si>
    <t>89481.R004</t>
  </si>
  <si>
    <t>Revizní šachta DN 800 pojížděná, vč. poklopu, montáž a dodávka</t>
  </si>
  <si>
    <t>911419807</t>
  </si>
  <si>
    <t>899.R</t>
  </si>
  <si>
    <t>Rekonstrukce stávající šachty na RŠ</t>
  </si>
  <si>
    <t>-1958430142</t>
  </si>
  <si>
    <t>894-212R</t>
  </si>
  <si>
    <t>Propojení septiku, kompletní provedení a dodávka potřebného materiálu</t>
  </si>
  <si>
    <t>-638514284</t>
  </si>
  <si>
    <t>Poznámka k položce:_x000D_
2x jádrový vrt, 2x zatěsnění prostupu, přechodová manžeta, instalace potrubí</t>
  </si>
  <si>
    <t>21 "přepojované septiky</t>
  </si>
  <si>
    <t>-1968372188</t>
  </si>
  <si>
    <t>979054451</t>
  </si>
  <si>
    <t>Očištění vybouraných zámkových dlaždic s původním spárováním z kameniva těženého</t>
  </si>
  <si>
    <t>1362670288</t>
  </si>
  <si>
    <t>1373721231</t>
  </si>
  <si>
    <t>-1022642967</t>
  </si>
  <si>
    <t>"kamenivo"  7,523 + 4,447 + 44,443</t>
  </si>
  <si>
    <t>"živice"  9,195</t>
  </si>
  <si>
    <t>65,608*16 'Přepočtené koeficientem množství</t>
  </si>
  <si>
    <t>1289888870</t>
  </si>
  <si>
    <t>997221875</t>
  </si>
  <si>
    <t>Poplatek za uložení na recyklační skládce (skládkovné) stavebního odpadu asfaltového bez obsahu dehtu zatříděného do Katalogu odpadů pod kódem 17 03 02</t>
  </si>
  <si>
    <t>273901514</t>
  </si>
  <si>
    <t>-830222007</t>
  </si>
  <si>
    <t>SO-08.2 - Vodovodní přípojky</t>
  </si>
  <si>
    <t>-1455908212</t>
  </si>
  <si>
    <t>ve výkopu 1ks přípojky</t>
  </si>
  <si>
    <t>1,00*5,90 "v chodníku</t>
  </si>
  <si>
    <t>1656991349</t>
  </si>
  <si>
    <t>269545173</t>
  </si>
  <si>
    <t>772319217</t>
  </si>
  <si>
    <t>1,00*10,40*(1,60-0,10) "v nezp.povrchu</t>
  </si>
  <si>
    <t>3,00*10,40 "manip.pruh 3,0m</t>
  </si>
  <si>
    <t>-500499872</t>
  </si>
  <si>
    <t>1,00*5,90*(1,60-0,26) "v chodníku</t>
  </si>
  <si>
    <t>23,506*0,5 "sk.3 ... 50%</t>
  </si>
  <si>
    <t>-122159597</t>
  </si>
  <si>
    <t>23,506*0,5 "sk.4 ... 50%</t>
  </si>
  <si>
    <t>-1161364376</t>
  </si>
  <si>
    <t>16,30*1,60*2</t>
  </si>
  <si>
    <t>-330070252</t>
  </si>
  <si>
    <t>-1584540298</t>
  </si>
  <si>
    <t>11,753*2 "meziskládka tam a zpět</t>
  </si>
  <si>
    <t>36358541</t>
  </si>
  <si>
    <t>(16,464-11,753)*2 "meziskládka tam a zpět</t>
  </si>
  <si>
    <t>931693232</t>
  </si>
  <si>
    <t>11,753-(16,464-11,753) "meziskládka tam a zpět</t>
  </si>
  <si>
    <t>349142707</t>
  </si>
  <si>
    <t>7,042*16 'Přepočtené koeficientem množství</t>
  </si>
  <si>
    <t>-295027376</t>
  </si>
  <si>
    <t>-917295077</t>
  </si>
  <si>
    <t>7,042*1,8</t>
  </si>
  <si>
    <t>1845094797</t>
  </si>
  <si>
    <t>16,464 "meziskládka</t>
  </si>
  <si>
    <t>7,042 "skládka</t>
  </si>
  <si>
    <t>-567289725</t>
  </si>
  <si>
    <t>23,506 "výkop celkem</t>
  </si>
  <si>
    <t>-3,14*0,016*0,016*16,30 "odpočet D potrubí</t>
  </si>
  <si>
    <t>-5,399 "obsypy</t>
  </si>
  <si>
    <t>-1,63 "lože</t>
  </si>
  <si>
    <t>1188318432</t>
  </si>
  <si>
    <t>1,00*16,30*0,332</t>
  </si>
  <si>
    <t>-3,14*0,016*0,016*16,30</t>
  </si>
  <si>
    <t>-1389853136</t>
  </si>
  <si>
    <t>5,399*1,67*1,1*1,01 "obsypy</t>
  </si>
  <si>
    <t>1590588011</t>
  </si>
  <si>
    <t>176220893</t>
  </si>
  <si>
    <t>-1602841153</t>
  </si>
  <si>
    <t>31,02*0,04*1,035</t>
  </si>
  <si>
    <t>-1011274910</t>
  </si>
  <si>
    <t>1,00*16,30*0,10</t>
  </si>
  <si>
    <t>-1436978474</t>
  </si>
  <si>
    <t>-1399839329</t>
  </si>
  <si>
    <t>-678365766</t>
  </si>
  <si>
    <t>871161211</t>
  </si>
  <si>
    <t>Montáž potrubí z PE100 RC SDR 11 otevřený výkop svařovaných elektrotvarovkou d 32 x 3,0 mm</t>
  </si>
  <si>
    <t>-1277970399</t>
  </si>
  <si>
    <t>16,30</t>
  </si>
  <si>
    <t>28613110</t>
  </si>
  <si>
    <t>potrubí vodovodní jednovrstvé PE100 RC PN 16 SDR11 32x3,0mm</t>
  </si>
  <si>
    <t>1270970184</t>
  </si>
  <si>
    <t>16,3*1,015 'Přepočtené koeficientem množství</t>
  </si>
  <si>
    <t>877162001</t>
  </si>
  <si>
    <t>Montáž svěrných spojek na vodovodním potrubí z trub d 32</t>
  </si>
  <si>
    <t>-1015534014</t>
  </si>
  <si>
    <t>63126202</t>
  </si>
  <si>
    <t>spojka svěrná kompozitní přímá pro PE potrubí d32</t>
  </si>
  <si>
    <t>-759302277</t>
  </si>
  <si>
    <t>877241126</t>
  </si>
  <si>
    <t>Montáž elektro navrtávacích T-kusů ventil a 360° otočná odbočka na vodovodním potrubí z PE trub d 90/32</t>
  </si>
  <si>
    <t>142285455</t>
  </si>
  <si>
    <t>28614074</t>
  </si>
  <si>
    <t>tvarovka T-kus navrtávací s ventilem, s odbočkou 360° D 90-32mm</t>
  </si>
  <si>
    <t>84357414</t>
  </si>
  <si>
    <t>42291043</t>
  </si>
  <si>
    <t>souprava zemní pro domovní šoupátka 3/4"-2" Rd 1,0-1,6m</t>
  </si>
  <si>
    <t>-1474691015</t>
  </si>
  <si>
    <t>877251126</t>
  </si>
  <si>
    <t>Montáž elektro navrtávacích T-kusů ventil a 360° otočná odbočka na vodovodním potrubí z PE trub d 110/32</t>
  </si>
  <si>
    <t>-1819724759</t>
  </si>
  <si>
    <t>28614050</t>
  </si>
  <si>
    <t>tvarovka T-kus navrtávací s ventilem, s odbočkou 360° D 110-32mm</t>
  </si>
  <si>
    <t>-1157122242</t>
  </si>
  <si>
    <t>1115229887</t>
  </si>
  <si>
    <t>1353575025</t>
  </si>
  <si>
    <t>1822127099</t>
  </si>
  <si>
    <t>899401111</t>
  </si>
  <si>
    <t>Osazení poklopů uličních litinových ventilových</t>
  </si>
  <si>
    <t>1991999634</t>
  </si>
  <si>
    <t>celkový počet přípojek 78ks ... osadit pouze navrt.pas s uzávěrem</t>
  </si>
  <si>
    <t>42291402</t>
  </si>
  <si>
    <t>poklop litinový ventilový</t>
  </si>
  <si>
    <t>-357206977</t>
  </si>
  <si>
    <t>42210051</t>
  </si>
  <si>
    <t>deska podkladová uličního poklopu litinového ventilového</t>
  </si>
  <si>
    <t>-911913175</t>
  </si>
  <si>
    <t>356180971</t>
  </si>
  <si>
    <t>465529877</t>
  </si>
  <si>
    <t>200407711</t>
  </si>
  <si>
    <t>1262349857</t>
  </si>
  <si>
    <t>746540003</t>
  </si>
  <si>
    <t>1,062+1,003 "štd skládka</t>
  </si>
  <si>
    <t>-2071537827</t>
  </si>
  <si>
    <t>2,065*16 'Přepočtené koeficientem množství</t>
  </si>
  <si>
    <t>997221561</t>
  </si>
  <si>
    <t>Vodorovná doprava suti z kusových materiálů do 1 km</t>
  </si>
  <si>
    <t>-1950702869</t>
  </si>
  <si>
    <t>1,534*2 "dlažba na meziskládku a zpět</t>
  </si>
  <si>
    <t>1009618953</t>
  </si>
  <si>
    <t>1432463343</t>
  </si>
  <si>
    <t>SO-09 - Opravy místních komunikací</t>
  </si>
  <si>
    <t>HSV - HSV</t>
  </si>
  <si>
    <t xml:space="preserve">    5-1 - Celoplošná oprava místní komunikace</t>
  </si>
  <si>
    <t xml:space="preserve">    5-2 - Oprava místní komunikace v rozšířeném výkopu</t>
  </si>
  <si>
    <t xml:space="preserve">    5-3 - Recyklace za studena celoplošně</t>
  </si>
  <si>
    <t xml:space="preserve">    5-4 - Recyklace za studena stoka A úsek Š4-Š15</t>
  </si>
  <si>
    <t xml:space="preserve">    5-5 - Oprava nezpevněné komunikace drceným recyklátem</t>
  </si>
  <si>
    <t xml:space="preserve">    5-6 - Oprava nezpevněné komunikace ohumusování a zatravnění</t>
  </si>
  <si>
    <t>5-1</t>
  </si>
  <si>
    <t>Celoplošná oprava místní komunikace</t>
  </si>
  <si>
    <t>113107223</t>
  </si>
  <si>
    <t>Odstranění podkladu z kameniva drceného tl přes 200 do 300 mm strojně pl přes 200 m2</t>
  </si>
  <si>
    <t>1711629848</t>
  </si>
  <si>
    <t>celoplošná oprava stoka A-2+řad 2-2</t>
  </si>
  <si>
    <t>872,00</t>
  </si>
  <si>
    <t>113154558</t>
  </si>
  <si>
    <t>Frézování živičného krytu tl 100 mm pl přes 2000 do 10000 m2</t>
  </si>
  <si>
    <t>1985088265</t>
  </si>
  <si>
    <t>113154590</t>
  </si>
  <si>
    <t>Příplatek za každých dalších 10 mm</t>
  </si>
  <si>
    <t>-1610083067</t>
  </si>
  <si>
    <t>872*2 'Přepočtené koeficientem množství</t>
  </si>
  <si>
    <t>919735113</t>
  </si>
  <si>
    <t>Řezání stávajícího živičného krytu hl přes 100 do 150 mm</t>
  </si>
  <si>
    <t>548821777</t>
  </si>
  <si>
    <t>proříznutí rýhy při výkopu kanalizace a vodovodu</t>
  </si>
  <si>
    <t>235,00*2 "rýha v souběhu cca</t>
  </si>
  <si>
    <t>(2,50-2,10)*2*10 "dopočet šachty</t>
  </si>
  <si>
    <t>9660082R1</t>
  </si>
  <si>
    <t>Bourání odvodňovacího žlabu ze žulové dlažby drobné kostky včetně lože</t>
  </si>
  <si>
    <t>-771873201</t>
  </si>
  <si>
    <t>102,00 "žlab ze žulové dlažby</t>
  </si>
  <si>
    <t>1711111R1</t>
  </si>
  <si>
    <t xml:space="preserve">Hutnění zeminy pro spodní stavbu komunikací </t>
  </si>
  <si>
    <t>704276865</t>
  </si>
  <si>
    <t>171-991</t>
  </si>
  <si>
    <t>Hutnící zkoušky</t>
  </si>
  <si>
    <t>-215252543</t>
  </si>
  <si>
    <t>Poznámka k položce:_x000D_
provádět po 10m</t>
  </si>
  <si>
    <t>1 "cca 235m v MK ... 24ks</t>
  </si>
  <si>
    <t>-1865074779</t>
  </si>
  <si>
    <t>679319078</t>
  </si>
  <si>
    <t>573211109</t>
  </si>
  <si>
    <t>Postřik živičný spojovací z asfaltu v množství 0,50 kg/m2</t>
  </si>
  <si>
    <t>431325697</t>
  </si>
  <si>
    <t>872,00*2</t>
  </si>
  <si>
    <t>577134031</t>
  </si>
  <si>
    <t>Asfaltový beton vrstva obrusná ACO 11 (ABS) tl 40 mm š do 1,5 m z modifikovaného asfaltu</t>
  </si>
  <si>
    <t>-1932339954</t>
  </si>
  <si>
    <t>577165032</t>
  </si>
  <si>
    <t>Asfaltový beton vrstva ložní ACL 16 (ABVH) tl 70 mm š do 1,5 m z modifikovaného asfaltu</t>
  </si>
  <si>
    <t>54740750</t>
  </si>
  <si>
    <t>5976611R1</t>
  </si>
  <si>
    <t>Rigol dlážděný do lože z betonu prostého s vyplněním a zatřením spár cementovou maltou z dlažebních kostek drobných s částečnou dodávkou drobných kostek</t>
  </si>
  <si>
    <t>-53742916</t>
  </si>
  <si>
    <t>Poznámka k položce:_x000D_
využití cca 95% stávajícího materiálu uskladněného na meziskládce ke zpětnému použití, nový materiál max do 5% rozsahu</t>
  </si>
  <si>
    <t>102,00*2,50 "žlab ze žulové dlažby</t>
  </si>
  <si>
    <t>9351132R1</t>
  </si>
  <si>
    <t>Dodávka a osazení odvodňovacího betonového žlabu s krycím roštem z litiny pro vysokou zátěž včetně betonového lože C12/152</t>
  </si>
  <si>
    <t>-346538488</t>
  </si>
  <si>
    <t>Poznámka k položce:_x000D_
kompletní dodávka a osazení všech dílů betonového žlabu včetně litinové mříže</t>
  </si>
  <si>
    <t>4,00 "příčný žlab</t>
  </si>
  <si>
    <t>8713103R1</t>
  </si>
  <si>
    <t>Dodávka a montáž kanalizačního potrubí z polypropylenu PP DN 150 mm</t>
  </si>
  <si>
    <t>-2049792649</t>
  </si>
  <si>
    <t>Poznámka k položce:_x000D_
kompletní dodávka a montáž včetně tvarovek a zemních prací</t>
  </si>
  <si>
    <t>přípojka pro příčný odvodňovací žlab</t>
  </si>
  <si>
    <t>3,90</t>
  </si>
  <si>
    <t>997221611</t>
  </si>
  <si>
    <t>Nakládání suti na dopravní prostředky pro vodorovnou dopravu</t>
  </si>
  <si>
    <t>-1530165589</t>
  </si>
  <si>
    <t>61,20 "žulové kostky</t>
  </si>
  <si>
    <t>-1450663696</t>
  </si>
  <si>
    <t>61,20*2 "žulové kostky</t>
  </si>
  <si>
    <t>-733166216</t>
  </si>
  <si>
    <t>383,68 "suť štd</t>
  </si>
  <si>
    <t>200,56+40,112 "suť živice</t>
  </si>
  <si>
    <t>-2090300849</t>
  </si>
  <si>
    <t>383,68*16 'Přepočtené koeficientem množství</t>
  </si>
  <si>
    <t>840956567</t>
  </si>
  <si>
    <t>5-2</t>
  </si>
  <si>
    <t>Oprava místní komunikace v rozšířeném výkopu</t>
  </si>
  <si>
    <t>1066094859</t>
  </si>
  <si>
    <t>oprava v rozšířeném výkopu stoka A-1+řad 1 část</t>
  </si>
  <si>
    <t>štd ... šířka rýhy</t>
  </si>
  <si>
    <t>2,10*205,00 "stoka A-1+řad 1 v celé délce ve společném výkopu</t>
  </si>
  <si>
    <t>-1534179734</t>
  </si>
  <si>
    <t>celá š.komunikace ... dle situace C.4.1</t>
  </si>
  <si>
    <t>820,00 "stoka A-1+řad 1 v celé délce ve společném výkopu</t>
  </si>
  <si>
    <t>-1667071108</t>
  </si>
  <si>
    <t>820*2 'Přepočtené koeficientem množství</t>
  </si>
  <si>
    <t>-220645595</t>
  </si>
  <si>
    <t>205,00*2 "stoka A-1+řad 1 v celé délce ve společném výkopu</t>
  </si>
  <si>
    <t>2,50*(2,50-2,10)*2*5 "dopočet šachty</t>
  </si>
  <si>
    <t>1168600619</t>
  </si>
  <si>
    <t>171-992</t>
  </si>
  <si>
    <t>-2142518571</t>
  </si>
  <si>
    <t>1 "cca 205m v MK ... 21ks</t>
  </si>
  <si>
    <t>215497621</t>
  </si>
  <si>
    <t>1588847997</t>
  </si>
  <si>
    <t>137743449</t>
  </si>
  <si>
    <t>820,00*2</t>
  </si>
  <si>
    <t>373741060</t>
  </si>
  <si>
    <t>-1734543990</t>
  </si>
  <si>
    <t>1130298960</t>
  </si>
  <si>
    <t>189,42 "suť štd</t>
  </si>
  <si>
    <t>188,60+37,72 "suť živice</t>
  </si>
  <si>
    <t>1740340086</t>
  </si>
  <si>
    <t>189,42*16 'Přepočtené koeficientem množství</t>
  </si>
  <si>
    <t>2143646714</t>
  </si>
  <si>
    <t>5-3</t>
  </si>
  <si>
    <t>Recyklace za studena celoplošně</t>
  </si>
  <si>
    <t>1577935521</t>
  </si>
  <si>
    <t>situace C.4.1</t>
  </si>
  <si>
    <t>2526,00+158,00+234,00+1407,00+114,00+1292,00+359,00</t>
  </si>
  <si>
    <t>291791274</t>
  </si>
  <si>
    <t>6090*2 'Přepočtené koeficientem množství</t>
  </si>
  <si>
    <t>113201112</t>
  </si>
  <si>
    <t>Vytrhání obrub silničních ležatých</t>
  </si>
  <si>
    <t>82325377</t>
  </si>
  <si>
    <t>12,00+23,00 "žulová obruba 4.+13.etapa</t>
  </si>
  <si>
    <t>1060253423</t>
  </si>
  <si>
    <t>279,00*2 "rýha v souběhu stoka A od Š15 cca</t>
  </si>
  <si>
    <t>(2,50-2,10)*2*9 "dopočet šachty stoka A</t>
  </si>
  <si>
    <t>(165+31+45)*2 "rýha v souběhu stoka A-5+A-5-1 cca</t>
  </si>
  <si>
    <t>(2,50-2,10)*9*2 "dopočet šachty stoka A-5+A-5-1</t>
  </si>
  <si>
    <t>(305,00+51,00+25,00+42,00+23,00+13,00)*2 "rýha v souběhu stoky A-3, A-3-1, A-3-1-1, A-3-2, A-3-3, A-3-4</t>
  </si>
  <si>
    <t>(2,50-2,10)*(13+2+3+1+1+2)*2 "dopočet šachet na stokách A-3</t>
  </si>
  <si>
    <t>1,50*2 "rýha stoky A-6, A-7</t>
  </si>
  <si>
    <t>1750955865</t>
  </si>
  <si>
    <t>171-993</t>
  </si>
  <si>
    <t>-2051756426</t>
  </si>
  <si>
    <t>1 "cca 980m v MK ... 98ks</t>
  </si>
  <si>
    <t>564770111</t>
  </si>
  <si>
    <t>Podklad nebo kryt z kameniva hrubého drceného vel. 16-32 mm s rozprostřením a zhutněním plochy přes 100 m2, po zhutnění tl. 260 mm</t>
  </si>
  <si>
    <t>-1405049094</t>
  </si>
  <si>
    <t>567541121</t>
  </si>
  <si>
    <t>Recyklace podkladu za studena na místě - rozpojení a reprofilace tl přes 250 do 300 mm pl přes 1000 do 3000 m2</t>
  </si>
  <si>
    <t>1409744728</t>
  </si>
  <si>
    <t>58341341</t>
  </si>
  <si>
    <t>kamenivo drcené drobné frakce 0/4</t>
  </si>
  <si>
    <t>1234239151</t>
  </si>
  <si>
    <t>Poznámka k položce:_x000D_
Cena včetně dopravy na místo promísení._x000D_
Množství přidávaného kameniva a pojiva se stanoví laboratoří na základě průkazní zkoušky a analýzy vzorků odebraných z původní konstrukce</t>
  </si>
  <si>
    <t>2526,00+158,00+234,00+1407,00+114,00+1292,00+359,00=6090m2</t>
  </si>
  <si>
    <t>odhad úprava zrnitosti přidáním drobného kameniva ... doporučené množství 230-460kg/m3</t>
  </si>
  <si>
    <t>6090,00*0,26*0,35</t>
  </si>
  <si>
    <t>56751212R</t>
  </si>
  <si>
    <t>Recyklace podkladu za studena na místě - promísení s pojivem, kamenivem tl do 300 mm pl přes 1000 do 3000 m2</t>
  </si>
  <si>
    <t>-760711558</t>
  </si>
  <si>
    <t>58522110</t>
  </si>
  <si>
    <t>cement portlandský směsný CEM II 42,5MPa</t>
  </si>
  <si>
    <t>132364943</t>
  </si>
  <si>
    <t>Poznámka k položce:_x000D_
Množství přidávaného kameniva a pojiva se stanoví laboratoří na základě průkazní zkoušky a analýzy vzorků odebraných z původní konstrukce</t>
  </si>
  <si>
    <t>předpokládaná objem.hmotnost vrstvy 2300kg/m3 dle přílohy č.5 URS</t>
  </si>
  <si>
    <t>6090,00*0,26*0,0929 "odhad pojivo cement 4% z objem.hm. ... 92,96kg</t>
  </si>
  <si>
    <t>577165142</t>
  </si>
  <si>
    <t>Asfaltový beton vrstva ložní ACL 16 (ABH) tl 70 mm š přes 3 m z modifikovaného asfaltu</t>
  </si>
  <si>
    <t>411678750</t>
  </si>
  <si>
    <t>-1837244125</t>
  </si>
  <si>
    <t>577144141</t>
  </si>
  <si>
    <t>Asfaltový beton vrstva obrusná ACO 11 (ABS) tl 50 mm š přes 3 m z modifikovaného asfaltu</t>
  </si>
  <si>
    <t>1393970260</t>
  </si>
  <si>
    <t>916131213</t>
  </si>
  <si>
    <t>Osazení silničního obrubníku betonového stojatého s boční opěrou do lože z betonu prostého</t>
  </si>
  <si>
    <t>-515655456</t>
  </si>
  <si>
    <t>38,00 "nový obrubník</t>
  </si>
  <si>
    <t>59217031</t>
  </si>
  <si>
    <t>obrubník silniční betonový 1000x150x250mm</t>
  </si>
  <si>
    <t>-2080863947</t>
  </si>
  <si>
    <t>38*1,02 'Přepočtené koeficientem množství</t>
  </si>
  <si>
    <t>916241113</t>
  </si>
  <si>
    <t>Osazení obrubníku kamenného ležatého s boční opěrou do lože z betonu prostého</t>
  </si>
  <si>
    <t>1596965511</t>
  </si>
  <si>
    <t>obruby jsou na uložené meziskládce ke zpětnému osazení, s dodávkou nových obrub se nepočítá</t>
  </si>
  <si>
    <t>542043656</t>
  </si>
  <si>
    <t>žlab nový z betonových příkopových tvarovek</t>
  </si>
  <si>
    <t>(53,00+63,00+82,00)*2,00*0,35 "svahy</t>
  </si>
  <si>
    <t>(53,00+63,00+82,00)*1,00*0,60 "rovná část</t>
  </si>
  <si>
    <t>-974521006</t>
  </si>
  <si>
    <t>(53,00+63,00+82,00)*3,00</t>
  </si>
  <si>
    <t>182151111</t>
  </si>
  <si>
    <t>Svahování v zářezech v hornině třídy těžitelnosti I skupiny 1 až 3 strojně</t>
  </si>
  <si>
    <t>1641855440</t>
  </si>
  <si>
    <t>(53,00+63,00+82,00)*2,00 "svahy žlabu</t>
  </si>
  <si>
    <t>916991121</t>
  </si>
  <si>
    <t>Lože pod obrubníky, krajníky nebo obruby z dlažebních kostek z betonu prostého</t>
  </si>
  <si>
    <t>1722294355</t>
  </si>
  <si>
    <t>(53,00+63,00+82,00)*0,90*0,10</t>
  </si>
  <si>
    <t>935111211</t>
  </si>
  <si>
    <t>Osazení příkopového žlabu do štěrkopísku tl 100 mm z betonových tvárnic š 800 mm</t>
  </si>
  <si>
    <t>452138127</t>
  </si>
  <si>
    <t>53,00+63,00+82,00</t>
  </si>
  <si>
    <t>5922702R</t>
  </si>
  <si>
    <t>žlabovka příkopová betonová 600x900mm</t>
  </si>
  <si>
    <t>-1640432866</t>
  </si>
  <si>
    <t>198*1,01 'Přepočtené koeficientem množství</t>
  </si>
  <si>
    <t>-1901275288</t>
  </si>
  <si>
    <t>6,00 "příčný žlab</t>
  </si>
  <si>
    <t>-343696425</t>
  </si>
  <si>
    <t>14,90</t>
  </si>
  <si>
    <t>835071390</t>
  </si>
  <si>
    <t>(53,00+63,00+82,00)*3,00 "svahy žlabu</t>
  </si>
  <si>
    <t>420153207</t>
  </si>
  <si>
    <t>-1866621864</t>
  </si>
  <si>
    <t>594,00*0,04*1,035</t>
  </si>
  <si>
    <t>914-111R</t>
  </si>
  <si>
    <t>Demontáž a zpětná montáž svislé dopravní značky včetně sloupku a základu</t>
  </si>
  <si>
    <t>-1747957639</t>
  </si>
  <si>
    <t>Poznámka k položce:_x000D_
kompletní provedení</t>
  </si>
  <si>
    <t>4 "odhad, uložení na meziskládku ke zpětnému použití</t>
  </si>
  <si>
    <t>-371946634</t>
  </si>
  <si>
    <t>6090,00*0,1*0,29 "případné odebrání přebytečné suti z recyklace cca 10% plochy ... 0,29t/m2</t>
  </si>
  <si>
    <t>1400,70+280,14 "suť frézování ... využití zpět do nezp.štěrk.cest a do provizorních ploch</t>
  </si>
  <si>
    <t>10,15 "kamenné obruby ... použít zpět</t>
  </si>
  <si>
    <t>0,328 "dopravní značky ... použít zpět</t>
  </si>
  <si>
    <t>1429429109</t>
  </si>
  <si>
    <t>328012673</t>
  </si>
  <si>
    <t>10,15*2 "kamenné obruby ... použít zpět</t>
  </si>
  <si>
    <t>0,328*2 "dopravní značky ... použít zpět</t>
  </si>
  <si>
    <t>1862492240</t>
  </si>
  <si>
    <t>176,61*16 'Přepočtené koeficientem množství</t>
  </si>
  <si>
    <t>-1996473589</t>
  </si>
  <si>
    <t>5-4</t>
  </si>
  <si>
    <t>Recyklace za studena stoka A úsek Š4-Š15</t>
  </si>
  <si>
    <t>113107222</t>
  </si>
  <si>
    <t>Odstranění podkladu z kameniva drceného tl přes 100 do 200 mm strojně pl přes 200 m2</t>
  </si>
  <si>
    <t>-128496075</t>
  </si>
  <si>
    <t>úsek mezi šachtami Š4-Š15 etapa 3+7</t>
  </si>
  <si>
    <t>1190,00+1222,00 "celoplošná oprava spodní vrstva štěrku dle vzoráku</t>
  </si>
  <si>
    <t>11310722R</t>
  </si>
  <si>
    <t>-767846010</t>
  </si>
  <si>
    <t>1190,00+1222,00 "celoplošná oprava horní vrstva štěrku dle vzoráku určená k recyklaci</t>
  </si>
  <si>
    <t>-1115804357</t>
  </si>
  <si>
    <t>1190,00+1222,00 "celoplošná oprava</t>
  </si>
  <si>
    <t>1457666726</t>
  </si>
  <si>
    <t>2412*2 'Přepočtené koeficientem množství</t>
  </si>
  <si>
    <t>-947625826</t>
  </si>
  <si>
    <t>8,00 "žulová obruba 7.etapa</t>
  </si>
  <si>
    <t>2089573286</t>
  </si>
  <si>
    <t>400,00*2 "rýha v souběhu stoka A cca</t>
  </si>
  <si>
    <t>(2,50-2,10)*2*11 "dopočet šachty stoka A</t>
  </si>
  <si>
    <t>7,00 "rýha v souběhu stoka A-4 cca</t>
  </si>
  <si>
    <t>(2,50-1,20)*2*2 "dopočet šachty stoka A-4</t>
  </si>
  <si>
    <t>-144820995</t>
  </si>
  <si>
    <t>171-994</t>
  </si>
  <si>
    <t>-1708601511</t>
  </si>
  <si>
    <t>1 "cca 370m v MK ... 37ks</t>
  </si>
  <si>
    <t>564750111</t>
  </si>
  <si>
    <t>Podklad z kameniva hrubého drceného vel. 16-32 mm plochy přes 100 m2 tl 150 mm</t>
  </si>
  <si>
    <t>-55676214</t>
  </si>
  <si>
    <t>567512122</t>
  </si>
  <si>
    <t>Recyklace podkladu za studena na místě - promísení s pojivem, kamenivem tl přes 120 do 150 mm pl přes 1000 do 3000 m2</t>
  </si>
  <si>
    <t>-1048758597</t>
  </si>
  <si>
    <t>stávající vrtsva štěrku odstraněna, převezena na meziskládku a tam promísena s pojivem a kamenivem, přivezena zpět a rozprostřena</t>
  </si>
  <si>
    <t>3996168</t>
  </si>
  <si>
    <t>2412,00*0,15*0,0929 "odhad pojivo cement 4% z objem.hm. ... 92,96kg</t>
  </si>
  <si>
    <t>-264926809</t>
  </si>
  <si>
    <t>1190,00+1222,00=2412m2 celoplošná oprava</t>
  </si>
  <si>
    <t>2412,00*0,15*0,35</t>
  </si>
  <si>
    <t>56101112R</t>
  </si>
  <si>
    <t>Zřízení podkladu z kameniva upraveného hydraulickými pojivy cementem nebo směsnými pojivy  s rozprostřením, promísením, vlhčením, zhutněním a ošetřením vodou plochy přes 1 000 do 5 000 m2, tloušťka po zhutnění do 150 mm</t>
  </si>
  <si>
    <t>-1281169416</t>
  </si>
  <si>
    <t>Poznámka k položce:_x000D_
dodávka nosného materiálu se nepředpokládá</t>
  </si>
  <si>
    <t>-1964870730</t>
  </si>
  <si>
    <t>1376041144</t>
  </si>
  <si>
    <t>1009132830</t>
  </si>
  <si>
    <t>1409272486</t>
  </si>
  <si>
    <t>5,00 "nový obrubník</t>
  </si>
  <si>
    <t>-1749224961</t>
  </si>
  <si>
    <t>5*1,02 'Přepočtené koeficientem množství</t>
  </si>
  <si>
    <t>-755094641</t>
  </si>
  <si>
    <t>380436041</t>
  </si>
  <si>
    <t>(41,00+37,00)*2,00*0,35 "svahy</t>
  </si>
  <si>
    <t>(41,00+37,00)*1,00*0,60 "rovná část</t>
  </si>
  <si>
    <t>-791774025</t>
  </si>
  <si>
    <t>(41,00+37,00)*3,00</t>
  </si>
  <si>
    <t>-976002364</t>
  </si>
  <si>
    <t>(41,00+37,00)*2,00 "svahy žlabu</t>
  </si>
  <si>
    <t>-967476103</t>
  </si>
  <si>
    <t>(41,00+37,00)*0,90*0,10</t>
  </si>
  <si>
    <t>-1242684317</t>
  </si>
  <si>
    <t>41,00+37,00</t>
  </si>
  <si>
    <t>1922442461</t>
  </si>
  <si>
    <t>78*1,01 'Přepočtené koeficientem množství</t>
  </si>
  <si>
    <t>-1422772884</t>
  </si>
  <si>
    <t>(41,00+37,00)*3,00 "svahy žlabu</t>
  </si>
  <si>
    <t>1237724359</t>
  </si>
  <si>
    <t>526478821</t>
  </si>
  <si>
    <t>234,00*0,04*1,035</t>
  </si>
  <si>
    <t>1587597027</t>
  </si>
  <si>
    <t>342950992</t>
  </si>
  <si>
    <t>554,76+110,952 "suť frézování ... využití zpět do nezp.štěrk.cest a do provizorních ploch</t>
  </si>
  <si>
    <t>699,48 "jedna vrstva štd dle vzoráku určená k recyklaci</t>
  </si>
  <si>
    <t>2,32 "kamenné obruby ... použít zpět</t>
  </si>
  <si>
    <t>-2066253142</t>
  </si>
  <si>
    <t>699,48 "suť štd tl.150mm</t>
  </si>
  <si>
    <t>699,48 "štd určen k recyklaci</t>
  </si>
  <si>
    <t>-1189124481</t>
  </si>
  <si>
    <t>2,32*2 "kamenné obruby ... použít zpět</t>
  </si>
  <si>
    <t>1323945040</t>
  </si>
  <si>
    <t>699,48*16 'Přepočtené koeficientem množství</t>
  </si>
  <si>
    <t>1544720740</t>
  </si>
  <si>
    <t>5-5</t>
  </si>
  <si>
    <t>Oprava nezpevněné komunikace drceným recyklátem</t>
  </si>
  <si>
    <t>113107221</t>
  </si>
  <si>
    <t>Odstranění podkladu z kameniva drceného tl do 100 mm strojně pl přes 200 m2</t>
  </si>
  <si>
    <t>-1450207201</t>
  </si>
  <si>
    <t>29,00+1358,00+113,00+442,00+114,00+251,00+237,00</t>
  </si>
  <si>
    <t>1358891437</t>
  </si>
  <si>
    <t>171-995</t>
  </si>
  <si>
    <t>-1803232637</t>
  </si>
  <si>
    <t>1 "cca 770m štěrkové cesty ... 77ks</t>
  </si>
  <si>
    <t>5649314R1</t>
  </si>
  <si>
    <t>Podklad nebo podsyp z asfaltového recyklátu s rozprostřením a zhutněním plochy přes 100 m2, po zhutnění tl. 100 mm bez dodávky materiálu</t>
  </si>
  <si>
    <t>1493441920</t>
  </si>
  <si>
    <t>Poznámka k položce:_x000D_
využití asfaltový recyklát z bouraných komunikací</t>
  </si>
  <si>
    <t>využít asfaltový recyklát z bouraných komunikací uložený na meziskládce</t>
  </si>
  <si>
    <t>512796397</t>
  </si>
  <si>
    <t>přivezení asf.recykláru z meziskládky</t>
  </si>
  <si>
    <t>0,276*2544,00</t>
  </si>
  <si>
    <t>-222433720</t>
  </si>
  <si>
    <t>přivezení asf.recyklátu z meziskládky</t>
  </si>
  <si>
    <t>odvoz suti štd na skládku</t>
  </si>
  <si>
    <t>432,48</t>
  </si>
  <si>
    <t>1042643450</t>
  </si>
  <si>
    <t>432,48*16 'Přepočtené koeficientem množství</t>
  </si>
  <si>
    <t>1367100545</t>
  </si>
  <si>
    <t>5-6</t>
  </si>
  <si>
    <t>Oprava nezpevněné komunikace ohumusování a zatravnění</t>
  </si>
  <si>
    <t>121151113</t>
  </si>
  <si>
    <t>Sejmutí ornice plochy do 500 m2 tl vrstvy do 200 mm strojně</t>
  </si>
  <si>
    <t>2051473432</t>
  </si>
  <si>
    <t>-347194948</t>
  </si>
  <si>
    <t>250,00 "situace C.4.1 řad 1-1</t>
  </si>
  <si>
    <t>-1230513607</t>
  </si>
  <si>
    <t>250,00 "situace C.4.1</t>
  </si>
  <si>
    <t>-1282136195</t>
  </si>
  <si>
    <t>878486287</t>
  </si>
  <si>
    <t>250,00*0,04*1,035</t>
  </si>
  <si>
    <t>997-221</t>
  </si>
  <si>
    <t>Odkup, odvoz a likvidace asfaltu se zatříděním ZAS-1 A ZAS-2 dle PAU - OCENIT DLE POZNÁMKY K POLOŽCE</t>
  </si>
  <si>
    <t>1652301146</t>
  </si>
  <si>
    <t>Poznámka k položce:_x000D_
Množství je předpokládané, bude určeno dle skutečnosti._x000D_
Zhotovitel je povinen v souladu se zadávacími podmínkami odkoupit a řádně zlikvidovat uvedený vyfrézovaný asfaltový materiál._x000D_
_x000D_
ZHOTOVITEL OCENÍ TUTO POLOŽKU JEDNOTNOU CENOU 1,-Kč</t>
  </si>
  <si>
    <t>odvoz nevyužitého asfaltového recyklátu na skládku ... odhad</t>
  </si>
  <si>
    <t>2412+6090+820+872=10194m2 celková plocha stržených asfaltových ploch</t>
  </si>
  <si>
    <t>10194*0,12=1223,28m3 k dispozici do nezpev.cest a provizorních komunikací</t>
  </si>
  <si>
    <t>2544,00*0,10=254,40m3 nezp.komunikace</t>
  </si>
  <si>
    <t>(156,00+76,00)*0,15=34,80m3 provizorní plochy komunikace</t>
  </si>
  <si>
    <t>600,00*0,20=120m3 plocha ZS</t>
  </si>
  <si>
    <t>300,00*0,20=60m3 jiné proviz.plochy</t>
  </si>
  <si>
    <t>(10194,00-2544,00-156-76,00-600,00-300,00)*0,276 "odvoz na skládku</t>
  </si>
  <si>
    <t>-665,52 "odpočet předpokládaného množství nebezp.odpadu</t>
  </si>
  <si>
    <t>přebytek celkem k odvozu ... 1133,448</t>
  </si>
  <si>
    <t>997-222</t>
  </si>
  <si>
    <t>Odkup, odvoz a likvidace asfaltu se zatříděním ZAS-3 dle PAU - OCENIT DLE POZNÁMKY K POLOŽCE</t>
  </si>
  <si>
    <t>1876416278</t>
  </si>
  <si>
    <t xml:space="preserve">Poznámka k položce:_x000D_
Množství je předpokládané, bude určeno dle skutečnosti._x000D_
Zhotovitel je povinen v souladu se zadávacími podmínkami odkoupit a řádně zlikvidovat uvedený vyfrézovaný asfaltový materiál._x000D_
_x000D_
ZHOTOVITEL OCENÍ TUTO POLOŽKU JEDNOTNOU CENOU 1,-Kč_x000D_
</t>
  </si>
  <si>
    <t>rozsah asfaltů ZAS-3 ... 665,52t</t>
  </si>
  <si>
    <t>množství bude aktualizováno dle skutečnosti</t>
  </si>
  <si>
    <t>-636762289</t>
  </si>
  <si>
    <t>SO-10 - Oprava stávající kanalizace</t>
  </si>
  <si>
    <t xml:space="preserve">    96 - Bourání konstrukcí</t>
  </si>
  <si>
    <t>113107323</t>
  </si>
  <si>
    <t>Odstranění podkladu z kameniva drceného tl přes 200 do 300 mm strojně pl do 50 m2</t>
  </si>
  <si>
    <t>1876303904</t>
  </si>
  <si>
    <t>113107343</t>
  </si>
  <si>
    <t>Odstranění podkladu živičného tl přes 100 do 150 mm strojně pl do 50 m2</t>
  </si>
  <si>
    <t>-282222752</t>
  </si>
  <si>
    <t>bodové opravy kanalizace ... živičné vrstvy se budou bourat, malé plochy pro frézování</t>
  </si>
  <si>
    <t>(2,50*2,50-3,14*0,30*0,30)*(1+5) "oprava šachet</t>
  </si>
  <si>
    <t>(2,70*2,70-3,14*0,30*0,30)*1*3 "nové šachty</t>
  </si>
  <si>
    <t>-475532868</t>
  </si>
  <si>
    <t>odhad...při bodových opravách kanalizace cca 3ks šachet s opravou obruby</t>
  </si>
  <si>
    <t>3,00*3</t>
  </si>
  <si>
    <t>-530701636</t>
  </si>
  <si>
    <t>odhad</t>
  </si>
  <si>
    <t>odvodnění výkopu+koryta cca 1 měsíc 4h/denně 1 čerpadlo</t>
  </si>
  <si>
    <t>4*30</t>
  </si>
  <si>
    <t>1477562292</t>
  </si>
  <si>
    <t>-2094330981</t>
  </si>
  <si>
    <t>(1,50+3,00)*4,00*2 "bodová oprava kanalizace BT DN300 manip.pruh 3m</t>
  </si>
  <si>
    <t>4,00 "úprava koryta</t>
  </si>
  <si>
    <t>(2,50*2,50-3,14*0,30*0,30)*(4+10) "oprava šachet</t>
  </si>
  <si>
    <t>5,00*5,00*4*3 "nové šachty</t>
  </si>
  <si>
    <t>122151701</t>
  </si>
  <si>
    <t>Odkopávky a prokopávky v hornině třídy těžitelnosti I skupiny 1 a 2 objem do 20 m3 strojně pro LTM</t>
  </si>
  <si>
    <t>832766290</t>
  </si>
  <si>
    <t>odhad ...úprava koryta 4m2</t>
  </si>
  <si>
    <t>4,00*0,25</t>
  </si>
  <si>
    <t>125703311</t>
  </si>
  <si>
    <t>Čištění melioračních kanálů od naplavenin tl přes 250 do 500 mm nezpevněné dno</t>
  </si>
  <si>
    <t>1474689795</t>
  </si>
  <si>
    <t>úprava stáv.koryta</t>
  </si>
  <si>
    <t>4,00*0,50</t>
  </si>
  <si>
    <t>505181350</t>
  </si>
  <si>
    <t>1,50*4,00*(1,40-0,10) "bodová oprava kanalizace potrubí BT DN300</t>
  </si>
  <si>
    <t>1,50*4,00*(1,00-0,10) "bodová oprava kanalizace potrubí BT DN300</t>
  </si>
  <si>
    <t>13,20*0,5</t>
  </si>
  <si>
    <t>280364666</t>
  </si>
  <si>
    <t>133254104</t>
  </si>
  <si>
    <t>Hloubení šachet zapažených v hornině třídy těžitelnosti I skupiny 3 objem přes 100 m3</t>
  </si>
  <si>
    <t>268323583</t>
  </si>
  <si>
    <t>2,70*2,70*(1,20-0,10)*(4+4) "nové šachty na dešť.kanal. kce z cihel s monolit.dnem nezpev.terén</t>
  </si>
  <si>
    <t>2,70*2,70*(1,20-0,42)*(1+1) "nové šachty na dešť.kanal. kce z cihel s monolit.dnem v komunikaci</t>
  </si>
  <si>
    <t>2,70*2,70*(1,60-0,10)*4 "nové prefa šachty s monolit.dnem nezpev.terén</t>
  </si>
  <si>
    <t>2,70*2,70*(1,60-0,42)*1"nové prefa šachty s monolit.dnem v komunikaci</t>
  </si>
  <si>
    <t>127,866*0,5</t>
  </si>
  <si>
    <t>133354104</t>
  </si>
  <si>
    <t>Hloubení šachet zapažených v hornině třídy těžitelnosti II skupiny 4 objem přes 100 m3</t>
  </si>
  <si>
    <t>6393417</t>
  </si>
  <si>
    <t>1398639757</t>
  </si>
  <si>
    <t>(71,037+13,20)*0,10 "odhad 10% výkopu, bude dle skutečnosti</t>
  </si>
  <si>
    <t>139951123</t>
  </si>
  <si>
    <t>Bourání kcí v hloubených vykopávkách ze zdiva ze ŽB nebo předpjatého strojně</t>
  </si>
  <si>
    <t>1267025942</t>
  </si>
  <si>
    <t>stávající ŽB potrubí DN300</t>
  </si>
  <si>
    <t>3,14*(0,265*0,265-0,15*0,15)*4,00*2 "potrubí DN300</t>
  </si>
  <si>
    <t>1,50*4,00*0,205*2 "podklad.bet.sedlo</t>
  </si>
  <si>
    <t>151201102</t>
  </si>
  <si>
    <t>Zřízení zátažného pažení a rozepření stěn rýh hl přes 2 do 4 m</t>
  </si>
  <si>
    <t>441414128</t>
  </si>
  <si>
    <t>výměna bet.potrubí</t>
  </si>
  <si>
    <t>1,40*2*4</t>
  </si>
  <si>
    <t>1,00*2*4</t>
  </si>
  <si>
    <t>151201112</t>
  </si>
  <si>
    <t>Odstranění zátažného pažení a rozepření stěn rýh hl přes 2 do 4 m</t>
  </si>
  <si>
    <t>-1331273535</t>
  </si>
  <si>
    <t>-1478638645</t>
  </si>
  <si>
    <t>nové šachty</t>
  </si>
  <si>
    <t>4*2,70*1,20*5*2</t>
  </si>
  <si>
    <t>4*2,70*1,60*5</t>
  </si>
  <si>
    <t>407373432</t>
  </si>
  <si>
    <t>157120656</t>
  </si>
  <si>
    <t>490905820</t>
  </si>
  <si>
    <t>1184256488</t>
  </si>
  <si>
    <t>664028669</t>
  </si>
  <si>
    <t>1524709583</t>
  </si>
  <si>
    <t>41,066*2 "potřeba pro zpětný zásyp na meziskládku a zpět</t>
  </si>
  <si>
    <t>-1508944876</t>
  </si>
  <si>
    <t>1,00+(13,20+127,866)*0,5 "výkop celkem h.3</t>
  </si>
  <si>
    <t>-41,066 "meziskládka</t>
  </si>
  <si>
    <t>2134166571</t>
  </si>
  <si>
    <t>30,467*7 'Přepočtené koeficientem množství</t>
  </si>
  <si>
    <t>-115197546</t>
  </si>
  <si>
    <t>(13,20+127,866)*0,5 "výkop celkem h.3</t>
  </si>
  <si>
    <t>849507371</t>
  </si>
  <si>
    <t>70,533*7 'Přepočtené koeficientem množství</t>
  </si>
  <si>
    <t>1494692056</t>
  </si>
  <si>
    <t>41,066 "potřeba pro zpětný zásyp z meziskládky</t>
  </si>
  <si>
    <t>1461046360</t>
  </si>
  <si>
    <t>aktivní zóna nové šachty v komunikacích</t>
  </si>
  <si>
    <t>(2,70*2,70-3,14*0,62*0,62)*0,50*5*3</t>
  </si>
  <si>
    <t>1748409028</t>
  </si>
  <si>
    <t>45,622*1,67*1,1*1,01 "aktivní zóna</t>
  </si>
  <si>
    <t>73718425</t>
  </si>
  <si>
    <t>nové šachty v komunikacích</t>
  </si>
  <si>
    <t>2,70*2,70*5*3</t>
  </si>
  <si>
    <t>1609596766</t>
  </si>
  <si>
    <t>(30,467+70,533)*1,8</t>
  </si>
  <si>
    <t>736622097</t>
  </si>
  <si>
    <t>30,467+70,533 "skládka</t>
  </si>
  <si>
    <t>41,066 "meziskládka</t>
  </si>
  <si>
    <t>18090521</t>
  </si>
  <si>
    <t>zpětný zásyp</t>
  </si>
  <si>
    <t>1,00+13,20+127,866 "výkop celkem</t>
  </si>
  <si>
    <t>-3,14*0,265*0,265*4,00*2 "odpočet D potrubí</t>
  </si>
  <si>
    <t>-3,14*0,62*0,62*(1,20*10+1,60*5) "odpočet D nových šachet</t>
  </si>
  <si>
    <t>-6,276 "obsypy</t>
  </si>
  <si>
    <t>-2,46 "sedlové lože</t>
  </si>
  <si>
    <t>-16,403 "štp lože šachet</t>
  </si>
  <si>
    <t>-4,335 "podkl.bet.šachet</t>
  </si>
  <si>
    <t>-45,622 "akt.zóna v MK</t>
  </si>
  <si>
    <t>739703890</t>
  </si>
  <si>
    <t>1,50*4,00*0,67 "bodová oprava kanalizace potrubí BT DN300</t>
  </si>
  <si>
    <t>-1829763243</t>
  </si>
  <si>
    <t>6,276*1,67*1,1*1,01 "obsypy</t>
  </si>
  <si>
    <t>11,644*2 'Přepočtené koeficientem množství</t>
  </si>
  <si>
    <t>793162636</t>
  </si>
  <si>
    <t>61697977</t>
  </si>
  <si>
    <t>-1201583822</t>
  </si>
  <si>
    <t>423,544*0,04*1,035</t>
  </si>
  <si>
    <t>17,535*0,025 'Přepočtené koeficientem množství</t>
  </si>
  <si>
    <t>181451312</t>
  </si>
  <si>
    <t>Založení trávníku strojně v jedné operaci ve svahu přes 1:5 do 1:2</t>
  </si>
  <si>
    <t>1254652197</t>
  </si>
  <si>
    <t>odhad ... úprava svahů stávajícího koryta</t>
  </si>
  <si>
    <t>00572474</t>
  </si>
  <si>
    <t>osivo směs travní krajinná-svahová</t>
  </si>
  <si>
    <t>251389573</t>
  </si>
  <si>
    <t>4,00*0,04*1,035</t>
  </si>
  <si>
    <t>240194208</t>
  </si>
  <si>
    <t>rýhy</t>
  </si>
  <si>
    <t>1,50*4,00 "bodová oprava kanalizace potrubí BT DN300</t>
  </si>
  <si>
    <t>šachty</t>
  </si>
  <si>
    <t xml:space="preserve">2,70*2,70*(5+5+5) "nové šachty na dešť.kanal. </t>
  </si>
  <si>
    <t>182112121</t>
  </si>
  <si>
    <t>Svahování v zářezech v hornině třídy těžitelnosti I skupiny 3 ručně</t>
  </si>
  <si>
    <t>-344164643</t>
  </si>
  <si>
    <t>182311123</t>
  </si>
  <si>
    <t>Rozprostření ornice ve svahu přes 1:5 tl vrstvy do 200 mm ručně</t>
  </si>
  <si>
    <t>-206471647</t>
  </si>
  <si>
    <t>359901111</t>
  </si>
  <si>
    <t>Vyčištění stok</t>
  </si>
  <si>
    <t>82495842</t>
  </si>
  <si>
    <t>359901212</t>
  </si>
  <si>
    <t>Monitoring stoky jakékoli výšky na stávající kanalizaci</t>
  </si>
  <si>
    <t>647747549</t>
  </si>
  <si>
    <t>-876544075</t>
  </si>
  <si>
    <t>2,70*2,70*0,15*5*3</t>
  </si>
  <si>
    <t>-1096737760</t>
  </si>
  <si>
    <t>1,70*1,70*0,10*5*3</t>
  </si>
  <si>
    <t>452312131</t>
  </si>
  <si>
    <t>Sedlové lože z betonu prostého bez zvýšených nároků na prostředí tř. C 12/15 otevřený výkop</t>
  </si>
  <si>
    <t>1119792677</t>
  </si>
  <si>
    <t>1,50*4,00*0,205 "bodová oprava kanalizace potrubí BT DN300</t>
  </si>
  <si>
    <t>-1216228018</t>
  </si>
  <si>
    <t>oprava stáv.šachet</t>
  </si>
  <si>
    <t>1,00*1,00*0,25*(5+15) "monolitické dno oprava</t>
  </si>
  <si>
    <t>457311191</t>
  </si>
  <si>
    <t>Příplatek k vyrovnávacímu nebo spádovému betonu za rovinnost</t>
  </si>
  <si>
    <t>-765781230</t>
  </si>
  <si>
    <t>1,00*1,00*(5+15) "monolitické dno oprava</t>
  </si>
  <si>
    <t>-1627793097</t>
  </si>
  <si>
    <t>bodové opravy kanalizace</t>
  </si>
  <si>
    <t>1330268887</t>
  </si>
  <si>
    <t>257120166</t>
  </si>
  <si>
    <t>56,826*2 'Přepočtené koeficientem množství</t>
  </si>
  <si>
    <t>1036700973</t>
  </si>
  <si>
    <t>-823516192</t>
  </si>
  <si>
    <t>617633112</t>
  </si>
  <si>
    <t>Stěrka z těsnící malty dvouvrstvá vnitřních ploch šachet válcových a kuželových</t>
  </si>
  <si>
    <t>-1336933157</t>
  </si>
  <si>
    <t>Poznámka k položce:_x000D_
včetně spojovacího penetračního nátěru</t>
  </si>
  <si>
    <t>oprava ... stávající betonové šachty</t>
  </si>
  <si>
    <t>2*3,14*0,50*1,60*5 "stěny</t>
  </si>
  <si>
    <t>6299921R1</t>
  </si>
  <si>
    <t>Přetěsnění a přetmelení spar mezi prefa dílci betonových šachet včetně vyčištění</t>
  </si>
  <si>
    <t>1631760089</t>
  </si>
  <si>
    <t>přetěsnění spar mezi prefa dílci stáv.šachet</t>
  </si>
  <si>
    <t>2*3,14*0,62*3*5</t>
  </si>
  <si>
    <t>812372222</t>
  </si>
  <si>
    <t>Montáž podkladků trub od DN 300 do DN 500</t>
  </si>
  <si>
    <t>-696723467</t>
  </si>
  <si>
    <t>59223733</t>
  </si>
  <si>
    <t>podkladek pod trouby betonové/ŽB DN 300-500</t>
  </si>
  <si>
    <t>1461673019</t>
  </si>
  <si>
    <t>8*1,01 'Přepočtené koeficientem množství</t>
  </si>
  <si>
    <t>812392121</t>
  </si>
  <si>
    <t>Montáž potrubí z trub TBH s integrovaným pryžovým těsněním otevřený výkop sklon do 20 % DN 400</t>
  </si>
  <si>
    <t>-1579907978</t>
  </si>
  <si>
    <t>4,00 "bodová oprava kanalizace potrubí BT DN300</t>
  </si>
  <si>
    <t>59223020</t>
  </si>
  <si>
    <t>trouba betonová hrdlová DN 300</t>
  </si>
  <si>
    <t>1396277233</t>
  </si>
  <si>
    <t>-289129026</t>
  </si>
  <si>
    <t>1785714583</t>
  </si>
  <si>
    <t>8941111R1</t>
  </si>
  <si>
    <t>Šachty kanalizační zděné na potrubí z cihel kanalizačních pálených lícových DN 250 nebo 300 bez poklopu s monolitickým dnem</t>
  </si>
  <si>
    <t>966347247</t>
  </si>
  <si>
    <t>Poznámka k položce:_x000D_
kompletní dodávka a montáž včetně těsnění mezi dílci včetně monolitického dna</t>
  </si>
  <si>
    <t>5+5 "z cihel s monolitickým dnem</t>
  </si>
  <si>
    <t>894412311RAB1T02</t>
  </si>
  <si>
    <t>Šachta prefabrikovaná DN1000 stěna 120 mm, hloubka dna 2,0 m bez poklopu monolitické dno</t>
  </si>
  <si>
    <t>-384820384</t>
  </si>
  <si>
    <t>5 "nová prefa šachta</t>
  </si>
  <si>
    <t>899102112</t>
  </si>
  <si>
    <t>Osazení poklopů litinových, ocelových nebo železobetonových včetně rámů pro třídu zatížení A15, A50</t>
  </si>
  <si>
    <t>1756872389</t>
  </si>
  <si>
    <t>Poznámka k položce:_x000D_
včetně podbetonování a včetně úpravy zhlaví</t>
  </si>
  <si>
    <t>nezpevněný povrch</t>
  </si>
  <si>
    <t>4+4+4 "nové šachty</t>
  </si>
  <si>
    <t>4+10 "stáv.šachty ... osazení stáv.poklopů</t>
  </si>
  <si>
    <t>28661932</t>
  </si>
  <si>
    <t>poklop šachtový litinový DN 600 pro třídu zatížení A15</t>
  </si>
  <si>
    <t>1125904268</t>
  </si>
  <si>
    <t>12 "nové šachty</t>
  </si>
  <si>
    <t>-1290643636</t>
  </si>
  <si>
    <t>Poznámka k položce:_x000D_
včetně podbetonování</t>
  </si>
  <si>
    <t>v komunikaci</t>
  </si>
  <si>
    <t>1+1+1 "nové šachty</t>
  </si>
  <si>
    <t>1+5 "stáv.šachty ... pouze osazení, bez dodávky poklopů</t>
  </si>
  <si>
    <t>28661935</t>
  </si>
  <si>
    <t>poklop šachtový litinový DN 600 pro třídu zatížení D400</t>
  </si>
  <si>
    <t>-1923656201</t>
  </si>
  <si>
    <t>1+1+1 "v komunikaci</t>
  </si>
  <si>
    <t>8991321R1</t>
  </si>
  <si>
    <t>Výměna (výšková úprava) poklopu kanalizačního pevného s ošetřením podkladu hloubky do 25 cm</t>
  </si>
  <si>
    <t>-473920197</t>
  </si>
  <si>
    <t>Poznámka k položce:_x000D_
nutné odstranění stávajího podbetonování, popř.prstenců, a nové podbetonování, případně prstence - kompletní práce a dodávky, dodávka nových poklopů se nepředpokládá</t>
  </si>
  <si>
    <t>5+15 "stávající šachty</t>
  </si>
  <si>
    <t>-1517975080</t>
  </si>
  <si>
    <t>-1405487299</t>
  </si>
  <si>
    <t>59217072</t>
  </si>
  <si>
    <t>obrubník silniční betonový 1000x100x250mm</t>
  </si>
  <si>
    <t>1047979660</t>
  </si>
  <si>
    <t>9*1,02 'Přepočtené koeficientem množství</t>
  </si>
  <si>
    <t>919731123</t>
  </si>
  <si>
    <t>Zarovnání styčné plochy podkladu nebo krytu živičného tl přes 100 do 200 mm</t>
  </si>
  <si>
    <t>2059766776</t>
  </si>
  <si>
    <t>4*2,50*(1+5) "oprava šachet</t>
  </si>
  <si>
    <t>4*2,70*1*3 "nové šachty</t>
  </si>
  <si>
    <t>919732211</t>
  </si>
  <si>
    <t>Styčná spára napojení nového živičného povrchu na stávající za tepla š 15 mm hl 25 mm s prořezáním</t>
  </si>
  <si>
    <t>-1085376314</t>
  </si>
  <si>
    <t>888072608</t>
  </si>
  <si>
    <t>-985884140</t>
  </si>
  <si>
    <t>všechny šachty</t>
  </si>
  <si>
    <t>3,14*0,50*0,50*(5+15+3*5)</t>
  </si>
  <si>
    <t>985131111</t>
  </si>
  <si>
    <t>Očištění ploch stěn, rubu kleneb a podlah tlakovou vodou</t>
  </si>
  <si>
    <t>CS ÚRS 2023 02</t>
  </si>
  <si>
    <t>1666534306</t>
  </si>
  <si>
    <t>Poznámka k položce:_x000D_
ucelený systém sanace</t>
  </si>
  <si>
    <t>oprava ... stávající betonové i cihlové šachty</t>
  </si>
  <si>
    <t>3,14*0,50*0,50*(5+15) "dno</t>
  </si>
  <si>
    <t>2*3,14*0,50*1,60*(5+15) "stěny</t>
  </si>
  <si>
    <t>985139112</t>
  </si>
  <si>
    <t>Příplatek k očištění ploch za plochu do 10 m2 jednotlivě</t>
  </si>
  <si>
    <t>-1895222419</t>
  </si>
  <si>
    <t>985139111</t>
  </si>
  <si>
    <t>Příplatek k očištění ploch za práci ve stísněném prostoru</t>
  </si>
  <si>
    <t>-2142504654</t>
  </si>
  <si>
    <t>985231111</t>
  </si>
  <si>
    <t>Spárování zdiva aktivovanou maltou spára hl do 40 mm dl do 6 m/m2</t>
  </si>
  <si>
    <t>100305795</t>
  </si>
  <si>
    <t>oprava - stávající cihlové šachty</t>
  </si>
  <si>
    <t>2*3,14*0,50*1,60*15 "stěny</t>
  </si>
  <si>
    <t>985232191</t>
  </si>
  <si>
    <t>Příplatek k hloubkovému spárování za práci ve stísněném prostoru</t>
  </si>
  <si>
    <t>-408628233</t>
  </si>
  <si>
    <t>985232192</t>
  </si>
  <si>
    <t>Příplatek k hloubkovému spárování za plochu do 10 m2 jednotlivě</t>
  </si>
  <si>
    <t>1570520768</t>
  </si>
  <si>
    <t>985233111</t>
  </si>
  <si>
    <t>Úprava spár po spárování zdiva uhlazením spára dl do 6 m/m2</t>
  </si>
  <si>
    <t>306523664</t>
  </si>
  <si>
    <t>985233911</t>
  </si>
  <si>
    <t>Příplatek k úpravě spár za práci ve stísněném prostoru</t>
  </si>
  <si>
    <t>1435086027</t>
  </si>
  <si>
    <t>985233912</t>
  </si>
  <si>
    <t>Příplatek k úpravě spár za plochu do 10 m2 jednotlivě</t>
  </si>
  <si>
    <t>2058921994</t>
  </si>
  <si>
    <t>985-324</t>
  </si>
  <si>
    <t>Ochranný nátěr betonu dvojnásobný s impregnací</t>
  </si>
  <si>
    <t>-1536099883</t>
  </si>
  <si>
    <t>Poznámka k položce:_x000D_
kompletní ucelený nátěrový systém</t>
  </si>
  <si>
    <t>3,14*0,50*0,50*(5+15) "betonové dno</t>
  </si>
  <si>
    <t>985-311</t>
  </si>
  <si>
    <t>Oprava a sanace betonového dna šachty</t>
  </si>
  <si>
    <t>1785987912</t>
  </si>
  <si>
    <t>Poznámka k položce:_x000D_
kompletní provedení a dodávka všech potřebných vrstev (otryskání, reprofilace, vyrovnávací stěrka, spojovací můstek ap.)</t>
  </si>
  <si>
    <t>Bourání konstrukcí</t>
  </si>
  <si>
    <t>899103211</t>
  </si>
  <si>
    <t>Demontáž poklopů litinových nebo ocelových včetně rámů hmotnosti přes 100 do 150 kg</t>
  </si>
  <si>
    <t>-1457598855</t>
  </si>
  <si>
    <t>5+15 "demontáž na stáv.šachtách, poklopy se dočasně uloží na meziskládce a osadí zpět</t>
  </si>
  <si>
    <t>-1008749177</t>
  </si>
  <si>
    <t>1509810357</t>
  </si>
  <si>
    <t>72,959*17 'Přepočtené koeficientem množství</t>
  </si>
  <si>
    <t>1520376962</t>
  </si>
  <si>
    <t>997013631</t>
  </si>
  <si>
    <t>Poplatek za uložení na skládce (skládkovné) stavebního odpadu směsného kód odpadu 17 09 04</t>
  </si>
  <si>
    <t>-1657172128</t>
  </si>
  <si>
    <t>13,20+2,041+3,00 "suť</t>
  </si>
  <si>
    <t>997221862</t>
  </si>
  <si>
    <t>Poplatek za uložení na recyklační skládce (skládkovné) stavebního odpadu z armovaného betonu pod kódem 17 01 01</t>
  </si>
  <si>
    <t>-1827383692</t>
  </si>
  <si>
    <t>9,148+2,61 "suť</t>
  </si>
  <si>
    <t>-1379515986</t>
  </si>
  <si>
    <t>25,003 "suť</t>
  </si>
  <si>
    <t>1412088314</t>
  </si>
  <si>
    <t>17,957 "živice</t>
  </si>
  <si>
    <t>998274101</t>
  </si>
  <si>
    <t>Přesun hmot pro trubní vedení z trub betonových otevřený výkop</t>
  </si>
  <si>
    <t>13526882</t>
  </si>
  <si>
    <t>VRN - Ostatní a vedlejší rozpočtové náklady</t>
  </si>
  <si>
    <t>VN - Vedlejší náklady</t>
  </si>
  <si>
    <t>ON - Ostatní náklady</t>
  </si>
  <si>
    <t>VN</t>
  </si>
  <si>
    <t>Vedlejší náklady</t>
  </si>
  <si>
    <t>2.01</t>
  </si>
  <si>
    <t>Vytyčení stavby</t>
  </si>
  <si>
    <t>1024</t>
  </si>
  <si>
    <t>1996173676</t>
  </si>
  <si>
    <t>Poznámka k položce:_x000D_
PŘÍLOHA 4.1</t>
  </si>
  <si>
    <t>2.02</t>
  </si>
  <si>
    <t>Zařízení staveniště</t>
  </si>
  <si>
    <t>-1036843153</t>
  </si>
  <si>
    <t>ON</t>
  </si>
  <si>
    <t>Ostatní náklady</t>
  </si>
  <si>
    <t>3.01</t>
  </si>
  <si>
    <t>Provozní řád</t>
  </si>
  <si>
    <t>262144</t>
  </si>
  <si>
    <t>658383563</t>
  </si>
  <si>
    <t>3.02</t>
  </si>
  <si>
    <t>Dopracování realizační dokumentace</t>
  </si>
  <si>
    <t>1815598949</t>
  </si>
  <si>
    <t>3.03</t>
  </si>
  <si>
    <t>Dokumentace skutečného provedení</t>
  </si>
  <si>
    <t>1055459456</t>
  </si>
  <si>
    <t>3.04</t>
  </si>
  <si>
    <t>Dočasná dopravní opatření</t>
  </si>
  <si>
    <t>39929566</t>
  </si>
  <si>
    <t>3.05</t>
  </si>
  <si>
    <t>Geodetické zaměření skutečného provedení</t>
  </si>
  <si>
    <t>2138158935</t>
  </si>
  <si>
    <t>3.06</t>
  </si>
  <si>
    <t>Geometrické plány</t>
  </si>
  <si>
    <t>1248447635</t>
  </si>
  <si>
    <t>3.07</t>
  </si>
  <si>
    <t>Náklady na doplňující dopravní značení během realizace</t>
  </si>
  <si>
    <t>690805235</t>
  </si>
  <si>
    <t>3.08</t>
  </si>
  <si>
    <t>Hydrogeologický průzkum a monitoring po dobu stavby</t>
  </si>
  <si>
    <t>1643150057</t>
  </si>
  <si>
    <t>3.09</t>
  </si>
  <si>
    <t>Pasportizace objektů a studní</t>
  </si>
  <si>
    <t>-410188241</t>
  </si>
  <si>
    <t>3.10</t>
  </si>
  <si>
    <t>Zajištění archeologického dohledu</t>
  </si>
  <si>
    <t>1202077402</t>
  </si>
  <si>
    <t>3.11</t>
  </si>
  <si>
    <t>Technolog zhotovitele</t>
  </si>
  <si>
    <t>-977110214</t>
  </si>
  <si>
    <t>3.12</t>
  </si>
  <si>
    <t>Individuální a komplexní vyzkoušení</t>
  </si>
  <si>
    <t>-1385662331</t>
  </si>
  <si>
    <t>3.13</t>
  </si>
  <si>
    <t>Zaškolení obsluhy</t>
  </si>
  <si>
    <t>-1126264196</t>
  </si>
  <si>
    <t>3.14</t>
  </si>
  <si>
    <t>Vyšetření vzorků vody akreditovanou laboratoří</t>
  </si>
  <si>
    <t>-278564267</t>
  </si>
  <si>
    <t>3.15</t>
  </si>
  <si>
    <t>Revize hydrantů</t>
  </si>
  <si>
    <t>1289118047</t>
  </si>
  <si>
    <t>3.16</t>
  </si>
  <si>
    <t>Opravy objízdných tras</t>
  </si>
  <si>
    <t>1100593997</t>
  </si>
  <si>
    <t>3.17</t>
  </si>
  <si>
    <t>Vybudování dočasných komunikací</t>
  </si>
  <si>
    <t>1140895188</t>
  </si>
  <si>
    <t>Poznámka k položce:_x000D_
skutečné náklady budou rozděleny mezi investory v poměru 100% (hradí VST)</t>
  </si>
  <si>
    <t>3.18</t>
  </si>
  <si>
    <t>Plnění požadavků uvedených v článku III. odst. 3.1 Smlouvy o dílo</t>
  </si>
  <si>
    <t>-442246335</t>
  </si>
  <si>
    <t>3.19</t>
  </si>
  <si>
    <t>Bankovní záruky a pojištění</t>
  </si>
  <si>
    <t>-1512785265</t>
  </si>
  <si>
    <t>3.20</t>
  </si>
  <si>
    <t>Doklady požadované k předání a převzetí díla</t>
  </si>
  <si>
    <t>162169427</t>
  </si>
  <si>
    <t>3.21</t>
  </si>
  <si>
    <t>Měření hluku</t>
  </si>
  <si>
    <t>1642616986</t>
  </si>
  <si>
    <t>SEZNAM FIGUR</t>
  </si>
  <si>
    <t>Výměra</t>
  </si>
  <si>
    <t>SO-02/ 02.01</t>
  </si>
  <si>
    <t>Použití figury:</t>
  </si>
  <si>
    <t>SO-02/ 02.02</t>
  </si>
  <si>
    <t>SO-02/ 02.03</t>
  </si>
  <si>
    <t>Dl_DE110</t>
  </si>
  <si>
    <t>Dékla PE DE 110 mm</t>
  </si>
  <si>
    <t>270,76</t>
  </si>
  <si>
    <t>Dl_DE140</t>
  </si>
  <si>
    <t>Délka PE DE 140 mm</t>
  </si>
  <si>
    <t>6,6+139,12+113,14+196,17+56,2</t>
  </si>
  <si>
    <t>Dl_DE63</t>
  </si>
  <si>
    <t>Délka PE DE 63 mm</t>
  </si>
  <si>
    <t>160,07+56,74+98,05+118,04</t>
  </si>
  <si>
    <t>Dl_DE63_1</t>
  </si>
  <si>
    <t>76,7+60,22+76,38+102,53+149,53+57,51+118,84+39,04+141,37</t>
  </si>
  <si>
    <t>Dl_DE75</t>
  </si>
  <si>
    <t>Délka PE DE 75 mm</t>
  </si>
  <si>
    <t>216,47+256,98</t>
  </si>
  <si>
    <t>Dl_DE75_1</t>
  </si>
  <si>
    <t>133,94+121,67+145,58+40,9+15,2+53,85+123,51+53,02+321,66</t>
  </si>
  <si>
    <t>Dl_DE90</t>
  </si>
  <si>
    <t>Délka PE DE 90 mm</t>
  </si>
  <si>
    <t>6,5+28,7+45,74+38,28+38,77+83,04+193,55+3,7</t>
  </si>
  <si>
    <t>Dl_DE90_1</t>
  </si>
  <si>
    <t>189,11</t>
  </si>
  <si>
    <t>Dl_Chod</t>
  </si>
  <si>
    <t>Délka v chodníku beton</t>
  </si>
  <si>
    <t>3,7</t>
  </si>
  <si>
    <t>Dl_Chod_1</t>
  </si>
  <si>
    <t>Délka v chodníku</t>
  </si>
  <si>
    <t>139,12</t>
  </si>
  <si>
    <t>Dl_Chod_A</t>
  </si>
  <si>
    <t>Délka v chodníku asfalt</t>
  </si>
  <si>
    <t>171,9+193,55</t>
  </si>
  <si>
    <t>Dl_Krajská_kom</t>
  </si>
  <si>
    <t>Délka v krajské komunikaci</t>
  </si>
  <si>
    <t>44,57+38,28+38,77+83,04</t>
  </si>
  <si>
    <t>Dl_Krajská_kom_1</t>
  </si>
  <si>
    <t>196,17+56,2+179,64+82,59+8,53+103,44+37,55+40,9+15,2+86,2+119,2+88,4+76,7+60,22</t>
  </si>
  <si>
    <t>DlMístní_kom</t>
  </si>
  <si>
    <t>Délka v místní komunikaci</t>
  </si>
  <si>
    <t>160,07+45,74</t>
  </si>
  <si>
    <t>DlMístní_kom_1</t>
  </si>
  <si>
    <t>113,14+48,12+133,94+121,67+53,02+321,66+188,15+192,76+534,63+76,38+102,53+149,53+57,51+118,84+39,04+141,37</t>
  </si>
  <si>
    <t>DlŠt</t>
  </si>
  <si>
    <t>Délka v štěrkové cestě</t>
  </si>
  <si>
    <t>216,99+61,98+28,7</t>
  </si>
  <si>
    <t>DlŠt_1</t>
  </si>
  <si>
    <t>72,79</t>
  </si>
  <si>
    <t>DlTr</t>
  </si>
  <si>
    <t>Délka v trávě</t>
  </si>
  <si>
    <t>56,74+195+6,5</t>
  </si>
  <si>
    <t>DlTr_1</t>
  </si>
  <si>
    <t>6,6+72,79+53,85+37,31+78</t>
  </si>
  <si>
    <t>SO-02/ 02.04</t>
  </si>
  <si>
    <t>SO-02/ 02.05</t>
  </si>
  <si>
    <t>SO-02/ 02.06</t>
  </si>
  <si>
    <t>SO-02/ 02.07</t>
  </si>
  <si>
    <t>SO-02/ 02.08</t>
  </si>
  <si>
    <t>SO-02/ 02.11</t>
  </si>
  <si>
    <t>SO-02/ 02.12</t>
  </si>
  <si>
    <t>SO-02/ 02.13</t>
  </si>
  <si>
    <t>SO-02/ 02.14</t>
  </si>
  <si>
    <t>SO-02/ 02.15</t>
  </si>
  <si>
    <t>SO-02/ 02.16</t>
  </si>
  <si>
    <t>SO-02/ 02.17</t>
  </si>
  <si>
    <t>SO-02/ 02.18</t>
  </si>
  <si>
    <r>
      <t>dmychadlo 3, el. připojení</t>
    </r>
    <r>
      <rPr>
        <sz val="9"/>
        <color rgb="FFFF0000"/>
        <rFont val="Arial CE"/>
        <family val="2"/>
        <charset val="238"/>
      </rPr>
      <t xml:space="preserve"> 1,5kW/400V </t>
    </r>
    <r>
      <rPr>
        <sz val="9"/>
        <rFont val="Arial CE"/>
      </rPr>
      <t>- kompletní dodávka a montáž</t>
    </r>
  </si>
  <si>
    <r>
      <t xml:space="preserve">ponorné kalové čerpadlo 1 čerpací jímky, el. připojení </t>
    </r>
    <r>
      <rPr>
        <sz val="9"/>
        <color rgb="FFFF0000"/>
        <rFont val="Arial CE"/>
        <family val="2"/>
        <charset val="238"/>
      </rPr>
      <t xml:space="preserve">0,8kW/400V </t>
    </r>
    <r>
      <rPr>
        <sz val="9"/>
        <rFont val="Arial CE"/>
      </rPr>
      <t>- kompletní dodávka a montáž</t>
    </r>
  </si>
  <si>
    <r>
      <t xml:space="preserve">ponorné kalové čerpadlo 2 čerpací jímky, el. připojení </t>
    </r>
    <r>
      <rPr>
        <sz val="9"/>
        <color rgb="FFFF0000"/>
        <rFont val="Arial CE"/>
        <family val="2"/>
        <charset val="238"/>
      </rPr>
      <t xml:space="preserve">0,8kW/400V </t>
    </r>
    <r>
      <rPr>
        <sz val="9"/>
        <rFont val="Arial CE"/>
      </rPr>
      <t>- kompletní dodávka a montáž</t>
    </r>
  </si>
  <si>
    <r>
      <t xml:space="preserve">Potrubní statický mísič přírubový </t>
    </r>
    <r>
      <rPr>
        <i/>
        <sz val="9"/>
        <color rgb="FFFF0000"/>
        <rFont val="Arial CE"/>
        <family val="2"/>
        <charset val="238"/>
      </rPr>
      <t xml:space="preserve">DN 50 </t>
    </r>
    <r>
      <rPr>
        <i/>
        <sz val="9"/>
        <color rgb="FF0000FF"/>
        <rFont val="Arial CE"/>
      </rPr>
      <t>pro dávkování NaClO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</si>
</sst>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8">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sz val="8"/>
      <color rgb="FF000000"/>
      <name val="Arial CE"/>
    </font>
    <font>
      <b/>
      <sz val="9"/>
      <name val="Arial CE"/>
    </font>
    <font>
      <u/>
      <sz val="11"/>
      <color theme="10"/>
      <name val="Calibri"/>
      <scheme val="minor"/>
    </font>
    <font>
      <sz val="9"/>
      <color rgb="FFFF0000"/>
      <name val="Arial CE"/>
      <family val="2"/>
      <charset val="238"/>
    </font>
    <font>
      <sz val="9"/>
      <name val="Arial CE"/>
      <family val="2"/>
      <charset val="238"/>
    </font>
    <font>
      <i/>
      <sz val="7"/>
      <color rgb="FFFF0000"/>
      <name val="Arial CE"/>
      <family val="2"/>
      <charset val="238"/>
    </font>
    <font>
      <i/>
      <sz val="9"/>
      <color rgb="FFFF0000"/>
      <name val="Arial CE"/>
      <family val="2"/>
      <charset val="238"/>
    </font>
    <font>
      <i/>
      <sz val="9"/>
      <color rgb="FF0000FF"/>
      <name val="Arial CE"/>
      <family val="2"/>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273">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4"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3" fillId="4"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29" fillId="0" borderId="19" xfId="0" applyNumberFormat="1" applyFont="1" applyBorder="1" applyAlignment="1">
      <alignment vertical="center"/>
    </xf>
    <xf numFmtId="4" fontId="29" fillId="0" borderId="20" xfId="0" applyNumberFormat="1" applyFont="1" applyBorder="1" applyAlignment="1">
      <alignment vertical="center"/>
    </xf>
    <xf numFmtId="166" fontId="29" fillId="0" borderId="20" xfId="0" applyNumberFormat="1" applyFont="1" applyBorder="1" applyAlignment="1">
      <alignment vertical="center"/>
    </xf>
    <xf numFmtId="4" fontId="29" fillId="0" borderId="21" xfId="0" applyNumberFormat="1" applyFont="1" applyBorder="1" applyAlignment="1">
      <alignment vertical="center"/>
    </xf>
    <xf numFmtId="0" fontId="32"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4" borderId="0" xfId="0" applyFont="1" applyFill="1" applyAlignment="1">
      <alignment horizontal="left" vertical="center"/>
    </xf>
    <xf numFmtId="0" fontId="23" fillId="4"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4" fontId="25" fillId="0" borderId="0" xfId="0" applyNumberFormat="1" applyFont="1"/>
    <xf numFmtId="166" fontId="34" fillId="0" borderId="12" xfId="0" applyNumberFormat="1" applyFont="1" applyBorder="1"/>
    <xf numFmtId="166" fontId="34" fillId="0" borderId="13" xfId="0" applyNumberFormat="1" applyFont="1" applyBorder="1"/>
    <xf numFmtId="4" fontId="35"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3" fillId="0" borderId="22" xfId="0" applyFont="1" applyBorder="1" applyAlignment="1">
      <alignment horizontal="center" vertical="center"/>
    </xf>
    <xf numFmtId="49" fontId="23" fillId="0" borderId="22" xfId="0" applyNumberFormat="1" applyFont="1" applyBorder="1" applyAlignment="1">
      <alignment horizontal="left" vertical="center" wrapText="1"/>
    </xf>
    <xf numFmtId="0" fontId="23" fillId="0" borderId="22" xfId="0" applyFont="1" applyBorder="1" applyAlignment="1">
      <alignment horizontal="left" vertical="center" wrapText="1"/>
    </xf>
    <xf numFmtId="0" fontId="23" fillId="0" borderId="22" xfId="0" applyFont="1" applyBorder="1" applyAlignment="1">
      <alignment horizontal="center" vertical="center" wrapText="1"/>
    </xf>
    <xf numFmtId="167" fontId="23" fillId="0" borderId="22" xfId="0" applyNumberFormat="1" applyFont="1" applyBorder="1" applyAlignment="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lignment vertical="center"/>
    </xf>
    <xf numFmtId="0" fontId="24" fillId="2"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0"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38" fillId="0" borderId="22" xfId="0" applyFont="1" applyBorder="1" applyAlignment="1">
      <alignment horizontal="center" vertical="center"/>
    </xf>
    <xf numFmtId="49" fontId="38" fillId="0" borderId="22" xfId="0" applyNumberFormat="1" applyFont="1" applyBorder="1" applyAlignment="1">
      <alignment horizontal="left" vertical="center" wrapText="1"/>
    </xf>
    <xf numFmtId="0" fontId="38" fillId="0" borderId="22" xfId="0" applyFont="1" applyBorder="1" applyAlignment="1">
      <alignment horizontal="left" vertical="center" wrapText="1"/>
    </xf>
    <xf numFmtId="0" fontId="38" fillId="0" borderId="22" xfId="0" applyFont="1" applyBorder="1" applyAlignment="1">
      <alignment horizontal="center" vertical="center" wrapText="1"/>
    </xf>
    <xf numFmtId="167" fontId="38" fillId="0" borderId="22" xfId="0" applyNumberFormat="1" applyFont="1" applyBorder="1" applyAlignment="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Alignment="1">
      <alignment horizontal="center" vertical="center"/>
    </xf>
    <xf numFmtId="0" fontId="0" fillId="0" borderId="19" xfId="0" applyBorder="1" applyAlignment="1">
      <alignment vertical="center"/>
    </xf>
    <xf numFmtId="0" fontId="0" fillId="0" borderId="21" xfId="0" applyBorder="1" applyAlignment="1">
      <alignment vertical="center"/>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40" fillId="0" borderId="0" xfId="0" applyFont="1" applyAlignment="1">
      <alignment horizontal="lef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167" fontId="23" fillId="2" borderId="22" xfId="0" applyNumberFormat="1" applyFont="1" applyFill="1" applyBorder="1" applyAlignment="1" applyProtection="1">
      <alignment vertical="center"/>
      <protection locked="0"/>
    </xf>
    <xf numFmtId="0" fontId="4" fillId="0" borderId="0" xfId="0" applyFont="1" applyAlignment="1">
      <alignment horizontal="left" vertical="center" wrapText="1"/>
    </xf>
    <xf numFmtId="0" fontId="41" fillId="0" borderId="16" xfId="0"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left" vertical="center"/>
    </xf>
    <xf numFmtId="167" fontId="41"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5" fillId="0" borderId="0" xfId="0" applyFont="1" applyAlignment="1">
      <alignment horizontal="left" vertical="center"/>
    </xf>
    <xf numFmtId="49" fontId="43" fillId="0" borderId="22" xfId="0" applyNumberFormat="1" applyFont="1" applyBorder="1" applyAlignment="1">
      <alignment horizontal="left" vertical="center" wrapText="1"/>
    </xf>
    <xf numFmtId="0" fontId="44" fillId="0" borderId="22" xfId="0" applyFont="1" applyBorder="1" applyAlignment="1">
      <alignment horizontal="left" vertical="center" wrapText="1"/>
    </xf>
    <xf numFmtId="0" fontId="45" fillId="0" borderId="0" xfId="0" applyFont="1" applyAlignment="1">
      <alignment vertical="center" wrapText="1"/>
    </xf>
    <xf numFmtId="0" fontId="43" fillId="0" borderId="22" xfId="0" applyFont="1" applyBorder="1" applyAlignment="1">
      <alignment horizontal="center" vertical="center"/>
    </xf>
    <xf numFmtId="0" fontId="43" fillId="0" borderId="22" xfId="0" applyFont="1" applyBorder="1" applyAlignment="1">
      <alignment horizontal="left" vertical="center" wrapText="1"/>
    </xf>
    <xf numFmtId="0" fontId="43" fillId="0" borderId="22" xfId="0" applyFont="1" applyBorder="1" applyAlignment="1">
      <alignment horizontal="center" vertical="center" wrapText="1"/>
    </xf>
    <xf numFmtId="167" fontId="43" fillId="0" borderId="22" xfId="0" applyNumberFormat="1" applyFont="1" applyBorder="1" applyAlignment="1">
      <alignment vertical="center"/>
    </xf>
    <xf numFmtId="4" fontId="43" fillId="2" borderId="22" xfId="0" applyNumberFormat="1" applyFont="1" applyFill="1" applyBorder="1" applyAlignment="1" applyProtection="1">
      <alignment vertical="center"/>
      <protection locked="0"/>
    </xf>
    <xf numFmtId="4" fontId="43" fillId="0" borderId="22" xfId="0" applyNumberFormat="1" applyFont="1" applyBorder="1" applyAlignment="1">
      <alignment vertical="center"/>
    </xf>
    <xf numFmtId="167" fontId="46" fillId="0" borderId="22" xfId="0" applyNumberFormat="1" applyFont="1" applyBorder="1" applyAlignment="1">
      <alignment vertical="center"/>
    </xf>
    <xf numFmtId="0" fontId="47" fillId="0" borderId="22" xfId="0" applyFont="1" applyBorder="1" applyAlignment="1">
      <alignment horizontal="left" vertical="center" wrapText="1"/>
    </xf>
    <xf numFmtId="0" fontId="46" fillId="0" borderId="22" xfId="0" applyFont="1" applyBorder="1" applyAlignment="1">
      <alignment horizontal="center" vertical="center"/>
    </xf>
    <xf numFmtId="49" fontId="46" fillId="0" borderId="22" xfId="0" applyNumberFormat="1" applyFont="1" applyBorder="1" applyAlignment="1">
      <alignment horizontal="left" vertical="center" wrapText="1"/>
    </xf>
    <xf numFmtId="0" fontId="46" fillId="0" borderId="22" xfId="0" applyFont="1" applyBorder="1" applyAlignment="1">
      <alignment horizontal="left" vertical="center" wrapText="1"/>
    </xf>
    <xf numFmtId="0" fontId="46" fillId="0" borderId="22" xfId="0" applyFont="1" applyBorder="1" applyAlignment="1">
      <alignment horizontal="center" vertical="center" wrapText="1"/>
    </xf>
    <xf numFmtId="4" fontId="46" fillId="2" borderId="22" xfId="0" applyNumberFormat="1" applyFont="1" applyFill="1" applyBorder="1" applyAlignment="1" applyProtection="1">
      <alignment vertical="center"/>
      <protection locked="0"/>
    </xf>
    <xf numFmtId="4" fontId="46" fillId="0" borderId="22" xfId="0" applyNumberFormat="1" applyFont="1" applyBorder="1" applyAlignment="1">
      <alignment vertical="center"/>
    </xf>
    <xf numFmtId="0" fontId="27" fillId="0" borderId="0" xfId="0" applyFont="1" applyAlignment="1">
      <alignment horizontal="left" vertical="center" wrapText="1"/>
    </xf>
    <xf numFmtId="0" fontId="31"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0" fontId="23" fillId="4" borderId="7" xfId="0" applyFont="1" applyFill="1" applyBorder="1" applyAlignment="1">
      <alignment horizontal="center" vertical="center"/>
    </xf>
    <xf numFmtId="0" fontId="23" fillId="4" borderId="7" xfId="0" applyFont="1" applyFill="1" applyBorder="1" applyAlignment="1">
      <alignment horizontal="left" vertical="center"/>
    </xf>
    <xf numFmtId="0" fontId="23" fillId="4" borderId="8" xfId="0" applyFont="1" applyFill="1" applyBorder="1" applyAlignment="1">
      <alignment horizontal="left" vertical="center"/>
    </xf>
    <xf numFmtId="0" fontId="23" fillId="4" borderId="7" xfId="0" applyFont="1" applyFill="1" applyBorder="1" applyAlignment="1">
      <alignment horizontal="right" vertical="center"/>
    </xf>
    <xf numFmtId="4" fontId="28" fillId="0" borderId="0" xfId="0" applyNumberFormat="1" applyFont="1" applyAlignment="1">
      <alignment horizontal="right" vertical="center"/>
    </xf>
    <xf numFmtId="0" fontId="28" fillId="0" borderId="0" xfId="0" applyFont="1" applyAlignment="1">
      <alignment vertical="center"/>
    </xf>
    <xf numFmtId="4" fontId="28" fillId="0" borderId="0" xfId="0" applyNumberFormat="1"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0" fontId="23" fillId="4" borderId="6" xfId="0" applyFont="1" applyFill="1" applyBorder="1" applyAlignment="1">
      <alignment horizontal="center"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0" fontId="0" fillId="0" borderId="0" xfId="0"/>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cellXfs>
  <cellStyles count="2">
    <cellStyle name="Hypertextový odkaz" xfId="1" builtinId="8"/>
    <cellStyle name="Normální" xfId="0" builtinId="0" customBuiltin="1"/>
  </cellStyles>
  <dxfs count="0"/>
  <tableStyles count="0"/>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53"/>
  <sheetViews>
    <sheetView showGridLines="0" tabSelected="1" view="pageLayout" zoomScaleNormal="100" workbookViewId="0">
      <selection activeCell="AL2" sqref="AL2"/>
    </sheetView>
  </sheetViews>
  <sheetFormatPr defaultRowHeight="10.199999999999999"/>
  <cols>
    <col min="1" max="1" width="8.28515625" customWidth="1"/>
    <col min="2" max="2" width="1.7109375" customWidth="1"/>
    <col min="3" max="3" width="4.140625" customWidth="1"/>
    <col min="4" max="33" width="2.7109375" customWidth="1"/>
    <col min="34" max="34" width="3.28515625" customWidth="1"/>
    <col min="35" max="35" width="31.7109375" customWidth="1"/>
    <col min="36" max="37" width="2.42578125" customWidth="1"/>
    <col min="38" max="38" width="8.28515625" customWidth="1"/>
    <col min="39" max="39" width="3.28515625" customWidth="1"/>
    <col min="40" max="40" width="13.28515625" customWidth="1"/>
    <col min="41" max="41" width="7.42578125" customWidth="1"/>
    <col min="42" max="42" width="4.140625" customWidth="1"/>
    <col min="43" max="43" width="15.7109375" hidden="1" customWidth="1"/>
    <col min="44" max="44" width="13.7109375" customWidth="1"/>
    <col min="45" max="47" width="25.85546875" hidden="1" customWidth="1"/>
    <col min="48" max="49" width="21.7109375" hidden="1" customWidth="1"/>
    <col min="50" max="51" width="25" hidden="1" customWidth="1"/>
    <col min="52" max="52" width="21.7109375" hidden="1" customWidth="1"/>
    <col min="53" max="53" width="19.140625" hidden="1" customWidth="1"/>
    <col min="54" max="54" width="25" hidden="1" customWidth="1"/>
    <col min="55" max="55" width="21.7109375" hidden="1" customWidth="1"/>
    <col min="56" max="56" width="19.140625" hidden="1" customWidth="1"/>
    <col min="57" max="57" width="66.42578125" customWidth="1"/>
    <col min="71" max="91" width="9.28515625" hidden="1"/>
  </cols>
  <sheetData>
    <row r="1" spans="1:74">
      <c r="A1" s="16" t="s">
        <v>0</v>
      </c>
      <c r="AZ1" s="16" t="s">
        <v>1</v>
      </c>
      <c r="BA1" s="16" t="s">
        <v>2</v>
      </c>
      <c r="BB1" s="16" t="s">
        <v>3</v>
      </c>
      <c r="BT1" s="16" t="s">
        <v>4</v>
      </c>
      <c r="BU1" s="16" t="s">
        <v>4</v>
      </c>
      <c r="BV1" s="16" t="s">
        <v>5</v>
      </c>
    </row>
    <row r="2" spans="1:74" ht="36.9" customHeight="1">
      <c r="AR2" s="254"/>
      <c r="AS2" s="254"/>
      <c r="AT2" s="254"/>
      <c r="AU2" s="254"/>
      <c r="AV2" s="254"/>
      <c r="AW2" s="254"/>
      <c r="AX2" s="254"/>
      <c r="AY2" s="254"/>
      <c r="AZ2" s="254"/>
      <c r="BA2" s="254"/>
      <c r="BB2" s="254"/>
      <c r="BC2" s="254"/>
      <c r="BD2" s="254"/>
      <c r="BE2" s="254"/>
      <c r="BS2" s="17" t="s">
        <v>6</v>
      </c>
      <c r="BT2" s="17" t="s">
        <v>7</v>
      </c>
    </row>
    <row r="3" spans="1:74" ht="6.9" customHeight="1">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 customHeight="1">
      <c r="B4" s="20"/>
      <c r="D4" s="21" t="s">
        <v>9</v>
      </c>
      <c r="AR4" s="20"/>
      <c r="AS4" s="22" t="s">
        <v>10</v>
      </c>
      <c r="BE4" s="23" t="s">
        <v>11</v>
      </c>
      <c r="BS4" s="17" t="s">
        <v>12</v>
      </c>
    </row>
    <row r="5" spans="1:74" ht="12" customHeight="1">
      <c r="B5" s="20"/>
      <c r="D5" s="24" t="s">
        <v>13</v>
      </c>
      <c r="K5" s="258" t="s">
        <v>14</v>
      </c>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R5" s="20"/>
      <c r="BE5" s="255" t="s">
        <v>15</v>
      </c>
      <c r="BS5" s="17" t="s">
        <v>6</v>
      </c>
    </row>
    <row r="6" spans="1:74" ht="36.9" customHeight="1">
      <c r="B6" s="20"/>
      <c r="D6" s="26" t="s">
        <v>16</v>
      </c>
      <c r="K6" s="259" t="s">
        <v>17</v>
      </c>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R6" s="20"/>
      <c r="BE6" s="256"/>
      <c r="BS6" s="17" t="s">
        <v>6</v>
      </c>
    </row>
    <row r="7" spans="1:74" ht="12" customHeight="1">
      <c r="B7" s="20"/>
      <c r="D7" s="27" t="s">
        <v>18</v>
      </c>
      <c r="K7" s="25" t="s">
        <v>1</v>
      </c>
      <c r="AK7" s="27" t="s">
        <v>19</v>
      </c>
      <c r="AN7" s="25" t="s">
        <v>1</v>
      </c>
      <c r="AR7" s="20"/>
      <c r="BE7" s="256"/>
      <c r="BS7" s="17" t="s">
        <v>6</v>
      </c>
    </row>
    <row r="8" spans="1:74" ht="12" customHeight="1">
      <c r="B8" s="20"/>
      <c r="D8" s="27" t="s">
        <v>20</v>
      </c>
      <c r="K8" s="25" t="s">
        <v>21</v>
      </c>
      <c r="AK8" s="27" t="s">
        <v>22</v>
      </c>
      <c r="AN8" s="28" t="s">
        <v>23</v>
      </c>
      <c r="AR8" s="20"/>
      <c r="BE8" s="256"/>
      <c r="BS8" s="17" t="s">
        <v>6</v>
      </c>
    </row>
    <row r="9" spans="1:74" ht="14.4" customHeight="1">
      <c r="B9" s="20"/>
      <c r="AR9" s="20"/>
      <c r="BE9" s="256"/>
      <c r="BS9" s="17" t="s">
        <v>6</v>
      </c>
    </row>
    <row r="10" spans="1:74" ht="12" customHeight="1">
      <c r="B10" s="20"/>
      <c r="D10" s="27" t="s">
        <v>24</v>
      </c>
      <c r="AK10" s="27" t="s">
        <v>25</v>
      </c>
      <c r="AN10" s="25" t="s">
        <v>26</v>
      </c>
      <c r="AR10" s="20"/>
      <c r="BE10" s="256"/>
      <c r="BS10" s="17" t="s">
        <v>6</v>
      </c>
    </row>
    <row r="11" spans="1:74" ht="18.45" customHeight="1">
      <c r="B11" s="20"/>
      <c r="E11" s="25" t="s">
        <v>27</v>
      </c>
      <c r="AK11" s="27" t="s">
        <v>28</v>
      </c>
      <c r="AN11" s="25" t="s">
        <v>29</v>
      </c>
      <c r="AR11" s="20"/>
      <c r="BE11" s="256"/>
      <c r="BS11" s="17" t="s">
        <v>6</v>
      </c>
    </row>
    <row r="12" spans="1:74" ht="6.9" customHeight="1">
      <c r="B12" s="20"/>
      <c r="AR12" s="20"/>
      <c r="BE12" s="256"/>
      <c r="BS12" s="17" t="s">
        <v>6</v>
      </c>
    </row>
    <row r="13" spans="1:74" ht="12" customHeight="1">
      <c r="B13" s="20"/>
      <c r="D13" s="27" t="s">
        <v>30</v>
      </c>
      <c r="AK13" s="27" t="s">
        <v>25</v>
      </c>
      <c r="AN13" s="29" t="s">
        <v>31</v>
      </c>
      <c r="AR13" s="20"/>
      <c r="BE13" s="256"/>
      <c r="BS13" s="17" t="s">
        <v>6</v>
      </c>
    </row>
    <row r="14" spans="1:74" ht="13.2">
      <c r="B14" s="20"/>
      <c r="E14" s="260" t="s">
        <v>31</v>
      </c>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7" t="s">
        <v>28</v>
      </c>
      <c r="AN14" s="29" t="s">
        <v>31</v>
      </c>
      <c r="AR14" s="20"/>
      <c r="BE14" s="256"/>
      <c r="BS14" s="17" t="s">
        <v>6</v>
      </c>
    </row>
    <row r="15" spans="1:74" ht="6.9" customHeight="1">
      <c r="B15" s="20"/>
      <c r="AR15" s="20"/>
      <c r="BE15" s="256"/>
      <c r="BS15" s="17" t="s">
        <v>4</v>
      </c>
    </row>
    <row r="16" spans="1:74" ht="12" customHeight="1">
      <c r="B16" s="20"/>
      <c r="D16" s="27" t="s">
        <v>32</v>
      </c>
      <c r="AK16" s="27" t="s">
        <v>25</v>
      </c>
      <c r="AN16" s="25" t="s">
        <v>33</v>
      </c>
      <c r="AR16" s="20"/>
      <c r="BE16" s="256"/>
      <c r="BS16" s="17" t="s">
        <v>4</v>
      </c>
    </row>
    <row r="17" spans="2:71" ht="18.45" customHeight="1">
      <c r="B17" s="20"/>
      <c r="E17" s="25" t="s">
        <v>34</v>
      </c>
      <c r="AK17" s="27" t="s">
        <v>28</v>
      </c>
      <c r="AN17" s="25" t="s">
        <v>35</v>
      </c>
      <c r="AR17" s="20"/>
      <c r="BE17" s="256"/>
      <c r="BS17" s="17" t="s">
        <v>36</v>
      </c>
    </row>
    <row r="18" spans="2:71" ht="6.9" customHeight="1">
      <c r="B18" s="20"/>
      <c r="AR18" s="20"/>
      <c r="BE18" s="256"/>
      <c r="BS18" s="17" t="s">
        <v>6</v>
      </c>
    </row>
    <row r="19" spans="2:71" ht="12" customHeight="1">
      <c r="B19" s="20"/>
      <c r="D19" s="27" t="s">
        <v>37</v>
      </c>
      <c r="AK19" s="27" t="s">
        <v>25</v>
      </c>
      <c r="AN19" s="25" t="s">
        <v>1</v>
      </c>
      <c r="AR19" s="20"/>
      <c r="BE19" s="256"/>
      <c r="BS19" s="17" t="s">
        <v>6</v>
      </c>
    </row>
    <row r="20" spans="2:71" ht="18.45" customHeight="1">
      <c r="B20" s="20"/>
      <c r="E20" s="25" t="s">
        <v>38</v>
      </c>
      <c r="AK20" s="27" t="s">
        <v>28</v>
      </c>
      <c r="AN20" s="25" t="s">
        <v>1</v>
      </c>
      <c r="AR20" s="20"/>
      <c r="BE20" s="256"/>
      <c r="BS20" s="17" t="s">
        <v>36</v>
      </c>
    </row>
    <row r="21" spans="2:71" ht="6.9" customHeight="1">
      <c r="B21" s="20"/>
      <c r="AR21" s="20"/>
      <c r="BE21" s="256"/>
    </row>
    <row r="22" spans="2:71" ht="12" customHeight="1">
      <c r="B22" s="20"/>
      <c r="D22" s="27" t="s">
        <v>39</v>
      </c>
      <c r="AR22" s="20"/>
      <c r="BE22" s="256"/>
    </row>
    <row r="23" spans="2:71" ht="47.25" customHeight="1">
      <c r="B23" s="20"/>
      <c r="E23" s="262" t="s">
        <v>40</v>
      </c>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R23" s="20"/>
      <c r="BE23" s="256"/>
    </row>
    <row r="24" spans="2:71" ht="6.9" customHeight="1">
      <c r="B24" s="20"/>
      <c r="AR24" s="20"/>
      <c r="BE24" s="256"/>
    </row>
    <row r="25" spans="2:71" ht="6.9" customHeight="1">
      <c r="B25" s="20"/>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R25" s="20"/>
      <c r="BE25" s="256"/>
    </row>
    <row r="26" spans="2:71" s="1" customFormat="1" ht="25.95" customHeight="1">
      <c r="B26" s="32"/>
      <c r="D26" s="33" t="s">
        <v>41</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263">
        <f>ROUND(AG94,2)</f>
        <v>0</v>
      </c>
      <c r="AL26" s="264"/>
      <c r="AM26" s="264"/>
      <c r="AN26" s="264"/>
      <c r="AO26" s="264"/>
      <c r="AR26" s="32"/>
      <c r="BE26" s="256"/>
    </row>
    <row r="27" spans="2:71" s="1" customFormat="1" ht="6.9" customHeight="1">
      <c r="B27" s="32"/>
      <c r="AR27" s="32"/>
      <c r="BE27" s="256"/>
    </row>
    <row r="28" spans="2:71" s="1" customFormat="1" ht="13.2">
      <c r="B28" s="32"/>
      <c r="L28" s="265" t="s">
        <v>42</v>
      </c>
      <c r="M28" s="265"/>
      <c r="N28" s="265"/>
      <c r="O28" s="265"/>
      <c r="P28" s="265"/>
      <c r="W28" s="265" t="s">
        <v>43</v>
      </c>
      <c r="X28" s="265"/>
      <c r="Y28" s="265"/>
      <c r="Z28" s="265"/>
      <c r="AA28" s="265"/>
      <c r="AB28" s="265"/>
      <c r="AC28" s="265"/>
      <c r="AD28" s="265"/>
      <c r="AE28" s="265"/>
      <c r="AK28" s="265" t="s">
        <v>44</v>
      </c>
      <c r="AL28" s="265"/>
      <c r="AM28" s="265"/>
      <c r="AN28" s="265"/>
      <c r="AO28" s="265"/>
      <c r="AR28" s="32"/>
      <c r="BE28" s="256"/>
    </row>
    <row r="29" spans="2:71" s="2" customFormat="1" ht="14.4" customHeight="1">
      <c r="B29" s="36"/>
      <c r="D29" s="27" t="s">
        <v>45</v>
      </c>
      <c r="F29" s="27" t="s">
        <v>46</v>
      </c>
      <c r="L29" s="268">
        <v>0.21</v>
      </c>
      <c r="M29" s="267"/>
      <c r="N29" s="267"/>
      <c r="O29" s="267"/>
      <c r="P29" s="267"/>
      <c r="W29" s="266">
        <f>ROUND(AZ94, 2)</f>
        <v>0</v>
      </c>
      <c r="X29" s="267"/>
      <c r="Y29" s="267"/>
      <c r="Z29" s="267"/>
      <c r="AA29" s="267"/>
      <c r="AB29" s="267"/>
      <c r="AC29" s="267"/>
      <c r="AD29" s="267"/>
      <c r="AE29" s="267"/>
      <c r="AK29" s="266">
        <f>ROUND(AV94, 2)</f>
        <v>0</v>
      </c>
      <c r="AL29" s="267"/>
      <c r="AM29" s="267"/>
      <c r="AN29" s="267"/>
      <c r="AO29" s="267"/>
      <c r="AR29" s="36"/>
      <c r="BE29" s="257"/>
    </row>
    <row r="30" spans="2:71" s="2" customFormat="1" ht="14.4" customHeight="1">
      <c r="B30" s="36"/>
      <c r="F30" s="27" t="s">
        <v>47</v>
      </c>
      <c r="L30" s="268">
        <v>0.12</v>
      </c>
      <c r="M30" s="267"/>
      <c r="N30" s="267"/>
      <c r="O30" s="267"/>
      <c r="P30" s="267"/>
      <c r="W30" s="266">
        <f>ROUND(BA94, 2)</f>
        <v>0</v>
      </c>
      <c r="X30" s="267"/>
      <c r="Y30" s="267"/>
      <c r="Z30" s="267"/>
      <c r="AA30" s="267"/>
      <c r="AB30" s="267"/>
      <c r="AC30" s="267"/>
      <c r="AD30" s="267"/>
      <c r="AE30" s="267"/>
      <c r="AK30" s="266">
        <f>ROUND(AW94, 2)</f>
        <v>0</v>
      </c>
      <c r="AL30" s="267"/>
      <c r="AM30" s="267"/>
      <c r="AN30" s="267"/>
      <c r="AO30" s="267"/>
      <c r="AR30" s="36"/>
      <c r="BE30" s="257"/>
    </row>
    <row r="31" spans="2:71" s="2" customFormat="1" ht="14.4" hidden="1" customHeight="1">
      <c r="B31" s="36"/>
      <c r="F31" s="27" t="s">
        <v>48</v>
      </c>
      <c r="L31" s="268">
        <v>0.21</v>
      </c>
      <c r="M31" s="267"/>
      <c r="N31" s="267"/>
      <c r="O31" s="267"/>
      <c r="P31" s="267"/>
      <c r="W31" s="266">
        <f>ROUND(BB94, 2)</f>
        <v>0</v>
      </c>
      <c r="X31" s="267"/>
      <c r="Y31" s="267"/>
      <c r="Z31" s="267"/>
      <c r="AA31" s="267"/>
      <c r="AB31" s="267"/>
      <c r="AC31" s="267"/>
      <c r="AD31" s="267"/>
      <c r="AE31" s="267"/>
      <c r="AK31" s="266">
        <v>0</v>
      </c>
      <c r="AL31" s="267"/>
      <c r="AM31" s="267"/>
      <c r="AN31" s="267"/>
      <c r="AO31" s="267"/>
      <c r="AR31" s="36"/>
      <c r="BE31" s="257"/>
    </row>
    <row r="32" spans="2:71" s="2" customFormat="1" ht="14.4" hidden="1" customHeight="1">
      <c r="B32" s="36"/>
      <c r="F32" s="27" t="s">
        <v>49</v>
      </c>
      <c r="L32" s="268">
        <v>0.12</v>
      </c>
      <c r="M32" s="267"/>
      <c r="N32" s="267"/>
      <c r="O32" s="267"/>
      <c r="P32" s="267"/>
      <c r="W32" s="266">
        <f>ROUND(BC94, 2)</f>
        <v>0</v>
      </c>
      <c r="X32" s="267"/>
      <c r="Y32" s="267"/>
      <c r="Z32" s="267"/>
      <c r="AA32" s="267"/>
      <c r="AB32" s="267"/>
      <c r="AC32" s="267"/>
      <c r="AD32" s="267"/>
      <c r="AE32" s="267"/>
      <c r="AK32" s="266">
        <v>0</v>
      </c>
      <c r="AL32" s="267"/>
      <c r="AM32" s="267"/>
      <c r="AN32" s="267"/>
      <c r="AO32" s="267"/>
      <c r="AR32" s="36"/>
      <c r="BE32" s="257"/>
    </row>
    <row r="33" spans="2:57" s="2" customFormat="1" ht="14.4" hidden="1" customHeight="1">
      <c r="B33" s="36"/>
      <c r="F33" s="27" t="s">
        <v>50</v>
      </c>
      <c r="L33" s="268">
        <v>0</v>
      </c>
      <c r="M33" s="267"/>
      <c r="N33" s="267"/>
      <c r="O33" s="267"/>
      <c r="P33" s="267"/>
      <c r="W33" s="266">
        <f>ROUND(BD94, 2)</f>
        <v>0</v>
      </c>
      <c r="X33" s="267"/>
      <c r="Y33" s="267"/>
      <c r="Z33" s="267"/>
      <c r="AA33" s="267"/>
      <c r="AB33" s="267"/>
      <c r="AC33" s="267"/>
      <c r="AD33" s="267"/>
      <c r="AE33" s="267"/>
      <c r="AK33" s="266">
        <v>0</v>
      </c>
      <c r="AL33" s="267"/>
      <c r="AM33" s="267"/>
      <c r="AN33" s="267"/>
      <c r="AO33" s="267"/>
      <c r="AR33" s="36"/>
      <c r="BE33" s="257"/>
    </row>
    <row r="34" spans="2:57" s="1" customFormat="1" ht="6.9" customHeight="1">
      <c r="B34" s="32"/>
      <c r="AR34" s="32"/>
      <c r="BE34" s="256"/>
    </row>
    <row r="35" spans="2:57" s="1" customFormat="1" ht="25.95" customHeight="1">
      <c r="B35" s="32"/>
      <c r="C35" s="37"/>
      <c r="D35" s="38" t="s">
        <v>51</v>
      </c>
      <c r="E35" s="39"/>
      <c r="F35" s="39"/>
      <c r="G35" s="39"/>
      <c r="H35" s="39"/>
      <c r="I35" s="39"/>
      <c r="J35" s="39"/>
      <c r="K35" s="39"/>
      <c r="L35" s="39"/>
      <c r="M35" s="39"/>
      <c r="N35" s="39"/>
      <c r="O35" s="39"/>
      <c r="P35" s="39"/>
      <c r="Q35" s="39"/>
      <c r="R35" s="39"/>
      <c r="S35" s="39"/>
      <c r="T35" s="40" t="s">
        <v>52</v>
      </c>
      <c r="U35" s="39"/>
      <c r="V35" s="39"/>
      <c r="W35" s="39"/>
      <c r="X35" s="253" t="s">
        <v>53</v>
      </c>
      <c r="Y35" s="251"/>
      <c r="Z35" s="251"/>
      <c r="AA35" s="251"/>
      <c r="AB35" s="251"/>
      <c r="AC35" s="39"/>
      <c r="AD35" s="39"/>
      <c r="AE35" s="39"/>
      <c r="AF35" s="39"/>
      <c r="AG35" s="39"/>
      <c r="AH35" s="39"/>
      <c r="AI35" s="39"/>
      <c r="AJ35" s="39"/>
      <c r="AK35" s="250">
        <f>SUM(AK26:AK33)</f>
        <v>0</v>
      </c>
      <c r="AL35" s="251"/>
      <c r="AM35" s="251"/>
      <c r="AN35" s="251"/>
      <c r="AO35" s="252"/>
      <c r="AP35" s="37"/>
      <c r="AQ35" s="37"/>
      <c r="AR35" s="32"/>
    </row>
    <row r="36" spans="2:57" s="1" customFormat="1" ht="6.9" customHeight="1">
      <c r="B36" s="32"/>
      <c r="AR36" s="32"/>
    </row>
    <row r="37" spans="2:57" s="1" customFormat="1" ht="14.4" customHeight="1">
      <c r="B37" s="32"/>
      <c r="AR37" s="32"/>
    </row>
    <row r="38" spans="2:57" ht="14.4" customHeight="1">
      <c r="B38" s="20"/>
      <c r="AR38" s="20"/>
    </row>
    <row r="39" spans="2:57" ht="14.4" customHeight="1">
      <c r="B39" s="20"/>
      <c r="AR39" s="20"/>
    </row>
    <row r="40" spans="2:57" ht="14.4" customHeight="1">
      <c r="B40" s="20"/>
      <c r="AR40" s="20"/>
    </row>
    <row r="41" spans="2:57" ht="14.4" customHeight="1">
      <c r="B41" s="20"/>
      <c r="AR41" s="20"/>
    </row>
    <row r="42" spans="2:57" ht="14.4" customHeight="1">
      <c r="B42" s="20"/>
      <c r="AR42" s="20"/>
    </row>
    <row r="43" spans="2:57" ht="14.4" customHeight="1">
      <c r="B43" s="20"/>
      <c r="AR43" s="20"/>
    </row>
    <row r="44" spans="2:57" ht="14.4" customHeight="1">
      <c r="B44" s="20"/>
      <c r="AR44" s="20"/>
    </row>
    <row r="45" spans="2:57" ht="14.4" customHeight="1">
      <c r="B45" s="20"/>
      <c r="AR45" s="20"/>
    </row>
    <row r="46" spans="2:57" ht="14.4" customHeight="1">
      <c r="B46" s="20"/>
      <c r="AR46" s="20"/>
    </row>
    <row r="47" spans="2:57" ht="14.4" customHeight="1">
      <c r="B47" s="20"/>
      <c r="AR47" s="20"/>
    </row>
    <row r="48" spans="2:57" ht="14.4" customHeight="1">
      <c r="B48" s="20"/>
      <c r="AR48" s="20"/>
    </row>
    <row r="49" spans="2:44" s="1" customFormat="1" ht="14.4" customHeight="1">
      <c r="B49" s="32"/>
      <c r="D49" s="41" t="s">
        <v>54</v>
      </c>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1" t="s">
        <v>55</v>
      </c>
      <c r="AI49" s="42"/>
      <c r="AJ49" s="42"/>
      <c r="AK49" s="42"/>
      <c r="AL49" s="42"/>
      <c r="AM49" s="42"/>
      <c r="AN49" s="42"/>
      <c r="AO49" s="42"/>
      <c r="AR49" s="32"/>
    </row>
    <row r="50" spans="2:44">
      <c r="B50" s="20"/>
      <c r="AR50" s="20"/>
    </row>
    <row r="51" spans="2:44">
      <c r="B51" s="20"/>
      <c r="AR51" s="20"/>
    </row>
    <row r="52" spans="2:44">
      <c r="B52" s="20"/>
      <c r="AR52" s="20"/>
    </row>
    <row r="53" spans="2:44">
      <c r="B53" s="20"/>
      <c r="AR53" s="20"/>
    </row>
    <row r="54" spans="2:44">
      <c r="B54" s="20"/>
      <c r="AR54" s="20"/>
    </row>
    <row r="55" spans="2:44">
      <c r="B55" s="20"/>
      <c r="AR55" s="20"/>
    </row>
    <row r="56" spans="2:44">
      <c r="B56" s="20"/>
      <c r="AR56" s="20"/>
    </row>
    <row r="57" spans="2:44">
      <c r="B57" s="20"/>
      <c r="AR57" s="20"/>
    </row>
    <row r="58" spans="2:44">
      <c r="B58" s="20"/>
      <c r="AR58" s="20"/>
    </row>
    <row r="59" spans="2:44">
      <c r="B59" s="20"/>
      <c r="AR59" s="20"/>
    </row>
    <row r="60" spans="2:44" s="1" customFormat="1" ht="13.2">
      <c r="B60" s="32"/>
      <c r="D60" s="43" t="s">
        <v>56</v>
      </c>
      <c r="E60" s="34"/>
      <c r="F60" s="34"/>
      <c r="G60" s="34"/>
      <c r="H60" s="34"/>
      <c r="I60" s="34"/>
      <c r="J60" s="34"/>
      <c r="K60" s="34"/>
      <c r="L60" s="34"/>
      <c r="M60" s="34"/>
      <c r="N60" s="34"/>
      <c r="O60" s="34"/>
      <c r="P60" s="34"/>
      <c r="Q60" s="34"/>
      <c r="R60" s="34"/>
      <c r="S60" s="34"/>
      <c r="T60" s="34"/>
      <c r="U60" s="34"/>
      <c r="V60" s="43" t="s">
        <v>57</v>
      </c>
      <c r="W60" s="34"/>
      <c r="X60" s="34"/>
      <c r="Y60" s="34"/>
      <c r="Z60" s="34"/>
      <c r="AA60" s="34"/>
      <c r="AB60" s="34"/>
      <c r="AC60" s="34"/>
      <c r="AD60" s="34"/>
      <c r="AE60" s="34"/>
      <c r="AF60" s="34"/>
      <c r="AG60" s="34"/>
      <c r="AH60" s="43" t="s">
        <v>56</v>
      </c>
      <c r="AI60" s="34"/>
      <c r="AJ60" s="34"/>
      <c r="AK60" s="34"/>
      <c r="AL60" s="34"/>
      <c r="AM60" s="43" t="s">
        <v>57</v>
      </c>
      <c r="AN60" s="34"/>
      <c r="AO60" s="34"/>
      <c r="AR60" s="32"/>
    </row>
    <row r="61" spans="2:44">
      <c r="B61" s="20"/>
      <c r="AR61" s="20"/>
    </row>
    <row r="62" spans="2:44">
      <c r="B62" s="20"/>
      <c r="AR62" s="20"/>
    </row>
    <row r="63" spans="2:44">
      <c r="B63" s="20"/>
      <c r="AR63" s="20"/>
    </row>
    <row r="64" spans="2:44" s="1" customFormat="1" ht="13.2">
      <c r="B64" s="32"/>
      <c r="D64" s="41" t="s">
        <v>58</v>
      </c>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1" t="s">
        <v>59</v>
      </c>
      <c r="AI64" s="42"/>
      <c r="AJ64" s="42"/>
      <c r="AK64" s="42"/>
      <c r="AL64" s="42"/>
      <c r="AM64" s="42"/>
      <c r="AN64" s="42"/>
      <c r="AO64" s="42"/>
      <c r="AR64" s="32"/>
    </row>
    <row r="65" spans="2:44">
      <c r="B65" s="20"/>
      <c r="AR65" s="20"/>
    </row>
    <row r="66" spans="2:44">
      <c r="B66" s="20"/>
      <c r="AR66" s="20"/>
    </row>
    <row r="67" spans="2:44">
      <c r="B67" s="20"/>
      <c r="AR67" s="20"/>
    </row>
    <row r="68" spans="2:44">
      <c r="B68" s="20"/>
      <c r="AR68" s="20"/>
    </row>
    <row r="69" spans="2:44">
      <c r="B69" s="20"/>
      <c r="AR69" s="20"/>
    </row>
    <row r="70" spans="2:44">
      <c r="B70" s="20"/>
      <c r="AR70" s="20"/>
    </row>
    <row r="71" spans="2:44">
      <c r="B71" s="20"/>
      <c r="AR71" s="20"/>
    </row>
    <row r="72" spans="2:44">
      <c r="B72" s="20"/>
      <c r="AR72" s="20"/>
    </row>
    <row r="73" spans="2:44">
      <c r="B73" s="20"/>
      <c r="AR73" s="20"/>
    </row>
    <row r="74" spans="2:44">
      <c r="B74" s="20"/>
      <c r="AR74" s="20"/>
    </row>
    <row r="75" spans="2:44" s="1" customFormat="1" ht="13.2">
      <c r="B75" s="32"/>
      <c r="D75" s="43" t="s">
        <v>56</v>
      </c>
      <c r="E75" s="34"/>
      <c r="F75" s="34"/>
      <c r="G75" s="34"/>
      <c r="H75" s="34"/>
      <c r="I75" s="34"/>
      <c r="J75" s="34"/>
      <c r="K75" s="34"/>
      <c r="L75" s="34"/>
      <c r="M75" s="34"/>
      <c r="N75" s="34"/>
      <c r="O75" s="34"/>
      <c r="P75" s="34"/>
      <c r="Q75" s="34"/>
      <c r="R75" s="34"/>
      <c r="S75" s="34"/>
      <c r="T75" s="34"/>
      <c r="U75" s="34"/>
      <c r="V75" s="43" t="s">
        <v>57</v>
      </c>
      <c r="W75" s="34"/>
      <c r="X75" s="34"/>
      <c r="Y75" s="34"/>
      <c r="Z75" s="34"/>
      <c r="AA75" s="34"/>
      <c r="AB75" s="34"/>
      <c r="AC75" s="34"/>
      <c r="AD75" s="34"/>
      <c r="AE75" s="34"/>
      <c r="AF75" s="34"/>
      <c r="AG75" s="34"/>
      <c r="AH75" s="43" t="s">
        <v>56</v>
      </c>
      <c r="AI75" s="34"/>
      <c r="AJ75" s="34"/>
      <c r="AK75" s="34"/>
      <c r="AL75" s="34"/>
      <c r="AM75" s="43" t="s">
        <v>57</v>
      </c>
      <c r="AN75" s="34"/>
      <c r="AO75" s="34"/>
      <c r="AR75" s="32"/>
    </row>
    <row r="76" spans="2:44" s="1" customFormat="1">
      <c r="B76" s="32"/>
      <c r="AR76" s="32"/>
    </row>
    <row r="77" spans="2:44" s="1" customFormat="1" ht="6.9" customHeight="1">
      <c r="B77" s="4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32"/>
    </row>
    <row r="81" spans="1:91" s="1" customFormat="1" ht="6.9" customHeight="1">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32"/>
    </row>
    <row r="82" spans="1:91" s="1" customFormat="1" ht="24.9" customHeight="1">
      <c r="B82" s="32"/>
      <c r="C82" s="21" t="s">
        <v>60</v>
      </c>
      <c r="AR82" s="32"/>
    </row>
    <row r="83" spans="1:91" s="1" customFormat="1" ht="6.9" customHeight="1">
      <c r="B83" s="32"/>
      <c r="AR83" s="32"/>
    </row>
    <row r="84" spans="1:91" s="3" customFormat="1" ht="12" customHeight="1">
      <c r="B84" s="48"/>
      <c r="C84" s="27" t="s">
        <v>13</v>
      </c>
      <c r="L84" s="3" t="str">
        <f>K5</f>
        <v>1633123-18</v>
      </c>
      <c r="AR84" s="48"/>
    </row>
    <row r="85" spans="1:91" s="4" customFormat="1" ht="36.9" customHeight="1">
      <c r="B85" s="49"/>
      <c r="C85" s="50" t="s">
        <v>16</v>
      </c>
      <c r="L85" s="247" t="str">
        <f>K6</f>
        <v>TÁBOR - STOKLASNÁ LHOTA, VODOVOD A KANALIZACE</v>
      </c>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c r="AR85" s="49"/>
    </row>
    <row r="86" spans="1:91" s="1" customFormat="1" ht="6.9" customHeight="1">
      <c r="B86" s="32"/>
      <c r="AR86" s="32"/>
    </row>
    <row r="87" spans="1:91" s="1" customFormat="1" ht="12" customHeight="1">
      <c r="B87" s="32"/>
      <c r="C87" s="27" t="s">
        <v>20</v>
      </c>
      <c r="L87" s="51" t="str">
        <f>IF(K8="","",K8)</f>
        <v>Stoklasná Lhota</v>
      </c>
      <c r="AI87" s="27" t="s">
        <v>22</v>
      </c>
      <c r="AM87" s="229" t="str">
        <f>IF(AN8= "","",AN8)</f>
        <v>28. 4. 2025</v>
      </c>
      <c r="AN87" s="229"/>
      <c r="AR87" s="32"/>
    </row>
    <row r="88" spans="1:91" s="1" customFormat="1" ht="6.9" customHeight="1">
      <c r="B88" s="32"/>
      <c r="AR88" s="32"/>
    </row>
    <row r="89" spans="1:91" s="1" customFormat="1" ht="25.65" customHeight="1">
      <c r="B89" s="32"/>
      <c r="C89" s="27" t="s">
        <v>24</v>
      </c>
      <c r="L89" s="3" t="str">
        <f>IF(E11= "","",E11)</f>
        <v>Vodárenská společnost Táborsko s.r.o.</v>
      </c>
      <c r="AI89" s="27" t="s">
        <v>32</v>
      </c>
      <c r="AM89" s="230" t="str">
        <f>IF(E17="","",E17)</f>
        <v>Aquaprocon s.r.o., Divize Praha</v>
      </c>
      <c r="AN89" s="231"/>
      <c r="AO89" s="231"/>
      <c r="AP89" s="231"/>
      <c r="AR89" s="32"/>
      <c r="AS89" s="232" t="s">
        <v>61</v>
      </c>
      <c r="AT89" s="233"/>
      <c r="AU89" s="53"/>
      <c r="AV89" s="53"/>
      <c r="AW89" s="53"/>
      <c r="AX89" s="53"/>
      <c r="AY89" s="53"/>
      <c r="AZ89" s="53"/>
      <c r="BA89" s="53"/>
      <c r="BB89" s="53"/>
      <c r="BC89" s="53"/>
      <c r="BD89" s="54"/>
    </row>
    <row r="90" spans="1:91" s="1" customFormat="1" ht="15.15" customHeight="1">
      <c r="B90" s="32"/>
      <c r="C90" s="27" t="s">
        <v>30</v>
      </c>
      <c r="L90" s="3" t="str">
        <f>IF(E14= "Vyplň údaj","",E14)</f>
        <v/>
      </c>
      <c r="AI90" s="27" t="s">
        <v>37</v>
      </c>
      <c r="AM90" s="230" t="str">
        <f>IF(E20="","",E20)</f>
        <v>ing. Iveta Heřmanská</v>
      </c>
      <c r="AN90" s="231"/>
      <c r="AO90" s="231"/>
      <c r="AP90" s="231"/>
      <c r="AR90" s="32"/>
      <c r="AS90" s="234"/>
      <c r="AT90" s="235"/>
      <c r="BD90" s="56"/>
    </row>
    <row r="91" spans="1:91" s="1" customFormat="1" ht="10.95" customHeight="1">
      <c r="B91" s="32"/>
      <c r="AR91" s="32"/>
      <c r="AS91" s="234"/>
      <c r="AT91" s="235"/>
      <c r="BD91" s="56"/>
    </row>
    <row r="92" spans="1:91" s="1" customFormat="1" ht="29.25" customHeight="1">
      <c r="B92" s="32"/>
      <c r="C92" s="249" t="s">
        <v>62</v>
      </c>
      <c r="D92" s="237"/>
      <c r="E92" s="237"/>
      <c r="F92" s="237"/>
      <c r="G92" s="237"/>
      <c r="H92" s="57"/>
      <c r="I92" s="236" t="s">
        <v>63</v>
      </c>
      <c r="J92" s="237"/>
      <c r="K92" s="237"/>
      <c r="L92" s="237"/>
      <c r="M92" s="237"/>
      <c r="N92" s="237"/>
      <c r="O92" s="237"/>
      <c r="P92" s="237"/>
      <c r="Q92" s="237"/>
      <c r="R92" s="237"/>
      <c r="S92" s="237"/>
      <c r="T92" s="237"/>
      <c r="U92" s="237"/>
      <c r="V92" s="237"/>
      <c r="W92" s="237"/>
      <c r="X92" s="237"/>
      <c r="Y92" s="237"/>
      <c r="Z92" s="237"/>
      <c r="AA92" s="237"/>
      <c r="AB92" s="237"/>
      <c r="AC92" s="237"/>
      <c r="AD92" s="237"/>
      <c r="AE92" s="237"/>
      <c r="AF92" s="237"/>
      <c r="AG92" s="239" t="s">
        <v>64</v>
      </c>
      <c r="AH92" s="237"/>
      <c r="AI92" s="237"/>
      <c r="AJ92" s="237"/>
      <c r="AK92" s="237"/>
      <c r="AL92" s="237"/>
      <c r="AM92" s="237"/>
      <c r="AN92" s="236" t="s">
        <v>65</v>
      </c>
      <c r="AO92" s="237"/>
      <c r="AP92" s="238"/>
      <c r="AQ92" s="58" t="s">
        <v>66</v>
      </c>
      <c r="AR92" s="32"/>
      <c r="AS92" s="59" t="s">
        <v>67</v>
      </c>
      <c r="AT92" s="60" t="s">
        <v>68</v>
      </c>
      <c r="AU92" s="60" t="s">
        <v>69</v>
      </c>
      <c r="AV92" s="60" t="s">
        <v>70</v>
      </c>
      <c r="AW92" s="60" t="s">
        <v>71</v>
      </c>
      <c r="AX92" s="60" t="s">
        <v>72</v>
      </c>
      <c r="AY92" s="60" t="s">
        <v>73</v>
      </c>
      <c r="AZ92" s="60" t="s">
        <v>74</v>
      </c>
      <c r="BA92" s="60" t="s">
        <v>75</v>
      </c>
      <c r="BB92" s="60" t="s">
        <v>76</v>
      </c>
      <c r="BC92" s="60" t="s">
        <v>77</v>
      </c>
      <c r="BD92" s="61" t="s">
        <v>78</v>
      </c>
    </row>
    <row r="93" spans="1:91" s="1" customFormat="1" ht="10.95" customHeight="1">
      <c r="B93" s="32"/>
      <c r="AR93" s="32"/>
      <c r="AS93" s="62"/>
      <c r="AT93" s="53"/>
      <c r="AU93" s="53"/>
      <c r="AV93" s="53"/>
      <c r="AW93" s="53"/>
      <c r="AX93" s="53"/>
      <c r="AY93" s="53"/>
      <c r="AZ93" s="53"/>
      <c r="BA93" s="53"/>
      <c r="BB93" s="53"/>
      <c r="BC93" s="53"/>
      <c r="BD93" s="54"/>
    </row>
    <row r="94" spans="1:91" s="5" customFormat="1" ht="32.4" customHeight="1">
      <c r="B94" s="63"/>
      <c r="C94" s="64" t="s">
        <v>79</v>
      </c>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245">
        <f>ROUND(AG95+SUM(AG98:AG100)+AG121+SUM(AG141:AG146)+SUM(AG149:AG151),2)</f>
        <v>0</v>
      </c>
      <c r="AH94" s="245"/>
      <c r="AI94" s="245"/>
      <c r="AJ94" s="245"/>
      <c r="AK94" s="245"/>
      <c r="AL94" s="245"/>
      <c r="AM94" s="245"/>
      <c r="AN94" s="246">
        <f t="shared" ref="AN94:AN125" si="0">SUM(AG94,AT94)</f>
        <v>0</v>
      </c>
      <c r="AO94" s="246"/>
      <c r="AP94" s="246"/>
      <c r="AQ94" s="67" t="s">
        <v>1</v>
      </c>
      <c r="AR94" s="63"/>
      <c r="AS94" s="68">
        <f>ROUND(AS95+SUM(AS98:AS100)+AS121+SUM(AS141:AS146)+SUM(AS149:AS151),2)</f>
        <v>0</v>
      </c>
      <c r="AT94" s="69">
        <f t="shared" ref="AT94:AT125" si="1">ROUND(SUM(AV94:AW94),2)</f>
        <v>0</v>
      </c>
      <c r="AU94" s="70">
        <f>ROUND(AU95+SUM(AU98:AU100)+AU121+SUM(AU141:AU146)+SUM(AU149:AU151),5)</f>
        <v>0</v>
      </c>
      <c r="AV94" s="69">
        <f>ROUND(AZ94*L29,2)</f>
        <v>0</v>
      </c>
      <c r="AW94" s="69">
        <f>ROUND(BA94*L30,2)</f>
        <v>0</v>
      </c>
      <c r="AX94" s="69">
        <f>ROUND(BB94*L29,2)</f>
        <v>0</v>
      </c>
      <c r="AY94" s="69">
        <f>ROUND(BC94*L30,2)</f>
        <v>0</v>
      </c>
      <c r="AZ94" s="69">
        <f>ROUND(AZ95+SUM(AZ98:AZ100)+AZ121+SUM(AZ141:AZ146)+SUM(AZ149:AZ151),2)</f>
        <v>0</v>
      </c>
      <c r="BA94" s="69">
        <f>ROUND(BA95+SUM(BA98:BA100)+BA121+SUM(BA141:BA146)+SUM(BA149:BA151),2)</f>
        <v>0</v>
      </c>
      <c r="BB94" s="69">
        <f>ROUND(BB95+SUM(BB98:BB100)+BB121+SUM(BB141:BB146)+SUM(BB149:BB151),2)</f>
        <v>0</v>
      </c>
      <c r="BC94" s="69">
        <f>ROUND(BC95+SUM(BC98:BC100)+BC121+SUM(BC141:BC146)+SUM(BC149:BC151),2)</f>
        <v>0</v>
      </c>
      <c r="BD94" s="71">
        <f>ROUND(BD95+SUM(BD98:BD100)+BD121+SUM(BD141:BD146)+SUM(BD149:BD151),2)</f>
        <v>0</v>
      </c>
      <c r="BS94" s="72" t="s">
        <v>80</v>
      </c>
      <c r="BT94" s="72" t="s">
        <v>81</v>
      </c>
      <c r="BU94" s="73" t="s">
        <v>82</v>
      </c>
      <c r="BV94" s="72" t="s">
        <v>83</v>
      </c>
      <c r="BW94" s="72" t="s">
        <v>5</v>
      </c>
      <c r="BX94" s="72" t="s">
        <v>84</v>
      </c>
      <c r="CL94" s="72" t="s">
        <v>1</v>
      </c>
    </row>
    <row r="95" spans="1:91" s="6" customFormat="1" ht="16.5" customHeight="1">
      <c r="B95" s="74"/>
      <c r="C95" s="75"/>
      <c r="D95" s="227" t="s">
        <v>85</v>
      </c>
      <c r="E95" s="227"/>
      <c r="F95" s="227"/>
      <c r="G95" s="227"/>
      <c r="H95" s="227"/>
      <c r="I95" s="76"/>
      <c r="J95" s="227" t="s">
        <v>86</v>
      </c>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40">
        <f>ROUND(SUM(AG96:AG97),2)</f>
        <v>0</v>
      </c>
      <c r="AH95" s="241"/>
      <c r="AI95" s="241"/>
      <c r="AJ95" s="241"/>
      <c r="AK95" s="241"/>
      <c r="AL95" s="241"/>
      <c r="AM95" s="241"/>
      <c r="AN95" s="242">
        <f t="shared" si="0"/>
        <v>0</v>
      </c>
      <c r="AO95" s="241"/>
      <c r="AP95" s="241"/>
      <c r="AQ95" s="77" t="s">
        <v>87</v>
      </c>
      <c r="AR95" s="74"/>
      <c r="AS95" s="78">
        <f>ROUND(SUM(AS96:AS97),2)</f>
        <v>0</v>
      </c>
      <c r="AT95" s="79">
        <f t="shared" si="1"/>
        <v>0</v>
      </c>
      <c r="AU95" s="80">
        <f>ROUND(SUM(AU96:AU97),5)</f>
        <v>0</v>
      </c>
      <c r="AV95" s="79">
        <f>ROUND(AZ95*L29,2)</f>
        <v>0</v>
      </c>
      <c r="AW95" s="79">
        <f>ROUND(BA95*L30,2)</f>
        <v>0</v>
      </c>
      <c r="AX95" s="79">
        <f>ROUND(BB95*L29,2)</f>
        <v>0</v>
      </c>
      <c r="AY95" s="79">
        <f>ROUND(BC95*L30,2)</f>
        <v>0</v>
      </c>
      <c r="AZ95" s="79">
        <f>ROUND(SUM(AZ96:AZ97),2)</f>
        <v>0</v>
      </c>
      <c r="BA95" s="79">
        <f>ROUND(SUM(BA96:BA97),2)</f>
        <v>0</v>
      </c>
      <c r="BB95" s="79">
        <f>ROUND(SUM(BB96:BB97),2)</f>
        <v>0</v>
      </c>
      <c r="BC95" s="79">
        <f>ROUND(SUM(BC96:BC97),2)</f>
        <v>0</v>
      </c>
      <c r="BD95" s="81">
        <f>ROUND(SUM(BD96:BD97),2)</f>
        <v>0</v>
      </c>
      <c r="BS95" s="82" t="s">
        <v>80</v>
      </c>
      <c r="BT95" s="82" t="s">
        <v>88</v>
      </c>
      <c r="BU95" s="82" t="s">
        <v>82</v>
      </c>
      <c r="BV95" s="82" t="s">
        <v>83</v>
      </c>
      <c r="BW95" s="82" t="s">
        <v>89</v>
      </c>
      <c r="BX95" s="82" t="s">
        <v>5</v>
      </c>
      <c r="CL95" s="82" t="s">
        <v>1</v>
      </c>
      <c r="CM95" s="82" t="s">
        <v>90</v>
      </c>
    </row>
    <row r="96" spans="1:91" s="3" customFormat="1" ht="16.5" customHeight="1">
      <c r="A96" s="83" t="s">
        <v>91</v>
      </c>
      <c r="B96" s="48"/>
      <c r="C96" s="9"/>
      <c r="D96" s="9"/>
      <c r="E96" s="228" t="s">
        <v>92</v>
      </c>
      <c r="F96" s="228"/>
      <c r="G96" s="228"/>
      <c r="H96" s="228"/>
      <c r="I96" s="228"/>
      <c r="J96" s="9"/>
      <c r="K96" s="228" t="s">
        <v>93</v>
      </c>
      <c r="L96" s="228"/>
      <c r="M96" s="228"/>
      <c r="N96" s="228"/>
      <c r="O96" s="228"/>
      <c r="P96" s="228"/>
      <c r="Q96" s="228"/>
      <c r="R96" s="228"/>
      <c r="S96" s="228"/>
      <c r="T96" s="228"/>
      <c r="U96" s="228"/>
      <c r="V96" s="228"/>
      <c r="W96" s="228"/>
      <c r="X96" s="228"/>
      <c r="Y96" s="228"/>
      <c r="Z96" s="228"/>
      <c r="AA96" s="228"/>
      <c r="AB96" s="228"/>
      <c r="AC96" s="228"/>
      <c r="AD96" s="228"/>
      <c r="AE96" s="228"/>
      <c r="AF96" s="228"/>
      <c r="AG96" s="243">
        <f>'PS-01.1 - ČOV - strojně-t...'!J32</f>
        <v>0</v>
      </c>
      <c r="AH96" s="244"/>
      <c r="AI96" s="244"/>
      <c r="AJ96" s="244"/>
      <c r="AK96" s="244"/>
      <c r="AL96" s="244"/>
      <c r="AM96" s="244"/>
      <c r="AN96" s="243">
        <f t="shared" si="0"/>
        <v>0</v>
      </c>
      <c r="AO96" s="244"/>
      <c r="AP96" s="244"/>
      <c r="AQ96" s="84" t="s">
        <v>94</v>
      </c>
      <c r="AR96" s="48"/>
      <c r="AS96" s="85">
        <v>0</v>
      </c>
      <c r="AT96" s="86">
        <f t="shared" si="1"/>
        <v>0</v>
      </c>
      <c r="AU96" s="87">
        <f>'PS-01.1 - ČOV - strojně-t...'!P130</f>
        <v>0</v>
      </c>
      <c r="AV96" s="86">
        <f>'PS-01.1 - ČOV - strojně-t...'!J35</f>
        <v>0</v>
      </c>
      <c r="AW96" s="86">
        <f>'PS-01.1 - ČOV - strojně-t...'!J36</f>
        <v>0</v>
      </c>
      <c r="AX96" s="86">
        <f>'PS-01.1 - ČOV - strojně-t...'!J37</f>
        <v>0</v>
      </c>
      <c r="AY96" s="86">
        <f>'PS-01.1 - ČOV - strojně-t...'!J38</f>
        <v>0</v>
      </c>
      <c r="AZ96" s="86">
        <f>'PS-01.1 - ČOV - strojně-t...'!F35</f>
        <v>0</v>
      </c>
      <c r="BA96" s="86">
        <f>'PS-01.1 - ČOV - strojně-t...'!F36</f>
        <v>0</v>
      </c>
      <c r="BB96" s="86">
        <f>'PS-01.1 - ČOV - strojně-t...'!F37</f>
        <v>0</v>
      </c>
      <c r="BC96" s="86">
        <f>'PS-01.1 - ČOV - strojně-t...'!F38</f>
        <v>0</v>
      </c>
      <c r="BD96" s="88">
        <f>'PS-01.1 - ČOV - strojně-t...'!F39</f>
        <v>0</v>
      </c>
      <c r="BT96" s="25" t="s">
        <v>90</v>
      </c>
      <c r="BV96" s="25" t="s">
        <v>83</v>
      </c>
      <c r="BW96" s="25" t="s">
        <v>95</v>
      </c>
      <c r="BX96" s="25" t="s">
        <v>89</v>
      </c>
      <c r="CL96" s="25" t="s">
        <v>1</v>
      </c>
    </row>
    <row r="97" spans="1:91" s="3" customFormat="1" ht="16.5" customHeight="1">
      <c r="A97" s="83" t="s">
        <v>91</v>
      </c>
      <c r="B97" s="48"/>
      <c r="C97" s="9"/>
      <c r="D97" s="9"/>
      <c r="E97" s="228" t="s">
        <v>96</v>
      </c>
      <c r="F97" s="228"/>
      <c r="G97" s="228"/>
      <c r="H97" s="228"/>
      <c r="I97" s="228"/>
      <c r="J97" s="9"/>
      <c r="K97" s="228" t="s">
        <v>97</v>
      </c>
      <c r="L97" s="228"/>
      <c r="M97" s="228"/>
      <c r="N97" s="228"/>
      <c r="O97" s="228"/>
      <c r="P97" s="228"/>
      <c r="Q97" s="228"/>
      <c r="R97" s="228"/>
      <c r="S97" s="228"/>
      <c r="T97" s="228"/>
      <c r="U97" s="228"/>
      <c r="V97" s="228"/>
      <c r="W97" s="228"/>
      <c r="X97" s="228"/>
      <c r="Y97" s="228"/>
      <c r="Z97" s="228"/>
      <c r="AA97" s="228"/>
      <c r="AB97" s="228"/>
      <c r="AC97" s="228"/>
      <c r="AD97" s="228"/>
      <c r="AE97" s="228"/>
      <c r="AF97" s="228"/>
      <c r="AG97" s="243">
        <f>'PS-01.2 - ČOV - elektro-t...'!J32</f>
        <v>0</v>
      </c>
      <c r="AH97" s="244"/>
      <c r="AI97" s="244"/>
      <c r="AJ97" s="244"/>
      <c r="AK97" s="244"/>
      <c r="AL97" s="244"/>
      <c r="AM97" s="244"/>
      <c r="AN97" s="243">
        <f t="shared" si="0"/>
        <v>0</v>
      </c>
      <c r="AO97" s="244"/>
      <c r="AP97" s="244"/>
      <c r="AQ97" s="84" t="s">
        <v>94</v>
      </c>
      <c r="AR97" s="48"/>
      <c r="AS97" s="85">
        <v>0</v>
      </c>
      <c r="AT97" s="86">
        <f t="shared" si="1"/>
        <v>0</v>
      </c>
      <c r="AU97" s="87">
        <f>'PS-01.2 - ČOV - elektro-t...'!P127</f>
        <v>0</v>
      </c>
      <c r="AV97" s="86">
        <f>'PS-01.2 - ČOV - elektro-t...'!J35</f>
        <v>0</v>
      </c>
      <c r="AW97" s="86">
        <f>'PS-01.2 - ČOV - elektro-t...'!J36</f>
        <v>0</v>
      </c>
      <c r="AX97" s="86">
        <f>'PS-01.2 - ČOV - elektro-t...'!J37</f>
        <v>0</v>
      </c>
      <c r="AY97" s="86">
        <f>'PS-01.2 - ČOV - elektro-t...'!J38</f>
        <v>0</v>
      </c>
      <c r="AZ97" s="86">
        <f>'PS-01.2 - ČOV - elektro-t...'!F35</f>
        <v>0</v>
      </c>
      <c r="BA97" s="86">
        <f>'PS-01.2 - ČOV - elektro-t...'!F36</f>
        <v>0</v>
      </c>
      <c r="BB97" s="86">
        <f>'PS-01.2 - ČOV - elektro-t...'!F37</f>
        <v>0</v>
      </c>
      <c r="BC97" s="86">
        <f>'PS-01.2 - ČOV - elektro-t...'!F38</f>
        <v>0</v>
      </c>
      <c r="BD97" s="88">
        <f>'PS-01.2 - ČOV - elektro-t...'!F39</f>
        <v>0</v>
      </c>
      <c r="BT97" s="25" t="s">
        <v>90</v>
      </c>
      <c r="BV97" s="25" t="s">
        <v>83</v>
      </c>
      <c r="BW97" s="25" t="s">
        <v>98</v>
      </c>
      <c r="BX97" s="25" t="s">
        <v>89</v>
      </c>
      <c r="CL97" s="25" t="s">
        <v>1</v>
      </c>
    </row>
    <row r="98" spans="1:91" s="6" customFormat="1" ht="16.5" customHeight="1">
      <c r="A98" s="83" t="s">
        <v>91</v>
      </c>
      <c r="B98" s="74"/>
      <c r="C98" s="75"/>
      <c r="D98" s="227" t="s">
        <v>99</v>
      </c>
      <c r="E98" s="227"/>
      <c r="F98" s="227"/>
      <c r="G98" s="227"/>
      <c r="H98" s="227"/>
      <c r="I98" s="76"/>
      <c r="J98" s="227" t="s">
        <v>100</v>
      </c>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42">
        <f>'PS-02 - VDJ - strojně-tec...'!J30</f>
        <v>0</v>
      </c>
      <c r="AH98" s="241"/>
      <c r="AI98" s="241"/>
      <c r="AJ98" s="241"/>
      <c r="AK98" s="241"/>
      <c r="AL98" s="241"/>
      <c r="AM98" s="241"/>
      <c r="AN98" s="242">
        <f t="shared" si="0"/>
        <v>0</v>
      </c>
      <c r="AO98" s="241"/>
      <c r="AP98" s="241"/>
      <c r="AQ98" s="77" t="s">
        <v>87</v>
      </c>
      <c r="AR98" s="74"/>
      <c r="AS98" s="78">
        <v>0</v>
      </c>
      <c r="AT98" s="79">
        <f t="shared" si="1"/>
        <v>0</v>
      </c>
      <c r="AU98" s="80">
        <f>'PS-02 - VDJ - strojně-tec...'!P123</f>
        <v>0</v>
      </c>
      <c r="AV98" s="79">
        <f>'PS-02 - VDJ - strojně-tec...'!J33</f>
        <v>0</v>
      </c>
      <c r="AW98" s="79">
        <f>'PS-02 - VDJ - strojně-tec...'!J34</f>
        <v>0</v>
      </c>
      <c r="AX98" s="79">
        <f>'PS-02 - VDJ - strojně-tec...'!J35</f>
        <v>0</v>
      </c>
      <c r="AY98" s="79">
        <f>'PS-02 - VDJ - strojně-tec...'!J36</f>
        <v>0</v>
      </c>
      <c r="AZ98" s="79">
        <f>'PS-02 - VDJ - strojně-tec...'!F33</f>
        <v>0</v>
      </c>
      <c r="BA98" s="79">
        <f>'PS-02 - VDJ - strojně-tec...'!F34</f>
        <v>0</v>
      </c>
      <c r="BB98" s="79">
        <f>'PS-02 - VDJ - strojně-tec...'!F35</f>
        <v>0</v>
      </c>
      <c r="BC98" s="79">
        <f>'PS-02 - VDJ - strojně-tec...'!F36</f>
        <v>0</v>
      </c>
      <c r="BD98" s="81">
        <f>'PS-02 - VDJ - strojně-tec...'!F37</f>
        <v>0</v>
      </c>
      <c r="BT98" s="82" t="s">
        <v>88</v>
      </c>
      <c r="BV98" s="82" t="s">
        <v>83</v>
      </c>
      <c r="BW98" s="82" t="s">
        <v>101</v>
      </c>
      <c r="BX98" s="82" t="s">
        <v>5</v>
      </c>
      <c r="CL98" s="82" t="s">
        <v>1</v>
      </c>
      <c r="CM98" s="82" t="s">
        <v>90</v>
      </c>
    </row>
    <row r="99" spans="1:91" s="6" customFormat="1" ht="16.5" customHeight="1">
      <c r="A99" s="83" t="s">
        <v>91</v>
      </c>
      <c r="B99" s="74"/>
      <c r="C99" s="75"/>
      <c r="D99" s="227" t="s">
        <v>102</v>
      </c>
      <c r="E99" s="227"/>
      <c r="F99" s="227"/>
      <c r="G99" s="227"/>
      <c r="H99" s="227"/>
      <c r="I99" s="76"/>
      <c r="J99" s="227" t="s">
        <v>103</v>
      </c>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42">
        <f>'PS-03 - VDJ - elektro-tec...'!J30</f>
        <v>0</v>
      </c>
      <c r="AH99" s="241"/>
      <c r="AI99" s="241"/>
      <c r="AJ99" s="241"/>
      <c r="AK99" s="241"/>
      <c r="AL99" s="241"/>
      <c r="AM99" s="241"/>
      <c r="AN99" s="242">
        <f t="shared" si="0"/>
        <v>0</v>
      </c>
      <c r="AO99" s="241"/>
      <c r="AP99" s="241"/>
      <c r="AQ99" s="77" t="s">
        <v>87</v>
      </c>
      <c r="AR99" s="74"/>
      <c r="AS99" s="78">
        <v>0</v>
      </c>
      <c r="AT99" s="79">
        <f t="shared" si="1"/>
        <v>0</v>
      </c>
      <c r="AU99" s="80">
        <f>'PS-03 - VDJ - elektro-tec...'!P124</f>
        <v>0</v>
      </c>
      <c r="AV99" s="79">
        <f>'PS-03 - VDJ - elektro-tec...'!J33</f>
        <v>0</v>
      </c>
      <c r="AW99" s="79">
        <f>'PS-03 - VDJ - elektro-tec...'!J34</f>
        <v>0</v>
      </c>
      <c r="AX99" s="79">
        <f>'PS-03 - VDJ - elektro-tec...'!J35</f>
        <v>0</v>
      </c>
      <c r="AY99" s="79">
        <f>'PS-03 - VDJ - elektro-tec...'!J36</f>
        <v>0</v>
      </c>
      <c r="AZ99" s="79">
        <f>'PS-03 - VDJ - elektro-tec...'!F33</f>
        <v>0</v>
      </c>
      <c r="BA99" s="79">
        <f>'PS-03 - VDJ - elektro-tec...'!F34</f>
        <v>0</v>
      </c>
      <c r="BB99" s="79">
        <f>'PS-03 - VDJ - elektro-tec...'!F35</f>
        <v>0</v>
      </c>
      <c r="BC99" s="79">
        <f>'PS-03 - VDJ - elektro-tec...'!F36</f>
        <v>0</v>
      </c>
      <c r="BD99" s="81">
        <f>'PS-03 - VDJ - elektro-tec...'!F37</f>
        <v>0</v>
      </c>
      <c r="BT99" s="82" t="s">
        <v>88</v>
      </c>
      <c r="BV99" s="82" t="s">
        <v>83</v>
      </c>
      <c r="BW99" s="82" t="s">
        <v>104</v>
      </c>
      <c r="BX99" s="82" t="s">
        <v>5</v>
      </c>
      <c r="CL99" s="82" t="s">
        <v>1</v>
      </c>
      <c r="CM99" s="82" t="s">
        <v>90</v>
      </c>
    </row>
    <row r="100" spans="1:91" s="6" customFormat="1" ht="16.5" customHeight="1">
      <c r="B100" s="74"/>
      <c r="C100" s="75"/>
      <c r="D100" s="227" t="s">
        <v>105</v>
      </c>
      <c r="E100" s="227"/>
      <c r="F100" s="227"/>
      <c r="G100" s="227"/>
      <c r="H100" s="227"/>
      <c r="I100" s="76"/>
      <c r="J100" s="227" t="s">
        <v>106</v>
      </c>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40">
        <f>ROUND(SUM(AG101:AG120),2)</f>
        <v>0</v>
      </c>
      <c r="AH100" s="241"/>
      <c r="AI100" s="241"/>
      <c r="AJ100" s="241"/>
      <c r="AK100" s="241"/>
      <c r="AL100" s="241"/>
      <c r="AM100" s="241"/>
      <c r="AN100" s="242">
        <f t="shared" si="0"/>
        <v>0</v>
      </c>
      <c r="AO100" s="241"/>
      <c r="AP100" s="241"/>
      <c r="AQ100" s="77" t="s">
        <v>107</v>
      </c>
      <c r="AR100" s="74"/>
      <c r="AS100" s="78">
        <f>ROUND(SUM(AS101:AS120),2)</f>
        <v>0</v>
      </c>
      <c r="AT100" s="79">
        <f t="shared" si="1"/>
        <v>0</v>
      </c>
      <c r="AU100" s="80">
        <f>ROUND(SUM(AU101:AU120),5)</f>
        <v>0</v>
      </c>
      <c r="AV100" s="79">
        <f>ROUND(AZ100*L29,2)</f>
        <v>0</v>
      </c>
      <c r="AW100" s="79">
        <f>ROUND(BA100*L30,2)</f>
        <v>0</v>
      </c>
      <c r="AX100" s="79">
        <f>ROUND(BB100*L29,2)</f>
        <v>0</v>
      </c>
      <c r="AY100" s="79">
        <f>ROUND(BC100*L30,2)</f>
        <v>0</v>
      </c>
      <c r="AZ100" s="79">
        <f>ROUND(SUM(AZ101:AZ120),2)</f>
        <v>0</v>
      </c>
      <c r="BA100" s="79">
        <f>ROUND(SUM(BA101:BA120),2)</f>
        <v>0</v>
      </c>
      <c r="BB100" s="79">
        <f>ROUND(SUM(BB101:BB120),2)</f>
        <v>0</v>
      </c>
      <c r="BC100" s="79">
        <f>ROUND(SUM(BC101:BC120),2)</f>
        <v>0</v>
      </c>
      <c r="BD100" s="81">
        <f>ROUND(SUM(BD101:BD120),2)</f>
        <v>0</v>
      </c>
      <c r="BS100" s="82" t="s">
        <v>80</v>
      </c>
      <c r="BT100" s="82" t="s">
        <v>88</v>
      </c>
      <c r="BU100" s="82" t="s">
        <v>82</v>
      </c>
      <c r="BV100" s="82" t="s">
        <v>83</v>
      </c>
      <c r="BW100" s="82" t="s">
        <v>108</v>
      </c>
      <c r="BX100" s="82" t="s">
        <v>5</v>
      </c>
      <c r="CL100" s="82" t="s">
        <v>1</v>
      </c>
      <c r="CM100" s="82" t="s">
        <v>90</v>
      </c>
    </row>
    <row r="101" spans="1:91" s="3" customFormat="1" ht="16.5" customHeight="1">
      <c r="A101" s="83" t="s">
        <v>91</v>
      </c>
      <c r="B101" s="48"/>
      <c r="C101" s="9"/>
      <c r="D101" s="9"/>
      <c r="E101" s="228" t="s">
        <v>109</v>
      </c>
      <c r="F101" s="228"/>
      <c r="G101" s="228"/>
      <c r="H101" s="228"/>
      <c r="I101" s="228"/>
      <c r="J101" s="9"/>
      <c r="K101" s="228" t="s">
        <v>110</v>
      </c>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43">
        <f>'01.01 - Stoka A'!J32</f>
        <v>0</v>
      </c>
      <c r="AH101" s="244"/>
      <c r="AI101" s="244"/>
      <c r="AJ101" s="244"/>
      <c r="AK101" s="244"/>
      <c r="AL101" s="244"/>
      <c r="AM101" s="244"/>
      <c r="AN101" s="243">
        <f t="shared" si="0"/>
        <v>0</v>
      </c>
      <c r="AO101" s="244"/>
      <c r="AP101" s="244"/>
      <c r="AQ101" s="84" t="s">
        <v>94</v>
      </c>
      <c r="AR101" s="48"/>
      <c r="AS101" s="85">
        <v>0</v>
      </c>
      <c r="AT101" s="86">
        <f t="shared" si="1"/>
        <v>0</v>
      </c>
      <c r="AU101" s="87">
        <f>'01.01 - Stoka A'!P126</f>
        <v>0</v>
      </c>
      <c r="AV101" s="86">
        <f>'01.01 - Stoka A'!J35</f>
        <v>0</v>
      </c>
      <c r="AW101" s="86">
        <f>'01.01 - Stoka A'!J36</f>
        <v>0</v>
      </c>
      <c r="AX101" s="86">
        <f>'01.01 - Stoka A'!J37</f>
        <v>0</v>
      </c>
      <c r="AY101" s="86">
        <f>'01.01 - Stoka A'!J38</f>
        <v>0</v>
      </c>
      <c r="AZ101" s="86">
        <f>'01.01 - Stoka A'!F35</f>
        <v>0</v>
      </c>
      <c r="BA101" s="86">
        <f>'01.01 - Stoka A'!F36</f>
        <v>0</v>
      </c>
      <c r="BB101" s="86">
        <f>'01.01 - Stoka A'!F37</f>
        <v>0</v>
      </c>
      <c r="BC101" s="86">
        <f>'01.01 - Stoka A'!F38</f>
        <v>0</v>
      </c>
      <c r="BD101" s="88">
        <f>'01.01 - Stoka A'!F39</f>
        <v>0</v>
      </c>
      <c r="BT101" s="25" t="s">
        <v>90</v>
      </c>
      <c r="BV101" s="25" t="s">
        <v>83</v>
      </c>
      <c r="BW101" s="25" t="s">
        <v>111</v>
      </c>
      <c r="BX101" s="25" t="s">
        <v>108</v>
      </c>
      <c r="CL101" s="25" t="s">
        <v>1</v>
      </c>
    </row>
    <row r="102" spans="1:91" s="3" customFormat="1" ht="16.5" customHeight="1">
      <c r="A102" s="83" t="s">
        <v>91</v>
      </c>
      <c r="B102" s="48"/>
      <c r="C102" s="9"/>
      <c r="D102" s="9"/>
      <c r="E102" s="228" t="s">
        <v>112</v>
      </c>
      <c r="F102" s="228"/>
      <c r="G102" s="228"/>
      <c r="H102" s="228"/>
      <c r="I102" s="228"/>
      <c r="J102" s="9"/>
      <c r="K102" s="228" t="s">
        <v>113</v>
      </c>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43">
        <f>'01.02 - Stoka A-1'!J32</f>
        <v>0</v>
      </c>
      <c r="AH102" s="244"/>
      <c r="AI102" s="244"/>
      <c r="AJ102" s="244"/>
      <c r="AK102" s="244"/>
      <c r="AL102" s="244"/>
      <c r="AM102" s="244"/>
      <c r="AN102" s="243">
        <f t="shared" si="0"/>
        <v>0</v>
      </c>
      <c r="AO102" s="244"/>
      <c r="AP102" s="244"/>
      <c r="AQ102" s="84" t="s">
        <v>94</v>
      </c>
      <c r="AR102" s="48"/>
      <c r="AS102" s="85">
        <v>0</v>
      </c>
      <c r="AT102" s="86">
        <f t="shared" si="1"/>
        <v>0</v>
      </c>
      <c r="AU102" s="87">
        <f>'01.02 - Stoka A-1'!P126</f>
        <v>0</v>
      </c>
      <c r="AV102" s="86">
        <f>'01.02 - Stoka A-1'!J35</f>
        <v>0</v>
      </c>
      <c r="AW102" s="86">
        <f>'01.02 - Stoka A-1'!J36</f>
        <v>0</v>
      </c>
      <c r="AX102" s="86">
        <f>'01.02 - Stoka A-1'!J37</f>
        <v>0</v>
      </c>
      <c r="AY102" s="86">
        <f>'01.02 - Stoka A-1'!J38</f>
        <v>0</v>
      </c>
      <c r="AZ102" s="86">
        <f>'01.02 - Stoka A-1'!F35</f>
        <v>0</v>
      </c>
      <c r="BA102" s="86">
        <f>'01.02 - Stoka A-1'!F36</f>
        <v>0</v>
      </c>
      <c r="BB102" s="86">
        <f>'01.02 - Stoka A-1'!F37</f>
        <v>0</v>
      </c>
      <c r="BC102" s="86">
        <f>'01.02 - Stoka A-1'!F38</f>
        <v>0</v>
      </c>
      <c r="BD102" s="88">
        <f>'01.02 - Stoka A-1'!F39</f>
        <v>0</v>
      </c>
      <c r="BT102" s="25" t="s">
        <v>90</v>
      </c>
      <c r="BV102" s="25" t="s">
        <v>83</v>
      </c>
      <c r="BW102" s="25" t="s">
        <v>114</v>
      </c>
      <c r="BX102" s="25" t="s">
        <v>108</v>
      </c>
      <c r="CL102" s="25" t="s">
        <v>1</v>
      </c>
    </row>
    <row r="103" spans="1:91" s="3" customFormat="1" ht="16.5" customHeight="1">
      <c r="A103" s="83" t="s">
        <v>91</v>
      </c>
      <c r="B103" s="48"/>
      <c r="C103" s="9"/>
      <c r="D103" s="9"/>
      <c r="E103" s="228" t="s">
        <v>115</v>
      </c>
      <c r="F103" s="228"/>
      <c r="G103" s="228"/>
      <c r="H103" s="228"/>
      <c r="I103" s="228"/>
      <c r="J103" s="9"/>
      <c r="K103" s="228" t="s">
        <v>116</v>
      </c>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43">
        <f>'01.03 - Stoka A-1-1'!J32</f>
        <v>0</v>
      </c>
      <c r="AH103" s="244"/>
      <c r="AI103" s="244"/>
      <c r="AJ103" s="244"/>
      <c r="AK103" s="244"/>
      <c r="AL103" s="244"/>
      <c r="AM103" s="244"/>
      <c r="AN103" s="243">
        <f t="shared" si="0"/>
        <v>0</v>
      </c>
      <c r="AO103" s="244"/>
      <c r="AP103" s="244"/>
      <c r="AQ103" s="84" t="s">
        <v>94</v>
      </c>
      <c r="AR103" s="48"/>
      <c r="AS103" s="85">
        <v>0</v>
      </c>
      <c r="AT103" s="86">
        <f t="shared" si="1"/>
        <v>0</v>
      </c>
      <c r="AU103" s="87">
        <f>'01.03 - Stoka A-1-1'!P127</f>
        <v>0</v>
      </c>
      <c r="AV103" s="86">
        <f>'01.03 - Stoka A-1-1'!J35</f>
        <v>0</v>
      </c>
      <c r="AW103" s="86">
        <f>'01.03 - Stoka A-1-1'!J36</f>
        <v>0</v>
      </c>
      <c r="AX103" s="86">
        <f>'01.03 - Stoka A-1-1'!J37</f>
        <v>0</v>
      </c>
      <c r="AY103" s="86">
        <f>'01.03 - Stoka A-1-1'!J38</f>
        <v>0</v>
      </c>
      <c r="AZ103" s="86">
        <f>'01.03 - Stoka A-1-1'!F35</f>
        <v>0</v>
      </c>
      <c r="BA103" s="86">
        <f>'01.03 - Stoka A-1-1'!F36</f>
        <v>0</v>
      </c>
      <c r="BB103" s="86">
        <f>'01.03 - Stoka A-1-1'!F37</f>
        <v>0</v>
      </c>
      <c r="BC103" s="86">
        <f>'01.03 - Stoka A-1-1'!F38</f>
        <v>0</v>
      </c>
      <c r="BD103" s="88">
        <f>'01.03 - Stoka A-1-1'!F39</f>
        <v>0</v>
      </c>
      <c r="BT103" s="25" t="s">
        <v>90</v>
      </c>
      <c r="BV103" s="25" t="s">
        <v>83</v>
      </c>
      <c r="BW103" s="25" t="s">
        <v>117</v>
      </c>
      <c r="BX103" s="25" t="s">
        <v>108</v>
      </c>
      <c r="CL103" s="25" t="s">
        <v>1</v>
      </c>
    </row>
    <row r="104" spans="1:91" s="3" customFormat="1" ht="16.5" customHeight="1">
      <c r="A104" s="83" t="s">
        <v>91</v>
      </c>
      <c r="B104" s="48"/>
      <c r="C104" s="9"/>
      <c r="D104" s="9"/>
      <c r="E104" s="228" t="s">
        <v>118</v>
      </c>
      <c r="F104" s="228"/>
      <c r="G104" s="228"/>
      <c r="H104" s="228"/>
      <c r="I104" s="228"/>
      <c r="J104" s="9"/>
      <c r="K104" s="228" t="s">
        <v>119</v>
      </c>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43">
        <f>'01.04 - Stoka A-2'!J32</f>
        <v>0</v>
      </c>
      <c r="AH104" s="244"/>
      <c r="AI104" s="244"/>
      <c r="AJ104" s="244"/>
      <c r="AK104" s="244"/>
      <c r="AL104" s="244"/>
      <c r="AM104" s="244"/>
      <c r="AN104" s="243">
        <f t="shared" si="0"/>
        <v>0</v>
      </c>
      <c r="AO104" s="244"/>
      <c r="AP104" s="244"/>
      <c r="AQ104" s="84" t="s">
        <v>94</v>
      </c>
      <c r="AR104" s="48"/>
      <c r="AS104" s="85">
        <v>0</v>
      </c>
      <c r="AT104" s="86">
        <f t="shared" si="1"/>
        <v>0</v>
      </c>
      <c r="AU104" s="87">
        <f>'01.04 - Stoka A-2'!P127</f>
        <v>0</v>
      </c>
      <c r="AV104" s="86">
        <f>'01.04 - Stoka A-2'!J35</f>
        <v>0</v>
      </c>
      <c r="AW104" s="86">
        <f>'01.04 - Stoka A-2'!J36</f>
        <v>0</v>
      </c>
      <c r="AX104" s="86">
        <f>'01.04 - Stoka A-2'!J37</f>
        <v>0</v>
      </c>
      <c r="AY104" s="86">
        <f>'01.04 - Stoka A-2'!J38</f>
        <v>0</v>
      </c>
      <c r="AZ104" s="86">
        <f>'01.04 - Stoka A-2'!F35</f>
        <v>0</v>
      </c>
      <c r="BA104" s="86">
        <f>'01.04 - Stoka A-2'!F36</f>
        <v>0</v>
      </c>
      <c r="BB104" s="86">
        <f>'01.04 - Stoka A-2'!F37</f>
        <v>0</v>
      </c>
      <c r="BC104" s="86">
        <f>'01.04 - Stoka A-2'!F38</f>
        <v>0</v>
      </c>
      <c r="BD104" s="88">
        <f>'01.04 - Stoka A-2'!F39</f>
        <v>0</v>
      </c>
      <c r="BT104" s="25" t="s">
        <v>90</v>
      </c>
      <c r="BV104" s="25" t="s">
        <v>83</v>
      </c>
      <c r="BW104" s="25" t="s">
        <v>120</v>
      </c>
      <c r="BX104" s="25" t="s">
        <v>108</v>
      </c>
      <c r="CL104" s="25" t="s">
        <v>1</v>
      </c>
    </row>
    <row r="105" spans="1:91" s="3" customFormat="1" ht="16.5" customHeight="1">
      <c r="A105" s="83" t="s">
        <v>91</v>
      </c>
      <c r="B105" s="48"/>
      <c r="C105" s="9"/>
      <c r="D105" s="9"/>
      <c r="E105" s="228" t="s">
        <v>121</v>
      </c>
      <c r="F105" s="228"/>
      <c r="G105" s="228"/>
      <c r="H105" s="228"/>
      <c r="I105" s="228"/>
      <c r="J105" s="9"/>
      <c r="K105" s="228" t="s">
        <v>122</v>
      </c>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43">
        <f>'01.05 - Stoka A-2-1'!J32</f>
        <v>0</v>
      </c>
      <c r="AH105" s="244"/>
      <c r="AI105" s="244"/>
      <c r="AJ105" s="244"/>
      <c r="AK105" s="244"/>
      <c r="AL105" s="244"/>
      <c r="AM105" s="244"/>
      <c r="AN105" s="243">
        <f t="shared" si="0"/>
        <v>0</v>
      </c>
      <c r="AO105" s="244"/>
      <c r="AP105" s="244"/>
      <c r="AQ105" s="84" t="s">
        <v>94</v>
      </c>
      <c r="AR105" s="48"/>
      <c r="AS105" s="85">
        <v>0</v>
      </c>
      <c r="AT105" s="86">
        <f t="shared" si="1"/>
        <v>0</v>
      </c>
      <c r="AU105" s="87">
        <f>'01.05 - Stoka A-2-1'!P128</f>
        <v>0</v>
      </c>
      <c r="AV105" s="86">
        <f>'01.05 - Stoka A-2-1'!J35</f>
        <v>0</v>
      </c>
      <c r="AW105" s="86">
        <f>'01.05 - Stoka A-2-1'!J36</f>
        <v>0</v>
      </c>
      <c r="AX105" s="86">
        <f>'01.05 - Stoka A-2-1'!J37</f>
        <v>0</v>
      </c>
      <c r="AY105" s="86">
        <f>'01.05 - Stoka A-2-1'!J38</f>
        <v>0</v>
      </c>
      <c r="AZ105" s="86">
        <f>'01.05 - Stoka A-2-1'!F35</f>
        <v>0</v>
      </c>
      <c r="BA105" s="86">
        <f>'01.05 - Stoka A-2-1'!F36</f>
        <v>0</v>
      </c>
      <c r="BB105" s="86">
        <f>'01.05 - Stoka A-2-1'!F37</f>
        <v>0</v>
      </c>
      <c r="BC105" s="86">
        <f>'01.05 - Stoka A-2-1'!F38</f>
        <v>0</v>
      </c>
      <c r="BD105" s="88">
        <f>'01.05 - Stoka A-2-1'!F39</f>
        <v>0</v>
      </c>
      <c r="BT105" s="25" t="s">
        <v>90</v>
      </c>
      <c r="BV105" s="25" t="s">
        <v>83</v>
      </c>
      <c r="BW105" s="25" t="s">
        <v>123</v>
      </c>
      <c r="BX105" s="25" t="s">
        <v>108</v>
      </c>
      <c r="CL105" s="25" t="s">
        <v>1</v>
      </c>
    </row>
    <row r="106" spans="1:91" s="3" customFormat="1" ht="16.5" customHeight="1">
      <c r="A106" s="83" t="s">
        <v>91</v>
      </c>
      <c r="B106" s="48"/>
      <c r="C106" s="9"/>
      <c r="D106" s="9"/>
      <c r="E106" s="228" t="s">
        <v>124</v>
      </c>
      <c r="F106" s="228"/>
      <c r="G106" s="228"/>
      <c r="H106" s="228"/>
      <c r="I106" s="228"/>
      <c r="J106" s="9"/>
      <c r="K106" s="228" t="s">
        <v>125</v>
      </c>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43">
        <f>'01.06 - Stoka A-2-1-1'!J32</f>
        <v>0</v>
      </c>
      <c r="AH106" s="244"/>
      <c r="AI106" s="244"/>
      <c r="AJ106" s="244"/>
      <c r="AK106" s="244"/>
      <c r="AL106" s="244"/>
      <c r="AM106" s="244"/>
      <c r="AN106" s="243">
        <f t="shared" si="0"/>
        <v>0</v>
      </c>
      <c r="AO106" s="244"/>
      <c r="AP106" s="244"/>
      <c r="AQ106" s="84" t="s">
        <v>94</v>
      </c>
      <c r="AR106" s="48"/>
      <c r="AS106" s="85">
        <v>0</v>
      </c>
      <c r="AT106" s="86">
        <f t="shared" si="1"/>
        <v>0</v>
      </c>
      <c r="AU106" s="87">
        <f>'01.06 - Stoka A-2-1-1'!P128</f>
        <v>0</v>
      </c>
      <c r="AV106" s="86">
        <f>'01.06 - Stoka A-2-1-1'!J35</f>
        <v>0</v>
      </c>
      <c r="AW106" s="86">
        <f>'01.06 - Stoka A-2-1-1'!J36</f>
        <v>0</v>
      </c>
      <c r="AX106" s="86">
        <f>'01.06 - Stoka A-2-1-1'!J37</f>
        <v>0</v>
      </c>
      <c r="AY106" s="86">
        <f>'01.06 - Stoka A-2-1-1'!J38</f>
        <v>0</v>
      </c>
      <c r="AZ106" s="86">
        <f>'01.06 - Stoka A-2-1-1'!F35</f>
        <v>0</v>
      </c>
      <c r="BA106" s="86">
        <f>'01.06 - Stoka A-2-1-1'!F36</f>
        <v>0</v>
      </c>
      <c r="BB106" s="86">
        <f>'01.06 - Stoka A-2-1-1'!F37</f>
        <v>0</v>
      </c>
      <c r="BC106" s="86">
        <f>'01.06 - Stoka A-2-1-1'!F38</f>
        <v>0</v>
      </c>
      <c r="BD106" s="88">
        <f>'01.06 - Stoka A-2-1-1'!F39</f>
        <v>0</v>
      </c>
      <c r="BT106" s="25" t="s">
        <v>90</v>
      </c>
      <c r="BV106" s="25" t="s">
        <v>83</v>
      </c>
      <c r="BW106" s="25" t="s">
        <v>126</v>
      </c>
      <c r="BX106" s="25" t="s">
        <v>108</v>
      </c>
      <c r="CL106" s="25" t="s">
        <v>1</v>
      </c>
    </row>
    <row r="107" spans="1:91" s="3" customFormat="1" ht="16.5" customHeight="1">
      <c r="A107" s="83" t="s">
        <v>91</v>
      </c>
      <c r="B107" s="48"/>
      <c r="C107" s="9"/>
      <c r="D107" s="9"/>
      <c r="E107" s="228" t="s">
        <v>127</v>
      </c>
      <c r="F107" s="228"/>
      <c r="G107" s="228"/>
      <c r="H107" s="228"/>
      <c r="I107" s="228"/>
      <c r="J107" s="9"/>
      <c r="K107" s="228" t="s">
        <v>128</v>
      </c>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43">
        <f>'01.07 - Stoka A-3'!J32</f>
        <v>0</v>
      </c>
      <c r="AH107" s="244"/>
      <c r="AI107" s="244"/>
      <c r="AJ107" s="244"/>
      <c r="AK107" s="244"/>
      <c r="AL107" s="244"/>
      <c r="AM107" s="244"/>
      <c r="AN107" s="243">
        <f t="shared" si="0"/>
        <v>0</v>
      </c>
      <c r="AO107" s="244"/>
      <c r="AP107" s="244"/>
      <c r="AQ107" s="84" t="s">
        <v>94</v>
      </c>
      <c r="AR107" s="48"/>
      <c r="AS107" s="85">
        <v>0</v>
      </c>
      <c r="AT107" s="86">
        <f t="shared" si="1"/>
        <v>0</v>
      </c>
      <c r="AU107" s="87">
        <f>'01.07 - Stoka A-3'!P128</f>
        <v>0</v>
      </c>
      <c r="AV107" s="86">
        <f>'01.07 - Stoka A-3'!J35</f>
        <v>0</v>
      </c>
      <c r="AW107" s="86">
        <f>'01.07 - Stoka A-3'!J36</f>
        <v>0</v>
      </c>
      <c r="AX107" s="86">
        <f>'01.07 - Stoka A-3'!J37</f>
        <v>0</v>
      </c>
      <c r="AY107" s="86">
        <f>'01.07 - Stoka A-3'!J38</f>
        <v>0</v>
      </c>
      <c r="AZ107" s="86">
        <f>'01.07 - Stoka A-3'!F35</f>
        <v>0</v>
      </c>
      <c r="BA107" s="86">
        <f>'01.07 - Stoka A-3'!F36</f>
        <v>0</v>
      </c>
      <c r="BB107" s="86">
        <f>'01.07 - Stoka A-3'!F37</f>
        <v>0</v>
      </c>
      <c r="BC107" s="86">
        <f>'01.07 - Stoka A-3'!F38</f>
        <v>0</v>
      </c>
      <c r="BD107" s="88">
        <f>'01.07 - Stoka A-3'!F39</f>
        <v>0</v>
      </c>
      <c r="BT107" s="25" t="s">
        <v>90</v>
      </c>
      <c r="BV107" s="25" t="s">
        <v>83</v>
      </c>
      <c r="BW107" s="25" t="s">
        <v>129</v>
      </c>
      <c r="BX107" s="25" t="s">
        <v>108</v>
      </c>
      <c r="CL107" s="25" t="s">
        <v>1</v>
      </c>
    </row>
    <row r="108" spans="1:91" s="3" customFormat="1" ht="16.5" customHeight="1">
      <c r="A108" s="83" t="s">
        <v>91</v>
      </c>
      <c r="B108" s="48"/>
      <c r="C108" s="9"/>
      <c r="D108" s="9"/>
      <c r="E108" s="228" t="s">
        <v>130</v>
      </c>
      <c r="F108" s="228"/>
      <c r="G108" s="228"/>
      <c r="H108" s="228"/>
      <c r="I108" s="228"/>
      <c r="J108" s="9"/>
      <c r="K108" s="228" t="s">
        <v>131</v>
      </c>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43">
        <f>'01.08 - Stoka A-3-1'!J32</f>
        <v>0</v>
      </c>
      <c r="AH108" s="244"/>
      <c r="AI108" s="244"/>
      <c r="AJ108" s="244"/>
      <c r="AK108" s="244"/>
      <c r="AL108" s="244"/>
      <c r="AM108" s="244"/>
      <c r="AN108" s="243">
        <f t="shared" si="0"/>
        <v>0</v>
      </c>
      <c r="AO108" s="244"/>
      <c r="AP108" s="244"/>
      <c r="AQ108" s="84" t="s">
        <v>94</v>
      </c>
      <c r="AR108" s="48"/>
      <c r="AS108" s="85">
        <v>0</v>
      </c>
      <c r="AT108" s="86">
        <f t="shared" si="1"/>
        <v>0</v>
      </c>
      <c r="AU108" s="87">
        <f>'01.08 - Stoka A-3-1'!P126</f>
        <v>0</v>
      </c>
      <c r="AV108" s="86">
        <f>'01.08 - Stoka A-3-1'!J35</f>
        <v>0</v>
      </c>
      <c r="AW108" s="86">
        <f>'01.08 - Stoka A-3-1'!J36</f>
        <v>0</v>
      </c>
      <c r="AX108" s="86">
        <f>'01.08 - Stoka A-3-1'!J37</f>
        <v>0</v>
      </c>
      <c r="AY108" s="86">
        <f>'01.08 - Stoka A-3-1'!J38</f>
        <v>0</v>
      </c>
      <c r="AZ108" s="86">
        <f>'01.08 - Stoka A-3-1'!F35</f>
        <v>0</v>
      </c>
      <c r="BA108" s="86">
        <f>'01.08 - Stoka A-3-1'!F36</f>
        <v>0</v>
      </c>
      <c r="BB108" s="86">
        <f>'01.08 - Stoka A-3-1'!F37</f>
        <v>0</v>
      </c>
      <c r="BC108" s="86">
        <f>'01.08 - Stoka A-3-1'!F38</f>
        <v>0</v>
      </c>
      <c r="BD108" s="88">
        <f>'01.08 - Stoka A-3-1'!F39</f>
        <v>0</v>
      </c>
      <c r="BT108" s="25" t="s">
        <v>90</v>
      </c>
      <c r="BV108" s="25" t="s">
        <v>83</v>
      </c>
      <c r="BW108" s="25" t="s">
        <v>132</v>
      </c>
      <c r="BX108" s="25" t="s">
        <v>108</v>
      </c>
      <c r="CL108" s="25" t="s">
        <v>1</v>
      </c>
    </row>
    <row r="109" spans="1:91" s="3" customFormat="1" ht="16.5" customHeight="1">
      <c r="A109" s="83" t="s">
        <v>91</v>
      </c>
      <c r="B109" s="48"/>
      <c r="C109" s="9"/>
      <c r="D109" s="9"/>
      <c r="E109" s="228" t="s">
        <v>133</v>
      </c>
      <c r="F109" s="228"/>
      <c r="G109" s="228"/>
      <c r="H109" s="228"/>
      <c r="I109" s="228"/>
      <c r="J109" s="9"/>
      <c r="K109" s="228" t="s">
        <v>134</v>
      </c>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43">
        <f>'01.09 - Stoka A-3-1-1'!J32</f>
        <v>0</v>
      </c>
      <c r="AH109" s="244"/>
      <c r="AI109" s="244"/>
      <c r="AJ109" s="244"/>
      <c r="AK109" s="244"/>
      <c r="AL109" s="244"/>
      <c r="AM109" s="244"/>
      <c r="AN109" s="243">
        <f t="shared" si="0"/>
        <v>0</v>
      </c>
      <c r="AO109" s="244"/>
      <c r="AP109" s="244"/>
      <c r="AQ109" s="84" t="s">
        <v>94</v>
      </c>
      <c r="AR109" s="48"/>
      <c r="AS109" s="85">
        <v>0</v>
      </c>
      <c r="AT109" s="86">
        <f t="shared" si="1"/>
        <v>0</v>
      </c>
      <c r="AU109" s="87">
        <f>'01.09 - Stoka A-3-1-1'!P126</f>
        <v>0</v>
      </c>
      <c r="AV109" s="86">
        <f>'01.09 - Stoka A-3-1-1'!J35</f>
        <v>0</v>
      </c>
      <c r="AW109" s="86">
        <f>'01.09 - Stoka A-3-1-1'!J36</f>
        <v>0</v>
      </c>
      <c r="AX109" s="86">
        <f>'01.09 - Stoka A-3-1-1'!J37</f>
        <v>0</v>
      </c>
      <c r="AY109" s="86">
        <f>'01.09 - Stoka A-3-1-1'!J38</f>
        <v>0</v>
      </c>
      <c r="AZ109" s="86">
        <f>'01.09 - Stoka A-3-1-1'!F35</f>
        <v>0</v>
      </c>
      <c r="BA109" s="86">
        <f>'01.09 - Stoka A-3-1-1'!F36</f>
        <v>0</v>
      </c>
      <c r="BB109" s="86">
        <f>'01.09 - Stoka A-3-1-1'!F37</f>
        <v>0</v>
      </c>
      <c r="BC109" s="86">
        <f>'01.09 - Stoka A-3-1-1'!F38</f>
        <v>0</v>
      </c>
      <c r="BD109" s="88">
        <f>'01.09 - Stoka A-3-1-1'!F39</f>
        <v>0</v>
      </c>
      <c r="BT109" s="25" t="s">
        <v>90</v>
      </c>
      <c r="BV109" s="25" t="s">
        <v>83</v>
      </c>
      <c r="BW109" s="25" t="s">
        <v>135</v>
      </c>
      <c r="BX109" s="25" t="s">
        <v>108</v>
      </c>
      <c r="CL109" s="25" t="s">
        <v>1</v>
      </c>
    </row>
    <row r="110" spans="1:91" s="3" customFormat="1" ht="16.5" customHeight="1">
      <c r="A110" s="83" t="s">
        <v>91</v>
      </c>
      <c r="B110" s="48"/>
      <c r="C110" s="9"/>
      <c r="D110" s="9"/>
      <c r="E110" s="228" t="s">
        <v>136</v>
      </c>
      <c r="F110" s="228"/>
      <c r="G110" s="228"/>
      <c r="H110" s="228"/>
      <c r="I110" s="228"/>
      <c r="J110" s="9"/>
      <c r="K110" s="228" t="s">
        <v>137</v>
      </c>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43">
        <f>'01.10 - Stoka A-3-2'!J32</f>
        <v>0</v>
      </c>
      <c r="AH110" s="244"/>
      <c r="AI110" s="244"/>
      <c r="AJ110" s="244"/>
      <c r="AK110" s="244"/>
      <c r="AL110" s="244"/>
      <c r="AM110" s="244"/>
      <c r="AN110" s="243">
        <f t="shared" si="0"/>
        <v>0</v>
      </c>
      <c r="AO110" s="244"/>
      <c r="AP110" s="244"/>
      <c r="AQ110" s="84" t="s">
        <v>94</v>
      </c>
      <c r="AR110" s="48"/>
      <c r="AS110" s="85">
        <v>0</v>
      </c>
      <c r="AT110" s="86">
        <f t="shared" si="1"/>
        <v>0</v>
      </c>
      <c r="AU110" s="87">
        <f>'01.10 - Stoka A-3-2'!P126</f>
        <v>0</v>
      </c>
      <c r="AV110" s="86">
        <f>'01.10 - Stoka A-3-2'!J35</f>
        <v>0</v>
      </c>
      <c r="AW110" s="86">
        <f>'01.10 - Stoka A-3-2'!J36</f>
        <v>0</v>
      </c>
      <c r="AX110" s="86">
        <f>'01.10 - Stoka A-3-2'!J37</f>
        <v>0</v>
      </c>
      <c r="AY110" s="86">
        <f>'01.10 - Stoka A-3-2'!J38</f>
        <v>0</v>
      </c>
      <c r="AZ110" s="86">
        <f>'01.10 - Stoka A-3-2'!F35</f>
        <v>0</v>
      </c>
      <c r="BA110" s="86">
        <f>'01.10 - Stoka A-3-2'!F36</f>
        <v>0</v>
      </c>
      <c r="BB110" s="86">
        <f>'01.10 - Stoka A-3-2'!F37</f>
        <v>0</v>
      </c>
      <c r="BC110" s="86">
        <f>'01.10 - Stoka A-3-2'!F38</f>
        <v>0</v>
      </c>
      <c r="BD110" s="88">
        <f>'01.10 - Stoka A-3-2'!F39</f>
        <v>0</v>
      </c>
      <c r="BT110" s="25" t="s">
        <v>90</v>
      </c>
      <c r="BV110" s="25" t="s">
        <v>83</v>
      </c>
      <c r="BW110" s="25" t="s">
        <v>138</v>
      </c>
      <c r="BX110" s="25" t="s">
        <v>108</v>
      </c>
      <c r="CL110" s="25" t="s">
        <v>1</v>
      </c>
    </row>
    <row r="111" spans="1:91" s="3" customFormat="1" ht="16.5" customHeight="1">
      <c r="A111" s="83" t="s">
        <v>91</v>
      </c>
      <c r="B111" s="48"/>
      <c r="C111" s="9"/>
      <c r="D111" s="9"/>
      <c r="E111" s="228" t="s">
        <v>139</v>
      </c>
      <c r="F111" s="228"/>
      <c r="G111" s="228"/>
      <c r="H111" s="228"/>
      <c r="I111" s="228"/>
      <c r="J111" s="9"/>
      <c r="K111" s="228" t="s">
        <v>140</v>
      </c>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43">
        <f>'01.11 - Stoka A-3-3'!J32</f>
        <v>0</v>
      </c>
      <c r="AH111" s="244"/>
      <c r="AI111" s="244"/>
      <c r="AJ111" s="244"/>
      <c r="AK111" s="244"/>
      <c r="AL111" s="244"/>
      <c r="AM111" s="244"/>
      <c r="AN111" s="243">
        <f t="shared" si="0"/>
        <v>0</v>
      </c>
      <c r="AO111" s="244"/>
      <c r="AP111" s="244"/>
      <c r="AQ111" s="84" t="s">
        <v>94</v>
      </c>
      <c r="AR111" s="48"/>
      <c r="AS111" s="85">
        <v>0</v>
      </c>
      <c r="AT111" s="86">
        <f t="shared" si="1"/>
        <v>0</v>
      </c>
      <c r="AU111" s="87">
        <f>'01.11 - Stoka A-3-3'!P127</f>
        <v>0</v>
      </c>
      <c r="AV111" s="86">
        <f>'01.11 - Stoka A-3-3'!J35</f>
        <v>0</v>
      </c>
      <c r="AW111" s="86">
        <f>'01.11 - Stoka A-3-3'!J36</f>
        <v>0</v>
      </c>
      <c r="AX111" s="86">
        <f>'01.11 - Stoka A-3-3'!J37</f>
        <v>0</v>
      </c>
      <c r="AY111" s="86">
        <f>'01.11 - Stoka A-3-3'!J38</f>
        <v>0</v>
      </c>
      <c r="AZ111" s="86">
        <f>'01.11 - Stoka A-3-3'!F35</f>
        <v>0</v>
      </c>
      <c r="BA111" s="86">
        <f>'01.11 - Stoka A-3-3'!F36</f>
        <v>0</v>
      </c>
      <c r="BB111" s="86">
        <f>'01.11 - Stoka A-3-3'!F37</f>
        <v>0</v>
      </c>
      <c r="BC111" s="86">
        <f>'01.11 - Stoka A-3-3'!F38</f>
        <v>0</v>
      </c>
      <c r="BD111" s="88">
        <f>'01.11 - Stoka A-3-3'!F39</f>
        <v>0</v>
      </c>
      <c r="BT111" s="25" t="s">
        <v>90</v>
      </c>
      <c r="BV111" s="25" t="s">
        <v>83</v>
      </c>
      <c r="BW111" s="25" t="s">
        <v>141</v>
      </c>
      <c r="BX111" s="25" t="s">
        <v>108</v>
      </c>
      <c r="CL111" s="25" t="s">
        <v>1</v>
      </c>
    </row>
    <row r="112" spans="1:91" s="3" customFormat="1" ht="16.5" customHeight="1">
      <c r="A112" s="83" t="s">
        <v>91</v>
      </c>
      <c r="B112" s="48"/>
      <c r="C112" s="9"/>
      <c r="D112" s="9"/>
      <c r="E112" s="228" t="s">
        <v>142</v>
      </c>
      <c r="F112" s="228"/>
      <c r="G112" s="228"/>
      <c r="H112" s="228"/>
      <c r="I112" s="228"/>
      <c r="J112" s="9"/>
      <c r="K112" s="228" t="s">
        <v>143</v>
      </c>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43">
        <f>'01.12 - Stoka A-3-4'!J32</f>
        <v>0</v>
      </c>
      <c r="AH112" s="244"/>
      <c r="AI112" s="244"/>
      <c r="AJ112" s="244"/>
      <c r="AK112" s="244"/>
      <c r="AL112" s="244"/>
      <c r="AM112" s="244"/>
      <c r="AN112" s="243">
        <f t="shared" si="0"/>
        <v>0</v>
      </c>
      <c r="AO112" s="244"/>
      <c r="AP112" s="244"/>
      <c r="AQ112" s="84" t="s">
        <v>94</v>
      </c>
      <c r="AR112" s="48"/>
      <c r="AS112" s="85">
        <v>0</v>
      </c>
      <c r="AT112" s="86">
        <f t="shared" si="1"/>
        <v>0</v>
      </c>
      <c r="AU112" s="87">
        <f>'01.12 - Stoka A-3-4'!P126</f>
        <v>0</v>
      </c>
      <c r="AV112" s="86">
        <f>'01.12 - Stoka A-3-4'!J35</f>
        <v>0</v>
      </c>
      <c r="AW112" s="86">
        <f>'01.12 - Stoka A-3-4'!J36</f>
        <v>0</v>
      </c>
      <c r="AX112" s="86">
        <f>'01.12 - Stoka A-3-4'!J37</f>
        <v>0</v>
      </c>
      <c r="AY112" s="86">
        <f>'01.12 - Stoka A-3-4'!J38</f>
        <v>0</v>
      </c>
      <c r="AZ112" s="86">
        <f>'01.12 - Stoka A-3-4'!F35</f>
        <v>0</v>
      </c>
      <c r="BA112" s="86">
        <f>'01.12 - Stoka A-3-4'!F36</f>
        <v>0</v>
      </c>
      <c r="BB112" s="86">
        <f>'01.12 - Stoka A-3-4'!F37</f>
        <v>0</v>
      </c>
      <c r="BC112" s="86">
        <f>'01.12 - Stoka A-3-4'!F38</f>
        <v>0</v>
      </c>
      <c r="BD112" s="88">
        <f>'01.12 - Stoka A-3-4'!F39</f>
        <v>0</v>
      </c>
      <c r="BT112" s="25" t="s">
        <v>90</v>
      </c>
      <c r="BV112" s="25" t="s">
        <v>83</v>
      </c>
      <c r="BW112" s="25" t="s">
        <v>144</v>
      </c>
      <c r="BX112" s="25" t="s">
        <v>108</v>
      </c>
      <c r="CL112" s="25" t="s">
        <v>1</v>
      </c>
    </row>
    <row r="113" spans="1:91" s="3" customFormat="1" ht="16.5" customHeight="1">
      <c r="A113" s="83" t="s">
        <v>91</v>
      </c>
      <c r="B113" s="48"/>
      <c r="C113" s="9"/>
      <c r="D113" s="9"/>
      <c r="E113" s="228" t="s">
        <v>145</v>
      </c>
      <c r="F113" s="228"/>
      <c r="G113" s="228"/>
      <c r="H113" s="228"/>
      <c r="I113" s="228"/>
      <c r="J113" s="9"/>
      <c r="K113" s="228" t="s">
        <v>146</v>
      </c>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43">
        <f>'01.13 - Stoka A-4'!J32</f>
        <v>0</v>
      </c>
      <c r="AH113" s="244"/>
      <c r="AI113" s="244"/>
      <c r="AJ113" s="244"/>
      <c r="AK113" s="244"/>
      <c r="AL113" s="244"/>
      <c r="AM113" s="244"/>
      <c r="AN113" s="243">
        <f t="shared" si="0"/>
        <v>0</v>
      </c>
      <c r="AO113" s="244"/>
      <c r="AP113" s="244"/>
      <c r="AQ113" s="84" t="s">
        <v>94</v>
      </c>
      <c r="AR113" s="48"/>
      <c r="AS113" s="85">
        <v>0</v>
      </c>
      <c r="AT113" s="86">
        <f t="shared" si="1"/>
        <v>0</v>
      </c>
      <c r="AU113" s="87">
        <f>'01.13 - Stoka A-4'!P126</f>
        <v>0</v>
      </c>
      <c r="AV113" s="86">
        <f>'01.13 - Stoka A-4'!J35</f>
        <v>0</v>
      </c>
      <c r="AW113" s="86">
        <f>'01.13 - Stoka A-4'!J36</f>
        <v>0</v>
      </c>
      <c r="AX113" s="86">
        <f>'01.13 - Stoka A-4'!J37</f>
        <v>0</v>
      </c>
      <c r="AY113" s="86">
        <f>'01.13 - Stoka A-4'!J38</f>
        <v>0</v>
      </c>
      <c r="AZ113" s="86">
        <f>'01.13 - Stoka A-4'!F35</f>
        <v>0</v>
      </c>
      <c r="BA113" s="86">
        <f>'01.13 - Stoka A-4'!F36</f>
        <v>0</v>
      </c>
      <c r="BB113" s="86">
        <f>'01.13 - Stoka A-4'!F37</f>
        <v>0</v>
      </c>
      <c r="BC113" s="86">
        <f>'01.13 - Stoka A-4'!F38</f>
        <v>0</v>
      </c>
      <c r="BD113" s="88">
        <f>'01.13 - Stoka A-4'!F39</f>
        <v>0</v>
      </c>
      <c r="BT113" s="25" t="s">
        <v>90</v>
      </c>
      <c r="BV113" s="25" t="s">
        <v>83</v>
      </c>
      <c r="BW113" s="25" t="s">
        <v>147</v>
      </c>
      <c r="BX113" s="25" t="s">
        <v>108</v>
      </c>
      <c r="CL113" s="25" t="s">
        <v>1</v>
      </c>
    </row>
    <row r="114" spans="1:91" s="3" customFormat="1" ht="16.5" customHeight="1">
      <c r="A114" s="83" t="s">
        <v>91</v>
      </c>
      <c r="B114" s="48"/>
      <c r="C114" s="9"/>
      <c r="D114" s="9"/>
      <c r="E114" s="228" t="s">
        <v>148</v>
      </c>
      <c r="F114" s="228"/>
      <c r="G114" s="228"/>
      <c r="H114" s="228"/>
      <c r="I114" s="228"/>
      <c r="J114" s="9"/>
      <c r="K114" s="228" t="s">
        <v>149</v>
      </c>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43">
        <f>'01.14 - Stoka A-5'!J32</f>
        <v>0</v>
      </c>
      <c r="AH114" s="244"/>
      <c r="AI114" s="244"/>
      <c r="AJ114" s="244"/>
      <c r="AK114" s="244"/>
      <c r="AL114" s="244"/>
      <c r="AM114" s="244"/>
      <c r="AN114" s="243">
        <f t="shared" si="0"/>
        <v>0</v>
      </c>
      <c r="AO114" s="244"/>
      <c r="AP114" s="244"/>
      <c r="AQ114" s="84" t="s">
        <v>94</v>
      </c>
      <c r="AR114" s="48"/>
      <c r="AS114" s="85">
        <v>0</v>
      </c>
      <c r="AT114" s="86">
        <f t="shared" si="1"/>
        <v>0</v>
      </c>
      <c r="AU114" s="87">
        <f>'01.14 - Stoka A-5'!P126</f>
        <v>0</v>
      </c>
      <c r="AV114" s="86">
        <f>'01.14 - Stoka A-5'!J35</f>
        <v>0</v>
      </c>
      <c r="AW114" s="86">
        <f>'01.14 - Stoka A-5'!J36</f>
        <v>0</v>
      </c>
      <c r="AX114" s="86">
        <f>'01.14 - Stoka A-5'!J37</f>
        <v>0</v>
      </c>
      <c r="AY114" s="86">
        <f>'01.14 - Stoka A-5'!J38</f>
        <v>0</v>
      </c>
      <c r="AZ114" s="86">
        <f>'01.14 - Stoka A-5'!F35</f>
        <v>0</v>
      </c>
      <c r="BA114" s="86">
        <f>'01.14 - Stoka A-5'!F36</f>
        <v>0</v>
      </c>
      <c r="BB114" s="86">
        <f>'01.14 - Stoka A-5'!F37</f>
        <v>0</v>
      </c>
      <c r="BC114" s="86">
        <f>'01.14 - Stoka A-5'!F38</f>
        <v>0</v>
      </c>
      <c r="BD114" s="88">
        <f>'01.14 - Stoka A-5'!F39</f>
        <v>0</v>
      </c>
      <c r="BT114" s="25" t="s">
        <v>90</v>
      </c>
      <c r="BV114" s="25" t="s">
        <v>83</v>
      </c>
      <c r="BW114" s="25" t="s">
        <v>150</v>
      </c>
      <c r="BX114" s="25" t="s">
        <v>108</v>
      </c>
      <c r="CL114" s="25" t="s">
        <v>1</v>
      </c>
    </row>
    <row r="115" spans="1:91" s="3" customFormat="1" ht="16.5" customHeight="1">
      <c r="A115" s="83" t="s">
        <v>91</v>
      </c>
      <c r="B115" s="48"/>
      <c r="C115" s="9"/>
      <c r="D115" s="9"/>
      <c r="E115" s="228" t="s">
        <v>151</v>
      </c>
      <c r="F115" s="228"/>
      <c r="G115" s="228"/>
      <c r="H115" s="228"/>
      <c r="I115" s="228"/>
      <c r="J115" s="9"/>
      <c r="K115" s="228" t="s">
        <v>152</v>
      </c>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43">
        <f>'01.15 - Stoka A-5-1'!J32</f>
        <v>0</v>
      </c>
      <c r="AH115" s="244"/>
      <c r="AI115" s="244"/>
      <c r="AJ115" s="244"/>
      <c r="AK115" s="244"/>
      <c r="AL115" s="244"/>
      <c r="AM115" s="244"/>
      <c r="AN115" s="243">
        <f t="shared" si="0"/>
        <v>0</v>
      </c>
      <c r="AO115" s="244"/>
      <c r="AP115" s="244"/>
      <c r="AQ115" s="84" t="s">
        <v>94</v>
      </c>
      <c r="AR115" s="48"/>
      <c r="AS115" s="85">
        <v>0</v>
      </c>
      <c r="AT115" s="86">
        <f t="shared" si="1"/>
        <v>0</v>
      </c>
      <c r="AU115" s="87">
        <f>'01.15 - Stoka A-5-1'!P127</f>
        <v>0</v>
      </c>
      <c r="AV115" s="86">
        <f>'01.15 - Stoka A-5-1'!J35</f>
        <v>0</v>
      </c>
      <c r="AW115" s="86">
        <f>'01.15 - Stoka A-5-1'!J36</f>
        <v>0</v>
      </c>
      <c r="AX115" s="86">
        <f>'01.15 - Stoka A-5-1'!J37</f>
        <v>0</v>
      </c>
      <c r="AY115" s="86">
        <f>'01.15 - Stoka A-5-1'!J38</f>
        <v>0</v>
      </c>
      <c r="AZ115" s="86">
        <f>'01.15 - Stoka A-5-1'!F35</f>
        <v>0</v>
      </c>
      <c r="BA115" s="86">
        <f>'01.15 - Stoka A-5-1'!F36</f>
        <v>0</v>
      </c>
      <c r="BB115" s="86">
        <f>'01.15 - Stoka A-5-1'!F37</f>
        <v>0</v>
      </c>
      <c r="BC115" s="86">
        <f>'01.15 - Stoka A-5-1'!F38</f>
        <v>0</v>
      </c>
      <c r="BD115" s="88">
        <f>'01.15 - Stoka A-5-1'!F39</f>
        <v>0</v>
      </c>
      <c r="BT115" s="25" t="s">
        <v>90</v>
      </c>
      <c r="BV115" s="25" t="s">
        <v>83</v>
      </c>
      <c r="BW115" s="25" t="s">
        <v>153</v>
      </c>
      <c r="BX115" s="25" t="s">
        <v>108</v>
      </c>
      <c r="CL115" s="25" t="s">
        <v>1</v>
      </c>
    </row>
    <row r="116" spans="1:91" s="3" customFormat="1" ht="16.5" customHeight="1">
      <c r="A116" s="83" t="s">
        <v>91</v>
      </c>
      <c r="B116" s="48"/>
      <c r="C116" s="9"/>
      <c r="D116" s="9"/>
      <c r="E116" s="228" t="s">
        <v>154</v>
      </c>
      <c r="F116" s="228"/>
      <c r="G116" s="228"/>
      <c r="H116" s="228"/>
      <c r="I116" s="228"/>
      <c r="J116" s="9"/>
      <c r="K116" s="228" t="s">
        <v>155</v>
      </c>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43">
        <f>'01.16 - Stoka A-6'!J32</f>
        <v>0</v>
      </c>
      <c r="AH116" s="244"/>
      <c r="AI116" s="244"/>
      <c r="AJ116" s="244"/>
      <c r="AK116" s="244"/>
      <c r="AL116" s="244"/>
      <c r="AM116" s="244"/>
      <c r="AN116" s="243">
        <f t="shared" si="0"/>
        <v>0</v>
      </c>
      <c r="AO116" s="244"/>
      <c r="AP116" s="244"/>
      <c r="AQ116" s="84" t="s">
        <v>94</v>
      </c>
      <c r="AR116" s="48"/>
      <c r="AS116" s="85">
        <v>0</v>
      </c>
      <c r="AT116" s="86">
        <f t="shared" si="1"/>
        <v>0</v>
      </c>
      <c r="AU116" s="87">
        <f>'01.16 - Stoka A-6'!P127</f>
        <v>0</v>
      </c>
      <c r="AV116" s="86">
        <f>'01.16 - Stoka A-6'!J35</f>
        <v>0</v>
      </c>
      <c r="AW116" s="86">
        <f>'01.16 - Stoka A-6'!J36</f>
        <v>0</v>
      </c>
      <c r="AX116" s="86">
        <f>'01.16 - Stoka A-6'!J37</f>
        <v>0</v>
      </c>
      <c r="AY116" s="86">
        <f>'01.16 - Stoka A-6'!J38</f>
        <v>0</v>
      </c>
      <c r="AZ116" s="86">
        <f>'01.16 - Stoka A-6'!F35</f>
        <v>0</v>
      </c>
      <c r="BA116" s="86">
        <f>'01.16 - Stoka A-6'!F36</f>
        <v>0</v>
      </c>
      <c r="BB116" s="86">
        <f>'01.16 - Stoka A-6'!F37</f>
        <v>0</v>
      </c>
      <c r="BC116" s="86">
        <f>'01.16 - Stoka A-6'!F38</f>
        <v>0</v>
      </c>
      <c r="BD116" s="88">
        <f>'01.16 - Stoka A-6'!F39</f>
        <v>0</v>
      </c>
      <c r="BT116" s="25" t="s">
        <v>90</v>
      </c>
      <c r="BV116" s="25" t="s">
        <v>83</v>
      </c>
      <c r="BW116" s="25" t="s">
        <v>156</v>
      </c>
      <c r="BX116" s="25" t="s">
        <v>108</v>
      </c>
      <c r="CL116" s="25" t="s">
        <v>1</v>
      </c>
    </row>
    <row r="117" spans="1:91" s="3" customFormat="1" ht="16.5" customHeight="1">
      <c r="A117" s="83" t="s">
        <v>91</v>
      </c>
      <c r="B117" s="48"/>
      <c r="C117" s="9"/>
      <c r="D117" s="9"/>
      <c r="E117" s="228" t="s">
        <v>157</v>
      </c>
      <c r="F117" s="228"/>
      <c r="G117" s="228"/>
      <c r="H117" s="228"/>
      <c r="I117" s="228"/>
      <c r="J117" s="9"/>
      <c r="K117" s="228" t="s">
        <v>158</v>
      </c>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43">
        <f>'01.17 - Stoka A-7'!J32</f>
        <v>0</v>
      </c>
      <c r="AH117" s="244"/>
      <c r="AI117" s="244"/>
      <c r="AJ117" s="244"/>
      <c r="AK117" s="244"/>
      <c r="AL117" s="244"/>
      <c r="AM117" s="244"/>
      <c r="AN117" s="243">
        <f t="shared" si="0"/>
        <v>0</v>
      </c>
      <c r="AO117" s="244"/>
      <c r="AP117" s="244"/>
      <c r="AQ117" s="84" t="s">
        <v>94</v>
      </c>
      <c r="AR117" s="48"/>
      <c r="AS117" s="85">
        <v>0</v>
      </c>
      <c r="AT117" s="86">
        <f t="shared" si="1"/>
        <v>0</v>
      </c>
      <c r="AU117" s="87">
        <f>'01.17 - Stoka A-7'!P127</f>
        <v>0</v>
      </c>
      <c r="AV117" s="86">
        <f>'01.17 - Stoka A-7'!J35</f>
        <v>0</v>
      </c>
      <c r="AW117" s="86">
        <f>'01.17 - Stoka A-7'!J36</f>
        <v>0</v>
      </c>
      <c r="AX117" s="86">
        <f>'01.17 - Stoka A-7'!J37</f>
        <v>0</v>
      </c>
      <c r="AY117" s="86">
        <f>'01.17 - Stoka A-7'!J38</f>
        <v>0</v>
      </c>
      <c r="AZ117" s="86">
        <f>'01.17 - Stoka A-7'!F35</f>
        <v>0</v>
      </c>
      <c r="BA117" s="86">
        <f>'01.17 - Stoka A-7'!F36</f>
        <v>0</v>
      </c>
      <c r="BB117" s="86">
        <f>'01.17 - Stoka A-7'!F37</f>
        <v>0</v>
      </c>
      <c r="BC117" s="86">
        <f>'01.17 - Stoka A-7'!F38</f>
        <v>0</v>
      </c>
      <c r="BD117" s="88">
        <f>'01.17 - Stoka A-7'!F39</f>
        <v>0</v>
      </c>
      <c r="BT117" s="25" t="s">
        <v>90</v>
      </c>
      <c r="BV117" s="25" t="s">
        <v>83</v>
      </c>
      <c r="BW117" s="25" t="s">
        <v>159</v>
      </c>
      <c r="BX117" s="25" t="s">
        <v>108</v>
      </c>
      <c r="CL117" s="25" t="s">
        <v>1</v>
      </c>
    </row>
    <row r="118" spans="1:91" s="3" customFormat="1" ht="16.5" customHeight="1">
      <c r="A118" s="83" t="s">
        <v>91</v>
      </c>
      <c r="B118" s="48"/>
      <c r="C118" s="9"/>
      <c r="D118" s="9"/>
      <c r="E118" s="228" t="s">
        <v>160</v>
      </c>
      <c r="F118" s="228"/>
      <c r="G118" s="228"/>
      <c r="H118" s="228"/>
      <c r="I118" s="228"/>
      <c r="J118" s="9"/>
      <c r="K118" s="228" t="s">
        <v>161</v>
      </c>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43">
        <f>'01.18 - Odtok z ČOV'!J32</f>
        <v>0</v>
      </c>
      <c r="AH118" s="244"/>
      <c r="AI118" s="244"/>
      <c r="AJ118" s="244"/>
      <c r="AK118" s="244"/>
      <c r="AL118" s="244"/>
      <c r="AM118" s="244"/>
      <c r="AN118" s="243">
        <f t="shared" si="0"/>
        <v>0</v>
      </c>
      <c r="AO118" s="244"/>
      <c r="AP118" s="244"/>
      <c r="AQ118" s="84" t="s">
        <v>94</v>
      </c>
      <c r="AR118" s="48"/>
      <c r="AS118" s="85">
        <v>0</v>
      </c>
      <c r="AT118" s="86">
        <f t="shared" si="1"/>
        <v>0</v>
      </c>
      <c r="AU118" s="87">
        <f>'01.18 - Odtok z ČOV'!P126</f>
        <v>0</v>
      </c>
      <c r="AV118" s="86">
        <f>'01.18 - Odtok z ČOV'!J35</f>
        <v>0</v>
      </c>
      <c r="AW118" s="86">
        <f>'01.18 - Odtok z ČOV'!J36</f>
        <v>0</v>
      </c>
      <c r="AX118" s="86">
        <f>'01.18 - Odtok z ČOV'!J37</f>
        <v>0</v>
      </c>
      <c r="AY118" s="86">
        <f>'01.18 - Odtok z ČOV'!J38</f>
        <v>0</v>
      </c>
      <c r="AZ118" s="86">
        <f>'01.18 - Odtok z ČOV'!F35</f>
        <v>0</v>
      </c>
      <c r="BA118" s="86">
        <f>'01.18 - Odtok z ČOV'!F36</f>
        <v>0</v>
      </c>
      <c r="BB118" s="86">
        <f>'01.18 - Odtok z ČOV'!F37</f>
        <v>0</v>
      </c>
      <c r="BC118" s="86">
        <f>'01.18 - Odtok z ČOV'!F38</f>
        <v>0</v>
      </c>
      <c r="BD118" s="88">
        <f>'01.18 - Odtok z ČOV'!F39</f>
        <v>0</v>
      </c>
      <c r="BT118" s="25" t="s">
        <v>90</v>
      </c>
      <c r="BV118" s="25" t="s">
        <v>83</v>
      </c>
      <c r="BW118" s="25" t="s">
        <v>162</v>
      </c>
      <c r="BX118" s="25" t="s">
        <v>108</v>
      </c>
      <c r="CL118" s="25" t="s">
        <v>1</v>
      </c>
    </row>
    <row r="119" spans="1:91" s="3" customFormat="1" ht="16.5" customHeight="1">
      <c r="A119" s="83" t="s">
        <v>91</v>
      </c>
      <c r="B119" s="48"/>
      <c r="C119" s="9"/>
      <c r="D119" s="9"/>
      <c r="E119" s="228" t="s">
        <v>163</v>
      </c>
      <c r="F119" s="228"/>
      <c r="G119" s="228"/>
      <c r="H119" s="228"/>
      <c r="I119" s="228"/>
      <c r="J119" s="9"/>
      <c r="K119" s="228" t="s">
        <v>164</v>
      </c>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43">
        <f>'01.19 - Odkalení VDJ'!J32</f>
        <v>0</v>
      </c>
      <c r="AH119" s="244"/>
      <c r="AI119" s="244"/>
      <c r="AJ119" s="244"/>
      <c r="AK119" s="244"/>
      <c r="AL119" s="244"/>
      <c r="AM119" s="244"/>
      <c r="AN119" s="243">
        <f t="shared" si="0"/>
        <v>0</v>
      </c>
      <c r="AO119" s="244"/>
      <c r="AP119" s="244"/>
      <c r="AQ119" s="84" t="s">
        <v>94</v>
      </c>
      <c r="AR119" s="48"/>
      <c r="AS119" s="85">
        <v>0</v>
      </c>
      <c r="AT119" s="86">
        <f t="shared" si="1"/>
        <v>0</v>
      </c>
      <c r="AU119" s="87">
        <f>'01.19 - Odkalení VDJ'!P128</f>
        <v>0</v>
      </c>
      <c r="AV119" s="86">
        <f>'01.19 - Odkalení VDJ'!J35</f>
        <v>0</v>
      </c>
      <c r="AW119" s="86">
        <f>'01.19 - Odkalení VDJ'!J36</f>
        <v>0</v>
      </c>
      <c r="AX119" s="86">
        <f>'01.19 - Odkalení VDJ'!J37</f>
        <v>0</v>
      </c>
      <c r="AY119" s="86">
        <f>'01.19 - Odkalení VDJ'!J38</f>
        <v>0</v>
      </c>
      <c r="AZ119" s="86">
        <f>'01.19 - Odkalení VDJ'!F35</f>
        <v>0</v>
      </c>
      <c r="BA119" s="86">
        <f>'01.19 - Odkalení VDJ'!F36</f>
        <v>0</v>
      </c>
      <c r="BB119" s="86">
        <f>'01.19 - Odkalení VDJ'!F37</f>
        <v>0</v>
      </c>
      <c r="BC119" s="86">
        <f>'01.19 - Odkalení VDJ'!F38</f>
        <v>0</v>
      </c>
      <c r="BD119" s="88">
        <f>'01.19 - Odkalení VDJ'!F39</f>
        <v>0</v>
      </c>
      <c r="BT119" s="25" t="s">
        <v>90</v>
      </c>
      <c r="BV119" s="25" t="s">
        <v>83</v>
      </c>
      <c r="BW119" s="25" t="s">
        <v>165</v>
      </c>
      <c r="BX119" s="25" t="s">
        <v>108</v>
      </c>
      <c r="CL119" s="25" t="s">
        <v>1</v>
      </c>
    </row>
    <row r="120" spans="1:91" s="3" customFormat="1" ht="16.5" customHeight="1">
      <c r="A120" s="83" t="s">
        <v>91</v>
      </c>
      <c r="B120" s="48"/>
      <c r="C120" s="9"/>
      <c r="D120" s="9"/>
      <c r="E120" s="228" t="s">
        <v>166</v>
      </c>
      <c r="F120" s="228"/>
      <c r="G120" s="228"/>
      <c r="H120" s="228"/>
      <c r="I120" s="228"/>
      <c r="J120" s="9"/>
      <c r="K120" s="228" t="s">
        <v>167</v>
      </c>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43">
        <f>'01.20 - Stabilizace a odv...'!J32</f>
        <v>0</v>
      </c>
      <c r="AH120" s="244"/>
      <c r="AI120" s="244"/>
      <c r="AJ120" s="244"/>
      <c r="AK120" s="244"/>
      <c r="AL120" s="244"/>
      <c r="AM120" s="244"/>
      <c r="AN120" s="243">
        <f t="shared" si="0"/>
        <v>0</v>
      </c>
      <c r="AO120" s="244"/>
      <c r="AP120" s="244"/>
      <c r="AQ120" s="84" t="s">
        <v>94</v>
      </c>
      <c r="AR120" s="48"/>
      <c r="AS120" s="85">
        <v>0</v>
      </c>
      <c r="AT120" s="86">
        <f t="shared" si="1"/>
        <v>0</v>
      </c>
      <c r="AU120" s="87">
        <f>'01.20 - Stabilizace a odv...'!P124</f>
        <v>0</v>
      </c>
      <c r="AV120" s="86">
        <f>'01.20 - Stabilizace a odv...'!J35</f>
        <v>0</v>
      </c>
      <c r="AW120" s="86">
        <f>'01.20 - Stabilizace a odv...'!J36</f>
        <v>0</v>
      </c>
      <c r="AX120" s="86">
        <f>'01.20 - Stabilizace a odv...'!J37</f>
        <v>0</v>
      </c>
      <c r="AY120" s="86">
        <f>'01.20 - Stabilizace a odv...'!J38</f>
        <v>0</v>
      </c>
      <c r="AZ120" s="86">
        <f>'01.20 - Stabilizace a odv...'!F35</f>
        <v>0</v>
      </c>
      <c r="BA120" s="86">
        <f>'01.20 - Stabilizace a odv...'!F36</f>
        <v>0</v>
      </c>
      <c r="BB120" s="86">
        <f>'01.20 - Stabilizace a odv...'!F37</f>
        <v>0</v>
      </c>
      <c r="BC120" s="86">
        <f>'01.20 - Stabilizace a odv...'!F38</f>
        <v>0</v>
      </c>
      <c r="BD120" s="88">
        <f>'01.20 - Stabilizace a odv...'!F39</f>
        <v>0</v>
      </c>
      <c r="BT120" s="25" t="s">
        <v>90</v>
      </c>
      <c r="BV120" s="25" t="s">
        <v>83</v>
      </c>
      <c r="BW120" s="25" t="s">
        <v>168</v>
      </c>
      <c r="BX120" s="25" t="s">
        <v>108</v>
      </c>
      <c r="CL120" s="25" t="s">
        <v>1</v>
      </c>
    </row>
    <row r="121" spans="1:91" s="6" customFormat="1" ht="16.5" customHeight="1">
      <c r="B121" s="74"/>
      <c r="C121" s="75"/>
      <c r="D121" s="227" t="s">
        <v>169</v>
      </c>
      <c r="E121" s="227"/>
      <c r="F121" s="227"/>
      <c r="G121" s="227"/>
      <c r="H121" s="227"/>
      <c r="I121" s="76"/>
      <c r="J121" s="227" t="s">
        <v>170</v>
      </c>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40">
        <f>ROUND(SUM(AG122:AG140),2)</f>
        <v>0</v>
      </c>
      <c r="AH121" s="241"/>
      <c r="AI121" s="241"/>
      <c r="AJ121" s="241"/>
      <c r="AK121" s="241"/>
      <c r="AL121" s="241"/>
      <c r="AM121" s="241"/>
      <c r="AN121" s="242">
        <f t="shared" si="0"/>
        <v>0</v>
      </c>
      <c r="AO121" s="241"/>
      <c r="AP121" s="241"/>
      <c r="AQ121" s="77" t="s">
        <v>107</v>
      </c>
      <c r="AR121" s="74"/>
      <c r="AS121" s="78">
        <f>ROUND(SUM(AS122:AS140),2)</f>
        <v>0</v>
      </c>
      <c r="AT121" s="79">
        <f t="shared" si="1"/>
        <v>0</v>
      </c>
      <c r="AU121" s="80">
        <f>ROUND(SUM(AU122:AU140),5)</f>
        <v>0</v>
      </c>
      <c r="AV121" s="79">
        <f>ROUND(AZ121*L29,2)</f>
        <v>0</v>
      </c>
      <c r="AW121" s="79">
        <f>ROUND(BA121*L30,2)</f>
        <v>0</v>
      </c>
      <c r="AX121" s="79">
        <f>ROUND(BB121*L29,2)</f>
        <v>0</v>
      </c>
      <c r="AY121" s="79">
        <f>ROUND(BC121*L30,2)</f>
        <v>0</v>
      </c>
      <c r="AZ121" s="79">
        <f>ROUND(SUM(AZ122:AZ140),2)</f>
        <v>0</v>
      </c>
      <c r="BA121" s="79">
        <f>ROUND(SUM(BA122:BA140),2)</f>
        <v>0</v>
      </c>
      <c r="BB121" s="79">
        <f>ROUND(SUM(BB122:BB140),2)</f>
        <v>0</v>
      </c>
      <c r="BC121" s="79">
        <f>ROUND(SUM(BC122:BC140),2)</f>
        <v>0</v>
      </c>
      <c r="BD121" s="81">
        <f>ROUND(SUM(BD122:BD140),2)</f>
        <v>0</v>
      </c>
      <c r="BS121" s="82" t="s">
        <v>80</v>
      </c>
      <c r="BT121" s="82" t="s">
        <v>88</v>
      </c>
      <c r="BU121" s="82" t="s">
        <v>82</v>
      </c>
      <c r="BV121" s="82" t="s">
        <v>83</v>
      </c>
      <c r="BW121" s="82" t="s">
        <v>171</v>
      </c>
      <c r="BX121" s="82" t="s">
        <v>5</v>
      </c>
      <c r="CL121" s="82" t="s">
        <v>1</v>
      </c>
      <c r="CM121" s="82" t="s">
        <v>90</v>
      </c>
    </row>
    <row r="122" spans="1:91" s="3" customFormat="1" ht="16.5" customHeight="1">
      <c r="A122" s="83" t="s">
        <v>91</v>
      </c>
      <c r="B122" s="48"/>
      <c r="C122" s="9"/>
      <c r="D122" s="9"/>
      <c r="E122" s="228" t="s">
        <v>172</v>
      </c>
      <c r="F122" s="228"/>
      <c r="G122" s="228"/>
      <c r="H122" s="228"/>
      <c r="I122" s="228"/>
      <c r="J122" s="9"/>
      <c r="K122" s="228" t="s">
        <v>173</v>
      </c>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43">
        <f>'02.01 - Přiváděcí řad'!J32</f>
        <v>0</v>
      </c>
      <c r="AH122" s="244"/>
      <c r="AI122" s="244"/>
      <c r="AJ122" s="244"/>
      <c r="AK122" s="244"/>
      <c r="AL122" s="244"/>
      <c r="AM122" s="244"/>
      <c r="AN122" s="243">
        <f t="shared" si="0"/>
        <v>0</v>
      </c>
      <c r="AO122" s="244"/>
      <c r="AP122" s="244"/>
      <c r="AQ122" s="84" t="s">
        <v>94</v>
      </c>
      <c r="AR122" s="48"/>
      <c r="AS122" s="85">
        <v>0</v>
      </c>
      <c r="AT122" s="86">
        <f t="shared" si="1"/>
        <v>0</v>
      </c>
      <c r="AU122" s="87">
        <f>'02.01 - Přiváděcí řad'!P126</f>
        <v>0</v>
      </c>
      <c r="AV122" s="86">
        <f>'02.01 - Přiváděcí řad'!J35</f>
        <v>0</v>
      </c>
      <c r="AW122" s="86">
        <f>'02.01 - Přiváděcí řad'!J36</f>
        <v>0</v>
      </c>
      <c r="AX122" s="86">
        <f>'02.01 - Přiváděcí řad'!J37</f>
        <v>0</v>
      </c>
      <c r="AY122" s="86">
        <f>'02.01 - Přiváděcí řad'!J38</f>
        <v>0</v>
      </c>
      <c r="AZ122" s="86">
        <f>'02.01 - Přiváděcí řad'!F35</f>
        <v>0</v>
      </c>
      <c r="BA122" s="86">
        <f>'02.01 - Přiváděcí řad'!F36</f>
        <v>0</v>
      </c>
      <c r="BB122" s="86">
        <f>'02.01 - Přiváděcí řad'!F37</f>
        <v>0</v>
      </c>
      <c r="BC122" s="86">
        <f>'02.01 - Přiváděcí řad'!F38</f>
        <v>0</v>
      </c>
      <c r="BD122" s="88">
        <f>'02.01 - Přiváděcí řad'!F39</f>
        <v>0</v>
      </c>
      <c r="BT122" s="25" t="s">
        <v>90</v>
      </c>
      <c r="BV122" s="25" t="s">
        <v>83</v>
      </c>
      <c r="BW122" s="25" t="s">
        <v>174</v>
      </c>
      <c r="BX122" s="25" t="s">
        <v>171</v>
      </c>
      <c r="CL122" s="25" t="s">
        <v>1</v>
      </c>
    </row>
    <row r="123" spans="1:91" s="3" customFormat="1" ht="16.5" customHeight="1">
      <c r="A123" s="83" t="s">
        <v>91</v>
      </c>
      <c r="B123" s="48"/>
      <c r="C123" s="9"/>
      <c r="D123" s="9"/>
      <c r="E123" s="228" t="s">
        <v>175</v>
      </c>
      <c r="F123" s="228"/>
      <c r="G123" s="228"/>
      <c r="H123" s="228"/>
      <c r="I123" s="228"/>
      <c r="J123" s="9"/>
      <c r="K123" s="228" t="s">
        <v>176</v>
      </c>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43">
        <f>'02.02 - Propojovací řad'!J32</f>
        <v>0</v>
      </c>
      <c r="AH123" s="244"/>
      <c r="AI123" s="244"/>
      <c r="AJ123" s="244"/>
      <c r="AK123" s="244"/>
      <c r="AL123" s="244"/>
      <c r="AM123" s="244"/>
      <c r="AN123" s="243">
        <f t="shared" si="0"/>
        <v>0</v>
      </c>
      <c r="AO123" s="244"/>
      <c r="AP123" s="244"/>
      <c r="AQ123" s="84" t="s">
        <v>94</v>
      </c>
      <c r="AR123" s="48"/>
      <c r="AS123" s="85">
        <v>0</v>
      </c>
      <c r="AT123" s="86">
        <f t="shared" si="1"/>
        <v>0</v>
      </c>
      <c r="AU123" s="87">
        <f>'02.02 - Propojovací řad'!P126</f>
        <v>0</v>
      </c>
      <c r="AV123" s="86">
        <f>'02.02 - Propojovací řad'!J35</f>
        <v>0</v>
      </c>
      <c r="AW123" s="86">
        <f>'02.02 - Propojovací řad'!J36</f>
        <v>0</v>
      </c>
      <c r="AX123" s="86">
        <f>'02.02 - Propojovací řad'!J37</f>
        <v>0</v>
      </c>
      <c r="AY123" s="86">
        <f>'02.02 - Propojovací řad'!J38</f>
        <v>0</v>
      </c>
      <c r="AZ123" s="86">
        <f>'02.02 - Propojovací řad'!F35</f>
        <v>0</v>
      </c>
      <c r="BA123" s="86">
        <f>'02.02 - Propojovací řad'!F36</f>
        <v>0</v>
      </c>
      <c r="BB123" s="86">
        <f>'02.02 - Propojovací řad'!F37</f>
        <v>0</v>
      </c>
      <c r="BC123" s="86">
        <f>'02.02 - Propojovací řad'!F38</f>
        <v>0</v>
      </c>
      <c r="BD123" s="88">
        <f>'02.02 - Propojovací řad'!F39</f>
        <v>0</v>
      </c>
      <c r="BT123" s="25" t="s">
        <v>90</v>
      </c>
      <c r="BV123" s="25" t="s">
        <v>83</v>
      </c>
      <c r="BW123" s="25" t="s">
        <v>177</v>
      </c>
      <c r="BX123" s="25" t="s">
        <v>171</v>
      </c>
      <c r="CL123" s="25" t="s">
        <v>1</v>
      </c>
    </row>
    <row r="124" spans="1:91" s="3" customFormat="1" ht="16.5" customHeight="1">
      <c r="A124" s="83" t="s">
        <v>91</v>
      </c>
      <c r="B124" s="48"/>
      <c r="C124" s="9"/>
      <c r="D124" s="9"/>
      <c r="E124" s="228" t="s">
        <v>178</v>
      </c>
      <c r="F124" s="228"/>
      <c r="G124" s="228"/>
      <c r="H124" s="228"/>
      <c r="I124" s="228"/>
      <c r="J124" s="9"/>
      <c r="K124" s="228" t="s">
        <v>179</v>
      </c>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43">
        <f>'02.03 - Řad 1'!J32</f>
        <v>0</v>
      </c>
      <c r="AH124" s="244"/>
      <c r="AI124" s="244"/>
      <c r="AJ124" s="244"/>
      <c r="AK124" s="244"/>
      <c r="AL124" s="244"/>
      <c r="AM124" s="244"/>
      <c r="AN124" s="243">
        <f t="shared" si="0"/>
        <v>0</v>
      </c>
      <c r="AO124" s="244"/>
      <c r="AP124" s="244"/>
      <c r="AQ124" s="84" t="s">
        <v>94</v>
      </c>
      <c r="AR124" s="48"/>
      <c r="AS124" s="85">
        <v>0</v>
      </c>
      <c r="AT124" s="86">
        <f t="shared" si="1"/>
        <v>0</v>
      </c>
      <c r="AU124" s="87">
        <f>'02.03 - Řad 1'!P128</f>
        <v>0</v>
      </c>
      <c r="AV124" s="86">
        <f>'02.03 - Řad 1'!J35</f>
        <v>0</v>
      </c>
      <c r="AW124" s="86">
        <f>'02.03 - Řad 1'!J36</f>
        <v>0</v>
      </c>
      <c r="AX124" s="86">
        <f>'02.03 - Řad 1'!J37</f>
        <v>0</v>
      </c>
      <c r="AY124" s="86">
        <f>'02.03 - Řad 1'!J38</f>
        <v>0</v>
      </c>
      <c r="AZ124" s="86">
        <f>'02.03 - Řad 1'!F35</f>
        <v>0</v>
      </c>
      <c r="BA124" s="86">
        <f>'02.03 - Řad 1'!F36</f>
        <v>0</v>
      </c>
      <c r="BB124" s="86">
        <f>'02.03 - Řad 1'!F37</f>
        <v>0</v>
      </c>
      <c r="BC124" s="86">
        <f>'02.03 - Řad 1'!F38</f>
        <v>0</v>
      </c>
      <c r="BD124" s="88">
        <f>'02.03 - Řad 1'!F39</f>
        <v>0</v>
      </c>
      <c r="BT124" s="25" t="s">
        <v>90</v>
      </c>
      <c r="BV124" s="25" t="s">
        <v>83</v>
      </c>
      <c r="BW124" s="25" t="s">
        <v>180</v>
      </c>
      <c r="BX124" s="25" t="s">
        <v>171</v>
      </c>
      <c r="CL124" s="25" t="s">
        <v>1</v>
      </c>
    </row>
    <row r="125" spans="1:91" s="3" customFormat="1" ht="16.5" customHeight="1">
      <c r="A125" s="83" t="s">
        <v>91</v>
      </c>
      <c r="B125" s="48"/>
      <c r="C125" s="9"/>
      <c r="D125" s="9"/>
      <c r="E125" s="228" t="s">
        <v>181</v>
      </c>
      <c r="F125" s="228"/>
      <c r="G125" s="228"/>
      <c r="H125" s="228"/>
      <c r="I125" s="228"/>
      <c r="J125" s="9"/>
      <c r="K125" s="228" t="s">
        <v>182</v>
      </c>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43">
        <f>'02.04 - Řad 1-1'!J32</f>
        <v>0</v>
      </c>
      <c r="AH125" s="244"/>
      <c r="AI125" s="244"/>
      <c r="AJ125" s="244"/>
      <c r="AK125" s="244"/>
      <c r="AL125" s="244"/>
      <c r="AM125" s="244"/>
      <c r="AN125" s="243">
        <f t="shared" si="0"/>
        <v>0</v>
      </c>
      <c r="AO125" s="244"/>
      <c r="AP125" s="244"/>
      <c r="AQ125" s="84" t="s">
        <v>94</v>
      </c>
      <c r="AR125" s="48"/>
      <c r="AS125" s="85">
        <v>0</v>
      </c>
      <c r="AT125" s="86">
        <f t="shared" si="1"/>
        <v>0</v>
      </c>
      <c r="AU125" s="87">
        <f>'02.04 - Řad 1-1'!P127</f>
        <v>0</v>
      </c>
      <c r="AV125" s="86">
        <f>'02.04 - Řad 1-1'!J35</f>
        <v>0</v>
      </c>
      <c r="AW125" s="86">
        <f>'02.04 - Řad 1-1'!J36</f>
        <v>0</v>
      </c>
      <c r="AX125" s="86">
        <f>'02.04 - Řad 1-1'!J37</f>
        <v>0</v>
      </c>
      <c r="AY125" s="86">
        <f>'02.04 - Řad 1-1'!J38</f>
        <v>0</v>
      </c>
      <c r="AZ125" s="86">
        <f>'02.04 - Řad 1-1'!F35</f>
        <v>0</v>
      </c>
      <c r="BA125" s="86">
        <f>'02.04 - Řad 1-1'!F36</f>
        <v>0</v>
      </c>
      <c r="BB125" s="86">
        <f>'02.04 - Řad 1-1'!F37</f>
        <v>0</v>
      </c>
      <c r="BC125" s="86">
        <f>'02.04 - Řad 1-1'!F38</f>
        <v>0</v>
      </c>
      <c r="BD125" s="88">
        <f>'02.04 - Řad 1-1'!F39</f>
        <v>0</v>
      </c>
      <c r="BT125" s="25" t="s">
        <v>90</v>
      </c>
      <c r="BV125" s="25" t="s">
        <v>83</v>
      </c>
      <c r="BW125" s="25" t="s">
        <v>183</v>
      </c>
      <c r="BX125" s="25" t="s">
        <v>171</v>
      </c>
      <c r="CL125" s="25" t="s">
        <v>1</v>
      </c>
    </row>
    <row r="126" spans="1:91" s="3" customFormat="1" ht="16.5" customHeight="1">
      <c r="A126" s="83" t="s">
        <v>91</v>
      </c>
      <c r="B126" s="48"/>
      <c r="C126" s="9"/>
      <c r="D126" s="9"/>
      <c r="E126" s="228" t="s">
        <v>184</v>
      </c>
      <c r="F126" s="228"/>
      <c r="G126" s="228"/>
      <c r="H126" s="228"/>
      <c r="I126" s="228"/>
      <c r="J126" s="9"/>
      <c r="K126" s="228" t="s">
        <v>185</v>
      </c>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43">
        <f>'02.05 - Řad 1-2'!J32</f>
        <v>0</v>
      </c>
      <c r="AH126" s="244"/>
      <c r="AI126" s="244"/>
      <c r="AJ126" s="244"/>
      <c r="AK126" s="244"/>
      <c r="AL126" s="244"/>
      <c r="AM126" s="244"/>
      <c r="AN126" s="243">
        <f t="shared" ref="AN126:AN151" si="2">SUM(AG126,AT126)</f>
        <v>0</v>
      </c>
      <c r="AO126" s="244"/>
      <c r="AP126" s="244"/>
      <c r="AQ126" s="84" t="s">
        <v>94</v>
      </c>
      <c r="AR126" s="48"/>
      <c r="AS126" s="85">
        <v>0</v>
      </c>
      <c r="AT126" s="86">
        <f t="shared" ref="AT126:AT151" si="3">ROUND(SUM(AV126:AW126),2)</f>
        <v>0</v>
      </c>
      <c r="AU126" s="87">
        <f>'02.05 - Řad 1-2'!P127</f>
        <v>0</v>
      </c>
      <c r="AV126" s="86">
        <f>'02.05 - Řad 1-2'!J35</f>
        <v>0</v>
      </c>
      <c r="AW126" s="86">
        <f>'02.05 - Řad 1-2'!J36</f>
        <v>0</v>
      </c>
      <c r="AX126" s="86">
        <f>'02.05 - Řad 1-2'!J37</f>
        <v>0</v>
      </c>
      <c r="AY126" s="86">
        <f>'02.05 - Řad 1-2'!J38</f>
        <v>0</v>
      </c>
      <c r="AZ126" s="86">
        <f>'02.05 - Řad 1-2'!F35</f>
        <v>0</v>
      </c>
      <c r="BA126" s="86">
        <f>'02.05 - Řad 1-2'!F36</f>
        <v>0</v>
      </c>
      <c r="BB126" s="86">
        <f>'02.05 - Řad 1-2'!F37</f>
        <v>0</v>
      </c>
      <c r="BC126" s="86">
        <f>'02.05 - Řad 1-2'!F38</f>
        <v>0</v>
      </c>
      <c r="BD126" s="88">
        <f>'02.05 - Řad 1-2'!F39</f>
        <v>0</v>
      </c>
      <c r="BT126" s="25" t="s">
        <v>90</v>
      </c>
      <c r="BV126" s="25" t="s">
        <v>83</v>
      </c>
      <c r="BW126" s="25" t="s">
        <v>186</v>
      </c>
      <c r="BX126" s="25" t="s">
        <v>171</v>
      </c>
      <c r="CL126" s="25" t="s">
        <v>1</v>
      </c>
    </row>
    <row r="127" spans="1:91" s="3" customFormat="1" ht="16.5" customHeight="1">
      <c r="A127" s="83" t="s">
        <v>91</v>
      </c>
      <c r="B127" s="48"/>
      <c r="C127" s="9"/>
      <c r="D127" s="9"/>
      <c r="E127" s="228" t="s">
        <v>187</v>
      </c>
      <c r="F127" s="228"/>
      <c r="G127" s="228"/>
      <c r="H127" s="228"/>
      <c r="I127" s="228"/>
      <c r="J127" s="9"/>
      <c r="K127" s="228" t="s">
        <v>188</v>
      </c>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43">
        <f>'02.06 - Řad 1-2-1'!J32</f>
        <v>0</v>
      </c>
      <c r="AH127" s="244"/>
      <c r="AI127" s="244"/>
      <c r="AJ127" s="244"/>
      <c r="AK127" s="244"/>
      <c r="AL127" s="244"/>
      <c r="AM127" s="244"/>
      <c r="AN127" s="243">
        <f t="shared" si="2"/>
        <v>0</v>
      </c>
      <c r="AO127" s="244"/>
      <c r="AP127" s="244"/>
      <c r="AQ127" s="84" t="s">
        <v>94</v>
      </c>
      <c r="AR127" s="48"/>
      <c r="AS127" s="85">
        <v>0</v>
      </c>
      <c r="AT127" s="86">
        <f t="shared" si="3"/>
        <v>0</v>
      </c>
      <c r="AU127" s="87">
        <f>'02.06 - Řad 1-2-1'!P129</f>
        <v>0</v>
      </c>
      <c r="AV127" s="86">
        <f>'02.06 - Řad 1-2-1'!J35</f>
        <v>0</v>
      </c>
      <c r="AW127" s="86">
        <f>'02.06 - Řad 1-2-1'!J36</f>
        <v>0</v>
      </c>
      <c r="AX127" s="86">
        <f>'02.06 - Řad 1-2-1'!J37</f>
        <v>0</v>
      </c>
      <c r="AY127" s="86">
        <f>'02.06 - Řad 1-2-1'!J38</f>
        <v>0</v>
      </c>
      <c r="AZ127" s="86">
        <f>'02.06 - Řad 1-2-1'!F35</f>
        <v>0</v>
      </c>
      <c r="BA127" s="86">
        <f>'02.06 - Řad 1-2-1'!F36</f>
        <v>0</v>
      </c>
      <c r="BB127" s="86">
        <f>'02.06 - Řad 1-2-1'!F37</f>
        <v>0</v>
      </c>
      <c r="BC127" s="86">
        <f>'02.06 - Řad 1-2-1'!F38</f>
        <v>0</v>
      </c>
      <c r="BD127" s="88">
        <f>'02.06 - Řad 1-2-1'!F39</f>
        <v>0</v>
      </c>
      <c r="BT127" s="25" t="s">
        <v>90</v>
      </c>
      <c r="BV127" s="25" t="s">
        <v>83</v>
      </c>
      <c r="BW127" s="25" t="s">
        <v>189</v>
      </c>
      <c r="BX127" s="25" t="s">
        <v>171</v>
      </c>
      <c r="CL127" s="25" t="s">
        <v>1</v>
      </c>
    </row>
    <row r="128" spans="1:91" s="3" customFormat="1" ht="16.5" customHeight="1">
      <c r="A128" s="83" t="s">
        <v>91</v>
      </c>
      <c r="B128" s="48"/>
      <c r="C128" s="9"/>
      <c r="D128" s="9"/>
      <c r="E128" s="228" t="s">
        <v>190</v>
      </c>
      <c r="F128" s="228"/>
      <c r="G128" s="228"/>
      <c r="H128" s="228"/>
      <c r="I128" s="228"/>
      <c r="J128" s="9"/>
      <c r="K128" s="228" t="s">
        <v>191</v>
      </c>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43">
        <f>'02.07 - Řad 1-3'!J32</f>
        <v>0</v>
      </c>
      <c r="AH128" s="244"/>
      <c r="AI128" s="244"/>
      <c r="AJ128" s="244"/>
      <c r="AK128" s="244"/>
      <c r="AL128" s="244"/>
      <c r="AM128" s="244"/>
      <c r="AN128" s="243">
        <f t="shared" si="2"/>
        <v>0</v>
      </c>
      <c r="AO128" s="244"/>
      <c r="AP128" s="244"/>
      <c r="AQ128" s="84" t="s">
        <v>94</v>
      </c>
      <c r="AR128" s="48"/>
      <c r="AS128" s="85">
        <v>0</v>
      </c>
      <c r="AT128" s="86">
        <f t="shared" si="3"/>
        <v>0</v>
      </c>
      <c r="AU128" s="87">
        <f>'02.07 - Řad 1-3'!P125</f>
        <v>0</v>
      </c>
      <c r="AV128" s="86">
        <f>'02.07 - Řad 1-3'!J35</f>
        <v>0</v>
      </c>
      <c r="AW128" s="86">
        <f>'02.07 - Řad 1-3'!J36</f>
        <v>0</v>
      </c>
      <c r="AX128" s="86">
        <f>'02.07 - Řad 1-3'!J37</f>
        <v>0</v>
      </c>
      <c r="AY128" s="86">
        <f>'02.07 - Řad 1-3'!J38</f>
        <v>0</v>
      </c>
      <c r="AZ128" s="86">
        <f>'02.07 - Řad 1-3'!F35</f>
        <v>0</v>
      </c>
      <c r="BA128" s="86">
        <f>'02.07 - Řad 1-3'!F36</f>
        <v>0</v>
      </c>
      <c r="BB128" s="86">
        <f>'02.07 - Řad 1-3'!F37</f>
        <v>0</v>
      </c>
      <c r="BC128" s="86">
        <f>'02.07 - Řad 1-3'!F38</f>
        <v>0</v>
      </c>
      <c r="BD128" s="88">
        <f>'02.07 - Řad 1-3'!F39</f>
        <v>0</v>
      </c>
      <c r="BT128" s="25" t="s">
        <v>90</v>
      </c>
      <c r="BV128" s="25" t="s">
        <v>83</v>
      </c>
      <c r="BW128" s="25" t="s">
        <v>192</v>
      </c>
      <c r="BX128" s="25" t="s">
        <v>171</v>
      </c>
      <c r="CL128" s="25" t="s">
        <v>1</v>
      </c>
    </row>
    <row r="129" spans="1:91" s="3" customFormat="1" ht="16.5" customHeight="1">
      <c r="A129" s="83" t="s">
        <v>91</v>
      </c>
      <c r="B129" s="48"/>
      <c r="C129" s="9"/>
      <c r="D129" s="9"/>
      <c r="E129" s="228" t="s">
        <v>193</v>
      </c>
      <c r="F129" s="228"/>
      <c r="G129" s="228"/>
      <c r="H129" s="228"/>
      <c r="I129" s="228"/>
      <c r="J129" s="9"/>
      <c r="K129" s="228" t="s">
        <v>194</v>
      </c>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43">
        <f>'02.08 - Řad 1-4'!J32</f>
        <v>0</v>
      </c>
      <c r="AH129" s="244"/>
      <c r="AI129" s="244"/>
      <c r="AJ129" s="244"/>
      <c r="AK129" s="244"/>
      <c r="AL129" s="244"/>
      <c r="AM129" s="244"/>
      <c r="AN129" s="243">
        <f t="shared" si="2"/>
        <v>0</v>
      </c>
      <c r="AO129" s="244"/>
      <c r="AP129" s="244"/>
      <c r="AQ129" s="84" t="s">
        <v>94</v>
      </c>
      <c r="AR129" s="48"/>
      <c r="AS129" s="85">
        <v>0</v>
      </c>
      <c r="AT129" s="86">
        <f t="shared" si="3"/>
        <v>0</v>
      </c>
      <c r="AU129" s="87">
        <f>'02.08 - Řad 1-4'!P128</f>
        <v>0</v>
      </c>
      <c r="AV129" s="86">
        <f>'02.08 - Řad 1-4'!J35</f>
        <v>0</v>
      </c>
      <c r="AW129" s="86">
        <f>'02.08 - Řad 1-4'!J36</f>
        <v>0</v>
      </c>
      <c r="AX129" s="86">
        <f>'02.08 - Řad 1-4'!J37</f>
        <v>0</v>
      </c>
      <c r="AY129" s="86">
        <f>'02.08 - Řad 1-4'!J38</f>
        <v>0</v>
      </c>
      <c r="AZ129" s="86">
        <f>'02.08 - Řad 1-4'!F35</f>
        <v>0</v>
      </c>
      <c r="BA129" s="86">
        <f>'02.08 - Řad 1-4'!F36</f>
        <v>0</v>
      </c>
      <c r="BB129" s="86">
        <f>'02.08 - Řad 1-4'!F37</f>
        <v>0</v>
      </c>
      <c r="BC129" s="86">
        <f>'02.08 - Řad 1-4'!F38</f>
        <v>0</v>
      </c>
      <c r="BD129" s="88">
        <f>'02.08 - Řad 1-4'!F39</f>
        <v>0</v>
      </c>
      <c r="BT129" s="25" t="s">
        <v>90</v>
      </c>
      <c r="BV129" s="25" t="s">
        <v>83</v>
      </c>
      <c r="BW129" s="25" t="s">
        <v>195</v>
      </c>
      <c r="BX129" s="25" t="s">
        <v>171</v>
      </c>
      <c r="CL129" s="25" t="s">
        <v>1</v>
      </c>
    </row>
    <row r="130" spans="1:91" s="3" customFormat="1" ht="16.5" customHeight="1">
      <c r="A130" s="83" t="s">
        <v>91</v>
      </c>
      <c r="B130" s="48"/>
      <c r="C130" s="9"/>
      <c r="D130" s="9"/>
      <c r="E130" s="228" t="s">
        <v>196</v>
      </c>
      <c r="F130" s="228"/>
      <c r="G130" s="228"/>
      <c r="H130" s="228"/>
      <c r="I130" s="228"/>
      <c r="J130" s="9"/>
      <c r="K130" s="228" t="s">
        <v>197</v>
      </c>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43">
        <f>'02.09 - Řad 1-4-1'!J32</f>
        <v>0</v>
      </c>
      <c r="AH130" s="244"/>
      <c r="AI130" s="244"/>
      <c r="AJ130" s="244"/>
      <c r="AK130" s="244"/>
      <c r="AL130" s="244"/>
      <c r="AM130" s="244"/>
      <c r="AN130" s="243">
        <f t="shared" si="2"/>
        <v>0</v>
      </c>
      <c r="AO130" s="244"/>
      <c r="AP130" s="244"/>
      <c r="AQ130" s="84" t="s">
        <v>94</v>
      </c>
      <c r="AR130" s="48"/>
      <c r="AS130" s="85">
        <v>0</v>
      </c>
      <c r="AT130" s="86">
        <f t="shared" si="3"/>
        <v>0</v>
      </c>
      <c r="AU130" s="87">
        <f>'02.09 - Řad 1-4-1'!P125</f>
        <v>0</v>
      </c>
      <c r="AV130" s="86">
        <f>'02.09 - Řad 1-4-1'!J35</f>
        <v>0</v>
      </c>
      <c r="AW130" s="86">
        <f>'02.09 - Řad 1-4-1'!J36</f>
        <v>0</v>
      </c>
      <c r="AX130" s="86">
        <f>'02.09 - Řad 1-4-1'!J37</f>
        <v>0</v>
      </c>
      <c r="AY130" s="86">
        <f>'02.09 - Řad 1-4-1'!J38</f>
        <v>0</v>
      </c>
      <c r="AZ130" s="86">
        <f>'02.09 - Řad 1-4-1'!F35</f>
        <v>0</v>
      </c>
      <c r="BA130" s="86">
        <f>'02.09 - Řad 1-4-1'!F36</f>
        <v>0</v>
      </c>
      <c r="BB130" s="86">
        <f>'02.09 - Řad 1-4-1'!F37</f>
        <v>0</v>
      </c>
      <c r="BC130" s="86">
        <f>'02.09 - Řad 1-4-1'!F38</f>
        <v>0</v>
      </c>
      <c r="BD130" s="88">
        <f>'02.09 - Řad 1-4-1'!F39</f>
        <v>0</v>
      </c>
      <c r="BT130" s="25" t="s">
        <v>90</v>
      </c>
      <c r="BV130" s="25" t="s">
        <v>83</v>
      </c>
      <c r="BW130" s="25" t="s">
        <v>198</v>
      </c>
      <c r="BX130" s="25" t="s">
        <v>171</v>
      </c>
      <c r="CL130" s="25" t="s">
        <v>1</v>
      </c>
    </row>
    <row r="131" spans="1:91" s="3" customFormat="1" ht="16.5" customHeight="1">
      <c r="A131" s="83" t="s">
        <v>91</v>
      </c>
      <c r="B131" s="48"/>
      <c r="C131" s="9"/>
      <c r="D131" s="9"/>
      <c r="E131" s="228" t="s">
        <v>199</v>
      </c>
      <c r="F131" s="228"/>
      <c r="G131" s="228"/>
      <c r="H131" s="228"/>
      <c r="I131" s="228"/>
      <c r="J131" s="9"/>
      <c r="K131" s="228" t="s">
        <v>200</v>
      </c>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43">
        <f>'02.10 - Řad 1-5'!J32</f>
        <v>0</v>
      </c>
      <c r="AH131" s="244"/>
      <c r="AI131" s="244"/>
      <c r="AJ131" s="244"/>
      <c r="AK131" s="244"/>
      <c r="AL131" s="244"/>
      <c r="AM131" s="244"/>
      <c r="AN131" s="243">
        <f t="shared" si="2"/>
        <v>0</v>
      </c>
      <c r="AO131" s="244"/>
      <c r="AP131" s="244"/>
      <c r="AQ131" s="84" t="s">
        <v>94</v>
      </c>
      <c r="AR131" s="48"/>
      <c r="AS131" s="85">
        <v>0</v>
      </c>
      <c r="AT131" s="86">
        <f t="shared" si="3"/>
        <v>0</v>
      </c>
      <c r="AU131" s="87">
        <f>'02.10 - Řad 1-5'!P129</f>
        <v>0</v>
      </c>
      <c r="AV131" s="86">
        <f>'02.10 - Řad 1-5'!J35</f>
        <v>0</v>
      </c>
      <c r="AW131" s="86">
        <f>'02.10 - Řad 1-5'!J36</f>
        <v>0</v>
      </c>
      <c r="AX131" s="86">
        <f>'02.10 - Řad 1-5'!J37</f>
        <v>0</v>
      </c>
      <c r="AY131" s="86">
        <f>'02.10 - Řad 1-5'!J38</f>
        <v>0</v>
      </c>
      <c r="AZ131" s="86">
        <f>'02.10 - Řad 1-5'!F35</f>
        <v>0</v>
      </c>
      <c r="BA131" s="86">
        <f>'02.10 - Řad 1-5'!F36</f>
        <v>0</v>
      </c>
      <c r="BB131" s="86">
        <f>'02.10 - Řad 1-5'!F37</f>
        <v>0</v>
      </c>
      <c r="BC131" s="86">
        <f>'02.10 - Řad 1-5'!F38</f>
        <v>0</v>
      </c>
      <c r="BD131" s="88">
        <f>'02.10 - Řad 1-5'!F39</f>
        <v>0</v>
      </c>
      <c r="BT131" s="25" t="s">
        <v>90</v>
      </c>
      <c r="BV131" s="25" t="s">
        <v>83</v>
      </c>
      <c r="BW131" s="25" t="s">
        <v>201</v>
      </c>
      <c r="BX131" s="25" t="s">
        <v>171</v>
      </c>
      <c r="CL131" s="25" t="s">
        <v>1</v>
      </c>
    </row>
    <row r="132" spans="1:91" s="3" customFormat="1" ht="16.5" customHeight="1">
      <c r="A132" s="83" t="s">
        <v>91</v>
      </c>
      <c r="B132" s="48"/>
      <c r="C132" s="9"/>
      <c r="D132" s="9"/>
      <c r="E132" s="228" t="s">
        <v>202</v>
      </c>
      <c r="F132" s="228"/>
      <c r="G132" s="228"/>
      <c r="H132" s="228"/>
      <c r="I132" s="228"/>
      <c r="J132" s="9"/>
      <c r="K132" s="228" t="s">
        <v>203</v>
      </c>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43">
        <f>'02.11 - Řad 2'!J32</f>
        <v>0</v>
      </c>
      <c r="AH132" s="244"/>
      <c r="AI132" s="244"/>
      <c r="AJ132" s="244"/>
      <c r="AK132" s="244"/>
      <c r="AL132" s="244"/>
      <c r="AM132" s="244"/>
      <c r="AN132" s="243">
        <f t="shared" si="2"/>
        <v>0</v>
      </c>
      <c r="AO132" s="244"/>
      <c r="AP132" s="244"/>
      <c r="AQ132" s="84" t="s">
        <v>94</v>
      </c>
      <c r="AR132" s="48"/>
      <c r="AS132" s="85">
        <v>0</v>
      </c>
      <c r="AT132" s="86">
        <f t="shared" si="3"/>
        <v>0</v>
      </c>
      <c r="AU132" s="87">
        <f>'02.11 - Řad 2'!P127</f>
        <v>0</v>
      </c>
      <c r="AV132" s="86">
        <f>'02.11 - Řad 2'!J35</f>
        <v>0</v>
      </c>
      <c r="AW132" s="86">
        <f>'02.11 - Řad 2'!J36</f>
        <v>0</v>
      </c>
      <c r="AX132" s="86">
        <f>'02.11 - Řad 2'!J37</f>
        <v>0</v>
      </c>
      <c r="AY132" s="86">
        <f>'02.11 - Řad 2'!J38</f>
        <v>0</v>
      </c>
      <c r="AZ132" s="86">
        <f>'02.11 - Řad 2'!F35</f>
        <v>0</v>
      </c>
      <c r="BA132" s="86">
        <f>'02.11 - Řad 2'!F36</f>
        <v>0</v>
      </c>
      <c r="BB132" s="86">
        <f>'02.11 - Řad 2'!F37</f>
        <v>0</v>
      </c>
      <c r="BC132" s="86">
        <f>'02.11 - Řad 2'!F38</f>
        <v>0</v>
      </c>
      <c r="BD132" s="88">
        <f>'02.11 - Řad 2'!F39</f>
        <v>0</v>
      </c>
      <c r="BT132" s="25" t="s">
        <v>90</v>
      </c>
      <c r="BV132" s="25" t="s">
        <v>83</v>
      </c>
      <c r="BW132" s="25" t="s">
        <v>204</v>
      </c>
      <c r="BX132" s="25" t="s">
        <v>171</v>
      </c>
      <c r="CL132" s="25" t="s">
        <v>1</v>
      </c>
    </row>
    <row r="133" spans="1:91" s="3" customFormat="1" ht="16.5" customHeight="1">
      <c r="A133" s="83" t="s">
        <v>91</v>
      </c>
      <c r="B133" s="48"/>
      <c r="C133" s="9"/>
      <c r="D133" s="9"/>
      <c r="E133" s="228" t="s">
        <v>205</v>
      </c>
      <c r="F133" s="228"/>
      <c r="G133" s="228"/>
      <c r="H133" s="228"/>
      <c r="I133" s="228"/>
      <c r="J133" s="9"/>
      <c r="K133" s="228" t="s">
        <v>206</v>
      </c>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43">
        <f>'02.12 - Řad 2-1'!J32</f>
        <v>0</v>
      </c>
      <c r="AH133" s="244"/>
      <c r="AI133" s="244"/>
      <c r="AJ133" s="244"/>
      <c r="AK133" s="244"/>
      <c r="AL133" s="244"/>
      <c r="AM133" s="244"/>
      <c r="AN133" s="243">
        <f t="shared" si="2"/>
        <v>0</v>
      </c>
      <c r="AO133" s="244"/>
      <c r="AP133" s="244"/>
      <c r="AQ133" s="84" t="s">
        <v>94</v>
      </c>
      <c r="AR133" s="48"/>
      <c r="AS133" s="85">
        <v>0</v>
      </c>
      <c r="AT133" s="86">
        <f t="shared" si="3"/>
        <v>0</v>
      </c>
      <c r="AU133" s="87">
        <f>'02.12 - Řad 2-1'!P126</f>
        <v>0</v>
      </c>
      <c r="AV133" s="86">
        <f>'02.12 - Řad 2-1'!J35</f>
        <v>0</v>
      </c>
      <c r="AW133" s="86">
        <f>'02.12 - Řad 2-1'!J36</f>
        <v>0</v>
      </c>
      <c r="AX133" s="86">
        <f>'02.12 - Řad 2-1'!J37</f>
        <v>0</v>
      </c>
      <c r="AY133" s="86">
        <f>'02.12 - Řad 2-1'!J38</f>
        <v>0</v>
      </c>
      <c r="AZ133" s="86">
        <f>'02.12 - Řad 2-1'!F35</f>
        <v>0</v>
      </c>
      <c r="BA133" s="86">
        <f>'02.12 - Řad 2-1'!F36</f>
        <v>0</v>
      </c>
      <c r="BB133" s="86">
        <f>'02.12 - Řad 2-1'!F37</f>
        <v>0</v>
      </c>
      <c r="BC133" s="86">
        <f>'02.12 - Řad 2-1'!F38</f>
        <v>0</v>
      </c>
      <c r="BD133" s="88">
        <f>'02.12 - Řad 2-1'!F39</f>
        <v>0</v>
      </c>
      <c r="BT133" s="25" t="s">
        <v>90</v>
      </c>
      <c r="BV133" s="25" t="s">
        <v>83</v>
      </c>
      <c r="BW133" s="25" t="s">
        <v>207</v>
      </c>
      <c r="BX133" s="25" t="s">
        <v>171</v>
      </c>
      <c r="CL133" s="25" t="s">
        <v>1</v>
      </c>
    </row>
    <row r="134" spans="1:91" s="3" customFormat="1" ht="16.5" customHeight="1">
      <c r="A134" s="83" t="s">
        <v>91</v>
      </c>
      <c r="B134" s="48"/>
      <c r="C134" s="9"/>
      <c r="D134" s="9"/>
      <c r="E134" s="228" t="s">
        <v>208</v>
      </c>
      <c r="F134" s="228"/>
      <c r="G134" s="228"/>
      <c r="H134" s="228"/>
      <c r="I134" s="228"/>
      <c r="J134" s="9"/>
      <c r="K134" s="228" t="s">
        <v>209</v>
      </c>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43">
        <f>'02.13 - Řad 2-2'!J32</f>
        <v>0</v>
      </c>
      <c r="AH134" s="244"/>
      <c r="AI134" s="244"/>
      <c r="AJ134" s="244"/>
      <c r="AK134" s="244"/>
      <c r="AL134" s="244"/>
      <c r="AM134" s="244"/>
      <c r="AN134" s="243">
        <f t="shared" si="2"/>
        <v>0</v>
      </c>
      <c r="AO134" s="244"/>
      <c r="AP134" s="244"/>
      <c r="AQ134" s="84" t="s">
        <v>94</v>
      </c>
      <c r="AR134" s="48"/>
      <c r="AS134" s="85">
        <v>0</v>
      </c>
      <c r="AT134" s="86">
        <f t="shared" si="3"/>
        <v>0</v>
      </c>
      <c r="AU134" s="87">
        <f>'02.13 - Řad 2-2'!P126</f>
        <v>0</v>
      </c>
      <c r="AV134" s="86">
        <f>'02.13 - Řad 2-2'!J35</f>
        <v>0</v>
      </c>
      <c r="AW134" s="86">
        <f>'02.13 - Řad 2-2'!J36</f>
        <v>0</v>
      </c>
      <c r="AX134" s="86">
        <f>'02.13 - Řad 2-2'!J37</f>
        <v>0</v>
      </c>
      <c r="AY134" s="86">
        <f>'02.13 - Řad 2-2'!J38</f>
        <v>0</v>
      </c>
      <c r="AZ134" s="86">
        <f>'02.13 - Řad 2-2'!F35</f>
        <v>0</v>
      </c>
      <c r="BA134" s="86">
        <f>'02.13 - Řad 2-2'!F36</f>
        <v>0</v>
      </c>
      <c r="BB134" s="86">
        <f>'02.13 - Řad 2-2'!F37</f>
        <v>0</v>
      </c>
      <c r="BC134" s="86">
        <f>'02.13 - Řad 2-2'!F38</f>
        <v>0</v>
      </c>
      <c r="BD134" s="88">
        <f>'02.13 - Řad 2-2'!F39</f>
        <v>0</v>
      </c>
      <c r="BT134" s="25" t="s">
        <v>90</v>
      </c>
      <c r="BV134" s="25" t="s">
        <v>83</v>
      </c>
      <c r="BW134" s="25" t="s">
        <v>210</v>
      </c>
      <c r="BX134" s="25" t="s">
        <v>171</v>
      </c>
      <c r="CL134" s="25" t="s">
        <v>1</v>
      </c>
    </row>
    <row r="135" spans="1:91" s="3" customFormat="1" ht="16.5" customHeight="1">
      <c r="A135" s="83" t="s">
        <v>91</v>
      </c>
      <c r="B135" s="48"/>
      <c r="C135" s="9"/>
      <c r="D135" s="9"/>
      <c r="E135" s="228" t="s">
        <v>211</v>
      </c>
      <c r="F135" s="228"/>
      <c r="G135" s="228"/>
      <c r="H135" s="228"/>
      <c r="I135" s="228"/>
      <c r="J135" s="9"/>
      <c r="K135" s="228" t="s">
        <v>212</v>
      </c>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43">
        <f>'02.14 - Řad 2-2-1'!J32</f>
        <v>0</v>
      </c>
      <c r="AH135" s="244"/>
      <c r="AI135" s="244"/>
      <c r="AJ135" s="244"/>
      <c r="AK135" s="244"/>
      <c r="AL135" s="244"/>
      <c r="AM135" s="244"/>
      <c r="AN135" s="243">
        <f t="shared" si="2"/>
        <v>0</v>
      </c>
      <c r="AO135" s="244"/>
      <c r="AP135" s="244"/>
      <c r="AQ135" s="84" t="s">
        <v>94</v>
      </c>
      <c r="AR135" s="48"/>
      <c r="AS135" s="85">
        <v>0</v>
      </c>
      <c r="AT135" s="86">
        <f t="shared" si="3"/>
        <v>0</v>
      </c>
      <c r="AU135" s="87">
        <f>'02.14 - Řad 2-2-1'!P126</f>
        <v>0</v>
      </c>
      <c r="AV135" s="86">
        <f>'02.14 - Řad 2-2-1'!J35</f>
        <v>0</v>
      </c>
      <c r="AW135" s="86">
        <f>'02.14 - Řad 2-2-1'!J36</f>
        <v>0</v>
      </c>
      <c r="AX135" s="86">
        <f>'02.14 - Řad 2-2-1'!J37</f>
        <v>0</v>
      </c>
      <c r="AY135" s="86">
        <f>'02.14 - Řad 2-2-1'!J38</f>
        <v>0</v>
      </c>
      <c r="AZ135" s="86">
        <f>'02.14 - Řad 2-2-1'!F35</f>
        <v>0</v>
      </c>
      <c r="BA135" s="86">
        <f>'02.14 - Řad 2-2-1'!F36</f>
        <v>0</v>
      </c>
      <c r="BB135" s="86">
        <f>'02.14 - Řad 2-2-1'!F37</f>
        <v>0</v>
      </c>
      <c r="BC135" s="86">
        <f>'02.14 - Řad 2-2-1'!F38</f>
        <v>0</v>
      </c>
      <c r="BD135" s="88">
        <f>'02.14 - Řad 2-2-1'!F39</f>
        <v>0</v>
      </c>
      <c r="BT135" s="25" t="s">
        <v>90</v>
      </c>
      <c r="BV135" s="25" t="s">
        <v>83</v>
      </c>
      <c r="BW135" s="25" t="s">
        <v>213</v>
      </c>
      <c r="BX135" s="25" t="s">
        <v>171</v>
      </c>
      <c r="CL135" s="25" t="s">
        <v>1</v>
      </c>
    </row>
    <row r="136" spans="1:91" s="3" customFormat="1" ht="16.5" customHeight="1">
      <c r="A136" s="83" t="s">
        <v>91</v>
      </c>
      <c r="B136" s="48"/>
      <c r="C136" s="9"/>
      <c r="D136" s="9"/>
      <c r="E136" s="228" t="s">
        <v>214</v>
      </c>
      <c r="F136" s="228"/>
      <c r="G136" s="228"/>
      <c r="H136" s="228"/>
      <c r="I136" s="228"/>
      <c r="J136" s="9"/>
      <c r="K136" s="228" t="s">
        <v>215</v>
      </c>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43">
        <f>'02.15 - Řad 2-2-1-1'!J32</f>
        <v>0</v>
      </c>
      <c r="AH136" s="244"/>
      <c r="AI136" s="244"/>
      <c r="AJ136" s="244"/>
      <c r="AK136" s="244"/>
      <c r="AL136" s="244"/>
      <c r="AM136" s="244"/>
      <c r="AN136" s="243">
        <f t="shared" si="2"/>
        <v>0</v>
      </c>
      <c r="AO136" s="244"/>
      <c r="AP136" s="244"/>
      <c r="AQ136" s="84" t="s">
        <v>94</v>
      </c>
      <c r="AR136" s="48"/>
      <c r="AS136" s="85">
        <v>0</v>
      </c>
      <c r="AT136" s="86">
        <f t="shared" si="3"/>
        <v>0</v>
      </c>
      <c r="AU136" s="87">
        <f>'02.15 - Řad 2-2-1-1'!P126</f>
        <v>0</v>
      </c>
      <c r="AV136" s="86">
        <f>'02.15 - Řad 2-2-1-1'!J35</f>
        <v>0</v>
      </c>
      <c r="AW136" s="86">
        <f>'02.15 - Řad 2-2-1-1'!J36</f>
        <v>0</v>
      </c>
      <c r="AX136" s="86">
        <f>'02.15 - Řad 2-2-1-1'!J37</f>
        <v>0</v>
      </c>
      <c r="AY136" s="86">
        <f>'02.15 - Řad 2-2-1-1'!J38</f>
        <v>0</v>
      </c>
      <c r="AZ136" s="86">
        <f>'02.15 - Řad 2-2-1-1'!F35</f>
        <v>0</v>
      </c>
      <c r="BA136" s="86">
        <f>'02.15 - Řad 2-2-1-1'!F36</f>
        <v>0</v>
      </c>
      <c r="BB136" s="86">
        <f>'02.15 - Řad 2-2-1-1'!F37</f>
        <v>0</v>
      </c>
      <c r="BC136" s="86">
        <f>'02.15 - Řad 2-2-1-1'!F38</f>
        <v>0</v>
      </c>
      <c r="BD136" s="88">
        <f>'02.15 - Řad 2-2-1-1'!F39</f>
        <v>0</v>
      </c>
      <c r="BT136" s="25" t="s">
        <v>90</v>
      </c>
      <c r="BV136" s="25" t="s">
        <v>83</v>
      </c>
      <c r="BW136" s="25" t="s">
        <v>216</v>
      </c>
      <c r="BX136" s="25" t="s">
        <v>171</v>
      </c>
      <c r="CL136" s="25" t="s">
        <v>1</v>
      </c>
    </row>
    <row r="137" spans="1:91" s="3" customFormat="1" ht="16.5" customHeight="1">
      <c r="A137" s="83" t="s">
        <v>91</v>
      </c>
      <c r="B137" s="48"/>
      <c r="C137" s="9"/>
      <c r="D137" s="9"/>
      <c r="E137" s="228" t="s">
        <v>217</v>
      </c>
      <c r="F137" s="228"/>
      <c r="G137" s="228"/>
      <c r="H137" s="228"/>
      <c r="I137" s="228"/>
      <c r="J137" s="9"/>
      <c r="K137" s="228" t="s">
        <v>218</v>
      </c>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43">
        <f>'02.16 - Řad 2-3'!J32</f>
        <v>0</v>
      </c>
      <c r="AH137" s="244"/>
      <c r="AI137" s="244"/>
      <c r="AJ137" s="244"/>
      <c r="AK137" s="244"/>
      <c r="AL137" s="244"/>
      <c r="AM137" s="244"/>
      <c r="AN137" s="243">
        <f t="shared" si="2"/>
        <v>0</v>
      </c>
      <c r="AO137" s="244"/>
      <c r="AP137" s="244"/>
      <c r="AQ137" s="84" t="s">
        <v>94</v>
      </c>
      <c r="AR137" s="48"/>
      <c r="AS137" s="85">
        <v>0</v>
      </c>
      <c r="AT137" s="86">
        <f t="shared" si="3"/>
        <v>0</v>
      </c>
      <c r="AU137" s="87">
        <f>'02.16 - Řad 2-3'!P126</f>
        <v>0</v>
      </c>
      <c r="AV137" s="86">
        <f>'02.16 - Řad 2-3'!J35</f>
        <v>0</v>
      </c>
      <c r="AW137" s="86">
        <f>'02.16 - Řad 2-3'!J36</f>
        <v>0</v>
      </c>
      <c r="AX137" s="86">
        <f>'02.16 - Řad 2-3'!J37</f>
        <v>0</v>
      </c>
      <c r="AY137" s="86">
        <f>'02.16 - Řad 2-3'!J38</f>
        <v>0</v>
      </c>
      <c r="AZ137" s="86">
        <f>'02.16 - Řad 2-3'!F35</f>
        <v>0</v>
      </c>
      <c r="BA137" s="86">
        <f>'02.16 - Řad 2-3'!F36</f>
        <v>0</v>
      </c>
      <c r="BB137" s="86">
        <f>'02.16 - Řad 2-3'!F37</f>
        <v>0</v>
      </c>
      <c r="BC137" s="86">
        <f>'02.16 - Řad 2-3'!F38</f>
        <v>0</v>
      </c>
      <c r="BD137" s="88">
        <f>'02.16 - Řad 2-3'!F39</f>
        <v>0</v>
      </c>
      <c r="BT137" s="25" t="s">
        <v>90</v>
      </c>
      <c r="BV137" s="25" t="s">
        <v>83</v>
      </c>
      <c r="BW137" s="25" t="s">
        <v>219</v>
      </c>
      <c r="BX137" s="25" t="s">
        <v>171</v>
      </c>
      <c r="CL137" s="25" t="s">
        <v>1</v>
      </c>
    </row>
    <row r="138" spans="1:91" s="3" customFormat="1" ht="16.5" customHeight="1">
      <c r="A138" s="83" t="s">
        <v>91</v>
      </c>
      <c r="B138" s="48"/>
      <c r="C138" s="9"/>
      <c r="D138" s="9"/>
      <c r="E138" s="228" t="s">
        <v>220</v>
      </c>
      <c r="F138" s="228"/>
      <c r="G138" s="228"/>
      <c r="H138" s="228"/>
      <c r="I138" s="228"/>
      <c r="J138" s="9"/>
      <c r="K138" s="228" t="s">
        <v>221</v>
      </c>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43">
        <f>'02.17 - Řad 2-4'!J32</f>
        <v>0</v>
      </c>
      <c r="AH138" s="244"/>
      <c r="AI138" s="244"/>
      <c r="AJ138" s="244"/>
      <c r="AK138" s="244"/>
      <c r="AL138" s="244"/>
      <c r="AM138" s="244"/>
      <c r="AN138" s="243">
        <f t="shared" si="2"/>
        <v>0</v>
      </c>
      <c r="AO138" s="244"/>
      <c r="AP138" s="244"/>
      <c r="AQ138" s="84" t="s">
        <v>94</v>
      </c>
      <c r="AR138" s="48"/>
      <c r="AS138" s="85">
        <v>0</v>
      </c>
      <c r="AT138" s="86">
        <f t="shared" si="3"/>
        <v>0</v>
      </c>
      <c r="AU138" s="87">
        <f>'02.17 - Řad 2-4'!P126</f>
        <v>0</v>
      </c>
      <c r="AV138" s="86">
        <f>'02.17 - Řad 2-4'!J35</f>
        <v>0</v>
      </c>
      <c r="AW138" s="86">
        <f>'02.17 - Řad 2-4'!J36</f>
        <v>0</v>
      </c>
      <c r="AX138" s="86">
        <f>'02.17 - Řad 2-4'!J37</f>
        <v>0</v>
      </c>
      <c r="AY138" s="86">
        <f>'02.17 - Řad 2-4'!J38</f>
        <v>0</v>
      </c>
      <c r="AZ138" s="86">
        <f>'02.17 - Řad 2-4'!F35</f>
        <v>0</v>
      </c>
      <c r="BA138" s="86">
        <f>'02.17 - Řad 2-4'!F36</f>
        <v>0</v>
      </c>
      <c r="BB138" s="86">
        <f>'02.17 - Řad 2-4'!F37</f>
        <v>0</v>
      </c>
      <c r="BC138" s="86">
        <f>'02.17 - Řad 2-4'!F38</f>
        <v>0</v>
      </c>
      <c r="BD138" s="88">
        <f>'02.17 - Řad 2-4'!F39</f>
        <v>0</v>
      </c>
      <c r="BT138" s="25" t="s">
        <v>90</v>
      </c>
      <c r="BV138" s="25" t="s">
        <v>83</v>
      </c>
      <c r="BW138" s="25" t="s">
        <v>222</v>
      </c>
      <c r="BX138" s="25" t="s">
        <v>171</v>
      </c>
      <c r="CL138" s="25" t="s">
        <v>1</v>
      </c>
    </row>
    <row r="139" spans="1:91" s="3" customFormat="1" ht="16.5" customHeight="1">
      <c r="A139" s="83" t="s">
        <v>91</v>
      </c>
      <c r="B139" s="48"/>
      <c r="C139" s="9"/>
      <c r="D139" s="9"/>
      <c r="E139" s="228" t="s">
        <v>223</v>
      </c>
      <c r="F139" s="228"/>
      <c r="G139" s="228"/>
      <c r="H139" s="228"/>
      <c r="I139" s="228"/>
      <c r="J139" s="9"/>
      <c r="K139" s="228" t="s">
        <v>224</v>
      </c>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43">
        <f>'02.18 - Řad 2-5'!J32</f>
        <v>0</v>
      </c>
      <c r="AH139" s="244"/>
      <c r="AI139" s="244"/>
      <c r="AJ139" s="244"/>
      <c r="AK139" s="244"/>
      <c r="AL139" s="244"/>
      <c r="AM139" s="244"/>
      <c r="AN139" s="243">
        <f t="shared" si="2"/>
        <v>0</v>
      </c>
      <c r="AO139" s="244"/>
      <c r="AP139" s="244"/>
      <c r="AQ139" s="84" t="s">
        <v>94</v>
      </c>
      <c r="AR139" s="48"/>
      <c r="AS139" s="85">
        <v>0</v>
      </c>
      <c r="AT139" s="86">
        <f t="shared" si="3"/>
        <v>0</v>
      </c>
      <c r="AU139" s="87">
        <f>'02.18 - Řad 2-5'!P125</f>
        <v>0</v>
      </c>
      <c r="AV139" s="86">
        <f>'02.18 - Řad 2-5'!J35</f>
        <v>0</v>
      </c>
      <c r="AW139" s="86">
        <f>'02.18 - Řad 2-5'!J36</f>
        <v>0</v>
      </c>
      <c r="AX139" s="86">
        <f>'02.18 - Řad 2-5'!J37</f>
        <v>0</v>
      </c>
      <c r="AY139" s="86">
        <f>'02.18 - Řad 2-5'!J38</f>
        <v>0</v>
      </c>
      <c r="AZ139" s="86">
        <f>'02.18 - Řad 2-5'!F35</f>
        <v>0</v>
      </c>
      <c r="BA139" s="86">
        <f>'02.18 - Řad 2-5'!F36</f>
        <v>0</v>
      </c>
      <c r="BB139" s="86">
        <f>'02.18 - Řad 2-5'!F37</f>
        <v>0</v>
      </c>
      <c r="BC139" s="86">
        <f>'02.18 - Řad 2-5'!F38</f>
        <v>0</v>
      </c>
      <c r="BD139" s="88">
        <f>'02.18 - Řad 2-5'!F39</f>
        <v>0</v>
      </c>
      <c r="BT139" s="25" t="s">
        <v>90</v>
      </c>
      <c r="BV139" s="25" t="s">
        <v>83</v>
      </c>
      <c r="BW139" s="25" t="s">
        <v>225</v>
      </c>
      <c r="BX139" s="25" t="s">
        <v>171</v>
      </c>
      <c r="CL139" s="25" t="s">
        <v>1</v>
      </c>
    </row>
    <row r="140" spans="1:91" s="3" customFormat="1" ht="16.5" customHeight="1">
      <c r="A140" s="83" t="s">
        <v>91</v>
      </c>
      <c r="B140" s="48"/>
      <c r="C140" s="9"/>
      <c r="D140" s="9"/>
      <c r="E140" s="228" t="s">
        <v>226</v>
      </c>
      <c r="F140" s="228"/>
      <c r="G140" s="228"/>
      <c r="H140" s="228"/>
      <c r="I140" s="228"/>
      <c r="J140" s="9"/>
      <c r="K140" s="228" t="s">
        <v>227</v>
      </c>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43">
        <f>'02.19 - Přípojka pro ČOV'!J32</f>
        <v>0</v>
      </c>
      <c r="AH140" s="244"/>
      <c r="AI140" s="244"/>
      <c r="AJ140" s="244"/>
      <c r="AK140" s="244"/>
      <c r="AL140" s="244"/>
      <c r="AM140" s="244"/>
      <c r="AN140" s="243">
        <f t="shared" si="2"/>
        <v>0</v>
      </c>
      <c r="AO140" s="244"/>
      <c r="AP140" s="244"/>
      <c r="AQ140" s="84" t="s">
        <v>94</v>
      </c>
      <c r="AR140" s="48"/>
      <c r="AS140" s="85">
        <v>0</v>
      </c>
      <c r="AT140" s="86">
        <f t="shared" si="3"/>
        <v>0</v>
      </c>
      <c r="AU140" s="87">
        <f>'02.19 - Přípojka pro ČOV'!P128</f>
        <v>0</v>
      </c>
      <c r="AV140" s="86">
        <f>'02.19 - Přípojka pro ČOV'!J35</f>
        <v>0</v>
      </c>
      <c r="AW140" s="86">
        <f>'02.19 - Přípojka pro ČOV'!J36</f>
        <v>0</v>
      </c>
      <c r="AX140" s="86">
        <f>'02.19 - Přípojka pro ČOV'!J37</f>
        <v>0</v>
      </c>
      <c r="AY140" s="86">
        <f>'02.19 - Přípojka pro ČOV'!J38</f>
        <v>0</v>
      </c>
      <c r="AZ140" s="86">
        <f>'02.19 - Přípojka pro ČOV'!F35</f>
        <v>0</v>
      </c>
      <c r="BA140" s="86">
        <f>'02.19 - Přípojka pro ČOV'!F36</f>
        <v>0</v>
      </c>
      <c r="BB140" s="86">
        <f>'02.19 - Přípojka pro ČOV'!F37</f>
        <v>0</v>
      </c>
      <c r="BC140" s="86">
        <f>'02.19 - Přípojka pro ČOV'!F38</f>
        <v>0</v>
      </c>
      <c r="BD140" s="88">
        <f>'02.19 - Přípojka pro ČOV'!F39</f>
        <v>0</v>
      </c>
      <c r="BT140" s="25" t="s">
        <v>90</v>
      </c>
      <c r="BV140" s="25" t="s">
        <v>83</v>
      </c>
      <c r="BW140" s="25" t="s">
        <v>228</v>
      </c>
      <c r="BX140" s="25" t="s">
        <v>171</v>
      </c>
      <c r="CL140" s="25" t="s">
        <v>1</v>
      </c>
    </row>
    <row r="141" spans="1:91" s="6" customFormat="1" ht="16.5" customHeight="1">
      <c r="A141" s="83" t="s">
        <v>91</v>
      </c>
      <c r="B141" s="74"/>
      <c r="C141" s="75"/>
      <c r="D141" s="227" t="s">
        <v>229</v>
      </c>
      <c r="E141" s="227"/>
      <c r="F141" s="227"/>
      <c r="G141" s="227"/>
      <c r="H141" s="227"/>
      <c r="I141" s="76"/>
      <c r="J141" s="227" t="s">
        <v>230</v>
      </c>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42">
        <f>'SO-03 - Přípojky NN'!J30</f>
        <v>0</v>
      </c>
      <c r="AH141" s="241"/>
      <c r="AI141" s="241"/>
      <c r="AJ141" s="241"/>
      <c r="AK141" s="241"/>
      <c r="AL141" s="241"/>
      <c r="AM141" s="241"/>
      <c r="AN141" s="242">
        <f t="shared" si="2"/>
        <v>0</v>
      </c>
      <c r="AO141" s="241"/>
      <c r="AP141" s="241"/>
      <c r="AQ141" s="77" t="s">
        <v>107</v>
      </c>
      <c r="AR141" s="74"/>
      <c r="AS141" s="78">
        <v>0</v>
      </c>
      <c r="AT141" s="79">
        <f t="shared" si="3"/>
        <v>0</v>
      </c>
      <c r="AU141" s="80">
        <f>'SO-03 - Přípojky NN'!P122</f>
        <v>0</v>
      </c>
      <c r="AV141" s="79">
        <f>'SO-03 - Přípojky NN'!J33</f>
        <v>0</v>
      </c>
      <c r="AW141" s="79">
        <f>'SO-03 - Přípojky NN'!J34</f>
        <v>0</v>
      </c>
      <c r="AX141" s="79">
        <f>'SO-03 - Přípojky NN'!J35</f>
        <v>0</v>
      </c>
      <c r="AY141" s="79">
        <f>'SO-03 - Přípojky NN'!J36</f>
        <v>0</v>
      </c>
      <c r="AZ141" s="79">
        <f>'SO-03 - Přípojky NN'!F33</f>
        <v>0</v>
      </c>
      <c r="BA141" s="79">
        <f>'SO-03 - Přípojky NN'!F34</f>
        <v>0</v>
      </c>
      <c r="BB141" s="79">
        <f>'SO-03 - Přípojky NN'!F35</f>
        <v>0</v>
      </c>
      <c r="BC141" s="79">
        <f>'SO-03 - Přípojky NN'!F36</f>
        <v>0</v>
      </c>
      <c r="BD141" s="81">
        <f>'SO-03 - Přípojky NN'!F37</f>
        <v>0</v>
      </c>
      <c r="BT141" s="82" t="s">
        <v>88</v>
      </c>
      <c r="BV141" s="82" t="s">
        <v>83</v>
      </c>
      <c r="BW141" s="82" t="s">
        <v>231</v>
      </c>
      <c r="BX141" s="82" t="s">
        <v>5</v>
      </c>
      <c r="CL141" s="82" t="s">
        <v>1</v>
      </c>
      <c r="CM141" s="82" t="s">
        <v>90</v>
      </c>
    </row>
    <row r="142" spans="1:91" s="6" customFormat="1" ht="16.5" customHeight="1">
      <c r="A142" s="83" t="s">
        <v>91</v>
      </c>
      <c r="B142" s="74"/>
      <c r="C142" s="75"/>
      <c r="D142" s="227" t="s">
        <v>232</v>
      </c>
      <c r="E142" s="227"/>
      <c r="F142" s="227"/>
      <c r="G142" s="227"/>
      <c r="H142" s="227"/>
      <c r="I142" s="76"/>
      <c r="J142" s="227" t="s">
        <v>233</v>
      </c>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42">
        <f>'SO-04 - Samostatný sjezd ...'!J30</f>
        <v>0</v>
      </c>
      <c r="AH142" s="241"/>
      <c r="AI142" s="241"/>
      <c r="AJ142" s="241"/>
      <c r="AK142" s="241"/>
      <c r="AL142" s="241"/>
      <c r="AM142" s="241"/>
      <c r="AN142" s="242">
        <f t="shared" si="2"/>
        <v>0</v>
      </c>
      <c r="AO142" s="241"/>
      <c r="AP142" s="241"/>
      <c r="AQ142" s="77" t="s">
        <v>107</v>
      </c>
      <c r="AR142" s="74"/>
      <c r="AS142" s="78">
        <v>0</v>
      </c>
      <c r="AT142" s="79">
        <f t="shared" si="3"/>
        <v>0</v>
      </c>
      <c r="AU142" s="80">
        <f>'SO-04 - Samostatný sjezd ...'!P123</f>
        <v>0</v>
      </c>
      <c r="AV142" s="79">
        <f>'SO-04 - Samostatný sjezd ...'!J33</f>
        <v>0</v>
      </c>
      <c r="AW142" s="79">
        <f>'SO-04 - Samostatný sjezd ...'!J34</f>
        <v>0</v>
      </c>
      <c r="AX142" s="79">
        <f>'SO-04 - Samostatný sjezd ...'!J35</f>
        <v>0</v>
      </c>
      <c r="AY142" s="79">
        <f>'SO-04 - Samostatný sjezd ...'!J36</f>
        <v>0</v>
      </c>
      <c r="AZ142" s="79">
        <f>'SO-04 - Samostatný sjezd ...'!F33</f>
        <v>0</v>
      </c>
      <c r="BA142" s="79">
        <f>'SO-04 - Samostatný sjezd ...'!F34</f>
        <v>0</v>
      </c>
      <c r="BB142" s="79">
        <f>'SO-04 - Samostatný sjezd ...'!F35</f>
        <v>0</v>
      </c>
      <c r="BC142" s="79">
        <f>'SO-04 - Samostatný sjezd ...'!F36</f>
        <v>0</v>
      </c>
      <c r="BD142" s="81">
        <f>'SO-04 - Samostatný sjezd ...'!F37</f>
        <v>0</v>
      </c>
      <c r="BT142" s="82" t="s">
        <v>88</v>
      </c>
      <c r="BV142" s="82" t="s">
        <v>83</v>
      </c>
      <c r="BW142" s="82" t="s">
        <v>234</v>
      </c>
      <c r="BX142" s="82" t="s">
        <v>5</v>
      </c>
      <c r="CL142" s="82" t="s">
        <v>1</v>
      </c>
      <c r="CM142" s="82" t="s">
        <v>90</v>
      </c>
    </row>
    <row r="143" spans="1:91" s="6" customFormat="1" ht="16.5" customHeight="1">
      <c r="A143" s="83" t="s">
        <v>91</v>
      </c>
      <c r="B143" s="74"/>
      <c r="C143" s="75"/>
      <c r="D143" s="227" t="s">
        <v>235</v>
      </c>
      <c r="E143" s="227"/>
      <c r="F143" s="227"/>
      <c r="G143" s="227"/>
      <c r="H143" s="227"/>
      <c r="I143" s="76"/>
      <c r="J143" s="227" t="s">
        <v>236</v>
      </c>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42">
        <f>'SO-05 - ČOV - stavební část'!J30</f>
        <v>0</v>
      </c>
      <c r="AH143" s="241"/>
      <c r="AI143" s="241"/>
      <c r="AJ143" s="241"/>
      <c r="AK143" s="241"/>
      <c r="AL143" s="241"/>
      <c r="AM143" s="241"/>
      <c r="AN143" s="242">
        <f t="shared" si="2"/>
        <v>0</v>
      </c>
      <c r="AO143" s="241"/>
      <c r="AP143" s="241"/>
      <c r="AQ143" s="77" t="s">
        <v>107</v>
      </c>
      <c r="AR143" s="74"/>
      <c r="AS143" s="78">
        <v>0</v>
      </c>
      <c r="AT143" s="79">
        <f t="shared" si="3"/>
        <v>0</v>
      </c>
      <c r="AU143" s="80">
        <f>'SO-05 - ČOV - stavební část'!P140</f>
        <v>0</v>
      </c>
      <c r="AV143" s="79">
        <f>'SO-05 - ČOV - stavební část'!J33</f>
        <v>0</v>
      </c>
      <c r="AW143" s="79">
        <f>'SO-05 - ČOV - stavební část'!J34</f>
        <v>0</v>
      </c>
      <c r="AX143" s="79">
        <f>'SO-05 - ČOV - stavební část'!J35</f>
        <v>0</v>
      </c>
      <c r="AY143" s="79">
        <f>'SO-05 - ČOV - stavební část'!J36</f>
        <v>0</v>
      </c>
      <c r="AZ143" s="79">
        <f>'SO-05 - ČOV - stavební část'!F33</f>
        <v>0</v>
      </c>
      <c r="BA143" s="79">
        <f>'SO-05 - ČOV - stavební část'!F34</f>
        <v>0</v>
      </c>
      <c r="BB143" s="79">
        <f>'SO-05 - ČOV - stavební část'!F35</f>
        <v>0</v>
      </c>
      <c r="BC143" s="79">
        <f>'SO-05 - ČOV - stavební část'!F36</f>
        <v>0</v>
      </c>
      <c r="BD143" s="81">
        <f>'SO-05 - ČOV - stavební část'!F37</f>
        <v>0</v>
      </c>
      <c r="BT143" s="82" t="s">
        <v>88</v>
      </c>
      <c r="BV143" s="82" t="s">
        <v>83</v>
      </c>
      <c r="BW143" s="82" t="s">
        <v>237</v>
      </c>
      <c r="BX143" s="82" t="s">
        <v>5</v>
      </c>
      <c r="CL143" s="82" t="s">
        <v>1</v>
      </c>
      <c r="CM143" s="82" t="s">
        <v>90</v>
      </c>
    </row>
    <row r="144" spans="1:91" s="6" customFormat="1" ht="16.5" customHeight="1">
      <c r="A144" s="83" t="s">
        <v>91</v>
      </c>
      <c r="B144" s="74"/>
      <c r="C144" s="75"/>
      <c r="D144" s="227" t="s">
        <v>238</v>
      </c>
      <c r="E144" s="227"/>
      <c r="F144" s="227"/>
      <c r="G144" s="227"/>
      <c r="H144" s="227"/>
      <c r="I144" s="76"/>
      <c r="J144" s="227" t="s">
        <v>239</v>
      </c>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42">
        <f>'SO-06 - Vodojem - stavebn...'!J30</f>
        <v>0</v>
      </c>
      <c r="AH144" s="241"/>
      <c r="AI144" s="241"/>
      <c r="AJ144" s="241"/>
      <c r="AK144" s="241"/>
      <c r="AL144" s="241"/>
      <c r="AM144" s="241"/>
      <c r="AN144" s="242">
        <f t="shared" si="2"/>
        <v>0</v>
      </c>
      <c r="AO144" s="241"/>
      <c r="AP144" s="241"/>
      <c r="AQ144" s="77" t="s">
        <v>107</v>
      </c>
      <c r="AR144" s="74"/>
      <c r="AS144" s="78">
        <v>0</v>
      </c>
      <c r="AT144" s="79">
        <f t="shared" si="3"/>
        <v>0</v>
      </c>
      <c r="AU144" s="80">
        <f>'SO-06 - Vodojem - stavebn...'!P136</f>
        <v>0</v>
      </c>
      <c r="AV144" s="79">
        <f>'SO-06 - Vodojem - stavebn...'!J33</f>
        <v>0</v>
      </c>
      <c r="AW144" s="79">
        <f>'SO-06 - Vodojem - stavebn...'!J34</f>
        <v>0</v>
      </c>
      <c r="AX144" s="79">
        <f>'SO-06 - Vodojem - stavebn...'!J35</f>
        <v>0</v>
      </c>
      <c r="AY144" s="79">
        <f>'SO-06 - Vodojem - stavebn...'!J36</f>
        <v>0</v>
      </c>
      <c r="AZ144" s="79">
        <f>'SO-06 - Vodojem - stavebn...'!F33</f>
        <v>0</v>
      </c>
      <c r="BA144" s="79">
        <f>'SO-06 - Vodojem - stavebn...'!F34</f>
        <v>0</v>
      </c>
      <c r="BB144" s="79">
        <f>'SO-06 - Vodojem - stavebn...'!F35</f>
        <v>0</v>
      </c>
      <c r="BC144" s="79">
        <f>'SO-06 - Vodojem - stavebn...'!F36</f>
        <v>0</v>
      </c>
      <c r="BD144" s="81">
        <f>'SO-06 - Vodojem - stavebn...'!F37</f>
        <v>0</v>
      </c>
      <c r="BT144" s="82" t="s">
        <v>88</v>
      </c>
      <c r="BV144" s="82" t="s">
        <v>83</v>
      </c>
      <c r="BW144" s="82" t="s">
        <v>240</v>
      </c>
      <c r="BX144" s="82" t="s">
        <v>5</v>
      </c>
      <c r="CL144" s="82" t="s">
        <v>1</v>
      </c>
      <c r="CM144" s="82" t="s">
        <v>90</v>
      </c>
    </row>
    <row r="145" spans="1:91" s="6" customFormat="1" ht="16.5" customHeight="1">
      <c r="A145" s="83" t="s">
        <v>91</v>
      </c>
      <c r="B145" s="74"/>
      <c r="C145" s="75"/>
      <c r="D145" s="227" t="s">
        <v>241</v>
      </c>
      <c r="E145" s="227"/>
      <c r="F145" s="227"/>
      <c r="G145" s="227"/>
      <c r="H145" s="227"/>
      <c r="I145" s="76"/>
      <c r="J145" s="227" t="s">
        <v>242</v>
      </c>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42">
        <f>'SO-07 - Přeložka podzemní...'!J30</f>
        <v>0</v>
      </c>
      <c r="AH145" s="241"/>
      <c r="AI145" s="241"/>
      <c r="AJ145" s="241"/>
      <c r="AK145" s="241"/>
      <c r="AL145" s="241"/>
      <c r="AM145" s="241"/>
      <c r="AN145" s="242">
        <f t="shared" si="2"/>
        <v>0</v>
      </c>
      <c r="AO145" s="241"/>
      <c r="AP145" s="241"/>
      <c r="AQ145" s="77" t="s">
        <v>107</v>
      </c>
      <c r="AR145" s="74"/>
      <c r="AS145" s="78">
        <v>0</v>
      </c>
      <c r="AT145" s="79">
        <f t="shared" si="3"/>
        <v>0</v>
      </c>
      <c r="AU145" s="80">
        <f>'SO-07 - Přeložka podzemní...'!P118</f>
        <v>0</v>
      </c>
      <c r="AV145" s="79">
        <f>'SO-07 - Přeložka podzemní...'!J33</f>
        <v>0</v>
      </c>
      <c r="AW145" s="79">
        <f>'SO-07 - Přeložka podzemní...'!J34</f>
        <v>0</v>
      </c>
      <c r="AX145" s="79">
        <f>'SO-07 - Přeložka podzemní...'!J35</f>
        <v>0</v>
      </c>
      <c r="AY145" s="79">
        <f>'SO-07 - Přeložka podzemní...'!J36</f>
        <v>0</v>
      </c>
      <c r="AZ145" s="79">
        <f>'SO-07 - Přeložka podzemní...'!F33</f>
        <v>0</v>
      </c>
      <c r="BA145" s="79">
        <f>'SO-07 - Přeložka podzemní...'!F34</f>
        <v>0</v>
      </c>
      <c r="BB145" s="79">
        <f>'SO-07 - Přeložka podzemní...'!F35</f>
        <v>0</v>
      </c>
      <c r="BC145" s="79">
        <f>'SO-07 - Přeložka podzemní...'!F36</f>
        <v>0</v>
      </c>
      <c r="BD145" s="81">
        <f>'SO-07 - Přeložka podzemní...'!F37</f>
        <v>0</v>
      </c>
      <c r="BT145" s="82" t="s">
        <v>88</v>
      </c>
      <c r="BV145" s="82" t="s">
        <v>83</v>
      </c>
      <c r="BW145" s="82" t="s">
        <v>243</v>
      </c>
      <c r="BX145" s="82" t="s">
        <v>5</v>
      </c>
      <c r="CL145" s="82" t="s">
        <v>1</v>
      </c>
      <c r="CM145" s="82" t="s">
        <v>90</v>
      </c>
    </row>
    <row r="146" spans="1:91" s="6" customFormat="1" ht="16.5" customHeight="1">
      <c r="B146" s="74"/>
      <c r="C146" s="75"/>
      <c r="D146" s="227" t="s">
        <v>244</v>
      </c>
      <c r="E146" s="227"/>
      <c r="F146" s="227"/>
      <c r="G146" s="227"/>
      <c r="H146" s="227"/>
      <c r="I146" s="76"/>
      <c r="J146" s="227" t="s">
        <v>245</v>
      </c>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40">
        <f>ROUND(SUM(AG147:AG148),2)</f>
        <v>0</v>
      </c>
      <c r="AH146" s="241"/>
      <c r="AI146" s="241"/>
      <c r="AJ146" s="241"/>
      <c r="AK146" s="241"/>
      <c r="AL146" s="241"/>
      <c r="AM146" s="241"/>
      <c r="AN146" s="242">
        <f t="shared" si="2"/>
        <v>0</v>
      </c>
      <c r="AO146" s="241"/>
      <c r="AP146" s="241"/>
      <c r="AQ146" s="77" t="s">
        <v>107</v>
      </c>
      <c r="AR146" s="74"/>
      <c r="AS146" s="78">
        <f>ROUND(SUM(AS147:AS148),2)</f>
        <v>0</v>
      </c>
      <c r="AT146" s="79">
        <f t="shared" si="3"/>
        <v>0</v>
      </c>
      <c r="AU146" s="80">
        <f>ROUND(SUM(AU147:AU148),5)</f>
        <v>0</v>
      </c>
      <c r="AV146" s="79">
        <f>ROUND(AZ146*L29,2)</f>
        <v>0</v>
      </c>
      <c r="AW146" s="79">
        <f>ROUND(BA146*L30,2)</f>
        <v>0</v>
      </c>
      <c r="AX146" s="79">
        <f>ROUND(BB146*L29,2)</f>
        <v>0</v>
      </c>
      <c r="AY146" s="79">
        <f>ROUND(BC146*L30,2)</f>
        <v>0</v>
      </c>
      <c r="AZ146" s="79">
        <f>ROUND(SUM(AZ147:AZ148),2)</f>
        <v>0</v>
      </c>
      <c r="BA146" s="79">
        <f>ROUND(SUM(BA147:BA148),2)</f>
        <v>0</v>
      </c>
      <c r="BB146" s="79">
        <f>ROUND(SUM(BB147:BB148),2)</f>
        <v>0</v>
      </c>
      <c r="BC146" s="79">
        <f>ROUND(SUM(BC147:BC148),2)</f>
        <v>0</v>
      </c>
      <c r="BD146" s="81">
        <f>ROUND(SUM(BD147:BD148),2)</f>
        <v>0</v>
      </c>
      <c r="BS146" s="82" t="s">
        <v>80</v>
      </c>
      <c r="BT146" s="82" t="s">
        <v>88</v>
      </c>
      <c r="BU146" s="82" t="s">
        <v>82</v>
      </c>
      <c r="BV146" s="82" t="s">
        <v>83</v>
      </c>
      <c r="BW146" s="82" t="s">
        <v>246</v>
      </c>
      <c r="BX146" s="82" t="s">
        <v>5</v>
      </c>
      <c r="CL146" s="82" t="s">
        <v>1</v>
      </c>
      <c r="CM146" s="82" t="s">
        <v>90</v>
      </c>
    </row>
    <row r="147" spans="1:91" s="3" customFormat="1" ht="16.5" customHeight="1">
      <c r="A147" s="83" t="s">
        <v>91</v>
      </c>
      <c r="B147" s="48"/>
      <c r="C147" s="9"/>
      <c r="D147" s="9"/>
      <c r="E147" s="228" t="s">
        <v>247</v>
      </c>
      <c r="F147" s="228"/>
      <c r="G147" s="228"/>
      <c r="H147" s="228"/>
      <c r="I147" s="228"/>
      <c r="J147" s="9"/>
      <c r="K147" s="228" t="s">
        <v>248</v>
      </c>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43">
        <f>'SO-08.1 - Kanalizační pří...'!J32</f>
        <v>0</v>
      </c>
      <c r="AH147" s="244"/>
      <c r="AI147" s="244"/>
      <c r="AJ147" s="244"/>
      <c r="AK147" s="244"/>
      <c r="AL147" s="244"/>
      <c r="AM147" s="244"/>
      <c r="AN147" s="243">
        <f t="shared" si="2"/>
        <v>0</v>
      </c>
      <c r="AO147" s="244"/>
      <c r="AP147" s="244"/>
      <c r="AQ147" s="84" t="s">
        <v>94</v>
      </c>
      <c r="AR147" s="48"/>
      <c r="AS147" s="85">
        <v>0</v>
      </c>
      <c r="AT147" s="86">
        <f t="shared" si="3"/>
        <v>0</v>
      </c>
      <c r="AU147" s="87">
        <f>'SO-08.1 - Kanalizační pří...'!P129</f>
        <v>0</v>
      </c>
      <c r="AV147" s="86">
        <f>'SO-08.1 - Kanalizační pří...'!J35</f>
        <v>0</v>
      </c>
      <c r="AW147" s="86">
        <f>'SO-08.1 - Kanalizační pří...'!J36</f>
        <v>0</v>
      </c>
      <c r="AX147" s="86">
        <f>'SO-08.1 - Kanalizační pří...'!J37</f>
        <v>0</v>
      </c>
      <c r="AY147" s="86">
        <f>'SO-08.1 - Kanalizační pří...'!J38</f>
        <v>0</v>
      </c>
      <c r="AZ147" s="86">
        <f>'SO-08.1 - Kanalizační pří...'!F35</f>
        <v>0</v>
      </c>
      <c r="BA147" s="86">
        <f>'SO-08.1 - Kanalizační pří...'!F36</f>
        <v>0</v>
      </c>
      <c r="BB147" s="86">
        <f>'SO-08.1 - Kanalizační pří...'!F37</f>
        <v>0</v>
      </c>
      <c r="BC147" s="86">
        <f>'SO-08.1 - Kanalizační pří...'!F38</f>
        <v>0</v>
      </c>
      <c r="BD147" s="88">
        <f>'SO-08.1 - Kanalizační pří...'!F39</f>
        <v>0</v>
      </c>
      <c r="BT147" s="25" t="s">
        <v>90</v>
      </c>
      <c r="BV147" s="25" t="s">
        <v>83</v>
      </c>
      <c r="BW147" s="25" t="s">
        <v>249</v>
      </c>
      <c r="BX147" s="25" t="s">
        <v>246</v>
      </c>
      <c r="CL147" s="25" t="s">
        <v>1</v>
      </c>
    </row>
    <row r="148" spans="1:91" s="3" customFormat="1" ht="16.5" customHeight="1">
      <c r="A148" s="83" t="s">
        <v>91</v>
      </c>
      <c r="B148" s="48"/>
      <c r="C148" s="9"/>
      <c r="D148" s="9"/>
      <c r="E148" s="228" t="s">
        <v>250</v>
      </c>
      <c r="F148" s="228"/>
      <c r="G148" s="228"/>
      <c r="H148" s="228"/>
      <c r="I148" s="228"/>
      <c r="J148" s="9"/>
      <c r="K148" s="228" t="s">
        <v>251</v>
      </c>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43">
        <f>'SO-08.2 - Vodovodní přípojky'!J32</f>
        <v>0</v>
      </c>
      <c r="AH148" s="244"/>
      <c r="AI148" s="244"/>
      <c r="AJ148" s="244"/>
      <c r="AK148" s="244"/>
      <c r="AL148" s="244"/>
      <c r="AM148" s="244"/>
      <c r="AN148" s="243">
        <f t="shared" si="2"/>
        <v>0</v>
      </c>
      <c r="AO148" s="244"/>
      <c r="AP148" s="244"/>
      <c r="AQ148" s="84" t="s">
        <v>94</v>
      </c>
      <c r="AR148" s="48"/>
      <c r="AS148" s="85">
        <v>0</v>
      </c>
      <c r="AT148" s="86">
        <f t="shared" si="3"/>
        <v>0</v>
      </c>
      <c r="AU148" s="87">
        <f>'SO-08.2 - Vodovodní přípojky'!P128</f>
        <v>0</v>
      </c>
      <c r="AV148" s="86">
        <f>'SO-08.2 - Vodovodní přípojky'!J35</f>
        <v>0</v>
      </c>
      <c r="AW148" s="86">
        <f>'SO-08.2 - Vodovodní přípojky'!J36</f>
        <v>0</v>
      </c>
      <c r="AX148" s="86">
        <f>'SO-08.2 - Vodovodní přípojky'!J37</f>
        <v>0</v>
      </c>
      <c r="AY148" s="86">
        <f>'SO-08.2 - Vodovodní přípojky'!J38</f>
        <v>0</v>
      </c>
      <c r="AZ148" s="86">
        <f>'SO-08.2 - Vodovodní přípojky'!F35</f>
        <v>0</v>
      </c>
      <c r="BA148" s="86">
        <f>'SO-08.2 - Vodovodní přípojky'!F36</f>
        <v>0</v>
      </c>
      <c r="BB148" s="86">
        <f>'SO-08.2 - Vodovodní přípojky'!F37</f>
        <v>0</v>
      </c>
      <c r="BC148" s="86">
        <f>'SO-08.2 - Vodovodní přípojky'!F38</f>
        <v>0</v>
      </c>
      <c r="BD148" s="88">
        <f>'SO-08.2 - Vodovodní přípojky'!F39</f>
        <v>0</v>
      </c>
      <c r="BT148" s="25" t="s">
        <v>90</v>
      </c>
      <c r="BV148" s="25" t="s">
        <v>83</v>
      </c>
      <c r="BW148" s="25" t="s">
        <v>252</v>
      </c>
      <c r="BX148" s="25" t="s">
        <v>246</v>
      </c>
      <c r="CL148" s="25" t="s">
        <v>1</v>
      </c>
    </row>
    <row r="149" spans="1:91" s="6" customFormat="1" ht="16.5" customHeight="1">
      <c r="A149" s="83" t="s">
        <v>91</v>
      </c>
      <c r="B149" s="74"/>
      <c r="C149" s="75"/>
      <c r="D149" s="227" t="s">
        <v>253</v>
      </c>
      <c r="E149" s="227"/>
      <c r="F149" s="227"/>
      <c r="G149" s="227"/>
      <c r="H149" s="227"/>
      <c r="I149" s="76"/>
      <c r="J149" s="227" t="s">
        <v>254</v>
      </c>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42">
        <f>'SO-09 - Opravy místních k...'!J30</f>
        <v>0</v>
      </c>
      <c r="AH149" s="241"/>
      <c r="AI149" s="241"/>
      <c r="AJ149" s="241"/>
      <c r="AK149" s="241"/>
      <c r="AL149" s="241"/>
      <c r="AM149" s="241"/>
      <c r="AN149" s="242">
        <f t="shared" si="2"/>
        <v>0</v>
      </c>
      <c r="AO149" s="241"/>
      <c r="AP149" s="241"/>
      <c r="AQ149" s="77" t="s">
        <v>87</v>
      </c>
      <c r="AR149" s="74"/>
      <c r="AS149" s="78">
        <v>0</v>
      </c>
      <c r="AT149" s="79">
        <f t="shared" si="3"/>
        <v>0</v>
      </c>
      <c r="AU149" s="80">
        <f>'SO-09 - Opravy místních k...'!P125</f>
        <v>0</v>
      </c>
      <c r="AV149" s="79">
        <f>'SO-09 - Opravy místních k...'!J33</f>
        <v>0</v>
      </c>
      <c r="AW149" s="79">
        <f>'SO-09 - Opravy místních k...'!J34</f>
        <v>0</v>
      </c>
      <c r="AX149" s="79">
        <f>'SO-09 - Opravy místních k...'!J35</f>
        <v>0</v>
      </c>
      <c r="AY149" s="79">
        <f>'SO-09 - Opravy místních k...'!J36</f>
        <v>0</v>
      </c>
      <c r="AZ149" s="79">
        <f>'SO-09 - Opravy místních k...'!F33</f>
        <v>0</v>
      </c>
      <c r="BA149" s="79">
        <f>'SO-09 - Opravy místních k...'!F34</f>
        <v>0</v>
      </c>
      <c r="BB149" s="79">
        <f>'SO-09 - Opravy místních k...'!F35</f>
        <v>0</v>
      </c>
      <c r="BC149" s="79">
        <f>'SO-09 - Opravy místních k...'!F36</f>
        <v>0</v>
      </c>
      <c r="BD149" s="81">
        <f>'SO-09 - Opravy místních k...'!F37</f>
        <v>0</v>
      </c>
      <c r="BT149" s="82" t="s">
        <v>88</v>
      </c>
      <c r="BV149" s="82" t="s">
        <v>83</v>
      </c>
      <c r="BW149" s="82" t="s">
        <v>255</v>
      </c>
      <c r="BX149" s="82" t="s">
        <v>5</v>
      </c>
      <c r="CL149" s="82" t="s">
        <v>1</v>
      </c>
      <c r="CM149" s="82" t="s">
        <v>90</v>
      </c>
    </row>
    <row r="150" spans="1:91" s="6" customFormat="1" ht="16.5" customHeight="1">
      <c r="A150" s="83" t="s">
        <v>91</v>
      </c>
      <c r="B150" s="74"/>
      <c r="C150" s="75"/>
      <c r="D150" s="227" t="s">
        <v>256</v>
      </c>
      <c r="E150" s="227"/>
      <c r="F150" s="227"/>
      <c r="G150" s="227"/>
      <c r="H150" s="227"/>
      <c r="I150" s="76"/>
      <c r="J150" s="227" t="s">
        <v>257</v>
      </c>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42">
        <f>'SO-10 - Oprava stávající ...'!J30</f>
        <v>0</v>
      </c>
      <c r="AH150" s="241"/>
      <c r="AI150" s="241"/>
      <c r="AJ150" s="241"/>
      <c r="AK150" s="241"/>
      <c r="AL150" s="241"/>
      <c r="AM150" s="241"/>
      <c r="AN150" s="242">
        <f t="shared" si="2"/>
        <v>0</v>
      </c>
      <c r="AO150" s="241"/>
      <c r="AP150" s="241"/>
      <c r="AQ150" s="77" t="s">
        <v>107</v>
      </c>
      <c r="AR150" s="74"/>
      <c r="AS150" s="78">
        <v>0</v>
      </c>
      <c r="AT150" s="79">
        <f t="shared" si="3"/>
        <v>0</v>
      </c>
      <c r="AU150" s="80">
        <f>'SO-10 - Oprava stávající ...'!P127</f>
        <v>0</v>
      </c>
      <c r="AV150" s="79">
        <f>'SO-10 - Oprava stávající ...'!J33</f>
        <v>0</v>
      </c>
      <c r="AW150" s="79">
        <f>'SO-10 - Oprava stávající ...'!J34</f>
        <v>0</v>
      </c>
      <c r="AX150" s="79">
        <f>'SO-10 - Oprava stávající ...'!J35</f>
        <v>0</v>
      </c>
      <c r="AY150" s="79">
        <f>'SO-10 - Oprava stávající ...'!J36</f>
        <v>0</v>
      </c>
      <c r="AZ150" s="79">
        <f>'SO-10 - Oprava stávající ...'!F33</f>
        <v>0</v>
      </c>
      <c r="BA150" s="79">
        <f>'SO-10 - Oprava stávající ...'!F34</f>
        <v>0</v>
      </c>
      <c r="BB150" s="79">
        <f>'SO-10 - Oprava stávající ...'!F35</f>
        <v>0</v>
      </c>
      <c r="BC150" s="79">
        <f>'SO-10 - Oprava stávající ...'!F36</f>
        <v>0</v>
      </c>
      <c r="BD150" s="81">
        <f>'SO-10 - Oprava stávající ...'!F37</f>
        <v>0</v>
      </c>
      <c r="BT150" s="82" t="s">
        <v>88</v>
      </c>
      <c r="BV150" s="82" t="s">
        <v>83</v>
      </c>
      <c r="BW150" s="82" t="s">
        <v>258</v>
      </c>
      <c r="BX150" s="82" t="s">
        <v>5</v>
      </c>
      <c r="CL150" s="82" t="s">
        <v>1</v>
      </c>
      <c r="CM150" s="82" t="s">
        <v>90</v>
      </c>
    </row>
    <row r="151" spans="1:91" s="6" customFormat="1" ht="16.5" customHeight="1">
      <c r="A151" s="83" t="s">
        <v>91</v>
      </c>
      <c r="B151" s="74"/>
      <c r="C151" s="75"/>
      <c r="D151" s="227" t="s">
        <v>259</v>
      </c>
      <c r="E151" s="227"/>
      <c r="F151" s="227"/>
      <c r="G151" s="227"/>
      <c r="H151" s="227"/>
      <c r="I151" s="76"/>
      <c r="J151" s="227" t="s">
        <v>260</v>
      </c>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42">
        <f>'VRN - Ostatní a vedlejší ...'!J30</f>
        <v>0</v>
      </c>
      <c r="AH151" s="241"/>
      <c r="AI151" s="241"/>
      <c r="AJ151" s="241"/>
      <c r="AK151" s="241"/>
      <c r="AL151" s="241"/>
      <c r="AM151" s="241"/>
      <c r="AN151" s="242">
        <f t="shared" si="2"/>
        <v>0</v>
      </c>
      <c r="AO151" s="241"/>
      <c r="AP151" s="241"/>
      <c r="AQ151" s="77" t="s">
        <v>261</v>
      </c>
      <c r="AR151" s="74"/>
      <c r="AS151" s="89">
        <v>0</v>
      </c>
      <c r="AT151" s="90">
        <f t="shared" si="3"/>
        <v>0</v>
      </c>
      <c r="AU151" s="91">
        <f>'VRN - Ostatní a vedlejší ...'!P118</f>
        <v>0</v>
      </c>
      <c r="AV151" s="90">
        <f>'VRN - Ostatní a vedlejší ...'!J33</f>
        <v>0</v>
      </c>
      <c r="AW151" s="90">
        <f>'VRN - Ostatní a vedlejší ...'!J34</f>
        <v>0</v>
      </c>
      <c r="AX151" s="90">
        <f>'VRN - Ostatní a vedlejší ...'!J35</f>
        <v>0</v>
      </c>
      <c r="AY151" s="90">
        <f>'VRN - Ostatní a vedlejší ...'!J36</f>
        <v>0</v>
      </c>
      <c r="AZ151" s="90">
        <f>'VRN - Ostatní a vedlejší ...'!F33</f>
        <v>0</v>
      </c>
      <c r="BA151" s="90">
        <f>'VRN - Ostatní a vedlejší ...'!F34</f>
        <v>0</v>
      </c>
      <c r="BB151" s="90">
        <f>'VRN - Ostatní a vedlejší ...'!F35</f>
        <v>0</v>
      </c>
      <c r="BC151" s="90">
        <f>'VRN - Ostatní a vedlejší ...'!F36</f>
        <v>0</v>
      </c>
      <c r="BD151" s="92">
        <f>'VRN - Ostatní a vedlejší ...'!F37</f>
        <v>0</v>
      </c>
      <c r="BT151" s="82" t="s">
        <v>88</v>
      </c>
      <c r="BV151" s="82" t="s">
        <v>83</v>
      </c>
      <c r="BW151" s="82" t="s">
        <v>262</v>
      </c>
      <c r="BX151" s="82" t="s">
        <v>5</v>
      </c>
      <c r="CL151" s="82" t="s">
        <v>1</v>
      </c>
      <c r="CM151" s="82" t="s">
        <v>90</v>
      </c>
    </row>
    <row r="152" spans="1:91" s="1" customFormat="1" ht="30" customHeight="1">
      <c r="B152" s="32"/>
      <c r="AR152" s="32"/>
    </row>
    <row r="153" spans="1:91" s="1" customFormat="1" ht="6.9" customHeight="1">
      <c r="B153" s="44"/>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32"/>
    </row>
  </sheetData>
  <sheetProtection algorithmName="SHA-512" hashValue="MOvgu40iPpMnO+9SOXi7i8QQnFHFvRlGWT/Q3uKyON09a37lBPoW3KM8kGLEPydZdONitv/M7jm/1loYRb/M3A==" saltValue="PG1CHJUKl5kDycHtWkjecxeTOoPEfB6VNnnV1MVrtATr1n4+3CQHFP3Fqe6c7sFF31ky8lDdhTy9dV1/H7bBWw==" spinCount="100000" sheet="1" objects="1" scenarios="1" formatColumns="0" formatRows="0"/>
  <mergeCells count="266">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1:AM101"/>
    <mergeCell ref="AN101:AP101"/>
    <mergeCell ref="AN102:AP102"/>
    <mergeCell ref="AG102:AM102"/>
    <mergeCell ref="AN103:AP103"/>
    <mergeCell ref="AG103:AM103"/>
    <mergeCell ref="K102:AF102"/>
    <mergeCell ref="K103:AF103"/>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N112:AP112"/>
    <mergeCell ref="AG112:AM112"/>
    <mergeCell ref="AN113:AP113"/>
    <mergeCell ref="AG113:AM113"/>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N135:AP135"/>
    <mergeCell ref="AG135:AM135"/>
    <mergeCell ref="AG136:AM136"/>
    <mergeCell ref="AN136:AP136"/>
    <mergeCell ref="AN137:AP137"/>
    <mergeCell ref="AG137:AM137"/>
    <mergeCell ref="AN138:AP138"/>
    <mergeCell ref="AG138:AM138"/>
    <mergeCell ref="AG139:AM139"/>
    <mergeCell ref="AN139:AP139"/>
    <mergeCell ref="AN140:AP140"/>
    <mergeCell ref="AG140:AM140"/>
    <mergeCell ref="AN141:AP141"/>
    <mergeCell ref="AG141:AM141"/>
    <mergeCell ref="AG142:AM142"/>
    <mergeCell ref="AN142:AP142"/>
    <mergeCell ref="AN143:AP143"/>
    <mergeCell ref="AG143:AM143"/>
    <mergeCell ref="AN144:AP144"/>
    <mergeCell ref="AG144:AM144"/>
    <mergeCell ref="AN145:AP145"/>
    <mergeCell ref="AG145:AM145"/>
    <mergeCell ref="AN146:AP146"/>
    <mergeCell ref="AG146:AM146"/>
    <mergeCell ref="AN147:AP147"/>
    <mergeCell ref="AG147:AM147"/>
    <mergeCell ref="AN148:AP148"/>
    <mergeCell ref="AG148:AM148"/>
    <mergeCell ref="AN149:AP149"/>
    <mergeCell ref="AG149:AM149"/>
    <mergeCell ref="AN150:AP150"/>
    <mergeCell ref="AG150:AM150"/>
    <mergeCell ref="AN151:AP151"/>
    <mergeCell ref="AG151:AM151"/>
    <mergeCell ref="L85:AJ85"/>
    <mergeCell ref="I92:AF92"/>
    <mergeCell ref="C92:G92"/>
    <mergeCell ref="D95:H95"/>
    <mergeCell ref="J95:AF95"/>
    <mergeCell ref="K96:AF96"/>
    <mergeCell ref="E96:I96"/>
    <mergeCell ref="K97:AF97"/>
    <mergeCell ref="E97:I97"/>
    <mergeCell ref="J98:AF98"/>
    <mergeCell ref="D98:H98"/>
    <mergeCell ref="D99:H99"/>
    <mergeCell ref="J99:AF99"/>
    <mergeCell ref="J100:AF100"/>
    <mergeCell ref="D100:H100"/>
    <mergeCell ref="K101:AF101"/>
    <mergeCell ref="E101:I101"/>
    <mergeCell ref="E102:I102"/>
    <mergeCell ref="K118:AF118"/>
    <mergeCell ref="K117:AF117"/>
    <mergeCell ref="E103:I103"/>
    <mergeCell ref="AM87:AN87"/>
    <mergeCell ref="AM89:AP89"/>
    <mergeCell ref="AS89:AT91"/>
    <mergeCell ref="AM90:AP90"/>
    <mergeCell ref="AN92:AP92"/>
    <mergeCell ref="AG92:AM92"/>
    <mergeCell ref="AG95:AM95"/>
    <mergeCell ref="AN95:AP95"/>
    <mergeCell ref="AN96:AP96"/>
    <mergeCell ref="AG96:AM96"/>
    <mergeCell ref="AG97:AM97"/>
    <mergeCell ref="AN97:AP97"/>
    <mergeCell ref="AN98:AP98"/>
    <mergeCell ref="AG98:AM98"/>
    <mergeCell ref="AG99:AM99"/>
    <mergeCell ref="AN99:AP99"/>
    <mergeCell ref="AN100:AP100"/>
    <mergeCell ref="AG100:AM100"/>
    <mergeCell ref="AG94:AM94"/>
    <mergeCell ref="AN94:AP94"/>
    <mergeCell ref="AN114:AP114"/>
    <mergeCell ref="K128:AF128"/>
    <mergeCell ref="K116:AF116"/>
    <mergeCell ref="K110:AF110"/>
    <mergeCell ref="K115:AF115"/>
    <mergeCell ref="K114:AF114"/>
    <mergeCell ref="K111:AF111"/>
    <mergeCell ref="K122:AF122"/>
    <mergeCell ref="K104:AF104"/>
    <mergeCell ref="K129:AF129"/>
    <mergeCell ref="J121:AF121"/>
    <mergeCell ref="K125:AF125"/>
    <mergeCell ref="K126:AF126"/>
    <mergeCell ref="K105:AF105"/>
    <mergeCell ref="K124:AF124"/>
    <mergeCell ref="K107:AF107"/>
    <mergeCell ref="K123:AF123"/>
    <mergeCell ref="K127:AF127"/>
    <mergeCell ref="K106:AF106"/>
    <mergeCell ref="K113:AF113"/>
    <mergeCell ref="K108:AF108"/>
    <mergeCell ref="K112:AF112"/>
    <mergeCell ref="K120:AF120"/>
    <mergeCell ref="K119:AF119"/>
    <mergeCell ref="K109:AF109"/>
    <mergeCell ref="K130:AF130"/>
    <mergeCell ref="K131:AF131"/>
    <mergeCell ref="K132:AF132"/>
    <mergeCell ref="K133:AF133"/>
    <mergeCell ref="K134:AF134"/>
    <mergeCell ref="K135:AF135"/>
    <mergeCell ref="K136:AF136"/>
    <mergeCell ref="K137:AF137"/>
    <mergeCell ref="K138:AF138"/>
    <mergeCell ref="K139:AF139"/>
    <mergeCell ref="K140:AF140"/>
    <mergeCell ref="J141:AF141"/>
    <mergeCell ref="J142:AF142"/>
    <mergeCell ref="J143:AF143"/>
    <mergeCell ref="J144:AF144"/>
    <mergeCell ref="J145:AF145"/>
    <mergeCell ref="J146:AF146"/>
    <mergeCell ref="K147:AF147"/>
    <mergeCell ref="K148:AF148"/>
    <mergeCell ref="J149:AF149"/>
    <mergeCell ref="J150:AF150"/>
    <mergeCell ref="J151:AF151"/>
    <mergeCell ref="D121:H121"/>
    <mergeCell ref="E114:I114"/>
    <mergeCell ref="E115:I115"/>
    <mergeCell ref="E117:I117"/>
    <mergeCell ref="E118:I118"/>
    <mergeCell ref="E119:I119"/>
    <mergeCell ref="E120:I120"/>
    <mergeCell ref="E130:I130"/>
    <mergeCell ref="E131:I131"/>
    <mergeCell ref="E132:I132"/>
    <mergeCell ref="E133:I133"/>
    <mergeCell ref="E134:I134"/>
    <mergeCell ref="E135:I135"/>
    <mergeCell ref="E136:I136"/>
    <mergeCell ref="E137:I137"/>
    <mergeCell ref="E138:I138"/>
    <mergeCell ref="E139:I139"/>
    <mergeCell ref="E140:I140"/>
    <mergeCell ref="D141:H141"/>
    <mergeCell ref="D142:H142"/>
    <mergeCell ref="E112:I112"/>
    <mergeCell ref="E129:I129"/>
    <mergeCell ref="E110:I110"/>
    <mergeCell ref="E104:I104"/>
    <mergeCell ref="E111:I111"/>
    <mergeCell ref="E108:I108"/>
    <mergeCell ref="E106:I106"/>
    <mergeCell ref="E105:I105"/>
    <mergeCell ref="E109:I109"/>
    <mergeCell ref="E107:I107"/>
    <mergeCell ref="E113:I113"/>
    <mergeCell ref="E116:I116"/>
    <mergeCell ref="E123:I123"/>
    <mergeCell ref="E124:I124"/>
    <mergeCell ref="E125:I125"/>
    <mergeCell ref="E126:I126"/>
    <mergeCell ref="E127:I127"/>
    <mergeCell ref="E128:I128"/>
    <mergeCell ref="E122:I122"/>
    <mergeCell ref="D143:H143"/>
    <mergeCell ref="D144:H144"/>
    <mergeCell ref="D145:H145"/>
    <mergeCell ref="D146:H146"/>
    <mergeCell ref="E147:I147"/>
    <mergeCell ref="E148:I148"/>
    <mergeCell ref="D149:H149"/>
    <mergeCell ref="D150:H150"/>
    <mergeCell ref="D151:H151"/>
  </mergeCells>
  <hyperlinks>
    <hyperlink ref="A96" location="'PS-01.1 - ČOV - strojně-t...'!C2" display="/" xr:uid="{00000000-0004-0000-0000-000000000000}"/>
    <hyperlink ref="A97" location="'PS-01.2 - ČOV - elektro-t...'!C2" display="/" xr:uid="{00000000-0004-0000-0000-000001000000}"/>
    <hyperlink ref="A98" location="'PS-02 - VDJ - strojně-tec...'!C2" display="/" xr:uid="{00000000-0004-0000-0000-000002000000}"/>
    <hyperlink ref="A99" location="'PS-03 - VDJ - elektro-tec...'!C2" display="/" xr:uid="{00000000-0004-0000-0000-000003000000}"/>
    <hyperlink ref="A101" location="'01.01 - Stoka A'!C2" display="/" xr:uid="{00000000-0004-0000-0000-000004000000}"/>
    <hyperlink ref="A102" location="'01.02 - Stoka A-1'!C2" display="/" xr:uid="{00000000-0004-0000-0000-000005000000}"/>
    <hyperlink ref="A103" location="'01.03 - Stoka A-1-1'!C2" display="/" xr:uid="{00000000-0004-0000-0000-000006000000}"/>
    <hyperlink ref="A104" location="'01.04 - Stoka A-2'!C2" display="/" xr:uid="{00000000-0004-0000-0000-000007000000}"/>
    <hyperlink ref="A105" location="'01.05 - Stoka A-2-1'!C2" display="/" xr:uid="{00000000-0004-0000-0000-000008000000}"/>
    <hyperlink ref="A106" location="'01.06 - Stoka A-2-1-1'!C2" display="/" xr:uid="{00000000-0004-0000-0000-000009000000}"/>
    <hyperlink ref="A107" location="'01.07 - Stoka A-3'!C2" display="/" xr:uid="{00000000-0004-0000-0000-00000A000000}"/>
    <hyperlink ref="A108" location="'01.08 - Stoka A-3-1'!C2" display="/" xr:uid="{00000000-0004-0000-0000-00000B000000}"/>
    <hyperlink ref="A109" location="'01.09 - Stoka A-3-1-1'!C2" display="/" xr:uid="{00000000-0004-0000-0000-00000C000000}"/>
    <hyperlink ref="A110" location="'01.10 - Stoka A-3-2'!C2" display="/" xr:uid="{00000000-0004-0000-0000-00000D000000}"/>
    <hyperlink ref="A111" location="'01.11 - Stoka A-3-3'!C2" display="/" xr:uid="{00000000-0004-0000-0000-00000E000000}"/>
    <hyperlink ref="A112" location="'01.12 - Stoka A-3-4'!C2" display="/" xr:uid="{00000000-0004-0000-0000-00000F000000}"/>
    <hyperlink ref="A113" location="'01.13 - Stoka A-4'!C2" display="/" xr:uid="{00000000-0004-0000-0000-000010000000}"/>
    <hyperlink ref="A114" location="'01.14 - Stoka A-5'!C2" display="/" xr:uid="{00000000-0004-0000-0000-000011000000}"/>
    <hyperlink ref="A115" location="'01.15 - Stoka A-5-1'!C2" display="/" xr:uid="{00000000-0004-0000-0000-000012000000}"/>
    <hyperlink ref="A116" location="'01.16 - Stoka A-6'!C2" display="/" xr:uid="{00000000-0004-0000-0000-000013000000}"/>
    <hyperlink ref="A117" location="'01.17 - Stoka A-7'!C2" display="/" xr:uid="{00000000-0004-0000-0000-000014000000}"/>
    <hyperlink ref="A118" location="'01.18 - Odtok z ČOV'!C2" display="/" xr:uid="{00000000-0004-0000-0000-000015000000}"/>
    <hyperlink ref="A119" location="'01.19 - Odkalení VDJ'!C2" display="/" xr:uid="{00000000-0004-0000-0000-000016000000}"/>
    <hyperlink ref="A120" location="'01.20 - Stabilizace a odv...'!C2" display="/" xr:uid="{00000000-0004-0000-0000-000017000000}"/>
    <hyperlink ref="A122" location="'02.01 - Přiváděcí řad'!C2" display="/" xr:uid="{00000000-0004-0000-0000-000018000000}"/>
    <hyperlink ref="A123" location="'02.02 - Propojovací řad'!C2" display="/" xr:uid="{00000000-0004-0000-0000-000019000000}"/>
    <hyperlink ref="A124" location="'02.03 - Řad 1'!C2" display="/" xr:uid="{00000000-0004-0000-0000-00001A000000}"/>
    <hyperlink ref="A125" location="'02.04 - Řad 1-1'!C2" display="/" xr:uid="{00000000-0004-0000-0000-00001B000000}"/>
    <hyperlink ref="A126" location="'02.05 - Řad 1-2'!C2" display="/" xr:uid="{00000000-0004-0000-0000-00001C000000}"/>
    <hyperlink ref="A127" location="'02.06 - Řad 1-2-1'!C2" display="/" xr:uid="{00000000-0004-0000-0000-00001D000000}"/>
    <hyperlink ref="A128" location="'02.07 - Řad 1-3'!C2" display="/" xr:uid="{00000000-0004-0000-0000-00001E000000}"/>
    <hyperlink ref="A129" location="'02.08 - Řad 1-4'!C2" display="/" xr:uid="{00000000-0004-0000-0000-00001F000000}"/>
    <hyperlink ref="A130" location="'02.09 - Řad 1-4-1'!C2" display="/" xr:uid="{00000000-0004-0000-0000-000020000000}"/>
    <hyperlink ref="A131" location="'02.10 - Řad 1-5'!C2" display="/" xr:uid="{00000000-0004-0000-0000-000021000000}"/>
    <hyperlink ref="A132" location="'02.11 - Řad 2'!C2" display="/" xr:uid="{00000000-0004-0000-0000-000022000000}"/>
    <hyperlink ref="A133" location="'02.12 - Řad 2-1'!C2" display="/" xr:uid="{00000000-0004-0000-0000-000023000000}"/>
    <hyperlink ref="A134" location="'02.13 - Řad 2-2'!C2" display="/" xr:uid="{00000000-0004-0000-0000-000024000000}"/>
    <hyperlink ref="A135" location="'02.14 - Řad 2-2-1'!C2" display="/" xr:uid="{00000000-0004-0000-0000-000025000000}"/>
    <hyperlink ref="A136" location="'02.15 - Řad 2-2-1-1'!C2" display="/" xr:uid="{00000000-0004-0000-0000-000026000000}"/>
    <hyperlink ref="A137" location="'02.16 - Řad 2-3'!C2" display="/" xr:uid="{00000000-0004-0000-0000-000027000000}"/>
    <hyperlink ref="A138" location="'02.17 - Řad 2-4'!C2" display="/" xr:uid="{00000000-0004-0000-0000-000028000000}"/>
    <hyperlink ref="A139" location="'02.18 - Řad 2-5'!C2" display="/" xr:uid="{00000000-0004-0000-0000-000029000000}"/>
    <hyperlink ref="A140" location="'02.19 - Přípojka pro ČOV'!C2" display="/" xr:uid="{00000000-0004-0000-0000-00002A000000}"/>
    <hyperlink ref="A141" location="'SO-03 - Přípojky NN'!C2" display="/" xr:uid="{00000000-0004-0000-0000-00002B000000}"/>
    <hyperlink ref="A142" location="'SO-04 - Samostatný sjezd ...'!C2" display="/" xr:uid="{00000000-0004-0000-0000-00002C000000}"/>
    <hyperlink ref="A143" location="'SO-05 - ČOV - stavební část'!C2" display="/" xr:uid="{00000000-0004-0000-0000-00002D000000}"/>
    <hyperlink ref="A144" location="'SO-06 - Vodojem - stavebn...'!C2" display="/" xr:uid="{00000000-0004-0000-0000-00002E000000}"/>
    <hyperlink ref="A145" location="'SO-07 - Přeložka podzemní...'!C2" display="/" xr:uid="{00000000-0004-0000-0000-00002F000000}"/>
    <hyperlink ref="A147" location="'SO-08.1 - Kanalizační pří...'!C2" display="/" xr:uid="{00000000-0004-0000-0000-000030000000}"/>
    <hyperlink ref="A148" location="'SO-08.2 - Vodovodní přípojky'!C2" display="/" xr:uid="{00000000-0004-0000-0000-000031000000}"/>
    <hyperlink ref="A149" location="'SO-09 - Opravy místních k...'!C2" display="/" xr:uid="{00000000-0004-0000-0000-000032000000}"/>
    <hyperlink ref="A150" location="'SO-10 - Oprava stávající ...'!C2" display="/" xr:uid="{00000000-0004-0000-0000-000033000000}"/>
    <hyperlink ref="A151" location="'VRN - Ostatní a vedlejší ...'!C2" display="/" xr:uid="{00000000-0004-0000-0000-000034000000}"/>
  </hyperlinks>
  <pageMargins left="0.39370078740157483" right="0.39370078740157483" top="0.39370078740157483" bottom="0.39370078740157483" header="0" footer="0"/>
  <pageSetup paperSize="9" scale="48" fitToHeight="100" orientation="portrait" blackAndWhite="1" r:id="rId1"/>
  <headerFooter>
    <oddHeader>&amp;R
&amp;"Arial CE,Tučné"&amp;12VZD 1 - Příloha č. 2 ZD</oddHead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37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123</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2144</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ROUND((SUM(BE128:BE370)),  2)</f>
        <v>0</v>
      </c>
      <c r="I35" s="96">
        <v>0.21</v>
      </c>
      <c r="J35" s="86">
        <f>ROUND(((SUM(BE128:BE370))*I35),  2)</f>
        <v>0</v>
      </c>
      <c r="L35" s="32"/>
    </row>
    <row r="36" spans="2:12" s="1" customFormat="1" ht="14.4" customHeight="1">
      <c r="B36" s="32"/>
      <c r="E36" s="27" t="s">
        <v>47</v>
      </c>
      <c r="F36" s="86">
        <f>ROUND((SUM(BF128:BF370)),  2)</f>
        <v>0</v>
      </c>
      <c r="I36" s="96">
        <v>0.12</v>
      </c>
      <c r="J36" s="86">
        <f>ROUND(((SUM(BF128:BF370))*I36),  2)</f>
        <v>0</v>
      </c>
      <c r="L36" s="32"/>
    </row>
    <row r="37" spans="2:12" s="1" customFormat="1" ht="14.4" hidden="1" customHeight="1">
      <c r="B37" s="32"/>
      <c r="E37" s="27" t="s">
        <v>48</v>
      </c>
      <c r="F37" s="86">
        <f>ROUND((SUM(BG128:BG370)),  2)</f>
        <v>0</v>
      </c>
      <c r="I37" s="96">
        <v>0.21</v>
      </c>
      <c r="J37" s="86">
        <f>0</f>
        <v>0</v>
      </c>
      <c r="L37" s="32"/>
    </row>
    <row r="38" spans="2:12" s="1" customFormat="1" ht="14.4" hidden="1" customHeight="1">
      <c r="B38" s="32"/>
      <c r="E38" s="27" t="s">
        <v>49</v>
      </c>
      <c r="F38" s="86">
        <f>ROUND((SUM(BH128:BH370)),  2)</f>
        <v>0</v>
      </c>
      <c r="I38" s="96">
        <v>0.12</v>
      </c>
      <c r="J38" s="86">
        <f>0</f>
        <v>0</v>
      </c>
      <c r="L38" s="32"/>
    </row>
    <row r="39" spans="2:12" s="1" customFormat="1" ht="14.4" hidden="1" customHeight="1">
      <c r="B39" s="32"/>
      <c r="E39" s="27" t="s">
        <v>50</v>
      </c>
      <c r="F39" s="86">
        <f>ROUND((SUM(BI128:BI370)),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01.05 - Stoka A-2-1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1476</v>
      </c>
      <c r="E99" s="110"/>
      <c r="F99" s="110"/>
      <c r="G99" s="110"/>
      <c r="H99" s="110"/>
      <c r="I99" s="110"/>
      <c r="J99" s="111">
        <f>J129</f>
        <v>0</v>
      </c>
      <c r="L99" s="108"/>
    </row>
    <row r="100" spans="2:47" s="9" customFormat="1" ht="19.95" customHeight="1">
      <c r="B100" s="112"/>
      <c r="D100" s="113" t="s">
        <v>1477</v>
      </c>
      <c r="E100" s="114"/>
      <c r="F100" s="114"/>
      <c r="G100" s="114"/>
      <c r="H100" s="114"/>
      <c r="I100" s="114"/>
      <c r="J100" s="115">
        <f>J130</f>
        <v>0</v>
      </c>
      <c r="L100" s="112"/>
    </row>
    <row r="101" spans="2:47" s="9" customFormat="1" ht="19.95" customHeight="1">
      <c r="B101" s="112"/>
      <c r="D101" s="113" t="s">
        <v>1478</v>
      </c>
      <c r="E101" s="114"/>
      <c r="F101" s="114"/>
      <c r="G101" s="114"/>
      <c r="H101" s="114"/>
      <c r="I101" s="114"/>
      <c r="J101" s="115">
        <f>J284</f>
        <v>0</v>
      </c>
      <c r="L101" s="112"/>
    </row>
    <row r="102" spans="2:47" s="9" customFormat="1" ht="19.95" customHeight="1">
      <c r="B102" s="112"/>
      <c r="D102" s="113" t="s">
        <v>1479</v>
      </c>
      <c r="E102" s="114"/>
      <c r="F102" s="114"/>
      <c r="G102" s="114"/>
      <c r="H102" s="114"/>
      <c r="I102" s="114"/>
      <c r="J102" s="115">
        <f>J293</f>
        <v>0</v>
      </c>
      <c r="L102" s="112"/>
    </row>
    <row r="103" spans="2:47" s="9" customFormat="1" ht="19.95" customHeight="1">
      <c r="B103" s="112"/>
      <c r="D103" s="113" t="s">
        <v>1986</v>
      </c>
      <c r="E103" s="114"/>
      <c r="F103" s="114"/>
      <c r="G103" s="114"/>
      <c r="H103" s="114"/>
      <c r="I103" s="114"/>
      <c r="J103" s="115">
        <f>J312</f>
        <v>0</v>
      </c>
      <c r="L103" s="112"/>
    </row>
    <row r="104" spans="2:47" s="9" customFormat="1" ht="19.95" customHeight="1">
      <c r="B104" s="112"/>
      <c r="D104" s="113" t="s">
        <v>1480</v>
      </c>
      <c r="E104" s="114"/>
      <c r="F104" s="114"/>
      <c r="G104" s="114"/>
      <c r="H104" s="114"/>
      <c r="I104" s="114"/>
      <c r="J104" s="115">
        <f>J320</f>
        <v>0</v>
      </c>
      <c r="L104" s="112"/>
    </row>
    <row r="105" spans="2:47" s="9" customFormat="1" ht="19.95" customHeight="1">
      <c r="B105" s="112"/>
      <c r="D105" s="113" t="s">
        <v>1882</v>
      </c>
      <c r="E105" s="114"/>
      <c r="F105" s="114"/>
      <c r="G105" s="114"/>
      <c r="H105" s="114"/>
      <c r="I105" s="114"/>
      <c r="J105" s="115">
        <f>J364</f>
        <v>0</v>
      </c>
      <c r="L105" s="112"/>
    </row>
    <row r="106" spans="2:47" s="9" customFormat="1" ht="19.95" customHeight="1">
      <c r="B106" s="112"/>
      <c r="D106" s="113" t="s">
        <v>1481</v>
      </c>
      <c r="E106" s="114"/>
      <c r="F106" s="114"/>
      <c r="G106" s="114"/>
      <c r="H106" s="114"/>
      <c r="I106" s="114"/>
      <c r="J106" s="115">
        <f>J369</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70" t="str">
        <f>E7</f>
        <v>TÁBOR - STOKLASNÁ LHOTA, VODOVOD A KANALIZACE</v>
      </c>
      <c r="F116" s="271"/>
      <c r="G116" s="271"/>
      <c r="H116" s="271"/>
      <c r="L116" s="32"/>
    </row>
    <row r="117" spans="2:63" ht="12" customHeight="1">
      <c r="B117" s="20"/>
      <c r="C117" s="27" t="s">
        <v>264</v>
      </c>
      <c r="L117" s="20"/>
    </row>
    <row r="118" spans="2:63" s="1" customFormat="1" ht="16.5" customHeight="1">
      <c r="B118" s="32"/>
      <c r="E118" s="270" t="s">
        <v>1473</v>
      </c>
      <c r="F118" s="269"/>
      <c r="G118" s="269"/>
      <c r="H118" s="269"/>
      <c r="L118" s="32"/>
    </row>
    <row r="119" spans="2:63" s="1" customFormat="1" ht="12" customHeight="1">
      <c r="B119" s="32"/>
      <c r="C119" s="27" t="s">
        <v>266</v>
      </c>
      <c r="L119" s="32"/>
    </row>
    <row r="120" spans="2:63" s="1" customFormat="1" ht="16.5" customHeight="1">
      <c r="B120" s="32"/>
      <c r="E120" s="247" t="str">
        <f>E11</f>
        <v>01.05 - Stoka A-2-1</v>
      </c>
      <c r="F120" s="269"/>
      <c r="G120" s="269"/>
      <c r="H120" s="269"/>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28. 4. 2025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ing. Zdena Průšková</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3.3764856699999997</v>
      </c>
      <c r="S128" s="53"/>
      <c r="T128" s="122">
        <f>T129</f>
        <v>13.192</v>
      </c>
      <c r="AT128" s="17" t="s">
        <v>80</v>
      </c>
      <c r="AU128" s="17" t="s">
        <v>273</v>
      </c>
      <c r="BK128" s="123">
        <f>BK129</f>
        <v>0</v>
      </c>
    </row>
    <row r="129" spans="2:65" s="11" customFormat="1" ht="25.95" customHeight="1">
      <c r="B129" s="124"/>
      <c r="D129" s="125" t="s">
        <v>80</v>
      </c>
      <c r="E129" s="126" t="s">
        <v>1482</v>
      </c>
      <c r="F129" s="126" t="s">
        <v>1483</v>
      </c>
      <c r="I129" s="127"/>
      <c r="J129" s="128">
        <f>BK129</f>
        <v>0</v>
      </c>
      <c r="L129" s="124"/>
      <c r="M129" s="129"/>
      <c r="P129" s="130">
        <f>P130+P284+P293+P312+P320+P364+P369</f>
        <v>0</v>
      </c>
      <c r="R129" s="130">
        <f>R130+R284+R293+R312+R320+R364+R369</f>
        <v>3.3764856699999997</v>
      </c>
      <c r="T129" s="131">
        <f>T130+T284+T293+T312+T320+T364+T369</f>
        <v>13.192</v>
      </c>
      <c r="AR129" s="125" t="s">
        <v>88</v>
      </c>
      <c r="AT129" s="132" t="s">
        <v>80</v>
      </c>
      <c r="AU129" s="132" t="s">
        <v>81</v>
      </c>
      <c r="AY129" s="125" t="s">
        <v>299</v>
      </c>
      <c r="BK129" s="133">
        <f>BK130+BK284+BK293+BK312+BK320+BK364+BK369</f>
        <v>0</v>
      </c>
    </row>
    <row r="130" spans="2:65" s="11" customFormat="1" ht="22.95" customHeight="1">
      <c r="B130" s="124"/>
      <c r="D130" s="125" t="s">
        <v>80</v>
      </c>
      <c r="E130" s="134" t="s">
        <v>88</v>
      </c>
      <c r="F130" s="134" t="s">
        <v>1448</v>
      </c>
      <c r="I130" s="127"/>
      <c r="J130" s="135">
        <f>BK130</f>
        <v>0</v>
      </c>
      <c r="L130" s="124"/>
      <c r="M130" s="129"/>
      <c r="P130" s="130">
        <f>SUM(P131:P283)</f>
        <v>0</v>
      </c>
      <c r="R130" s="130">
        <f>SUM(R131:R283)</f>
        <v>0.44461234999999993</v>
      </c>
      <c r="T130" s="131">
        <f>SUM(T131:T283)</f>
        <v>13.192</v>
      </c>
      <c r="AR130" s="125" t="s">
        <v>88</v>
      </c>
      <c r="AT130" s="132" t="s">
        <v>80</v>
      </c>
      <c r="AU130" s="132" t="s">
        <v>88</v>
      </c>
      <c r="AY130" s="125" t="s">
        <v>299</v>
      </c>
      <c r="BK130" s="133">
        <f>SUM(BK131:BK283)</f>
        <v>0</v>
      </c>
    </row>
    <row r="131" spans="2:65" s="1" customFormat="1" ht="24.15" customHeight="1">
      <c r="B131" s="32"/>
      <c r="C131" s="136" t="s">
        <v>88</v>
      </c>
      <c r="D131" s="136" t="s">
        <v>302</v>
      </c>
      <c r="E131" s="137" t="s">
        <v>1883</v>
      </c>
      <c r="F131" s="138" t="s">
        <v>1884</v>
      </c>
      <c r="G131" s="139" t="s">
        <v>375</v>
      </c>
      <c r="H131" s="140">
        <v>77.599999999999994</v>
      </c>
      <c r="I131" s="141"/>
      <c r="J131" s="142">
        <f>ROUND(I131*H131,2)</f>
        <v>0</v>
      </c>
      <c r="K131" s="138" t="s">
        <v>1487</v>
      </c>
      <c r="L131" s="32"/>
      <c r="M131" s="143" t="s">
        <v>1</v>
      </c>
      <c r="N131" s="144" t="s">
        <v>46</v>
      </c>
      <c r="P131" s="145">
        <f>O131*H131</f>
        <v>0</v>
      </c>
      <c r="Q131" s="145">
        <v>0</v>
      </c>
      <c r="R131" s="145">
        <f>Q131*H131</f>
        <v>0</v>
      </c>
      <c r="S131" s="145">
        <v>0.17</v>
      </c>
      <c r="T131" s="146">
        <f>S131*H131</f>
        <v>13.192</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2145</v>
      </c>
    </row>
    <row r="132" spans="2:65" s="12" customFormat="1">
      <c r="B132" s="170"/>
      <c r="D132" s="149" t="s">
        <v>1489</v>
      </c>
      <c r="E132" s="171" t="s">
        <v>1</v>
      </c>
      <c r="F132" s="172" t="s">
        <v>1490</v>
      </c>
      <c r="H132" s="171" t="s">
        <v>1</v>
      </c>
      <c r="I132" s="173"/>
      <c r="L132" s="170"/>
      <c r="M132" s="174"/>
      <c r="T132" s="175"/>
      <c r="AT132" s="171" t="s">
        <v>1489</v>
      </c>
      <c r="AU132" s="171" t="s">
        <v>90</v>
      </c>
      <c r="AV132" s="12" t="s">
        <v>88</v>
      </c>
      <c r="AW132" s="12" t="s">
        <v>36</v>
      </c>
      <c r="AX132" s="12" t="s">
        <v>81</v>
      </c>
      <c r="AY132" s="171" t="s">
        <v>299</v>
      </c>
    </row>
    <row r="133" spans="2:65" s="12" customFormat="1">
      <c r="B133" s="170"/>
      <c r="D133" s="149" t="s">
        <v>1489</v>
      </c>
      <c r="E133" s="171" t="s">
        <v>1</v>
      </c>
      <c r="F133" s="172" t="s">
        <v>2146</v>
      </c>
      <c r="H133" s="171" t="s">
        <v>1</v>
      </c>
      <c r="I133" s="173"/>
      <c r="L133" s="170"/>
      <c r="M133" s="174"/>
      <c r="T133" s="175"/>
      <c r="AT133" s="171" t="s">
        <v>1489</v>
      </c>
      <c r="AU133" s="171" t="s">
        <v>90</v>
      </c>
      <c r="AV133" s="12" t="s">
        <v>88</v>
      </c>
      <c r="AW133" s="12" t="s">
        <v>36</v>
      </c>
      <c r="AX133" s="12" t="s">
        <v>81</v>
      </c>
      <c r="AY133" s="171" t="s">
        <v>299</v>
      </c>
    </row>
    <row r="134" spans="2:65" s="12" customFormat="1">
      <c r="B134" s="170"/>
      <c r="D134" s="149" t="s">
        <v>1489</v>
      </c>
      <c r="E134" s="171" t="s">
        <v>1</v>
      </c>
      <c r="F134" s="172" t="s">
        <v>2147</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2148</v>
      </c>
      <c r="H135" s="179">
        <v>70.319999999999993</v>
      </c>
      <c r="I135" s="180"/>
      <c r="L135" s="176"/>
      <c r="M135" s="181"/>
      <c r="T135" s="182"/>
      <c r="AT135" s="177" t="s">
        <v>1489</v>
      </c>
      <c r="AU135" s="177" t="s">
        <v>90</v>
      </c>
      <c r="AV135" s="13" t="s">
        <v>90</v>
      </c>
      <c r="AW135" s="13" t="s">
        <v>36</v>
      </c>
      <c r="AX135" s="13" t="s">
        <v>81</v>
      </c>
      <c r="AY135" s="177" t="s">
        <v>299</v>
      </c>
    </row>
    <row r="136" spans="2:65" s="13" customFormat="1">
      <c r="B136" s="176"/>
      <c r="D136" s="149" t="s">
        <v>1489</v>
      </c>
      <c r="E136" s="177" t="s">
        <v>1</v>
      </c>
      <c r="F136" s="178" t="s">
        <v>1889</v>
      </c>
      <c r="H136" s="179">
        <v>7.28</v>
      </c>
      <c r="I136" s="180"/>
      <c r="L136" s="176"/>
      <c r="M136" s="181"/>
      <c r="T136" s="182"/>
      <c r="AT136" s="177" t="s">
        <v>1489</v>
      </c>
      <c r="AU136" s="177" t="s">
        <v>90</v>
      </c>
      <c r="AV136" s="13" t="s">
        <v>90</v>
      </c>
      <c r="AW136" s="13" t="s">
        <v>36</v>
      </c>
      <c r="AX136" s="13" t="s">
        <v>81</v>
      </c>
      <c r="AY136" s="177" t="s">
        <v>299</v>
      </c>
    </row>
    <row r="137" spans="2:65" s="14" customFormat="1">
      <c r="B137" s="183"/>
      <c r="D137" s="149" t="s">
        <v>1489</v>
      </c>
      <c r="E137" s="184" t="s">
        <v>1</v>
      </c>
      <c r="F137" s="185" t="s">
        <v>1496</v>
      </c>
      <c r="H137" s="186">
        <v>77.599999999999994</v>
      </c>
      <c r="I137" s="187"/>
      <c r="L137" s="183"/>
      <c r="M137" s="188"/>
      <c r="T137" s="189"/>
      <c r="AT137" s="184" t="s">
        <v>1489</v>
      </c>
      <c r="AU137" s="184" t="s">
        <v>90</v>
      </c>
      <c r="AV137" s="14" t="s">
        <v>318</v>
      </c>
      <c r="AW137" s="14" t="s">
        <v>36</v>
      </c>
      <c r="AX137" s="14" t="s">
        <v>88</v>
      </c>
      <c r="AY137" s="184" t="s">
        <v>299</v>
      </c>
    </row>
    <row r="138" spans="2:65" s="1" customFormat="1" ht="24.15" customHeight="1">
      <c r="B138" s="32"/>
      <c r="C138" s="136" t="s">
        <v>90</v>
      </c>
      <c r="D138" s="136" t="s">
        <v>302</v>
      </c>
      <c r="E138" s="137" t="s">
        <v>1484</v>
      </c>
      <c r="F138" s="138" t="s">
        <v>1485</v>
      </c>
      <c r="G138" s="139" t="s">
        <v>1486</v>
      </c>
      <c r="H138" s="140">
        <v>120</v>
      </c>
      <c r="I138" s="141"/>
      <c r="J138" s="142">
        <f>ROUND(I138*H138,2)</f>
        <v>0</v>
      </c>
      <c r="K138" s="138" t="s">
        <v>1487</v>
      </c>
      <c r="L138" s="32"/>
      <c r="M138" s="143" t="s">
        <v>1</v>
      </c>
      <c r="N138" s="144" t="s">
        <v>46</v>
      </c>
      <c r="P138" s="145">
        <f>O138*H138</f>
        <v>0</v>
      </c>
      <c r="Q138" s="145">
        <v>3.0000000000000001E-5</v>
      </c>
      <c r="R138" s="145">
        <f>Q138*H138</f>
        <v>3.5999999999999999E-3</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2149</v>
      </c>
    </row>
    <row r="139" spans="2:65" s="12" customFormat="1">
      <c r="B139" s="170"/>
      <c r="D139" s="149" t="s">
        <v>1489</v>
      </c>
      <c r="E139" s="171" t="s">
        <v>1</v>
      </c>
      <c r="F139" s="172" t="s">
        <v>1490</v>
      </c>
      <c r="H139" s="171" t="s">
        <v>1</v>
      </c>
      <c r="I139" s="173"/>
      <c r="L139" s="170"/>
      <c r="M139" s="174"/>
      <c r="T139" s="175"/>
      <c r="AT139" s="171" t="s">
        <v>1489</v>
      </c>
      <c r="AU139" s="171" t="s">
        <v>90</v>
      </c>
      <c r="AV139" s="12" t="s">
        <v>88</v>
      </c>
      <c r="AW139" s="12" t="s">
        <v>36</v>
      </c>
      <c r="AX139" s="12" t="s">
        <v>81</v>
      </c>
      <c r="AY139" s="171" t="s">
        <v>299</v>
      </c>
    </row>
    <row r="140" spans="2:65" s="12" customFormat="1">
      <c r="B140" s="170"/>
      <c r="D140" s="149" t="s">
        <v>1489</v>
      </c>
      <c r="E140" s="171" t="s">
        <v>1</v>
      </c>
      <c r="F140" s="172" t="s">
        <v>2146</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2150</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2151</v>
      </c>
      <c r="H142" s="179">
        <v>120</v>
      </c>
      <c r="I142" s="180"/>
      <c r="L142" s="176"/>
      <c r="M142" s="181"/>
      <c r="T142" s="182"/>
      <c r="AT142" s="177" t="s">
        <v>1489</v>
      </c>
      <c r="AU142" s="177" t="s">
        <v>90</v>
      </c>
      <c r="AV142" s="13" t="s">
        <v>90</v>
      </c>
      <c r="AW142" s="13" t="s">
        <v>36</v>
      </c>
      <c r="AX142" s="13" t="s">
        <v>88</v>
      </c>
      <c r="AY142" s="177" t="s">
        <v>299</v>
      </c>
    </row>
    <row r="143" spans="2:65" s="1" customFormat="1" ht="24.15" customHeight="1">
      <c r="B143" s="32"/>
      <c r="C143" s="136" t="s">
        <v>298</v>
      </c>
      <c r="D143" s="136" t="s">
        <v>302</v>
      </c>
      <c r="E143" s="137" t="s">
        <v>1497</v>
      </c>
      <c r="F143" s="138" t="s">
        <v>1498</v>
      </c>
      <c r="G143" s="139" t="s">
        <v>1499</v>
      </c>
      <c r="H143" s="140">
        <v>15</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2152</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2146</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2150</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372</v>
      </c>
      <c r="H147" s="179">
        <v>15</v>
      </c>
      <c r="I147" s="180"/>
      <c r="L147" s="176"/>
      <c r="M147" s="181"/>
      <c r="T147" s="182"/>
      <c r="AT147" s="177" t="s">
        <v>1489</v>
      </c>
      <c r="AU147" s="177" t="s">
        <v>90</v>
      </c>
      <c r="AV147" s="13" t="s">
        <v>90</v>
      </c>
      <c r="AW147" s="13" t="s">
        <v>36</v>
      </c>
      <c r="AX147" s="13" t="s">
        <v>88</v>
      </c>
      <c r="AY147" s="177" t="s">
        <v>299</v>
      </c>
    </row>
    <row r="148" spans="2:65" s="1" customFormat="1" ht="24.15" customHeight="1">
      <c r="B148" s="32"/>
      <c r="C148" s="136" t="s">
        <v>318</v>
      </c>
      <c r="D148" s="136" t="s">
        <v>302</v>
      </c>
      <c r="E148" s="137" t="s">
        <v>1508</v>
      </c>
      <c r="F148" s="138" t="s">
        <v>1509</v>
      </c>
      <c r="G148" s="139" t="s">
        <v>647</v>
      </c>
      <c r="H148" s="140">
        <v>4.8</v>
      </c>
      <c r="I148" s="141"/>
      <c r="J148" s="142">
        <f>ROUND(I148*H148,2)</f>
        <v>0</v>
      </c>
      <c r="K148" s="138" t="s">
        <v>1487</v>
      </c>
      <c r="L148" s="32"/>
      <c r="M148" s="143" t="s">
        <v>1</v>
      </c>
      <c r="N148" s="144" t="s">
        <v>46</v>
      </c>
      <c r="P148" s="145">
        <f>O148*H148</f>
        <v>0</v>
      </c>
      <c r="Q148" s="145">
        <v>3.6900000000000002E-2</v>
      </c>
      <c r="R148" s="145">
        <f>Q148*H148</f>
        <v>0.17712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2153</v>
      </c>
    </row>
    <row r="149" spans="2:65" s="12" customFormat="1">
      <c r="B149" s="170"/>
      <c r="D149" s="149" t="s">
        <v>1489</v>
      </c>
      <c r="E149" s="171" t="s">
        <v>1</v>
      </c>
      <c r="F149" s="172" t="s">
        <v>1490</v>
      </c>
      <c r="H149" s="171" t="s">
        <v>1</v>
      </c>
      <c r="I149" s="173"/>
      <c r="L149" s="170"/>
      <c r="M149" s="174"/>
      <c r="T149" s="175"/>
      <c r="AT149" s="171" t="s">
        <v>1489</v>
      </c>
      <c r="AU149" s="171" t="s">
        <v>90</v>
      </c>
      <c r="AV149" s="12" t="s">
        <v>88</v>
      </c>
      <c r="AW149" s="12" t="s">
        <v>36</v>
      </c>
      <c r="AX149" s="12" t="s">
        <v>81</v>
      </c>
      <c r="AY149" s="171" t="s">
        <v>299</v>
      </c>
    </row>
    <row r="150" spans="2:65" s="12" customFormat="1">
      <c r="B150" s="170"/>
      <c r="D150" s="149" t="s">
        <v>1489</v>
      </c>
      <c r="E150" s="171" t="s">
        <v>1</v>
      </c>
      <c r="F150" s="172" t="s">
        <v>2146</v>
      </c>
      <c r="H150" s="171" t="s">
        <v>1</v>
      </c>
      <c r="I150" s="173"/>
      <c r="L150" s="170"/>
      <c r="M150" s="174"/>
      <c r="T150" s="175"/>
      <c r="AT150" s="171" t="s">
        <v>1489</v>
      </c>
      <c r="AU150" s="171" t="s">
        <v>90</v>
      </c>
      <c r="AV150" s="12" t="s">
        <v>88</v>
      </c>
      <c r="AW150" s="12" t="s">
        <v>36</v>
      </c>
      <c r="AX150" s="12" t="s">
        <v>81</v>
      </c>
      <c r="AY150" s="171" t="s">
        <v>299</v>
      </c>
    </row>
    <row r="151" spans="2:65" s="13" customFormat="1">
      <c r="B151" s="176"/>
      <c r="D151" s="149" t="s">
        <v>1489</v>
      </c>
      <c r="E151" s="177" t="s">
        <v>1</v>
      </c>
      <c r="F151" s="178" t="s">
        <v>2154</v>
      </c>
      <c r="H151" s="179">
        <v>4.8</v>
      </c>
      <c r="I151" s="180"/>
      <c r="L151" s="176"/>
      <c r="M151" s="181"/>
      <c r="T151" s="182"/>
      <c r="AT151" s="177" t="s">
        <v>1489</v>
      </c>
      <c r="AU151" s="177" t="s">
        <v>90</v>
      </c>
      <c r="AV151" s="13" t="s">
        <v>90</v>
      </c>
      <c r="AW151" s="13" t="s">
        <v>36</v>
      </c>
      <c r="AX151" s="13" t="s">
        <v>88</v>
      </c>
      <c r="AY151" s="177" t="s">
        <v>299</v>
      </c>
    </row>
    <row r="152" spans="2:65" s="1" customFormat="1" ht="24.15" customHeight="1">
      <c r="B152" s="32"/>
      <c r="C152" s="136" t="s">
        <v>323</v>
      </c>
      <c r="D152" s="136" t="s">
        <v>302</v>
      </c>
      <c r="E152" s="137" t="s">
        <v>2013</v>
      </c>
      <c r="F152" s="138" t="s">
        <v>2014</v>
      </c>
      <c r="G152" s="139" t="s">
        <v>375</v>
      </c>
      <c r="H152" s="140">
        <v>14.628</v>
      </c>
      <c r="I152" s="141"/>
      <c r="J152" s="142">
        <f>ROUND(I152*H152,2)</f>
        <v>0</v>
      </c>
      <c r="K152" s="138" t="s">
        <v>1487</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2155</v>
      </c>
    </row>
    <row r="153" spans="2:65" s="12" customFormat="1">
      <c r="B153" s="170"/>
      <c r="D153" s="149" t="s">
        <v>1489</v>
      </c>
      <c r="E153" s="171" t="s">
        <v>1</v>
      </c>
      <c r="F153" s="172" t="s">
        <v>1490</v>
      </c>
      <c r="H153" s="171" t="s">
        <v>1</v>
      </c>
      <c r="I153" s="173"/>
      <c r="L153" s="170"/>
      <c r="M153" s="174"/>
      <c r="T153" s="175"/>
      <c r="AT153" s="171" t="s">
        <v>1489</v>
      </c>
      <c r="AU153" s="171" t="s">
        <v>90</v>
      </c>
      <c r="AV153" s="12" t="s">
        <v>88</v>
      </c>
      <c r="AW153" s="12" t="s">
        <v>36</v>
      </c>
      <c r="AX153" s="12" t="s">
        <v>81</v>
      </c>
      <c r="AY153" s="171" t="s">
        <v>299</v>
      </c>
    </row>
    <row r="154" spans="2:65" s="12" customFormat="1">
      <c r="B154" s="170"/>
      <c r="D154" s="149" t="s">
        <v>1489</v>
      </c>
      <c r="E154" s="171" t="s">
        <v>1</v>
      </c>
      <c r="F154" s="172" t="s">
        <v>2146</v>
      </c>
      <c r="H154" s="171" t="s">
        <v>1</v>
      </c>
      <c r="I154" s="173"/>
      <c r="L154" s="170"/>
      <c r="M154" s="174"/>
      <c r="T154" s="175"/>
      <c r="AT154" s="171" t="s">
        <v>1489</v>
      </c>
      <c r="AU154" s="171" t="s">
        <v>90</v>
      </c>
      <c r="AV154" s="12" t="s">
        <v>88</v>
      </c>
      <c r="AW154" s="12" t="s">
        <v>36</v>
      </c>
      <c r="AX154" s="12" t="s">
        <v>81</v>
      </c>
      <c r="AY154" s="171" t="s">
        <v>299</v>
      </c>
    </row>
    <row r="155" spans="2:65" s="12" customFormat="1">
      <c r="B155" s="170"/>
      <c r="D155" s="149" t="s">
        <v>1489</v>
      </c>
      <c r="E155" s="171" t="s">
        <v>1</v>
      </c>
      <c r="F155" s="172" t="s">
        <v>2016</v>
      </c>
      <c r="H155" s="171" t="s">
        <v>1</v>
      </c>
      <c r="I155" s="173"/>
      <c r="L155" s="170"/>
      <c r="M155" s="174"/>
      <c r="T155" s="175"/>
      <c r="AT155" s="171" t="s">
        <v>1489</v>
      </c>
      <c r="AU155" s="171" t="s">
        <v>90</v>
      </c>
      <c r="AV155" s="12" t="s">
        <v>88</v>
      </c>
      <c r="AW155" s="12" t="s">
        <v>36</v>
      </c>
      <c r="AX155" s="12" t="s">
        <v>81</v>
      </c>
      <c r="AY155" s="171" t="s">
        <v>299</v>
      </c>
    </row>
    <row r="156" spans="2:65" s="13" customFormat="1">
      <c r="B156" s="176"/>
      <c r="D156" s="149" t="s">
        <v>1489</v>
      </c>
      <c r="E156" s="177" t="s">
        <v>1</v>
      </c>
      <c r="F156" s="178" t="s">
        <v>2156</v>
      </c>
      <c r="H156" s="179">
        <v>14.628</v>
      </c>
      <c r="I156" s="180"/>
      <c r="L156" s="176"/>
      <c r="M156" s="181"/>
      <c r="T156" s="182"/>
      <c r="AT156" s="177" t="s">
        <v>1489</v>
      </c>
      <c r="AU156" s="177" t="s">
        <v>90</v>
      </c>
      <c r="AV156" s="13" t="s">
        <v>90</v>
      </c>
      <c r="AW156" s="13" t="s">
        <v>36</v>
      </c>
      <c r="AX156" s="13" t="s">
        <v>88</v>
      </c>
      <c r="AY156" s="177" t="s">
        <v>299</v>
      </c>
    </row>
    <row r="157" spans="2:65" s="1" customFormat="1" ht="33" customHeight="1">
      <c r="B157" s="32"/>
      <c r="C157" s="136" t="s">
        <v>328</v>
      </c>
      <c r="D157" s="136" t="s">
        <v>302</v>
      </c>
      <c r="E157" s="137" t="s">
        <v>1803</v>
      </c>
      <c r="F157" s="138" t="s">
        <v>1804</v>
      </c>
      <c r="G157" s="139" t="s">
        <v>1520</v>
      </c>
      <c r="H157" s="140">
        <v>13.672000000000001</v>
      </c>
      <c r="I157" s="141"/>
      <c r="J157" s="142">
        <f>ROUND(I157*H157,2)</f>
        <v>0</v>
      </c>
      <c r="K157" s="138" t="s">
        <v>1487</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2157</v>
      </c>
    </row>
    <row r="158" spans="2:65" s="12" customFormat="1">
      <c r="B158" s="170"/>
      <c r="D158" s="149" t="s">
        <v>1489</v>
      </c>
      <c r="E158" s="171" t="s">
        <v>1</v>
      </c>
      <c r="F158" s="172" t="s">
        <v>1490</v>
      </c>
      <c r="H158" s="171" t="s">
        <v>1</v>
      </c>
      <c r="I158" s="173"/>
      <c r="L158" s="170"/>
      <c r="M158" s="174"/>
      <c r="T158" s="175"/>
      <c r="AT158" s="171" t="s">
        <v>1489</v>
      </c>
      <c r="AU158" s="171" t="s">
        <v>90</v>
      </c>
      <c r="AV158" s="12" t="s">
        <v>88</v>
      </c>
      <c r="AW158" s="12" t="s">
        <v>36</v>
      </c>
      <c r="AX158" s="12" t="s">
        <v>81</v>
      </c>
      <c r="AY158" s="171" t="s">
        <v>299</v>
      </c>
    </row>
    <row r="159" spans="2:65" s="12" customFormat="1">
      <c r="B159" s="170"/>
      <c r="D159" s="149" t="s">
        <v>1489</v>
      </c>
      <c r="E159" s="171" t="s">
        <v>1</v>
      </c>
      <c r="F159" s="172" t="s">
        <v>2146</v>
      </c>
      <c r="H159" s="171" t="s">
        <v>1</v>
      </c>
      <c r="I159" s="173"/>
      <c r="L159" s="170"/>
      <c r="M159" s="174"/>
      <c r="T159" s="175"/>
      <c r="AT159" s="171" t="s">
        <v>1489</v>
      </c>
      <c r="AU159" s="171" t="s">
        <v>90</v>
      </c>
      <c r="AV159" s="12" t="s">
        <v>88</v>
      </c>
      <c r="AW159" s="12" t="s">
        <v>36</v>
      </c>
      <c r="AX159" s="12" t="s">
        <v>81</v>
      </c>
      <c r="AY159" s="171" t="s">
        <v>299</v>
      </c>
    </row>
    <row r="160" spans="2:65" s="12" customFormat="1" ht="20.399999999999999">
      <c r="B160" s="170"/>
      <c r="D160" s="149" t="s">
        <v>1489</v>
      </c>
      <c r="E160" s="171" t="s">
        <v>1</v>
      </c>
      <c r="F160" s="172" t="s">
        <v>2158</v>
      </c>
      <c r="H160" s="171" t="s">
        <v>1</v>
      </c>
      <c r="I160" s="173"/>
      <c r="L160" s="170"/>
      <c r="M160" s="174"/>
      <c r="T160" s="175"/>
      <c r="AT160" s="171" t="s">
        <v>1489</v>
      </c>
      <c r="AU160" s="171" t="s">
        <v>90</v>
      </c>
      <c r="AV160" s="12" t="s">
        <v>88</v>
      </c>
      <c r="AW160" s="12" t="s">
        <v>36</v>
      </c>
      <c r="AX160" s="12" t="s">
        <v>81</v>
      </c>
      <c r="AY160" s="171" t="s">
        <v>299</v>
      </c>
    </row>
    <row r="161" spans="2:65" s="13" customFormat="1">
      <c r="B161" s="176"/>
      <c r="D161" s="149" t="s">
        <v>1489</v>
      </c>
      <c r="E161" s="177" t="s">
        <v>1</v>
      </c>
      <c r="F161" s="178" t="s">
        <v>2159</v>
      </c>
      <c r="H161" s="179">
        <v>24.716999999999999</v>
      </c>
      <c r="I161" s="180"/>
      <c r="L161" s="176"/>
      <c r="M161" s="181"/>
      <c r="T161" s="182"/>
      <c r="AT161" s="177" t="s">
        <v>1489</v>
      </c>
      <c r="AU161" s="177" t="s">
        <v>90</v>
      </c>
      <c r="AV161" s="13" t="s">
        <v>90</v>
      </c>
      <c r="AW161" s="13" t="s">
        <v>36</v>
      </c>
      <c r="AX161" s="13" t="s">
        <v>81</v>
      </c>
      <c r="AY161" s="177" t="s">
        <v>299</v>
      </c>
    </row>
    <row r="162" spans="2:65" s="15" customFormat="1">
      <c r="B162" s="190"/>
      <c r="D162" s="149" t="s">
        <v>1489</v>
      </c>
      <c r="E162" s="191" t="s">
        <v>1</v>
      </c>
      <c r="F162" s="192" t="s">
        <v>1549</v>
      </c>
      <c r="H162" s="193">
        <v>24.716999999999999</v>
      </c>
      <c r="I162" s="194"/>
      <c r="L162" s="190"/>
      <c r="M162" s="195"/>
      <c r="T162" s="196"/>
      <c r="AT162" s="191" t="s">
        <v>1489</v>
      </c>
      <c r="AU162" s="191" t="s">
        <v>90</v>
      </c>
      <c r="AV162" s="15" t="s">
        <v>298</v>
      </c>
      <c r="AW162" s="15" t="s">
        <v>36</v>
      </c>
      <c r="AX162" s="15" t="s">
        <v>81</v>
      </c>
      <c r="AY162" s="191" t="s">
        <v>299</v>
      </c>
    </row>
    <row r="163" spans="2:65" s="12" customFormat="1">
      <c r="B163" s="170"/>
      <c r="D163" s="149" t="s">
        <v>1489</v>
      </c>
      <c r="E163" s="171" t="s">
        <v>1</v>
      </c>
      <c r="F163" s="172" t="s">
        <v>2160</v>
      </c>
      <c r="H163" s="171" t="s">
        <v>1</v>
      </c>
      <c r="I163" s="173"/>
      <c r="L163" s="170"/>
      <c r="M163" s="174"/>
      <c r="T163" s="175"/>
      <c r="AT163" s="171" t="s">
        <v>1489</v>
      </c>
      <c r="AU163" s="171" t="s">
        <v>90</v>
      </c>
      <c r="AV163" s="12" t="s">
        <v>88</v>
      </c>
      <c r="AW163" s="12" t="s">
        <v>36</v>
      </c>
      <c r="AX163" s="12" t="s">
        <v>81</v>
      </c>
      <c r="AY163" s="171" t="s">
        <v>299</v>
      </c>
    </row>
    <row r="164" spans="2:65" s="13" customFormat="1">
      <c r="B164" s="176"/>
      <c r="D164" s="149" t="s">
        <v>1489</v>
      </c>
      <c r="E164" s="177" t="s">
        <v>1</v>
      </c>
      <c r="F164" s="178" t="s">
        <v>2161</v>
      </c>
      <c r="H164" s="179">
        <v>38.764000000000003</v>
      </c>
      <c r="I164" s="180"/>
      <c r="L164" s="176"/>
      <c r="M164" s="181"/>
      <c r="T164" s="182"/>
      <c r="AT164" s="177" t="s">
        <v>1489</v>
      </c>
      <c r="AU164" s="177" t="s">
        <v>90</v>
      </c>
      <c r="AV164" s="13" t="s">
        <v>90</v>
      </c>
      <c r="AW164" s="13" t="s">
        <v>36</v>
      </c>
      <c r="AX164" s="13" t="s">
        <v>81</v>
      </c>
      <c r="AY164" s="177" t="s">
        <v>299</v>
      </c>
    </row>
    <row r="165" spans="2:65" s="15" customFormat="1">
      <c r="B165" s="190"/>
      <c r="D165" s="149" t="s">
        <v>1489</v>
      </c>
      <c r="E165" s="191" t="s">
        <v>1</v>
      </c>
      <c r="F165" s="192" t="s">
        <v>1549</v>
      </c>
      <c r="H165" s="193">
        <v>38.764000000000003</v>
      </c>
      <c r="I165" s="194"/>
      <c r="L165" s="190"/>
      <c r="M165" s="195"/>
      <c r="T165" s="196"/>
      <c r="AT165" s="191" t="s">
        <v>1489</v>
      </c>
      <c r="AU165" s="191" t="s">
        <v>90</v>
      </c>
      <c r="AV165" s="15" t="s">
        <v>298</v>
      </c>
      <c r="AW165" s="15" t="s">
        <v>36</v>
      </c>
      <c r="AX165" s="15" t="s">
        <v>81</v>
      </c>
      <c r="AY165" s="191" t="s">
        <v>299</v>
      </c>
    </row>
    <row r="166" spans="2:65" s="12" customFormat="1">
      <c r="B166" s="170"/>
      <c r="D166" s="149" t="s">
        <v>1489</v>
      </c>
      <c r="E166" s="171" t="s">
        <v>1</v>
      </c>
      <c r="F166" s="172" t="s">
        <v>2162</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E167" s="177" t="s">
        <v>1</v>
      </c>
      <c r="F167" s="178" t="s">
        <v>2163</v>
      </c>
      <c r="H167" s="179">
        <v>186.34800000000001</v>
      </c>
      <c r="I167" s="180"/>
      <c r="L167" s="176"/>
      <c r="M167" s="181"/>
      <c r="T167" s="182"/>
      <c r="AT167" s="177" t="s">
        <v>1489</v>
      </c>
      <c r="AU167" s="177" t="s">
        <v>90</v>
      </c>
      <c r="AV167" s="13" t="s">
        <v>90</v>
      </c>
      <c r="AW167" s="13" t="s">
        <v>36</v>
      </c>
      <c r="AX167" s="13" t="s">
        <v>81</v>
      </c>
      <c r="AY167" s="177" t="s">
        <v>299</v>
      </c>
    </row>
    <row r="168" spans="2:65" s="13" customFormat="1">
      <c r="B168" s="176"/>
      <c r="D168" s="149" t="s">
        <v>1489</v>
      </c>
      <c r="E168" s="177" t="s">
        <v>1</v>
      </c>
      <c r="F168" s="178" t="s">
        <v>2164</v>
      </c>
      <c r="H168" s="179">
        <v>19.292000000000002</v>
      </c>
      <c r="I168" s="180"/>
      <c r="L168" s="176"/>
      <c r="M168" s="181"/>
      <c r="T168" s="182"/>
      <c r="AT168" s="177" t="s">
        <v>1489</v>
      </c>
      <c r="AU168" s="177" t="s">
        <v>90</v>
      </c>
      <c r="AV168" s="13" t="s">
        <v>90</v>
      </c>
      <c r="AW168" s="13" t="s">
        <v>36</v>
      </c>
      <c r="AX168" s="13" t="s">
        <v>81</v>
      </c>
      <c r="AY168" s="177" t="s">
        <v>299</v>
      </c>
    </row>
    <row r="169" spans="2:65" s="13" customFormat="1">
      <c r="B169" s="176"/>
      <c r="D169" s="149" t="s">
        <v>1489</v>
      </c>
      <c r="E169" s="177" t="s">
        <v>1</v>
      </c>
      <c r="F169" s="178" t="s">
        <v>1904</v>
      </c>
      <c r="H169" s="179">
        <v>4.3259999999999996</v>
      </c>
      <c r="I169" s="180"/>
      <c r="L169" s="176"/>
      <c r="M169" s="181"/>
      <c r="T169" s="182"/>
      <c r="AT169" s="177" t="s">
        <v>1489</v>
      </c>
      <c r="AU169" s="177" t="s">
        <v>90</v>
      </c>
      <c r="AV169" s="13" t="s">
        <v>90</v>
      </c>
      <c r="AW169" s="13" t="s">
        <v>36</v>
      </c>
      <c r="AX169" s="13" t="s">
        <v>81</v>
      </c>
      <c r="AY169" s="177" t="s">
        <v>299</v>
      </c>
    </row>
    <row r="170" spans="2:65" s="15" customFormat="1">
      <c r="B170" s="190"/>
      <c r="D170" s="149" t="s">
        <v>1489</v>
      </c>
      <c r="E170" s="191" t="s">
        <v>1</v>
      </c>
      <c r="F170" s="192" t="s">
        <v>1549</v>
      </c>
      <c r="H170" s="193">
        <v>209.96600000000001</v>
      </c>
      <c r="I170" s="194"/>
      <c r="L170" s="190"/>
      <c r="M170" s="195"/>
      <c r="T170" s="196"/>
      <c r="AT170" s="191" t="s">
        <v>1489</v>
      </c>
      <c r="AU170" s="191" t="s">
        <v>90</v>
      </c>
      <c r="AV170" s="15" t="s">
        <v>298</v>
      </c>
      <c r="AW170" s="15" t="s">
        <v>36</v>
      </c>
      <c r="AX170" s="15" t="s">
        <v>81</v>
      </c>
      <c r="AY170" s="191" t="s">
        <v>299</v>
      </c>
    </row>
    <row r="171" spans="2:65" s="14" customFormat="1">
      <c r="B171" s="183"/>
      <c r="D171" s="149" t="s">
        <v>1489</v>
      </c>
      <c r="E171" s="184" t="s">
        <v>1</v>
      </c>
      <c r="F171" s="185" t="s">
        <v>1496</v>
      </c>
      <c r="H171" s="186">
        <v>273.447</v>
      </c>
      <c r="I171" s="187"/>
      <c r="L171" s="183"/>
      <c r="M171" s="188"/>
      <c r="T171" s="189"/>
      <c r="AT171" s="184" t="s">
        <v>1489</v>
      </c>
      <c r="AU171" s="184" t="s">
        <v>90</v>
      </c>
      <c r="AV171" s="14" t="s">
        <v>318</v>
      </c>
      <c r="AW171" s="14" t="s">
        <v>36</v>
      </c>
      <c r="AX171" s="14" t="s">
        <v>81</v>
      </c>
      <c r="AY171" s="184" t="s">
        <v>299</v>
      </c>
    </row>
    <row r="172" spans="2:65" s="12" customFormat="1">
      <c r="B172" s="170"/>
      <c r="D172" s="149" t="s">
        <v>1489</v>
      </c>
      <c r="E172" s="171" t="s">
        <v>1</v>
      </c>
      <c r="F172" s="172" t="s">
        <v>2026</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E173" s="177" t="s">
        <v>1</v>
      </c>
      <c r="F173" s="178" t="s">
        <v>2165</v>
      </c>
      <c r="H173" s="179">
        <v>13.672000000000001</v>
      </c>
      <c r="I173" s="180"/>
      <c r="L173" s="176"/>
      <c r="M173" s="181"/>
      <c r="T173" s="182"/>
      <c r="AT173" s="177" t="s">
        <v>1489</v>
      </c>
      <c r="AU173" s="177" t="s">
        <v>90</v>
      </c>
      <c r="AV173" s="13" t="s">
        <v>90</v>
      </c>
      <c r="AW173" s="13" t="s">
        <v>36</v>
      </c>
      <c r="AX173" s="13" t="s">
        <v>88</v>
      </c>
      <c r="AY173" s="177" t="s">
        <v>299</v>
      </c>
    </row>
    <row r="174" spans="2:65" s="1" customFormat="1" ht="33" customHeight="1">
      <c r="B174" s="32"/>
      <c r="C174" s="136" t="s">
        <v>333</v>
      </c>
      <c r="D174" s="136" t="s">
        <v>302</v>
      </c>
      <c r="E174" s="137" t="s">
        <v>1811</v>
      </c>
      <c r="F174" s="138" t="s">
        <v>1812</v>
      </c>
      <c r="G174" s="139" t="s">
        <v>1520</v>
      </c>
      <c r="H174" s="140">
        <v>21.876000000000001</v>
      </c>
      <c r="I174" s="141"/>
      <c r="J174" s="142">
        <f>ROUND(I174*H174,2)</f>
        <v>0</v>
      </c>
      <c r="K174" s="138" t="s">
        <v>1487</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2166</v>
      </c>
    </row>
    <row r="175" spans="2:65" s="12" customFormat="1">
      <c r="B175" s="170"/>
      <c r="D175" s="149" t="s">
        <v>1489</v>
      </c>
      <c r="E175" s="171" t="s">
        <v>1</v>
      </c>
      <c r="F175" s="172" t="s">
        <v>1490</v>
      </c>
      <c r="H175" s="171" t="s">
        <v>1</v>
      </c>
      <c r="I175" s="173"/>
      <c r="L175" s="170"/>
      <c r="M175" s="174"/>
      <c r="T175" s="175"/>
      <c r="AT175" s="171" t="s">
        <v>1489</v>
      </c>
      <c r="AU175" s="171" t="s">
        <v>90</v>
      </c>
      <c r="AV175" s="12" t="s">
        <v>88</v>
      </c>
      <c r="AW175" s="12" t="s">
        <v>36</v>
      </c>
      <c r="AX175" s="12" t="s">
        <v>81</v>
      </c>
      <c r="AY175" s="171" t="s">
        <v>299</v>
      </c>
    </row>
    <row r="176" spans="2:65" s="12" customFormat="1">
      <c r="B176" s="170"/>
      <c r="D176" s="149" t="s">
        <v>1489</v>
      </c>
      <c r="E176" s="171" t="s">
        <v>1</v>
      </c>
      <c r="F176" s="172" t="s">
        <v>2146</v>
      </c>
      <c r="H176" s="171" t="s">
        <v>1</v>
      </c>
      <c r="I176" s="173"/>
      <c r="L176" s="170"/>
      <c r="M176" s="174"/>
      <c r="T176" s="175"/>
      <c r="AT176" s="171" t="s">
        <v>1489</v>
      </c>
      <c r="AU176" s="171" t="s">
        <v>90</v>
      </c>
      <c r="AV176" s="12" t="s">
        <v>88</v>
      </c>
      <c r="AW176" s="12" t="s">
        <v>36</v>
      </c>
      <c r="AX176" s="12" t="s">
        <v>81</v>
      </c>
      <c r="AY176" s="171" t="s">
        <v>299</v>
      </c>
    </row>
    <row r="177" spans="2:65" s="12" customFormat="1">
      <c r="B177" s="170"/>
      <c r="D177" s="149" t="s">
        <v>1489</v>
      </c>
      <c r="E177" s="171" t="s">
        <v>1</v>
      </c>
      <c r="F177" s="172" t="s">
        <v>2029</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E178" s="177" t="s">
        <v>1</v>
      </c>
      <c r="F178" s="178" t="s">
        <v>2167</v>
      </c>
      <c r="H178" s="179">
        <v>21.876000000000001</v>
      </c>
      <c r="I178" s="180"/>
      <c r="L178" s="176"/>
      <c r="M178" s="181"/>
      <c r="T178" s="182"/>
      <c r="AT178" s="177" t="s">
        <v>1489</v>
      </c>
      <c r="AU178" s="177" t="s">
        <v>90</v>
      </c>
      <c r="AV178" s="13" t="s">
        <v>90</v>
      </c>
      <c r="AW178" s="13" t="s">
        <v>36</v>
      </c>
      <c r="AX178" s="13" t="s">
        <v>88</v>
      </c>
      <c r="AY178" s="177" t="s">
        <v>299</v>
      </c>
    </row>
    <row r="179" spans="2:65" s="1" customFormat="1" ht="33" customHeight="1">
      <c r="B179" s="32"/>
      <c r="C179" s="136" t="s">
        <v>337</v>
      </c>
      <c r="D179" s="136" t="s">
        <v>302</v>
      </c>
      <c r="E179" s="137" t="s">
        <v>1815</v>
      </c>
      <c r="F179" s="138" t="s">
        <v>1816</v>
      </c>
      <c r="G179" s="139" t="s">
        <v>1520</v>
      </c>
      <c r="H179" s="140">
        <v>32.814</v>
      </c>
      <c r="I179" s="141"/>
      <c r="J179" s="142">
        <f>ROUND(I179*H179,2)</f>
        <v>0</v>
      </c>
      <c r="K179" s="138" t="s">
        <v>1487</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2168</v>
      </c>
    </row>
    <row r="180" spans="2:65" s="12" customFormat="1">
      <c r="B180" s="170"/>
      <c r="D180" s="149" t="s">
        <v>1489</v>
      </c>
      <c r="E180" s="171" t="s">
        <v>1</v>
      </c>
      <c r="F180" s="172" t="s">
        <v>1490</v>
      </c>
      <c r="H180" s="171" t="s">
        <v>1</v>
      </c>
      <c r="I180" s="173"/>
      <c r="L180" s="170"/>
      <c r="M180" s="174"/>
      <c r="T180" s="175"/>
      <c r="AT180" s="171" t="s">
        <v>1489</v>
      </c>
      <c r="AU180" s="171" t="s">
        <v>90</v>
      </c>
      <c r="AV180" s="12" t="s">
        <v>88</v>
      </c>
      <c r="AW180" s="12" t="s">
        <v>36</v>
      </c>
      <c r="AX180" s="12" t="s">
        <v>81</v>
      </c>
      <c r="AY180" s="171" t="s">
        <v>299</v>
      </c>
    </row>
    <row r="181" spans="2:65" s="12" customFormat="1">
      <c r="B181" s="170"/>
      <c r="D181" s="149" t="s">
        <v>1489</v>
      </c>
      <c r="E181" s="171" t="s">
        <v>1</v>
      </c>
      <c r="F181" s="172" t="s">
        <v>2146</v>
      </c>
      <c r="H181" s="171" t="s">
        <v>1</v>
      </c>
      <c r="I181" s="173"/>
      <c r="L181" s="170"/>
      <c r="M181" s="174"/>
      <c r="T181" s="175"/>
      <c r="AT181" s="171" t="s">
        <v>1489</v>
      </c>
      <c r="AU181" s="171" t="s">
        <v>90</v>
      </c>
      <c r="AV181" s="12" t="s">
        <v>88</v>
      </c>
      <c r="AW181" s="12" t="s">
        <v>36</v>
      </c>
      <c r="AX181" s="12" t="s">
        <v>81</v>
      </c>
      <c r="AY181" s="171" t="s">
        <v>299</v>
      </c>
    </row>
    <row r="182" spans="2:65" s="12" customFormat="1">
      <c r="B182" s="170"/>
      <c r="D182" s="149" t="s">
        <v>1489</v>
      </c>
      <c r="E182" s="171" t="s">
        <v>1</v>
      </c>
      <c r="F182" s="172" t="s">
        <v>2032</v>
      </c>
      <c r="H182" s="171" t="s">
        <v>1</v>
      </c>
      <c r="I182" s="173"/>
      <c r="L182" s="170"/>
      <c r="M182" s="174"/>
      <c r="T182" s="175"/>
      <c r="AT182" s="171" t="s">
        <v>1489</v>
      </c>
      <c r="AU182" s="171" t="s">
        <v>90</v>
      </c>
      <c r="AV182" s="12" t="s">
        <v>88</v>
      </c>
      <c r="AW182" s="12" t="s">
        <v>36</v>
      </c>
      <c r="AX182" s="12" t="s">
        <v>81</v>
      </c>
      <c r="AY182" s="171" t="s">
        <v>299</v>
      </c>
    </row>
    <row r="183" spans="2:65" s="13" customFormat="1">
      <c r="B183" s="176"/>
      <c r="D183" s="149" t="s">
        <v>1489</v>
      </c>
      <c r="E183" s="177" t="s">
        <v>1</v>
      </c>
      <c r="F183" s="178" t="s">
        <v>2169</v>
      </c>
      <c r="H183" s="179">
        <v>32.814</v>
      </c>
      <c r="I183" s="180"/>
      <c r="L183" s="176"/>
      <c r="M183" s="181"/>
      <c r="T183" s="182"/>
      <c r="AT183" s="177" t="s">
        <v>1489</v>
      </c>
      <c r="AU183" s="177" t="s">
        <v>90</v>
      </c>
      <c r="AV183" s="13" t="s">
        <v>90</v>
      </c>
      <c r="AW183" s="13" t="s">
        <v>36</v>
      </c>
      <c r="AX183" s="13" t="s">
        <v>88</v>
      </c>
      <c r="AY183" s="177" t="s">
        <v>299</v>
      </c>
    </row>
    <row r="184" spans="2:65" s="1" customFormat="1" ht="33" customHeight="1">
      <c r="B184" s="32"/>
      <c r="C184" s="136" t="s">
        <v>342</v>
      </c>
      <c r="D184" s="136" t="s">
        <v>302</v>
      </c>
      <c r="E184" s="137" t="s">
        <v>2034</v>
      </c>
      <c r="F184" s="138" t="s">
        <v>2035</v>
      </c>
      <c r="G184" s="139" t="s">
        <v>1520</v>
      </c>
      <c r="H184" s="140">
        <v>54.689</v>
      </c>
      <c r="I184" s="141"/>
      <c r="J184" s="142">
        <f>ROUND(I184*H184,2)</f>
        <v>0</v>
      </c>
      <c r="K184" s="138" t="s">
        <v>1487</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2170</v>
      </c>
    </row>
    <row r="185" spans="2:65" s="12" customFormat="1">
      <c r="B185" s="170"/>
      <c r="D185" s="149" t="s">
        <v>1489</v>
      </c>
      <c r="E185" s="171" t="s">
        <v>1</v>
      </c>
      <c r="F185" s="172" t="s">
        <v>1490</v>
      </c>
      <c r="H185" s="171" t="s">
        <v>1</v>
      </c>
      <c r="I185" s="173"/>
      <c r="L185" s="170"/>
      <c r="M185" s="174"/>
      <c r="T185" s="175"/>
      <c r="AT185" s="171" t="s">
        <v>1489</v>
      </c>
      <c r="AU185" s="171" t="s">
        <v>90</v>
      </c>
      <c r="AV185" s="12" t="s">
        <v>88</v>
      </c>
      <c r="AW185" s="12" t="s">
        <v>36</v>
      </c>
      <c r="AX185" s="12" t="s">
        <v>81</v>
      </c>
      <c r="AY185" s="171" t="s">
        <v>299</v>
      </c>
    </row>
    <row r="186" spans="2:65" s="12" customFormat="1">
      <c r="B186" s="170"/>
      <c r="D186" s="149" t="s">
        <v>1489</v>
      </c>
      <c r="E186" s="171" t="s">
        <v>1</v>
      </c>
      <c r="F186" s="172" t="s">
        <v>2146</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2037</v>
      </c>
      <c r="H187" s="171" t="s">
        <v>1</v>
      </c>
      <c r="I187" s="173"/>
      <c r="L187" s="170"/>
      <c r="M187" s="174"/>
      <c r="T187" s="175"/>
      <c r="AT187" s="171" t="s">
        <v>1489</v>
      </c>
      <c r="AU187" s="171" t="s">
        <v>90</v>
      </c>
      <c r="AV187" s="12" t="s">
        <v>88</v>
      </c>
      <c r="AW187" s="12" t="s">
        <v>36</v>
      </c>
      <c r="AX187" s="12" t="s">
        <v>81</v>
      </c>
      <c r="AY187" s="171" t="s">
        <v>299</v>
      </c>
    </row>
    <row r="188" spans="2:65" s="13" customFormat="1">
      <c r="B188" s="176"/>
      <c r="D188" s="149" t="s">
        <v>1489</v>
      </c>
      <c r="E188" s="177" t="s">
        <v>1</v>
      </c>
      <c r="F188" s="178" t="s">
        <v>2171</v>
      </c>
      <c r="H188" s="179">
        <v>54.689</v>
      </c>
      <c r="I188" s="180"/>
      <c r="L188" s="176"/>
      <c r="M188" s="181"/>
      <c r="T188" s="182"/>
      <c r="AT188" s="177" t="s">
        <v>1489</v>
      </c>
      <c r="AU188" s="177" t="s">
        <v>90</v>
      </c>
      <c r="AV188" s="13" t="s">
        <v>90</v>
      </c>
      <c r="AW188" s="13" t="s">
        <v>36</v>
      </c>
      <c r="AX188" s="13" t="s">
        <v>88</v>
      </c>
      <c r="AY188" s="177" t="s">
        <v>299</v>
      </c>
    </row>
    <row r="189" spans="2:65" s="1" customFormat="1" ht="33" customHeight="1">
      <c r="B189" s="32"/>
      <c r="C189" s="136" t="s">
        <v>347</v>
      </c>
      <c r="D189" s="136" t="s">
        <v>302</v>
      </c>
      <c r="E189" s="137" t="s">
        <v>2039</v>
      </c>
      <c r="F189" s="138" t="s">
        <v>2040</v>
      </c>
      <c r="G189" s="139" t="s">
        <v>1520</v>
      </c>
      <c r="H189" s="140">
        <v>150.39599999999999</v>
      </c>
      <c r="I189" s="141"/>
      <c r="J189" s="142">
        <f>ROUND(I189*H189,2)</f>
        <v>0</v>
      </c>
      <c r="K189" s="138" t="s">
        <v>1487</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2172</v>
      </c>
    </row>
    <row r="190" spans="2:65" s="12" customFormat="1">
      <c r="B190" s="170"/>
      <c r="D190" s="149" t="s">
        <v>1489</v>
      </c>
      <c r="E190" s="171" t="s">
        <v>1</v>
      </c>
      <c r="F190" s="172" t="s">
        <v>1490</v>
      </c>
      <c r="H190" s="171" t="s">
        <v>1</v>
      </c>
      <c r="I190" s="173"/>
      <c r="L190" s="170"/>
      <c r="M190" s="174"/>
      <c r="T190" s="175"/>
      <c r="AT190" s="171" t="s">
        <v>1489</v>
      </c>
      <c r="AU190" s="171" t="s">
        <v>90</v>
      </c>
      <c r="AV190" s="12" t="s">
        <v>88</v>
      </c>
      <c r="AW190" s="12" t="s">
        <v>36</v>
      </c>
      <c r="AX190" s="12" t="s">
        <v>81</v>
      </c>
      <c r="AY190" s="171" t="s">
        <v>299</v>
      </c>
    </row>
    <row r="191" spans="2:65" s="12" customFormat="1">
      <c r="B191" s="170"/>
      <c r="D191" s="149" t="s">
        <v>1489</v>
      </c>
      <c r="E191" s="171" t="s">
        <v>1</v>
      </c>
      <c r="F191" s="172" t="s">
        <v>2146</v>
      </c>
      <c r="H191" s="171" t="s">
        <v>1</v>
      </c>
      <c r="I191" s="173"/>
      <c r="L191" s="170"/>
      <c r="M191" s="174"/>
      <c r="T191" s="175"/>
      <c r="AT191" s="171" t="s">
        <v>1489</v>
      </c>
      <c r="AU191" s="171" t="s">
        <v>90</v>
      </c>
      <c r="AV191" s="12" t="s">
        <v>88</v>
      </c>
      <c r="AW191" s="12" t="s">
        <v>36</v>
      </c>
      <c r="AX191" s="12" t="s">
        <v>81</v>
      </c>
      <c r="AY191" s="171" t="s">
        <v>299</v>
      </c>
    </row>
    <row r="192" spans="2:65" s="12" customFormat="1">
      <c r="B192" s="170"/>
      <c r="D192" s="149" t="s">
        <v>1489</v>
      </c>
      <c r="E192" s="171" t="s">
        <v>1</v>
      </c>
      <c r="F192" s="172" t="s">
        <v>2042</v>
      </c>
      <c r="H192" s="171" t="s">
        <v>1</v>
      </c>
      <c r="I192" s="173"/>
      <c r="L192" s="170"/>
      <c r="M192" s="174"/>
      <c r="T192" s="175"/>
      <c r="AT192" s="171" t="s">
        <v>1489</v>
      </c>
      <c r="AU192" s="171" t="s">
        <v>90</v>
      </c>
      <c r="AV192" s="12" t="s">
        <v>88</v>
      </c>
      <c r="AW192" s="12" t="s">
        <v>36</v>
      </c>
      <c r="AX192" s="12" t="s">
        <v>81</v>
      </c>
      <c r="AY192" s="171" t="s">
        <v>299</v>
      </c>
    </row>
    <row r="193" spans="2:65" s="13" customFormat="1">
      <c r="B193" s="176"/>
      <c r="D193" s="149" t="s">
        <v>1489</v>
      </c>
      <c r="E193" s="177" t="s">
        <v>1</v>
      </c>
      <c r="F193" s="178" t="s">
        <v>2173</v>
      </c>
      <c r="H193" s="179">
        <v>150.39599999999999</v>
      </c>
      <c r="I193" s="180"/>
      <c r="L193" s="176"/>
      <c r="M193" s="181"/>
      <c r="T193" s="182"/>
      <c r="AT193" s="177" t="s">
        <v>1489</v>
      </c>
      <c r="AU193" s="177" t="s">
        <v>90</v>
      </c>
      <c r="AV193" s="13" t="s">
        <v>90</v>
      </c>
      <c r="AW193" s="13" t="s">
        <v>36</v>
      </c>
      <c r="AX193" s="13" t="s">
        <v>88</v>
      </c>
      <c r="AY193" s="177" t="s">
        <v>299</v>
      </c>
    </row>
    <row r="194" spans="2:65" s="1" customFormat="1" ht="24.15" customHeight="1">
      <c r="B194" s="32"/>
      <c r="C194" s="136" t="s">
        <v>351</v>
      </c>
      <c r="D194" s="136" t="s">
        <v>302</v>
      </c>
      <c r="E194" s="137" t="s">
        <v>1571</v>
      </c>
      <c r="F194" s="138" t="s">
        <v>1572</v>
      </c>
      <c r="G194" s="139" t="s">
        <v>1520</v>
      </c>
      <c r="H194" s="140">
        <v>7.8120000000000003</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2174</v>
      </c>
    </row>
    <row r="195" spans="2:65" s="12" customFormat="1">
      <c r="B195" s="170"/>
      <c r="D195" s="149" t="s">
        <v>1489</v>
      </c>
      <c r="E195" s="171" t="s">
        <v>1</v>
      </c>
      <c r="F195" s="172" t="s">
        <v>1490</v>
      </c>
      <c r="H195" s="171" t="s">
        <v>1</v>
      </c>
      <c r="I195" s="173"/>
      <c r="L195" s="170"/>
      <c r="M195" s="174"/>
      <c r="T195" s="175"/>
      <c r="AT195" s="171" t="s">
        <v>1489</v>
      </c>
      <c r="AU195" s="171" t="s">
        <v>90</v>
      </c>
      <c r="AV195" s="12" t="s">
        <v>88</v>
      </c>
      <c r="AW195" s="12" t="s">
        <v>36</v>
      </c>
      <c r="AX195" s="12" t="s">
        <v>81</v>
      </c>
      <c r="AY195" s="171" t="s">
        <v>299</v>
      </c>
    </row>
    <row r="196" spans="2:65" s="12" customFormat="1">
      <c r="B196" s="170"/>
      <c r="D196" s="149" t="s">
        <v>1489</v>
      </c>
      <c r="E196" s="171" t="s">
        <v>1</v>
      </c>
      <c r="F196" s="172" t="s">
        <v>2146</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E197" s="177" t="s">
        <v>1</v>
      </c>
      <c r="F197" s="178" t="s">
        <v>2175</v>
      </c>
      <c r="H197" s="179">
        <v>7.8120000000000003</v>
      </c>
      <c r="I197" s="180"/>
      <c r="L197" s="176"/>
      <c r="M197" s="181"/>
      <c r="T197" s="182"/>
      <c r="AT197" s="177" t="s">
        <v>1489</v>
      </c>
      <c r="AU197" s="177" t="s">
        <v>90</v>
      </c>
      <c r="AV197" s="13" t="s">
        <v>90</v>
      </c>
      <c r="AW197" s="13" t="s">
        <v>36</v>
      </c>
      <c r="AX197" s="13" t="s">
        <v>81</v>
      </c>
      <c r="AY197" s="177" t="s">
        <v>299</v>
      </c>
    </row>
    <row r="198" spans="2:65" s="14" customFormat="1">
      <c r="B198" s="183"/>
      <c r="D198" s="149" t="s">
        <v>1489</v>
      </c>
      <c r="E198" s="184" t="s">
        <v>1</v>
      </c>
      <c r="F198" s="185" t="s">
        <v>1496</v>
      </c>
      <c r="H198" s="186">
        <v>7.8120000000000003</v>
      </c>
      <c r="I198" s="187"/>
      <c r="L198" s="183"/>
      <c r="M198" s="188"/>
      <c r="T198" s="189"/>
      <c r="AT198" s="184" t="s">
        <v>1489</v>
      </c>
      <c r="AU198" s="184" t="s">
        <v>90</v>
      </c>
      <c r="AV198" s="14" t="s">
        <v>318</v>
      </c>
      <c r="AW198" s="14" t="s">
        <v>36</v>
      </c>
      <c r="AX198" s="14" t="s">
        <v>88</v>
      </c>
      <c r="AY198" s="184" t="s">
        <v>299</v>
      </c>
    </row>
    <row r="199" spans="2:65" s="1" customFormat="1" ht="24.15" customHeight="1">
      <c r="B199" s="32"/>
      <c r="C199" s="136" t="s">
        <v>8</v>
      </c>
      <c r="D199" s="136" t="s">
        <v>302</v>
      </c>
      <c r="E199" s="137" t="s">
        <v>2049</v>
      </c>
      <c r="F199" s="138" t="s">
        <v>2050</v>
      </c>
      <c r="G199" s="139" t="s">
        <v>375</v>
      </c>
      <c r="H199" s="140">
        <v>310.03100000000001</v>
      </c>
      <c r="I199" s="141"/>
      <c r="J199" s="142">
        <f>ROUND(I199*H199,2)</f>
        <v>0</v>
      </c>
      <c r="K199" s="138" t="s">
        <v>1487</v>
      </c>
      <c r="L199" s="32"/>
      <c r="M199" s="143" t="s">
        <v>1</v>
      </c>
      <c r="N199" s="144" t="s">
        <v>46</v>
      </c>
      <c r="P199" s="145">
        <f>O199*H199</f>
        <v>0</v>
      </c>
      <c r="Q199" s="145">
        <v>8.4999999999999995E-4</v>
      </c>
      <c r="R199" s="145">
        <f>Q199*H199</f>
        <v>0.26352634999999996</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2176</v>
      </c>
    </row>
    <row r="200" spans="2:65" s="12" customFormat="1">
      <c r="B200" s="170"/>
      <c r="D200" s="149" t="s">
        <v>1489</v>
      </c>
      <c r="E200" s="171" t="s">
        <v>1</v>
      </c>
      <c r="F200" s="172" t="s">
        <v>1490</v>
      </c>
      <c r="H200" s="171" t="s">
        <v>1</v>
      </c>
      <c r="I200" s="173"/>
      <c r="L200" s="170"/>
      <c r="M200" s="174"/>
      <c r="T200" s="175"/>
      <c r="AT200" s="171" t="s">
        <v>1489</v>
      </c>
      <c r="AU200" s="171" t="s">
        <v>90</v>
      </c>
      <c r="AV200" s="12" t="s">
        <v>88</v>
      </c>
      <c r="AW200" s="12" t="s">
        <v>36</v>
      </c>
      <c r="AX200" s="12" t="s">
        <v>81</v>
      </c>
      <c r="AY200" s="171" t="s">
        <v>299</v>
      </c>
    </row>
    <row r="201" spans="2:65" s="12" customFormat="1">
      <c r="B201" s="170"/>
      <c r="D201" s="149" t="s">
        <v>1489</v>
      </c>
      <c r="E201" s="171" t="s">
        <v>1</v>
      </c>
      <c r="F201" s="172" t="s">
        <v>2146</v>
      </c>
      <c r="H201" s="171" t="s">
        <v>1</v>
      </c>
      <c r="I201" s="173"/>
      <c r="L201" s="170"/>
      <c r="M201" s="174"/>
      <c r="T201" s="175"/>
      <c r="AT201" s="171" t="s">
        <v>1489</v>
      </c>
      <c r="AU201" s="171" t="s">
        <v>90</v>
      </c>
      <c r="AV201" s="12" t="s">
        <v>88</v>
      </c>
      <c r="AW201" s="12" t="s">
        <v>36</v>
      </c>
      <c r="AX201" s="12" t="s">
        <v>81</v>
      </c>
      <c r="AY201" s="171" t="s">
        <v>299</v>
      </c>
    </row>
    <row r="202" spans="2:65" s="13" customFormat="1" ht="20.399999999999999">
      <c r="B202" s="176"/>
      <c r="D202" s="149" t="s">
        <v>1489</v>
      </c>
      <c r="E202" s="177" t="s">
        <v>1</v>
      </c>
      <c r="F202" s="178" t="s">
        <v>2177</v>
      </c>
      <c r="H202" s="179">
        <v>294.63099999999997</v>
      </c>
      <c r="I202" s="180"/>
      <c r="L202" s="176"/>
      <c r="M202" s="181"/>
      <c r="T202" s="182"/>
      <c r="AT202" s="177" t="s">
        <v>1489</v>
      </c>
      <c r="AU202" s="177" t="s">
        <v>90</v>
      </c>
      <c r="AV202" s="13" t="s">
        <v>90</v>
      </c>
      <c r="AW202" s="13" t="s">
        <v>36</v>
      </c>
      <c r="AX202" s="13" t="s">
        <v>81</v>
      </c>
      <c r="AY202" s="177" t="s">
        <v>299</v>
      </c>
    </row>
    <row r="203" spans="2:65" s="13" customFormat="1">
      <c r="B203" s="176"/>
      <c r="D203" s="149" t="s">
        <v>1489</v>
      </c>
      <c r="E203" s="177" t="s">
        <v>1</v>
      </c>
      <c r="F203" s="178" t="s">
        <v>2178</v>
      </c>
      <c r="H203" s="179">
        <v>15.4</v>
      </c>
      <c r="I203" s="180"/>
      <c r="L203" s="176"/>
      <c r="M203" s="181"/>
      <c r="T203" s="182"/>
      <c r="AT203" s="177" t="s">
        <v>1489</v>
      </c>
      <c r="AU203" s="177" t="s">
        <v>90</v>
      </c>
      <c r="AV203" s="13" t="s">
        <v>90</v>
      </c>
      <c r="AW203" s="13" t="s">
        <v>36</v>
      </c>
      <c r="AX203" s="13" t="s">
        <v>81</v>
      </c>
      <c r="AY203" s="177" t="s">
        <v>299</v>
      </c>
    </row>
    <row r="204" spans="2:65" s="14" customFormat="1">
      <c r="B204" s="183"/>
      <c r="D204" s="149" t="s">
        <v>1489</v>
      </c>
      <c r="E204" s="184" t="s">
        <v>1</v>
      </c>
      <c r="F204" s="185" t="s">
        <v>1496</v>
      </c>
      <c r="H204" s="186">
        <v>310.03100000000001</v>
      </c>
      <c r="I204" s="187"/>
      <c r="L204" s="183"/>
      <c r="M204" s="188"/>
      <c r="T204" s="189"/>
      <c r="AT204" s="184" t="s">
        <v>1489</v>
      </c>
      <c r="AU204" s="184" t="s">
        <v>90</v>
      </c>
      <c r="AV204" s="14" t="s">
        <v>318</v>
      </c>
      <c r="AW204" s="14" t="s">
        <v>36</v>
      </c>
      <c r="AX204" s="14" t="s">
        <v>88</v>
      </c>
      <c r="AY204" s="184" t="s">
        <v>299</v>
      </c>
    </row>
    <row r="205" spans="2:65" s="1" customFormat="1" ht="24.15" customHeight="1">
      <c r="B205" s="32"/>
      <c r="C205" s="136" t="s">
        <v>362</v>
      </c>
      <c r="D205" s="136" t="s">
        <v>302</v>
      </c>
      <c r="E205" s="137" t="s">
        <v>2054</v>
      </c>
      <c r="F205" s="138" t="s">
        <v>2055</v>
      </c>
      <c r="G205" s="139" t="s">
        <v>375</v>
      </c>
      <c r="H205" s="140">
        <v>310.03100000000001</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2179</v>
      </c>
    </row>
    <row r="206" spans="2:65" s="1" customFormat="1" ht="37.950000000000003" customHeight="1">
      <c r="B206" s="32"/>
      <c r="C206" s="136" t="s">
        <v>367</v>
      </c>
      <c r="D206" s="136" t="s">
        <v>302</v>
      </c>
      <c r="E206" s="137" t="s">
        <v>1608</v>
      </c>
      <c r="F206" s="138" t="s">
        <v>1609</v>
      </c>
      <c r="G206" s="139" t="s">
        <v>1520</v>
      </c>
      <c r="H206" s="140">
        <v>71.096000000000004</v>
      </c>
      <c r="I206" s="141"/>
      <c r="J206" s="142">
        <f>ROUND(I206*H206,2)</f>
        <v>0</v>
      </c>
      <c r="K206" s="138" t="s">
        <v>1487</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2180</v>
      </c>
    </row>
    <row r="207" spans="2:65" s="12" customFormat="1">
      <c r="B207" s="170"/>
      <c r="D207" s="149" t="s">
        <v>1489</v>
      </c>
      <c r="E207" s="171" t="s">
        <v>1</v>
      </c>
      <c r="F207" s="172" t="s">
        <v>1490</v>
      </c>
      <c r="H207" s="171" t="s">
        <v>1</v>
      </c>
      <c r="I207" s="173"/>
      <c r="L207" s="170"/>
      <c r="M207" s="174"/>
      <c r="T207" s="175"/>
      <c r="AT207" s="171" t="s">
        <v>1489</v>
      </c>
      <c r="AU207" s="171" t="s">
        <v>90</v>
      </c>
      <c r="AV207" s="12" t="s">
        <v>88</v>
      </c>
      <c r="AW207" s="12" t="s">
        <v>36</v>
      </c>
      <c r="AX207" s="12" t="s">
        <v>81</v>
      </c>
      <c r="AY207" s="171" t="s">
        <v>299</v>
      </c>
    </row>
    <row r="208" spans="2:65" s="12" customFormat="1">
      <c r="B208" s="170"/>
      <c r="D208" s="149" t="s">
        <v>1489</v>
      </c>
      <c r="E208" s="171" t="s">
        <v>1</v>
      </c>
      <c r="F208" s="172" t="s">
        <v>2146</v>
      </c>
      <c r="H208" s="171" t="s">
        <v>1</v>
      </c>
      <c r="I208" s="173"/>
      <c r="L208" s="170"/>
      <c r="M208" s="174"/>
      <c r="T208" s="175"/>
      <c r="AT208" s="171" t="s">
        <v>1489</v>
      </c>
      <c r="AU208" s="171" t="s">
        <v>90</v>
      </c>
      <c r="AV208" s="12" t="s">
        <v>88</v>
      </c>
      <c r="AW208" s="12" t="s">
        <v>36</v>
      </c>
      <c r="AX208" s="12" t="s">
        <v>81</v>
      </c>
      <c r="AY208" s="171" t="s">
        <v>299</v>
      </c>
    </row>
    <row r="209" spans="2:65" s="13" customFormat="1">
      <c r="B209" s="176"/>
      <c r="D209" s="149" t="s">
        <v>1489</v>
      </c>
      <c r="E209" s="177" t="s">
        <v>1</v>
      </c>
      <c r="F209" s="178" t="s">
        <v>2181</v>
      </c>
      <c r="H209" s="179">
        <v>35.548000000000002</v>
      </c>
      <c r="I209" s="180"/>
      <c r="L209" s="176"/>
      <c r="M209" s="181"/>
      <c r="T209" s="182"/>
      <c r="AT209" s="177" t="s">
        <v>1489</v>
      </c>
      <c r="AU209" s="177" t="s">
        <v>90</v>
      </c>
      <c r="AV209" s="13" t="s">
        <v>90</v>
      </c>
      <c r="AW209" s="13" t="s">
        <v>36</v>
      </c>
      <c r="AX209" s="13" t="s">
        <v>81</v>
      </c>
      <c r="AY209" s="177" t="s">
        <v>299</v>
      </c>
    </row>
    <row r="210" spans="2:65" s="13" customFormat="1">
      <c r="B210" s="176"/>
      <c r="D210" s="149" t="s">
        <v>1489</v>
      </c>
      <c r="E210" s="177" t="s">
        <v>1</v>
      </c>
      <c r="F210" s="178" t="s">
        <v>2182</v>
      </c>
      <c r="H210" s="179">
        <v>35.548000000000002</v>
      </c>
      <c r="I210" s="180"/>
      <c r="L210" s="176"/>
      <c r="M210" s="181"/>
      <c r="T210" s="182"/>
      <c r="AT210" s="177" t="s">
        <v>1489</v>
      </c>
      <c r="AU210" s="177" t="s">
        <v>90</v>
      </c>
      <c r="AV210" s="13" t="s">
        <v>90</v>
      </c>
      <c r="AW210" s="13" t="s">
        <v>36</v>
      </c>
      <c r="AX210" s="13" t="s">
        <v>81</v>
      </c>
      <c r="AY210" s="177" t="s">
        <v>299</v>
      </c>
    </row>
    <row r="211" spans="2:65" s="14" customFormat="1">
      <c r="B211" s="183"/>
      <c r="D211" s="149" t="s">
        <v>1489</v>
      </c>
      <c r="E211" s="184" t="s">
        <v>1</v>
      </c>
      <c r="F211" s="185" t="s">
        <v>1496</v>
      </c>
      <c r="H211" s="186">
        <v>71.096000000000004</v>
      </c>
      <c r="I211" s="187"/>
      <c r="L211" s="183"/>
      <c r="M211" s="188"/>
      <c r="T211" s="189"/>
      <c r="AT211" s="184" t="s">
        <v>1489</v>
      </c>
      <c r="AU211" s="184" t="s">
        <v>90</v>
      </c>
      <c r="AV211" s="14" t="s">
        <v>318</v>
      </c>
      <c r="AW211" s="14" t="s">
        <v>36</v>
      </c>
      <c r="AX211" s="14" t="s">
        <v>88</v>
      </c>
      <c r="AY211" s="184" t="s">
        <v>299</v>
      </c>
    </row>
    <row r="212" spans="2:65" s="1" customFormat="1" ht="37.950000000000003" customHeight="1">
      <c r="B212" s="32"/>
      <c r="C212" s="136" t="s">
        <v>372</v>
      </c>
      <c r="D212" s="136" t="s">
        <v>302</v>
      </c>
      <c r="E212" s="137" t="s">
        <v>1613</v>
      </c>
      <c r="F212" s="138" t="s">
        <v>1614</v>
      </c>
      <c r="G212" s="139" t="s">
        <v>1520</v>
      </c>
      <c r="H212" s="140">
        <v>175.006</v>
      </c>
      <c r="I212" s="141"/>
      <c r="J212" s="142">
        <f>ROUND(I212*H212,2)</f>
        <v>0</v>
      </c>
      <c r="K212" s="138" t="s">
        <v>1487</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2183</v>
      </c>
    </row>
    <row r="213" spans="2:65" s="12" customFormat="1">
      <c r="B213" s="170"/>
      <c r="D213" s="149" t="s">
        <v>1489</v>
      </c>
      <c r="E213" s="171" t="s">
        <v>1</v>
      </c>
      <c r="F213" s="172" t="s">
        <v>1490</v>
      </c>
      <c r="H213" s="171" t="s">
        <v>1</v>
      </c>
      <c r="I213" s="173"/>
      <c r="L213" s="170"/>
      <c r="M213" s="174"/>
      <c r="T213" s="175"/>
      <c r="AT213" s="171" t="s">
        <v>1489</v>
      </c>
      <c r="AU213" s="171" t="s">
        <v>90</v>
      </c>
      <c r="AV213" s="12" t="s">
        <v>88</v>
      </c>
      <c r="AW213" s="12" t="s">
        <v>36</v>
      </c>
      <c r="AX213" s="12" t="s">
        <v>81</v>
      </c>
      <c r="AY213" s="171" t="s">
        <v>299</v>
      </c>
    </row>
    <row r="214" spans="2:65" s="12" customFormat="1">
      <c r="B214" s="170"/>
      <c r="D214" s="149" t="s">
        <v>1489</v>
      </c>
      <c r="E214" s="171" t="s">
        <v>1</v>
      </c>
      <c r="F214" s="172" t="s">
        <v>2146</v>
      </c>
      <c r="H214" s="171" t="s">
        <v>1</v>
      </c>
      <c r="I214" s="173"/>
      <c r="L214" s="170"/>
      <c r="M214" s="174"/>
      <c r="T214" s="175"/>
      <c r="AT214" s="171" t="s">
        <v>1489</v>
      </c>
      <c r="AU214" s="171" t="s">
        <v>90</v>
      </c>
      <c r="AV214" s="12" t="s">
        <v>88</v>
      </c>
      <c r="AW214" s="12" t="s">
        <v>36</v>
      </c>
      <c r="AX214" s="12" t="s">
        <v>81</v>
      </c>
      <c r="AY214" s="171" t="s">
        <v>299</v>
      </c>
    </row>
    <row r="215" spans="2:65" s="13" customFormat="1">
      <c r="B215" s="176"/>
      <c r="D215" s="149" t="s">
        <v>1489</v>
      </c>
      <c r="E215" s="177" t="s">
        <v>1</v>
      </c>
      <c r="F215" s="178" t="s">
        <v>2184</v>
      </c>
      <c r="H215" s="179">
        <v>87.503</v>
      </c>
      <c r="I215" s="180"/>
      <c r="L215" s="176"/>
      <c r="M215" s="181"/>
      <c r="T215" s="182"/>
      <c r="AT215" s="177" t="s">
        <v>1489</v>
      </c>
      <c r="AU215" s="177" t="s">
        <v>90</v>
      </c>
      <c r="AV215" s="13" t="s">
        <v>90</v>
      </c>
      <c r="AW215" s="13" t="s">
        <v>36</v>
      </c>
      <c r="AX215" s="13" t="s">
        <v>81</v>
      </c>
      <c r="AY215" s="177" t="s">
        <v>299</v>
      </c>
    </row>
    <row r="216" spans="2:65" s="13" customFormat="1">
      <c r="B216" s="176"/>
      <c r="D216" s="149" t="s">
        <v>1489</v>
      </c>
      <c r="E216" s="177" t="s">
        <v>1</v>
      </c>
      <c r="F216" s="178" t="s">
        <v>2185</v>
      </c>
      <c r="H216" s="179">
        <v>87.503</v>
      </c>
      <c r="I216" s="180"/>
      <c r="L216" s="176"/>
      <c r="M216" s="181"/>
      <c r="T216" s="182"/>
      <c r="AT216" s="177" t="s">
        <v>1489</v>
      </c>
      <c r="AU216" s="177" t="s">
        <v>90</v>
      </c>
      <c r="AV216" s="13" t="s">
        <v>90</v>
      </c>
      <c r="AW216" s="13" t="s">
        <v>36</v>
      </c>
      <c r="AX216" s="13" t="s">
        <v>81</v>
      </c>
      <c r="AY216" s="177" t="s">
        <v>299</v>
      </c>
    </row>
    <row r="217" spans="2:65" s="14" customFormat="1">
      <c r="B217" s="183"/>
      <c r="D217" s="149" t="s">
        <v>1489</v>
      </c>
      <c r="E217" s="184" t="s">
        <v>1</v>
      </c>
      <c r="F217" s="185" t="s">
        <v>1496</v>
      </c>
      <c r="H217" s="186">
        <v>175.006</v>
      </c>
      <c r="I217" s="187"/>
      <c r="L217" s="183"/>
      <c r="M217" s="188"/>
      <c r="T217" s="189"/>
      <c r="AT217" s="184" t="s">
        <v>1489</v>
      </c>
      <c r="AU217" s="184" t="s">
        <v>90</v>
      </c>
      <c r="AV217" s="14" t="s">
        <v>318</v>
      </c>
      <c r="AW217" s="14" t="s">
        <v>36</v>
      </c>
      <c r="AX217" s="14" t="s">
        <v>88</v>
      </c>
      <c r="AY217" s="184" t="s">
        <v>299</v>
      </c>
    </row>
    <row r="218" spans="2:65" s="1" customFormat="1" ht="37.950000000000003" customHeight="1">
      <c r="B218" s="32"/>
      <c r="C218" s="136" t="s">
        <v>378</v>
      </c>
      <c r="D218" s="136" t="s">
        <v>302</v>
      </c>
      <c r="E218" s="137" t="s">
        <v>2063</v>
      </c>
      <c r="F218" s="138" t="s">
        <v>2064</v>
      </c>
      <c r="G218" s="139" t="s">
        <v>1520</v>
      </c>
      <c r="H218" s="140">
        <v>145.57</v>
      </c>
      <c r="I218" s="141"/>
      <c r="J218" s="142">
        <f>ROUND(I218*H218,2)</f>
        <v>0</v>
      </c>
      <c r="K218" s="138" t="s">
        <v>1487</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2186</v>
      </c>
    </row>
    <row r="219" spans="2:65" s="12" customFormat="1">
      <c r="B219" s="170"/>
      <c r="D219" s="149" t="s">
        <v>1489</v>
      </c>
      <c r="E219" s="171" t="s">
        <v>1</v>
      </c>
      <c r="F219" s="172" t="s">
        <v>1490</v>
      </c>
      <c r="H219" s="171" t="s">
        <v>1</v>
      </c>
      <c r="I219" s="173"/>
      <c r="L219" s="170"/>
      <c r="M219" s="174"/>
      <c r="T219" s="175"/>
      <c r="AT219" s="171" t="s">
        <v>1489</v>
      </c>
      <c r="AU219" s="171" t="s">
        <v>90</v>
      </c>
      <c r="AV219" s="12" t="s">
        <v>88</v>
      </c>
      <c r="AW219" s="12" t="s">
        <v>36</v>
      </c>
      <c r="AX219" s="12" t="s">
        <v>81</v>
      </c>
      <c r="AY219" s="171" t="s">
        <v>299</v>
      </c>
    </row>
    <row r="220" spans="2:65" s="12" customFormat="1">
      <c r="B220" s="170"/>
      <c r="D220" s="149" t="s">
        <v>1489</v>
      </c>
      <c r="E220" s="171" t="s">
        <v>1</v>
      </c>
      <c r="F220" s="172" t="s">
        <v>2146</v>
      </c>
      <c r="H220" s="171" t="s">
        <v>1</v>
      </c>
      <c r="I220" s="173"/>
      <c r="L220" s="170"/>
      <c r="M220" s="174"/>
      <c r="T220" s="175"/>
      <c r="AT220" s="171" t="s">
        <v>1489</v>
      </c>
      <c r="AU220" s="171" t="s">
        <v>90</v>
      </c>
      <c r="AV220" s="12" t="s">
        <v>88</v>
      </c>
      <c r="AW220" s="12" t="s">
        <v>36</v>
      </c>
      <c r="AX220" s="12" t="s">
        <v>81</v>
      </c>
      <c r="AY220" s="171" t="s">
        <v>299</v>
      </c>
    </row>
    <row r="221" spans="2:65" s="13" customFormat="1">
      <c r="B221" s="176"/>
      <c r="D221" s="149" t="s">
        <v>1489</v>
      </c>
      <c r="E221" s="177" t="s">
        <v>1</v>
      </c>
      <c r="F221" s="178" t="s">
        <v>2187</v>
      </c>
      <c r="H221" s="179">
        <v>72.784999999999997</v>
      </c>
      <c r="I221" s="180"/>
      <c r="L221" s="176"/>
      <c r="M221" s="181"/>
      <c r="T221" s="182"/>
      <c r="AT221" s="177" t="s">
        <v>1489</v>
      </c>
      <c r="AU221" s="177" t="s">
        <v>90</v>
      </c>
      <c r="AV221" s="13" t="s">
        <v>90</v>
      </c>
      <c r="AW221" s="13" t="s">
        <v>36</v>
      </c>
      <c r="AX221" s="13" t="s">
        <v>81</v>
      </c>
      <c r="AY221" s="177" t="s">
        <v>299</v>
      </c>
    </row>
    <row r="222" spans="2:65" s="13" customFormat="1">
      <c r="B222" s="176"/>
      <c r="D222" s="149" t="s">
        <v>1489</v>
      </c>
      <c r="E222" s="177" t="s">
        <v>1</v>
      </c>
      <c r="F222" s="178" t="s">
        <v>2188</v>
      </c>
      <c r="H222" s="179">
        <v>72.784999999999997</v>
      </c>
      <c r="I222" s="180"/>
      <c r="L222" s="176"/>
      <c r="M222" s="181"/>
      <c r="T222" s="182"/>
      <c r="AT222" s="177" t="s">
        <v>1489</v>
      </c>
      <c r="AU222" s="177" t="s">
        <v>90</v>
      </c>
      <c r="AV222" s="13" t="s">
        <v>90</v>
      </c>
      <c r="AW222" s="13" t="s">
        <v>36</v>
      </c>
      <c r="AX222" s="13" t="s">
        <v>81</v>
      </c>
      <c r="AY222" s="177" t="s">
        <v>299</v>
      </c>
    </row>
    <row r="223" spans="2:65" s="14" customFormat="1">
      <c r="B223" s="183"/>
      <c r="D223" s="149" t="s">
        <v>1489</v>
      </c>
      <c r="E223" s="184" t="s">
        <v>1</v>
      </c>
      <c r="F223" s="185" t="s">
        <v>1496</v>
      </c>
      <c r="H223" s="186">
        <v>145.57</v>
      </c>
      <c r="I223" s="187"/>
      <c r="L223" s="183"/>
      <c r="M223" s="188"/>
      <c r="T223" s="189"/>
      <c r="AT223" s="184" t="s">
        <v>1489</v>
      </c>
      <c r="AU223" s="184" t="s">
        <v>90</v>
      </c>
      <c r="AV223" s="14" t="s">
        <v>318</v>
      </c>
      <c r="AW223" s="14" t="s">
        <v>36</v>
      </c>
      <c r="AX223" s="14" t="s">
        <v>88</v>
      </c>
      <c r="AY223" s="184" t="s">
        <v>299</v>
      </c>
    </row>
    <row r="224" spans="2:65" s="1" customFormat="1" ht="37.950000000000003" customHeight="1">
      <c r="B224" s="32"/>
      <c r="C224" s="136" t="s">
        <v>384</v>
      </c>
      <c r="D224" s="136" t="s">
        <v>302</v>
      </c>
      <c r="E224" s="137" t="s">
        <v>2068</v>
      </c>
      <c r="F224" s="138" t="s">
        <v>2069</v>
      </c>
      <c r="G224" s="139" t="s">
        <v>1520</v>
      </c>
      <c r="H224" s="140">
        <v>77.611000000000004</v>
      </c>
      <c r="I224" s="141"/>
      <c r="J224" s="142">
        <f>ROUND(I224*H224,2)</f>
        <v>0</v>
      </c>
      <c r="K224" s="138" t="s">
        <v>1487</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2189</v>
      </c>
    </row>
    <row r="225" spans="2:65" s="12" customFormat="1">
      <c r="B225" s="170"/>
      <c r="D225" s="149" t="s">
        <v>1489</v>
      </c>
      <c r="E225" s="171" t="s">
        <v>1</v>
      </c>
      <c r="F225" s="172" t="s">
        <v>1490</v>
      </c>
      <c r="H225" s="171" t="s">
        <v>1</v>
      </c>
      <c r="I225" s="173"/>
      <c r="L225" s="170"/>
      <c r="M225" s="174"/>
      <c r="T225" s="175"/>
      <c r="AT225" s="171" t="s">
        <v>1489</v>
      </c>
      <c r="AU225" s="171" t="s">
        <v>90</v>
      </c>
      <c r="AV225" s="12" t="s">
        <v>88</v>
      </c>
      <c r="AW225" s="12" t="s">
        <v>36</v>
      </c>
      <c r="AX225" s="12" t="s">
        <v>81</v>
      </c>
      <c r="AY225" s="171" t="s">
        <v>299</v>
      </c>
    </row>
    <row r="226" spans="2:65" s="12" customFormat="1">
      <c r="B226" s="170"/>
      <c r="D226" s="149" t="s">
        <v>1489</v>
      </c>
      <c r="E226" s="171" t="s">
        <v>1</v>
      </c>
      <c r="F226" s="172" t="s">
        <v>2146</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2190</v>
      </c>
      <c r="H227" s="179">
        <v>77.611000000000004</v>
      </c>
      <c r="I227" s="180"/>
      <c r="L227" s="176"/>
      <c r="M227" s="181"/>
      <c r="T227" s="182"/>
      <c r="AT227" s="177" t="s">
        <v>1489</v>
      </c>
      <c r="AU227" s="177" t="s">
        <v>90</v>
      </c>
      <c r="AV227" s="13" t="s">
        <v>90</v>
      </c>
      <c r="AW227" s="13" t="s">
        <v>36</v>
      </c>
      <c r="AX227" s="13" t="s">
        <v>81</v>
      </c>
      <c r="AY227" s="177" t="s">
        <v>299</v>
      </c>
    </row>
    <row r="228" spans="2:65" s="14" customFormat="1">
      <c r="B228" s="183"/>
      <c r="D228" s="149" t="s">
        <v>1489</v>
      </c>
      <c r="E228" s="184" t="s">
        <v>1</v>
      </c>
      <c r="F228" s="185" t="s">
        <v>1496</v>
      </c>
      <c r="H228" s="186">
        <v>77.611000000000004</v>
      </c>
      <c r="I228" s="187"/>
      <c r="L228" s="183"/>
      <c r="M228" s="188"/>
      <c r="T228" s="189"/>
      <c r="AT228" s="184" t="s">
        <v>1489</v>
      </c>
      <c r="AU228" s="184" t="s">
        <v>90</v>
      </c>
      <c r="AV228" s="14" t="s">
        <v>318</v>
      </c>
      <c r="AW228" s="14" t="s">
        <v>36</v>
      </c>
      <c r="AX228" s="14" t="s">
        <v>88</v>
      </c>
      <c r="AY228" s="184" t="s">
        <v>299</v>
      </c>
    </row>
    <row r="229" spans="2:65" s="1" customFormat="1" ht="37.950000000000003" customHeight="1">
      <c r="B229" s="32"/>
      <c r="C229" s="136" t="s">
        <v>389</v>
      </c>
      <c r="D229" s="136" t="s">
        <v>302</v>
      </c>
      <c r="E229" s="137" t="s">
        <v>2072</v>
      </c>
      <c r="F229" s="138" t="s">
        <v>2073</v>
      </c>
      <c r="G229" s="139" t="s">
        <v>1520</v>
      </c>
      <c r="H229" s="140">
        <v>543.27700000000004</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2191</v>
      </c>
    </row>
    <row r="230" spans="2:65" s="13" customFormat="1">
      <c r="B230" s="176"/>
      <c r="D230" s="149" t="s">
        <v>1489</v>
      </c>
      <c r="F230" s="178" t="s">
        <v>2192</v>
      </c>
      <c r="H230" s="179">
        <v>543.27700000000004</v>
      </c>
      <c r="I230" s="180"/>
      <c r="L230" s="176"/>
      <c r="M230" s="181"/>
      <c r="T230" s="182"/>
      <c r="AT230" s="177" t="s">
        <v>1489</v>
      </c>
      <c r="AU230" s="177" t="s">
        <v>90</v>
      </c>
      <c r="AV230" s="13" t="s">
        <v>90</v>
      </c>
      <c r="AW230" s="13" t="s">
        <v>4</v>
      </c>
      <c r="AX230" s="13" t="s">
        <v>88</v>
      </c>
      <c r="AY230" s="177" t="s">
        <v>299</v>
      </c>
    </row>
    <row r="231" spans="2:65" s="1" customFormat="1" ht="24.15" customHeight="1">
      <c r="B231" s="32"/>
      <c r="C231" s="136" t="s">
        <v>394</v>
      </c>
      <c r="D231" s="136" t="s">
        <v>302</v>
      </c>
      <c r="E231" s="137" t="s">
        <v>1626</v>
      </c>
      <c r="F231" s="138" t="s">
        <v>1627</v>
      </c>
      <c r="G231" s="139" t="s">
        <v>1520</v>
      </c>
      <c r="H231" s="140">
        <v>35.548000000000002</v>
      </c>
      <c r="I231" s="141"/>
      <c r="J231" s="142">
        <f>ROUND(I231*H231,2)</f>
        <v>0</v>
      </c>
      <c r="K231" s="138" t="s">
        <v>1487</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2193</v>
      </c>
    </row>
    <row r="232" spans="2:65" s="12" customFormat="1">
      <c r="B232" s="170"/>
      <c r="D232" s="149" t="s">
        <v>1489</v>
      </c>
      <c r="E232" s="171" t="s">
        <v>1</v>
      </c>
      <c r="F232" s="172" t="s">
        <v>1490</v>
      </c>
      <c r="H232" s="171" t="s">
        <v>1</v>
      </c>
      <c r="I232" s="173"/>
      <c r="L232" s="170"/>
      <c r="M232" s="174"/>
      <c r="T232" s="175"/>
      <c r="AT232" s="171" t="s">
        <v>1489</v>
      </c>
      <c r="AU232" s="171" t="s">
        <v>90</v>
      </c>
      <c r="AV232" s="12" t="s">
        <v>88</v>
      </c>
      <c r="AW232" s="12" t="s">
        <v>36</v>
      </c>
      <c r="AX232" s="12" t="s">
        <v>81</v>
      </c>
      <c r="AY232" s="171" t="s">
        <v>299</v>
      </c>
    </row>
    <row r="233" spans="2:65" s="12" customFormat="1">
      <c r="B233" s="170"/>
      <c r="D233" s="149" t="s">
        <v>1489</v>
      </c>
      <c r="E233" s="171" t="s">
        <v>1</v>
      </c>
      <c r="F233" s="172" t="s">
        <v>2146</v>
      </c>
      <c r="H233" s="171" t="s">
        <v>1</v>
      </c>
      <c r="I233" s="173"/>
      <c r="L233" s="170"/>
      <c r="M233" s="174"/>
      <c r="T233" s="175"/>
      <c r="AT233" s="171" t="s">
        <v>1489</v>
      </c>
      <c r="AU233" s="171" t="s">
        <v>90</v>
      </c>
      <c r="AV233" s="12" t="s">
        <v>88</v>
      </c>
      <c r="AW233" s="12" t="s">
        <v>36</v>
      </c>
      <c r="AX233" s="12" t="s">
        <v>81</v>
      </c>
      <c r="AY233" s="171" t="s">
        <v>299</v>
      </c>
    </row>
    <row r="234" spans="2:65" s="13" customFormat="1">
      <c r="B234" s="176"/>
      <c r="D234" s="149" t="s">
        <v>1489</v>
      </c>
      <c r="E234" s="177" t="s">
        <v>1</v>
      </c>
      <c r="F234" s="178" t="s">
        <v>2194</v>
      </c>
      <c r="H234" s="179">
        <v>35.548000000000002</v>
      </c>
      <c r="I234" s="180"/>
      <c r="L234" s="176"/>
      <c r="M234" s="181"/>
      <c r="T234" s="182"/>
      <c r="AT234" s="177" t="s">
        <v>1489</v>
      </c>
      <c r="AU234" s="177" t="s">
        <v>90</v>
      </c>
      <c r="AV234" s="13" t="s">
        <v>90</v>
      </c>
      <c r="AW234" s="13" t="s">
        <v>36</v>
      </c>
      <c r="AX234" s="13" t="s">
        <v>88</v>
      </c>
      <c r="AY234" s="177" t="s">
        <v>299</v>
      </c>
    </row>
    <row r="235" spans="2:65" s="1" customFormat="1" ht="24.15" customHeight="1">
      <c r="B235" s="32"/>
      <c r="C235" s="136" t="s">
        <v>399</v>
      </c>
      <c r="D235" s="136" t="s">
        <v>302</v>
      </c>
      <c r="E235" s="137" t="s">
        <v>1630</v>
      </c>
      <c r="F235" s="138" t="s">
        <v>1631</v>
      </c>
      <c r="G235" s="139" t="s">
        <v>1520</v>
      </c>
      <c r="H235" s="140">
        <v>87.503</v>
      </c>
      <c r="I235" s="141"/>
      <c r="J235" s="142">
        <f>ROUND(I235*H235,2)</f>
        <v>0</v>
      </c>
      <c r="K235" s="138" t="s">
        <v>1487</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2195</v>
      </c>
    </row>
    <row r="236" spans="2:65" s="12" customFormat="1">
      <c r="B236" s="170"/>
      <c r="D236" s="149" t="s">
        <v>1489</v>
      </c>
      <c r="E236" s="171" t="s">
        <v>1</v>
      </c>
      <c r="F236" s="172" t="s">
        <v>1490</v>
      </c>
      <c r="H236" s="171" t="s">
        <v>1</v>
      </c>
      <c r="I236" s="173"/>
      <c r="L236" s="170"/>
      <c r="M236" s="174"/>
      <c r="T236" s="175"/>
      <c r="AT236" s="171" t="s">
        <v>1489</v>
      </c>
      <c r="AU236" s="171" t="s">
        <v>90</v>
      </c>
      <c r="AV236" s="12" t="s">
        <v>88</v>
      </c>
      <c r="AW236" s="12" t="s">
        <v>36</v>
      </c>
      <c r="AX236" s="12" t="s">
        <v>81</v>
      </c>
      <c r="AY236" s="171" t="s">
        <v>299</v>
      </c>
    </row>
    <row r="237" spans="2:65" s="12" customFormat="1">
      <c r="B237" s="170"/>
      <c r="D237" s="149" t="s">
        <v>1489</v>
      </c>
      <c r="E237" s="171" t="s">
        <v>1</v>
      </c>
      <c r="F237" s="172" t="s">
        <v>2146</v>
      </c>
      <c r="H237" s="171" t="s">
        <v>1</v>
      </c>
      <c r="I237" s="173"/>
      <c r="L237" s="170"/>
      <c r="M237" s="174"/>
      <c r="T237" s="175"/>
      <c r="AT237" s="171" t="s">
        <v>1489</v>
      </c>
      <c r="AU237" s="171" t="s">
        <v>90</v>
      </c>
      <c r="AV237" s="12" t="s">
        <v>88</v>
      </c>
      <c r="AW237" s="12" t="s">
        <v>36</v>
      </c>
      <c r="AX237" s="12" t="s">
        <v>81</v>
      </c>
      <c r="AY237" s="171" t="s">
        <v>299</v>
      </c>
    </row>
    <row r="238" spans="2:65" s="13" customFormat="1">
      <c r="B238" s="176"/>
      <c r="D238" s="149" t="s">
        <v>1489</v>
      </c>
      <c r="E238" s="177" t="s">
        <v>1</v>
      </c>
      <c r="F238" s="178" t="s">
        <v>2196</v>
      </c>
      <c r="H238" s="179">
        <v>87.503</v>
      </c>
      <c r="I238" s="180"/>
      <c r="L238" s="176"/>
      <c r="M238" s="181"/>
      <c r="T238" s="182"/>
      <c r="AT238" s="177" t="s">
        <v>1489</v>
      </c>
      <c r="AU238" s="177" t="s">
        <v>90</v>
      </c>
      <c r="AV238" s="13" t="s">
        <v>90</v>
      </c>
      <c r="AW238" s="13" t="s">
        <v>36</v>
      </c>
      <c r="AX238" s="13" t="s">
        <v>88</v>
      </c>
      <c r="AY238" s="177" t="s">
        <v>299</v>
      </c>
    </row>
    <row r="239" spans="2:65" s="1" customFormat="1" ht="24.15" customHeight="1">
      <c r="B239" s="32"/>
      <c r="C239" s="136" t="s">
        <v>7</v>
      </c>
      <c r="D239" s="136" t="s">
        <v>302</v>
      </c>
      <c r="E239" s="137" t="s">
        <v>2080</v>
      </c>
      <c r="F239" s="138" t="s">
        <v>2081</v>
      </c>
      <c r="G239" s="139" t="s">
        <v>1520</v>
      </c>
      <c r="H239" s="140">
        <v>72.784999999999997</v>
      </c>
      <c r="I239" s="141"/>
      <c r="J239" s="142">
        <f>ROUND(I239*H239,2)</f>
        <v>0</v>
      </c>
      <c r="K239" s="138" t="s">
        <v>1487</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2197</v>
      </c>
    </row>
    <row r="240" spans="2:65" s="12" customFormat="1">
      <c r="B240" s="170"/>
      <c r="D240" s="149" t="s">
        <v>1489</v>
      </c>
      <c r="E240" s="171" t="s">
        <v>1</v>
      </c>
      <c r="F240" s="172" t="s">
        <v>1490</v>
      </c>
      <c r="H240" s="171" t="s">
        <v>1</v>
      </c>
      <c r="I240" s="173"/>
      <c r="L240" s="170"/>
      <c r="M240" s="174"/>
      <c r="T240" s="175"/>
      <c r="AT240" s="171" t="s">
        <v>1489</v>
      </c>
      <c r="AU240" s="171" t="s">
        <v>90</v>
      </c>
      <c r="AV240" s="12" t="s">
        <v>88</v>
      </c>
      <c r="AW240" s="12" t="s">
        <v>36</v>
      </c>
      <c r="AX240" s="12" t="s">
        <v>81</v>
      </c>
      <c r="AY240" s="171" t="s">
        <v>299</v>
      </c>
    </row>
    <row r="241" spans="2:65" s="12" customFormat="1">
      <c r="B241" s="170"/>
      <c r="D241" s="149" t="s">
        <v>1489</v>
      </c>
      <c r="E241" s="171" t="s">
        <v>1</v>
      </c>
      <c r="F241" s="172" t="s">
        <v>2146</v>
      </c>
      <c r="H241" s="171" t="s">
        <v>1</v>
      </c>
      <c r="I241" s="173"/>
      <c r="L241" s="170"/>
      <c r="M241" s="174"/>
      <c r="T241" s="175"/>
      <c r="AT241" s="171" t="s">
        <v>1489</v>
      </c>
      <c r="AU241" s="171" t="s">
        <v>90</v>
      </c>
      <c r="AV241" s="12" t="s">
        <v>88</v>
      </c>
      <c r="AW241" s="12" t="s">
        <v>36</v>
      </c>
      <c r="AX241" s="12" t="s">
        <v>81</v>
      </c>
      <c r="AY241" s="171" t="s">
        <v>299</v>
      </c>
    </row>
    <row r="242" spans="2:65" s="13" customFormat="1">
      <c r="B242" s="176"/>
      <c r="D242" s="149" t="s">
        <v>1489</v>
      </c>
      <c r="E242" s="177" t="s">
        <v>1</v>
      </c>
      <c r="F242" s="178" t="s">
        <v>2198</v>
      </c>
      <c r="H242" s="179">
        <v>72.784999999999997</v>
      </c>
      <c r="I242" s="180"/>
      <c r="L242" s="176"/>
      <c r="M242" s="181"/>
      <c r="T242" s="182"/>
      <c r="AT242" s="177" t="s">
        <v>1489</v>
      </c>
      <c r="AU242" s="177" t="s">
        <v>90</v>
      </c>
      <c r="AV242" s="13" t="s">
        <v>90</v>
      </c>
      <c r="AW242" s="13" t="s">
        <v>36</v>
      </c>
      <c r="AX242" s="13" t="s">
        <v>88</v>
      </c>
      <c r="AY242" s="177" t="s">
        <v>299</v>
      </c>
    </row>
    <row r="243" spans="2:65" s="1" customFormat="1" ht="33" customHeight="1">
      <c r="B243" s="32"/>
      <c r="C243" s="136" t="s">
        <v>408</v>
      </c>
      <c r="D243" s="136" t="s">
        <v>302</v>
      </c>
      <c r="E243" s="137" t="s">
        <v>1634</v>
      </c>
      <c r="F243" s="138" t="s">
        <v>1635</v>
      </c>
      <c r="G243" s="139" t="s">
        <v>1636</v>
      </c>
      <c r="H243" s="140">
        <v>131.93899999999999</v>
      </c>
      <c r="I243" s="141"/>
      <c r="J243" s="142">
        <f>ROUND(I243*H243,2)</f>
        <v>0</v>
      </c>
      <c r="K243" s="138" t="s">
        <v>1487</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2199</v>
      </c>
    </row>
    <row r="244" spans="2:65" s="12" customFormat="1">
      <c r="B244" s="170"/>
      <c r="D244" s="149" t="s">
        <v>1489</v>
      </c>
      <c r="E244" s="171" t="s">
        <v>1</v>
      </c>
      <c r="F244" s="172" t="s">
        <v>1490</v>
      </c>
      <c r="H244" s="171" t="s">
        <v>1</v>
      </c>
      <c r="I244" s="173"/>
      <c r="L244" s="170"/>
      <c r="M244" s="174"/>
      <c r="T244" s="175"/>
      <c r="AT244" s="171" t="s">
        <v>1489</v>
      </c>
      <c r="AU244" s="171" t="s">
        <v>90</v>
      </c>
      <c r="AV244" s="12" t="s">
        <v>88</v>
      </c>
      <c r="AW244" s="12" t="s">
        <v>36</v>
      </c>
      <c r="AX244" s="12" t="s">
        <v>81</v>
      </c>
      <c r="AY244" s="171" t="s">
        <v>299</v>
      </c>
    </row>
    <row r="245" spans="2:65" s="12" customFormat="1">
      <c r="B245" s="170"/>
      <c r="D245" s="149" t="s">
        <v>1489</v>
      </c>
      <c r="E245" s="171" t="s">
        <v>1</v>
      </c>
      <c r="F245" s="172" t="s">
        <v>2146</v>
      </c>
      <c r="H245" s="171" t="s">
        <v>1</v>
      </c>
      <c r="I245" s="173"/>
      <c r="L245" s="170"/>
      <c r="M245" s="174"/>
      <c r="T245" s="175"/>
      <c r="AT245" s="171" t="s">
        <v>1489</v>
      </c>
      <c r="AU245" s="171" t="s">
        <v>90</v>
      </c>
      <c r="AV245" s="12" t="s">
        <v>88</v>
      </c>
      <c r="AW245" s="12" t="s">
        <v>36</v>
      </c>
      <c r="AX245" s="12" t="s">
        <v>81</v>
      </c>
      <c r="AY245" s="171" t="s">
        <v>299</v>
      </c>
    </row>
    <row r="246" spans="2:65" s="13" customFormat="1">
      <c r="B246" s="176"/>
      <c r="D246" s="149" t="s">
        <v>1489</v>
      </c>
      <c r="E246" s="177" t="s">
        <v>1</v>
      </c>
      <c r="F246" s="178" t="s">
        <v>2200</v>
      </c>
      <c r="H246" s="179">
        <v>131.93899999999999</v>
      </c>
      <c r="I246" s="180"/>
      <c r="L246" s="176"/>
      <c r="M246" s="181"/>
      <c r="T246" s="182"/>
      <c r="AT246" s="177" t="s">
        <v>1489</v>
      </c>
      <c r="AU246" s="177" t="s">
        <v>90</v>
      </c>
      <c r="AV246" s="13" t="s">
        <v>90</v>
      </c>
      <c r="AW246" s="13" t="s">
        <v>36</v>
      </c>
      <c r="AX246" s="13" t="s">
        <v>88</v>
      </c>
      <c r="AY246" s="177" t="s">
        <v>299</v>
      </c>
    </row>
    <row r="247" spans="2:65" s="1" customFormat="1" ht="16.5" customHeight="1">
      <c r="B247" s="32"/>
      <c r="C247" s="136" t="s">
        <v>413</v>
      </c>
      <c r="D247" s="136" t="s">
        <v>302</v>
      </c>
      <c r="E247" s="137" t="s">
        <v>1639</v>
      </c>
      <c r="F247" s="138" t="s">
        <v>1640</v>
      </c>
      <c r="G247" s="139" t="s">
        <v>1520</v>
      </c>
      <c r="H247" s="140">
        <v>195.83600000000001</v>
      </c>
      <c r="I247" s="141"/>
      <c r="J247" s="142">
        <f>ROUND(I247*H247,2)</f>
        <v>0</v>
      </c>
      <c r="K247" s="138" t="s">
        <v>1487</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2201</v>
      </c>
    </row>
    <row r="248" spans="2:65" s="12" customFormat="1">
      <c r="B248" s="170"/>
      <c r="D248" s="149" t="s">
        <v>1489</v>
      </c>
      <c r="E248" s="171" t="s">
        <v>1</v>
      </c>
      <c r="F248" s="172" t="s">
        <v>1490</v>
      </c>
      <c r="H248" s="171" t="s">
        <v>1</v>
      </c>
      <c r="I248" s="173"/>
      <c r="L248" s="170"/>
      <c r="M248" s="174"/>
      <c r="T248" s="175"/>
      <c r="AT248" s="171" t="s">
        <v>1489</v>
      </c>
      <c r="AU248" s="171" t="s">
        <v>90</v>
      </c>
      <c r="AV248" s="12" t="s">
        <v>88</v>
      </c>
      <c r="AW248" s="12" t="s">
        <v>36</v>
      </c>
      <c r="AX248" s="12" t="s">
        <v>81</v>
      </c>
      <c r="AY248" s="171" t="s">
        <v>299</v>
      </c>
    </row>
    <row r="249" spans="2:65" s="12" customFormat="1">
      <c r="B249" s="170"/>
      <c r="D249" s="149" t="s">
        <v>1489</v>
      </c>
      <c r="E249" s="171" t="s">
        <v>1</v>
      </c>
      <c r="F249" s="172" t="s">
        <v>2146</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2202</v>
      </c>
      <c r="H250" s="179">
        <v>195.83600000000001</v>
      </c>
      <c r="I250" s="180"/>
      <c r="L250" s="176"/>
      <c r="M250" s="181"/>
      <c r="T250" s="182"/>
      <c r="AT250" s="177" t="s">
        <v>1489</v>
      </c>
      <c r="AU250" s="177" t="s">
        <v>90</v>
      </c>
      <c r="AV250" s="13" t="s">
        <v>90</v>
      </c>
      <c r="AW250" s="13" t="s">
        <v>36</v>
      </c>
      <c r="AX250" s="13" t="s">
        <v>88</v>
      </c>
      <c r="AY250" s="177" t="s">
        <v>299</v>
      </c>
    </row>
    <row r="251" spans="2:65" s="1" customFormat="1" ht="24.15" customHeight="1">
      <c r="B251" s="32"/>
      <c r="C251" s="136" t="s">
        <v>418</v>
      </c>
      <c r="D251" s="136" t="s">
        <v>302</v>
      </c>
      <c r="E251" s="137" t="s">
        <v>1643</v>
      </c>
      <c r="F251" s="138" t="s">
        <v>1644</v>
      </c>
      <c r="G251" s="139" t="s">
        <v>1520</v>
      </c>
      <c r="H251" s="140">
        <v>200.238</v>
      </c>
      <c r="I251" s="141"/>
      <c r="J251" s="142">
        <f>ROUND(I251*H251,2)</f>
        <v>0</v>
      </c>
      <c r="K251" s="138" t="s">
        <v>1487</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2203</v>
      </c>
    </row>
    <row r="252" spans="2:65" s="12" customFormat="1">
      <c r="B252" s="170"/>
      <c r="D252" s="149" t="s">
        <v>1489</v>
      </c>
      <c r="E252" s="171" t="s">
        <v>1</v>
      </c>
      <c r="F252" s="172" t="s">
        <v>1490</v>
      </c>
      <c r="H252" s="171" t="s">
        <v>1</v>
      </c>
      <c r="I252" s="173"/>
      <c r="L252" s="170"/>
      <c r="M252" s="174"/>
      <c r="T252" s="175"/>
      <c r="AT252" s="171" t="s">
        <v>1489</v>
      </c>
      <c r="AU252" s="171" t="s">
        <v>90</v>
      </c>
      <c r="AV252" s="12" t="s">
        <v>88</v>
      </c>
      <c r="AW252" s="12" t="s">
        <v>36</v>
      </c>
      <c r="AX252" s="12" t="s">
        <v>81</v>
      </c>
      <c r="AY252" s="171" t="s">
        <v>299</v>
      </c>
    </row>
    <row r="253" spans="2:65" s="12" customFormat="1">
      <c r="B253" s="170"/>
      <c r="D253" s="149" t="s">
        <v>1489</v>
      </c>
      <c r="E253" s="171" t="s">
        <v>1</v>
      </c>
      <c r="F253" s="172" t="s">
        <v>2146</v>
      </c>
      <c r="H253" s="171" t="s">
        <v>1</v>
      </c>
      <c r="I253" s="173"/>
      <c r="L253" s="170"/>
      <c r="M253" s="174"/>
      <c r="T253" s="175"/>
      <c r="AT253" s="171" t="s">
        <v>1489</v>
      </c>
      <c r="AU253" s="171" t="s">
        <v>90</v>
      </c>
      <c r="AV253" s="12" t="s">
        <v>88</v>
      </c>
      <c r="AW253" s="12" t="s">
        <v>36</v>
      </c>
      <c r="AX253" s="12" t="s">
        <v>81</v>
      </c>
      <c r="AY253" s="171" t="s">
        <v>299</v>
      </c>
    </row>
    <row r="254" spans="2:65" s="12" customFormat="1">
      <c r="B254" s="170"/>
      <c r="D254" s="149" t="s">
        <v>1489</v>
      </c>
      <c r="E254" s="171" t="s">
        <v>1</v>
      </c>
      <c r="F254" s="172" t="s">
        <v>1934</v>
      </c>
      <c r="H254" s="171" t="s">
        <v>1</v>
      </c>
      <c r="I254" s="173"/>
      <c r="L254" s="170"/>
      <c r="M254" s="174"/>
      <c r="T254" s="175"/>
      <c r="AT254" s="171" t="s">
        <v>1489</v>
      </c>
      <c r="AU254" s="171" t="s">
        <v>90</v>
      </c>
      <c r="AV254" s="12" t="s">
        <v>88</v>
      </c>
      <c r="AW254" s="12" t="s">
        <v>36</v>
      </c>
      <c r="AX254" s="12" t="s">
        <v>81</v>
      </c>
      <c r="AY254" s="171" t="s">
        <v>299</v>
      </c>
    </row>
    <row r="255" spans="2:65" s="13" customFormat="1">
      <c r="B255" s="176"/>
      <c r="D255" s="149" t="s">
        <v>1489</v>
      </c>
      <c r="E255" s="177" t="s">
        <v>1</v>
      </c>
      <c r="F255" s="178" t="s">
        <v>2204</v>
      </c>
      <c r="H255" s="179">
        <v>16.760999999999999</v>
      </c>
      <c r="I255" s="180"/>
      <c r="L255" s="176"/>
      <c r="M255" s="181"/>
      <c r="T255" s="182"/>
      <c r="AT255" s="177" t="s">
        <v>1489</v>
      </c>
      <c r="AU255" s="177" t="s">
        <v>90</v>
      </c>
      <c r="AV255" s="13" t="s">
        <v>90</v>
      </c>
      <c r="AW255" s="13" t="s">
        <v>36</v>
      </c>
      <c r="AX255" s="13" t="s">
        <v>81</v>
      </c>
      <c r="AY255" s="177" t="s">
        <v>299</v>
      </c>
    </row>
    <row r="256" spans="2:65" s="12" customFormat="1">
      <c r="B256" s="170"/>
      <c r="D256" s="149" t="s">
        <v>1489</v>
      </c>
      <c r="E256" s="171" t="s">
        <v>1</v>
      </c>
      <c r="F256" s="172" t="s">
        <v>2205</v>
      </c>
      <c r="H256" s="171" t="s">
        <v>1</v>
      </c>
      <c r="I256" s="173"/>
      <c r="L256" s="170"/>
      <c r="M256" s="174"/>
      <c r="T256" s="175"/>
      <c r="AT256" s="171" t="s">
        <v>1489</v>
      </c>
      <c r="AU256" s="171" t="s">
        <v>90</v>
      </c>
      <c r="AV256" s="12" t="s">
        <v>88</v>
      </c>
      <c r="AW256" s="12" t="s">
        <v>36</v>
      </c>
      <c r="AX256" s="12" t="s">
        <v>81</v>
      </c>
      <c r="AY256" s="171" t="s">
        <v>299</v>
      </c>
    </row>
    <row r="257" spans="2:65" s="12" customFormat="1" ht="20.399999999999999">
      <c r="B257" s="170"/>
      <c r="D257" s="149" t="s">
        <v>1489</v>
      </c>
      <c r="E257" s="171" t="s">
        <v>1</v>
      </c>
      <c r="F257" s="172" t="s">
        <v>2206</v>
      </c>
      <c r="H257" s="171" t="s">
        <v>1</v>
      </c>
      <c r="I257" s="173"/>
      <c r="L257" s="170"/>
      <c r="M257" s="174"/>
      <c r="T257" s="175"/>
      <c r="AT257" s="171" t="s">
        <v>1489</v>
      </c>
      <c r="AU257" s="171" t="s">
        <v>90</v>
      </c>
      <c r="AV257" s="12" t="s">
        <v>88</v>
      </c>
      <c r="AW257" s="12" t="s">
        <v>36</v>
      </c>
      <c r="AX257" s="12" t="s">
        <v>81</v>
      </c>
      <c r="AY257" s="171" t="s">
        <v>299</v>
      </c>
    </row>
    <row r="258" spans="2:65" s="12" customFormat="1">
      <c r="B258" s="170"/>
      <c r="D258" s="149" t="s">
        <v>1489</v>
      </c>
      <c r="E258" s="171" t="s">
        <v>1</v>
      </c>
      <c r="F258" s="172" t="s">
        <v>2207</v>
      </c>
      <c r="H258" s="171" t="s">
        <v>1</v>
      </c>
      <c r="I258" s="173"/>
      <c r="L258" s="170"/>
      <c r="M258" s="174"/>
      <c r="T258" s="175"/>
      <c r="AT258" s="171" t="s">
        <v>1489</v>
      </c>
      <c r="AU258" s="171" t="s">
        <v>90</v>
      </c>
      <c r="AV258" s="12" t="s">
        <v>88</v>
      </c>
      <c r="AW258" s="12" t="s">
        <v>36</v>
      </c>
      <c r="AX258" s="12" t="s">
        <v>81</v>
      </c>
      <c r="AY258" s="171" t="s">
        <v>299</v>
      </c>
    </row>
    <row r="259" spans="2:65" s="13" customFormat="1">
      <c r="B259" s="176"/>
      <c r="D259" s="149" t="s">
        <v>1489</v>
      </c>
      <c r="E259" s="177" t="s">
        <v>1</v>
      </c>
      <c r="F259" s="178" t="s">
        <v>2208</v>
      </c>
      <c r="H259" s="179">
        <v>183.477</v>
      </c>
      <c r="I259" s="180"/>
      <c r="L259" s="176"/>
      <c r="M259" s="181"/>
      <c r="T259" s="182"/>
      <c r="AT259" s="177" t="s">
        <v>1489</v>
      </c>
      <c r="AU259" s="177" t="s">
        <v>90</v>
      </c>
      <c r="AV259" s="13" t="s">
        <v>90</v>
      </c>
      <c r="AW259" s="13" t="s">
        <v>36</v>
      </c>
      <c r="AX259" s="13" t="s">
        <v>81</v>
      </c>
      <c r="AY259" s="177" t="s">
        <v>299</v>
      </c>
    </row>
    <row r="260" spans="2:65" s="12" customFormat="1">
      <c r="B260" s="170"/>
      <c r="D260" s="149" t="s">
        <v>1489</v>
      </c>
      <c r="E260" s="171" t="s">
        <v>1</v>
      </c>
      <c r="F260" s="172" t="s">
        <v>1649</v>
      </c>
      <c r="H260" s="171" t="s">
        <v>1</v>
      </c>
      <c r="I260" s="173"/>
      <c r="L260" s="170"/>
      <c r="M260" s="174"/>
      <c r="T260" s="175"/>
      <c r="AT260" s="171" t="s">
        <v>1489</v>
      </c>
      <c r="AU260" s="171" t="s">
        <v>90</v>
      </c>
      <c r="AV260" s="12" t="s">
        <v>88</v>
      </c>
      <c r="AW260" s="12" t="s">
        <v>36</v>
      </c>
      <c r="AX260" s="12" t="s">
        <v>81</v>
      </c>
      <c r="AY260" s="171" t="s">
        <v>299</v>
      </c>
    </row>
    <row r="261" spans="2:65" s="14" customFormat="1">
      <c r="B261" s="183"/>
      <c r="D261" s="149" t="s">
        <v>1489</v>
      </c>
      <c r="E261" s="184" t="s">
        <v>1</v>
      </c>
      <c r="F261" s="185" t="s">
        <v>1496</v>
      </c>
      <c r="H261" s="186">
        <v>200.238</v>
      </c>
      <c r="I261" s="187"/>
      <c r="L261" s="183"/>
      <c r="M261" s="188"/>
      <c r="T261" s="189"/>
      <c r="AT261" s="184" t="s">
        <v>1489</v>
      </c>
      <c r="AU261" s="184" t="s">
        <v>90</v>
      </c>
      <c r="AV261" s="14" t="s">
        <v>318</v>
      </c>
      <c r="AW261" s="14" t="s">
        <v>36</v>
      </c>
      <c r="AX261" s="14" t="s">
        <v>88</v>
      </c>
      <c r="AY261" s="184" t="s">
        <v>299</v>
      </c>
    </row>
    <row r="262" spans="2:65" s="1" customFormat="1" ht="24.15" customHeight="1">
      <c r="B262" s="32"/>
      <c r="C262" s="158" t="s">
        <v>423</v>
      </c>
      <c r="D262" s="158" t="s">
        <v>340</v>
      </c>
      <c r="E262" s="159" t="s">
        <v>1665</v>
      </c>
      <c r="F262" s="160" t="s">
        <v>1666</v>
      </c>
      <c r="G262" s="161" t="s">
        <v>1520</v>
      </c>
      <c r="H262" s="162">
        <v>4.891</v>
      </c>
      <c r="I262" s="163"/>
      <c r="J262" s="164">
        <f>ROUND(I262*H262,2)</f>
        <v>0</v>
      </c>
      <c r="K262" s="160" t="s">
        <v>1</v>
      </c>
      <c r="L262" s="165"/>
      <c r="M262" s="166" t="s">
        <v>1</v>
      </c>
      <c r="N262" s="167" t="s">
        <v>46</v>
      </c>
      <c r="P262" s="145">
        <f>O262*H262</f>
        <v>0</v>
      </c>
      <c r="Q262" s="145">
        <v>0</v>
      </c>
      <c r="R262" s="145">
        <f>Q262*H262</f>
        <v>0</v>
      </c>
      <c r="S262" s="145">
        <v>0</v>
      </c>
      <c r="T262" s="146">
        <f>S262*H262</f>
        <v>0</v>
      </c>
      <c r="AR262" s="147" t="s">
        <v>337</v>
      </c>
      <c r="AT262" s="147" t="s">
        <v>340</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2209</v>
      </c>
    </row>
    <row r="263" spans="2:65" s="12" customFormat="1">
      <c r="B263" s="170"/>
      <c r="D263" s="149" t="s">
        <v>1489</v>
      </c>
      <c r="E263" s="171" t="s">
        <v>1</v>
      </c>
      <c r="F263" s="172" t="s">
        <v>1490</v>
      </c>
      <c r="H263" s="171" t="s">
        <v>1</v>
      </c>
      <c r="I263" s="173"/>
      <c r="L263" s="170"/>
      <c r="M263" s="174"/>
      <c r="T263" s="175"/>
      <c r="AT263" s="171" t="s">
        <v>1489</v>
      </c>
      <c r="AU263" s="171" t="s">
        <v>90</v>
      </c>
      <c r="AV263" s="12" t="s">
        <v>88</v>
      </c>
      <c r="AW263" s="12" t="s">
        <v>36</v>
      </c>
      <c r="AX263" s="12" t="s">
        <v>81</v>
      </c>
      <c r="AY263" s="171" t="s">
        <v>299</v>
      </c>
    </row>
    <row r="264" spans="2:65" s="12" customFormat="1">
      <c r="B264" s="170"/>
      <c r="D264" s="149" t="s">
        <v>1489</v>
      </c>
      <c r="E264" s="171" t="s">
        <v>1</v>
      </c>
      <c r="F264" s="172" t="s">
        <v>2146</v>
      </c>
      <c r="H264" s="171" t="s">
        <v>1</v>
      </c>
      <c r="I264" s="173"/>
      <c r="L264" s="170"/>
      <c r="M264" s="174"/>
      <c r="T264" s="175"/>
      <c r="AT264" s="171" t="s">
        <v>1489</v>
      </c>
      <c r="AU264" s="171" t="s">
        <v>90</v>
      </c>
      <c r="AV264" s="12" t="s">
        <v>88</v>
      </c>
      <c r="AW264" s="12" t="s">
        <v>36</v>
      </c>
      <c r="AX264" s="12" t="s">
        <v>81</v>
      </c>
      <c r="AY264" s="171" t="s">
        <v>299</v>
      </c>
    </row>
    <row r="265" spans="2:65" s="12" customFormat="1">
      <c r="B265" s="170"/>
      <c r="D265" s="149" t="s">
        <v>1489</v>
      </c>
      <c r="E265" s="171" t="s">
        <v>1</v>
      </c>
      <c r="F265" s="172" t="s">
        <v>1668</v>
      </c>
      <c r="H265" s="171" t="s">
        <v>1</v>
      </c>
      <c r="I265" s="173"/>
      <c r="L265" s="170"/>
      <c r="M265" s="174"/>
      <c r="T265" s="175"/>
      <c r="AT265" s="171" t="s">
        <v>1489</v>
      </c>
      <c r="AU265" s="171" t="s">
        <v>90</v>
      </c>
      <c r="AV265" s="12" t="s">
        <v>88</v>
      </c>
      <c r="AW265" s="12" t="s">
        <v>36</v>
      </c>
      <c r="AX265" s="12" t="s">
        <v>81</v>
      </c>
      <c r="AY265" s="171" t="s">
        <v>299</v>
      </c>
    </row>
    <row r="266" spans="2:65" s="13" customFormat="1">
      <c r="B266" s="176"/>
      <c r="D266" s="149" t="s">
        <v>1489</v>
      </c>
      <c r="E266" s="177" t="s">
        <v>1</v>
      </c>
      <c r="F266" s="178" t="s">
        <v>2210</v>
      </c>
      <c r="H266" s="179">
        <v>4.891</v>
      </c>
      <c r="I266" s="180"/>
      <c r="L266" s="176"/>
      <c r="M266" s="181"/>
      <c r="T266" s="182"/>
      <c r="AT266" s="177" t="s">
        <v>1489</v>
      </c>
      <c r="AU266" s="177" t="s">
        <v>90</v>
      </c>
      <c r="AV266" s="13" t="s">
        <v>90</v>
      </c>
      <c r="AW266" s="13" t="s">
        <v>36</v>
      </c>
      <c r="AX266" s="13" t="s">
        <v>88</v>
      </c>
      <c r="AY266" s="177" t="s">
        <v>299</v>
      </c>
    </row>
    <row r="267" spans="2:65" s="1" customFormat="1" ht="24.15" customHeight="1">
      <c r="B267" s="32"/>
      <c r="C267" s="136" t="s">
        <v>428</v>
      </c>
      <c r="D267" s="136" t="s">
        <v>302</v>
      </c>
      <c r="E267" s="137" t="s">
        <v>1670</v>
      </c>
      <c r="F267" s="138" t="s">
        <v>1671</v>
      </c>
      <c r="G267" s="139" t="s">
        <v>1520</v>
      </c>
      <c r="H267" s="140">
        <v>51.704999999999998</v>
      </c>
      <c r="I267" s="141"/>
      <c r="J267" s="142">
        <f>ROUND(I267*H267,2)</f>
        <v>0</v>
      </c>
      <c r="K267" s="138" t="s">
        <v>1487</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2211</v>
      </c>
    </row>
    <row r="268" spans="2:65" s="12" customFormat="1">
      <c r="B268" s="170"/>
      <c r="D268" s="149" t="s">
        <v>1489</v>
      </c>
      <c r="E268" s="171" t="s">
        <v>1</v>
      </c>
      <c r="F268" s="172" t="s">
        <v>1490</v>
      </c>
      <c r="H268" s="171" t="s">
        <v>1</v>
      </c>
      <c r="I268" s="173"/>
      <c r="L268" s="170"/>
      <c r="M268" s="174"/>
      <c r="T268" s="175"/>
      <c r="AT268" s="171" t="s">
        <v>1489</v>
      </c>
      <c r="AU268" s="171" t="s">
        <v>90</v>
      </c>
      <c r="AV268" s="12" t="s">
        <v>88</v>
      </c>
      <c r="AW268" s="12" t="s">
        <v>36</v>
      </c>
      <c r="AX268" s="12" t="s">
        <v>81</v>
      </c>
      <c r="AY268" s="171" t="s">
        <v>299</v>
      </c>
    </row>
    <row r="269" spans="2:65" s="12" customFormat="1">
      <c r="B269" s="170"/>
      <c r="D269" s="149" t="s">
        <v>1489</v>
      </c>
      <c r="E269" s="171" t="s">
        <v>1</v>
      </c>
      <c r="F269" s="172" t="s">
        <v>2146</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2212</v>
      </c>
      <c r="H270" s="179">
        <v>50.969000000000001</v>
      </c>
      <c r="I270" s="180"/>
      <c r="L270" s="176"/>
      <c r="M270" s="181"/>
      <c r="T270" s="182"/>
      <c r="AT270" s="177" t="s">
        <v>1489</v>
      </c>
      <c r="AU270" s="177" t="s">
        <v>90</v>
      </c>
      <c r="AV270" s="13" t="s">
        <v>90</v>
      </c>
      <c r="AW270" s="13" t="s">
        <v>36</v>
      </c>
      <c r="AX270" s="13" t="s">
        <v>81</v>
      </c>
      <c r="AY270" s="177" t="s">
        <v>299</v>
      </c>
    </row>
    <row r="271" spans="2:65" s="13" customFormat="1">
      <c r="B271" s="176"/>
      <c r="D271" s="149" t="s">
        <v>1489</v>
      </c>
      <c r="E271" s="177" t="s">
        <v>1</v>
      </c>
      <c r="F271" s="178" t="s">
        <v>2213</v>
      </c>
      <c r="H271" s="179">
        <v>6.3650000000000002</v>
      </c>
      <c r="I271" s="180"/>
      <c r="L271" s="176"/>
      <c r="M271" s="181"/>
      <c r="T271" s="182"/>
      <c r="AT271" s="177" t="s">
        <v>1489</v>
      </c>
      <c r="AU271" s="177" t="s">
        <v>90</v>
      </c>
      <c r="AV271" s="13" t="s">
        <v>90</v>
      </c>
      <c r="AW271" s="13" t="s">
        <v>36</v>
      </c>
      <c r="AX271" s="13" t="s">
        <v>81</v>
      </c>
      <c r="AY271" s="177" t="s">
        <v>299</v>
      </c>
    </row>
    <row r="272" spans="2:65" s="15" customFormat="1">
      <c r="B272" s="190"/>
      <c r="D272" s="149" t="s">
        <v>1489</v>
      </c>
      <c r="E272" s="191" t="s">
        <v>1</v>
      </c>
      <c r="F272" s="192" t="s">
        <v>1549</v>
      </c>
      <c r="H272" s="193">
        <v>57.334000000000003</v>
      </c>
      <c r="I272" s="194"/>
      <c r="L272" s="190"/>
      <c r="M272" s="195"/>
      <c r="T272" s="196"/>
      <c r="AT272" s="191" t="s">
        <v>1489</v>
      </c>
      <c r="AU272" s="191" t="s">
        <v>90</v>
      </c>
      <c r="AV272" s="15" t="s">
        <v>298</v>
      </c>
      <c r="AW272" s="15" t="s">
        <v>36</v>
      </c>
      <c r="AX272" s="15" t="s">
        <v>81</v>
      </c>
      <c r="AY272" s="191" t="s">
        <v>299</v>
      </c>
    </row>
    <row r="273" spans="2:65" s="13" customFormat="1">
      <c r="B273" s="176"/>
      <c r="D273" s="149" t="s">
        <v>1489</v>
      </c>
      <c r="E273" s="177" t="s">
        <v>1</v>
      </c>
      <c r="F273" s="178" t="s">
        <v>2214</v>
      </c>
      <c r="H273" s="179">
        <v>-5.6289999999999996</v>
      </c>
      <c r="I273" s="180"/>
      <c r="L273" s="176"/>
      <c r="M273" s="181"/>
      <c r="T273" s="182"/>
      <c r="AT273" s="177" t="s">
        <v>1489</v>
      </c>
      <c r="AU273" s="177" t="s">
        <v>90</v>
      </c>
      <c r="AV273" s="13" t="s">
        <v>90</v>
      </c>
      <c r="AW273" s="13" t="s">
        <v>36</v>
      </c>
      <c r="AX273" s="13" t="s">
        <v>81</v>
      </c>
      <c r="AY273" s="177" t="s">
        <v>299</v>
      </c>
    </row>
    <row r="274" spans="2:65" s="14" customFormat="1">
      <c r="B274" s="183"/>
      <c r="D274" s="149" t="s">
        <v>1489</v>
      </c>
      <c r="E274" s="184" t="s">
        <v>1</v>
      </c>
      <c r="F274" s="185" t="s">
        <v>1496</v>
      </c>
      <c r="H274" s="186">
        <v>51.704999999999998</v>
      </c>
      <c r="I274" s="187"/>
      <c r="L274" s="183"/>
      <c r="M274" s="188"/>
      <c r="T274" s="189"/>
      <c r="AT274" s="184" t="s">
        <v>1489</v>
      </c>
      <c r="AU274" s="184" t="s">
        <v>90</v>
      </c>
      <c r="AV274" s="14" t="s">
        <v>318</v>
      </c>
      <c r="AW274" s="14" t="s">
        <v>36</v>
      </c>
      <c r="AX274" s="14" t="s">
        <v>88</v>
      </c>
      <c r="AY274" s="184" t="s">
        <v>299</v>
      </c>
    </row>
    <row r="275" spans="2:65" s="1" customFormat="1" ht="16.5" customHeight="1">
      <c r="B275" s="32"/>
      <c r="C275" s="158" t="s">
        <v>433</v>
      </c>
      <c r="D275" s="158" t="s">
        <v>340</v>
      </c>
      <c r="E275" s="159" t="s">
        <v>1678</v>
      </c>
      <c r="F275" s="160" t="s">
        <v>1679</v>
      </c>
      <c r="G275" s="161" t="s">
        <v>1636</v>
      </c>
      <c r="H275" s="162">
        <v>103.41</v>
      </c>
      <c r="I275" s="163"/>
      <c r="J275" s="164">
        <f>ROUND(I275*H275,2)</f>
        <v>0</v>
      </c>
      <c r="K275" s="160" t="s">
        <v>1487</v>
      </c>
      <c r="L275" s="165"/>
      <c r="M275" s="166" t="s">
        <v>1</v>
      </c>
      <c r="N275" s="167" t="s">
        <v>46</v>
      </c>
      <c r="P275" s="145">
        <f>O275*H275</f>
        <v>0</v>
      </c>
      <c r="Q275" s="145">
        <v>0</v>
      </c>
      <c r="R275" s="145">
        <f>Q275*H275</f>
        <v>0</v>
      </c>
      <c r="S275" s="145">
        <v>0</v>
      </c>
      <c r="T275" s="146">
        <f>S275*H275</f>
        <v>0</v>
      </c>
      <c r="AR275" s="147" t="s">
        <v>337</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2215</v>
      </c>
    </row>
    <row r="276" spans="2:65" s="13" customFormat="1">
      <c r="B276" s="176"/>
      <c r="D276" s="149" t="s">
        <v>1489</v>
      </c>
      <c r="F276" s="178" t="s">
        <v>2216</v>
      </c>
      <c r="H276" s="179">
        <v>103.41</v>
      </c>
      <c r="I276" s="180"/>
      <c r="L276" s="176"/>
      <c r="M276" s="181"/>
      <c r="T276" s="182"/>
      <c r="AT276" s="177" t="s">
        <v>1489</v>
      </c>
      <c r="AU276" s="177" t="s">
        <v>90</v>
      </c>
      <c r="AV276" s="13" t="s">
        <v>90</v>
      </c>
      <c r="AW276" s="13" t="s">
        <v>4</v>
      </c>
      <c r="AX276" s="13" t="s">
        <v>88</v>
      </c>
      <c r="AY276" s="177" t="s">
        <v>299</v>
      </c>
    </row>
    <row r="277" spans="2:65" s="1" customFormat="1" ht="24.15" customHeight="1">
      <c r="B277" s="32"/>
      <c r="C277" s="136" t="s">
        <v>438</v>
      </c>
      <c r="D277" s="136" t="s">
        <v>302</v>
      </c>
      <c r="E277" s="137" t="s">
        <v>1682</v>
      </c>
      <c r="F277" s="138" t="s">
        <v>1683</v>
      </c>
      <c r="G277" s="139" t="s">
        <v>375</v>
      </c>
      <c r="H277" s="140">
        <v>14.628</v>
      </c>
      <c r="I277" s="141"/>
      <c r="J277" s="142">
        <f>ROUND(I277*H277,2)</f>
        <v>0</v>
      </c>
      <c r="K277" s="138" t="s">
        <v>1487</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2217</v>
      </c>
    </row>
    <row r="278" spans="2:65" s="12" customFormat="1">
      <c r="B278" s="170"/>
      <c r="D278" s="149" t="s">
        <v>1489</v>
      </c>
      <c r="E278" s="171" t="s">
        <v>1</v>
      </c>
      <c r="F278" s="172" t="s">
        <v>1490</v>
      </c>
      <c r="H278" s="171" t="s">
        <v>1</v>
      </c>
      <c r="I278" s="173"/>
      <c r="L278" s="170"/>
      <c r="M278" s="174"/>
      <c r="T278" s="175"/>
      <c r="AT278" s="171" t="s">
        <v>1489</v>
      </c>
      <c r="AU278" s="171" t="s">
        <v>90</v>
      </c>
      <c r="AV278" s="12" t="s">
        <v>88</v>
      </c>
      <c r="AW278" s="12" t="s">
        <v>36</v>
      </c>
      <c r="AX278" s="12" t="s">
        <v>81</v>
      </c>
      <c r="AY278" s="171" t="s">
        <v>299</v>
      </c>
    </row>
    <row r="279" spans="2:65" s="12" customFormat="1">
      <c r="B279" s="170"/>
      <c r="D279" s="149" t="s">
        <v>1489</v>
      </c>
      <c r="E279" s="171" t="s">
        <v>1</v>
      </c>
      <c r="F279" s="172" t="s">
        <v>2146</v>
      </c>
      <c r="H279" s="171" t="s">
        <v>1</v>
      </c>
      <c r="I279" s="173"/>
      <c r="L279" s="170"/>
      <c r="M279" s="174"/>
      <c r="T279" s="175"/>
      <c r="AT279" s="171" t="s">
        <v>1489</v>
      </c>
      <c r="AU279" s="171" t="s">
        <v>90</v>
      </c>
      <c r="AV279" s="12" t="s">
        <v>88</v>
      </c>
      <c r="AW279" s="12" t="s">
        <v>36</v>
      </c>
      <c r="AX279" s="12" t="s">
        <v>81</v>
      </c>
      <c r="AY279" s="171" t="s">
        <v>299</v>
      </c>
    </row>
    <row r="280" spans="2:65" s="13" customFormat="1">
      <c r="B280" s="176"/>
      <c r="D280" s="149" t="s">
        <v>1489</v>
      </c>
      <c r="E280" s="177" t="s">
        <v>1</v>
      </c>
      <c r="F280" s="178" t="s">
        <v>2218</v>
      </c>
      <c r="H280" s="179">
        <v>14.628</v>
      </c>
      <c r="I280" s="180"/>
      <c r="L280" s="176"/>
      <c r="M280" s="181"/>
      <c r="T280" s="182"/>
      <c r="AT280" s="177" t="s">
        <v>1489</v>
      </c>
      <c r="AU280" s="177" t="s">
        <v>90</v>
      </c>
      <c r="AV280" s="13" t="s">
        <v>90</v>
      </c>
      <c r="AW280" s="13" t="s">
        <v>36</v>
      </c>
      <c r="AX280" s="13" t="s">
        <v>88</v>
      </c>
      <c r="AY280" s="177" t="s">
        <v>299</v>
      </c>
    </row>
    <row r="281" spans="2:65" s="1" customFormat="1" ht="24.15" customHeight="1">
      <c r="B281" s="32"/>
      <c r="C281" s="136" t="s">
        <v>444</v>
      </c>
      <c r="D281" s="136" t="s">
        <v>302</v>
      </c>
      <c r="E281" s="137" t="s">
        <v>1686</v>
      </c>
      <c r="F281" s="138" t="s">
        <v>1687</v>
      </c>
      <c r="G281" s="139" t="s">
        <v>375</v>
      </c>
      <c r="H281" s="140">
        <v>14.628</v>
      </c>
      <c r="I281" s="141"/>
      <c r="J281" s="142">
        <f>ROUND(I281*H281,2)</f>
        <v>0</v>
      </c>
      <c r="K281" s="138" t="s">
        <v>1487</v>
      </c>
      <c r="L281" s="32"/>
      <c r="M281" s="143" t="s">
        <v>1</v>
      </c>
      <c r="N281" s="144" t="s">
        <v>46</v>
      </c>
      <c r="P281" s="145">
        <f>O281*H281</f>
        <v>0</v>
      </c>
      <c r="Q281" s="145">
        <v>0</v>
      </c>
      <c r="R281" s="145">
        <f>Q281*H281</f>
        <v>0</v>
      </c>
      <c r="S281" s="145">
        <v>0</v>
      </c>
      <c r="T281" s="146">
        <f>S281*H281</f>
        <v>0</v>
      </c>
      <c r="AR281" s="147" t="s">
        <v>318</v>
      </c>
      <c r="AT281" s="147" t="s">
        <v>302</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2219</v>
      </c>
    </row>
    <row r="282" spans="2:65" s="1" customFormat="1" ht="16.5" customHeight="1">
      <c r="B282" s="32"/>
      <c r="C282" s="158" t="s">
        <v>448</v>
      </c>
      <c r="D282" s="158" t="s">
        <v>340</v>
      </c>
      <c r="E282" s="159" t="s">
        <v>1689</v>
      </c>
      <c r="F282" s="160" t="s">
        <v>1690</v>
      </c>
      <c r="G282" s="161" t="s">
        <v>822</v>
      </c>
      <c r="H282" s="162">
        <v>0.36599999999999999</v>
      </c>
      <c r="I282" s="163"/>
      <c r="J282" s="164">
        <f>ROUND(I282*H282,2)</f>
        <v>0</v>
      </c>
      <c r="K282" s="160" t="s">
        <v>1487</v>
      </c>
      <c r="L282" s="165"/>
      <c r="M282" s="166" t="s">
        <v>1</v>
      </c>
      <c r="N282" s="167" t="s">
        <v>46</v>
      </c>
      <c r="P282" s="145">
        <f>O282*H282</f>
        <v>0</v>
      </c>
      <c r="Q282" s="145">
        <v>1E-3</v>
      </c>
      <c r="R282" s="145">
        <f>Q282*H282</f>
        <v>3.6600000000000001E-4</v>
      </c>
      <c r="S282" s="145">
        <v>0</v>
      </c>
      <c r="T282" s="146">
        <f>S282*H282</f>
        <v>0</v>
      </c>
      <c r="AR282" s="147" t="s">
        <v>337</v>
      </c>
      <c r="AT282" s="147" t="s">
        <v>340</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2220</v>
      </c>
    </row>
    <row r="283" spans="2:65" s="13" customFormat="1">
      <c r="B283" s="176"/>
      <c r="D283" s="149" t="s">
        <v>1489</v>
      </c>
      <c r="F283" s="178" t="s">
        <v>2221</v>
      </c>
      <c r="H283" s="179">
        <v>0.36599999999999999</v>
      </c>
      <c r="I283" s="180"/>
      <c r="L283" s="176"/>
      <c r="M283" s="181"/>
      <c r="T283" s="182"/>
      <c r="AT283" s="177" t="s">
        <v>1489</v>
      </c>
      <c r="AU283" s="177" t="s">
        <v>90</v>
      </c>
      <c r="AV283" s="13" t="s">
        <v>90</v>
      </c>
      <c r="AW283" s="13" t="s">
        <v>4</v>
      </c>
      <c r="AX283" s="13" t="s">
        <v>88</v>
      </c>
      <c r="AY283" s="177" t="s">
        <v>299</v>
      </c>
    </row>
    <row r="284" spans="2:65" s="11" customFormat="1" ht="22.95" customHeight="1">
      <c r="B284" s="124"/>
      <c r="D284" s="125" t="s">
        <v>80</v>
      </c>
      <c r="E284" s="134" t="s">
        <v>90</v>
      </c>
      <c r="F284" s="134" t="s">
        <v>1693</v>
      </c>
      <c r="I284" s="127"/>
      <c r="J284" s="135">
        <f>BK284</f>
        <v>0</v>
      </c>
      <c r="L284" s="124"/>
      <c r="M284" s="129"/>
      <c r="P284" s="130">
        <f>SUM(P285:P292)</f>
        <v>0</v>
      </c>
      <c r="R284" s="130">
        <f>SUM(R285:R292)</f>
        <v>3.9018699999999996E-2</v>
      </c>
      <c r="T284" s="131">
        <f>SUM(T285:T292)</f>
        <v>0</v>
      </c>
      <c r="AR284" s="125" t="s">
        <v>88</v>
      </c>
      <c r="AT284" s="132" t="s">
        <v>80</v>
      </c>
      <c r="AU284" s="132" t="s">
        <v>88</v>
      </c>
      <c r="AY284" s="125" t="s">
        <v>299</v>
      </c>
      <c r="BK284" s="133">
        <f>SUM(BK285:BK292)</f>
        <v>0</v>
      </c>
    </row>
    <row r="285" spans="2:65" s="1" customFormat="1" ht="24.15" customHeight="1">
      <c r="B285" s="32"/>
      <c r="C285" s="136" t="s">
        <v>452</v>
      </c>
      <c r="D285" s="136" t="s">
        <v>302</v>
      </c>
      <c r="E285" s="137" t="s">
        <v>1694</v>
      </c>
      <c r="F285" s="138" t="s">
        <v>1695</v>
      </c>
      <c r="G285" s="139" t="s">
        <v>1520</v>
      </c>
      <c r="H285" s="140">
        <v>7.4969999999999999</v>
      </c>
      <c r="I285" s="141"/>
      <c r="J285" s="142">
        <f>ROUND(I285*H285,2)</f>
        <v>0</v>
      </c>
      <c r="K285" s="138" t="s">
        <v>1487</v>
      </c>
      <c r="L285" s="32"/>
      <c r="M285" s="143" t="s">
        <v>1</v>
      </c>
      <c r="N285" s="144" t="s">
        <v>46</v>
      </c>
      <c r="P285" s="145">
        <f>O285*H285</f>
        <v>0</v>
      </c>
      <c r="Q285" s="145">
        <v>0</v>
      </c>
      <c r="R285" s="145">
        <f>Q285*H285</f>
        <v>0</v>
      </c>
      <c r="S285" s="145">
        <v>0</v>
      </c>
      <c r="T285" s="146">
        <f>S285*H285</f>
        <v>0</v>
      </c>
      <c r="AR285" s="147" t="s">
        <v>318</v>
      </c>
      <c r="AT285" s="147" t="s">
        <v>302</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2222</v>
      </c>
    </row>
    <row r="286" spans="2:65" s="12" customFormat="1">
      <c r="B286" s="170"/>
      <c r="D286" s="149" t="s">
        <v>1489</v>
      </c>
      <c r="E286" s="171" t="s">
        <v>1</v>
      </c>
      <c r="F286" s="172" t="s">
        <v>1490</v>
      </c>
      <c r="H286" s="171" t="s">
        <v>1</v>
      </c>
      <c r="I286" s="173"/>
      <c r="L286" s="170"/>
      <c r="M286" s="174"/>
      <c r="T286" s="175"/>
      <c r="AT286" s="171" t="s">
        <v>1489</v>
      </c>
      <c r="AU286" s="171" t="s">
        <v>90</v>
      </c>
      <c r="AV286" s="12" t="s">
        <v>88</v>
      </c>
      <c r="AW286" s="12" t="s">
        <v>36</v>
      </c>
      <c r="AX286" s="12" t="s">
        <v>81</v>
      </c>
      <c r="AY286" s="171" t="s">
        <v>299</v>
      </c>
    </row>
    <row r="287" spans="2:65" s="12" customFormat="1">
      <c r="B287" s="170"/>
      <c r="D287" s="149" t="s">
        <v>1489</v>
      </c>
      <c r="E287" s="171" t="s">
        <v>1</v>
      </c>
      <c r="F287" s="172" t="s">
        <v>2146</v>
      </c>
      <c r="H287" s="171" t="s">
        <v>1</v>
      </c>
      <c r="I287" s="173"/>
      <c r="L287" s="170"/>
      <c r="M287" s="174"/>
      <c r="T287" s="175"/>
      <c r="AT287" s="171" t="s">
        <v>1489</v>
      </c>
      <c r="AU287" s="171" t="s">
        <v>90</v>
      </c>
      <c r="AV287" s="12" t="s">
        <v>88</v>
      </c>
      <c r="AW287" s="12" t="s">
        <v>36</v>
      </c>
      <c r="AX287" s="12" t="s">
        <v>81</v>
      </c>
      <c r="AY287" s="171" t="s">
        <v>299</v>
      </c>
    </row>
    <row r="288" spans="2:65" s="13" customFormat="1">
      <c r="B288" s="176"/>
      <c r="D288" s="149" t="s">
        <v>1489</v>
      </c>
      <c r="E288" s="177" t="s">
        <v>1</v>
      </c>
      <c r="F288" s="178" t="s">
        <v>2223</v>
      </c>
      <c r="H288" s="179">
        <v>7.4969999999999999</v>
      </c>
      <c r="I288" s="180"/>
      <c r="L288" s="176"/>
      <c r="M288" s="181"/>
      <c r="T288" s="182"/>
      <c r="AT288" s="177" t="s">
        <v>1489</v>
      </c>
      <c r="AU288" s="177" t="s">
        <v>90</v>
      </c>
      <c r="AV288" s="13" t="s">
        <v>90</v>
      </c>
      <c r="AW288" s="13" t="s">
        <v>36</v>
      </c>
      <c r="AX288" s="13" t="s">
        <v>88</v>
      </c>
      <c r="AY288" s="177" t="s">
        <v>299</v>
      </c>
    </row>
    <row r="289" spans="2:65" s="1" customFormat="1" ht="24.15" customHeight="1">
      <c r="B289" s="32"/>
      <c r="C289" s="136" t="s">
        <v>457</v>
      </c>
      <c r="D289" s="136" t="s">
        <v>302</v>
      </c>
      <c r="E289" s="137" t="s">
        <v>1698</v>
      </c>
      <c r="F289" s="138" t="s">
        <v>1699</v>
      </c>
      <c r="G289" s="139" t="s">
        <v>647</v>
      </c>
      <c r="H289" s="140">
        <v>79.63</v>
      </c>
      <c r="I289" s="141"/>
      <c r="J289" s="142">
        <f>ROUND(I289*H289,2)</f>
        <v>0</v>
      </c>
      <c r="K289" s="138" t="s">
        <v>1487</v>
      </c>
      <c r="L289" s="32"/>
      <c r="M289" s="143" t="s">
        <v>1</v>
      </c>
      <c r="N289" s="144" t="s">
        <v>46</v>
      </c>
      <c r="P289" s="145">
        <f>O289*H289</f>
        <v>0</v>
      </c>
      <c r="Q289" s="145">
        <v>4.8999999999999998E-4</v>
      </c>
      <c r="R289" s="145">
        <f>Q289*H289</f>
        <v>3.9018699999999996E-2</v>
      </c>
      <c r="S289" s="145">
        <v>0</v>
      </c>
      <c r="T289" s="146">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2224</v>
      </c>
    </row>
    <row r="290" spans="2:65" s="12" customFormat="1">
      <c r="B290" s="170"/>
      <c r="D290" s="149" t="s">
        <v>1489</v>
      </c>
      <c r="E290" s="171" t="s">
        <v>1</v>
      </c>
      <c r="F290" s="172" t="s">
        <v>1490</v>
      </c>
      <c r="H290" s="171" t="s">
        <v>1</v>
      </c>
      <c r="I290" s="173"/>
      <c r="L290" s="170"/>
      <c r="M290" s="174"/>
      <c r="T290" s="175"/>
      <c r="AT290" s="171" t="s">
        <v>1489</v>
      </c>
      <c r="AU290" s="171" t="s">
        <v>90</v>
      </c>
      <c r="AV290" s="12" t="s">
        <v>88</v>
      </c>
      <c r="AW290" s="12" t="s">
        <v>36</v>
      </c>
      <c r="AX290" s="12" t="s">
        <v>81</v>
      </c>
      <c r="AY290" s="171" t="s">
        <v>299</v>
      </c>
    </row>
    <row r="291" spans="2:65" s="12" customFormat="1">
      <c r="B291" s="170"/>
      <c r="D291" s="149" t="s">
        <v>1489</v>
      </c>
      <c r="E291" s="171" t="s">
        <v>1</v>
      </c>
      <c r="F291" s="172" t="s">
        <v>2146</v>
      </c>
      <c r="H291" s="171" t="s">
        <v>1</v>
      </c>
      <c r="I291" s="173"/>
      <c r="L291" s="170"/>
      <c r="M291" s="174"/>
      <c r="T291" s="175"/>
      <c r="AT291" s="171" t="s">
        <v>1489</v>
      </c>
      <c r="AU291" s="171" t="s">
        <v>90</v>
      </c>
      <c r="AV291" s="12" t="s">
        <v>88</v>
      </c>
      <c r="AW291" s="12" t="s">
        <v>36</v>
      </c>
      <c r="AX291" s="12" t="s">
        <v>81</v>
      </c>
      <c r="AY291" s="171" t="s">
        <v>299</v>
      </c>
    </row>
    <row r="292" spans="2:65" s="13" customFormat="1">
      <c r="B292" s="176"/>
      <c r="D292" s="149" t="s">
        <v>1489</v>
      </c>
      <c r="E292" s="177" t="s">
        <v>1</v>
      </c>
      <c r="F292" s="178" t="s">
        <v>2225</v>
      </c>
      <c r="H292" s="179">
        <v>79.63</v>
      </c>
      <c r="I292" s="180"/>
      <c r="L292" s="176"/>
      <c r="M292" s="181"/>
      <c r="T292" s="182"/>
      <c r="AT292" s="177" t="s">
        <v>1489</v>
      </c>
      <c r="AU292" s="177" t="s">
        <v>90</v>
      </c>
      <c r="AV292" s="13" t="s">
        <v>90</v>
      </c>
      <c r="AW292" s="13" t="s">
        <v>36</v>
      </c>
      <c r="AX292" s="13" t="s">
        <v>88</v>
      </c>
      <c r="AY292" s="177" t="s">
        <v>299</v>
      </c>
    </row>
    <row r="293" spans="2:65" s="11" customFormat="1" ht="22.95" customHeight="1">
      <c r="B293" s="124"/>
      <c r="D293" s="125" t="s">
        <v>80</v>
      </c>
      <c r="E293" s="134" t="s">
        <v>318</v>
      </c>
      <c r="F293" s="134" t="s">
        <v>1702</v>
      </c>
      <c r="I293" s="127"/>
      <c r="J293" s="135">
        <f>BK293</f>
        <v>0</v>
      </c>
      <c r="L293" s="124"/>
      <c r="M293" s="129"/>
      <c r="P293" s="130">
        <f>SUM(P294:P311)</f>
        <v>0</v>
      </c>
      <c r="R293" s="130">
        <f>SUM(R294:R311)</f>
        <v>9.4559999999999991E-3</v>
      </c>
      <c r="T293" s="131">
        <f>SUM(T294:T311)</f>
        <v>0</v>
      </c>
      <c r="AR293" s="125" t="s">
        <v>88</v>
      </c>
      <c r="AT293" s="132" t="s">
        <v>80</v>
      </c>
      <c r="AU293" s="132" t="s">
        <v>88</v>
      </c>
      <c r="AY293" s="125" t="s">
        <v>299</v>
      </c>
      <c r="BK293" s="133">
        <f>SUM(BK294:BK311)</f>
        <v>0</v>
      </c>
    </row>
    <row r="294" spans="2:65" s="1" customFormat="1" ht="16.5" customHeight="1">
      <c r="B294" s="32"/>
      <c r="C294" s="136" t="s">
        <v>461</v>
      </c>
      <c r="D294" s="136" t="s">
        <v>302</v>
      </c>
      <c r="E294" s="137" t="s">
        <v>1703</v>
      </c>
      <c r="F294" s="138" t="s">
        <v>1704</v>
      </c>
      <c r="G294" s="139" t="s">
        <v>1520</v>
      </c>
      <c r="H294" s="140">
        <v>15.425000000000001</v>
      </c>
      <c r="I294" s="141"/>
      <c r="J294" s="142">
        <f>ROUND(I294*H294,2)</f>
        <v>0</v>
      </c>
      <c r="K294" s="138" t="s">
        <v>1487</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2226</v>
      </c>
    </row>
    <row r="295" spans="2:65" s="12" customFormat="1">
      <c r="B295" s="170"/>
      <c r="D295" s="149" t="s">
        <v>1489</v>
      </c>
      <c r="E295" s="171" t="s">
        <v>1</v>
      </c>
      <c r="F295" s="172" t="s">
        <v>1490</v>
      </c>
      <c r="H295" s="171" t="s">
        <v>1</v>
      </c>
      <c r="I295" s="173"/>
      <c r="L295" s="170"/>
      <c r="M295" s="174"/>
      <c r="T295" s="175"/>
      <c r="AT295" s="171" t="s">
        <v>1489</v>
      </c>
      <c r="AU295" s="171" t="s">
        <v>90</v>
      </c>
      <c r="AV295" s="12" t="s">
        <v>88</v>
      </c>
      <c r="AW295" s="12" t="s">
        <v>36</v>
      </c>
      <c r="AX295" s="12" t="s">
        <v>81</v>
      </c>
      <c r="AY295" s="171" t="s">
        <v>299</v>
      </c>
    </row>
    <row r="296" spans="2:65" s="12" customFormat="1">
      <c r="B296" s="170"/>
      <c r="D296" s="149" t="s">
        <v>1489</v>
      </c>
      <c r="E296" s="171" t="s">
        <v>1</v>
      </c>
      <c r="F296" s="172" t="s">
        <v>2146</v>
      </c>
      <c r="H296" s="171" t="s">
        <v>1</v>
      </c>
      <c r="I296" s="173"/>
      <c r="L296" s="170"/>
      <c r="M296" s="174"/>
      <c r="T296" s="175"/>
      <c r="AT296" s="171" t="s">
        <v>1489</v>
      </c>
      <c r="AU296" s="171" t="s">
        <v>90</v>
      </c>
      <c r="AV296" s="12" t="s">
        <v>88</v>
      </c>
      <c r="AW296" s="12" t="s">
        <v>36</v>
      </c>
      <c r="AX296" s="12" t="s">
        <v>81</v>
      </c>
      <c r="AY296" s="171" t="s">
        <v>299</v>
      </c>
    </row>
    <row r="297" spans="2:65" s="13" customFormat="1">
      <c r="B297" s="176"/>
      <c r="D297" s="149" t="s">
        <v>1489</v>
      </c>
      <c r="E297" s="177" t="s">
        <v>1</v>
      </c>
      <c r="F297" s="178" t="s">
        <v>2227</v>
      </c>
      <c r="H297" s="179">
        <v>1.591</v>
      </c>
      <c r="I297" s="180"/>
      <c r="L297" s="176"/>
      <c r="M297" s="181"/>
      <c r="T297" s="182"/>
      <c r="AT297" s="177" t="s">
        <v>1489</v>
      </c>
      <c r="AU297" s="177" t="s">
        <v>90</v>
      </c>
      <c r="AV297" s="13" t="s">
        <v>90</v>
      </c>
      <c r="AW297" s="13" t="s">
        <v>36</v>
      </c>
      <c r="AX297" s="13" t="s">
        <v>81</v>
      </c>
      <c r="AY297" s="177" t="s">
        <v>299</v>
      </c>
    </row>
    <row r="298" spans="2:65" s="15" customFormat="1">
      <c r="B298" s="190"/>
      <c r="D298" s="149" t="s">
        <v>1489</v>
      </c>
      <c r="E298" s="191" t="s">
        <v>1</v>
      </c>
      <c r="F298" s="192" t="s">
        <v>1549</v>
      </c>
      <c r="H298" s="193">
        <v>1.591</v>
      </c>
      <c r="I298" s="194"/>
      <c r="L298" s="190"/>
      <c r="M298" s="195"/>
      <c r="T298" s="196"/>
      <c r="AT298" s="191" t="s">
        <v>1489</v>
      </c>
      <c r="AU298" s="191" t="s">
        <v>90</v>
      </c>
      <c r="AV298" s="15" t="s">
        <v>298</v>
      </c>
      <c r="AW298" s="15" t="s">
        <v>36</v>
      </c>
      <c r="AX298" s="15" t="s">
        <v>81</v>
      </c>
      <c r="AY298" s="191" t="s">
        <v>299</v>
      </c>
    </row>
    <row r="299" spans="2:65" s="13" customFormat="1">
      <c r="B299" s="176"/>
      <c r="D299" s="149" t="s">
        <v>1489</v>
      </c>
      <c r="E299" s="177" t="s">
        <v>1</v>
      </c>
      <c r="F299" s="178" t="s">
        <v>2228</v>
      </c>
      <c r="H299" s="179">
        <v>12.742000000000001</v>
      </c>
      <c r="I299" s="180"/>
      <c r="L299" s="176"/>
      <c r="M299" s="181"/>
      <c r="T299" s="182"/>
      <c r="AT299" s="177" t="s">
        <v>1489</v>
      </c>
      <c r="AU299" s="177" t="s">
        <v>90</v>
      </c>
      <c r="AV299" s="13" t="s">
        <v>90</v>
      </c>
      <c r="AW299" s="13" t="s">
        <v>36</v>
      </c>
      <c r="AX299" s="13" t="s">
        <v>81</v>
      </c>
      <c r="AY299" s="177" t="s">
        <v>299</v>
      </c>
    </row>
    <row r="300" spans="2:65" s="13" customFormat="1">
      <c r="B300" s="176"/>
      <c r="D300" s="149" t="s">
        <v>1489</v>
      </c>
      <c r="E300" s="177" t="s">
        <v>1</v>
      </c>
      <c r="F300" s="178" t="s">
        <v>2229</v>
      </c>
      <c r="H300" s="179">
        <v>1.0920000000000001</v>
      </c>
      <c r="I300" s="180"/>
      <c r="L300" s="176"/>
      <c r="M300" s="181"/>
      <c r="T300" s="182"/>
      <c r="AT300" s="177" t="s">
        <v>1489</v>
      </c>
      <c r="AU300" s="177" t="s">
        <v>90</v>
      </c>
      <c r="AV300" s="13" t="s">
        <v>90</v>
      </c>
      <c r="AW300" s="13" t="s">
        <v>36</v>
      </c>
      <c r="AX300" s="13" t="s">
        <v>81</v>
      </c>
      <c r="AY300" s="177" t="s">
        <v>299</v>
      </c>
    </row>
    <row r="301" spans="2:65" s="15" customFormat="1">
      <c r="B301" s="190"/>
      <c r="D301" s="149" t="s">
        <v>1489</v>
      </c>
      <c r="E301" s="191" t="s">
        <v>1</v>
      </c>
      <c r="F301" s="192" t="s">
        <v>1549</v>
      </c>
      <c r="H301" s="193">
        <v>13.834</v>
      </c>
      <c r="I301" s="194"/>
      <c r="L301" s="190"/>
      <c r="M301" s="195"/>
      <c r="T301" s="196"/>
      <c r="AT301" s="191" t="s">
        <v>1489</v>
      </c>
      <c r="AU301" s="191" t="s">
        <v>90</v>
      </c>
      <c r="AV301" s="15" t="s">
        <v>298</v>
      </c>
      <c r="AW301" s="15" t="s">
        <v>36</v>
      </c>
      <c r="AX301" s="15" t="s">
        <v>81</v>
      </c>
      <c r="AY301" s="191" t="s">
        <v>299</v>
      </c>
    </row>
    <row r="302" spans="2:65" s="14" customFormat="1">
      <c r="B302" s="183"/>
      <c r="D302" s="149" t="s">
        <v>1489</v>
      </c>
      <c r="E302" s="184" t="s">
        <v>1</v>
      </c>
      <c r="F302" s="185" t="s">
        <v>1496</v>
      </c>
      <c r="H302" s="186">
        <v>15.425000000000001</v>
      </c>
      <c r="I302" s="187"/>
      <c r="L302" s="183"/>
      <c r="M302" s="188"/>
      <c r="T302" s="189"/>
      <c r="AT302" s="184" t="s">
        <v>1489</v>
      </c>
      <c r="AU302" s="184" t="s">
        <v>90</v>
      </c>
      <c r="AV302" s="14" t="s">
        <v>318</v>
      </c>
      <c r="AW302" s="14" t="s">
        <v>36</v>
      </c>
      <c r="AX302" s="14" t="s">
        <v>88</v>
      </c>
      <c r="AY302" s="184" t="s">
        <v>299</v>
      </c>
    </row>
    <row r="303" spans="2:65" s="1" customFormat="1" ht="33" customHeight="1">
      <c r="B303" s="32"/>
      <c r="C303" s="136" t="s">
        <v>465</v>
      </c>
      <c r="D303" s="136" t="s">
        <v>302</v>
      </c>
      <c r="E303" s="137" t="s">
        <v>1714</v>
      </c>
      <c r="F303" s="138" t="s">
        <v>1715</v>
      </c>
      <c r="G303" s="139" t="s">
        <v>1520</v>
      </c>
      <c r="H303" s="140">
        <v>0.45</v>
      </c>
      <c r="I303" s="141"/>
      <c r="J303" s="142">
        <f>ROUND(I303*H303,2)</f>
        <v>0</v>
      </c>
      <c r="K303" s="138" t="s">
        <v>1487</v>
      </c>
      <c r="L303" s="32"/>
      <c r="M303" s="143" t="s">
        <v>1</v>
      </c>
      <c r="N303" s="144" t="s">
        <v>46</v>
      </c>
      <c r="P303" s="145">
        <f>O303*H303</f>
        <v>0</v>
      </c>
      <c r="Q303" s="145">
        <v>0</v>
      </c>
      <c r="R303" s="145">
        <f>Q303*H303</f>
        <v>0</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2230</v>
      </c>
    </row>
    <row r="304" spans="2:65" s="12" customFormat="1">
      <c r="B304" s="170"/>
      <c r="D304" s="149" t="s">
        <v>1489</v>
      </c>
      <c r="E304" s="171" t="s">
        <v>1</v>
      </c>
      <c r="F304" s="172" t="s">
        <v>1490</v>
      </c>
      <c r="H304" s="171" t="s">
        <v>1</v>
      </c>
      <c r="I304" s="173"/>
      <c r="L304" s="170"/>
      <c r="M304" s="174"/>
      <c r="T304" s="175"/>
      <c r="AT304" s="171" t="s">
        <v>1489</v>
      </c>
      <c r="AU304" s="171" t="s">
        <v>90</v>
      </c>
      <c r="AV304" s="12" t="s">
        <v>88</v>
      </c>
      <c r="AW304" s="12" t="s">
        <v>36</v>
      </c>
      <c r="AX304" s="12" t="s">
        <v>81</v>
      </c>
      <c r="AY304" s="171" t="s">
        <v>299</v>
      </c>
    </row>
    <row r="305" spans="2:65" s="12" customFormat="1">
      <c r="B305" s="170"/>
      <c r="D305" s="149" t="s">
        <v>1489</v>
      </c>
      <c r="E305" s="171" t="s">
        <v>1</v>
      </c>
      <c r="F305" s="172" t="s">
        <v>2146</v>
      </c>
      <c r="H305" s="171" t="s">
        <v>1</v>
      </c>
      <c r="I305" s="173"/>
      <c r="L305" s="170"/>
      <c r="M305" s="174"/>
      <c r="T305" s="175"/>
      <c r="AT305" s="171" t="s">
        <v>1489</v>
      </c>
      <c r="AU305" s="171" t="s">
        <v>90</v>
      </c>
      <c r="AV305" s="12" t="s">
        <v>88</v>
      </c>
      <c r="AW305" s="12" t="s">
        <v>36</v>
      </c>
      <c r="AX305" s="12" t="s">
        <v>81</v>
      </c>
      <c r="AY305" s="171" t="s">
        <v>299</v>
      </c>
    </row>
    <row r="306" spans="2:65" s="13" customFormat="1">
      <c r="B306" s="176"/>
      <c r="D306" s="149" t="s">
        <v>1489</v>
      </c>
      <c r="E306" s="177" t="s">
        <v>1</v>
      </c>
      <c r="F306" s="178" t="s">
        <v>2231</v>
      </c>
      <c r="H306" s="179">
        <v>0.45</v>
      </c>
      <c r="I306" s="180"/>
      <c r="L306" s="176"/>
      <c r="M306" s="181"/>
      <c r="T306" s="182"/>
      <c r="AT306" s="177" t="s">
        <v>1489</v>
      </c>
      <c r="AU306" s="177" t="s">
        <v>90</v>
      </c>
      <c r="AV306" s="13" t="s">
        <v>90</v>
      </c>
      <c r="AW306" s="13" t="s">
        <v>36</v>
      </c>
      <c r="AX306" s="13" t="s">
        <v>88</v>
      </c>
      <c r="AY306" s="177" t="s">
        <v>299</v>
      </c>
    </row>
    <row r="307" spans="2:65" s="1" customFormat="1" ht="33" customHeight="1">
      <c r="B307" s="32"/>
      <c r="C307" s="136" t="s">
        <v>469</v>
      </c>
      <c r="D307" s="136" t="s">
        <v>302</v>
      </c>
      <c r="E307" s="137" t="s">
        <v>1721</v>
      </c>
      <c r="F307" s="138" t="s">
        <v>1722</v>
      </c>
      <c r="G307" s="139" t="s">
        <v>375</v>
      </c>
      <c r="H307" s="140">
        <v>1.2</v>
      </c>
      <c r="I307" s="141"/>
      <c r="J307" s="142">
        <f>ROUND(I307*H307,2)</f>
        <v>0</v>
      </c>
      <c r="K307" s="138" t="s">
        <v>1487</v>
      </c>
      <c r="L307" s="32"/>
      <c r="M307" s="143" t="s">
        <v>1</v>
      </c>
      <c r="N307" s="144" t="s">
        <v>46</v>
      </c>
      <c r="P307" s="145">
        <f>O307*H307</f>
        <v>0</v>
      </c>
      <c r="Q307" s="145">
        <v>7.8799999999999999E-3</v>
      </c>
      <c r="R307" s="145">
        <f>Q307*H307</f>
        <v>9.4559999999999991E-3</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2232</v>
      </c>
    </row>
    <row r="308" spans="2:65" s="12" customFormat="1">
      <c r="B308" s="170"/>
      <c r="D308" s="149" t="s">
        <v>1489</v>
      </c>
      <c r="E308" s="171" t="s">
        <v>1</v>
      </c>
      <c r="F308" s="172" t="s">
        <v>1490</v>
      </c>
      <c r="H308" s="171" t="s">
        <v>1</v>
      </c>
      <c r="I308" s="173"/>
      <c r="L308" s="170"/>
      <c r="M308" s="174"/>
      <c r="T308" s="175"/>
      <c r="AT308" s="171" t="s">
        <v>1489</v>
      </c>
      <c r="AU308" s="171" t="s">
        <v>90</v>
      </c>
      <c r="AV308" s="12" t="s">
        <v>88</v>
      </c>
      <c r="AW308" s="12" t="s">
        <v>36</v>
      </c>
      <c r="AX308" s="12" t="s">
        <v>81</v>
      </c>
      <c r="AY308" s="171" t="s">
        <v>299</v>
      </c>
    </row>
    <row r="309" spans="2:65" s="12" customFormat="1">
      <c r="B309" s="170"/>
      <c r="D309" s="149" t="s">
        <v>1489</v>
      </c>
      <c r="E309" s="171" t="s">
        <v>1</v>
      </c>
      <c r="F309" s="172" t="s">
        <v>2146</v>
      </c>
      <c r="H309" s="171" t="s">
        <v>1</v>
      </c>
      <c r="I309" s="173"/>
      <c r="L309" s="170"/>
      <c r="M309" s="174"/>
      <c r="T309" s="175"/>
      <c r="AT309" s="171" t="s">
        <v>1489</v>
      </c>
      <c r="AU309" s="171" t="s">
        <v>90</v>
      </c>
      <c r="AV309" s="12" t="s">
        <v>88</v>
      </c>
      <c r="AW309" s="12" t="s">
        <v>36</v>
      </c>
      <c r="AX309" s="12" t="s">
        <v>81</v>
      </c>
      <c r="AY309" s="171" t="s">
        <v>299</v>
      </c>
    </row>
    <row r="310" spans="2:65" s="13" customFormat="1">
      <c r="B310" s="176"/>
      <c r="D310" s="149" t="s">
        <v>1489</v>
      </c>
      <c r="E310" s="177" t="s">
        <v>1</v>
      </c>
      <c r="F310" s="178" t="s">
        <v>1958</v>
      </c>
      <c r="H310" s="179">
        <v>1.2</v>
      </c>
      <c r="I310" s="180"/>
      <c r="L310" s="176"/>
      <c r="M310" s="181"/>
      <c r="T310" s="182"/>
      <c r="AT310" s="177" t="s">
        <v>1489</v>
      </c>
      <c r="AU310" s="177" t="s">
        <v>90</v>
      </c>
      <c r="AV310" s="13" t="s">
        <v>90</v>
      </c>
      <c r="AW310" s="13" t="s">
        <v>36</v>
      </c>
      <c r="AX310" s="13" t="s">
        <v>88</v>
      </c>
      <c r="AY310" s="177" t="s">
        <v>299</v>
      </c>
    </row>
    <row r="311" spans="2:65" s="1" customFormat="1" ht="37.950000000000003" customHeight="1">
      <c r="B311" s="32"/>
      <c r="C311" s="136" t="s">
        <v>475</v>
      </c>
      <c r="D311" s="136" t="s">
        <v>302</v>
      </c>
      <c r="E311" s="137" t="s">
        <v>1725</v>
      </c>
      <c r="F311" s="138" t="s">
        <v>1726</v>
      </c>
      <c r="G311" s="139" t="s">
        <v>375</v>
      </c>
      <c r="H311" s="140">
        <v>1.2</v>
      </c>
      <c r="I311" s="141"/>
      <c r="J311" s="142">
        <f>ROUND(I311*H311,2)</f>
        <v>0</v>
      </c>
      <c r="K311" s="138" t="s">
        <v>1487</v>
      </c>
      <c r="L311" s="32"/>
      <c r="M311" s="143" t="s">
        <v>1</v>
      </c>
      <c r="N311" s="144" t="s">
        <v>46</v>
      </c>
      <c r="P311" s="145">
        <f>O311*H311</f>
        <v>0</v>
      </c>
      <c r="Q311" s="145">
        <v>0</v>
      </c>
      <c r="R311" s="145">
        <f>Q311*H311</f>
        <v>0</v>
      </c>
      <c r="S311" s="145">
        <v>0</v>
      </c>
      <c r="T311" s="146">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2233</v>
      </c>
    </row>
    <row r="312" spans="2:65" s="11" customFormat="1" ht="22.95" customHeight="1">
      <c r="B312" s="124"/>
      <c r="D312" s="125" t="s">
        <v>80</v>
      </c>
      <c r="E312" s="134" t="s">
        <v>323</v>
      </c>
      <c r="F312" s="134" t="s">
        <v>2121</v>
      </c>
      <c r="I312" s="127"/>
      <c r="J312" s="135">
        <f>BK312</f>
        <v>0</v>
      </c>
      <c r="L312" s="124"/>
      <c r="M312" s="129"/>
      <c r="P312" s="130">
        <f>SUM(P313:P319)</f>
        <v>0</v>
      </c>
      <c r="R312" s="130">
        <f>SUM(R313:R319)</f>
        <v>0.33908379999999994</v>
      </c>
      <c r="T312" s="131">
        <f>SUM(T313:T319)</f>
        <v>0</v>
      </c>
      <c r="AR312" s="125" t="s">
        <v>88</v>
      </c>
      <c r="AT312" s="132" t="s">
        <v>80</v>
      </c>
      <c r="AU312" s="132" t="s">
        <v>88</v>
      </c>
      <c r="AY312" s="125" t="s">
        <v>299</v>
      </c>
      <c r="BK312" s="133">
        <f>SUM(BK313:BK319)</f>
        <v>0</v>
      </c>
    </row>
    <row r="313" spans="2:65" s="1" customFormat="1" ht="24.15" customHeight="1">
      <c r="B313" s="32"/>
      <c r="C313" s="136" t="s">
        <v>482</v>
      </c>
      <c r="D313" s="136" t="s">
        <v>302</v>
      </c>
      <c r="E313" s="137" t="s">
        <v>2122</v>
      </c>
      <c r="F313" s="138" t="s">
        <v>2123</v>
      </c>
      <c r="G313" s="139" t="s">
        <v>375</v>
      </c>
      <c r="H313" s="140">
        <v>0.56499999999999995</v>
      </c>
      <c r="I313" s="141"/>
      <c r="J313" s="142">
        <f>ROUND(I313*H313,2)</f>
        <v>0</v>
      </c>
      <c r="K313" s="138" t="s">
        <v>1</v>
      </c>
      <c r="L313" s="32"/>
      <c r="M313" s="143" t="s">
        <v>1</v>
      </c>
      <c r="N313" s="144" t="s">
        <v>46</v>
      </c>
      <c r="P313" s="145">
        <f>O313*H313</f>
        <v>0</v>
      </c>
      <c r="Q313" s="145">
        <v>0.17871999999999999</v>
      </c>
      <c r="R313" s="145">
        <f>Q313*H313</f>
        <v>0.10097679999999999</v>
      </c>
      <c r="S313" s="145">
        <v>0</v>
      </c>
      <c r="T313" s="146">
        <f>S313*H313</f>
        <v>0</v>
      </c>
      <c r="AR313" s="147" t="s">
        <v>318</v>
      </c>
      <c r="AT313" s="147" t="s">
        <v>302</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2234</v>
      </c>
    </row>
    <row r="314" spans="2:65" s="12" customFormat="1">
      <c r="B314" s="170"/>
      <c r="D314" s="149" t="s">
        <v>1489</v>
      </c>
      <c r="E314" s="171" t="s">
        <v>1</v>
      </c>
      <c r="F314" s="172" t="s">
        <v>1490</v>
      </c>
      <c r="H314" s="171" t="s">
        <v>1</v>
      </c>
      <c r="I314" s="173"/>
      <c r="L314" s="170"/>
      <c r="M314" s="174"/>
      <c r="T314" s="175"/>
      <c r="AT314" s="171" t="s">
        <v>1489</v>
      </c>
      <c r="AU314" s="171" t="s">
        <v>90</v>
      </c>
      <c r="AV314" s="12" t="s">
        <v>88</v>
      </c>
      <c r="AW314" s="12" t="s">
        <v>36</v>
      </c>
      <c r="AX314" s="12" t="s">
        <v>81</v>
      </c>
      <c r="AY314" s="171" t="s">
        <v>299</v>
      </c>
    </row>
    <row r="315" spans="2:65" s="12" customFormat="1">
      <c r="B315" s="170"/>
      <c r="D315" s="149" t="s">
        <v>1489</v>
      </c>
      <c r="E315" s="171" t="s">
        <v>1</v>
      </c>
      <c r="F315" s="172" t="s">
        <v>2146</v>
      </c>
      <c r="H315" s="171" t="s">
        <v>1</v>
      </c>
      <c r="I315" s="173"/>
      <c r="L315" s="170"/>
      <c r="M315" s="174"/>
      <c r="T315" s="175"/>
      <c r="AT315" s="171" t="s">
        <v>1489</v>
      </c>
      <c r="AU315" s="171" t="s">
        <v>90</v>
      </c>
      <c r="AV315" s="12" t="s">
        <v>88</v>
      </c>
      <c r="AW315" s="12" t="s">
        <v>36</v>
      </c>
      <c r="AX315" s="12" t="s">
        <v>81</v>
      </c>
      <c r="AY315" s="171" t="s">
        <v>299</v>
      </c>
    </row>
    <row r="316" spans="2:65" s="12" customFormat="1">
      <c r="B316" s="170"/>
      <c r="D316" s="149" t="s">
        <v>1489</v>
      </c>
      <c r="E316" s="171" t="s">
        <v>1</v>
      </c>
      <c r="F316" s="172" t="s">
        <v>2125</v>
      </c>
      <c r="H316" s="171" t="s">
        <v>1</v>
      </c>
      <c r="I316" s="173"/>
      <c r="L316" s="170"/>
      <c r="M316" s="174"/>
      <c r="T316" s="175"/>
      <c r="AT316" s="171" t="s">
        <v>1489</v>
      </c>
      <c r="AU316" s="171" t="s">
        <v>90</v>
      </c>
      <c r="AV316" s="12" t="s">
        <v>88</v>
      </c>
      <c r="AW316" s="12" t="s">
        <v>36</v>
      </c>
      <c r="AX316" s="12" t="s">
        <v>81</v>
      </c>
      <c r="AY316" s="171" t="s">
        <v>299</v>
      </c>
    </row>
    <row r="317" spans="2:65" s="13" customFormat="1">
      <c r="B317" s="176"/>
      <c r="D317" s="149" t="s">
        <v>1489</v>
      </c>
      <c r="E317" s="177" t="s">
        <v>1</v>
      </c>
      <c r="F317" s="178" t="s">
        <v>2235</v>
      </c>
      <c r="H317" s="179">
        <v>0.56499999999999995</v>
      </c>
      <c r="I317" s="180"/>
      <c r="L317" s="176"/>
      <c r="M317" s="181"/>
      <c r="T317" s="182"/>
      <c r="AT317" s="177" t="s">
        <v>1489</v>
      </c>
      <c r="AU317" s="177" t="s">
        <v>90</v>
      </c>
      <c r="AV317" s="13" t="s">
        <v>90</v>
      </c>
      <c r="AW317" s="13" t="s">
        <v>36</v>
      </c>
      <c r="AX317" s="13" t="s">
        <v>88</v>
      </c>
      <c r="AY317" s="177" t="s">
        <v>299</v>
      </c>
    </row>
    <row r="318" spans="2:65" s="1" customFormat="1" ht="16.5" customHeight="1">
      <c r="B318" s="32"/>
      <c r="C318" s="158" t="s">
        <v>618</v>
      </c>
      <c r="D318" s="158" t="s">
        <v>340</v>
      </c>
      <c r="E318" s="159" t="s">
        <v>2127</v>
      </c>
      <c r="F318" s="160" t="s">
        <v>2128</v>
      </c>
      <c r="G318" s="161" t="s">
        <v>375</v>
      </c>
      <c r="H318" s="162">
        <v>0.57099999999999995</v>
      </c>
      <c r="I318" s="163"/>
      <c r="J318" s="164">
        <f>ROUND(I318*H318,2)</f>
        <v>0</v>
      </c>
      <c r="K318" s="160" t="s">
        <v>1487</v>
      </c>
      <c r="L318" s="165"/>
      <c r="M318" s="166" t="s">
        <v>1</v>
      </c>
      <c r="N318" s="167" t="s">
        <v>46</v>
      </c>
      <c r="P318" s="145">
        <f>O318*H318</f>
        <v>0</v>
      </c>
      <c r="Q318" s="145">
        <v>0.41699999999999998</v>
      </c>
      <c r="R318" s="145">
        <f>Q318*H318</f>
        <v>0.23810699999999996</v>
      </c>
      <c r="S318" s="145">
        <v>0</v>
      </c>
      <c r="T318" s="146">
        <f>S318*H318</f>
        <v>0</v>
      </c>
      <c r="AR318" s="147" t="s">
        <v>337</v>
      </c>
      <c r="AT318" s="147" t="s">
        <v>340</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2236</v>
      </c>
    </row>
    <row r="319" spans="2:65" s="13" customFormat="1">
      <c r="B319" s="176"/>
      <c r="D319" s="149" t="s">
        <v>1489</v>
      </c>
      <c r="F319" s="178" t="s">
        <v>2237</v>
      </c>
      <c r="H319" s="179">
        <v>0.57099999999999995</v>
      </c>
      <c r="I319" s="180"/>
      <c r="L319" s="176"/>
      <c r="M319" s="181"/>
      <c r="T319" s="182"/>
      <c r="AT319" s="177" t="s">
        <v>1489</v>
      </c>
      <c r="AU319" s="177" t="s">
        <v>90</v>
      </c>
      <c r="AV319" s="13" t="s">
        <v>90</v>
      </c>
      <c r="AW319" s="13" t="s">
        <v>4</v>
      </c>
      <c r="AX319" s="13" t="s">
        <v>88</v>
      </c>
      <c r="AY319" s="177" t="s">
        <v>299</v>
      </c>
    </row>
    <row r="320" spans="2:65" s="11" customFormat="1" ht="22.95" customHeight="1">
      <c r="B320" s="124"/>
      <c r="D320" s="125" t="s">
        <v>80</v>
      </c>
      <c r="E320" s="134" t="s">
        <v>337</v>
      </c>
      <c r="F320" s="134" t="s">
        <v>1728</v>
      </c>
      <c r="I320" s="127"/>
      <c r="J320" s="135">
        <f>BK320</f>
        <v>0</v>
      </c>
      <c r="L320" s="124"/>
      <c r="M320" s="129"/>
      <c r="P320" s="130">
        <f>SUM(P321:P363)</f>
        <v>0</v>
      </c>
      <c r="R320" s="130">
        <f>SUM(R321:R363)</f>
        <v>2.5443148199999999</v>
      </c>
      <c r="T320" s="131">
        <f>SUM(T321:T363)</f>
        <v>0</v>
      </c>
      <c r="AR320" s="125" t="s">
        <v>88</v>
      </c>
      <c r="AT320" s="132" t="s">
        <v>80</v>
      </c>
      <c r="AU320" s="132" t="s">
        <v>88</v>
      </c>
      <c r="AY320" s="125" t="s">
        <v>299</v>
      </c>
      <c r="BK320" s="133">
        <f>SUM(BK321:BK363)</f>
        <v>0</v>
      </c>
    </row>
    <row r="321" spans="2:65" s="1" customFormat="1" ht="24.15" customHeight="1">
      <c r="B321" s="32"/>
      <c r="C321" s="136" t="s">
        <v>622</v>
      </c>
      <c r="D321" s="136" t="s">
        <v>302</v>
      </c>
      <c r="E321" s="137" t="s">
        <v>1729</v>
      </c>
      <c r="F321" s="138" t="s">
        <v>1730</v>
      </c>
      <c r="G321" s="139" t="s">
        <v>647</v>
      </c>
      <c r="H321" s="140">
        <v>79.63</v>
      </c>
      <c r="I321" s="141"/>
      <c r="J321" s="142">
        <f>ROUND(I321*H321,2)</f>
        <v>0</v>
      </c>
      <c r="K321" s="138" t="s">
        <v>1487</v>
      </c>
      <c r="L321" s="32"/>
      <c r="M321" s="143" t="s">
        <v>1</v>
      </c>
      <c r="N321" s="144" t="s">
        <v>46</v>
      </c>
      <c r="P321" s="145">
        <f>O321*H321</f>
        <v>0</v>
      </c>
      <c r="Q321" s="145">
        <v>2.0000000000000002E-5</v>
      </c>
      <c r="R321" s="145">
        <f>Q321*H321</f>
        <v>1.5926E-3</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2238</v>
      </c>
    </row>
    <row r="322" spans="2:65" s="12" customFormat="1">
      <c r="B322" s="170"/>
      <c r="D322" s="149" t="s">
        <v>1489</v>
      </c>
      <c r="E322" s="171" t="s">
        <v>1</v>
      </c>
      <c r="F322" s="172" t="s">
        <v>1490</v>
      </c>
      <c r="H322" s="171" t="s">
        <v>1</v>
      </c>
      <c r="I322" s="173"/>
      <c r="L322" s="170"/>
      <c r="M322" s="174"/>
      <c r="T322" s="175"/>
      <c r="AT322" s="171" t="s">
        <v>1489</v>
      </c>
      <c r="AU322" s="171" t="s">
        <v>90</v>
      </c>
      <c r="AV322" s="12" t="s">
        <v>88</v>
      </c>
      <c r="AW322" s="12" t="s">
        <v>36</v>
      </c>
      <c r="AX322" s="12" t="s">
        <v>81</v>
      </c>
      <c r="AY322" s="171" t="s">
        <v>299</v>
      </c>
    </row>
    <row r="323" spans="2:65" s="12" customFormat="1">
      <c r="B323" s="170"/>
      <c r="D323" s="149" t="s">
        <v>1489</v>
      </c>
      <c r="E323" s="171" t="s">
        <v>1</v>
      </c>
      <c r="F323" s="172" t="s">
        <v>2146</v>
      </c>
      <c r="H323" s="171" t="s">
        <v>1</v>
      </c>
      <c r="I323" s="173"/>
      <c r="L323" s="170"/>
      <c r="M323" s="174"/>
      <c r="T323" s="175"/>
      <c r="AT323" s="171" t="s">
        <v>1489</v>
      </c>
      <c r="AU323" s="171" t="s">
        <v>90</v>
      </c>
      <c r="AV323" s="12" t="s">
        <v>88</v>
      </c>
      <c r="AW323" s="12" t="s">
        <v>36</v>
      </c>
      <c r="AX323" s="12" t="s">
        <v>81</v>
      </c>
      <c r="AY323" s="171" t="s">
        <v>299</v>
      </c>
    </row>
    <row r="324" spans="2:65" s="13" customFormat="1">
      <c r="B324" s="176"/>
      <c r="D324" s="149" t="s">
        <v>1489</v>
      </c>
      <c r="E324" s="177" t="s">
        <v>1</v>
      </c>
      <c r="F324" s="178" t="s">
        <v>2225</v>
      </c>
      <c r="H324" s="179">
        <v>79.63</v>
      </c>
      <c r="I324" s="180"/>
      <c r="L324" s="176"/>
      <c r="M324" s="181"/>
      <c r="T324" s="182"/>
      <c r="AT324" s="177" t="s">
        <v>1489</v>
      </c>
      <c r="AU324" s="177" t="s">
        <v>90</v>
      </c>
      <c r="AV324" s="13" t="s">
        <v>90</v>
      </c>
      <c r="AW324" s="13" t="s">
        <v>36</v>
      </c>
      <c r="AX324" s="13" t="s">
        <v>88</v>
      </c>
      <c r="AY324" s="177" t="s">
        <v>299</v>
      </c>
    </row>
    <row r="325" spans="2:65" s="1" customFormat="1" ht="16.5" customHeight="1">
      <c r="B325" s="32"/>
      <c r="C325" s="158" t="s">
        <v>626</v>
      </c>
      <c r="D325" s="158" t="s">
        <v>340</v>
      </c>
      <c r="E325" s="159" t="s">
        <v>1733</v>
      </c>
      <c r="F325" s="160" t="s">
        <v>1734</v>
      </c>
      <c r="G325" s="161" t="s">
        <v>647</v>
      </c>
      <c r="H325" s="162">
        <v>80.823999999999998</v>
      </c>
      <c r="I325" s="163"/>
      <c r="J325" s="164">
        <f>ROUND(I325*H325,2)</f>
        <v>0</v>
      </c>
      <c r="K325" s="160" t="s">
        <v>1</v>
      </c>
      <c r="L325" s="165"/>
      <c r="M325" s="166" t="s">
        <v>1</v>
      </c>
      <c r="N325" s="167" t="s">
        <v>46</v>
      </c>
      <c r="P325" s="145">
        <f>O325*H325</f>
        <v>0</v>
      </c>
      <c r="Q325" s="145">
        <v>1.273E-2</v>
      </c>
      <c r="R325" s="145">
        <f>Q325*H325</f>
        <v>1.0288895199999999</v>
      </c>
      <c r="S325" s="145">
        <v>0</v>
      </c>
      <c r="T325" s="146">
        <f>S325*H325</f>
        <v>0</v>
      </c>
      <c r="AR325" s="147" t="s">
        <v>337</v>
      </c>
      <c r="AT325" s="147" t="s">
        <v>340</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2239</v>
      </c>
    </row>
    <row r="326" spans="2:65" s="1" customFormat="1" ht="28.8">
      <c r="B326" s="32"/>
      <c r="D326" s="149" t="s">
        <v>308</v>
      </c>
      <c r="F326" s="150" t="s">
        <v>1736</v>
      </c>
      <c r="I326" s="151"/>
      <c r="L326" s="32"/>
      <c r="M326" s="152"/>
      <c r="T326" s="56"/>
      <c r="AT326" s="17" t="s">
        <v>308</v>
      </c>
      <c r="AU326" s="17" t="s">
        <v>90</v>
      </c>
    </row>
    <row r="327" spans="2:65" s="13" customFormat="1">
      <c r="B327" s="176"/>
      <c r="D327" s="149" t="s">
        <v>1489</v>
      </c>
      <c r="F327" s="178" t="s">
        <v>2240</v>
      </c>
      <c r="H327" s="179">
        <v>80.823999999999998</v>
      </c>
      <c r="I327" s="180"/>
      <c r="L327" s="176"/>
      <c r="M327" s="181"/>
      <c r="T327" s="182"/>
      <c r="AT327" s="177" t="s">
        <v>1489</v>
      </c>
      <c r="AU327" s="177" t="s">
        <v>90</v>
      </c>
      <c r="AV327" s="13" t="s">
        <v>90</v>
      </c>
      <c r="AW327" s="13" t="s">
        <v>4</v>
      </c>
      <c r="AX327" s="13" t="s">
        <v>88</v>
      </c>
      <c r="AY327" s="177" t="s">
        <v>299</v>
      </c>
    </row>
    <row r="328" spans="2:65" s="1" customFormat="1" ht="16.5" customHeight="1">
      <c r="B328" s="32"/>
      <c r="C328" s="158" t="s">
        <v>630</v>
      </c>
      <c r="D328" s="158" t="s">
        <v>340</v>
      </c>
      <c r="E328" s="159" t="s">
        <v>1742</v>
      </c>
      <c r="F328" s="160" t="s">
        <v>1743</v>
      </c>
      <c r="G328" s="161" t="s">
        <v>598</v>
      </c>
      <c r="H328" s="162">
        <v>4</v>
      </c>
      <c r="I328" s="163"/>
      <c r="J328" s="164">
        <f>ROUND(I328*H328,2)</f>
        <v>0</v>
      </c>
      <c r="K328" s="160" t="s">
        <v>1</v>
      </c>
      <c r="L328" s="165"/>
      <c r="M328" s="166" t="s">
        <v>1</v>
      </c>
      <c r="N328" s="167" t="s">
        <v>46</v>
      </c>
      <c r="P328" s="145">
        <f>O328*H328</f>
        <v>0</v>
      </c>
      <c r="Q328" s="145">
        <v>0</v>
      </c>
      <c r="R328" s="145">
        <f>Q328*H328</f>
        <v>0</v>
      </c>
      <c r="S328" s="145">
        <v>0</v>
      </c>
      <c r="T328" s="146">
        <f>S328*H328</f>
        <v>0</v>
      </c>
      <c r="AR328" s="147" t="s">
        <v>337</v>
      </c>
      <c r="AT328" s="147" t="s">
        <v>340</v>
      </c>
      <c r="AU328" s="147" t="s">
        <v>90</v>
      </c>
      <c r="AY328" s="17" t="s">
        <v>299</v>
      </c>
      <c r="BE328" s="148">
        <f>IF(N328="základní",J328,0)</f>
        <v>0</v>
      </c>
      <c r="BF328" s="148">
        <f>IF(N328="snížená",J328,0)</f>
        <v>0</v>
      </c>
      <c r="BG328" s="148">
        <f>IF(N328="zákl. přenesená",J328,0)</f>
        <v>0</v>
      </c>
      <c r="BH328" s="148">
        <f>IF(N328="sníž. přenesená",J328,0)</f>
        <v>0</v>
      </c>
      <c r="BI328" s="148">
        <f>IF(N328="nulová",J328,0)</f>
        <v>0</v>
      </c>
      <c r="BJ328" s="17" t="s">
        <v>88</v>
      </c>
      <c r="BK328" s="148">
        <f>ROUND(I328*H328,2)</f>
        <v>0</v>
      </c>
      <c r="BL328" s="17" t="s">
        <v>318</v>
      </c>
      <c r="BM328" s="147" t="s">
        <v>2241</v>
      </c>
    </row>
    <row r="329" spans="2:65" s="12" customFormat="1">
      <c r="B329" s="170"/>
      <c r="D329" s="149" t="s">
        <v>1489</v>
      </c>
      <c r="E329" s="171" t="s">
        <v>1</v>
      </c>
      <c r="F329" s="172" t="s">
        <v>1490</v>
      </c>
      <c r="H329" s="171" t="s">
        <v>1</v>
      </c>
      <c r="I329" s="173"/>
      <c r="L329" s="170"/>
      <c r="M329" s="174"/>
      <c r="T329" s="175"/>
      <c r="AT329" s="171" t="s">
        <v>1489</v>
      </c>
      <c r="AU329" s="171" t="s">
        <v>90</v>
      </c>
      <c r="AV329" s="12" t="s">
        <v>88</v>
      </c>
      <c r="AW329" s="12" t="s">
        <v>36</v>
      </c>
      <c r="AX329" s="12" t="s">
        <v>81</v>
      </c>
      <c r="AY329" s="171" t="s">
        <v>299</v>
      </c>
    </row>
    <row r="330" spans="2:65" s="12" customFormat="1">
      <c r="B330" s="170"/>
      <c r="D330" s="149" t="s">
        <v>1489</v>
      </c>
      <c r="E330" s="171" t="s">
        <v>1</v>
      </c>
      <c r="F330" s="172" t="s">
        <v>2146</v>
      </c>
      <c r="H330" s="171" t="s">
        <v>1</v>
      </c>
      <c r="I330" s="173"/>
      <c r="L330" s="170"/>
      <c r="M330" s="174"/>
      <c r="T330" s="175"/>
      <c r="AT330" s="171" t="s">
        <v>1489</v>
      </c>
      <c r="AU330" s="171" t="s">
        <v>90</v>
      </c>
      <c r="AV330" s="12" t="s">
        <v>88</v>
      </c>
      <c r="AW330" s="12" t="s">
        <v>36</v>
      </c>
      <c r="AX330" s="12" t="s">
        <v>81</v>
      </c>
      <c r="AY330" s="171" t="s">
        <v>299</v>
      </c>
    </row>
    <row r="331" spans="2:65" s="12" customFormat="1">
      <c r="B331" s="170"/>
      <c r="D331" s="149" t="s">
        <v>1489</v>
      </c>
      <c r="E331" s="171" t="s">
        <v>1</v>
      </c>
      <c r="F331" s="172" t="s">
        <v>1745</v>
      </c>
      <c r="H331" s="171" t="s">
        <v>1</v>
      </c>
      <c r="I331" s="173"/>
      <c r="L331" s="170"/>
      <c r="M331" s="174"/>
      <c r="T331" s="175"/>
      <c r="AT331" s="171" t="s">
        <v>1489</v>
      </c>
      <c r="AU331" s="171" t="s">
        <v>90</v>
      </c>
      <c r="AV331" s="12" t="s">
        <v>88</v>
      </c>
      <c r="AW331" s="12" t="s">
        <v>36</v>
      </c>
      <c r="AX331" s="12" t="s">
        <v>81</v>
      </c>
      <c r="AY331" s="171" t="s">
        <v>299</v>
      </c>
    </row>
    <row r="332" spans="2:65" s="13" customFormat="1">
      <c r="B332" s="176"/>
      <c r="D332" s="149" t="s">
        <v>1489</v>
      </c>
      <c r="E332" s="177" t="s">
        <v>1</v>
      </c>
      <c r="F332" s="178" t="s">
        <v>318</v>
      </c>
      <c r="H332" s="179">
        <v>4</v>
      </c>
      <c r="I332" s="180"/>
      <c r="L332" s="176"/>
      <c r="M332" s="181"/>
      <c r="T332" s="182"/>
      <c r="AT332" s="177" t="s">
        <v>1489</v>
      </c>
      <c r="AU332" s="177" t="s">
        <v>90</v>
      </c>
      <c r="AV332" s="13" t="s">
        <v>90</v>
      </c>
      <c r="AW332" s="13" t="s">
        <v>36</v>
      </c>
      <c r="AX332" s="13" t="s">
        <v>88</v>
      </c>
      <c r="AY332" s="177" t="s">
        <v>299</v>
      </c>
    </row>
    <row r="333" spans="2:65" s="1" customFormat="1" ht="24.15" customHeight="1">
      <c r="B333" s="32"/>
      <c r="C333" s="136" t="s">
        <v>634</v>
      </c>
      <c r="D333" s="136" t="s">
        <v>302</v>
      </c>
      <c r="E333" s="137" t="s">
        <v>1746</v>
      </c>
      <c r="F333" s="138" t="s">
        <v>1747</v>
      </c>
      <c r="G333" s="139" t="s">
        <v>598</v>
      </c>
      <c r="H333" s="140">
        <v>2</v>
      </c>
      <c r="I333" s="141"/>
      <c r="J333" s="142">
        <f>ROUND(I333*H333,2)</f>
        <v>0</v>
      </c>
      <c r="K333" s="138" t="s">
        <v>1487</v>
      </c>
      <c r="L333" s="32"/>
      <c r="M333" s="143" t="s">
        <v>1</v>
      </c>
      <c r="N333" s="144" t="s">
        <v>46</v>
      </c>
      <c r="P333" s="145">
        <f>O333*H333</f>
        <v>0</v>
      </c>
      <c r="Q333" s="145">
        <v>0.45937</v>
      </c>
      <c r="R333" s="145">
        <f>Q333*H333</f>
        <v>0.91874</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2242</v>
      </c>
    </row>
    <row r="334" spans="2:65" s="12" customFormat="1">
      <c r="B334" s="170"/>
      <c r="D334" s="149" t="s">
        <v>1489</v>
      </c>
      <c r="E334" s="171" t="s">
        <v>1</v>
      </c>
      <c r="F334" s="172" t="s">
        <v>1490</v>
      </c>
      <c r="H334" s="171" t="s">
        <v>1</v>
      </c>
      <c r="I334" s="173"/>
      <c r="L334" s="170"/>
      <c r="M334" s="174"/>
      <c r="T334" s="175"/>
      <c r="AT334" s="171" t="s">
        <v>1489</v>
      </c>
      <c r="AU334" s="171" t="s">
        <v>90</v>
      </c>
      <c r="AV334" s="12" t="s">
        <v>88</v>
      </c>
      <c r="AW334" s="12" t="s">
        <v>36</v>
      </c>
      <c r="AX334" s="12" t="s">
        <v>81</v>
      </c>
      <c r="AY334" s="171" t="s">
        <v>299</v>
      </c>
    </row>
    <row r="335" spans="2:65" s="12" customFormat="1">
      <c r="B335" s="170"/>
      <c r="D335" s="149" t="s">
        <v>1489</v>
      </c>
      <c r="E335" s="171" t="s">
        <v>1</v>
      </c>
      <c r="F335" s="172" t="s">
        <v>2146</v>
      </c>
      <c r="H335" s="171" t="s">
        <v>1</v>
      </c>
      <c r="I335" s="173"/>
      <c r="L335" s="170"/>
      <c r="M335" s="174"/>
      <c r="T335" s="175"/>
      <c r="AT335" s="171" t="s">
        <v>1489</v>
      </c>
      <c r="AU335" s="171" t="s">
        <v>90</v>
      </c>
      <c r="AV335" s="12" t="s">
        <v>88</v>
      </c>
      <c r="AW335" s="12" t="s">
        <v>36</v>
      </c>
      <c r="AX335" s="12" t="s">
        <v>81</v>
      </c>
      <c r="AY335" s="171" t="s">
        <v>299</v>
      </c>
    </row>
    <row r="336" spans="2:65" s="13" customFormat="1">
      <c r="B336" s="176"/>
      <c r="D336" s="149" t="s">
        <v>1489</v>
      </c>
      <c r="E336" s="177" t="s">
        <v>1</v>
      </c>
      <c r="F336" s="178" t="s">
        <v>90</v>
      </c>
      <c r="H336" s="179">
        <v>2</v>
      </c>
      <c r="I336" s="180"/>
      <c r="L336" s="176"/>
      <c r="M336" s="181"/>
      <c r="T336" s="182"/>
      <c r="AT336" s="177" t="s">
        <v>1489</v>
      </c>
      <c r="AU336" s="177" t="s">
        <v>90</v>
      </c>
      <c r="AV336" s="13" t="s">
        <v>90</v>
      </c>
      <c r="AW336" s="13" t="s">
        <v>36</v>
      </c>
      <c r="AX336" s="13" t="s">
        <v>88</v>
      </c>
      <c r="AY336" s="177" t="s">
        <v>299</v>
      </c>
    </row>
    <row r="337" spans="2:65" s="1" customFormat="1" ht="24.15" customHeight="1">
      <c r="B337" s="32"/>
      <c r="C337" s="136" t="s">
        <v>638</v>
      </c>
      <c r="D337" s="136" t="s">
        <v>302</v>
      </c>
      <c r="E337" s="137" t="s">
        <v>1749</v>
      </c>
      <c r="F337" s="138" t="s">
        <v>1750</v>
      </c>
      <c r="G337" s="139" t="s">
        <v>647</v>
      </c>
      <c r="H337" s="140">
        <v>79.63</v>
      </c>
      <c r="I337" s="141"/>
      <c r="J337" s="142">
        <f>ROUND(I337*H337,2)</f>
        <v>0</v>
      </c>
      <c r="K337" s="138" t="s">
        <v>1487</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2243</v>
      </c>
    </row>
    <row r="338" spans="2:65" s="12" customFormat="1">
      <c r="B338" s="170"/>
      <c r="D338" s="149" t="s">
        <v>1489</v>
      </c>
      <c r="E338" s="171" t="s">
        <v>1</v>
      </c>
      <c r="F338" s="172" t="s">
        <v>1490</v>
      </c>
      <c r="H338" s="171" t="s">
        <v>1</v>
      </c>
      <c r="I338" s="173"/>
      <c r="L338" s="170"/>
      <c r="M338" s="174"/>
      <c r="T338" s="175"/>
      <c r="AT338" s="171" t="s">
        <v>1489</v>
      </c>
      <c r="AU338" s="171" t="s">
        <v>90</v>
      </c>
      <c r="AV338" s="12" t="s">
        <v>88</v>
      </c>
      <c r="AW338" s="12" t="s">
        <v>36</v>
      </c>
      <c r="AX338" s="12" t="s">
        <v>81</v>
      </c>
      <c r="AY338" s="171" t="s">
        <v>299</v>
      </c>
    </row>
    <row r="339" spans="2:65" s="12" customFormat="1">
      <c r="B339" s="170"/>
      <c r="D339" s="149" t="s">
        <v>1489</v>
      </c>
      <c r="E339" s="171" t="s">
        <v>1</v>
      </c>
      <c r="F339" s="172" t="s">
        <v>2146</v>
      </c>
      <c r="H339" s="171" t="s">
        <v>1</v>
      </c>
      <c r="I339" s="173"/>
      <c r="L339" s="170"/>
      <c r="M339" s="174"/>
      <c r="T339" s="175"/>
      <c r="AT339" s="171" t="s">
        <v>1489</v>
      </c>
      <c r="AU339" s="171" t="s">
        <v>90</v>
      </c>
      <c r="AV339" s="12" t="s">
        <v>88</v>
      </c>
      <c r="AW339" s="12" t="s">
        <v>36</v>
      </c>
      <c r="AX339" s="12" t="s">
        <v>81</v>
      </c>
      <c r="AY339" s="171" t="s">
        <v>299</v>
      </c>
    </row>
    <row r="340" spans="2:65" s="13" customFormat="1">
      <c r="B340" s="176"/>
      <c r="D340" s="149" t="s">
        <v>1489</v>
      </c>
      <c r="E340" s="177" t="s">
        <v>1</v>
      </c>
      <c r="F340" s="178" t="s">
        <v>2225</v>
      </c>
      <c r="H340" s="179">
        <v>79.63</v>
      </c>
      <c r="I340" s="180"/>
      <c r="L340" s="176"/>
      <c r="M340" s="181"/>
      <c r="T340" s="182"/>
      <c r="AT340" s="177" t="s">
        <v>1489</v>
      </c>
      <c r="AU340" s="177" t="s">
        <v>90</v>
      </c>
      <c r="AV340" s="13" t="s">
        <v>90</v>
      </c>
      <c r="AW340" s="13" t="s">
        <v>36</v>
      </c>
      <c r="AX340" s="13" t="s">
        <v>88</v>
      </c>
      <c r="AY340" s="177" t="s">
        <v>299</v>
      </c>
    </row>
    <row r="341" spans="2:65" s="1" customFormat="1" ht="24.15" customHeight="1">
      <c r="B341" s="32"/>
      <c r="C341" s="136" t="s">
        <v>644</v>
      </c>
      <c r="D341" s="136" t="s">
        <v>302</v>
      </c>
      <c r="E341" s="137" t="s">
        <v>1752</v>
      </c>
      <c r="F341" s="138" t="s">
        <v>1753</v>
      </c>
      <c r="G341" s="139" t="s">
        <v>598</v>
      </c>
      <c r="H341" s="140">
        <v>1</v>
      </c>
      <c r="I341" s="141"/>
      <c r="J341" s="142">
        <f>ROUND(I341*H341,2)</f>
        <v>0</v>
      </c>
      <c r="K341" s="138" t="s">
        <v>1</v>
      </c>
      <c r="L341" s="32"/>
      <c r="M341" s="143" t="s">
        <v>1</v>
      </c>
      <c r="N341" s="144" t="s">
        <v>46</v>
      </c>
      <c r="P341" s="145">
        <f>O341*H341</f>
        <v>0</v>
      </c>
      <c r="Q341" s="145">
        <v>0</v>
      </c>
      <c r="R341" s="145">
        <f>Q341*H341</f>
        <v>0</v>
      </c>
      <c r="S341" s="145">
        <v>0</v>
      </c>
      <c r="T341" s="146">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2244</v>
      </c>
    </row>
    <row r="342" spans="2:65" s="12" customFormat="1">
      <c r="B342" s="170"/>
      <c r="D342" s="149" t="s">
        <v>1489</v>
      </c>
      <c r="E342" s="171" t="s">
        <v>1</v>
      </c>
      <c r="F342" s="172" t="s">
        <v>1490</v>
      </c>
      <c r="H342" s="171" t="s">
        <v>1</v>
      </c>
      <c r="I342" s="173"/>
      <c r="L342" s="170"/>
      <c r="M342" s="174"/>
      <c r="T342" s="175"/>
      <c r="AT342" s="171" t="s">
        <v>1489</v>
      </c>
      <c r="AU342" s="171" t="s">
        <v>90</v>
      </c>
      <c r="AV342" s="12" t="s">
        <v>88</v>
      </c>
      <c r="AW342" s="12" t="s">
        <v>36</v>
      </c>
      <c r="AX342" s="12" t="s">
        <v>81</v>
      </c>
      <c r="AY342" s="171" t="s">
        <v>299</v>
      </c>
    </row>
    <row r="343" spans="2:65" s="12" customFormat="1">
      <c r="B343" s="170"/>
      <c r="D343" s="149" t="s">
        <v>1489</v>
      </c>
      <c r="E343" s="171" t="s">
        <v>1</v>
      </c>
      <c r="F343" s="172" t="s">
        <v>2146</v>
      </c>
      <c r="H343" s="171" t="s">
        <v>1</v>
      </c>
      <c r="I343" s="173"/>
      <c r="L343" s="170"/>
      <c r="M343" s="174"/>
      <c r="T343" s="175"/>
      <c r="AT343" s="171" t="s">
        <v>1489</v>
      </c>
      <c r="AU343" s="171" t="s">
        <v>90</v>
      </c>
      <c r="AV343" s="12" t="s">
        <v>88</v>
      </c>
      <c r="AW343" s="12" t="s">
        <v>36</v>
      </c>
      <c r="AX343" s="12" t="s">
        <v>81</v>
      </c>
      <c r="AY343" s="171" t="s">
        <v>299</v>
      </c>
    </row>
    <row r="344" spans="2:65" s="12" customFormat="1">
      <c r="B344" s="170"/>
      <c r="D344" s="149" t="s">
        <v>1489</v>
      </c>
      <c r="E344" s="171" t="s">
        <v>1</v>
      </c>
      <c r="F344" s="172" t="s">
        <v>2245</v>
      </c>
      <c r="H344" s="171" t="s">
        <v>1</v>
      </c>
      <c r="I344" s="173"/>
      <c r="L344" s="170"/>
      <c r="M344" s="174"/>
      <c r="T344" s="175"/>
      <c r="AT344" s="171" t="s">
        <v>1489</v>
      </c>
      <c r="AU344" s="171" t="s">
        <v>90</v>
      </c>
      <c r="AV344" s="12" t="s">
        <v>88</v>
      </c>
      <c r="AW344" s="12" t="s">
        <v>36</v>
      </c>
      <c r="AX344" s="12" t="s">
        <v>81</v>
      </c>
      <c r="AY344" s="171" t="s">
        <v>299</v>
      </c>
    </row>
    <row r="345" spans="2:65" s="13" customFormat="1">
      <c r="B345" s="176"/>
      <c r="D345" s="149" t="s">
        <v>1489</v>
      </c>
      <c r="E345" s="177" t="s">
        <v>1</v>
      </c>
      <c r="F345" s="178" t="s">
        <v>88</v>
      </c>
      <c r="H345" s="179">
        <v>1</v>
      </c>
      <c r="I345" s="180"/>
      <c r="L345" s="176"/>
      <c r="M345" s="181"/>
      <c r="T345" s="182"/>
      <c r="AT345" s="177" t="s">
        <v>1489</v>
      </c>
      <c r="AU345" s="177" t="s">
        <v>90</v>
      </c>
      <c r="AV345" s="13" t="s">
        <v>90</v>
      </c>
      <c r="AW345" s="13" t="s">
        <v>36</v>
      </c>
      <c r="AX345" s="13" t="s">
        <v>88</v>
      </c>
      <c r="AY345" s="177" t="s">
        <v>299</v>
      </c>
    </row>
    <row r="346" spans="2:65" s="1" customFormat="1" ht="24.15" customHeight="1">
      <c r="B346" s="32"/>
      <c r="C346" s="136" t="s">
        <v>649</v>
      </c>
      <c r="D346" s="136" t="s">
        <v>302</v>
      </c>
      <c r="E346" s="137" t="s">
        <v>1756</v>
      </c>
      <c r="F346" s="138" t="s">
        <v>1757</v>
      </c>
      <c r="G346" s="139" t="s">
        <v>598</v>
      </c>
      <c r="H346" s="140">
        <v>1</v>
      </c>
      <c r="I346" s="141"/>
      <c r="J346" s="142">
        <f>ROUND(I346*H346,2)</f>
        <v>0</v>
      </c>
      <c r="K346" s="138" t="s">
        <v>1</v>
      </c>
      <c r="L346" s="32"/>
      <c r="M346" s="143" t="s">
        <v>1</v>
      </c>
      <c r="N346" s="144" t="s">
        <v>46</v>
      </c>
      <c r="P346" s="145">
        <f>O346*H346</f>
        <v>0</v>
      </c>
      <c r="Q346" s="145">
        <v>0</v>
      </c>
      <c r="R346" s="145">
        <f>Q346*H346</f>
        <v>0</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2246</v>
      </c>
    </row>
    <row r="347" spans="2:65" s="12" customFormat="1">
      <c r="B347" s="170"/>
      <c r="D347" s="149" t="s">
        <v>1489</v>
      </c>
      <c r="E347" s="171" t="s">
        <v>1</v>
      </c>
      <c r="F347" s="172" t="s">
        <v>1490</v>
      </c>
      <c r="H347" s="171" t="s">
        <v>1</v>
      </c>
      <c r="I347" s="173"/>
      <c r="L347" s="170"/>
      <c r="M347" s="174"/>
      <c r="T347" s="175"/>
      <c r="AT347" s="171" t="s">
        <v>1489</v>
      </c>
      <c r="AU347" s="171" t="s">
        <v>90</v>
      </c>
      <c r="AV347" s="12" t="s">
        <v>88</v>
      </c>
      <c r="AW347" s="12" t="s">
        <v>36</v>
      </c>
      <c r="AX347" s="12" t="s">
        <v>81</v>
      </c>
      <c r="AY347" s="171" t="s">
        <v>299</v>
      </c>
    </row>
    <row r="348" spans="2:65" s="12" customFormat="1">
      <c r="B348" s="170"/>
      <c r="D348" s="149" t="s">
        <v>1489</v>
      </c>
      <c r="E348" s="171" t="s">
        <v>1</v>
      </c>
      <c r="F348" s="172" t="s">
        <v>2146</v>
      </c>
      <c r="H348" s="171" t="s">
        <v>1</v>
      </c>
      <c r="I348" s="173"/>
      <c r="L348" s="170"/>
      <c r="M348" s="174"/>
      <c r="T348" s="175"/>
      <c r="AT348" s="171" t="s">
        <v>1489</v>
      </c>
      <c r="AU348" s="171" t="s">
        <v>90</v>
      </c>
      <c r="AV348" s="12" t="s">
        <v>88</v>
      </c>
      <c r="AW348" s="12" t="s">
        <v>36</v>
      </c>
      <c r="AX348" s="12" t="s">
        <v>81</v>
      </c>
      <c r="AY348" s="171" t="s">
        <v>299</v>
      </c>
    </row>
    <row r="349" spans="2:65" s="12" customFormat="1">
      <c r="B349" s="170"/>
      <c r="D349" s="149" t="s">
        <v>1489</v>
      </c>
      <c r="E349" s="171" t="s">
        <v>1</v>
      </c>
      <c r="F349" s="172" t="s">
        <v>2247</v>
      </c>
      <c r="H349" s="171" t="s">
        <v>1</v>
      </c>
      <c r="I349" s="173"/>
      <c r="L349" s="170"/>
      <c r="M349" s="174"/>
      <c r="T349" s="175"/>
      <c r="AT349" s="171" t="s">
        <v>1489</v>
      </c>
      <c r="AU349" s="171" t="s">
        <v>90</v>
      </c>
      <c r="AV349" s="12" t="s">
        <v>88</v>
      </c>
      <c r="AW349" s="12" t="s">
        <v>36</v>
      </c>
      <c r="AX349" s="12" t="s">
        <v>81</v>
      </c>
      <c r="AY349" s="171" t="s">
        <v>299</v>
      </c>
    </row>
    <row r="350" spans="2:65" s="13" customFormat="1">
      <c r="B350" s="176"/>
      <c r="D350" s="149" t="s">
        <v>1489</v>
      </c>
      <c r="E350" s="177" t="s">
        <v>1</v>
      </c>
      <c r="F350" s="178" t="s">
        <v>88</v>
      </c>
      <c r="H350" s="179">
        <v>1</v>
      </c>
      <c r="I350" s="180"/>
      <c r="L350" s="176"/>
      <c r="M350" s="181"/>
      <c r="T350" s="182"/>
      <c r="AT350" s="177" t="s">
        <v>1489</v>
      </c>
      <c r="AU350" s="177" t="s">
        <v>90</v>
      </c>
      <c r="AV350" s="13" t="s">
        <v>90</v>
      </c>
      <c r="AW350" s="13" t="s">
        <v>36</v>
      </c>
      <c r="AX350" s="13" t="s">
        <v>88</v>
      </c>
      <c r="AY350" s="177" t="s">
        <v>299</v>
      </c>
    </row>
    <row r="351" spans="2:65" s="1" customFormat="1" ht="37.950000000000003" customHeight="1">
      <c r="B351" s="32"/>
      <c r="C351" s="136" t="s">
        <v>653</v>
      </c>
      <c r="D351" s="136" t="s">
        <v>302</v>
      </c>
      <c r="E351" s="137" t="s">
        <v>1768</v>
      </c>
      <c r="F351" s="138" t="s">
        <v>1769</v>
      </c>
      <c r="G351" s="139" t="s">
        <v>598</v>
      </c>
      <c r="H351" s="140">
        <v>2</v>
      </c>
      <c r="I351" s="141"/>
      <c r="J351" s="142">
        <f>ROUND(I351*H351,2)</f>
        <v>0</v>
      </c>
      <c r="K351" s="138" t="s">
        <v>1487</v>
      </c>
      <c r="L351" s="32"/>
      <c r="M351" s="143" t="s">
        <v>1</v>
      </c>
      <c r="N351" s="144" t="s">
        <v>46</v>
      </c>
      <c r="P351" s="145">
        <f>O351*H351</f>
        <v>0</v>
      </c>
      <c r="Q351" s="145">
        <v>0.09</v>
      </c>
      <c r="R351" s="145">
        <f>Q351*H351</f>
        <v>0.18</v>
      </c>
      <c r="S351" s="145">
        <v>0</v>
      </c>
      <c r="T351" s="146">
        <f>S351*H351</f>
        <v>0</v>
      </c>
      <c r="AR351" s="147" t="s">
        <v>318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2248</v>
      </c>
    </row>
    <row r="352" spans="2:65" s="12" customFormat="1">
      <c r="B352" s="170"/>
      <c r="D352" s="149" t="s">
        <v>1489</v>
      </c>
      <c r="E352" s="171" t="s">
        <v>1</v>
      </c>
      <c r="F352" s="172" t="s">
        <v>1490</v>
      </c>
      <c r="H352" s="171" t="s">
        <v>1</v>
      </c>
      <c r="I352" s="173"/>
      <c r="L352" s="170"/>
      <c r="M352" s="174"/>
      <c r="T352" s="175"/>
      <c r="AT352" s="171" t="s">
        <v>1489</v>
      </c>
      <c r="AU352" s="171" t="s">
        <v>90</v>
      </c>
      <c r="AV352" s="12" t="s">
        <v>88</v>
      </c>
      <c r="AW352" s="12" t="s">
        <v>36</v>
      </c>
      <c r="AX352" s="12" t="s">
        <v>81</v>
      </c>
      <c r="AY352" s="171" t="s">
        <v>299</v>
      </c>
    </row>
    <row r="353" spans="2:65" s="12" customFormat="1">
      <c r="B353" s="170"/>
      <c r="D353" s="149" t="s">
        <v>1489</v>
      </c>
      <c r="E353" s="171" t="s">
        <v>1</v>
      </c>
      <c r="F353" s="172" t="s">
        <v>2146</v>
      </c>
      <c r="H353" s="171" t="s">
        <v>1</v>
      </c>
      <c r="I353" s="173"/>
      <c r="L353" s="170"/>
      <c r="M353" s="174"/>
      <c r="T353" s="175"/>
      <c r="AT353" s="171" t="s">
        <v>1489</v>
      </c>
      <c r="AU353" s="171" t="s">
        <v>90</v>
      </c>
      <c r="AV353" s="12" t="s">
        <v>88</v>
      </c>
      <c r="AW353" s="12" t="s">
        <v>36</v>
      </c>
      <c r="AX353" s="12" t="s">
        <v>81</v>
      </c>
      <c r="AY353" s="171" t="s">
        <v>299</v>
      </c>
    </row>
    <row r="354" spans="2:65" s="13" customFormat="1">
      <c r="B354" s="176"/>
      <c r="D354" s="149" t="s">
        <v>1489</v>
      </c>
      <c r="E354" s="177" t="s">
        <v>1</v>
      </c>
      <c r="F354" s="178" t="s">
        <v>90</v>
      </c>
      <c r="H354" s="179">
        <v>2</v>
      </c>
      <c r="I354" s="180"/>
      <c r="L354" s="176"/>
      <c r="M354" s="181"/>
      <c r="T354" s="182"/>
      <c r="AT354" s="177" t="s">
        <v>1489</v>
      </c>
      <c r="AU354" s="177" t="s">
        <v>90</v>
      </c>
      <c r="AV354" s="13" t="s">
        <v>90</v>
      </c>
      <c r="AW354" s="13" t="s">
        <v>36</v>
      </c>
      <c r="AX354" s="13" t="s">
        <v>88</v>
      </c>
      <c r="AY354" s="177" t="s">
        <v>299</v>
      </c>
    </row>
    <row r="355" spans="2:65" s="1" customFormat="1" ht="33" customHeight="1">
      <c r="B355" s="32"/>
      <c r="C355" s="158" t="s">
        <v>657</v>
      </c>
      <c r="D355" s="158" t="s">
        <v>340</v>
      </c>
      <c r="E355" s="159" t="s">
        <v>1772</v>
      </c>
      <c r="F355" s="160" t="s">
        <v>1773</v>
      </c>
      <c r="G355" s="161" t="s">
        <v>598</v>
      </c>
      <c r="H355" s="162">
        <v>2</v>
      </c>
      <c r="I355" s="163"/>
      <c r="J355" s="164">
        <f>ROUND(I355*H355,2)</f>
        <v>0</v>
      </c>
      <c r="K355" s="160" t="s">
        <v>1</v>
      </c>
      <c r="L355" s="165"/>
      <c r="M355" s="166" t="s">
        <v>1</v>
      </c>
      <c r="N355" s="167" t="s">
        <v>46</v>
      </c>
      <c r="P355" s="145">
        <f>O355*H355</f>
        <v>0</v>
      </c>
      <c r="Q355" s="145">
        <v>0.19600000000000001</v>
      </c>
      <c r="R355" s="145">
        <f>Q355*H355</f>
        <v>0.39200000000000002</v>
      </c>
      <c r="S355" s="145">
        <v>0</v>
      </c>
      <c r="T355" s="146">
        <f>S355*H355</f>
        <v>0</v>
      </c>
      <c r="AR355" s="147" t="s">
        <v>337</v>
      </c>
      <c r="AT355" s="147" t="s">
        <v>340</v>
      </c>
      <c r="AU355" s="147" t="s">
        <v>90</v>
      </c>
      <c r="AY355" s="17" t="s">
        <v>299</v>
      </c>
      <c r="BE355" s="148">
        <f>IF(N355="základní",J355,0)</f>
        <v>0</v>
      </c>
      <c r="BF355" s="148">
        <f>IF(N355="snížená",J355,0)</f>
        <v>0</v>
      </c>
      <c r="BG355" s="148">
        <f>IF(N355="zákl. přenesená",J355,0)</f>
        <v>0</v>
      </c>
      <c r="BH355" s="148">
        <f>IF(N355="sníž. přenesená",J355,0)</f>
        <v>0</v>
      </c>
      <c r="BI355" s="148">
        <f>IF(N355="nulová",J355,0)</f>
        <v>0</v>
      </c>
      <c r="BJ355" s="17" t="s">
        <v>88</v>
      </c>
      <c r="BK355" s="148">
        <f>ROUND(I355*H355,2)</f>
        <v>0</v>
      </c>
      <c r="BL355" s="17" t="s">
        <v>318</v>
      </c>
      <c r="BM355" s="147" t="s">
        <v>2249</v>
      </c>
    </row>
    <row r="356" spans="2:65" s="1" customFormat="1" ht="16.5" customHeight="1">
      <c r="B356" s="32"/>
      <c r="C356" s="136" t="s">
        <v>661</v>
      </c>
      <c r="D356" s="136" t="s">
        <v>302</v>
      </c>
      <c r="E356" s="137" t="s">
        <v>1775</v>
      </c>
      <c r="F356" s="138" t="s">
        <v>1776</v>
      </c>
      <c r="G356" s="139" t="s">
        <v>647</v>
      </c>
      <c r="H356" s="140">
        <v>79.63</v>
      </c>
      <c r="I356" s="141"/>
      <c r="J356" s="142">
        <f>ROUND(I356*H356,2)</f>
        <v>0</v>
      </c>
      <c r="K356" s="138" t="s">
        <v>1487</v>
      </c>
      <c r="L356" s="32"/>
      <c r="M356" s="143" t="s">
        <v>1</v>
      </c>
      <c r="N356" s="144" t="s">
        <v>46</v>
      </c>
      <c r="P356" s="145">
        <f>O356*H356</f>
        <v>0</v>
      </c>
      <c r="Q356" s="145">
        <v>2.0000000000000001E-4</v>
      </c>
      <c r="R356" s="145">
        <f>Q356*H356</f>
        <v>1.5925999999999999E-2</v>
      </c>
      <c r="S356" s="145">
        <v>0</v>
      </c>
      <c r="T356" s="146">
        <f>S356*H356</f>
        <v>0</v>
      </c>
      <c r="AR356" s="147" t="s">
        <v>318</v>
      </c>
      <c r="AT356" s="147" t="s">
        <v>302</v>
      </c>
      <c r="AU356" s="147" t="s">
        <v>90</v>
      </c>
      <c r="AY356" s="17" t="s">
        <v>299</v>
      </c>
      <c r="BE356" s="148">
        <f>IF(N356="základní",J356,0)</f>
        <v>0</v>
      </c>
      <c r="BF356" s="148">
        <f>IF(N356="snížená",J356,0)</f>
        <v>0</v>
      </c>
      <c r="BG356" s="148">
        <f>IF(N356="zákl. přenesená",J356,0)</f>
        <v>0</v>
      </c>
      <c r="BH356" s="148">
        <f>IF(N356="sníž. přenesená",J356,0)</f>
        <v>0</v>
      </c>
      <c r="BI356" s="148">
        <f>IF(N356="nulová",J356,0)</f>
        <v>0</v>
      </c>
      <c r="BJ356" s="17" t="s">
        <v>88</v>
      </c>
      <c r="BK356" s="148">
        <f>ROUND(I356*H356,2)</f>
        <v>0</v>
      </c>
      <c r="BL356" s="17" t="s">
        <v>318</v>
      </c>
      <c r="BM356" s="147" t="s">
        <v>2250</v>
      </c>
    </row>
    <row r="357" spans="2:65" s="12" customFormat="1">
      <c r="B357" s="170"/>
      <c r="D357" s="149" t="s">
        <v>1489</v>
      </c>
      <c r="E357" s="171" t="s">
        <v>1</v>
      </c>
      <c r="F357" s="172" t="s">
        <v>1490</v>
      </c>
      <c r="H357" s="171" t="s">
        <v>1</v>
      </c>
      <c r="I357" s="173"/>
      <c r="L357" s="170"/>
      <c r="M357" s="174"/>
      <c r="T357" s="175"/>
      <c r="AT357" s="171" t="s">
        <v>1489</v>
      </c>
      <c r="AU357" s="171" t="s">
        <v>90</v>
      </c>
      <c r="AV357" s="12" t="s">
        <v>88</v>
      </c>
      <c r="AW357" s="12" t="s">
        <v>36</v>
      </c>
      <c r="AX357" s="12" t="s">
        <v>81</v>
      </c>
      <c r="AY357" s="171" t="s">
        <v>299</v>
      </c>
    </row>
    <row r="358" spans="2:65" s="12" customFormat="1">
      <c r="B358" s="170"/>
      <c r="D358" s="149" t="s">
        <v>1489</v>
      </c>
      <c r="E358" s="171" t="s">
        <v>1</v>
      </c>
      <c r="F358" s="172" t="s">
        <v>2146</v>
      </c>
      <c r="H358" s="171" t="s">
        <v>1</v>
      </c>
      <c r="I358" s="173"/>
      <c r="L358" s="170"/>
      <c r="M358" s="174"/>
      <c r="T358" s="175"/>
      <c r="AT358" s="171" t="s">
        <v>1489</v>
      </c>
      <c r="AU358" s="171" t="s">
        <v>90</v>
      </c>
      <c r="AV358" s="12" t="s">
        <v>88</v>
      </c>
      <c r="AW358" s="12" t="s">
        <v>36</v>
      </c>
      <c r="AX358" s="12" t="s">
        <v>81</v>
      </c>
      <c r="AY358" s="171" t="s">
        <v>299</v>
      </c>
    </row>
    <row r="359" spans="2:65" s="13" customFormat="1">
      <c r="B359" s="176"/>
      <c r="D359" s="149" t="s">
        <v>1489</v>
      </c>
      <c r="E359" s="177" t="s">
        <v>1</v>
      </c>
      <c r="F359" s="178" t="s">
        <v>2225</v>
      </c>
      <c r="H359" s="179">
        <v>79.63</v>
      </c>
      <c r="I359" s="180"/>
      <c r="L359" s="176"/>
      <c r="M359" s="181"/>
      <c r="T359" s="182"/>
      <c r="AT359" s="177" t="s">
        <v>1489</v>
      </c>
      <c r="AU359" s="177" t="s">
        <v>90</v>
      </c>
      <c r="AV359" s="13" t="s">
        <v>90</v>
      </c>
      <c r="AW359" s="13" t="s">
        <v>36</v>
      </c>
      <c r="AX359" s="13" t="s">
        <v>88</v>
      </c>
      <c r="AY359" s="177" t="s">
        <v>299</v>
      </c>
    </row>
    <row r="360" spans="2:65" s="1" customFormat="1" ht="24.15" customHeight="1">
      <c r="B360" s="32"/>
      <c r="C360" s="136" t="s">
        <v>665</v>
      </c>
      <c r="D360" s="136" t="s">
        <v>302</v>
      </c>
      <c r="E360" s="137" t="s">
        <v>1778</v>
      </c>
      <c r="F360" s="138" t="s">
        <v>1779</v>
      </c>
      <c r="G360" s="139" t="s">
        <v>647</v>
      </c>
      <c r="H360" s="140">
        <v>79.63</v>
      </c>
      <c r="I360" s="141"/>
      <c r="J360" s="142">
        <f>ROUND(I360*H360,2)</f>
        <v>0</v>
      </c>
      <c r="K360" s="138" t="s">
        <v>1487</v>
      </c>
      <c r="L360" s="32"/>
      <c r="M360" s="143" t="s">
        <v>1</v>
      </c>
      <c r="N360" s="144" t="s">
        <v>46</v>
      </c>
      <c r="P360" s="145">
        <f>O360*H360</f>
        <v>0</v>
      </c>
      <c r="Q360" s="145">
        <v>9.0000000000000006E-5</v>
      </c>
      <c r="R360" s="145">
        <f>Q360*H360</f>
        <v>7.1666999999999998E-3</v>
      </c>
      <c r="S360" s="145">
        <v>0</v>
      </c>
      <c r="T360" s="146">
        <f>S360*H360</f>
        <v>0</v>
      </c>
      <c r="AR360" s="147" t="s">
        <v>318</v>
      </c>
      <c r="AT360" s="147" t="s">
        <v>302</v>
      </c>
      <c r="AU360" s="147" t="s">
        <v>90</v>
      </c>
      <c r="AY360" s="17" t="s">
        <v>299</v>
      </c>
      <c r="BE360" s="148">
        <f>IF(N360="základní",J360,0)</f>
        <v>0</v>
      </c>
      <c r="BF360" s="148">
        <f>IF(N360="snížená",J360,0)</f>
        <v>0</v>
      </c>
      <c r="BG360" s="148">
        <f>IF(N360="zákl. přenesená",J360,0)</f>
        <v>0</v>
      </c>
      <c r="BH360" s="148">
        <f>IF(N360="sníž. přenesená",J360,0)</f>
        <v>0</v>
      </c>
      <c r="BI360" s="148">
        <f>IF(N360="nulová",J360,0)</f>
        <v>0</v>
      </c>
      <c r="BJ360" s="17" t="s">
        <v>88</v>
      </c>
      <c r="BK360" s="148">
        <f>ROUND(I360*H360,2)</f>
        <v>0</v>
      </c>
      <c r="BL360" s="17" t="s">
        <v>318</v>
      </c>
      <c r="BM360" s="147" t="s">
        <v>2251</v>
      </c>
    </row>
    <row r="361" spans="2:65" s="12" customFormat="1">
      <c r="B361" s="170"/>
      <c r="D361" s="149" t="s">
        <v>1489</v>
      </c>
      <c r="E361" s="171" t="s">
        <v>1</v>
      </c>
      <c r="F361" s="172" t="s">
        <v>1490</v>
      </c>
      <c r="H361" s="171" t="s">
        <v>1</v>
      </c>
      <c r="I361" s="173"/>
      <c r="L361" s="170"/>
      <c r="M361" s="174"/>
      <c r="T361" s="175"/>
      <c r="AT361" s="171" t="s">
        <v>1489</v>
      </c>
      <c r="AU361" s="171" t="s">
        <v>90</v>
      </c>
      <c r="AV361" s="12" t="s">
        <v>88</v>
      </c>
      <c r="AW361" s="12" t="s">
        <v>36</v>
      </c>
      <c r="AX361" s="12" t="s">
        <v>81</v>
      </c>
      <c r="AY361" s="171" t="s">
        <v>299</v>
      </c>
    </row>
    <row r="362" spans="2:65" s="12" customFormat="1">
      <c r="B362" s="170"/>
      <c r="D362" s="149" t="s">
        <v>1489</v>
      </c>
      <c r="E362" s="171" t="s">
        <v>1</v>
      </c>
      <c r="F362" s="172" t="s">
        <v>2146</v>
      </c>
      <c r="H362" s="171" t="s">
        <v>1</v>
      </c>
      <c r="I362" s="173"/>
      <c r="L362" s="170"/>
      <c r="M362" s="174"/>
      <c r="T362" s="175"/>
      <c r="AT362" s="171" t="s">
        <v>1489</v>
      </c>
      <c r="AU362" s="171" t="s">
        <v>90</v>
      </c>
      <c r="AV362" s="12" t="s">
        <v>88</v>
      </c>
      <c r="AW362" s="12" t="s">
        <v>36</v>
      </c>
      <c r="AX362" s="12" t="s">
        <v>81</v>
      </c>
      <c r="AY362" s="171" t="s">
        <v>299</v>
      </c>
    </row>
    <row r="363" spans="2:65" s="13" customFormat="1">
      <c r="B363" s="176"/>
      <c r="D363" s="149" t="s">
        <v>1489</v>
      </c>
      <c r="E363" s="177" t="s">
        <v>1</v>
      </c>
      <c r="F363" s="178" t="s">
        <v>2225</v>
      </c>
      <c r="H363" s="179">
        <v>79.63</v>
      </c>
      <c r="I363" s="180"/>
      <c r="L363" s="176"/>
      <c r="M363" s="181"/>
      <c r="T363" s="182"/>
      <c r="AT363" s="177" t="s">
        <v>1489</v>
      </c>
      <c r="AU363" s="177" t="s">
        <v>90</v>
      </c>
      <c r="AV363" s="13" t="s">
        <v>90</v>
      </c>
      <c r="AW363" s="13" t="s">
        <v>36</v>
      </c>
      <c r="AX363" s="13" t="s">
        <v>88</v>
      </c>
      <c r="AY363" s="177" t="s">
        <v>299</v>
      </c>
    </row>
    <row r="364" spans="2:65" s="11" customFormat="1" ht="22.95" customHeight="1">
      <c r="B364" s="124"/>
      <c r="D364" s="125" t="s">
        <v>80</v>
      </c>
      <c r="E364" s="134" t="s">
        <v>1972</v>
      </c>
      <c r="F364" s="134" t="s">
        <v>1973</v>
      </c>
      <c r="I364" s="127"/>
      <c r="J364" s="135">
        <f>BK364</f>
        <v>0</v>
      </c>
      <c r="L364" s="124"/>
      <c r="M364" s="129"/>
      <c r="P364" s="130">
        <f>SUM(P365:P368)</f>
        <v>0</v>
      </c>
      <c r="R364" s="130">
        <f>SUM(R365:R368)</f>
        <v>0</v>
      </c>
      <c r="T364" s="131">
        <f>SUM(T365:T368)</f>
        <v>0</v>
      </c>
      <c r="AR364" s="125" t="s">
        <v>88</v>
      </c>
      <c r="AT364" s="132" t="s">
        <v>80</v>
      </c>
      <c r="AU364" s="132" t="s">
        <v>88</v>
      </c>
      <c r="AY364" s="125" t="s">
        <v>299</v>
      </c>
      <c r="BK364" s="133">
        <f>SUM(BK365:BK368)</f>
        <v>0</v>
      </c>
    </row>
    <row r="365" spans="2:65" s="1" customFormat="1" ht="21.75" customHeight="1">
      <c r="B365" s="32"/>
      <c r="C365" s="136" t="s">
        <v>669</v>
      </c>
      <c r="D365" s="136" t="s">
        <v>302</v>
      </c>
      <c r="E365" s="137" t="s">
        <v>1974</v>
      </c>
      <c r="F365" s="138" t="s">
        <v>1975</v>
      </c>
      <c r="G365" s="139" t="s">
        <v>1636</v>
      </c>
      <c r="H365" s="140">
        <v>13.192</v>
      </c>
      <c r="I365" s="141"/>
      <c r="J365" s="142">
        <f>ROUND(I365*H365,2)</f>
        <v>0</v>
      </c>
      <c r="K365" s="138" t="s">
        <v>1487</v>
      </c>
      <c r="L365" s="32"/>
      <c r="M365" s="143" t="s">
        <v>1</v>
      </c>
      <c r="N365" s="144" t="s">
        <v>46</v>
      </c>
      <c r="P365" s="145">
        <f>O365*H365</f>
        <v>0</v>
      </c>
      <c r="Q365" s="145">
        <v>0</v>
      </c>
      <c r="R365" s="145">
        <f>Q365*H365</f>
        <v>0</v>
      </c>
      <c r="S365" s="145">
        <v>0</v>
      </c>
      <c r="T365" s="146">
        <f>S365*H365</f>
        <v>0</v>
      </c>
      <c r="AR365" s="147" t="s">
        <v>318</v>
      </c>
      <c r="AT365" s="147" t="s">
        <v>302</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2252</v>
      </c>
    </row>
    <row r="366" spans="2:65" s="1" customFormat="1" ht="24.15" customHeight="1">
      <c r="B366" s="32"/>
      <c r="C366" s="136" t="s">
        <v>673</v>
      </c>
      <c r="D366" s="136" t="s">
        <v>302</v>
      </c>
      <c r="E366" s="137" t="s">
        <v>1977</v>
      </c>
      <c r="F366" s="138" t="s">
        <v>1978</v>
      </c>
      <c r="G366" s="139" t="s">
        <v>1636</v>
      </c>
      <c r="H366" s="140">
        <v>211.072</v>
      </c>
      <c r="I366" s="141"/>
      <c r="J366" s="142">
        <f>ROUND(I366*H366,2)</f>
        <v>0</v>
      </c>
      <c r="K366" s="138" t="s">
        <v>1487</v>
      </c>
      <c r="L366" s="32"/>
      <c r="M366" s="143" t="s">
        <v>1</v>
      </c>
      <c r="N366" s="144" t="s">
        <v>46</v>
      </c>
      <c r="P366" s="145">
        <f>O366*H366</f>
        <v>0</v>
      </c>
      <c r="Q366" s="145">
        <v>0</v>
      </c>
      <c r="R366" s="145">
        <f>Q366*H366</f>
        <v>0</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2253</v>
      </c>
    </row>
    <row r="367" spans="2:65" s="13" customFormat="1">
      <c r="B367" s="176"/>
      <c r="D367" s="149" t="s">
        <v>1489</v>
      </c>
      <c r="F367" s="178" t="s">
        <v>2254</v>
      </c>
      <c r="H367" s="179">
        <v>211.072</v>
      </c>
      <c r="I367" s="180"/>
      <c r="L367" s="176"/>
      <c r="M367" s="181"/>
      <c r="T367" s="182"/>
      <c r="AT367" s="177" t="s">
        <v>1489</v>
      </c>
      <c r="AU367" s="177" t="s">
        <v>90</v>
      </c>
      <c r="AV367" s="13" t="s">
        <v>90</v>
      </c>
      <c r="AW367" s="13" t="s">
        <v>4</v>
      </c>
      <c r="AX367" s="13" t="s">
        <v>88</v>
      </c>
      <c r="AY367" s="177" t="s">
        <v>299</v>
      </c>
    </row>
    <row r="368" spans="2:65" s="1" customFormat="1" ht="44.25" customHeight="1">
      <c r="B368" s="32"/>
      <c r="C368" s="136" t="s">
        <v>677</v>
      </c>
      <c r="D368" s="136" t="s">
        <v>302</v>
      </c>
      <c r="E368" s="137" t="s">
        <v>1981</v>
      </c>
      <c r="F368" s="138" t="s">
        <v>1982</v>
      </c>
      <c r="G368" s="139" t="s">
        <v>1636</v>
      </c>
      <c r="H368" s="140">
        <v>13.192</v>
      </c>
      <c r="I368" s="141"/>
      <c r="J368" s="142">
        <f>ROUND(I368*H368,2)</f>
        <v>0</v>
      </c>
      <c r="K368" s="138" t="s">
        <v>1487</v>
      </c>
      <c r="L368" s="32"/>
      <c r="M368" s="143" t="s">
        <v>1</v>
      </c>
      <c r="N368" s="144" t="s">
        <v>46</v>
      </c>
      <c r="P368" s="145">
        <f>O368*H368</f>
        <v>0</v>
      </c>
      <c r="Q368" s="145">
        <v>0</v>
      </c>
      <c r="R368" s="145">
        <f>Q368*H368</f>
        <v>0</v>
      </c>
      <c r="S368" s="145">
        <v>0</v>
      </c>
      <c r="T368" s="146">
        <f>S368*H368</f>
        <v>0</v>
      </c>
      <c r="AR368" s="147" t="s">
        <v>318</v>
      </c>
      <c r="AT368" s="147" t="s">
        <v>302</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2255</v>
      </c>
    </row>
    <row r="369" spans="2:65" s="11" customFormat="1" ht="22.95" customHeight="1">
      <c r="B369" s="124"/>
      <c r="D369" s="125" t="s">
        <v>80</v>
      </c>
      <c r="E369" s="134" t="s">
        <v>1789</v>
      </c>
      <c r="F369" s="134" t="s">
        <v>1790</v>
      </c>
      <c r="I369" s="127"/>
      <c r="J369" s="135">
        <f>BK369</f>
        <v>0</v>
      </c>
      <c r="L369" s="124"/>
      <c r="M369" s="129"/>
      <c r="P369" s="130">
        <f>P370</f>
        <v>0</v>
      </c>
      <c r="R369" s="130">
        <f>R370</f>
        <v>0</v>
      </c>
      <c r="T369" s="131">
        <f>T370</f>
        <v>0</v>
      </c>
      <c r="AR369" s="125" t="s">
        <v>88</v>
      </c>
      <c r="AT369" s="132" t="s">
        <v>80</v>
      </c>
      <c r="AU369" s="132" t="s">
        <v>88</v>
      </c>
      <c r="AY369" s="125" t="s">
        <v>299</v>
      </c>
      <c r="BK369" s="133">
        <f>BK370</f>
        <v>0</v>
      </c>
    </row>
    <row r="370" spans="2:65" s="1" customFormat="1" ht="24.15" customHeight="1">
      <c r="B370" s="32"/>
      <c r="C370" s="136" t="s">
        <v>681</v>
      </c>
      <c r="D370" s="136" t="s">
        <v>302</v>
      </c>
      <c r="E370" s="137" t="s">
        <v>1791</v>
      </c>
      <c r="F370" s="138" t="s">
        <v>1792</v>
      </c>
      <c r="G370" s="139" t="s">
        <v>1636</v>
      </c>
      <c r="H370" s="140">
        <v>3.3759999999999999</v>
      </c>
      <c r="I370" s="141"/>
      <c r="J370" s="142">
        <f>ROUND(I370*H370,2)</f>
        <v>0</v>
      </c>
      <c r="K370" s="138" t="s">
        <v>1487</v>
      </c>
      <c r="L370" s="32"/>
      <c r="M370" s="153" t="s">
        <v>1</v>
      </c>
      <c r="N370" s="154" t="s">
        <v>46</v>
      </c>
      <c r="O370" s="155"/>
      <c r="P370" s="156">
        <f>O370*H370</f>
        <v>0</v>
      </c>
      <c r="Q370" s="156">
        <v>0</v>
      </c>
      <c r="R370" s="156">
        <f>Q370*H370</f>
        <v>0</v>
      </c>
      <c r="S370" s="156">
        <v>0</v>
      </c>
      <c r="T370" s="157">
        <f>S370*H370</f>
        <v>0</v>
      </c>
      <c r="AR370" s="147" t="s">
        <v>318</v>
      </c>
      <c r="AT370" s="147" t="s">
        <v>302</v>
      </c>
      <c r="AU370" s="147" t="s">
        <v>90</v>
      </c>
      <c r="AY370" s="17" t="s">
        <v>299</v>
      </c>
      <c r="BE370" s="148">
        <f>IF(N370="základní",J370,0)</f>
        <v>0</v>
      </c>
      <c r="BF370" s="148">
        <f>IF(N370="snížená",J370,0)</f>
        <v>0</v>
      </c>
      <c r="BG370" s="148">
        <f>IF(N370="zákl. přenesená",J370,0)</f>
        <v>0</v>
      </c>
      <c r="BH370" s="148">
        <f>IF(N370="sníž. přenesená",J370,0)</f>
        <v>0</v>
      </c>
      <c r="BI370" s="148">
        <f>IF(N370="nulová",J370,0)</f>
        <v>0</v>
      </c>
      <c r="BJ370" s="17" t="s">
        <v>88</v>
      </c>
      <c r="BK370" s="148">
        <f>ROUND(I370*H370,2)</f>
        <v>0</v>
      </c>
      <c r="BL370" s="17" t="s">
        <v>318</v>
      </c>
      <c r="BM370" s="147" t="s">
        <v>2256</v>
      </c>
    </row>
    <row r="371" spans="2:65" s="1" customFormat="1" ht="6.9" customHeight="1">
      <c r="B371" s="44"/>
      <c r="C371" s="45"/>
      <c r="D371" s="45"/>
      <c r="E371" s="45"/>
      <c r="F371" s="45"/>
      <c r="G371" s="45"/>
      <c r="H371" s="45"/>
      <c r="I371" s="45"/>
      <c r="J371" s="45"/>
      <c r="K371" s="45"/>
      <c r="L371" s="32"/>
    </row>
  </sheetData>
  <sheetProtection algorithmName="SHA-512" hashValue="TXOt/qtZB56+OO1nA5sRBSPGhG/1ePrwaIdZnOPGn4Hm74pvnH52KrtwV6ksZdx77zBFg+gGNTF8upOEQeXVtw==" saltValue="gPIjfmqfO7uMIYWCRDoXxti0MYtCW6m+GhaIjkNJzeg+3mquvAoyDFloLBlO2CzEYp38sur3TjU31SeVTbAZJg==" spinCount="100000" sheet="1" objects="1" scenarios="1" formatColumns="0" formatRows="0" autoFilter="0"/>
  <autoFilter ref="C127:K370" xr:uid="{00000000-0009-0000-0000-000009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34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126</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2257</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ROUND((SUM(BE128:BE348)),  2)</f>
        <v>0</v>
      </c>
      <c r="I35" s="96">
        <v>0.21</v>
      </c>
      <c r="J35" s="86">
        <f>ROUND(((SUM(BE128:BE348))*I35),  2)</f>
        <v>0</v>
      </c>
      <c r="L35" s="32"/>
    </row>
    <row r="36" spans="2:12" s="1" customFormat="1" ht="14.4" customHeight="1">
      <c r="B36" s="32"/>
      <c r="E36" s="27" t="s">
        <v>47</v>
      </c>
      <c r="F36" s="86">
        <f>ROUND((SUM(BF128:BF348)),  2)</f>
        <v>0</v>
      </c>
      <c r="I36" s="96">
        <v>0.12</v>
      </c>
      <c r="J36" s="86">
        <f>ROUND(((SUM(BF128:BF348))*I36),  2)</f>
        <v>0</v>
      </c>
      <c r="L36" s="32"/>
    </row>
    <row r="37" spans="2:12" s="1" customFormat="1" ht="14.4" hidden="1" customHeight="1">
      <c r="B37" s="32"/>
      <c r="E37" s="27" t="s">
        <v>48</v>
      </c>
      <c r="F37" s="86">
        <f>ROUND((SUM(BG128:BG348)),  2)</f>
        <v>0</v>
      </c>
      <c r="I37" s="96">
        <v>0.21</v>
      </c>
      <c r="J37" s="86">
        <f>0</f>
        <v>0</v>
      </c>
      <c r="L37" s="32"/>
    </row>
    <row r="38" spans="2:12" s="1" customFormat="1" ht="14.4" hidden="1" customHeight="1">
      <c r="B38" s="32"/>
      <c r="E38" s="27" t="s">
        <v>49</v>
      </c>
      <c r="F38" s="86">
        <f>ROUND((SUM(BH128:BH348)),  2)</f>
        <v>0</v>
      </c>
      <c r="I38" s="96">
        <v>0.12</v>
      </c>
      <c r="J38" s="86">
        <f>0</f>
        <v>0</v>
      </c>
      <c r="L38" s="32"/>
    </row>
    <row r="39" spans="2:12" s="1" customFormat="1" ht="14.4" hidden="1" customHeight="1">
      <c r="B39" s="32"/>
      <c r="E39" s="27" t="s">
        <v>50</v>
      </c>
      <c r="F39" s="86">
        <f>ROUND((SUM(BI128:BI348)),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01.06 - Stoka A-2-1-1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1476</v>
      </c>
      <c r="E99" s="110"/>
      <c r="F99" s="110"/>
      <c r="G99" s="110"/>
      <c r="H99" s="110"/>
      <c r="I99" s="110"/>
      <c r="J99" s="111">
        <f>J129</f>
        <v>0</v>
      </c>
      <c r="L99" s="108"/>
    </row>
    <row r="100" spans="2:47" s="9" customFormat="1" ht="19.95" customHeight="1">
      <c r="B100" s="112"/>
      <c r="D100" s="113" t="s">
        <v>1477</v>
      </c>
      <c r="E100" s="114"/>
      <c r="F100" s="114"/>
      <c r="G100" s="114"/>
      <c r="H100" s="114"/>
      <c r="I100" s="114"/>
      <c r="J100" s="115">
        <f>J130</f>
        <v>0</v>
      </c>
      <c r="L100" s="112"/>
    </row>
    <row r="101" spans="2:47" s="9" customFormat="1" ht="19.95" customHeight="1">
      <c r="B101" s="112"/>
      <c r="D101" s="113" t="s">
        <v>1478</v>
      </c>
      <c r="E101" s="114"/>
      <c r="F101" s="114"/>
      <c r="G101" s="114"/>
      <c r="H101" s="114"/>
      <c r="I101" s="114"/>
      <c r="J101" s="115">
        <f>J270</f>
        <v>0</v>
      </c>
      <c r="L101" s="112"/>
    </row>
    <row r="102" spans="2:47" s="9" customFormat="1" ht="19.95" customHeight="1">
      <c r="B102" s="112"/>
      <c r="D102" s="113" t="s">
        <v>1479</v>
      </c>
      <c r="E102" s="114"/>
      <c r="F102" s="114"/>
      <c r="G102" s="114"/>
      <c r="H102" s="114"/>
      <c r="I102" s="114"/>
      <c r="J102" s="115">
        <f>J279</f>
        <v>0</v>
      </c>
      <c r="L102" s="112"/>
    </row>
    <row r="103" spans="2:47" s="9" customFormat="1" ht="19.95" customHeight="1">
      <c r="B103" s="112"/>
      <c r="D103" s="113" t="s">
        <v>1986</v>
      </c>
      <c r="E103" s="114"/>
      <c r="F103" s="114"/>
      <c r="G103" s="114"/>
      <c r="H103" s="114"/>
      <c r="I103" s="114"/>
      <c r="J103" s="115">
        <f>J295</f>
        <v>0</v>
      </c>
      <c r="L103" s="112"/>
    </row>
    <row r="104" spans="2:47" s="9" customFormat="1" ht="19.95" customHeight="1">
      <c r="B104" s="112"/>
      <c r="D104" s="113" t="s">
        <v>1480</v>
      </c>
      <c r="E104" s="114"/>
      <c r="F104" s="114"/>
      <c r="G104" s="114"/>
      <c r="H104" s="114"/>
      <c r="I104" s="114"/>
      <c r="J104" s="115">
        <f>J303</f>
        <v>0</v>
      </c>
      <c r="L104" s="112"/>
    </row>
    <row r="105" spans="2:47" s="9" customFormat="1" ht="19.95" customHeight="1">
      <c r="B105" s="112"/>
      <c r="D105" s="113" t="s">
        <v>1882</v>
      </c>
      <c r="E105" s="114"/>
      <c r="F105" s="114"/>
      <c r="G105" s="114"/>
      <c r="H105" s="114"/>
      <c r="I105" s="114"/>
      <c r="J105" s="115">
        <f>J342</f>
        <v>0</v>
      </c>
      <c r="L105" s="112"/>
    </row>
    <row r="106" spans="2:47" s="9" customFormat="1" ht="19.95" customHeight="1">
      <c r="B106" s="112"/>
      <c r="D106" s="113" t="s">
        <v>1481</v>
      </c>
      <c r="E106" s="114"/>
      <c r="F106" s="114"/>
      <c r="G106" s="114"/>
      <c r="H106" s="114"/>
      <c r="I106" s="114"/>
      <c r="J106" s="115">
        <f>J347</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70" t="str">
        <f>E7</f>
        <v>TÁBOR - STOKLASNÁ LHOTA, VODOVOD A KANALIZACE</v>
      </c>
      <c r="F116" s="271"/>
      <c r="G116" s="271"/>
      <c r="H116" s="271"/>
      <c r="L116" s="32"/>
    </row>
    <row r="117" spans="2:63" ht="12" customHeight="1">
      <c r="B117" s="20"/>
      <c r="C117" s="27" t="s">
        <v>264</v>
      </c>
      <c r="L117" s="20"/>
    </row>
    <row r="118" spans="2:63" s="1" customFormat="1" ht="16.5" customHeight="1">
      <c r="B118" s="32"/>
      <c r="E118" s="270" t="s">
        <v>1473</v>
      </c>
      <c r="F118" s="269"/>
      <c r="G118" s="269"/>
      <c r="H118" s="269"/>
      <c r="L118" s="32"/>
    </row>
    <row r="119" spans="2:63" s="1" customFormat="1" ht="12" customHeight="1">
      <c r="B119" s="32"/>
      <c r="C119" s="27" t="s">
        <v>266</v>
      </c>
      <c r="L119" s="32"/>
    </row>
    <row r="120" spans="2:63" s="1" customFormat="1" ht="16.5" customHeight="1">
      <c r="B120" s="32"/>
      <c r="E120" s="247" t="str">
        <f>E11</f>
        <v>01.06 - Stoka A-2-1-1</v>
      </c>
      <c r="F120" s="269"/>
      <c r="G120" s="269"/>
      <c r="H120" s="269"/>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28. 4. 2025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ing. Zdena Průšková</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2.9051969399999997</v>
      </c>
      <c r="S128" s="53"/>
      <c r="T128" s="122">
        <f>T129</f>
        <v>10.174160000000001</v>
      </c>
      <c r="AT128" s="17" t="s">
        <v>80</v>
      </c>
      <c r="AU128" s="17" t="s">
        <v>273</v>
      </c>
      <c r="BK128" s="123">
        <f>BK129</f>
        <v>0</v>
      </c>
    </row>
    <row r="129" spans="2:65" s="11" customFormat="1" ht="25.95" customHeight="1">
      <c r="B129" s="124"/>
      <c r="D129" s="125" t="s">
        <v>80</v>
      </c>
      <c r="E129" s="126" t="s">
        <v>1482</v>
      </c>
      <c r="F129" s="126" t="s">
        <v>1483</v>
      </c>
      <c r="I129" s="127"/>
      <c r="J129" s="128">
        <f>BK129</f>
        <v>0</v>
      </c>
      <c r="L129" s="124"/>
      <c r="M129" s="129"/>
      <c r="P129" s="130">
        <f>P130+P270+P279+P295+P303+P342+P347</f>
        <v>0</v>
      </c>
      <c r="R129" s="130">
        <f>R130+R270+R279+R295+R303+R342+R347</f>
        <v>2.9051969399999997</v>
      </c>
      <c r="T129" s="131">
        <f>T130+T270+T279+T295+T303+T342+T347</f>
        <v>10.174160000000001</v>
      </c>
      <c r="AR129" s="125" t="s">
        <v>88</v>
      </c>
      <c r="AT129" s="132" t="s">
        <v>80</v>
      </c>
      <c r="AU129" s="132" t="s">
        <v>81</v>
      </c>
      <c r="AY129" s="125" t="s">
        <v>299</v>
      </c>
      <c r="BK129" s="133">
        <f>BK130+BK270+BK279+BK295+BK303+BK342+BK347</f>
        <v>0</v>
      </c>
    </row>
    <row r="130" spans="2:65" s="11" customFormat="1" ht="22.95" customHeight="1">
      <c r="B130" s="124"/>
      <c r="D130" s="125" t="s">
        <v>80</v>
      </c>
      <c r="E130" s="134" t="s">
        <v>88</v>
      </c>
      <c r="F130" s="134" t="s">
        <v>1448</v>
      </c>
      <c r="I130" s="127"/>
      <c r="J130" s="135">
        <f>BK130</f>
        <v>0</v>
      </c>
      <c r="L130" s="124"/>
      <c r="M130" s="129"/>
      <c r="P130" s="130">
        <f>SUM(P131:P269)</f>
        <v>0</v>
      </c>
      <c r="R130" s="130">
        <f>SUM(R131:R269)</f>
        <v>0.24005124999999999</v>
      </c>
      <c r="T130" s="131">
        <f>SUM(T131:T269)</f>
        <v>10.174160000000001</v>
      </c>
      <c r="AR130" s="125" t="s">
        <v>88</v>
      </c>
      <c r="AT130" s="132" t="s">
        <v>80</v>
      </c>
      <c r="AU130" s="132" t="s">
        <v>88</v>
      </c>
      <c r="AY130" s="125" t="s">
        <v>299</v>
      </c>
      <c r="BK130" s="133">
        <f>SUM(BK131:BK269)</f>
        <v>0</v>
      </c>
    </row>
    <row r="131" spans="2:65" s="1" customFormat="1" ht="24.15" customHeight="1">
      <c r="B131" s="32"/>
      <c r="C131" s="136" t="s">
        <v>88</v>
      </c>
      <c r="D131" s="136" t="s">
        <v>302</v>
      </c>
      <c r="E131" s="137" t="s">
        <v>1883</v>
      </c>
      <c r="F131" s="138" t="s">
        <v>1884</v>
      </c>
      <c r="G131" s="139" t="s">
        <v>375</v>
      </c>
      <c r="H131" s="140">
        <v>59.847999999999999</v>
      </c>
      <c r="I131" s="141"/>
      <c r="J131" s="142">
        <f>ROUND(I131*H131,2)</f>
        <v>0</v>
      </c>
      <c r="K131" s="138" t="s">
        <v>1487</v>
      </c>
      <c r="L131" s="32"/>
      <c r="M131" s="143" t="s">
        <v>1</v>
      </c>
      <c r="N131" s="144" t="s">
        <v>46</v>
      </c>
      <c r="P131" s="145">
        <f>O131*H131</f>
        <v>0</v>
      </c>
      <c r="Q131" s="145">
        <v>0</v>
      </c>
      <c r="R131" s="145">
        <f>Q131*H131</f>
        <v>0</v>
      </c>
      <c r="S131" s="145">
        <v>0.17</v>
      </c>
      <c r="T131" s="146">
        <f>S131*H131</f>
        <v>10.174160000000001</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2258</v>
      </c>
    </row>
    <row r="132" spans="2:65" s="12" customFormat="1">
      <c r="B132" s="170"/>
      <c r="D132" s="149" t="s">
        <v>1489</v>
      </c>
      <c r="E132" s="171" t="s">
        <v>1</v>
      </c>
      <c r="F132" s="172" t="s">
        <v>1490</v>
      </c>
      <c r="H132" s="171" t="s">
        <v>1</v>
      </c>
      <c r="I132" s="173"/>
      <c r="L132" s="170"/>
      <c r="M132" s="174"/>
      <c r="T132" s="175"/>
      <c r="AT132" s="171" t="s">
        <v>1489</v>
      </c>
      <c r="AU132" s="171" t="s">
        <v>90</v>
      </c>
      <c r="AV132" s="12" t="s">
        <v>88</v>
      </c>
      <c r="AW132" s="12" t="s">
        <v>36</v>
      </c>
      <c r="AX132" s="12" t="s">
        <v>81</v>
      </c>
      <c r="AY132" s="171" t="s">
        <v>299</v>
      </c>
    </row>
    <row r="133" spans="2:65" s="12" customFormat="1">
      <c r="B133" s="170"/>
      <c r="D133" s="149" t="s">
        <v>1489</v>
      </c>
      <c r="E133" s="171" t="s">
        <v>1</v>
      </c>
      <c r="F133" s="172" t="s">
        <v>2259</v>
      </c>
      <c r="H133" s="171" t="s">
        <v>1</v>
      </c>
      <c r="I133" s="173"/>
      <c r="L133" s="170"/>
      <c r="M133" s="174"/>
      <c r="T133" s="175"/>
      <c r="AT133" s="171" t="s">
        <v>1489</v>
      </c>
      <c r="AU133" s="171" t="s">
        <v>90</v>
      </c>
      <c r="AV133" s="12" t="s">
        <v>88</v>
      </c>
      <c r="AW133" s="12" t="s">
        <v>36</v>
      </c>
      <c r="AX133" s="12" t="s">
        <v>81</v>
      </c>
      <c r="AY133" s="171" t="s">
        <v>299</v>
      </c>
    </row>
    <row r="134" spans="2:65" s="12" customFormat="1">
      <c r="B134" s="170"/>
      <c r="D134" s="149" t="s">
        <v>1489</v>
      </c>
      <c r="E134" s="171" t="s">
        <v>1</v>
      </c>
      <c r="F134" s="172" t="s">
        <v>2147</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2260</v>
      </c>
      <c r="H135" s="179">
        <v>56.207999999999998</v>
      </c>
      <c r="I135" s="180"/>
      <c r="L135" s="176"/>
      <c r="M135" s="181"/>
      <c r="T135" s="182"/>
      <c r="AT135" s="177" t="s">
        <v>1489</v>
      </c>
      <c r="AU135" s="177" t="s">
        <v>90</v>
      </c>
      <c r="AV135" s="13" t="s">
        <v>90</v>
      </c>
      <c r="AW135" s="13" t="s">
        <v>36</v>
      </c>
      <c r="AX135" s="13" t="s">
        <v>81</v>
      </c>
      <c r="AY135" s="177" t="s">
        <v>299</v>
      </c>
    </row>
    <row r="136" spans="2:65" s="13" customFormat="1">
      <c r="B136" s="176"/>
      <c r="D136" s="149" t="s">
        <v>1489</v>
      </c>
      <c r="E136" s="177" t="s">
        <v>1</v>
      </c>
      <c r="F136" s="178" t="s">
        <v>2261</v>
      </c>
      <c r="H136" s="179">
        <v>3.64</v>
      </c>
      <c r="I136" s="180"/>
      <c r="L136" s="176"/>
      <c r="M136" s="181"/>
      <c r="T136" s="182"/>
      <c r="AT136" s="177" t="s">
        <v>1489</v>
      </c>
      <c r="AU136" s="177" t="s">
        <v>90</v>
      </c>
      <c r="AV136" s="13" t="s">
        <v>90</v>
      </c>
      <c r="AW136" s="13" t="s">
        <v>36</v>
      </c>
      <c r="AX136" s="13" t="s">
        <v>81</v>
      </c>
      <c r="AY136" s="177" t="s">
        <v>299</v>
      </c>
    </row>
    <row r="137" spans="2:65" s="14" customFormat="1">
      <c r="B137" s="183"/>
      <c r="D137" s="149" t="s">
        <v>1489</v>
      </c>
      <c r="E137" s="184" t="s">
        <v>1</v>
      </c>
      <c r="F137" s="185" t="s">
        <v>1496</v>
      </c>
      <c r="H137" s="186">
        <v>59.847999999999999</v>
      </c>
      <c r="I137" s="187"/>
      <c r="L137" s="183"/>
      <c r="M137" s="188"/>
      <c r="T137" s="189"/>
      <c r="AT137" s="184" t="s">
        <v>1489</v>
      </c>
      <c r="AU137" s="184" t="s">
        <v>90</v>
      </c>
      <c r="AV137" s="14" t="s">
        <v>318</v>
      </c>
      <c r="AW137" s="14" t="s">
        <v>36</v>
      </c>
      <c r="AX137" s="14" t="s">
        <v>88</v>
      </c>
      <c r="AY137" s="184" t="s">
        <v>299</v>
      </c>
    </row>
    <row r="138" spans="2:65" s="1" customFormat="1" ht="24.15" customHeight="1">
      <c r="B138" s="32"/>
      <c r="C138" s="136" t="s">
        <v>90</v>
      </c>
      <c r="D138" s="136" t="s">
        <v>302</v>
      </c>
      <c r="E138" s="137" t="s">
        <v>1484</v>
      </c>
      <c r="F138" s="138" t="s">
        <v>1485</v>
      </c>
      <c r="G138" s="139" t="s">
        <v>1486</v>
      </c>
      <c r="H138" s="140">
        <v>120</v>
      </c>
      <c r="I138" s="141"/>
      <c r="J138" s="142">
        <f>ROUND(I138*H138,2)</f>
        <v>0</v>
      </c>
      <c r="K138" s="138" t="s">
        <v>1487</v>
      </c>
      <c r="L138" s="32"/>
      <c r="M138" s="143" t="s">
        <v>1</v>
      </c>
      <c r="N138" s="144" t="s">
        <v>46</v>
      </c>
      <c r="P138" s="145">
        <f>O138*H138</f>
        <v>0</v>
      </c>
      <c r="Q138" s="145">
        <v>3.0000000000000001E-5</v>
      </c>
      <c r="R138" s="145">
        <f>Q138*H138</f>
        <v>3.5999999999999999E-3</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2262</v>
      </c>
    </row>
    <row r="139" spans="2:65" s="12" customFormat="1">
      <c r="B139" s="170"/>
      <c r="D139" s="149" t="s">
        <v>1489</v>
      </c>
      <c r="E139" s="171" t="s">
        <v>1</v>
      </c>
      <c r="F139" s="172" t="s">
        <v>1490</v>
      </c>
      <c r="H139" s="171" t="s">
        <v>1</v>
      </c>
      <c r="I139" s="173"/>
      <c r="L139" s="170"/>
      <c r="M139" s="174"/>
      <c r="T139" s="175"/>
      <c r="AT139" s="171" t="s">
        <v>1489</v>
      </c>
      <c r="AU139" s="171" t="s">
        <v>90</v>
      </c>
      <c r="AV139" s="12" t="s">
        <v>88</v>
      </c>
      <c r="AW139" s="12" t="s">
        <v>36</v>
      </c>
      <c r="AX139" s="12" t="s">
        <v>81</v>
      </c>
      <c r="AY139" s="171" t="s">
        <v>299</v>
      </c>
    </row>
    <row r="140" spans="2:65" s="12" customFormat="1">
      <c r="B140" s="170"/>
      <c r="D140" s="149" t="s">
        <v>1489</v>
      </c>
      <c r="E140" s="171" t="s">
        <v>1</v>
      </c>
      <c r="F140" s="172" t="s">
        <v>2259</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2150</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2151</v>
      </c>
      <c r="H142" s="179">
        <v>120</v>
      </c>
      <c r="I142" s="180"/>
      <c r="L142" s="176"/>
      <c r="M142" s="181"/>
      <c r="T142" s="182"/>
      <c r="AT142" s="177" t="s">
        <v>1489</v>
      </c>
      <c r="AU142" s="177" t="s">
        <v>90</v>
      </c>
      <c r="AV142" s="13" t="s">
        <v>90</v>
      </c>
      <c r="AW142" s="13" t="s">
        <v>36</v>
      </c>
      <c r="AX142" s="13" t="s">
        <v>88</v>
      </c>
      <c r="AY142" s="177" t="s">
        <v>299</v>
      </c>
    </row>
    <row r="143" spans="2:65" s="1" customFormat="1" ht="24.15" customHeight="1">
      <c r="B143" s="32"/>
      <c r="C143" s="136" t="s">
        <v>298</v>
      </c>
      <c r="D143" s="136" t="s">
        <v>302</v>
      </c>
      <c r="E143" s="137" t="s">
        <v>1497</v>
      </c>
      <c r="F143" s="138" t="s">
        <v>1498</v>
      </c>
      <c r="G143" s="139" t="s">
        <v>1499</v>
      </c>
      <c r="H143" s="140">
        <v>15</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2263</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2259</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2150</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372</v>
      </c>
      <c r="H147" s="179">
        <v>15</v>
      </c>
      <c r="I147" s="180"/>
      <c r="L147" s="176"/>
      <c r="M147" s="181"/>
      <c r="T147" s="182"/>
      <c r="AT147" s="177" t="s">
        <v>1489</v>
      </c>
      <c r="AU147" s="177" t="s">
        <v>90</v>
      </c>
      <c r="AV147" s="13" t="s">
        <v>90</v>
      </c>
      <c r="AW147" s="13" t="s">
        <v>36</v>
      </c>
      <c r="AX147" s="13" t="s">
        <v>88</v>
      </c>
      <c r="AY147" s="177" t="s">
        <v>299</v>
      </c>
    </row>
    <row r="148" spans="2:65" s="1" customFormat="1" ht="24.15" customHeight="1">
      <c r="B148" s="32"/>
      <c r="C148" s="136" t="s">
        <v>318</v>
      </c>
      <c r="D148" s="136" t="s">
        <v>302</v>
      </c>
      <c r="E148" s="137" t="s">
        <v>1508</v>
      </c>
      <c r="F148" s="138" t="s">
        <v>1509</v>
      </c>
      <c r="G148" s="139" t="s">
        <v>647</v>
      </c>
      <c r="H148" s="140">
        <v>1.2</v>
      </c>
      <c r="I148" s="141"/>
      <c r="J148" s="142">
        <f>ROUND(I148*H148,2)</f>
        <v>0</v>
      </c>
      <c r="K148" s="138" t="s">
        <v>1487</v>
      </c>
      <c r="L148" s="32"/>
      <c r="M148" s="143" t="s">
        <v>1</v>
      </c>
      <c r="N148" s="144" t="s">
        <v>46</v>
      </c>
      <c r="P148" s="145">
        <f>O148*H148</f>
        <v>0</v>
      </c>
      <c r="Q148" s="145">
        <v>3.6900000000000002E-2</v>
      </c>
      <c r="R148" s="145">
        <f>Q148*H148</f>
        <v>4.428E-2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2264</v>
      </c>
    </row>
    <row r="149" spans="2:65" s="12" customFormat="1">
      <c r="B149" s="170"/>
      <c r="D149" s="149" t="s">
        <v>1489</v>
      </c>
      <c r="E149" s="171" t="s">
        <v>1</v>
      </c>
      <c r="F149" s="172" t="s">
        <v>1490</v>
      </c>
      <c r="H149" s="171" t="s">
        <v>1</v>
      </c>
      <c r="I149" s="173"/>
      <c r="L149" s="170"/>
      <c r="M149" s="174"/>
      <c r="T149" s="175"/>
      <c r="AT149" s="171" t="s">
        <v>1489</v>
      </c>
      <c r="AU149" s="171" t="s">
        <v>90</v>
      </c>
      <c r="AV149" s="12" t="s">
        <v>88</v>
      </c>
      <c r="AW149" s="12" t="s">
        <v>36</v>
      </c>
      <c r="AX149" s="12" t="s">
        <v>81</v>
      </c>
      <c r="AY149" s="171" t="s">
        <v>299</v>
      </c>
    </row>
    <row r="150" spans="2:65" s="12" customFormat="1">
      <c r="B150" s="170"/>
      <c r="D150" s="149" t="s">
        <v>1489</v>
      </c>
      <c r="E150" s="171" t="s">
        <v>1</v>
      </c>
      <c r="F150" s="172" t="s">
        <v>2259</v>
      </c>
      <c r="H150" s="171" t="s">
        <v>1</v>
      </c>
      <c r="I150" s="173"/>
      <c r="L150" s="170"/>
      <c r="M150" s="174"/>
      <c r="T150" s="175"/>
      <c r="AT150" s="171" t="s">
        <v>1489</v>
      </c>
      <c r="AU150" s="171" t="s">
        <v>90</v>
      </c>
      <c r="AV150" s="12" t="s">
        <v>88</v>
      </c>
      <c r="AW150" s="12" t="s">
        <v>36</v>
      </c>
      <c r="AX150" s="12" t="s">
        <v>81</v>
      </c>
      <c r="AY150" s="171" t="s">
        <v>299</v>
      </c>
    </row>
    <row r="151" spans="2:65" s="13" customFormat="1">
      <c r="B151" s="176"/>
      <c r="D151" s="149" t="s">
        <v>1489</v>
      </c>
      <c r="E151" s="177" t="s">
        <v>1</v>
      </c>
      <c r="F151" s="178" t="s">
        <v>1802</v>
      </c>
      <c r="H151" s="179">
        <v>1.2</v>
      </c>
      <c r="I151" s="180"/>
      <c r="L151" s="176"/>
      <c r="M151" s="181"/>
      <c r="T151" s="182"/>
      <c r="AT151" s="177" t="s">
        <v>1489</v>
      </c>
      <c r="AU151" s="177" t="s">
        <v>90</v>
      </c>
      <c r="AV151" s="13" t="s">
        <v>90</v>
      </c>
      <c r="AW151" s="13" t="s">
        <v>36</v>
      </c>
      <c r="AX151" s="13" t="s">
        <v>88</v>
      </c>
      <c r="AY151" s="177" t="s">
        <v>299</v>
      </c>
    </row>
    <row r="152" spans="2:65" s="1" customFormat="1" ht="24.15" customHeight="1">
      <c r="B152" s="32"/>
      <c r="C152" s="136" t="s">
        <v>323</v>
      </c>
      <c r="D152" s="136" t="s">
        <v>302</v>
      </c>
      <c r="E152" s="137" t="s">
        <v>2013</v>
      </c>
      <c r="F152" s="138" t="s">
        <v>2014</v>
      </c>
      <c r="G152" s="139" t="s">
        <v>375</v>
      </c>
      <c r="H152" s="140">
        <v>19.66</v>
      </c>
      <c r="I152" s="141"/>
      <c r="J152" s="142">
        <f>ROUND(I152*H152,2)</f>
        <v>0</v>
      </c>
      <c r="K152" s="138" t="s">
        <v>1487</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2265</v>
      </c>
    </row>
    <row r="153" spans="2:65" s="12" customFormat="1">
      <c r="B153" s="170"/>
      <c r="D153" s="149" t="s">
        <v>1489</v>
      </c>
      <c r="E153" s="171" t="s">
        <v>1</v>
      </c>
      <c r="F153" s="172" t="s">
        <v>1490</v>
      </c>
      <c r="H153" s="171" t="s">
        <v>1</v>
      </c>
      <c r="I153" s="173"/>
      <c r="L153" s="170"/>
      <c r="M153" s="174"/>
      <c r="T153" s="175"/>
      <c r="AT153" s="171" t="s">
        <v>1489</v>
      </c>
      <c r="AU153" s="171" t="s">
        <v>90</v>
      </c>
      <c r="AV153" s="12" t="s">
        <v>88</v>
      </c>
      <c r="AW153" s="12" t="s">
        <v>36</v>
      </c>
      <c r="AX153" s="12" t="s">
        <v>81</v>
      </c>
      <c r="AY153" s="171" t="s">
        <v>299</v>
      </c>
    </row>
    <row r="154" spans="2:65" s="12" customFormat="1">
      <c r="B154" s="170"/>
      <c r="D154" s="149" t="s">
        <v>1489</v>
      </c>
      <c r="E154" s="171" t="s">
        <v>1</v>
      </c>
      <c r="F154" s="172" t="s">
        <v>2259</v>
      </c>
      <c r="H154" s="171" t="s">
        <v>1</v>
      </c>
      <c r="I154" s="173"/>
      <c r="L154" s="170"/>
      <c r="M154" s="174"/>
      <c r="T154" s="175"/>
      <c r="AT154" s="171" t="s">
        <v>1489</v>
      </c>
      <c r="AU154" s="171" t="s">
        <v>90</v>
      </c>
      <c r="AV154" s="12" t="s">
        <v>88</v>
      </c>
      <c r="AW154" s="12" t="s">
        <v>36</v>
      </c>
      <c r="AX154" s="12" t="s">
        <v>81</v>
      </c>
      <c r="AY154" s="171" t="s">
        <v>299</v>
      </c>
    </row>
    <row r="155" spans="2:65" s="12" customFormat="1">
      <c r="B155" s="170"/>
      <c r="D155" s="149" t="s">
        <v>1489</v>
      </c>
      <c r="E155" s="171" t="s">
        <v>1</v>
      </c>
      <c r="F155" s="172" t="s">
        <v>2016</v>
      </c>
      <c r="H155" s="171" t="s">
        <v>1</v>
      </c>
      <c r="I155" s="173"/>
      <c r="L155" s="170"/>
      <c r="M155" s="174"/>
      <c r="T155" s="175"/>
      <c r="AT155" s="171" t="s">
        <v>1489</v>
      </c>
      <c r="AU155" s="171" t="s">
        <v>90</v>
      </c>
      <c r="AV155" s="12" t="s">
        <v>88</v>
      </c>
      <c r="AW155" s="12" t="s">
        <v>36</v>
      </c>
      <c r="AX155" s="12" t="s">
        <v>81</v>
      </c>
      <c r="AY155" s="171" t="s">
        <v>299</v>
      </c>
    </row>
    <row r="156" spans="2:65" s="13" customFormat="1">
      <c r="B156" s="176"/>
      <c r="D156" s="149" t="s">
        <v>1489</v>
      </c>
      <c r="E156" s="177" t="s">
        <v>1</v>
      </c>
      <c r="F156" s="178" t="s">
        <v>2266</v>
      </c>
      <c r="H156" s="179">
        <v>16.02</v>
      </c>
      <c r="I156" s="180"/>
      <c r="L156" s="176"/>
      <c r="M156" s="181"/>
      <c r="T156" s="182"/>
      <c r="AT156" s="177" t="s">
        <v>1489</v>
      </c>
      <c r="AU156" s="177" t="s">
        <v>90</v>
      </c>
      <c r="AV156" s="13" t="s">
        <v>90</v>
      </c>
      <c r="AW156" s="13" t="s">
        <v>36</v>
      </c>
      <c r="AX156" s="13" t="s">
        <v>81</v>
      </c>
      <c r="AY156" s="177" t="s">
        <v>299</v>
      </c>
    </row>
    <row r="157" spans="2:65" s="13" customFormat="1">
      <c r="B157" s="176"/>
      <c r="D157" s="149" t="s">
        <v>1489</v>
      </c>
      <c r="E157" s="177" t="s">
        <v>1</v>
      </c>
      <c r="F157" s="178" t="s">
        <v>2261</v>
      </c>
      <c r="H157" s="179">
        <v>3.64</v>
      </c>
      <c r="I157" s="180"/>
      <c r="L157" s="176"/>
      <c r="M157" s="181"/>
      <c r="T157" s="182"/>
      <c r="AT157" s="177" t="s">
        <v>1489</v>
      </c>
      <c r="AU157" s="177" t="s">
        <v>90</v>
      </c>
      <c r="AV157" s="13" t="s">
        <v>90</v>
      </c>
      <c r="AW157" s="13" t="s">
        <v>36</v>
      </c>
      <c r="AX157" s="13" t="s">
        <v>81</v>
      </c>
      <c r="AY157" s="177" t="s">
        <v>299</v>
      </c>
    </row>
    <row r="158" spans="2:65" s="14" customFormat="1">
      <c r="B158" s="183"/>
      <c r="D158" s="149" t="s">
        <v>1489</v>
      </c>
      <c r="E158" s="184" t="s">
        <v>1</v>
      </c>
      <c r="F158" s="185" t="s">
        <v>1496</v>
      </c>
      <c r="H158" s="186">
        <v>19.66</v>
      </c>
      <c r="I158" s="187"/>
      <c r="L158" s="183"/>
      <c r="M158" s="188"/>
      <c r="T158" s="189"/>
      <c r="AT158" s="184" t="s">
        <v>1489</v>
      </c>
      <c r="AU158" s="184" t="s">
        <v>90</v>
      </c>
      <c r="AV158" s="14" t="s">
        <v>318</v>
      </c>
      <c r="AW158" s="14" t="s">
        <v>36</v>
      </c>
      <c r="AX158" s="14" t="s">
        <v>88</v>
      </c>
      <c r="AY158" s="184" t="s">
        <v>299</v>
      </c>
    </row>
    <row r="159" spans="2:65" s="1" customFormat="1" ht="33" customHeight="1">
      <c r="B159" s="32"/>
      <c r="C159" s="136" t="s">
        <v>328</v>
      </c>
      <c r="D159" s="136" t="s">
        <v>302</v>
      </c>
      <c r="E159" s="137" t="s">
        <v>1803</v>
      </c>
      <c r="F159" s="138" t="s">
        <v>1804</v>
      </c>
      <c r="G159" s="139" t="s">
        <v>1520</v>
      </c>
      <c r="H159" s="140">
        <v>10.353999999999999</v>
      </c>
      <c r="I159" s="141"/>
      <c r="J159" s="142">
        <f>ROUND(I159*H159,2)</f>
        <v>0</v>
      </c>
      <c r="K159" s="138" t="s">
        <v>1487</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2267</v>
      </c>
    </row>
    <row r="160" spans="2:65" s="12" customFormat="1">
      <c r="B160" s="170"/>
      <c r="D160" s="149" t="s">
        <v>1489</v>
      </c>
      <c r="E160" s="171" t="s">
        <v>1</v>
      </c>
      <c r="F160" s="172" t="s">
        <v>1490</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2259</v>
      </c>
      <c r="H161" s="171" t="s">
        <v>1</v>
      </c>
      <c r="I161" s="173"/>
      <c r="L161" s="170"/>
      <c r="M161" s="174"/>
      <c r="T161" s="175"/>
      <c r="AT161" s="171" t="s">
        <v>1489</v>
      </c>
      <c r="AU161" s="171" t="s">
        <v>90</v>
      </c>
      <c r="AV161" s="12" t="s">
        <v>88</v>
      </c>
      <c r="AW161" s="12" t="s">
        <v>36</v>
      </c>
      <c r="AX161" s="12" t="s">
        <v>81</v>
      </c>
      <c r="AY161" s="171" t="s">
        <v>299</v>
      </c>
    </row>
    <row r="162" spans="2:65" s="12" customFormat="1">
      <c r="B162" s="170"/>
      <c r="D162" s="149" t="s">
        <v>1489</v>
      </c>
      <c r="E162" s="171" t="s">
        <v>1</v>
      </c>
      <c r="F162" s="172" t="s">
        <v>2268</v>
      </c>
      <c r="H162" s="171" t="s">
        <v>1</v>
      </c>
      <c r="I162" s="173"/>
      <c r="L162" s="170"/>
      <c r="M162" s="174"/>
      <c r="T162" s="175"/>
      <c r="AT162" s="171" t="s">
        <v>1489</v>
      </c>
      <c r="AU162" s="171" t="s">
        <v>90</v>
      </c>
      <c r="AV162" s="12" t="s">
        <v>88</v>
      </c>
      <c r="AW162" s="12" t="s">
        <v>36</v>
      </c>
      <c r="AX162" s="12" t="s">
        <v>81</v>
      </c>
      <c r="AY162" s="171" t="s">
        <v>299</v>
      </c>
    </row>
    <row r="163" spans="2:65" s="13" customFormat="1">
      <c r="B163" s="176"/>
      <c r="D163" s="149" t="s">
        <v>1489</v>
      </c>
      <c r="E163" s="177" t="s">
        <v>1</v>
      </c>
      <c r="F163" s="178" t="s">
        <v>2269</v>
      </c>
      <c r="H163" s="179">
        <v>40.850999999999999</v>
      </c>
      <c r="I163" s="180"/>
      <c r="L163" s="176"/>
      <c r="M163" s="181"/>
      <c r="T163" s="182"/>
      <c r="AT163" s="177" t="s">
        <v>1489</v>
      </c>
      <c r="AU163" s="177" t="s">
        <v>90</v>
      </c>
      <c r="AV163" s="13" t="s">
        <v>90</v>
      </c>
      <c r="AW163" s="13" t="s">
        <v>36</v>
      </c>
      <c r="AX163" s="13" t="s">
        <v>81</v>
      </c>
      <c r="AY163" s="177" t="s">
        <v>299</v>
      </c>
    </row>
    <row r="164" spans="2:65" s="12" customFormat="1">
      <c r="B164" s="170"/>
      <c r="D164" s="149" t="s">
        <v>1489</v>
      </c>
      <c r="E164" s="171" t="s">
        <v>1</v>
      </c>
      <c r="F164" s="172" t="s">
        <v>2270</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E165" s="177" t="s">
        <v>1</v>
      </c>
      <c r="F165" s="178" t="s">
        <v>2271</v>
      </c>
      <c r="H165" s="179">
        <v>143.33000000000001</v>
      </c>
      <c r="I165" s="180"/>
      <c r="L165" s="176"/>
      <c r="M165" s="181"/>
      <c r="T165" s="182"/>
      <c r="AT165" s="177" t="s">
        <v>1489</v>
      </c>
      <c r="AU165" s="177" t="s">
        <v>90</v>
      </c>
      <c r="AV165" s="13" t="s">
        <v>90</v>
      </c>
      <c r="AW165" s="13" t="s">
        <v>36</v>
      </c>
      <c r="AX165" s="13" t="s">
        <v>81</v>
      </c>
      <c r="AY165" s="177" t="s">
        <v>299</v>
      </c>
    </row>
    <row r="166" spans="2:65" s="13" customFormat="1">
      <c r="B166" s="176"/>
      <c r="D166" s="149" t="s">
        <v>1489</v>
      </c>
      <c r="E166" s="177" t="s">
        <v>1</v>
      </c>
      <c r="F166" s="178" t="s">
        <v>2272</v>
      </c>
      <c r="H166" s="179">
        <v>18.564</v>
      </c>
      <c r="I166" s="180"/>
      <c r="L166" s="176"/>
      <c r="M166" s="181"/>
      <c r="T166" s="182"/>
      <c r="AT166" s="177" t="s">
        <v>1489</v>
      </c>
      <c r="AU166" s="177" t="s">
        <v>90</v>
      </c>
      <c r="AV166" s="13" t="s">
        <v>90</v>
      </c>
      <c r="AW166" s="13" t="s">
        <v>36</v>
      </c>
      <c r="AX166" s="13" t="s">
        <v>81</v>
      </c>
      <c r="AY166" s="177" t="s">
        <v>299</v>
      </c>
    </row>
    <row r="167" spans="2:65" s="13" customFormat="1">
      <c r="B167" s="176"/>
      <c r="D167" s="149" t="s">
        <v>1489</v>
      </c>
      <c r="E167" s="177" t="s">
        <v>1</v>
      </c>
      <c r="F167" s="178" t="s">
        <v>1904</v>
      </c>
      <c r="H167" s="179">
        <v>4.3259999999999996</v>
      </c>
      <c r="I167" s="180"/>
      <c r="L167" s="176"/>
      <c r="M167" s="181"/>
      <c r="T167" s="182"/>
      <c r="AT167" s="177" t="s">
        <v>1489</v>
      </c>
      <c r="AU167" s="177" t="s">
        <v>90</v>
      </c>
      <c r="AV167" s="13" t="s">
        <v>90</v>
      </c>
      <c r="AW167" s="13" t="s">
        <v>36</v>
      </c>
      <c r="AX167" s="13" t="s">
        <v>81</v>
      </c>
      <c r="AY167" s="177" t="s">
        <v>299</v>
      </c>
    </row>
    <row r="168" spans="2:65" s="14" customFormat="1">
      <c r="B168" s="183"/>
      <c r="D168" s="149" t="s">
        <v>1489</v>
      </c>
      <c r="E168" s="184" t="s">
        <v>1</v>
      </c>
      <c r="F168" s="185" t="s">
        <v>1496</v>
      </c>
      <c r="H168" s="186">
        <v>207.071</v>
      </c>
      <c r="I168" s="187"/>
      <c r="L168" s="183"/>
      <c r="M168" s="188"/>
      <c r="T168" s="189"/>
      <c r="AT168" s="184" t="s">
        <v>1489</v>
      </c>
      <c r="AU168" s="184" t="s">
        <v>90</v>
      </c>
      <c r="AV168" s="14" t="s">
        <v>318</v>
      </c>
      <c r="AW168" s="14" t="s">
        <v>36</v>
      </c>
      <c r="AX168" s="14" t="s">
        <v>81</v>
      </c>
      <c r="AY168" s="184" t="s">
        <v>299</v>
      </c>
    </row>
    <row r="169" spans="2:65" s="12" customFormat="1">
      <c r="B169" s="170"/>
      <c r="D169" s="149" t="s">
        <v>1489</v>
      </c>
      <c r="E169" s="171" t="s">
        <v>1</v>
      </c>
      <c r="F169" s="172" t="s">
        <v>2026</v>
      </c>
      <c r="H169" s="171" t="s">
        <v>1</v>
      </c>
      <c r="I169" s="173"/>
      <c r="L169" s="170"/>
      <c r="M169" s="174"/>
      <c r="T169" s="175"/>
      <c r="AT169" s="171" t="s">
        <v>1489</v>
      </c>
      <c r="AU169" s="171" t="s">
        <v>90</v>
      </c>
      <c r="AV169" s="12" t="s">
        <v>88</v>
      </c>
      <c r="AW169" s="12" t="s">
        <v>36</v>
      </c>
      <c r="AX169" s="12" t="s">
        <v>81</v>
      </c>
      <c r="AY169" s="171" t="s">
        <v>299</v>
      </c>
    </row>
    <row r="170" spans="2:65" s="13" customFormat="1">
      <c r="B170" s="176"/>
      <c r="D170" s="149" t="s">
        <v>1489</v>
      </c>
      <c r="E170" s="177" t="s">
        <v>1</v>
      </c>
      <c r="F170" s="178" t="s">
        <v>2273</v>
      </c>
      <c r="H170" s="179">
        <v>10.353999999999999</v>
      </c>
      <c r="I170" s="180"/>
      <c r="L170" s="176"/>
      <c r="M170" s="181"/>
      <c r="T170" s="182"/>
      <c r="AT170" s="177" t="s">
        <v>1489</v>
      </c>
      <c r="AU170" s="177" t="s">
        <v>90</v>
      </c>
      <c r="AV170" s="13" t="s">
        <v>90</v>
      </c>
      <c r="AW170" s="13" t="s">
        <v>36</v>
      </c>
      <c r="AX170" s="13" t="s">
        <v>88</v>
      </c>
      <c r="AY170" s="177" t="s">
        <v>299</v>
      </c>
    </row>
    <row r="171" spans="2:65" s="1" customFormat="1" ht="33" customHeight="1">
      <c r="B171" s="32"/>
      <c r="C171" s="136" t="s">
        <v>333</v>
      </c>
      <c r="D171" s="136" t="s">
        <v>302</v>
      </c>
      <c r="E171" s="137" t="s">
        <v>1811</v>
      </c>
      <c r="F171" s="138" t="s">
        <v>1812</v>
      </c>
      <c r="G171" s="139" t="s">
        <v>1520</v>
      </c>
      <c r="H171" s="140">
        <v>16.565999999999999</v>
      </c>
      <c r="I171" s="141"/>
      <c r="J171" s="142">
        <f>ROUND(I171*H171,2)</f>
        <v>0</v>
      </c>
      <c r="K171" s="138" t="s">
        <v>1487</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2274</v>
      </c>
    </row>
    <row r="172" spans="2:65" s="12" customFormat="1">
      <c r="B172" s="170"/>
      <c r="D172" s="149" t="s">
        <v>1489</v>
      </c>
      <c r="E172" s="171" t="s">
        <v>1</v>
      </c>
      <c r="F172" s="172" t="s">
        <v>1490</v>
      </c>
      <c r="H172" s="171" t="s">
        <v>1</v>
      </c>
      <c r="I172" s="173"/>
      <c r="L172" s="170"/>
      <c r="M172" s="174"/>
      <c r="T172" s="175"/>
      <c r="AT172" s="171" t="s">
        <v>1489</v>
      </c>
      <c r="AU172" s="171" t="s">
        <v>90</v>
      </c>
      <c r="AV172" s="12" t="s">
        <v>88</v>
      </c>
      <c r="AW172" s="12" t="s">
        <v>36</v>
      </c>
      <c r="AX172" s="12" t="s">
        <v>81</v>
      </c>
      <c r="AY172" s="171" t="s">
        <v>299</v>
      </c>
    </row>
    <row r="173" spans="2:65" s="12" customFormat="1">
      <c r="B173" s="170"/>
      <c r="D173" s="149" t="s">
        <v>1489</v>
      </c>
      <c r="E173" s="171" t="s">
        <v>1</v>
      </c>
      <c r="F173" s="172" t="s">
        <v>2259</v>
      </c>
      <c r="H173" s="171" t="s">
        <v>1</v>
      </c>
      <c r="I173" s="173"/>
      <c r="L173" s="170"/>
      <c r="M173" s="174"/>
      <c r="T173" s="175"/>
      <c r="AT173" s="171" t="s">
        <v>1489</v>
      </c>
      <c r="AU173" s="171" t="s">
        <v>90</v>
      </c>
      <c r="AV173" s="12" t="s">
        <v>88</v>
      </c>
      <c r="AW173" s="12" t="s">
        <v>36</v>
      </c>
      <c r="AX173" s="12" t="s">
        <v>81</v>
      </c>
      <c r="AY173" s="171" t="s">
        <v>299</v>
      </c>
    </row>
    <row r="174" spans="2:65" s="12" customFormat="1">
      <c r="B174" s="170"/>
      <c r="D174" s="149" t="s">
        <v>1489</v>
      </c>
      <c r="E174" s="171" t="s">
        <v>1</v>
      </c>
      <c r="F174" s="172" t="s">
        <v>2029</v>
      </c>
      <c r="H174" s="171" t="s">
        <v>1</v>
      </c>
      <c r="I174" s="173"/>
      <c r="L174" s="170"/>
      <c r="M174" s="174"/>
      <c r="T174" s="175"/>
      <c r="AT174" s="171" t="s">
        <v>1489</v>
      </c>
      <c r="AU174" s="171" t="s">
        <v>90</v>
      </c>
      <c r="AV174" s="12" t="s">
        <v>88</v>
      </c>
      <c r="AW174" s="12" t="s">
        <v>36</v>
      </c>
      <c r="AX174" s="12" t="s">
        <v>81</v>
      </c>
      <c r="AY174" s="171" t="s">
        <v>299</v>
      </c>
    </row>
    <row r="175" spans="2:65" s="13" customFormat="1">
      <c r="B175" s="176"/>
      <c r="D175" s="149" t="s">
        <v>1489</v>
      </c>
      <c r="E175" s="177" t="s">
        <v>1</v>
      </c>
      <c r="F175" s="178" t="s">
        <v>2275</v>
      </c>
      <c r="H175" s="179">
        <v>16.565999999999999</v>
      </c>
      <c r="I175" s="180"/>
      <c r="L175" s="176"/>
      <c r="M175" s="181"/>
      <c r="T175" s="182"/>
      <c r="AT175" s="177" t="s">
        <v>1489</v>
      </c>
      <c r="AU175" s="177" t="s">
        <v>90</v>
      </c>
      <c r="AV175" s="13" t="s">
        <v>90</v>
      </c>
      <c r="AW175" s="13" t="s">
        <v>36</v>
      </c>
      <c r="AX175" s="13" t="s">
        <v>88</v>
      </c>
      <c r="AY175" s="177" t="s">
        <v>299</v>
      </c>
    </row>
    <row r="176" spans="2:65" s="1" customFormat="1" ht="33" customHeight="1">
      <c r="B176" s="32"/>
      <c r="C176" s="136" t="s">
        <v>337</v>
      </c>
      <c r="D176" s="136" t="s">
        <v>302</v>
      </c>
      <c r="E176" s="137" t="s">
        <v>1815</v>
      </c>
      <c r="F176" s="138" t="s">
        <v>1816</v>
      </c>
      <c r="G176" s="139" t="s">
        <v>1520</v>
      </c>
      <c r="H176" s="140">
        <v>24.849</v>
      </c>
      <c r="I176" s="141"/>
      <c r="J176" s="142">
        <f>ROUND(I176*H176,2)</f>
        <v>0</v>
      </c>
      <c r="K176" s="138" t="s">
        <v>1487</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2276</v>
      </c>
    </row>
    <row r="177" spans="2:65" s="12" customFormat="1">
      <c r="B177" s="170"/>
      <c r="D177" s="149" t="s">
        <v>1489</v>
      </c>
      <c r="E177" s="171" t="s">
        <v>1</v>
      </c>
      <c r="F177" s="172" t="s">
        <v>1490</v>
      </c>
      <c r="H177" s="171" t="s">
        <v>1</v>
      </c>
      <c r="I177" s="173"/>
      <c r="L177" s="170"/>
      <c r="M177" s="174"/>
      <c r="T177" s="175"/>
      <c r="AT177" s="171" t="s">
        <v>1489</v>
      </c>
      <c r="AU177" s="171" t="s">
        <v>90</v>
      </c>
      <c r="AV177" s="12" t="s">
        <v>88</v>
      </c>
      <c r="AW177" s="12" t="s">
        <v>36</v>
      </c>
      <c r="AX177" s="12" t="s">
        <v>81</v>
      </c>
      <c r="AY177" s="171" t="s">
        <v>299</v>
      </c>
    </row>
    <row r="178" spans="2:65" s="12" customFormat="1">
      <c r="B178" s="170"/>
      <c r="D178" s="149" t="s">
        <v>1489</v>
      </c>
      <c r="E178" s="171" t="s">
        <v>1</v>
      </c>
      <c r="F178" s="172" t="s">
        <v>2259</v>
      </c>
      <c r="H178" s="171" t="s">
        <v>1</v>
      </c>
      <c r="I178" s="173"/>
      <c r="L178" s="170"/>
      <c r="M178" s="174"/>
      <c r="T178" s="175"/>
      <c r="AT178" s="171" t="s">
        <v>1489</v>
      </c>
      <c r="AU178" s="171" t="s">
        <v>90</v>
      </c>
      <c r="AV178" s="12" t="s">
        <v>88</v>
      </c>
      <c r="AW178" s="12" t="s">
        <v>36</v>
      </c>
      <c r="AX178" s="12" t="s">
        <v>81</v>
      </c>
      <c r="AY178" s="171" t="s">
        <v>299</v>
      </c>
    </row>
    <row r="179" spans="2:65" s="12" customFormat="1">
      <c r="B179" s="170"/>
      <c r="D179" s="149" t="s">
        <v>1489</v>
      </c>
      <c r="E179" s="171" t="s">
        <v>1</v>
      </c>
      <c r="F179" s="172" t="s">
        <v>2032</v>
      </c>
      <c r="H179" s="171" t="s">
        <v>1</v>
      </c>
      <c r="I179" s="173"/>
      <c r="L179" s="170"/>
      <c r="M179" s="174"/>
      <c r="T179" s="175"/>
      <c r="AT179" s="171" t="s">
        <v>1489</v>
      </c>
      <c r="AU179" s="171" t="s">
        <v>90</v>
      </c>
      <c r="AV179" s="12" t="s">
        <v>88</v>
      </c>
      <c r="AW179" s="12" t="s">
        <v>36</v>
      </c>
      <c r="AX179" s="12" t="s">
        <v>81</v>
      </c>
      <c r="AY179" s="171" t="s">
        <v>299</v>
      </c>
    </row>
    <row r="180" spans="2:65" s="13" customFormat="1">
      <c r="B180" s="176"/>
      <c r="D180" s="149" t="s">
        <v>1489</v>
      </c>
      <c r="E180" s="177" t="s">
        <v>1</v>
      </c>
      <c r="F180" s="178" t="s">
        <v>2277</v>
      </c>
      <c r="H180" s="179">
        <v>24.849</v>
      </c>
      <c r="I180" s="180"/>
      <c r="L180" s="176"/>
      <c r="M180" s="181"/>
      <c r="T180" s="182"/>
      <c r="AT180" s="177" t="s">
        <v>1489</v>
      </c>
      <c r="AU180" s="177" t="s">
        <v>90</v>
      </c>
      <c r="AV180" s="13" t="s">
        <v>90</v>
      </c>
      <c r="AW180" s="13" t="s">
        <v>36</v>
      </c>
      <c r="AX180" s="13" t="s">
        <v>88</v>
      </c>
      <c r="AY180" s="177" t="s">
        <v>299</v>
      </c>
    </row>
    <row r="181" spans="2:65" s="1" customFormat="1" ht="33" customHeight="1">
      <c r="B181" s="32"/>
      <c r="C181" s="136" t="s">
        <v>342</v>
      </c>
      <c r="D181" s="136" t="s">
        <v>302</v>
      </c>
      <c r="E181" s="137" t="s">
        <v>2034</v>
      </c>
      <c r="F181" s="138" t="s">
        <v>2035</v>
      </c>
      <c r="G181" s="139" t="s">
        <v>1520</v>
      </c>
      <c r="H181" s="140">
        <v>41.414000000000001</v>
      </c>
      <c r="I181" s="141"/>
      <c r="J181" s="142">
        <f>ROUND(I181*H181,2)</f>
        <v>0</v>
      </c>
      <c r="K181" s="138" t="s">
        <v>1487</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2278</v>
      </c>
    </row>
    <row r="182" spans="2:65" s="12" customFormat="1">
      <c r="B182" s="170"/>
      <c r="D182" s="149" t="s">
        <v>1489</v>
      </c>
      <c r="E182" s="171" t="s">
        <v>1</v>
      </c>
      <c r="F182" s="172" t="s">
        <v>1490</v>
      </c>
      <c r="H182" s="171" t="s">
        <v>1</v>
      </c>
      <c r="I182" s="173"/>
      <c r="L182" s="170"/>
      <c r="M182" s="174"/>
      <c r="T182" s="175"/>
      <c r="AT182" s="171" t="s">
        <v>1489</v>
      </c>
      <c r="AU182" s="171" t="s">
        <v>90</v>
      </c>
      <c r="AV182" s="12" t="s">
        <v>88</v>
      </c>
      <c r="AW182" s="12" t="s">
        <v>36</v>
      </c>
      <c r="AX182" s="12" t="s">
        <v>81</v>
      </c>
      <c r="AY182" s="171" t="s">
        <v>299</v>
      </c>
    </row>
    <row r="183" spans="2:65" s="12" customFormat="1">
      <c r="B183" s="170"/>
      <c r="D183" s="149" t="s">
        <v>1489</v>
      </c>
      <c r="E183" s="171" t="s">
        <v>1</v>
      </c>
      <c r="F183" s="172" t="s">
        <v>2259</v>
      </c>
      <c r="H183" s="171" t="s">
        <v>1</v>
      </c>
      <c r="I183" s="173"/>
      <c r="L183" s="170"/>
      <c r="M183" s="174"/>
      <c r="T183" s="175"/>
      <c r="AT183" s="171" t="s">
        <v>1489</v>
      </c>
      <c r="AU183" s="171" t="s">
        <v>90</v>
      </c>
      <c r="AV183" s="12" t="s">
        <v>88</v>
      </c>
      <c r="AW183" s="12" t="s">
        <v>36</v>
      </c>
      <c r="AX183" s="12" t="s">
        <v>81</v>
      </c>
      <c r="AY183" s="171" t="s">
        <v>299</v>
      </c>
    </row>
    <row r="184" spans="2:65" s="12" customFormat="1">
      <c r="B184" s="170"/>
      <c r="D184" s="149" t="s">
        <v>1489</v>
      </c>
      <c r="E184" s="171" t="s">
        <v>1</v>
      </c>
      <c r="F184" s="172" t="s">
        <v>2037</v>
      </c>
      <c r="H184" s="171" t="s">
        <v>1</v>
      </c>
      <c r="I184" s="173"/>
      <c r="L184" s="170"/>
      <c r="M184" s="174"/>
      <c r="T184" s="175"/>
      <c r="AT184" s="171" t="s">
        <v>1489</v>
      </c>
      <c r="AU184" s="171" t="s">
        <v>90</v>
      </c>
      <c r="AV184" s="12" t="s">
        <v>88</v>
      </c>
      <c r="AW184" s="12" t="s">
        <v>36</v>
      </c>
      <c r="AX184" s="12" t="s">
        <v>81</v>
      </c>
      <c r="AY184" s="171" t="s">
        <v>299</v>
      </c>
    </row>
    <row r="185" spans="2:65" s="13" customFormat="1">
      <c r="B185" s="176"/>
      <c r="D185" s="149" t="s">
        <v>1489</v>
      </c>
      <c r="E185" s="177" t="s">
        <v>1</v>
      </c>
      <c r="F185" s="178" t="s">
        <v>2279</v>
      </c>
      <c r="H185" s="179">
        <v>41.414000000000001</v>
      </c>
      <c r="I185" s="180"/>
      <c r="L185" s="176"/>
      <c r="M185" s="181"/>
      <c r="T185" s="182"/>
      <c r="AT185" s="177" t="s">
        <v>1489</v>
      </c>
      <c r="AU185" s="177" t="s">
        <v>90</v>
      </c>
      <c r="AV185" s="13" t="s">
        <v>90</v>
      </c>
      <c r="AW185" s="13" t="s">
        <v>36</v>
      </c>
      <c r="AX185" s="13" t="s">
        <v>88</v>
      </c>
      <c r="AY185" s="177" t="s">
        <v>299</v>
      </c>
    </row>
    <row r="186" spans="2:65" s="1" customFormat="1" ht="33" customHeight="1">
      <c r="B186" s="32"/>
      <c r="C186" s="136" t="s">
        <v>347</v>
      </c>
      <c r="D186" s="136" t="s">
        <v>302</v>
      </c>
      <c r="E186" s="137" t="s">
        <v>2039</v>
      </c>
      <c r="F186" s="138" t="s">
        <v>2040</v>
      </c>
      <c r="G186" s="139" t="s">
        <v>1520</v>
      </c>
      <c r="H186" s="140">
        <v>113.889</v>
      </c>
      <c r="I186" s="141"/>
      <c r="J186" s="142">
        <f>ROUND(I186*H186,2)</f>
        <v>0</v>
      </c>
      <c r="K186" s="138" t="s">
        <v>1487</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2280</v>
      </c>
    </row>
    <row r="187" spans="2:65" s="12" customFormat="1">
      <c r="B187" s="170"/>
      <c r="D187" s="149" t="s">
        <v>1489</v>
      </c>
      <c r="E187" s="171" t="s">
        <v>1</v>
      </c>
      <c r="F187" s="172" t="s">
        <v>1490</v>
      </c>
      <c r="H187" s="171" t="s">
        <v>1</v>
      </c>
      <c r="I187" s="173"/>
      <c r="L187" s="170"/>
      <c r="M187" s="174"/>
      <c r="T187" s="175"/>
      <c r="AT187" s="171" t="s">
        <v>1489</v>
      </c>
      <c r="AU187" s="171" t="s">
        <v>90</v>
      </c>
      <c r="AV187" s="12" t="s">
        <v>88</v>
      </c>
      <c r="AW187" s="12" t="s">
        <v>36</v>
      </c>
      <c r="AX187" s="12" t="s">
        <v>81</v>
      </c>
      <c r="AY187" s="171" t="s">
        <v>299</v>
      </c>
    </row>
    <row r="188" spans="2:65" s="12" customFormat="1">
      <c r="B188" s="170"/>
      <c r="D188" s="149" t="s">
        <v>1489</v>
      </c>
      <c r="E188" s="171" t="s">
        <v>1</v>
      </c>
      <c r="F188" s="172" t="s">
        <v>2259</v>
      </c>
      <c r="H188" s="171" t="s">
        <v>1</v>
      </c>
      <c r="I188" s="173"/>
      <c r="L188" s="170"/>
      <c r="M188" s="174"/>
      <c r="T188" s="175"/>
      <c r="AT188" s="171" t="s">
        <v>1489</v>
      </c>
      <c r="AU188" s="171" t="s">
        <v>90</v>
      </c>
      <c r="AV188" s="12" t="s">
        <v>88</v>
      </c>
      <c r="AW188" s="12" t="s">
        <v>36</v>
      </c>
      <c r="AX188" s="12" t="s">
        <v>81</v>
      </c>
      <c r="AY188" s="171" t="s">
        <v>299</v>
      </c>
    </row>
    <row r="189" spans="2:65" s="12" customFormat="1">
      <c r="B189" s="170"/>
      <c r="D189" s="149" t="s">
        <v>1489</v>
      </c>
      <c r="E189" s="171" t="s">
        <v>1</v>
      </c>
      <c r="F189" s="172" t="s">
        <v>2042</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E190" s="177" t="s">
        <v>1</v>
      </c>
      <c r="F190" s="178" t="s">
        <v>2281</v>
      </c>
      <c r="H190" s="179">
        <v>113.889</v>
      </c>
      <c r="I190" s="180"/>
      <c r="L190" s="176"/>
      <c r="M190" s="181"/>
      <c r="T190" s="182"/>
      <c r="AT190" s="177" t="s">
        <v>1489</v>
      </c>
      <c r="AU190" s="177" t="s">
        <v>90</v>
      </c>
      <c r="AV190" s="13" t="s">
        <v>90</v>
      </c>
      <c r="AW190" s="13" t="s">
        <v>36</v>
      </c>
      <c r="AX190" s="13" t="s">
        <v>88</v>
      </c>
      <c r="AY190" s="177" t="s">
        <v>299</v>
      </c>
    </row>
    <row r="191" spans="2:65" s="1" customFormat="1" ht="24.15" customHeight="1">
      <c r="B191" s="32"/>
      <c r="C191" s="136" t="s">
        <v>351</v>
      </c>
      <c r="D191" s="136" t="s">
        <v>302</v>
      </c>
      <c r="E191" s="137" t="s">
        <v>1571</v>
      </c>
      <c r="F191" s="138" t="s">
        <v>1572</v>
      </c>
      <c r="G191" s="139" t="s">
        <v>1520</v>
      </c>
      <c r="H191" s="140">
        <v>1.9530000000000001</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2282</v>
      </c>
    </row>
    <row r="192" spans="2:65" s="12" customFormat="1">
      <c r="B192" s="170"/>
      <c r="D192" s="149" t="s">
        <v>1489</v>
      </c>
      <c r="E192" s="171" t="s">
        <v>1</v>
      </c>
      <c r="F192" s="172" t="s">
        <v>1490</v>
      </c>
      <c r="H192" s="171" t="s">
        <v>1</v>
      </c>
      <c r="I192" s="173"/>
      <c r="L192" s="170"/>
      <c r="M192" s="174"/>
      <c r="T192" s="175"/>
      <c r="AT192" s="171" t="s">
        <v>1489</v>
      </c>
      <c r="AU192" s="171" t="s">
        <v>90</v>
      </c>
      <c r="AV192" s="12" t="s">
        <v>88</v>
      </c>
      <c r="AW192" s="12" t="s">
        <v>36</v>
      </c>
      <c r="AX192" s="12" t="s">
        <v>81</v>
      </c>
      <c r="AY192" s="171" t="s">
        <v>299</v>
      </c>
    </row>
    <row r="193" spans="2:65" s="12" customFormat="1">
      <c r="B193" s="170"/>
      <c r="D193" s="149" t="s">
        <v>1489</v>
      </c>
      <c r="E193" s="171" t="s">
        <v>1</v>
      </c>
      <c r="F193" s="172" t="s">
        <v>2259</v>
      </c>
      <c r="H193" s="171" t="s">
        <v>1</v>
      </c>
      <c r="I193" s="173"/>
      <c r="L193" s="170"/>
      <c r="M193" s="174"/>
      <c r="T193" s="175"/>
      <c r="AT193" s="171" t="s">
        <v>1489</v>
      </c>
      <c r="AU193" s="171" t="s">
        <v>90</v>
      </c>
      <c r="AV193" s="12" t="s">
        <v>88</v>
      </c>
      <c r="AW193" s="12" t="s">
        <v>36</v>
      </c>
      <c r="AX193" s="12" t="s">
        <v>81</v>
      </c>
      <c r="AY193" s="171" t="s">
        <v>299</v>
      </c>
    </row>
    <row r="194" spans="2:65" s="13" customFormat="1">
      <c r="B194" s="176"/>
      <c r="D194" s="149" t="s">
        <v>1489</v>
      </c>
      <c r="E194" s="177" t="s">
        <v>1</v>
      </c>
      <c r="F194" s="178" t="s">
        <v>2283</v>
      </c>
      <c r="H194" s="179">
        <v>1.9530000000000001</v>
      </c>
      <c r="I194" s="180"/>
      <c r="L194" s="176"/>
      <c r="M194" s="181"/>
      <c r="T194" s="182"/>
      <c r="AT194" s="177" t="s">
        <v>1489</v>
      </c>
      <c r="AU194" s="177" t="s">
        <v>90</v>
      </c>
      <c r="AV194" s="13" t="s">
        <v>90</v>
      </c>
      <c r="AW194" s="13" t="s">
        <v>36</v>
      </c>
      <c r="AX194" s="13" t="s">
        <v>81</v>
      </c>
      <c r="AY194" s="177" t="s">
        <v>299</v>
      </c>
    </row>
    <row r="195" spans="2:65" s="14" customFormat="1">
      <c r="B195" s="183"/>
      <c r="D195" s="149" t="s">
        <v>1489</v>
      </c>
      <c r="E195" s="184" t="s">
        <v>1</v>
      </c>
      <c r="F195" s="185" t="s">
        <v>1496</v>
      </c>
      <c r="H195" s="186">
        <v>1.9530000000000001</v>
      </c>
      <c r="I195" s="187"/>
      <c r="L195" s="183"/>
      <c r="M195" s="188"/>
      <c r="T195" s="189"/>
      <c r="AT195" s="184" t="s">
        <v>1489</v>
      </c>
      <c r="AU195" s="184" t="s">
        <v>90</v>
      </c>
      <c r="AV195" s="14" t="s">
        <v>318</v>
      </c>
      <c r="AW195" s="14" t="s">
        <v>36</v>
      </c>
      <c r="AX195" s="14" t="s">
        <v>88</v>
      </c>
      <c r="AY195" s="184" t="s">
        <v>299</v>
      </c>
    </row>
    <row r="196" spans="2:65" s="1" customFormat="1" ht="24.15" customHeight="1">
      <c r="B196" s="32"/>
      <c r="C196" s="136" t="s">
        <v>8</v>
      </c>
      <c r="D196" s="136" t="s">
        <v>302</v>
      </c>
      <c r="E196" s="137" t="s">
        <v>2049</v>
      </c>
      <c r="F196" s="138" t="s">
        <v>2050</v>
      </c>
      <c r="G196" s="139" t="s">
        <v>375</v>
      </c>
      <c r="H196" s="140">
        <v>225.505</v>
      </c>
      <c r="I196" s="141"/>
      <c r="J196" s="142">
        <f>ROUND(I196*H196,2)</f>
        <v>0</v>
      </c>
      <c r="K196" s="138" t="s">
        <v>1487</v>
      </c>
      <c r="L196" s="32"/>
      <c r="M196" s="143" t="s">
        <v>1</v>
      </c>
      <c r="N196" s="144" t="s">
        <v>46</v>
      </c>
      <c r="P196" s="145">
        <f>O196*H196</f>
        <v>0</v>
      </c>
      <c r="Q196" s="145">
        <v>8.4999999999999995E-4</v>
      </c>
      <c r="R196" s="145">
        <f>Q196*H196</f>
        <v>0.19167925</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2284</v>
      </c>
    </row>
    <row r="197" spans="2:65" s="12" customFormat="1">
      <c r="B197" s="170"/>
      <c r="D197" s="149" t="s">
        <v>1489</v>
      </c>
      <c r="E197" s="171" t="s">
        <v>1</v>
      </c>
      <c r="F197" s="172" t="s">
        <v>1490</v>
      </c>
      <c r="H197" s="171" t="s">
        <v>1</v>
      </c>
      <c r="I197" s="173"/>
      <c r="L197" s="170"/>
      <c r="M197" s="174"/>
      <c r="T197" s="175"/>
      <c r="AT197" s="171" t="s">
        <v>1489</v>
      </c>
      <c r="AU197" s="171" t="s">
        <v>90</v>
      </c>
      <c r="AV197" s="12" t="s">
        <v>88</v>
      </c>
      <c r="AW197" s="12" t="s">
        <v>36</v>
      </c>
      <c r="AX197" s="12" t="s">
        <v>81</v>
      </c>
      <c r="AY197" s="171" t="s">
        <v>299</v>
      </c>
    </row>
    <row r="198" spans="2:65" s="12" customFormat="1">
      <c r="B198" s="170"/>
      <c r="D198" s="149" t="s">
        <v>1489</v>
      </c>
      <c r="E198" s="171" t="s">
        <v>1</v>
      </c>
      <c r="F198" s="172" t="s">
        <v>2259</v>
      </c>
      <c r="H198" s="171" t="s">
        <v>1</v>
      </c>
      <c r="I198" s="173"/>
      <c r="L198" s="170"/>
      <c r="M198" s="174"/>
      <c r="T198" s="175"/>
      <c r="AT198" s="171" t="s">
        <v>1489</v>
      </c>
      <c r="AU198" s="171" t="s">
        <v>90</v>
      </c>
      <c r="AV198" s="12" t="s">
        <v>88</v>
      </c>
      <c r="AW198" s="12" t="s">
        <v>36</v>
      </c>
      <c r="AX198" s="12" t="s">
        <v>81</v>
      </c>
      <c r="AY198" s="171" t="s">
        <v>299</v>
      </c>
    </row>
    <row r="199" spans="2:65" s="13" customFormat="1" ht="20.399999999999999">
      <c r="B199" s="176"/>
      <c r="D199" s="149" t="s">
        <v>1489</v>
      </c>
      <c r="E199" s="177" t="s">
        <v>1</v>
      </c>
      <c r="F199" s="178" t="s">
        <v>2285</v>
      </c>
      <c r="H199" s="179">
        <v>210.66499999999999</v>
      </c>
      <c r="I199" s="180"/>
      <c r="L199" s="176"/>
      <c r="M199" s="181"/>
      <c r="T199" s="182"/>
      <c r="AT199" s="177" t="s">
        <v>1489</v>
      </c>
      <c r="AU199" s="177" t="s">
        <v>90</v>
      </c>
      <c r="AV199" s="13" t="s">
        <v>90</v>
      </c>
      <c r="AW199" s="13" t="s">
        <v>36</v>
      </c>
      <c r="AX199" s="13" t="s">
        <v>81</v>
      </c>
      <c r="AY199" s="177" t="s">
        <v>299</v>
      </c>
    </row>
    <row r="200" spans="2:65" s="13" customFormat="1">
      <c r="B200" s="176"/>
      <c r="D200" s="149" t="s">
        <v>1489</v>
      </c>
      <c r="E200" s="177" t="s">
        <v>1</v>
      </c>
      <c r="F200" s="178" t="s">
        <v>2286</v>
      </c>
      <c r="H200" s="179">
        <v>14.84</v>
      </c>
      <c r="I200" s="180"/>
      <c r="L200" s="176"/>
      <c r="M200" s="181"/>
      <c r="T200" s="182"/>
      <c r="AT200" s="177" t="s">
        <v>1489</v>
      </c>
      <c r="AU200" s="177" t="s">
        <v>90</v>
      </c>
      <c r="AV200" s="13" t="s">
        <v>90</v>
      </c>
      <c r="AW200" s="13" t="s">
        <v>36</v>
      </c>
      <c r="AX200" s="13" t="s">
        <v>81</v>
      </c>
      <c r="AY200" s="177" t="s">
        <v>299</v>
      </c>
    </row>
    <row r="201" spans="2:65" s="14" customFormat="1">
      <c r="B201" s="183"/>
      <c r="D201" s="149" t="s">
        <v>1489</v>
      </c>
      <c r="E201" s="184" t="s">
        <v>1</v>
      </c>
      <c r="F201" s="185" t="s">
        <v>1496</v>
      </c>
      <c r="H201" s="186">
        <v>225.505</v>
      </c>
      <c r="I201" s="187"/>
      <c r="L201" s="183"/>
      <c r="M201" s="188"/>
      <c r="T201" s="189"/>
      <c r="AT201" s="184" t="s">
        <v>1489</v>
      </c>
      <c r="AU201" s="184" t="s">
        <v>90</v>
      </c>
      <c r="AV201" s="14" t="s">
        <v>318</v>
      </c>
      <c r="AW201" s="14" t="s">
        <v>36</v>
      </c>
      <c r="AX201" s="14" t="s">
        <v>88</v>
      </c>
      <c r="AY201" s="184" t="s">
        <v>299</v>
      </c>
    </row>
    <row r="202" spans="2:65" s="1" customFormat="1" ht="24.15" customHeight="1">
      <c r="B202" s="32"/>
      <c r="C202" s="136" t="s">
        <v>362</v>
      </c>
      <c r="D202" s="136" t="s">
        <v>302</v>
      </c>
      <c r="E202" s="137" t="s">
        <v>2054</v>
      </c>
      <c r="F202" s="138" t="s">
        <v>2055</v>
      </c>
      <c r="G202" s="139" t="s">
        <v>375</v>
      </c>
      <c r="H202" s="140">
        <v>225.505</v>
      </c>
      <c r="I202" s="141"/>
      <c r="J202" s="142">
        <f>ROUND(I202*H202,2)</f>
        <v>0</v>
      </c>
      <c r="K202" s="138" t="s">
        <v>1487</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2287</v>
      </c>
    </row>
    <row r="203" spans="2:65" s="1" customFormat="1" ht="37.950000000000003" customHeight="1">
      <c r="B203" s="32"/>
      <c r="C203" s="136" t="s">
        <v>367</v>
      </c>
      <c r="D203" s="136" t="s">
        <v>302</v>
      </c>
      <c r="E203" s="137" t="s">
        <v>1608</v>
      </c>
      <c r="F203" s="138" t="s">
        <v>1609</v>
      </c>
      <c r="G203" s="139" t="s">
        <v>1520</v>
      </c>
      <c r="H203" s="140">
        <v>53.84</v>
      </c>
      <c r="I203" s="141"/>
      <c r="J203" s="142">
        <f>ROUND(I203*H203,2)</f>
        <v>0</v>
      </c>
      <c r="K203" s="138" t="s">
        <v>1487</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2288</v>
      </c>
    </row>
    <row r="204" spans="2:65" s="12" customFormat="1">
      <c r="B204" s="170"/>
      <c r="D204" s="149" t="s">
        <v>1489</v>
      </c>
      <c r="E204" s="171" t="s">
        <v>1</v>
      </c>
      <c r="F204" s="172" t="s">
        <v>1490</v>
      </c>
      <c r="H204" s="171" t="s">
        <v>1</v>
      </c>
      <c r="I204" s="173"/>
      <c r="L204" s="170"/>
      <c r="M204" s="174"/>
      <c r="T204" s="175"/>
      <c r="AT204" s="171" t="s">
        <v>1489</v>
      </c>
      <c r="AU204" s="171" t="s">
        <v>90</v>
      </c>
      <c r="AV204" s="12" t="s">
        <v>88</v>
      </c>
      <c r="AW204" s="12" t="s">
        <v>36</v>
      </c>
      <c r="AX204" s="12" t="s">
        <v>81</v>
      </c>
      <c r="AY204" s="171" t="s">
        <v>299</v>
      </c>
    </row>
    <row r="205" spans="2:65" s="12" customFormat="1">
      <c r="B205" s="170"/>
      <c r="D205" s="149" t="s">
        <v>1489</v>
      </c>
      <c r="E205" s="171" t="s">
        <v>1</v>
      </c>
      <c r="F205" s="172" t="s">
        <v>2259</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2289</v>
      </c>
      <c r="H206" s="179">
        <v>26.92</v>
      </c>
      <c r="I206" s="180"/>
      <c r="L206" s="176"/>
      <c r="M206" s="181"/>
      <c r="T206" s="182"/>
      <c r="AT206" s="177" t="s">
        <v>1489</v>
      </c>
      <c r="AU206" s="177" t="s">
        <v>90</v>
      </c>
      <c r="AV206" s="13" t="s">
        <v>90</v>
      </c>
      <c r="AW206" s="13" t="s">
        <v>36</v>
      </c>
      <c r="AX206" s="13" t="s">
        <v>81</v>
      </c>
      <c r="AY206" s="177" t="s">
        <v>299</v>
      </c>
    </row>
    <row r="207" spans="2:65" s="13" customFormat="1">
      <c r="B207" s="176"/>
      <c r="D207" s="149" t="s">
        <v>1489</v>
      </c>
      <c r="E207" s="177" t="s">
        <v>1</v>
      </c>
      <c r="F207" s="178" t="s">
        <v>2290</v>
      </c>
      <c r="H207" s="179">
        <v>26.92</v>
      </c>
      <c r="I207" s="180"/>
      <c r="L207" s="176"/>
      <c r="M207" s="181"/>
      <c r="T207" s="182"/>
      <c r="AT207" s="177" t="s">
        <v>1489</v>
      </c>
      <c r="AU207" s="177" t="s">
        <v>90</v>
      </c>
      <c r="AV207" s="13" t="s">
        <v>90</v>
      </c>
      <c r="AW207" s="13" t="s">
        <v>36</v>
      </c>
      <c r="AX207" s="13" t="s">
        <v>81</v>
      </c>
      <c r="AY207" s="177" t="s">
        <v>299</v>
      </c>
    </row>
    <row r="208" spans="2:65" s="14" customFormat="1">
      <c r="B208" s="183"/>
      <c r="D208" s="149" t="s">
        <v>1489</v>
      </c>
      <c r="E208" s="184" t="s">
        <v>1</v>
      </c>
      <c r="F208" s="185" t="s">
        <v>1496</v>
      </c>
      <c r="H208" s="186">
        <v>53.84</v>
      </c>
      <c r="I208" s="187"/>
      <c r="L208" s="183"/>
      <c r="M208" s="188"/>
      <c r="T208" s="189"/>
      <c r="AT208" s="184" t="s">
        <v>1489</v>
      </c>
      <c r="AU208" s="184" t="s">
        <v>90</v>
      </c>
      <c r="AV208" s="14" t="s">
        <v>318</v>
      </c>
      <c r="AW208" s="14" t="s">
        <v>36</v>
      </c>
      <c r="AX208" s="14" t="s">
        <v>88</v>
      </c>
      <c r="AY208" s="184" t="s">
        <v>299</v>
      </c>
    </row>
    <row r="209" spans="2:65" s="1" customFormat="1" ht="37.950000000000003" customHeight="1">
      <c r="B209" s="32"/>
      <c r="C209" s="136" t="s">
        <v>372</v>
      </c>
      <c r="D209" s="136" t="s">
        <v>302</v>
      </c>
      <c r="E209" s="137" t="s">
        <v>1613</v>
      </c>
      <c r="F209" s="138" t="s">
        <v>1614</v>
      </c>
      <c r="G209" s="139" t="s">
        <v>1520</v>
      </c>
      <c r="H209" s="140">
        <v>132.52600000000001</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2291</v>
      </c>
    </row>
    <row r="210" spans="2:65" s="12" customFormat="1">
      <c r="B210" s="170"/>
      <c r="D210" s="149" t="s">
        <v>1489</v>
      </c>
      <c r="E210" s="171" t="s">
        <v>1</v>
      </c>
      <c r="F210" s="172" t="s">
        <v>1490</v>
      </c>
      <c r="H210" s="171" t="s">
        <v>1</v>
      </c>
      <c r="I210" s="173"/>
      <c r="L210" s="170"/>
      <c r="M210" s="174"/>
      <c r="T210" s="175"/>
      <c r="AT210" s="171" t="s">
        <v>1489</v>
      </c>
      <c r="AU210" s="171" t="s">
        <v>90</v>
      </c>
      <c r="AV210" s="12" t="s">
        <v>88</v>
      </c>
      <c r="AW210" s="12" t="s">
        <v>36</v>
      </c>
      <c r="AX210" s="12" t="s">
        <v>81</v>
      </c>
      <c r="AY210" s="171" t="s">
        <v>299</v>
      </c>
    </row>
    <row r="211" spans="2:65" s="12" customFormat="1">
      <c r="B211" s="170"/>
      <c r="D211" s="149" t="s">
        <v>1489</v>
      </c>
      <c r="E211" s="171" t="s">
        <v>1</v>
      </c>
      <c r="F211" s="172" t="s">
        <v>2259</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2292</v>
      </c>
      <c r="H212" s="179">
        <v>66.263000000000005</v>
      </c>
      <c r="I212" s="180"/>
      <c r="L212" s="176"/>
      <c r="M212" s="181"/>
      <c r="T212" s="182"/>
      <c r="AT212" s="177" t="s">
        <v>1489</v>
      </c>
      <c r="AU212" s="177" t="s">
        <v>90</v>
      </c>
      <c r="AV212" s="13" t="s">
        <v>90</v>
      </c>
      <c r="AW212" s="13" t="s">
        <v>36</v>
      </c>
      <c r="AX212" s="13" t="s">
        <v>81</v>
      </c>
      <c r="AY212" s="177" t="s">
        <v>299</v>
      </c>
    </row>
    <row r="213" spans="2:65" s="13" customFormat="1">
      <c r="B213" s="176"/>
      <c r="D213" s="149" t="s">
        <v>1489</v>
      </c>
      <c r="E213" s="177" t="s">
        <v>1</v>
      </c>
      <c r="F213" s="178" t="s">
        <v>2293</v>
      </c>
      <c r="H213" s="179">
        <v>66.263000000000005</v>
      </c>
      <c r="I213" s="180"/>
      <c r="L213" s="176"/>
      <c r="M213" s="181"/>
      <c r="T213" s="182"/>
      <c r="AT213" s="177" t="s">
        <v>1489</v>
      </c>
      <c r="AU213" s="177" t="s">
        <v>90</v>
      </c>
      <c r="AV213" s="13" t="s">
        <v>90</v>
      </c>
      <c r="AW213" s="13" t="s">
        <v>36</v>
      </c>
      <c r="AX213" s="13" t="s">
        <v>81</v>
      </c>
      <c r="AY213" s="177" t="s">
        <v>299</v>
      </c>
    </row>
    <row r="214" spans="2:65" s="14" customFormat="1">
      <c r="B214" s="183"/>
      <c r="D214" s="149" t="s">
        <v>1489</v>
      </c>
      <c r="E214" s="184" t="s">
        <v>1</v>
      </c>
      <c r="F214" s="185" t="s">
        <v>1496</v>
      </c>
      <c r="H214" s="186">
        <v>132.52600000000001</v>
      </c>
      <c r="I214" s="187"/>
      <c r="L214" s="183"/>
      <c r="M214" s="188"/>
      <c r="T214" s="189"/>
      <c r="AT214" s="184" t="s">
        <v>1489</v>
      </c>
      <c r="AU214" s="184" t="s">
        <v>90</v>
      </c>
      <c r="AV214" s="14" t="s">
        <v>318</v>
      </c>
      <c r="AW214" s="14" t="s">
        <v>36</v>
      </c>
      <c r="AX214" s="14" t="s">
        <v>88</v>
      </c>
      <c r="AY214" s="184" t="s">
        <v>299</v>
      </c>
    </row>
    <row r="215" spans="2:65" s="1" customFormat="1" ht="37.950000000000003" customHeight="1">
      <c r="B215" s="32"/>
      <c r="C215" s="136" t="s">
        <v>378</v>
      </c>
      <c r="D215" s="136" t="s">
        <v>302</v>
      </c>
      <c r="E215" s="137" t="s">
        <v>2063</v>
      </c>
      <c r="F215" s="138" t="s">
        <v>2064</v>
      </c>
      <c r="G215" s="139" t="s">
        <v>1520</v>
      </c>
      <c r="H215" s="140">
        <v>116.35</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2294</v>
      </c>
    </row>
    <row r="216" spans="2:65" s="12" customFormat="1">
      <c r="B216" s="170"/>
      <c r="D216" s="149" t="s">
        <v>1489</v>
      </c>
      <c r="E216" s="171" t="s">
        <v>1</v>
      </c>
      <c r="F216" s="172" t="s">
        <v>1490</v>
      </c>
      <c r="H216" s="171" t="s">
        <v>1</v>
      </c>
      <c r="I216" s="173"/>
      <c r="L216" s="170"/>
      <c r="M216" s="174"/>
      <c r="T216" s="175"/>
      <c r="AT216" s="171" t="s">
        <v>1489</v>
      </c>
      <c r="AU216" s="171" t="s">
        <v>90</v>
      </c>
      <c r="AV216" s="12" t="s">
        <v>88</v>
      </c>
      <c r="AW216" s="12" t="s">
        <v>36</v>
      </c>
      <c r="AX216" s="12" t="s">
        <v>81</v>
      </c>
      <c r="AY216" s="171" t="s">
        <v>299</v>
      </c>
    </row>
    <row r="217" spans="2:65" s="12" customFormat="1">
      <c r="B217" s="170"/>
      <c r="D217" s="149" t="s">
        <v>1489</v>
      </c>
      <c r="E217" s="171" t="s">
        <v>1</v>
      </c>
      <c r="F217" s="172" t="s">
        <v>2259</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E218" s="177" t="s">
        <v>1</v>
      </c>
      <c r="F218" s="178" t="s">
        <v>2295</v>
      </c>
      <c r="H218" s="179">
        <v>58.174999999999997</v>
      </c>
      <c r="I218" s="180"/>
      <c r="L218" s="176"/>
      <c r="M218" s="181"/>
      <c r="T218" s="182"/>
      <c r="AT218" s="177" t="s">
        <v>1489</v>
      </c>
      <c r="AU218" s="177" t="s">
        <v>90</v>
      </c>
      <c r="AV218" s="13" t="s">
        <v>90</v>
      </c>
      <c r="AW218" s="13" t="s">
        <v>36</v>
      </c>
      <c r="AX218" s="13" t="s">
        <v>81</v>
      </c>
      <c r="AY218" s="177" t="s">
        <v>299</v>
      </c>
    </row>
    <row r="219" spans="2:65" s="13" customFormat="1">
      <c r="B219" s="176"/>
      <c r="D219" s="149" t="s">
        <v>1489</v>
      </c>
      <c r="E219" s="177" t="s">
        <v>1</v>
      </c>
      <c r="F219" s="178" t="s">
        <v>2296</v>
      </c>
      <c r="H219" s="179">
        <v>58.174999999999997</v>
      </c>
      <c r="I219" s="180"/>
      <c r="L219" s="176"/>
      <c r="M219" s="181"/>
      <c r="T219" s="182"/>
      <c r="AT219" s="177" t="s">
        <v>1489</v>
      </c>
      <c r="AU219" s="177" t="s">
        <v>90</v>
      </c>
      <c r="AV219" s="13" t="s">
        <v>90</v>
      </c>
      <c r="AW219" s="13" t="s">
        <v>36</v>
      </c>
      <c r="AX219" s="13" t="s">
        <v>81</v>
      </c>
      <c r="AY219" s="177" t="s">
        <v>299</v>
      </c>
    </row>
    <row r="220" spans="2:65" s="14" customFormat="1">
      <c r="B220" s="183"/>
      <c r="D220" s="149" t="s">
        <v>1489</v>
      </c>
      <c r="E220" s="184" t="s">
        <v>1</v>
      </c>
      <c r="F220" s="185" t="s">
        <v>1496</v>
      </c>
      <c r="H220" s="186">
        <v>116.35</v>
      </c>
      <c r="I220" s="187"/>
      <c r="L220" s="183"/>
      <c r="M220" s="188"/>
      <c r="T220" s="189"/>
      <c r="AT220" s="184" t="s">
        <v>1489</v>
      </c>
      <c r="AU220" s="184" t="s">
        <v>90</v>
      </c>
      <c r="AV220" s="14" t="s">
        <v>318</v>
      </c>
      <c r="AW220" s="14" t="s">
        <v>36</v>
      </c>
      <c r="AX220" s="14" t="s">
        <v>88</v>
      </c>
      <c r="AY220" s="184" t="s">
        <v>299</v>
      </c>
    </row>
    <row r="221" spans="2:65" s="1" customFormat="1" ht="37.950000000000003" customHeight="1">
      <c r="B221" s="32"/>
      <c r="C221" s="136" t="s">
        <v>384</v>
      </c>
      <c r="D221" s="136" t="s">
        <v>302</v>
      </c>
      <c r="E221" s="137" t="s">
        <v>2068</v>
      </c>
      <c r="F221" s="138" t="s">
        <v>2069</v>
      </c>
      <c r="G221" s="139" t="s">
        <v>1520</v>
      </c>
      <c r="H221" s="140">
        <v>93.183000000000007</v>
      </c>
      <c r="I221" s="141"/>
      <c r="J221" s="142">
        <f>ROUND(I221*H221,2)</f>
        <v>0</v>
      </c>
      <c r="K221" s="138" t="s">
        <v>1487</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2297</v>
      </c>
    </row>
    <row r="222" spans="2:65" s="12" customFormat="1">
      <c r="B222" s="170"/>
      <c r="D222" s="149" t="s">
        <v>1489</v>
      </c>
      <c r="E222" s="171" t="s">
        <v>1</v>
      </c>
      <c r="F222" s="172" t="s">
        <v>1490</v>
      </c>
      <c r="H222" s="171" t="s">
        <v>1</v>
      </c>
      <c r="I222" s="173"/>
      <c r="L222" s="170"/>
      <c r="M222" s="174"/>
      <c r="T222" s="175"/>
      <c r="AT222" s="171" t="s">
        <v>1489</v>
      </c>
      <c r="AU222" s="171" t="s">
        <v>90</v>
      </c>
      <c r="AV222" s="12" t="s">
        <v>88</v>
      </c>
      <c r="AW222" s="12" t="s">
        <v>36</v>
      </c>
      <c r="AX222" s="12" t="s">
        <v>81</v>
      </c>
      <c r="AY222" s="171" t="s">
        <v>299</v>
      </c>
    </row>
    <row r="223" spans="2:65" s="12" customFormat="1">
      <c r="B223" s="170"/>
      <c r="D223" s="149" t="s">
        <v>1489</v>
      </c>
      <c r="E223" s="171" t="s">
        <v>1</v>
      </c>
      <c r="F223" s="172" t="s">
        <v>2259</v>
      </c>
      <c r="H223" s="171" t="s">
        <v>1</v>
      </c>
      <c r="I223" s="173"/>
      <c r="L223" s="170"/>
      <c r="M223" s="174"/>
      <c r="T223" s="175"/>
      <c r="AT223" s="171" t="s">
        <v>1489</v>
      </c>
      <c r="AU223" s="171" t="s">
        <v>90</v>
      </c>
      <c r="AV223" s="12" t="s">
        <v>88</v>
      </c>
      <c r="AW223" s="12" t="s">
        <v>36</v>
      </c>
      <c r="AX223" s="12" t="s">
        <v>81</v>
      </c>
      <c r="AY223" s="171" t="s">
        <v>299</v>
      </c>
    </row>
    <row r="224" spans="2:65" s="13" customFormat="1">
      <c r="B224" s="176"/>
      <c r="D224" s="149" t="s">
        <v>1489</v>
      </c>
      <c r="E224" s="177" t="s">
        <v>1</v>
      </c>
      <c r="F224" s="178" t="s">
        <v>2298</v>
      </c>
      <c r="H224" s="179">
        <v>93.183000000000007</v>
      </c>
      <c r="I224" s="180"/>
      <c r="L224" s="176"/>
      <c r="M224" s="181"/>
      <c r="T224" s="182"/>
      <c r="AT224" s="177" t="s">
        <v>1489</v>
      </c>
      <c r="AU224" s="177" t="s">
        <v>90</v>
      </c>
      <c r="AV224" s="13" t="s">
        <v>90</v>
      </c>
      <c r="AW224" s="13" t="s">
        <v>36</v>
      </c>
      <c r="AX224" s="13" t="s">
        <v>81</v>
      </c>
      <c r="AY224" s="177" t="s">
        <v>299</v>
      </c>
    </row>
    <row r="225" spans="2:65" s="14" customFormat="1">
      <c r="B225" s="183"/>
      <c r="D225" s="149" t="s">
        <v>1489</v>
      </c>
      <c r="E225" s="184" t="s">
        <v>1</v>
      </c>
      <c r="F225" s="185" t="s">
        <v>1496</v>
      </c>
      <c r="H225" s="186">
        <v>93.183000000000007</v>
      </c>
      <c r="I225" s="187"/>
      <c r="L225" s="183"/>
      <c r="M225" s="188"/>
      <c r="T225" s="189"/>
      <c r="AT225" s="184" t="s">
        <v>1489</v>
      </c>
      <c r="AU225" s="184" t="s">
        <v>90</v>
      </c>
      <c r="AV225" s="14" t="s">
        <v>318</v>
      </c>
      <c r="AW225" s="14" t="s">
        <v>36</v>
      </c>
      <c r="AX225" s="14" t="s">
        <v>88</v>
      </c>
      <c r="AY225" s="184" t="s">
        <v>299</v>
      </c>
    </row>
    <row r="226" spans="2:65" s="1" customFormat="1" ht="37.950000000000003" customHeight="1">
      <c r="B226" s="32"/>
      <c r="C226" s="136" t="s">
        <v>389</v>
      </c>
      <c r="D226" s="136" t="s">
        <v>302</v>
      </c>
      <c r="E226" s="137" t="s">
        <v>2072</v>
      </c>
      <c r="F226" s="138" t="s">
        <v>2073</v>
      </c>
      <c r="G226" s="139" t="s">
        <v>1520</v>
      </c>
      <c r="H226" s="140">
        <v>652.28099999999995</v>
      </c>
      <c r="I226" s="141"/>
      <c r="J226" s="142">
        <f>ROUND(I226*H226,2)</f>
        <v>0</v>
      </c>
      <c r="K226" s="138" t="s">
        <v>1487</v>
      </c>
      <c r="L226" s="32"/>
      <c r="M226" s="143" t="s">
        <v>1</v>
      </c>
      <c r="N226" s="144" t="s">
        <v>46</v>
      </c>
      <c r="P226" s="145">
        <f>O226*H226</f>
        <v>0</v>
      </c>
      <c r="Q226" s="145">
        <v>0</v>
      </c>
      <c r="R226" s="145">
        <f>Q226*H226</f>
        <v>0</v>
      </c>
      <c r="S226" s="145">
        <v>0</v>
      </c>
      <c r="T226" s="146">
        <f>S226*H226</f>
        <v>0</v>
      </c>
      <c r="AR226" s="147" t="s">
        <v>318</v>
      </c>
      <c r="AT226" s="147" t="s">
        <v>302</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2299</v>
      </c>
    </row>
    <row r="227" spans="2:65" s="13" customFormat="1">
      <c r="B227" s="176"/>
      <c r="D227" s="149" t="s">
        <v>1489</v>
      </c>
      <c r="F227" s="178" t="s">
        <v>2300</v>
      </c>
      <c r="H227" s="179">
        <v>652.28099999999995</v>
      </c>
      <c r="I227" s="180"/>
      <c r="L227" s="176"/>
      <c r="M227" s="181"/>
      <c r="T227" s="182"/>
      <c r="AT227" s="177" t="s">
        <v>1489</v>
      </c>
      <c r="AU227" s="177" t="s">
        <v>90</v>
      </c>
      <c r="AV227" s="13" t="s">
        <v>90</v>
      </c>
      <c r="AW227" s="13" t="s">
        <v>4</v>
      </c>
      <c r="AX227" s="13" t="s">
        <v>88</v>
      </c>
      <c r="AY227" s="177" t="s">
        <v>299</v>
      </c>
    </row>
    <row r="228" spans="2:65" s="1" customFormat="1" ht="24.15" customHeight="1">
      <c r="B228" s="32"/>
      <c r="C228" s="136" t="s">
        <v>394</v>
      </c>
      <c r="D228" s="136" t="s">
        <v>302</v>
      </c>
      <c r="E228" s="137" t="s">
        <v>1626</v>
      </c>
      <c r="F228" s="138" t="s">
        <v>1627</v>
      </c>
      <c r="G228" s="139" t="s">
        <v>1520</v>
      </c>
      <c r="H228" s="140">
        <v>26.92</v>
      </c>
      <c r="I228" s="141"/>
      <c r="J228" s="142">
        <f>ROUND(I228*H228,2)</f>
        <v>0</v>
      </c>
      <c r="K228" s="138" t="s">
        <v>1487</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2301</v>
      </c>
    </row>
    <row r="229" spans="2:65" s="12" customFormat="1">
      <c r="B229" s="170"/>
      <c r="D229" s="149" t="s">
        <v>1489</v>
      </c>
      <c r="E229" s="171" t="s">
        <v>1</v>
      </c>
      <c r="F229" s="172" t="s">
        <v>1490</v>
      </c>
      <c r="H229" s="171" t="s">
        <v>1</v>
      </c>
      <c r="I229" s="173"/>
      <c r="L229" s="170"/>
      <c r="M229" s="174"/>
      <c r="T229" s="175"/>
      <c r="AT229" s="171" t="s">
        <v>1489</v>
      </c>
      <c r="AU229" s="171" t="s">
        <v>90</v>
      </c>
      <c r="AV229" s="12" t="s">
        <v>88</v>
      </c>
      <c r="AW229" s="12" t="s">
        <v>36</v>
      </c>
      <c r="AX229" s="12" t="s">
        <v>81</v>
      </c>
      <c r="AY229" s="171" t="s">
        <v>299</v>
      </c>
    </row>
    <row r="230" spans="2:65" s="12" customFormat="1">
      <c r="B230" s="170"/>
      <c r="D230" s="149" t="s">
        <v>1489</v>
      </c>
      <c r="E230" s="171" t="s">
        <v>1</v>
      </c>
      <c r="F230" s="172" t="s">
        <v>2259</v>
      </c>
      <c r="H230" s="171" t="s">
        <v>1</v>
      </c>
      <c r="I230" s="173"/>
      <c r="L230" s="170"/>
      <c r="M230" s="174"/>
      <c r="T230" s="175"/>
      <c r="AT230" s="171" t="s">
        <v>1489</v>
      </c>
      <c r="AU230" s="171" t="s">
        <v>90</v>
      </c>
      <c r="AV230" s="12" t="s">
        <v>88</v>
      </c>
      <c r="AW230" s="12" t="s">
        <v>36</v>
      </c>
      <c r="AX230" s="12" t="s">
        <v>81</v>
      </c>
      <c r="AY230" s="171" t="s">
        <v>299</v>
      </c>
    </row>
    <row r="231" spans="2:65" s="13" customFormat="1">
      <c r="B231" s="176"/>
      <c r="D231" s="149" t="s">
        <v>1489</v>
      </c>
      <c r="E231" s="177" t="s">
        <v>1</v>
      </c>
      <c r="F231" s="178" t="s">
        <v>2302</v>
      </c>
      <c r="H231" s="179">
        <v>26.92</v>
      </c>
      <c r="I231" s="180"/>
      <c r="L231" s="176"/>
      <c r="M231" s="181"/>
      <c r="T231" s="182"/>
      <c r="AT231" s="177" t="s">
        <v>1489</v>
      </c>
      <c r="AU231" s="177" t="s">
        <v>90</v>
      </c>
      <c r="AV231" s="13" t="s">
        <v>90</v>
      </c>
      <c r="AW231" s="13" t="s">
        <v>36</v>
      </c>
      <c r="AX231" s="13" t="s">
        <v>88</v>
      </c>
      <c r="AY231" s="177" t="s">
        <v>299</v>
      </c>
    </row>
    <row r="232" spans="2:65" s="1" customFormat="1" ht="24.15" customHeight="1">
      <c r="B232" s="32"/>
      <c r="C232" s="136" t="s">
        <v>399</v>
      </c>
      <c r="D232" s="136" t="s">
        <v>302</v>
      </c>
      <c r="E232" s="137" t="s">
        <v>1630</v>
      </c>
      <c r="F232" s="138" t="s">
        <v>1631</v>
      </c>
      <c r="G232" s="139" t="s">
        <v>1520</v>
      </c>
      <c r="H232" s="140">
        <v>66.263000000000005</v>
      </c>
      <c r="I232" s="141"/>
      <c r="J232" s="142">
        <f>ROUND(I232*H232,2)</f>
        <v>0</v>
      </c>
      <c r="K232" s="138" t="s">
        <v>1487</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2303</v>
      </c>
    </row>
    <row r="233" spans="2:65" s="12" customFormat="1">
      <c r="B233" s="170"/>
      <c r="D233" s="149" t="s">
        <v>1489</v>
      </c>
      <c r="E233" s="171" t="s">
        <v>1</v>
      </c>
      <c r="F233" s="172" t="s">
        <v>1490</v>
      </c>
      <c r="H233" s="171" t="s">
        <v>1</v>
      </c>
      <c r="I233" s="173"/>
      <c r="L233" s="170"/>
      <c r="M233" s="174"/>
      <c r="T233" s="175"/>
      <c r="AT233" s="171" t="s">
        <v>1489</v>
      </c>
      <c r="AU233" s="171" t="s">
        <v>90</v>
      </c>
      <c r="AV233" s="12" t="s">
        <v>88</v>
      </c>
      <c r="AW233" s="12" t="s">
        <v>36</v>
      </c>
      <c r="AX233" s="12" t="s">
        <v>81</v>
      </c>
      <c r="AY233" s="171" t="s">
        <v>299</v>
      </c>
    </row>
    <row r="234" spans="2:65" s="12" customFormat="1">
      <c r="B234" s="170"/>
      <c r="D234" s="149" t="s">
        <v>1489</v>
      </c>
      <c r="E234" s="171" t="s">
        <v>1</v>
      </c>
      <c r="F234" s="172" t="s">
        <v>2259</v>
      </c>
      <c r="H234" s="171" t="s">
        <v>1</v>
      </c>
      <c r="I234" s="173"/>
      <c r="L234" s="170"/>
      <c r="M234" s="174"/>
      <c r="T234" s="175"/>
      <c r="AT234" s="171" t="s">
        <v>1489</v>
      </c>
      <c r="AU234" s="171" t="s">
        <v>90</v>
      </c>
      <c r="AV234" s="12" t="s">
        <v>88</v>
      </c>
      <c r="AW234" s="12" t="s">
        <v>36</v>
      </c>
      <c r="AX234" s="12" t="s">
        <v>81</v>
      </c>
      <c r="AY234" s="171" t="s">
        <v>299</v>
      </c>
    </row>
    <row r="235" spans="2:65" s="13" customFormat="1">
      <c r="B235" s="176"/>
      <c r="D235" s="149" t="s">
        <v>1489</v>
      </c>
      <c r="E235" s="177" t="s">
        <v>1</v>
      </c>
      <c r="F235" s="178" t="s">
        <v>2304</v>
      </c>
      <c r="H235" s="179">
        <v>66.263000000000005</v>
      </c>
      <c r="I235" s="180"/>
      <c r="L235" s="176"/>
      <c r="M235" s="181"/>
      <c r="T235" s="182"/>
      <c r="AT235" s="177" t="s">
        <v>1489</v>
      </c>
      <c r="AU235" s="177" t="s">
        <v>90</v>
      </c>
      <c r="AV235" s="13" t="s">
        <v>90</v>
      </c>
      <c r="AW235" s="13" t="s">
        <v>36</v>
      </c>
      <c r="AX235" s="13" t="s">
        <v>88</v>
      </c>
      <c r="AY235" s="177" t="s">
        <v>299</v>
      </c>
    </row>
    <row r="236" spans="2:65" s="1" customFormat="1" ht="24.15" customHeight="1">
      <c r="B236" s="32"/>
      <c r="C236" s="136" t="s">
        <v>7</v>
      </c>
      <c r="D236" s="136" t="s">
        <v>302</v>
      </c>
      <c r="E236" s="137" t="s">
        <v>2080</v>
      </c>
      <c r="F236" s="138" t="s">
        <v>2081</v>
      </c>
      <c r="G236" s="139" t="s">
        <v>1520</v>
      </c>
      <c r="H236" s="140">
        <v>58.174999999999997</v>
      </c>
      <c r="I236" s="141"/>
      <c r="J236" s="142">
        <f>ROUND(I236*H236,2)</f>
        <v>0</v>
      </c>
      <c r="K236" s="138" t="s">
        <v>1487</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2305</v>
      </c>
    </row>
    <row r="237" spans="2:65" s="12" customFormat="1">
      <c r="B237" s="170"/>
      <c r="D237" s="149" t="s">
        <v>1489</v>
      </c>
      <c r="E237" s="171" t="s">
        <v>1</v>
      </c>
      <c r="F237" s="172" t="s">
        <v>1490</v>
      </c>
      <c r="H237" s="171" t="s">
        <v>1</v>
      </c>
      <c r="I237" s="173"/>
      <c r="L237" s="170"/>
      <c r="M237" s="174"/>
      <c r="T237" s="175"/>
      <c r="AT237" s="171" t="s">
        <v>1489</v>
      </c>
      <c r="AU237" s="171" t="s">
        <v>90</v>
      </c>
      <c r="AV237" s="12" t="s">
        <v>88</v>
      </c>
      <c r="AW237" s="12" t="s">
        <v>36</v>
      </c>
      <c r="AX237" s="12" t="s">
        <v>81</v>
      </c>
      <c r="AY237" s="171" t="s">
        <v>299</v>
      </c>
    </row>
    <row r="238" spans="2:65" s="12" customFormat="1">
      <c r="B238" s="170"/>
      <c r="D238" s="149" t="s">
        <v>1489</v>
      </c>
      <c r="E238" s="171" t="s">
        <v>1</v>
      </c>
      <c r="F238" s="172" t="s">
        <v>2259</v>
      </c>
      <c r="H238" s="171" t="s">
        <v>1</v>
      </c>
      <c r="I238" s="173"/>
      <c r="L238" s="170"/>
      <c r="M238" s="174"/>
      <c r="T238" s="175"/>
      <c r="AT238" s="171" t="s">
        <v>1489</v>
      </c>
      <c r="AU238" s="171" t="s">
        <v>90</v>
      </c>
      <c r="AV238" s="12" t="s">
        <v>88</v>
      </c>
      <c r="AW238" s="12" t="s">
        <v>36</v>
      </c>
      <c r="AX238" s="12" t="s">
        <v>81</v>
      </c>
      <c r="AY238" s="171" t="s">
        <v>299</v>
      </c>
    </row>
    <row r="239" spans="2:65" s="13" customFormat="1">
      <c r="B239" s="176"/>
      <c r="D239" s="149" t="s">
        <v>1489</v>
      </c>
      <c r="E239" s="177" t="s">
        <v>1</v>
      </c>
      <c r="F239" s="178" t="s">
        <v>2306</v>
      </c>
      <c r="H239" s="179">
        <v>58.174999999999997</v>
      </c>
      <c r="I239" s="180"/>
      <c r="L239" s="176"/>
      <c r="M239" s="181"/>
      <c r="T239" s="182"/>
      <c r="AT239" s="177" t="s">
        <v>1489</v>
      </c>
      <c r="AU239" s="177" t="s">
        <v>90</v>
      </c>
      <c r="AV239" s="13" t="s">
        <v>90</v>
      </c>
      <c r="AW239" s="13" t="s">
        <v>36</v>
      </c>
      <c r="AX239" s="13" t="s">
        <v>88</v>
      </c>
      <c r="AY239" s="177" t="s">
        <v>299</v>
      </c>
    </row>
    <row r="240" spans="2:65" s="1" customFormat="1" ht="33" customHeight="1">
      <c r="B240" s="32"/>
      <c r="C240" s="136" t="s">
        <v>408</v>
      </c>
      <c r="D240" s="136" t="s">
        <v>302</v>
      </c>
      <c r="E240" s="137" t="s">
        <v>1634</v>
      </c>
      <c r="F240" s="138" t="s">
        <v>1635</v>
      </c>
      <c r="G240" s="139" t="s">
        <v>1636</v>
      </c>
      <c r="H240" s="140">
        <v>158.411</v>
      </c>
      <c r="I240" s="141"/>
      <c r="J240" s="142">
        <f>ROUND(I240*H240,2)</f>
        <v>0</v>
      </c>
      <c r="K240" s="138" t="s">
        <v>1487</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2307</v>
      </c>
    </row>
    <row r="241" spans="2:65" s="12" customFormat="1">
      <c r="B241" s="170"/>
      <c r="D241" s="149" t="s">
        <v>1489</v>
      </c>
      <c r="E241" s="171" t="s">
        <v>1</v>
      </c>
      <c r="F241" s="172" t="s">
        <v>1490</v>
      </c>
      <c r="H241" s="171" t="s">
        <v>1</v>
      </c>
      <c r="I241" s="173"/>
      <c r="L241" s="170"/>
      <c r="M241" s="174"/>
      <c r="T241" s="175"/>
      <c r="AT241" s="171" t="s">
        <v>1489</v>
      </c>
      <c r="AU241" s="171" t="s">
        <v>90</v>
      </c>
      <c r="AV241" s="12" t="s">
        <v>88</v>
      </c>
      <c r="AW241" s="12" t="s">
        <v>36</v>
      </c>
      <c r="AX241" s="12" t="s">
        <v>81</v>
      </c>
      <c r="AY241" s="171" t="s">
        <v>299</v>
      </c>
    </row>
    <row r="242" spans="2:65" s="12" customFormat="1">
      <c r="B242" s="170"/>
      <c r="D242" s="149" t="s">
        <v>1489</v>
      </c>
      <c r="E242" s="171" t="s">
        <v>1</v>
      </c>
      <c r="F242" s="172" t="s">
        <v>2259</v>
      </c>
      <c r="H242" s="171" t="s">
        <v>1</v>
      </c>
      <c r="I242" s="173"/>
      <c r="L242" s="170"/>
      <c r="M242" s="174"/>
      <c r="T242" s="175"/>
      <c r="AT242" s="171" t="s">
        <v>1489</v>
      </c>
      <c r="AU242" s="171" t="s">
        <v>90</v>
      </c>
      <c r="AV242" s="12" t="s">
        <v>88</v>
      </c>
      <c r="AW242" s="12" t="s">
        <v>36</v>
      </c>
      <c r="AX242" s="12" t="s">
        <v>81</v>
      </c>
      <c r="AY242" s="171" t="s">
        <v>299</v>
      </c>
    </row>
    <row r="243" spans="2:65" s="13" customFormat="1">
      <c r="B243" s="176"/>
      <c r="D243" s="149" t="s">
        <v>1489</v>
      </c>
      <c r="E243" s="177" t="s">
        <v>1</v>
      </c>
      <c r="F243" s="178" t="s">
        <v>2308</v>
      </c>
      <c r="H243" s="179">
        <v>158.411</v>
      </c>
      <c r="I243" s="180"/>
      <c r="L243" s="176"/>
      <c r="M243" s="181"/>
      <c r="T243" s="182"/>
      <c r="AT243" s="177" t="s">
        <v>1489</v>
      </c>
      <c r="AU243" s="177" t="s">
        <v>90</v>
      </c>
      <c r="AV243" s="13" t="s">
        <v>90</v>
      </c>
      <c r="AW243" s="13" t="s">
        <v>36</v>
      </c>
      <c r="AX243" s="13" t="s">
        <v>88</v>
      </c>
      <c r="AY243" s="177" t="s">
        <v>299</v>
      </c>
    </row>
    <row r="244" spans="2:65" s="1" customFormat="1" ht="16.5" customHeight="1">
      <c r="B244" s="32"/>
      <c r="C244" s="136" t="s">
        <v>413</v>
      </c>
      <c r="D244" s="136" t="s">
        <v>302</v>
      </c>
      <c r="E244" s="137" t="s">
        <v>1639</v>
      </c>
      <c r="F244" s="138" t="s">
        <v>1640</v>
      </c>
      <c r="G244" s="139" t="s">
        <v>1520</v>
      </c>
      <c r="H244" s="140">
        <v>151.358</v>
      </c>
      <c r="I244" s="141"/>
      <c r="J244" s="142">
        <f>ROUND(I244*H244,2)</f>
        <v>0</v>
      </c>
      <c r="K244" s="138" t="s">
        <v>1487</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2309</v>
      </c>
    </row>
    <row r="245" spans="2:65" s="12" customFormat="1">
      <c r="B245" s="170"/>
      <c r="D245" s="149" t="s">
        <v>1489</v>
      </c>
      <c r="E245" s="171" t="s">
        <v>1</v>
      </c>
      <c r="F245" s="172" t="s">
        <v>1490</v>
      </c>
      <c r="H245" s="171" t="s">
        <v>1</v>
      </c>
      <c r="I245" s="173"/>
      <c r="L245" s="170"/>
      <c r="M245" s="174"/>
      <c r="T245" s="175"/>
      <c r="AT245" s="171" t="s">
        <v>1489</v>
      </c>
      <c r="AU245" s="171" t="s">
        <v>90</v>
      </c>
      <c r="AV245" s="12" t="s">
        <v>88</v>
      </c>
      <c r="AW245" s="12" t="s">
        <v>36</v>
      </c>
      <c r="AX245" s="12" t="s">
        <v>81</v>
      </c>
      <c r="AY245" s="171" t="s">
        <v>299</v>
      </c>
    </row>
    <row r="246" spans="2:65" s="12" customFormat="1">
      <c r="B246" s="170"/>
      <c r="D246" s="149" t="s">
        <v>1489</v>
      </c>
      <c r="E246" s="171" t="s">
        <v>1</v>
      </c>
      <c r="F246" s="172" t="s">
        <v>2259</v>
      </c>
      <c r="H246" s="171" t="s">
        <v>1</v>
      </c>
      <c r="I246" s="173"/>
      <c r="L246" s="170"/>
      <c r="M246" s="174"/>
      <c r="T246" s="175"/>
      <c r="AT246" s="171" t="s">
        <v>1489</v>
      </c>
      <c r="AU246" s="171" t="s">
        <v>90</v>
      </c>
      <c r="AV246" s="12" t="s">
        <v>88</v>
      </c>
      <c r="AW246" s="12" t="s">
        <v>36</v>
      </c>
      <c r="AX246" s="12" t="s">
        <v>81</v>
      </c>
      <c r="AY246" s="171" t="s">
        <v>299</v>
      </c>
    </row>
    <row r="247" spans="2:65" s="13" customFormat="1">
      <c r="B247" s="176"/>
      <c r="D247" s="149" t="s">
        <v>1489</v>
      </c>
      <c r="E247" s="177" t="s">
        <v>1</v>
      </c>
      <c r="F247" s="178" t="s">
        <v>2310</v>
      </c>
      <c r="H247" s="179">
        <v>151.358</v>
      </c>
      <c r="I247" s="180"/>
      <c r="L247" s="176"/>
      <c r="M247" s="181"/>
      <c r="T247" s="182"/>
      <c r="AT247" s="177" t="s">
        <v>1489</v>
      </c>
      <c r="AU247" s="177" t="s">
        <v>90</v>
      </c>
      <c r="AV247" s="13" t="s">
        <v>90</v>
      </c>
      <c r="AW247" s="13" t="s">
        <v>36</v>
      </c>
      <c r="AX247" s="13" t="s">
        <v>88</v>
      </c>
      <c r="AY247" s="177" t="s">
        <v>299</v>
      </c>
    </row>
    <row r="248" spans="2:65" s="1" customFormat="1" ht="24.15" customHeight="1">
      <c r="B248" s="32"/>
      <c r="C248" s="136" t="s">
        <v>418</v>
      </c>
      <c r="D248" s="136" t="s">
        <v>302</v>
      </c>
      <c r="E248" s="137" t="s">
        <v>1643</v>
      </c>
      <c r="F248" s="138" t="s">
        <v>1644</v>
      </c>
      <c r="G248" s="139" t="s">
        <v>1520</v>
      </c>
      <c r="H248" s="140">
        <v>151.358</v>
      </c>
      <c r="I248" s="141"/>
      <c r="J248" s="142">
        <f>ROUND(I248*H248,2)</f>
        <v>0</v>
      </c>
      <c r="K248" s="138" t="s">
        <v>1487</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2311</v>
      </c>
    </row>
    <row r="249" spans="2:65" s="12" customFormat="1">
      <c r="B249" s="170"/>
      <c r="D249" s="149" t="s">
        <v>1489</v>
      </c>
      <c r="E249" s="171" t="s">
        <v>1</v>
      </c>
      <c r="F249" s="172" t="s">
        <v>1490</v>
      </c>
      <c r="H249" s="171" t="s">
        <v>1</v>
      </c>
      <c r="I249" s="173"/>
      <c r="L249" s="170"/>
      <c r="M249" s="174"/>
      <c r="T249" s="175"/>
      <c r="AT249" s="171" t="s">
        <v>1489</v>
      </c>
      <c r="AU249" s="171" t="s">
        <v>90</v>
      </c>
      <c r="AV249" s="12" t="s">
        <v>88</v>
      </c>
      <c r="AW249" s="12" t="s">
        <v>36</v>
      </c>
      <c r="AX249" s="12" t="s">
        <v>81</v>
      </c>
      <c r="AY249" s="171" t="s">
        <v>299</v>
      </c>
    </row>
    <row r="250" spans="2:65" s="12" customFormat="1">
      <c r="B250" s="170"/>
      <c r="D250" s="149" t="s">
        <v>1489</v>
      </c>
      <c r="E250" s="171" t="s">
        <v>1</v>
      </c>
      <c r="F250" s="172" t="s">
        <v>2259</v>
      </c>
      <c r="H250" s="171" t="s">
        <v>1</v>
      </c>
      <c r="I250" s="173"/>
      <c r="L250" s="170"/>
      <c r="M250" s="174"/>
      <c r="T250" s="175"/>
      <c r="AT250" s="171" t="s">
        <v>1489</v>
      </c>
      <c r="AU250" s="171" t="s">
        <v>90</v>
      </c>
      <c r="AV250" s="12" t="s">
        <v>88</v>
      </c>
      <c r="AW250" s="12" t="s">
        <v>36</v>
      </c>
      <c r="AX250" s="12" t="s">
        <v>81</v>
      </c>
      <c r="AY250" s="171" t="s">
        <v>299</v>
      </c>
    </row>
    <row r="251" spans="2:65" s="12" customFormat="1">
      <c r="B251" s="170"/>
      <c r="D251" s="149" t="s">
        <v>1489</v>
      </c>
      <c r="E251" s="171" t="s">
        <v>1</v>
      </c>
      <c r="F251" s="172" t="s">
        <v>2207</v>
      </c>
      <c r="H251" s="171" t="s">
        <v>1</v>
      </c>
      <c r="I251" s="173"/>
      <c r="L251" s="170"/>
      <c r="M251" s="174"/>
      <c r="T251" s="175"/>
      <c r="AT251" s="171" t="s">
        <v>1489</v>
      </c>
      <c r="AU251" s="171" t="s">
        <v>90</v>
      </c>
      <c r="AV251" s="12" t="s">
        <v>88</v>
      </c>
      <c r="AW251" s="12" t="s">
        <v>36</v>
      </c>
      <c r="AX251" s="12" t="s">
        <v>81</v>
      </c>
      <c r="AY251" s="171" t="s">
        <v>299</v>
      </c>
    </row>
    <row r="252" spans="2:65" s="13" customFormat="1">
      <c r="B252" s="176"/>
      <c r="D252" s="149" t="s">
        <v>1489</v>
      </c>
      <c r="E252" s="177" t="s">
        <v>1</v>
      </c>
      <c r="F252" s="178" t="s">
        <v>2312</v>
      </c>
      <c r="H252" s="179">
        <v>151.358</v>
      </c>
      <c r="I252" s="180"/>
      <c r="L252" s="176"/>
      <c r="M252" s="181"/>
      <c r="T252" s="182"/>
      <c r="AT252" s="177" t="s">
        <v>1489</v>
      </c>
      <c r="AU252" s="177" t="s">
        <v>90</v>
      </c>
      <c r="AV252" s="13" t="s">
        <v>90</v>
      </c>
      <c r="AW252" s="13" t="s">
        <v>36</v>
      </c>
      <c r="AX252" s="13" t="s">
        <v>81</v>
      </c>
      <c r="AY252" s="177" t="s">
        <v>299</v>
      </c>
    </row>
    <row r="253" spans="2:65" s="12" customFormat="1">
      <c r="B253" s="170"/>
      <c r="D253" s="149" t="s">
        <v>1489</v>
      </c>
      <c r="E253" s="171" t="s">
        <v>1</v>
      </c>
      <c r="F253" s="172" t="s">
        <v>1649</v>
      </c>
      <c r="H253" s="171" t="s">
        <v>1</v>
      </c>
      <c r="I253" s="173"/>
      <c r="L253" s="170"/>
      <c r="M253" s="174"/>
      <c r="T253" s="175"/>
      <c r="AT253" s="171" t="s">
        <v>1489</v>
      </c>
      <c r="AU253" s="171" t="s">
        <v>90</v>
      </c>
      <c r="AV253" s="12" t="s">
        <v>88</v>
      </c>
      <c r="AW253" s="12" t="s">
        <v>36</v>
      </c>
      <c r="AX253" s="12" t="s">
        <v>81</v>
      </c>
      <c r="AY253" s="171" t="s">
        <v>299</v>
      </c>
    </row>
    <row r="254" spans="2:65" s="14" customFormat="1">
      <c r="B254" s="183"/>
      <c r="D254" s="149" t="s">
        <v>1489</v>
      </c>
      <c r="E254" s="184" t="s">
        <v>1</v>
      </c>
      <c r="F254" s="185" t="s">
        <v>1496</v>
      </c>
      <c r="H254" s="186">
        <v>151.358</v>
      </c>
      <c r="I254" s="187"/>
      <c r="L254" s="183"/>
      <c r="M254" s="188"/>
      <c r="T254" s="189"/>
      <c r="AT254" s="184" t="s">
        <v>1489</v>
      </c>
      <c r="AU254" s="184" t="s">
        <v>90</v>
      </c>
      <c r="AV254" s="14" t="s">
        <v>318</v>
      </c>
      <c r="AW254" s="14" t="s">
        <v>36</v>
      </c>
      <c r="AX254" s="14" t="s">
        <v>88</v>
      </c>
      <c r="AY254" s="184" t="s">
        <v>299</v>
      </c>
    </row>
    <row r="255" spans="2:65" s="1" customFormat="1" ht="24.15" customHeight="1">
      <c r="B255" s="32"/>
      <c r="C255" s="136" t="s">
        <v>423</v>
      </c>
      <c r="D255" s="136" t="s">
        <v>302</v>
      </c>
      <c r="E255" s="137" t="s">
        <v>1670</v>
      </c>
      <c r="F255" s="138" t="s">
        <v>1671</v>
      </c>
      <c r="G255" s="139" t="s">
        <v>1520</v>
      </c>
      <c r="H255" s="140">
        <v>39.082000000000001</v>
      </c>
      <c r="I255" s="141"/>
      <c r="J255" s="142">
        <f>ROUND(I255*H255,2)</f>
        <v>0</v>
      </c>
      <c r="K255" s="138" t="s">
        <v>1487</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2313</v>
      </c>
    </row>
    <row r="256" spans="2:65" s="12" customFormat="1">
      <c r="B256" s="170"/>
      <c r="D256" s="149" t="s">
        <v>1489</v>
      </c>
      <c r="E256" s="171" t="s">
        <v>1</v>
      </c>
      <c r="F256" s="172" t="s">
        <v>1490</v>
      </c>
      <c r="H256" s="171" t="s">
        <v>1</v>
      </c>
      <c r="I256" s="173"/>
      <c r="L256" s="170"/>
      <c r="M256" s="174"/>
      <c r="T256" s="175"/>
      <c r="AT256" s="171" t="s">
        <v>1489</v>
      </c>
      <c r="AU256" s="171" t="s">
        <v>90</v>
      </c>
      <c r="AV256" s="12" t="s">
        <v>88</v>
      </c>
      <c r="AW256" s="12" t="s">
        <v>36</v>
      </c>
      <c r="AX256" s="12" t="s">
        <v>81</v>
      </c>
      <c r="AY256" s="171" t="s">
        <v>299</v>
      </c>
    </row>
    <row r="257" spans="2:65" s="12" customFormat="1">
      <c r="B257" s="170"/>
      <c r="D257" s="149" t="s">
        <v>1489</v>
      </c>
      <c r="E257" s="171" t="s">
        <v>1</v>
      </c>
      <c r="F257" s="172" t="s">
        <v>2259</v>
      </c>
      <c r="H257" s="171" t="s">
        <v>1</v>
      </c>
      <c r="I257" s="173"/>
      <c r="L257" s="170"/>
      <c r="M257" s="174"/>
      <c r="T257" s="175"/>
      <c r="AT257" s="171" t="s">
        <v>1489</v>
      </c>
      <c r="AU257" s="171" t="s">
        <v>90</v>
      </c>
      <c r="AV257" s="12" t="s">
        <v>88</v>
      </c>
      <c r="AW257" s="12" t="s">
        <v>36</v>
      </c>
      <c r="AX257" s="12" t="s">
        <v>81</v>
      </c>
      <c r="AY257" s="171" t="s">
        <v>299</v>
      </c>
    </row>
    <row r="258" spans="2:65" s="13" customFormat="1">
      <c r="B258" s="176"/>
      <c r="D258" s="149" t="s">
        <v>1489</v>
      </c>
      <c r="E258" s="177" t="s">
        <v>1</v>
      </c>
      <c r="F258" s="178" t="s">
        <v>2314</v>
      </c>
      <c r="H258" s="179">
        <v>43.337000000000003</v>
      </c>
      <c r="I258" s="180"/>
      <c r="L258" s="176"/>
      <c r="M258" s="181"/>
      <c r="T258" s="182"/>
      <c r="AT258" s="177" t="s">
        <v>1489</v>
      </c>
      <c r="AU258" s="177" t="s">
        <v>90</v>
      </c>
      <c r="AV258" s="13" t="s">
        <v>90</v>
      </c>
      <c r="AW258" s="13" t="s">
        <v>36</v>
      </c>
      <c r="AX258" s="13" t="s">
        <v>81</v>
      </c>
      <c r="AY258" s="177" t="s">
        <v>299</v>
      </c>
    </row>
    <row r="259" spans="2:65" s="13" customFormat="1">
      <c r="B259" s="176"/>
      <c r="D259" s="149" t="s">
        <v>1489</v>
      </c>
      <c r="E259" s="177" t="s">
        <v>1</v>
      </c>
      <c r="F259" s="178" t="s">
        <v>2315</v>
      </c>
      <c r="H259" s="179">
        <v>-4.2549999999999999</v>
      </c>
      <c r="I259" s="180"/>
      <c r="L259" s="176"/>
      <c r="M259" s="181"/>
      <c r="T259" s="182"/>
      <c r="AT259" s="177" t="s">
        <v>1489</v>
      </c>
      <c r="AU259" s="177" t="s">
        <v>90</v>
      </c>
      <c r="AV259" s="13" t="s">
        <v>90</v>
      </c>
      <c r="AW259" s="13" t="s">
        <v>36</v>
      </c>
      <c r="AX259" s="13" t="s">
        <v>81</v>
      </c>
      <c r="AY259" s="177" t="s">
        <v>299</v>
      </c>
    </row>
    <row r="260" spans="2:65" s="14" customFormat="1">
      <c r="B260" s="183"/>
      <c r="D260" s="149" t="s">
        <v>1489</v>
      </c>
      <c r="E260" s="184" t="s">
        <v>1</v>
      </c>
      <c r="F260" s="185" t="s">
        <v>1496</v>
      </c>
      <c r="H260" s="186">
        <v>39.082000000000001</v>
      </c>
      <c r="I260" s="187"/>
      <c r="L260" s="183"/>
      <c r="M260" s="188"/>
      <c r="T260" s="189"/>
      <c r="AT260" s="184" t="s">
        <v>1489</v>
      </c>
      <c r="AU260" s="184" t="s">
        <v>90</v>
      </c>
      <c r="AV260" s="14" t="s">
        <v>318</v>
      </c>
      <c r="AW260" s="14" t="s">
        <v>36</v>
      </c>
      <c r="AX260" s="14" t="s">
        <v>88</v>
      </c>
      <c r="AY260" s="184" t="s">
        <v>299</v>
      </c>
    </row>
    <row r="261" spans="2:65" s="1" customFormat="1" ht="16.5" customHeight="1">
      <c r="B261" s="32"/>
      <c r="C261" s="158" t="s">
        <v>428</v>
      </c>
      <c r="D261" s="158" t="s">
        <v>340</v>
      </c>
      <c r="E261" s="159" t="s">
        <v>1678</v>
      </c>
      <c r="F261" s="160" t="s">
        <v>1679</v>
      </c>
      <c r="G261" s="161" t="s">
        <v>1636</v>
      </c>
      <c r="H261" s="162">
        <v>78.164000000000001</v>
      </c>
      <c r="I261" s="163"/>
      <c r="J261" s="164">
        <f>ROUND(I261*H261,2)</f>
        <v>0</v>
      </c>
      <c r="K261" s="160" t="s">
        <v>1487</v>
      </c>
      <c r="L261" s="165"/>
      <c r="M261" s="166" t="s">
        <v>1</v>
      </c>
      <c r="N261" s="167" t="s">
        <v>46</v>
      </c>
      <c r="P261" s="145">
        <f>O261*H261</f>
        <v>0</v>
      </c>
      <c r="Q261" s="145">
        <v>0</v>
      </c>
      <c r="R261" s="145">
        <f>Q261*H261</f>
        <v>0</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2316</v>
      </c>
    </row>
    <row r="262" spans="2:65" s="13" customFormat="1">
      <c r="B262" s="176"/>
      <c r="D262" s="149" t="s">
        <v>1489</v>
      </c>
      <c r="F262" s="178" t="s">
        <v>2317</v>
      </c>
      <c r="H262" s="179">
        <v>78.164000000000001</v>
      </c>
      <c r="I262" s="180"/>
      <c r="L262" s="176"/>
      <c r="M262" s="181"/>
      <c r="T262" s="182"/>
      <c r="AT262" s="177" t="s">
        <v>1489</v>
      </c>
      <c r="AU262" s="177" t="s">
        <v>90</v>
      </c>
      <c r="AV262" s="13" t="s">
        <v>90</v>
      </c>
      <c r="AW262" s="13" t="s">
        <v>4</v>
      </c>
      <c r="AX262" s="13" t="s">
        <v>88</v>
      </c>
      <c r="AY262" s="177" t="s">
        <v>299</v>
      </c>
    </row>
    <row r="263" spans="2:65" s="1" customFormat="1" ht="24.15" customHeight="1">
      <c r="B263" s="32"/>
      <c r="C263" s="136" t="s">
        <v>433</v>
      </c>
      <c r="D263" s="136" t="s">
        <v>302</v>
      </c>
      <c r="E263" s="137" t="s">
        <v>1682</v>
      </c>
      <c r="F263" s="138" t="s">
        <v>1683</v>
      </c>
      <c r="G263" s="139" t="s">
        <v>375</v>
      </c>
      <c r="H263" s="140">
        <v>19.66</v>
      </c>
      <c r="I263" s="141"/>
      <c r="J263" s="142">
        <f>ROUND(I263*H263,2)</f>
        <v>0</v>
      </c>
      <c r="K263" s="138" t="s">
        <v>1487</v>
      </c>
      <c r="L263" s="32"/>
      <c r="M263" s="143" t="s">
        <v>1</v>
      </c>
      <c r="N263" s="144" t="s">
        <v>46</v>
      </c>
      <c r="P263" s="145">
        <f>O263*H263</f>
        <v>0</v>
      </c>
      <c r="Q263" s="145">
        <v>0</v>
      </c>
      <c r="R263" s="145">
        <f>Q263*H263</f>
        <v>0</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2318</v>
      </c>
    </row>
    <row r="264" spans="2:65" s="12" customFormat="1">
      <c r="B264" s="170"/>
      <c r="D264" s="149" t="s">
        <v>1489</v>
      </c>
      <c r="E264" s="171" t="s">
        <v>1</v>
      </c>
      <c r="F264" s="172" t="s">
        <v>1490</v>
      </c>
      <c r="H264" s="171" t="s">
        <v>1</v>
      </c>
      <c r="I264" s="173"/>
      <c r="L264" s="170"/>
      <c r="M264" s="174"/>
      <c r="T264" s="175"/>
      <c r="AT264" s="171" t="s">
        <v>1489</v>
      </c>
      <c r="AU264" s="171" t="s">
        <v>90</v>
      </c>
      <c r="AV264" s="12" t="s">
        <v>88</v>
      </c>
      <c r="AW264" s="12" t="s">
        <v>36</v>
      </c>
      <c r="AX264" s="12" t="s">
        <v>81</v>
      </c>
      <c r="AY264" s="171" t="s">
        <v>299</v>
      </c>
    </row>
    <row r="265" spans="2:65" s="12" customFormat="1">
      <c r="B265" s="170"/>
      <c r="D265" s="149" t="s">
        <v>1489</v>
      </c>
      <c r="E265" s="171" t="s">
        <v>1</v>
      </c>
      <c r="F265" s="172" t="s">
        <v>2259</v>
      </c>
      <c r="H265" s="171" t="s">
        <v>1</v>
      </c>
      <c r="I265" s="173"/>
      <c r="L265" s="170"/>
      <c r="M265" s="174"/>
      <c r="T265" s="175"/>
      <c r="AT265" s="171" t="s">
        <v>1489</v>
      </c>
      <c r="AU265" s="171" t="s">
        <v>90</v>
      </c>
      <c r="AV265" s="12" t="s">
        <v>88</v>
      </c>
      <c r="AW265" s="12" t="s">
        <v>36</v>
      </c>
      <c r="AX265" s="12" t="s">
        <v>81</v>
      </c>
      <c r="AY265" s="171" t="s">
        <v>299</v>
      </c>
    </row>
    <row r="266" spans="2:65" s="13" customFormat="1">
      <c r="B266" s="176"/>
      <c r="D266" s="149" t="s">
        <v>1489</v>
      </c>
      <c r="E266" s="177" t="s">
        <v>1</v>
      </c>
      <c r="F266" s="178" t="s">
        <v>2319</v>
      </c>
      <c r="H266" s="179">
        <v>19.66</v>
      </c>
      <c r="I266" s="180"/>
      <c r="L266" s="176"/>
      <c r="M266" s="181"/>
      <c r="T266" s="182"/>
      <c r="AT266" s="177" t="s">
        <v>1489</v>
      </c>
      <c r="AU266" s="177" t="s">
        <v>90</v>
      </c>
      <c r="AV266" s="13" t="s">
        <v>90</v>
      </c>
      <c r="AW266" s="13" t="s">
        <v>36</v>
      </c>
      <c r="AX266" s="13" t="s">
        <v>88</v>
      </c>
      <c r="AY266" s="177" t="s">
        <v>299</v>
      </c>
    </row>
    <row r="267" spans="2:65" s="1" customFormat="1" ht="24.15" customHeight="1">
      <c r="B267" s="32"/>
      <c r="C267" s="136" t="s">
        <v>438</v>
      </c>
      <c r="D267" s="136" t="s">
        <v>302</v>
      </c>
      <c r="E267" s="137" t="s">
        <v>1686</v>
      </c>
      <c r="F267" s="138" t="s">
        <v>1687</v>
      </c>
      <c r="G267" s="139" t="s">
        <v>375</v>
      </c>
      <c r="H267" s="140">
        <v>19.66</v>
      </c>
      <c r="I267" s="141"/>
      <c r="J267" s="142">
        <f>ROUND(I267*H267,2)</f>
        <v>0</v>
      </c>
      <c r="K267" s="138" t="s">
        <v>1487</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2320</v>
      </c>
    </row>
    <row r="268" spans="2:65" s="1" customFormat="1" ht="16.5" customHeight="1">
      <c r="B268" s="32"/>
      <c r="C268" s="158" t="s">
        <v>444</v>
      </c>
      <c r="D268" s="158" t="s">
        <v>340</v>
      </c>
      <c r="E268" s="159" t="s">
        <v>1689</v>
      </c>
      <c r="F268" s="160" t="s">
        <v>1690</v>
      </c>
      <c r="G268" s="161" t="s">
        <v>822</v>
      </c>
      <c r="H268" s="162">
        <v>0.49199999999999999</v>
      </c>
      <c r="I268" s="163"/>
      <c r="J268" s="164">
        <f>ROUND(I268*H268,2)</f>
        <v>0</v>
      </c>
      <c r="K268" s="160" t="s">
        <v>1487</v>
      </c>
      <c r="L268" s="165"/>
      <c r="M268" s="166" t="s">
        <v>1</v>
      </c>
      <c r="N268" s="167" t="s">
        <v>46</v>
      </c>
      <c r="P268" s="145">
        <f>O268*H268</f>
        <v>0</v>
      </c>
      <c r="Q268" s="145">
        <v>1E-3</v>
      </c>
      <c r="R268" s="145">
        <f>Q268*H268</f>
        <v>4.9200000000000003E-4</v>
      </c>
      <c r="S268" s="145">
        <v>0</v>
      </c>
      <c r="T268" s="146">
        <f>S268*H268</f>
        <v>0</v>
      </c>
      <c r="AR268" s="147" t="s">
        <v>337</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2321</v>
      </c>
    </row>
    <row r="269" spans="2:65" s="13" customFormat="1">
      <c r="B269" s="176"/>
      <c r="D269" s="149" t="s">
        <v>1489</v>
      </c>
      <c r="F269" s="178" t="s">
        <v>2322</v>
      </c>
      <c r="H269" s="179">
        <v>0.49199999999999999</v>
      </c>
      <c r="I269" s="180"/>
      <c r="L269" s="176"/>
      <c r="M269" s="181"/>
      <c r="T269" s="182"/>
      <c r="AT269" s="177" t="s">
        <v>1489</v>
      </c>
      <c r="AU269" s="177" t="s">
        <v>90</v>
      </c>
      <c r="AV269" s="13" t="s">
        <v>90</v>
      </c>
      <c r="AW269" s="13" t="s">
        <v>4</v>
      </c>
      <c r="AX269" s="13" t="s">
        <v>88</v>
      </c>
      <c r="AY269" s="177" t="s">
        <v>299</v>
      </c>
    </row>
    <row r="270" spans="2:65" s="11" customFormat="1" ht="22.95" customHeight="1">
      <c r="B270" s="124"/>
      <c r="D270" s="125" t="s">
        <v>80</v>
      </c>
      <c r="E270" s="134" t="s">
        <v>90</v>
      </c>
      <c r="F270" s="134" t="s">
        <v>1693</v>
      </c>
      <c r="I270" s="127"/>
      <c r="J270" s="135">
        <f>BK270</f>
        <v>0</v>
      </c>
      <c r="L270" s="124"/>
      <c r="M270" s="129"/>
      <c r="P270" s="130">
        <f>SUM(P271:P278)</f>
        <v>0</v>
      </c>
      <c r="R270" s="130">
        <f>SUM(R271:R278)</f>
        <v>2.9493099999999998E-2</v>
      </c>
      <c r="T270" s="131">
        <f>SUM(T271:T278)</f>
        <v>0</v>
      </c>
      <c r="AR270" s="125" t="s">
        <v>88</v>
      </c>
      <c r="AT270" s="132" t="s">
        <v>80</v>
      </c>
      <c r="AU270" s="132" t="s">
        <v>88</v>
      </c>
      <c r="AY270" s="125" t="s">
        <v>299</v>
      </c>
      <c r="BK270" s="133">
        <f>SUM(BK271:BK278)</f>
        <v>0</v>
      </c>
    </row>
    <row r="271" spans="2:65" s="1" customFormat="1" ht="24.15" customHeight="1">
      <c r="B271" s="32"/>
      <c r="C271" s="136" t="s">
        <v>448</v>
      </c>
      <c r="D271" s="136" t="s">
        <v>302</v>
      </c>
      <c r="E271" s="137" t="s">
        <v>1694</v>
      </c>
      <c r="F271" s="138" t="s">
        <v>1695</v>
      </c>
      <c r="G271" s="139" t="s">
        <v>1520</v>
      </c>
      <c r="H271" s="140">
        <v>5.6669999999999998</v>
      </c>
      <c r="I271" s="141"/>
      <c r="J271" s="142">
        <f>ROUND(I271*H271,2)</f>
        <v>0</v>
      </c>
      <c r="K271" s="138" t="s">
        <v>1487</v>
      </c>
      <c r="L271" s="32"/>
      <c r="M271" s="143" t="s">
        <v>1</v>
      </c>
      <c r="N271" s="144" t="s">
        <v>46</v>
      </c>
      <c r="P271" s="145">
        <f>O271*H271</f>
        <v>0</v>
      </c>
      <c r="Q271" s="145">
        <v>0</v>
      </c>
      <c r="R271" s="145">
        <f>Q271*H271</f>
        <v>0</v>
      </c>
      <c r="S271" s="145">
        <v>0</v>
      </c>
      <c r="T271" s="146">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2323</v>
      </c>
    </row>
    <row r="272" spans="2:65" s="12" customFormat="1">
      <c r="B272" s="170"/>
      <c r="D272" s="149" t="s">
        <v>1489</v>
      </c>
      <c r="E272" s="171" t="s">
        <v>1</v>
      </c>
      <c r="F272" s="172" t="s">
        <v>1490</v>
      </c>
      <c r="H272" s="171" t="s">
        <v>1</v>
      </c>
      <c r="I272" s="173"/>
      <c r="L272" s="170"/>
      <c r="M272" s="174"/>
      <c r="T272" s="175"/>
      <c r="AT272" s="171" t="s">
        <v>1489</v>
      </c>
      <c r="AU272" s="171" t="s">
        <v>90</v>
      </c>
      <c r="AV272" s="12" t="s">
        <v>88</v>
      </c>
      <c r="AW272" s="12" t="s">
        <v>36</v>
      </c>
      <c r="AX272" s="12" t="s">
        <v>81</v>
      </c>
      <c r="AY272" s="171" t="s">
        <v>299</v>
      </c>
    </row>
    <row r="273" spans="2:65" s="12" customFormat="1">
      <c r="B273" s="170"/>
      <c r="D273" s="149" t="s">
        <v>1489</v>
      </c>
      <c r="E273" s="171" t="s">
        <v>1</v>
      </c>
      <c r="F273" s="172" t="s">
        <v>2146</v>
      </c>
      <c r="H273" s="171" t="s">
        <v>1</v>
      </c>
      <c r="I273" s="173"/>
      <c r="L273" s="170"/>
      <c r="M273" s="174"/>
      <c r="T273" s="175"/>
      <c r="AT273" s="171" t="s">
        <v>1489</v>
      </c>
      <c r="AU273" s="171" t="s">
        <v>90</v>
      </c>
      <c r="AV273" s="12" t="s">
        <v>88</v>
      </c>
      <c r="AW273" s="12" t="s">
        <v>36</v>
      </c>
      <c r="AX273" s="12" t="s">
        <v>81</v>
      </c>
      <c r="AY273" s="171" t="s">
        <v>299</v>
      </c>
    </row>
    <row r="274" spans="2:65" s="13" customFormat="1">
      <c r="B274" s="176"/>
      <c r="D274" s="149" t="s">
        <v>1489</v>
      </c>
      <c r="E274" s="177" t="s">
        <v>1</v>
      </c>
      <c r="F274" s="178" t="s">
        <v>2324</v>
      </c>
      <c r="H274" s="179">
        <v>5.6669999999999998</v>
      </c>
      <c r="I274" s="180"/>
      <c r="L274" s="176"/>
      <c r="M274" s="181"/>
      <c r="T274" s="182"/>
      <c r="AT274" s="177" t="s">
        <v>1489</v>
      </c>
      <c r="AU274" s="177" t="s">
        <v>90</v>
      </c>
      <c r="AV274" s="13" t="s">
        <v>90</v>
      </c>
      <c r="AW274" s="13" t="s">
        <v>36</v>
      </c>
      <c r="AX274" s="13" t="s">
        <v>88</v>
      </c>
      <c r="AY274" s="177" t="s">
        <v>299</v>
      </c>
    </row>
    <row r="275" spans="2:65" s="1" customFormat="1" ht="24.15" customHeight="1">
      <c r="B275" s="32"/>
      <c r="C275" s="136" t="s">
        <v>452</v>
      </c>
      <c r="D275" s="136" t="s">
        <v>302</v>
      </c>
      <c r="E275" s="137" t="s">
        <v>1698</v>
      </c>
      <c r="F275" s="138" t="s">
        <v>1699</v>
      </c>
      <c r="G275" s="139" t="s">
        <v>647</v>
      </c>
      <c r="H275" s="140">
        <v>60.19</v>
      </c>
      <c r="I275" s="141"/>
      <c r="J275" s="142">
        <f>ROUND(I275*H275,2)</f>
        <v>0</v>
      </c>
      <c r="K275" s="138" t="s">
        <v>1487</v>
      </c>
      <c r="L275" s="32"/>
      <c r="M275" s="143" t="s">
        <v>1</v>
      </c>
      <c r="N275" s="144" t="s">
        <v>46</v>
      </c>
      <c r="P275" s="145">
        <f>O275*H275</f>
        <v>0</v>
      </c>
      <c r="Q275" s="145">
        <v>4.8999999999999998E-4</v>
      </c>
      <c r="R275" s="145">
        <f>Q275*H275</f>
        <v>2.9493099999999998E-2</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2325</v>
      </c>
    </row>
    <row r="276" spans="2:65" s="12" customFormat="1">
      <c r="B276" s="170"/>
      <c r="D276" s="149" t="s">
        <v>1489</v>
      </c>
      <c r="E276" s="171" t="s">
        <v>1</v>
      </c>
      <c r="F276" s="172" t="s">
        <v>1490</v>
      </c>
      <c r="H276" s="171" t="s">
        <v>1</v>
      </c>
      <c r="I276" s="173"/>
      <c r="L276" s="170"/>
      <c r="M276" s="174"/>
      <c r="T276" s="175"/>
      <c r="AT276" s="171" t="s">
        <v>1489</v>
      </c>
      <c r="AU276" s="171" t="s">
        <v>90</v>
      </c>
      <c r="AV276" s="12" t="s">
        <v>88</v>
      </c>
      <c r="AW276" s="12" t="s">
        <v>36</v>
      </c>
      <c r="AX276" s="12" t="s">
        <v>81</v>
      </c>
      <c r="AY276" s="171" t="s">
        <v>299</v>
      </c>
    </row>
    <row r="277" spans="2:65" s="12" customFormat="1">
      <c r="B277" s="170"/>
      <c r="D277" s="149" t="s">
        <v>1489</v>
      </c>
      <c r="E277" s="171" t="s">
        <v>1</v>
      </c>
      <c r="F277" s="172" t="s">
        <v>2259</v>
      </c>
      <c r="H277" s="171" t="s">
        <v>1</v>
      </c>
      <c r="I277" s="173"/>
      <c r="L277" s="170"/>
      <c r="M277" s="174"/>
      <c r="T277" s="175"/>
      <c r="AT277" s="171" t="s">
        <v>1489</v>
      </c>
      <c r="AU277" s="171" t="s">
        <v>90</v>
      </c>
      <c r="AV277" s="12" t="s">
        <v>88</v>
      </c>
      <c r="AW277" s="12" t="s">
        <v>36</v>
      </c>
      <c r="AX277" s="12" t="s">
        <v>81</v>
      </c>
      <c r="AY277" s="171" t="s">
        <v>299</v>
      </c>
    </row>
    <row r="278" spans="2:65" s="13" customFormat="1">
      <c r="B278" s="176"/>
      <c r="D278" s="149" t="s">
        <v>1489</v>
      </c>
      <c r="E278" s="177" t="s">
        <v>1</v>
      </c>
      <c r="F278" s="178" t="s">
        <v>2326</v>
      </c>
      <c r="H278" s="179">
        <v>60.19</v>
      </c>
      <c r="I278" s="180"/>
      <c r="L278" s="176"/>
      <c r="M278" s="181"/>
      <c r="T278" s="182"/>
      <c r="AT278" s="177" t="s">
        <v>1489</v>
      </c>
      <c r="AU278" s="177" t="s">
        <v>90</v>
      </c>
      <c r="AV278" s="13" t="s">
        <v>90</v>
      </c>
      <c r="AW278" s="13" t="s">
        <v>36</v>
      </c>
      <c r="AX278" s="13" t="s">
        <v>88</v>
      </c>
      <c r="AY278" s="177" t="s">
        <v>299</v>
      </c>
    </row>
    <row r="279" spans="2:65" s="11" customFormat="1" ht="22.95" customHeight="1">
      <c r="B279" s="124"/>
      <c r="D279" s="125" t="s">
        <v>80</v>
      </c>
      <c r="E279" s="134" t="s">
        <v>318</v>
      </c>
      <c r="F279" s="134" t="s">
        <v>1702</v>
      </c>
      <c r="I279" s="127"/>
      <c r="J279" s="135">
        <f>BK279</f>
        <v>0</v>
      </c>
      <c r="L279" s="124"/>
      <c r="M279" s="129"/>
      <c r="P279" s="130">
        <f>SUM(P280:P294)</f>
        <v>0</v>
      </c>
      <c r="R279" s="130">
        <f>SUM(R280:R294)</f>
        <v>9.4559999999999991E-3</v>
      </c>
      <c r="T279" s="131">
        <f>SUM(T280:T294)</f>
        <v>0</v>
      </c>
      <c r="AR279" s="125" t="s">
        <v>88</v>
      </c>
      <c r="AT279" s="132" t="s">
        <v>80</v>
      </c>
      <c r="AU279" s="132" t="s">
        <v>88</v>
      </c>
      <c r="AY279" s="125" t="s">
        <v>299</v>
      </c>
      <c r="BK279" s="133">
        <f>SUM(BK280:BK294)</f>
        <v>0</v>
      </c>
    </row>
    <row r="280" spans="2:65" s="1" customFormat="1" ht="16.5" customHeight="1">
      <c r="B280" s="32"/>
      <c r="C280" s="136" t="s">
        <v>457</v>
      </c>
      <c r="D280" s="136" t="s">
        <v>302</v>
      </c>
      <c r="E280" s="137" t="s">
        <v>1703</v>
      </c>
      <c r="F280" s="138" t="s">
        <v>1704</v>
      </c>
      <c r="G280" s="139" t="s">
        <v>1520</v>
      </c>
      <c r="H280" s="140">
        <v>11.926</v>
      </c>
      <c r="I280" s="141"/>
      <c r="J280" s="142">
        <f>ROUND(I280*H280,2)</f>
        <v>0</v>
      </c>
      <c r="K280" s="138" t="s">
        <v>1487</v>
      </c>
      <c r="L280" s="32"/>
      <c r="M280" s="143" t="s">
        <v>1</v>
      </c>
      <c r="N280" s="144" t="s">
        <v>46</v>
      </c>
      <c r="P280" s="145">
        <f>O280*H280</f>
        <v>0</v>
      </c>
      <c r="Q280" s="145">
        <v>0</v>
      </c>
      <c r="R280" s="145">
        <f>Q280*H280</f>
        <v>0</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2327</v>
      </c>
    </row>
    <row r="281" spans="2:65" s="12" customFormat="1">
      <c r="B281" s="170"/>
      <c r="D281" s="149" t="s">
        <v>1489</v>
      </c>
      <c r="E281" s="171" t="s">
        <v>1</v>
      </c>
      <c r="F281" s="172" t="s">
        <v>1490</v>
      </c>
      <c r="H281" s="171" t="s">
        <v>1</v>
      </c>
      <c r="I281" s="173"/>
      <c r="L281" s="170"/>
      <c r="M281" s="174"/>
      <c r="T281" s="175"/>
      <c r="AT281" s="171" t="s">
        <v>1489</v>
      </c>
      <c r="AU281" s="171" t="s">
        <v>90</v>
      </c>
      <c r="AV281" s="12" t="s">
        <v>88</v>
      </c>
      <c r="AW281" s="12" t="s">
        <v>36</v>
      </c>
      <c r="AX281" s="12" t="s">
        <v>81</v>
      </c>
      <c r="AY281" s="171" t="s">
        <v>299</v>
      </c>
    </row>
    <row r="282" spans="2:65" s="12" customFormat="1">
      <c r="B282" s="170"/>
      <c r="D282" s="149" t="s">
        <v>1489</v>
      </c>
      <c r="E282" s="171" t="s">
        <v>1</v>
      </c>
      <c r="F282" s="172" t="s">
        <v>2259</v>
      </c>
      <c r="H282" s="171" t="s">
        <v>1</v>
      </c>
      <c r="I282" s="173"/>
      <c r="L282" s="170"/>
      <c r="M282" s="174"/>
      <c r="T282" s="175"/>
      <c r="AT282" s="171" t="s">
        <v>1489</v>
      </c>
      <c r="AU282" s="171" t="s">
        <v>90</v>
      </c>
      <c r="AV282" s="12" t="s">
        <v>88</v>
      </c>
      <c r="AW282" s="12" t="s">
        <v>36</v>
      </c>
      <c r="AX282" s="12" t="s">
        <v>81</v>
      </c>
      <c r="AY282" s="171" t="s">
        <v>299</v>
      </c>
    </row>
    <row r="283" spans="2:65" s="13" customFormat="1">
      <c r="B283" s="176"/>
      <c r="D283" s="149" t="s">
        <v>1489</v>
      </c>
      <c r="E283" s="177" t="s">
        <v>1</v>
      </c>
      <c r="F283" s="178" t="s">
        <v>2328</v>
      </c>
      <c r="H283" s="179">
        <v>10.834</v>
      </c>
      <c r="I283" s="180"/>
      <c r="L283" s="176"/>
      <c r="M283" s="181"/>
      <c r="T283" s="182"/>
      <c r="AT283" s="177" t="s">
        <v>1489</v>
      </c>
      <c r="AU283" s="177" t="s">
        <v>90</v>
      </c>
      <c r="AV283" s="13" t="s">
        <v>90</v>
      </c>
      <c r="AW283" s="13" t="s">
        <v>36</v>
      </c>
      <c r="AX283" s="13" t="s">
        <v>81</v>
      </c>
      <c r="AY283" s="177" t="s">
        <v>299</v>
      </c>
    </row>
    <row r="284" spans="2:65" s="13" customFormat="1">
      <c r="B284" s="176"/>
      <c r="D284" s="149" t="s">
        <v>1489</v>
      </c>
      <c r="E284" s="177" t="s">
        <v>1</v>
      </c>
      <c r="F284" s="178" t="s">
        <v>2229</v>
      </c>
      <c r="H284" s="179">
        <v>1.0920000000000001</v>
      </c>
      <c r="I284" s="180"/>
      <c r="L284" s="176"/>
      <c r="M284" s="181"/>
      <c r="T284" s="182"/>
      <c r="AT284" s="177" t="s">
        <v>1489</v>
      </c>
      <c r="AU284" s="177" t="s">
        <v>90</v>
      </c>
      <c r="AV284" s="13" t="s">
        <v>90</v>
      </c>
      <c r="AW284" s="13" t="s">
        <v>36</v>
      </c>
      <c r="AX284" s="13" t="s">
        <v>81</v>
      </c>
      <c r="AY284" s="177" t="s">
        <v>299</v>
      </c>
    </row>
    <row r="285" spans="2:65" s="14" customFormat="1">
      <c r="B285" s="183"/>
      <c r="D285" s="149" t="s">
        <v>1489</v>
      </c>
      <c r="E285" s="184" t="s">
        <v>1</v>
      </c>
      <c r="F285" s="185" t="s">
        <v>1496</v>
      </c>
      <c r="H285" s="186">
        <v>11.926</v>
      </c>
      <c r="I285" s="187"/>
      <c r="L285" s="183"/>
      <c r="M285" s="188"/>
      <c r="T285" s="189"/>
      <c r="AT285" s="184" t="s">
        <v>1489</v>
      </c>
      <c r="AU285" s="184" t="s">
        <v>90</v>
      </c>
      <c r="AV285" s="14" t="s">
        <v>318</v>
      </c>
      <c r="AW285" s="14" t="s">
        <v>36</v>
      </c>
      <c r="AX285" s="14" t="s">
        <v>88</v>
      </c>
      <c r="AY285" s="184" t="s">
        <v>299</v>
      </c>
    </row>
    <row r="286" spans="2:65" s="1" customFormat="1" ht="33" customHeight="1">
      <c r="B286" s="32"/>
      <c r="C286" s="136" t="s">
        <v>461</v>
      </c>
      <c r="D286" s="136" t="s">
        <v>302</v>
      </c>
      <c r="E286" s="137" t="s">
        <v>1714</v>
      </c>
      <c r="F286" s="138" t="s">
        <v>1715</v>
      </c>
      <c r="G286" s="139" t="s">
        <v>1520</v>
      </c>
      <c r="H286" s="140">
        <v>0.45</v>
      </c>
      <c r="I286" s="141"/>
      <c r="J286" s="142">
        <f>ROUND(I286*H286,2)</f>
        <v>0</v>
      </c>
      <c r="K286" s="138" t="s">
        <v>1487</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2329</v>
      </c>
    </row>
    <row r="287" spans="2:65" s="12" customFormat="1">
      <c r="B287" s="170"/>
      <c r="D287" s="149" t="s">
        <v>1489</v>
      </c>
      <c r="E287" s="171" t="s">
        <v>1</v>
      </c>
      <c r="F287" s="172" t="s">
        <v>1490</v>
      </c>
      <c r="H287" s="171" t="s">
        <v>1</v>
      </c>
      <c r="I287" s="173"/>
      <c r="L287" s="170"/>
      <c r="M287" s="174"/>
      <c r="T287" s="175"/>
      <c r="AT287" s="171" t="s">
        <v>1489</v>
      </c>
      <c r="AU287" s="171" t="s">
        <v>90</v>
      </c>
      <c r="AV287" s="12" t="s">
        <v>88</v>
      </c>
      <c r="AW287" s="12" t="s">
        <v>36</v>
      </c>
      <c r="AX287" s="12" t="s">
        <v>81</v>
      </c>
      <c r="AY287" s="171" t="s">
        <v>299</v>
      </c>
    </row>
    <row r="288" spans="2:65" s="12" customFormat="1">
      <c r="B288" s="170"/>
      <c r="D288" s="149" t="s">
        <v>1489</v>
      </c>
      <c r="E288" s="171" t="s">
        <v>1</v>
      </c>
      <c r="F288" s="172" t="s">
        <v>2259</v>
      </c>
      <c r="H288" s="171" t="s">
        <v>1</v>
      </c>
      <c r="I288" s="173"/>
      <c r="L288" s="170"/>
      <c r="M288" s="174"/>
      <c r="T288" s="175"/>
      <c r="AT288" s="171" t="s">
        <v>1489</v>
      </c>
      <c r="AU288" s="171" t="s">
        <v>90</v>
      </c>
      <c r="AV288" s="12" t="s">
        <v>88</v>
      </c>
      <c r="AW288" s="12" t="s">
        <v>36</v>
      </c>
      <c r="AX288" s="12" t="s">
        <v>81</v>
      </c>
      <c r="AY288" s="171" t="s">
        <v>299</v>
      </c>
    </row>
    <row r="289" spans="2:65" s="13" customFormat="1">
      <c r="B289" s="176"/>
      <c r="D289" s="149" t="s">
        <v>1489</v>
      </c>
      <c r="E289" s="177" t="s">
        <v>1</v>
      </c>
      <c r="F289" s="178" t="s">
        <v>1956</v>
      </c>
      <c r="H289" s="179">
        <v>0.45</v>
      </c>
      <c r="I289" s="180"/>
      <c r="L289" s="176"/>
      <c r="M289" s="181"/>
      <c r="T289" s="182"/>
      <c r="AT289" s="177" t="s">
        <v>1489</v>
      </c>
      <c r="AU289" s="177" t="s">
        <v>90</v>
      </c>
      <c r="AV289" s="13" t="s">
        <v>90</v>
      </c>
      <c r="AW289" s="13" t="s">
        <v>36</v>
      </c>
      <c r="AX289" s="13" t="s">
        <v>88</v>
      </c>
      <c r="AY289" s="177" t="s">
        <v>299</v>
      </c>
    </row>
    <row r="290" spans="2:65" s="1" customFormat="1" ht="33" customHeight="1">
      <c r="B290" s="32"/>
      <c r="C290" s="136" t="s">
        <v>465</v>
      </c>
      <c r="D290" s="136" t="s">
        <v>302</v>
      </c>
      <c r="E290" s="137" t="s">
        <v>1721</v>
      </c>
      <c r="F290" s="138" t="s">
        <v>1722</v>
      </c>
      <c r="G290" s="139" t="s">
        <v>375</v>
      </c>
      <c r="H290" s="140">
        <v>1.2</v>
      </c>
      <c r="I290" s="141"/>
      <c r="J290" s="142">
        <f>ROUND(I290*H290,2)</f>
        <v>0</v>
      </c>
      <c r="K290" s="138" t="s">
        <v>1487</v>
      </c>
      <c r="L290" s="32"/>
      <c r="M290" s="143" t="s">
        <v>1</v>
      </c>
      <c r="N290" s="144" t="s">
        <v>46</v>
      </c>
      <c r="P290" s="145">
        <f>O290*H290</f>
        <v>0</v>
      </c>
      <c r="Q290" s="145">
        <v>7.8799999999999999E-3</v>
      </c>
      <c r="R290" s="145">
        <f>Q290*H290</f>
        <v>9.4559999999999991E-3</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2330</v>
      </c>
    </row>
    <row r="291" spans="2:65" s="12" customFormat="1">
      <c r="B291" s="170"/>
      <c r="D291" s="149" t="s">
        <v>1489</v>
      </c>
      <c r="E291" s="171" t="s">
        <v>1</v>
      </c>
      <c r="F291" s="172" t="s">
        <v>1490</v>
      </c>
      <c r="H291" s="171" t="s">
        <v>1</v>
      </c>
      <c r="I291" s="173"/>
      <c r="L291" s="170"/>
      <c r="M291" s="174"/>
      <c r="T291" s="175"/>
      <c r="AT291" s="171" t="s">
        <v>1489</v>
      </c>
      <c r="AU291" s="171" t="s">
        <v>90</v>
      </c>
      <c r="AV291" s="12" t="s">
        <v>88</v>
      </c>
      <c r="AW291" s="12" t="s">
        <v>36</v>
      </c>
      <c r="AX291" s="12" t="s">
        <v>81</v>
      </c>
      <c r="AY291" s="171" t="s">
        <v>299</v>
      </c>
    </row>
    <row r="292" spans="2:65" s="12" customFormat="1">
      <c r="B292" s="170"/>
      <c r="D292" s="149" t="s">
        <v>1489</v>
      </c>
      <c r="E292" s="171" t="s">
        <v>1</v>
      </c>
      <c r="F292" s="172" t="s">
        <v>2259</v>
      </c>
      <c r="H292" s="171" t="s">
        <v>1</v>
      </c>
      <c r="I292" s="173"/>
      <c r="L292" s="170"/>
      <c r="M292" s="174"/>
      <c r="T292" s="175"/>
      <c r="AT292" s="171" t="s">
        <v>1489</v>
      </c>
      <c r="AU292" s="171" t="s">
        <v>90</v>
      </c>
      <c r="AV292" s="12" t="s">
        <v>88</v>
      </c>
      <c r="AW292" s="12" t="s">
        <v>36</v>
      </c>
      <c r="AX292" s="12" t="s">
        <v>81</v>
      </c>
      <c r="AY292" s="171" t="s">
        <v>299</v>
      </c>
    </row>
    <row r="293" spans="2:65" s="13" customFormat="1">
      <c r="B293" s="176"/>
      <c r="D293" s="149" t="s">
        <v>1489</v>
      </c>
      <c r="E293" s="177" t="s">
        <v>1</v>
      </c>
      <c r="F293" s="178" t="s">
        <v>1958</v>
      </c>
      <c r="H293" s="179">
        <v>1.2</v>
      </c>
      <c r="I293" s="180"/>
      <c r="L293" s="176"/>
      <c r="M293" s="181"/>
      <c r="T293" s="182"/>
      <c r="AT293" s="177" t="s">
        <v>1489</v>
      </c>
      <c r="AU293" s="177" t="s">
        <v>90</v>
      </c>
      <c r="AV293" s="13" t="s">
        <v>90</v>
      </c>
      <c r="AW293" s="13" t="s">
        <v>36</v>
      </c>
      <c r="AX293" s="13" t="s">
        <v>88</v>
      </c>
      <c r="AY293" s="177" t="s">
        <v>299</v>
      </c>
    </row>
    <row r="294" spans="2:65" s="1" customFormat="1" ht="37.950000000000003" customHeight="1">
      <c r="B294" s="32"/>
      <c r="C294" s="136" t="s">
        <v>469</v>
      </c>
      <c r="D294" s="136" t="s">
        <v>302</v>
      </c>
      <c r="E294" s="137" t="s">
        <v>1725</v>
      </c>
      <c r="F294" s="138" t="s">
        <v>1726</v>
      </c>
      <c r="G294" s="139" t="s">
        <v>375</v>
      </c>
      <c r="H294" s="140">
        <v>1.2</v>
      </c>
      <c r="I294" s="141"/>
      <c r="J294" s="142">
        <f>ROUND(I294*H294,2)</f>
        <v>0</v>
      </c>
      <c r="K294" s="138" t="s">
        <v>1487</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2331</v>
      </c>
    </row>
    <row r="295" spans="2:65" s="11" customFormat="1" ht="22.95" customHeight="1">
      <c r="B295" s="124"/>
      <c r="D295" s="125" t="s">
        <v>80</v>
      </c>
      <c r="E295" s="134" t="s">
        <v>323</v>
      </c>
      <c r="F295" s="134" t="s">
        <v>2121</v>
      </c>
      <c r="I295" s="127"/>
      <c r="J295" s="135">
        <f>BK295</f>
        <v>0</v>
      </c>
      <c r="L295" s="124"/>
      <c r="M295" s="129"/>
      <c r="P295" s="130">
        <f>SUM(P296:P302)</f>
        <v>0</v>
      </c>
      <c r="R295" s="130">
        <f>SUM(R296:R302)</f>
        <v>0.33908379999999994</v>
      </c>
      <c r="T295" s="131">
        <f>SUM(T296:T302)</f>
        <v>0</v>
      </c>
      <c r="AR295" s="125" t="s">
        <v>88</v>
      </c>
      <c r="AT295" s="132" t="s">
        <v>80</v>
      </c>
      <c r="AU295" s="132" t="s">
        <v>88</v>
      </c>
      <c r="AY295" s="125" t="s">
        <v>299</v>
      </c>
      <c r="BK295" s="133">
        <f>SUM(BK296:BK302)</f>
        <v>0</v>
      </c>
    </row>
    <row r="296" spans="2:65" s="1" customFormat="1" ht="24.15" customHeight="1">
      <c r="B296" s="32"/>
      <c r="C296" s="136" t="s">
        <v>475</v>
      </c>
      <c r="D296" s="136" t="s">
        <v>302</v>
      </c>
      <c r="E296" s="137" t="s">
        <v>2122</v>
      </c>
      <c r="F296" s="138" t="s">
        <v>2123</v>
      </c>
      <c r="G296" s="139" t="s">
        <v>375</v>
      </c>
      <c r="H296" s="140">
        <v>0.56499999999999995</v>
      </c>
      <c r="I296" s="141"/>
      <c r="J296" s="142">
        <f>ROUND(I296*H296,2)</f>
        <v>0</v>
      </c>
      <c r="K296" s="138" t="s">
        <v>1</v>
      </c>
      <c r="L296" s="32"/>
      <c r="M296" s="143" t="s">
        <v>1</v>
      </c>
      <c r="N296" s="144" t="s">
        <v>46</v>
      </c>
      <c r="P296" s="145">
        <f>O296*H296</f>
        <v>0</v>
      </c>
      <c r="Q296" s="145">
        <v>0.17871999999999999</v>
      </c>
      <c r="R296" s="145">
        <f>Q296*H296</f>
        <v>0.10097679999999999</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2332</v>
      </c>
    </row>
    <row r="297" spans="2:65" s="12" customFormat="1">
      <c r="B297" s="170"/>
      <c r="D297" s="149" t="s">
        <v>1489</v>
      </c>
      <c r="E297" s="171" t="s">
        <v>1</v>
      </c>
      <c r="F297" s="172" t="s">
        <v>1490</v>
      </c>
      <c r="H297" s="171" t="s">
        <v>1</v>
      </c>
      <c r="I297" s="173"/>
      <c r="L297" s="170"/>
      <c r="M297" s="174"/>
      <c r="T297" s="175"/>
      <c r="AT297" s="171" t="s">
        <v>1489</v>
      </c>
      <c r="AU297" s="171" t="s">
        <v>90</v>
      </c>
      <c r="AV297" s="12" t="s">
        <v>88</v>
      </c>
      <c r="AW297" s="12" t="s">
        <v>36</v>
      </c>
      <c r="AX297" s="12" t="s">
        <v>81</v>
      </c>
      <c r="AY297" s="171" t="s">
        <v>299</v>
      </c>
    </row>
    <row r="298" spans="2:65" s="12" customFormat="1">
      <c r="B298" s="170"/>
      <c r="D298" s="149" t="s">
        <v>1489</v>
      </c>
      <c r="E298" s="171" t="s">
        <v>1</v>
      </c>
      <c r="F298" s="172" t="s">
        <v>2259</v>
      </c>
      <c r="H298" s="171" t="s">
        <v>1</v>
      </c>
      <c r="I298" s="173"/>
      <c r="L298" s="170"/>
      <c r="M298" s="174"/>
      <c r="T298" s="175"/>
      <c r="AT298" s="171" t="s">
        <v>1489</v>
      </c>
      <c r="AU298" s="171" t="s">
        <v>90</v>
      </c>
      <c r="AV298" s="12" t="s">
        <v>88</v>
      </c>
      <c r="AW298" s="12" t="s">
        <v>36</v>
      </c>
      <c r="AX298" s="12" t="s">
        <v>81</v>
      </c>
      <c r="AY298" s="171" t="s">
        <v>299</v>
      </c>
    </row>
    <row r="299" spans="2:65" s="12" customFormat="1">
      <c r="B299" s="170"/>
      <c r="D299" s="149" t="s">
        <v>1489</v>
      </c>
      <c r="E299" s="171" t="s">
        <v>1</v>
      </c>
      <c r="F299" s="172" t="s">
        <v>2125</v>
      </c>
      <c r="H299" s="171" t="s">
        <v>1</v>
      </c>
      <c r="I299" s="173"/>
      <c r="L299" s="170"/>
      <c r="M299" s="174"/>
      <c r="T299" s="175"/>
      <c r="AT299" s="171" t="s">
        <v>1489</v>
      </c>
      <c r="AU299" s="171" t="s">
        <v>90</v>
      </c>
      <c r="AV299" s="12" t="s">
        <v>88</v>
      </c>
      <c r="AW299" s="12" t="s">
        <v>36</v>
      </c>
      <c r="AX299" s="12" t="s">
        <v>81</v>
      </c>
      <c r="AY299" s="171" t="s">
        <v>299</v>
      </c>
    </row>
    <row r="300" spans="2:65" s="13" customFormat="1">
      <c r="B300" s="176"/>
      <c r="D300" s="149" t="s">
        <v>1489</v>
      </c>
      <c r="E300" s="177" t="s">
        <v>1</v>
      </c>
      <c r="F300" s="178" t="s">
        <v>2235</v>
      </c>
      <c r="H300" s="179">
        <v>0.56499999999999995</v>
      </c>
      <c r="I300" s="180"/>
      <c r="L300" s="176"/>
      <c r="M300" s="181"/>
      <c r="T300" s="182"/>
      <c r="AT300" s="177" t="s">
        <v>1489</v>
      </c>
      <c r="AU300" s="177" t="s">
        <v>90</v>
      </c>
      <c r="AV300" s="13" t="s">
        <v>90</v>
      </c>
      <c r="AW300" s="13" t="s">
        <v>36</v>
      </c>
      <c r="AX300" s="13" t="s">
        <v>88</v>
      </c>
      <c r="AY300" s="177" t="s">
        <v>299</v>
      </c>
    </row>
    <row r="301" spans="2:65" s="1" customFormat="1" ht="16.5" customHeight="1">
      <c r="B301" s="32"/>
      <c r="C301" s="158" t="s">
        <v>482</v>
      </c>
      <c r="D301" s="158" t="s">
        <v>340</v>
      </c>
      <c r="E301" s="159" t="s">
        <v>2127</v>
      </c>
      <c r="F301" s="160" t="s">
        <v>2128</v>
      </c>
      <c r="G301" s="161" t="s">
        <v>375</v>
      </c>
      <c r="H301" s="162">
        <v>0.57099999999999995</v>
      </c>
      <c r="I301" s="163"/>
      <c r="J301" s="164">
        <f>ROUND(I301*H301,2)</f>
        <v>0</v>
      </c>
      <c r="K301" s="160" t="s">
        <v>1487</v>
      </c>
      <c r="L301" s="165"/>
      <c r="M301" s="166" t="s">
        <v>1</v>
      </c>
      <c r="N301" s="167" t="s">
        <v>46</v>
      </c>
      <c r="P301" s="145">
        <f>O301*H301</f>
        <v>0</v>
      </c>
      <c r="Q301" s="145">
        <v>0.41699999999999998</v>
      </c>
      <c r="R301" s="145">
        <f>Q301*H301</f>
        <v>0.23810699999999996</v>
      </c>
      <c r="S301" s="145">
        <v>0</v>
      </c>
      <c r="T301" s="146">
        <f>S301*H301</f>
        <v>0</v>
      </c>
      <c r="AR301" s="147" t="s">
        <v>337</v>
      </c>
      <c r="AT301" s="147" t="s">
        <v>340</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2333</v>
      </c>
    </row>
    <row r="302" spans="2:65" s="13" customFormat="1">
      <c r="B302" s="176"/>
      <c r="D302" s="149" t="s">
        <v>1489</v>
      </c>
      <c r="F302" s="178" t="s">
        <v>2237</v>
      </c>
      <c r="H302" s="179">
        <v>0.57099999999999995</v>
      </c>
      <c r="I302" s="180"/>
      <c r="L302" s="176"/>
      <c r="M302" s="181"/>
      <c r="T302" s="182"/>
      <c r="AT302" s="177" t="s">
        <v>1489</v>
      </c>
      <c r="AU302" s="177" t="s">
        <v>90</v>
      </c>
      <c r="AV302" s="13" t="s">
        <v>90</v>
      </c>
      <c r="AW302" s="13" t="s">
        <v>4</v>
      </c>
      <c r="AX302" s="13" t="s">
        <v>88</v>
      </c>
      <c r="AY302" s="177" t="s">
        <v>299</v>
      </c>
    </row>
    <row r="303" spans="2:65" s="11" customFormat="1" ht="22.95" customHeight="1">
      <c r="B303" s="124"/>
      <c r="D303" s="125" t="s">
        <v>80</v>
      </c>
      <c r="E303" s="134" t="s">
        <v>337</v>
      </c>
      <c r="F303" s="134" t="s">
        <v>1728</v>
      </c>
      <c r="I303" s="127"/>
      <c r="J303" s="135">
        <f>BK303</f>
        <v>0</v>
      </c>
      <c r="L303" s="124"/>
      <c r="M303" s="129"/>
      <c r="P303" s="130">
        <f>SUM(P304:P341)</f>
        <v>0</v>
      </c>
      <c r="R303" s="130">
        <f>SUM(R304:R341)</f>
        <v>2.2871127899999997</v>
      </c>
      <c r="T303" s="131">
        <f>SUM(T304:T341)</f>
        <v>0</v>
      </c>
      <c r="AR303" s="125" t="s">
        <v>88</v>
      </c>
      <c r="AT303" s="132" t="s">
        <v>80</v>
      </c>
      <c r="AU303" s="132" t="s">
        <v>88</v>
      </c>
      <c r="AY303" s="125" t="s">
        <v>299</v>
      </c>
      <c r="BK303" s="133">
        <f>SUM(BK304:BK341)</f>
        <v>0</v>
      </c>
    </row>
    <row r="304" spans="2:65" s="1" customFormat="1" ht="24.15" customHeight="1">
      <c r="B304" s="32"/>
      <c r="C304" s="136" t="s">
        <v>618</v>
      </c>
      <c r="D304" s="136" t="s">
        <v>302</v>
      </c>
      <c r="E304" s="137" t="s">
        <v>1729</v>
      </c>
      <c r="F304" s="138" t="s">
        <v>1730</v>
      </c>
      <c r="G304" s="139" t="s">
        <v>647</v>
      </c>
      <c r="H304" s="140">
        <v>60.19</v>
      </c>
      <c r="I304" s="141"/>
      <c r="J304" s="142">
        <f>ROUND(I304*H304,2)</f>
        <v>0</v>
      </c>
      <c r="K304" s="138" t="s">
        <v>1487</v>
      </c>
      <c r="L304" s="32"/>
      <c r="M304" s="143" t="s">
        <v>1</v>
      </c>
      <c r="N304" s="144" t="s">
        <v>46</v>
      </c>
      <c r="P304" s="145">
        <f>O304*H304</f>
        <v>0</v>
      </c>
      <c r="Q304" s="145">
        <v>2.0000000000000002E-5</v>
      </c>
      <c r="R304" s="145">
        <f>Q304*H304</f>
        <v>1.2038000000000001E-3</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2334</v>
      </c>
    </row>
    <row r="305" spans="2:65" s="12" customFormat="1">
      <c r="B305" s="170"/>
      <c r="D305" s="149" t="s">
        <v>1489</v>
      </c>
      <c r="E305" s="171" t="s">
        <v>1</v>
      </c>
      <c r="F305" s="172" t="s">
        <v>1490</v>
      </c>
      <c r="H305" s="171" t="s">
        <v>1</v>
      </c>
      <c r="I305" s="173"/>
      <c r="L305" s="170"/>
      <c r="M305" s="174"/>
      <c r="T305" s="175"/>
      <c r="AT305" s="171" t="s">
        <v>1489</v>
      </c>
      <c r="AU305" s="171" t="s">
        <v>90</v>
      </c>
      <c r="AV305" s="12" t="s">
        <v>88</v>
      </c>
      <c r="AW305" s="12" t="s">
        <v>36</v>
      </c>
      <c r="AX305" s="12" t="s">
        <v>81</v>
      </c>
      <c r="AY305" s="171" t="s">
        <v>299</v>
      </c>
    </row>
    <row r="306" spans="2:65" s="12" customFormat="1">
      <c r="B306" s="170"/>
      <c r="D306" s="149" t="s">
        <v>1489</v>
      </c>
      <c r="E306" s="171" t="s">
        <v>1</v>
      </c>
      <c r="F306" s="172" t="s">
        <v>2259</v>
      </c>
      <c r="H306" s="171" t="s">
        <v>1</v>
      </c>
      <c r="I306" s="173"/>
      <c r="L306" s="170"/>
      <c r="M306" s="174"/>
      <c r="T306" s="175"/>
      <c r="AT306" s="171" t="s">
        <v>1489</v>
      </c>
      <c r="AU306" s="171" t="s">
        <v>90</v>
      </c>
      <c r="AV306" s="12" t="s">
        <v>88</v>
      </c>
      <c r="AW306" s="12" t="s">
        <v>36</v>
      </c>
      <c r="AX306" s="12" t="s">
        <v>81</v>
      </c>
      <c r="AY306" s="171" t="s">
        <v>299</v>
      </c>
    </row>
    <row r="307" spans="2:65" s="13" customFormat="1">
      <c r="B307" s="176"/>
      <c r="D307" s="149" t="s">
        <v>1489</v>
      </c>
      <c r="E307" s="177" t="s">
        <v>1</v>
      </c>
      <c r="F307" s="178" t="s">
        <v>2326</v>
      </c>
      <c r="H307" s="179">
        <v>60.19</v>
      </c>
      <c r="I307" s="180"/>
      <c r="L307" s="176"/>
      <c r="M307" s="181"/>
      <c r="T307" s="182"/>
      <c r="AT307" s="177" t="s">
        <v>1489</v>
      </c>
      <c r="AU307" s="177" t="s">
        <v>90</v>
      </c>
      <c r="AV307" s="13" t="s">
        <v>90</v>
      </c>
      <c r="AW307" s="13" t="s">
        <v>36</v>
      </c>
      <c r="AX307" s="13" t="s">
        <v>88</v>
      </c>
      <c r="AY307" s="177" t="s">
        <v>299</v>
      </c>
    </row>
    <row r="308" spans="2:65" s="1" customFormat="1" ht="16.5" customHeight="1">
      <c r="B308" s="32"/>
      <c r="C308" s="158" t="s">
        <v>622</v>
      </c>
      <c r="D308" s="158" t="s">
        <v>340</v>
      </c>
      <c r="E308" s="159" t="s">
        <v>1733</v>
      </c>
      <c r="F308" s="160" t="s">
        <v>1734</v>
      </c>
      <c r="G308" s="161" t="s">
        <v>647</v>
      </c>
      <c r="H308" s="162">
        <v>61.093000000000004</v>
      </c>
      <c r="I308" s="163"/>
      <c r="J308" s="164">
        <f>ROUND(I308*H308,2)</f>
        <v>0</v>
      </c>
      <c r="K308" s="160" t="s">
        <v>1</v>
      </c>
      <c r="L308" s="165"/>
      <c r="M308" s="166" t="s">
        <v>1</v>
      </c>
      <c r="N308" s="167" t="s">
        <v>46</v>
      </c>
      <c r="P308" s="145">
        <f>O308*H308</f>
        <v>0</v>
      </c>
      <c r="Q308" s="145">
        <v>1.273E-2</v>
      </c>
      <c r="R308" s="145">
        <f>Q308*H308</f>
        <v>0.77771389000000002</v>
      </c>
      <c r="S308" s="145">
        <v>0</v>
      </c>
      <c r="T308" s="146">
        <f>S308*H308</f>
        <v>0</v>
      </c>
      <c r="AR308" s="147" t="s">
        <v>337</v>
      </c>
      <c r="AT308" s="147" t="s">
        <v>340</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2335</v>
      </c>
    </row>
    <row r="309" spans="2:65" s="1" customFormat="1" ht="28.8">
      <c r="B309" s="32"/>
      <c r="D309" s="149" t="s">
        <v>308</v>
      </c>
      <c r="F309" s="150" t="s">
        <v>1736</v>
      </c>
      <c r="I309" s="151"/>
      <c r="L309" s="32"/>
      <c r="M309" s="152"/>
      <c r="T309" s="56"/>
      <c r="AT309" s="17" t="s">
        <v>308</v>
      </c>
      <c r="AU309" s="17" t="s">
        <v>90</v>
      </c>
    </row>
    <row r="310" spans="2:65" s="13" customFormat="1">
      <c r="B310" s="176"/>
      <c r="D310" s="149" t="s">
        <v>1489</v>
      </c>
      <c r="F310" s="178" t="s">
        <v>2336</v>
      </c>
      <c r="H310" s="179">
        <v>61.093000000000004</v>
      </c>
      <c r="I310" s="180"/>
      <c r="L310" s="176"/>
      <c r="M310" s="181"/>
      <c r="T310" s="182"/>
      <c r="AT310" s="177" t="s">
        <v>1489</v>
      </c>
      <c r="AU310" s="177" t="s">
        <v>90</v>
      </c>
      <c r="AV310" s="13" t="s">
        <v>90</v>
      </c>
      <c r="AW310" s="13" t="s">
        <v>4</v>
      </c>
      <c r="AX310" s="13" t="s">
        <v>88</v>
      </c>
      <c r="AY310" s="177" t="s">
        <v>299</v>
      </c>
    </row>
    <row r="311" spans="2:65" s="1" customFormat="1" ht="16.5" customHeight="1">
      <c r="B311" s="32"/>
      <c r="C311" s="158" t="s">
        <v>626</v>
      </c>
      <c r="D311" s="158" t="s">
        <v>340</v>
      </c>
      <c r="E311" s="159" t="s">
        <v>1742</v>
      </c>
      <c r="F311" s="160" t="s">
        <v>1743</v>
      </c>
      <c r="G311" s="161" t="s">
        <v>598</v>
      </c>
      <c r="H311" s="162">
        <v>4</v>
      </c>
      <c r="I311" s="163"/>
      <c r="J311" s="164">
        <f>ROUND(I311*H311,2)</f>
        <v>0</v>
      </c>
      <c r="K311" s="160" t="s">
        <v>1</v>
      </c>
      <c r="L311" s="165"/>
      <c r="M311" s="166" t="s">
        <v>1</v>
      </c>
      <c r="N311" s="167" t="s">
        <v>46</v>
      </c>
      <c r="P311" s="145">
        <f>O311*H311</f>
        <v>0</v>
      </c>
      <c r="Q311" s="145">
        <v>0</v>
      </c>
      <c r="R311" s="145">
        <f>Q311*H311</f>
        <v>0</v>
      </c>
      <c r="S311" s="145">
        <v>0</v>
      </c>
      <c r="T311" s="146">
        <f>S311*H311</f>
        <v>0</v>
      </c>
      <c r="AR311" s="147" t="s">
        <v>337</v>
      </c>
      <c r="AT311" s="147" t="s">
        <v>340</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2337</v>
      </c>
    </row>
    <row r="312" spans="2:65" s="12" customFormat="1">
      <c r="B312" s="170"/>
      <c r="D312" s="149" t="s">
        <v>1489</v>
      </c>
      <c r="E312" s="171" t="s">
        <v>1</v>
      </c>
      <c r="F312" s="172" t="s">
        <v>1490</v>
      </c>
      <c r="H312" s="171" t="s">
        <v>1</v>
      </c>
      <c r="I312" s="173"/>
      <c r="L312" s="170"/>
      <c r="M312" s="174"/>
      <c r="T312" s="175"/>
      <c r="AT312" s="171" t="s">
        <v>1489</v>
      </c>
      <c r="AU312" s="171" t="s">
        <v>90</v>
      </c>
      <c r="AV312" s="12" t="s">
        <v>88</v>
      </c>
      <c r="AW312" s="12" t="s">
        <v>36</v>
      </c>
      <c r="AX312" s="12" t="s">
        <v>81</v>
      </c>
      <c r="AY312" s="171" t="s">
        <v>299</v>
      </c>
    </row>
    <row r="313" spans="2:65" s="12" customFormat="1">
      <c r="B313" s="170"/>
      <c r="D313" s="149" t="s">
        <v>1489</v>
      </c>
      <c r="E313" s="171" t="s">
        <v>1</v>
      </c>
      <c r="F313" s="172" t="s">
        <v>2259</v>
      </c>
      <c r="H313" s="171" t="s">
        <v>1</v>
      </c>
      <c r="I313" s="173"/>
      <c r="L313" s="170"/>
      <c r="M313" s="174"/>
      <c r="T313" s="175"/>
      <c r="AT313" s="171" t="s">
        <v>1489</v>
      </c>
      <c r="AU313" s="171" t="s">
        <v>90</v>
      </c>
      <c r="AV313" s="12" t="s">
        <v>88</v>
      </c>
      <c r="AW313" s="12" t="s">
        <v>36</v>
      </c>
      <c r="AX313" s="12" t="s">
        <v>81</v>
      </c>
      <c r="AY313" s="171" t="s">
        <v>299</v>
      </c>
    </row>
    <row r="314" spans="2:65" s="12" customFormat="1">
      <c r="B314" s="170"/>
      <c r="D314" s="149" t="s">
        <v>1489</v>
      </c>
      <c r="E314" s="171" t="s">
        <v>1</v>
      </c>
      <c r="F314" s="172" t="s">
        <v>1745</v>
      </c>
      <c r="H314" s="171" t="s">
        <v>1</v>
      </c>
      <c r="I314" s="173"/>
      <c r="L314" s="170"/>
      <c r="M314" s="174"/>
      <c r="T314" s="175"/>
      <c r="AT314" s="171" t="s">
        <v>1489</v>
      </c>
      <c r="AU314" s="171" t="s">
        <v>90</v>
      </c>
      <c r="AV314" s="12" t="s">
        <v>88</v>
      </c>
      <c r="AW314" s="12" t="s">
        <v>36</v>
      </c>
      <c r="AX314" s="12" t="s">
        <v>81</v>
      </c>
      <c r="AY314" s="171" t="s">
        <v>299</v>
      </c>
    </row>
    <row r="315" spans="2:65" s="13" customFormat="1">
      <c r="B315" s="176"/>
      <c r="D315" s="149" t="s">
        <v>1489</v>
      </c>
      <c r="E315" s="177" t="s">
        <v>1</v>
      </c>
      <c r="F315" s="178" t="s">
        <v>318</v>
      </c>
      <c r="H315" s="179">
        <v>4</v>
      </c>
      <c r="I315" s="180"/>
      <c r="L315" s="176"/>
      <c r="M315" s="181"/>
      <c r="T315" s="182"/>
      <c r="AT315" s="177" t="s">
        <v>1489</v>
      </c>
      <c r="AU315" s="177" t="s">
        <v>90</v>
      </c>
      <c r="AV315" s="13" t="s">
        <v>90</v>
      </c>
      <c r="AW315" s="13" t="s">
        <v>36</v>
      </c>
      <c r="AX315" s="13" t="s">
        <v>88</v>
      </c>
      <c r="AY315" s="177" t="s">
        <v>299</v>
      </c>
    </row>
    <row r="316" spans="2:65" s="1" customFormat="1" ht="24.15" customHeight="1">
      <c r="B316" s="32"/>
      <c r="C316" s="136" t="s">
        <v>630</v>
      </c>
      <c r="D316" s="136" t="s">
        <v>302</v>
      </c>
      <c r="E316" s="137" t="s">
        <v>1746</v>
      </c>
      <c r="F316" s="138" t="s">
        <v>1747</v>
      </c>
      <c r="G316" s="139" t="s">
        <v>598</v>
      </c>
      <c r="H316" s="140">
        <v>2</v>
      </c>
      <c r="I316" s="141"/>
      <c r="J316" s="142">
        <f>ROUND(I316*H316,2)</f>
        <v>0</v>
      </c>
      <c r="K316" s="138" t="s">
        <v>1487</v>
      </c>
      <c r="L316" s="32"/>
      <c r="M316" s="143" t="s">
        <v>1</v>
      </c>
      <c r="N316" s="144" t="s">
        <v>46</v>
      </c>
      <c r="P316" s="145">
        <f>O316*H316</f>
        <v>0</v>
      </c>
      <c r="Q316" s="145">
        <v>0.45937</v>
      </c>
      <c r="R316" s="145">
        <f>Q316*H316</f>
        <v>0.91874</v>
      </c>
      <c r="S316" s="145">
        <v>0</v>
      </c>
      <c r="T316" s="146">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2338</v>
      </c>
    </row>
    <row r="317" spans="2:65" s="12" customFormat="1">
      <c r="B317" s="170"/>
      <c r="D317" s="149" t="s">
        <v>1489</v>
      </c>
      <c r="E317" s="171" t="s">
        <v>1</v>
      </c>
      <c r="F317" s="172" t="s">
        <v>1490</v>
      </c>
      <c r="H317" s="171" t="s">
        <v>1</v>
      </c>
      <c r="I317" s="173"/>
      <c r="L317" s="170"/>
      <c r="M317" s="174"/>
      <c r="T317" s="175"/>
      <c r="AT317" s="171" t="s">
        <v>1489</v>
      </c>
      <c r="AU317" s="171" t="s">
        <v>90</v>
      </c>
      <c r="AV317" s="12" t="s">
        <v>88</v>
      </c>
      <c r="AW317" s="12" t="s">
        <v>36</v>
      </c>
      <c r="AX317" s="12" t="s">
        <v>81</v>
      </c>
      <c r="AY317" s="171" t="s">
        <v>299</v>
      </c>
    </row>
    <row r="318" spans="2:65" s="12" customFormat="1">
      <c r="B318" s="170"/>
      <c r="D318" s="149" t="s">
        <v>1489</v>
      </c>
      <c r="E318" s="171" t="s">
        <v>1</v>
      </c>
      <c r="F318" s="172" t="s">
        <v>2259</v>
      </c>
      <c r="H318" s="171" t="s">
        <v>1</v>
      </c>
      <c r="I318" s="173"/>
      <c r="L318" s="170"/>
      <c r="M318" s="174"/>
      <c r="T318" s="175"/>
      <c r="AT318" s="171" t="s">
        <v>1489</v>
      </c>
      <c r="AU318" s="171" t="s">
        <v>90</v>
      </c>
      <c r="AV318" s="12" t="s">
        <v>88</v>
      </c>
      <c r="AW318" s="12" t="s">
        <v>36</v>
      </c>
      <c r="AX318" s="12" t="s">
        <v>81</v>
      </c>
      <c r="AY318" s="171" t="s">
        <v>299</v>
      </c>
    </row>
    <row r="319" spans="2:65" s="13" customFormat="1">
      <c r="B319" s="176"/>
      <c r="D319" s="149" t="s">
        <v>1489</v>
      </c>
      <c r="E319" s="177" t="s">
        <v>1</v>
      </c>
      <c r="F319" s="178" t="s">
        <v>90</v>
      </c>
      <c r="H319" s="179">
        <v>2</v>
      </c>
      <c r="I319" s="180"/>
      <c r="L319" s="176"/>
      <c r="M319" s="181"/>
      <c r="T319" s="182"/>
      <c r="AT319" s="177" t="s">
        <v>1489</v>
      </c>
      <c r="AU319" s="177" t="s">
        <v>90</v>
      </c>
      <c r="AV319" s="13" t="s">
        <v>90</v>
      </c>
      <c r="AW319" s="13" t="s">
        <v>36</v>
      </c>
      <c r="AX319" s="13" t="s">
        <v>88</v>
      </c>
      <c r="AY319" s="177" t="s">
        <v>299</v>
      </c>
    </row>
    <row r="320" spans="2:65" s="1" customFormat="1" ht="24.15" customHeight="1">
      <c r="B320" s="32"/>
      <c r="C320" s="136" t="s">
        <v>634</v>
      </c>
      <c r="D320" s="136" t="s">
        <v>302</v>
      </c>
      <c r="E320" s="137" t="s">
        <v>1749</v>
      </c>
      <c r="F320" s="138" t="s">
        <v>1750</v>
      </c>
      <c r="G320" s="139" t="s">
        <v>647</v>
      </c>
      <c r="H320" s="140">
        <v>60.19</v>
      </c>
      <c r="I320" s="141"/>
      <c r="J320" s="142">
        <f>ROUND(I320*H320,2)</f>
        <v>0</v>
      </c>
      <c r="K320" s="138" t="s">
        <v>1487</v>
      </c>
      <c r="L320" s="32"/>
      <c r="M320" s="143" t="s">
        <v>1</v>
      </c>
      <c r="N320" s="144" t="s">
        <v>46</v>
      </c>
      <c r="P320" s="145">
        <f>O320*H320</f>
        <v>0</v>
      </c>
      <c r="Q320" s="145">
        <v>0</v>
      </c>
      <c r="R320" s="145">
        <f>Q320*H320</f>
        <v>0</v>
      </c>
      <c r="S320" s="145">
        <v>0</v>
      </c>
      <c r="T320" s="146">
        <f>S320*H320</f>
        <v>0</v>
      </c>
      <c r="AR320" s="147" t="s">
        <v>318</v>
      </c>
      <c r="AT320" s="147" t="s">
        <v>302</v>
      </c>
      <c r="AU320" s="147" t="s">
        <v>90</v>
      </c>
      <c r="AY320" s="17" t="s">
        <v>299</v>
      </c>
      <c r="BE320" s="148">
        <f>IF(N320="základní",J320,0)</f>
        <v>0</v>
      </c>
      <c r="BF320" s="148">
        <f>IF(N320="snížená",J320,0)</f>
        <v>0</v>
      </c>
      <c r="BG320" s="148">
        <f>IF(N320="zákl. přenesená",J320,0)</f>
        <v>0</v>
      </c>
      <c r="BH320" s="148">
        <f>IF(N320="sníž. přenesená",J320,0)</f>
        <v>0</v>
      </c>
      <c r="BI320" s="148">
        <f>IF(N320="nulová",J320,0)</f>
        <v>0</v>
      </c>
      <c r="BJ320" s="17" t="s">
        <v>88</v>
      </c>
      <c r="BK320" s="148">
        <f>ROUND(I320*H320,2)</f>
        <v>0</v>
      </c>
      <c r="BL320" s="17" t="s">
        <v>318</v>
      </c>
      <c r="BM320" s="147" t="s">
        <v>2339</v>
      </c>
    </row>
    <row r="321" spans="2:65" s="12" customFormat="1">
      <c r="B321" s="170"/>
      <c r="D321" s="149" t="s">
        <v>1489</v>
      </c>
      <c r="E321" s="171" t="s">
        <v>1</v>
      </c>
      <c r="F321" s="172" t="s">
        <v>1490</v>
      </c>
      <c r="H321" s="171" t="s">
        <v>1</v>
      </c>
      <c r="I321" s="173"/>
      <c r="L321" s="170"/>
      <c r="M321" s="174"/>
      <c r="T321" s="175"/>
      <c r="AT321" s="171" t="s">
        <v>1489</v>
      </c>
      <c r="AU321" s="171" t="s">
        <v>90</v>
      </c>
      <c r="AV321" s="12" t="s">
        <v>88</v>
      </c>
      <c r="AW321" s="12" t="s">
        <v>36</v>
      </c>
      <c r="AX321" s="12" t="s">
        <v>81</v>
      </c>
      <c r="AY321" s="171" t="s">
        <v>299</v>
      </c>
    </row>
    <row r="322" spans="2:65" s="12" customFormat="1">
      <c r="B322" s="170"/>
      <c r="D322" s="149" t="s">
        <v>1489</v>
      </c>
      <c r="E322" s="171" t="s">
        <v>1</v>
      </c>
      <c r="F322" s="172" t="s">
        <v>2259</v>
      </c>
      <c r="H322" s="171" t="s">
        <v>1</v>
      </c>
      <c r="I322" s="173"/>
      <c r="L322" s="170"/>
      <c r="M322" s="174"/>
      <c r="T322" s="175"/>
      <c r="AT322" s="171" t="s">
        <v>1489</v>
      </c>
      <c r="AU322" s="171" t="s">
        <v>90</v>
      </c>
      <c r="AV322" s="12" t="s">
        <v>88</v>
      </c>
      <c r="AW322" s="12" t="s">
        <v>36</v>
      </c>
      <c r="AX322" s="12" t="s">
        <v>81</v>
      </c>
      <c r="AY322" s="171" t="s">
        <v>299</v>
      </c>
    </row>
    <row r="323" spans="2:65" s="13" customFormat="1">
      <c r="B323" s="176"/>
      <c r="D323" s="149" t="s">
        <v>1489</v>
      </c>
      <c r="E323" s="177" t="s">
        <v>1</v>
      </c>
      <c r="F323" s="178" t="s">
        <v>2326</v>
      </c>
      <c r="H323" s="179">
        <v>60.19</v>
      </c>
      <c r="I323" s="180"/>
      <c r="L323" s="176"/>
      <c r="M323" s="181"/>
      <c r="T323" s="182"/>
      <c r="AT323" s="177" t="s">
        <v>1489</v>
      </c>
      <c r="AU323" s="177" t="s">
        <v>90</v>
      </c>
      <c r="AV323" s="13" t="s">
        <v>90</v>
      </c>
      <c r="AW323" s="13" t="s">
        <v>36</v>
      </c>
      <c r="AX323" s="13" t="s">
        <v>88</v>
      </c>
      <c r="AY323" s="177" t="s">
        <v>299</v>
      </c>
    </row>
    <row r="324" spans="2:65" s="1" customFormat="1" ht="24.15" customHeight="1">
      <c r="B324" s="32"/>
      <c r="C324" s="136" t="s">
        <v>638</v>
      </c>
      <c r="D324" s="136" t="s">
        <v>302</v>
      </c>
      <c r="E324" s="137" t="s">
        <v>1752</v>
      </c>
      <c r="F324" s="138" t="s">
        <v>1753</v>
      </c>
      <c r="G324" s="139" t="s">
        <v>598</v>
      </c>
      <c r="H324" s="140">
        <v>2</v>
      </c>
      <c r="I324" s="141"/>
      <c r="J324" s="142">
        <f>ROUND(I324*H324,2)</f>
        <v>0</v>
      </c>
      <c r="K324" s="138" t="s">
        <v>1</v>
      </c>
      <c r="L324" s="32"/>
      <c r="M324" s="143" t="s">
        <v>1</v>
      </c>
      <c r="N324" s="144" t="s">
        <v>46</v>
      </c>
      <c r="P324" s="145">
        <f>O324*H324</f>
        <v>0</v>
      </c>
      <c r="Q324" s="145">
        <v>0</v>
      </c>
      <c r="R324" s="145">
        <f>Q324*H324</f>
        <v>0</v>
      </c>
      <c r="S324" s="145">
        <v>0</v>
      </c>
      <c r="T324" s="146">
        <f>S324*H324</f>
        <v>0</v>
      </c>
      <c r="AR324" s="147" t="s">
        <v>318</v>
      </c>
      <c r="AT324" s="147" t="s">
        <v>302</v>
      </c>
      <c r="AU324" s="147" t="s">
        <v>90</v>
      </c>
      <c r="AY324" s="17" t="s">
        <v>299</v>
      </c>
      <c r="BE324" s="148">
        <f>IF(N324="základní",J324,0)</f>
        <v>0</v>
      </c>
      <c r="BF324" s="148">
        <f>IF(N324="snížená",J324,0)</f>
        <v>0</v>
      </c>
      <c r="BG324" s="148">
        <f>IF(N324="zákl. přenesená",J324,0)</f>
        <v>0</v>
      </c>
      <c r="BH324" s="148">
        <f>IF(N324="sníž. přenesená",J324,0)</f>
        <v>0</v>
      </c>
      <c r="BI324" s="148">
        <f>IF(N324="nulová",J324,0)</f>
        <v>0</v>
      </c>
      <c r="BJ324" s="17" t="s">
        <v>88</v>
      </c>
      <c r="BK324" s="148">
        <f>ROUND(I324*H324,2)</f>
        <v>0</v>
      </c>
      <c r="BL324" s="17" t="s">
        <v>318</v>
      </c>
      <c r="BM324" s="147" t="s">
        <v>2340</v>
      </c>
    </row>
    <row r="325" spans="2:65" s="12" customFormat="1">
      <c r="B325" s="170"/>
      <c r="D325" s="149" t="s">
        <v>1489</v>
      </c>
      <c r="E325" s="171" t="s">
        <v>1</v>
      </c>
      <c r="F325" s="172" t="s">
        <v>1490</v>
      </c>
      <c r="H325" s="171" t="s">
        <v>1</v>
      </c>
      <c r="I325" s="173"/>
      <c r="L325" s="170"/>
      <c r="M325" s="174"/>
      <c r="T325" s="175"/>
      <c r="AT325" s="171" t="s">
        <v>1489</v>
      </c>
      <c r="AU325" s="171" t="s">
        <v>90</v>
      </c>
      <c r="AV325" s="12" t="s">
        <v>88</v>
      </c>
      <c r="AW325" s="12" t="s">
        <v>36</v>
      </c>
      <c r="AX325" s="12" t="s">
        <v>81</v>
      </c>
      <c r="AY325" s="171" t="s">
        <v>299</v>
      </c>
    </row>
    <row r="326" spans="2:65" s="12" customFormat="1">
      <c r="B326" s="170"/>
      <c r="D326" s="149" t="s">
        <v>1489</v>
      </c>
      <c r="E326" s="171" t="s">
        <v>1</v>
      </c>
      <c r="F326" s="172" t="s">
        <v>2259</v>
      </c>
      <c r="H326" s="171" t="s">
        <v>1</v>
      </c>
      <c r="I326" s="173"/>
      <c r="L326" s="170"/>
      <c r="M326" s="174"/>
      <c r="T326" s="175"/>
      <c r="AT326" s="171" t="s">
        <v>1489</v>
      </c>
      <c r="AU326" s="171" t="s">
        <v>90</v>
      </c>
      <c r="AV326" s="12" t="s">
        <v>88</v>
      </c>
      <c r="AW326" s="12" t="s">
        <v>36</v>
      </c>
      <c r="AX326" s="12" t="s">
        <v>81</v>
      </c>
      <c r="AY326" s="171" t="s">
        <v>299</v>
      </c>
    </row>
    <row r="327" spans="2:65" s="12" customFormat="1">
      <c r="B327" s="170"/>
      <c r="D327" s="149" t="s">
        <v>1489</v>
      </c>
      <c r="E327" s="171" t="s">
        <v>1</v>
      </c>
      <c r="F327" s="172" t="s">
        <v>2341</v>
      </c>
      <c r="H327" s="171" t="s">
        <v>1</v>
      </c>
      <c r="I327" s="173"/>
      <c r="L327" s="170"/>
      <c r="M327" s="174"/>
      <c r="T327" s="175"/>
      <c r="AT327" s="171" t="s">
        <v>1489</v>
      </c>
      <c r="AU327" s="171" t="s">
        <v>90</v>
      </c>
      <c r="AV327" s="12" t="s">
        <v>88</v>
      </c>
      <c r="AW327" s="12" t="s">
        <v>36</v>
      </c>
      <c r="AX327" s="12" t="s">
        <v>81</v>
      </c>
      <c r="AY327" s="171" t="s">
        <v>299</v>
      </c>
    </row>
    <row r="328" spans="2:65" s="13" customFormat="1">
      <c r="B328" s="176"/>
      <c r="D328" s="149" t="s">
        <v>1489</v>
      </c>
      <c r="E328" s="177" t="s">
        <v>1</v>
      </c>
      <c r="F328" s="178" t="s">
        <v>90</v>
      </c>
      <c r="H328" s="179">
        <v>2</v>
      </c>
      <c r="I328" s="180"/>
      <c r="L328" s="176"/>
      <c r="M328" s="181"/>
      <c r="T328" s="182"/>
      <c r="AT328" s="177" t="s">
        <v>1489</v>
      </c>
      <c r="AU328" s="177" t="s">
        <v>90</v>
      </c>
      <c r="AV328" s="13" t="s">
        <v>90</v>
      </c>
      <c r="AW328" s="13" t="s">
        <v>36</v>
      </c>
      <c r="AX328" s="13" t="s">
        <v>88</v>
      </c>
      <c r="AY328" s="177" t="s">
        <v>299</v>
      </c>
    </row>
    <row r="329" spans="2:65" s="1" customFormat="1" ht="37.950000000000003" customHeight="1">
      <c r="B329" s="32"/>
      <c r="C329" s="136" t="s">
        <v>644</v>
      </c>
      <c r="D329" s="136" t="s">
        <v>302</v>
      </c>
      <c r="E329" s="137" t="s">
        <v>1768</v>
      </c>
      <c r="F329" s="138" t="s">
        <v>1769</v>
      </c>
      <c r="G329" s="139" t="s">
        <v>598</v>
      </c>
      <c r="H329" s="140">
        <v>2</v>
      </c>
      <c r="I329" s="141"/>
      <c r="J329" s="142">
        <f>ROUND(I329*H329,2)</f>
        <v>0</v>
      </c>
      <c r="K329" s="138" t="s">
        <v>1487</v>
      </c>
      <c r="L329" s="32"/>
      <c r="M329" s="143" t="s">
        <v>1</v>
      </c>
      <c r="N329" s="144" t="s">
        <v>46</v>
      </c>
      <c r="P329" s="145">
        <f>O329*H329</f>
        <v>0</v>
      </c>
      <c r="Q329" s="145">
        <v>0.09</v>
      </c>
      <c r="R329" s="145">
        <f>Q329*H329</f>
        <v>0.18</v>
      </c>
      <c r="S329" s="145">
        <v>0</v>
      </c>
      <c r="T329" s="146">
        <f>S329*H329</f>
        <v>0</v>
      </c>
      <c r="AR329" s="147" t="s">
        <v>318</v>
      </c>
      <c r="AT329" s="147" t="s">
        <v>302</v>
      </c>
      <c r="AU329" s="147" t="s">
        <v>90</v>
      </c>
      <c r="AY329" s="17" t="s">
        <v>299</v>
      </c>
      <c r="BE329" s="148">
        <f>IF(N329="základní",J329,0)</f>
        <v>0</v>
      </c>
      <c r="BF329" s="148">
        <f>IF(N329="snížená",J329,0)</f>
        <v>0</v>
      </c>
      <c r="BG329" s="148">
        <f>IF(N329="zákl. přenesená",J329,0)</f>
        <v>0</v>
      </c>
      <c r="BH329" s="148">
        <f>IF(N329="sníž. přenesená",J329,0)</f>
        <v>0</v>
      </c>
      <c r="BI329" s="148">
        <f>IF(N329="nulová",J329,0)</f>
        <v>0</v>
      </c>
      <c r="BJ329" s="17" t="s">
        <v>88</v>
      </c>
      <c r="BK329" s="148">
        <f>ROUND(I329*H329,2)</f>
        <v>0</v>
      </c>
      <c r="BL329" s="17" t="s">
        <v>318</v>
      </c>
      <c r="BM329" s="147" t="s">
        <v>2342</v>
      </c>
    </row>
    <row r="330" spans="2:65" s="12" customFormat="1">
      <c r="B330" s="170"/>
      <c r="D330" s="149" t="s">
        <v>1489</v>
      </c>
      <c r="E330" s="171" t="s">
        <v>1</v>
      </c>
      <c r="F330" s="172" t="s">
        <v>1490</v>
      </c>
      <c r="H330" s="171" t="s">
        <v>1</v>
      </c>
      <c r="I330" s="173"/>
      <c r="L330" s="170"/>
      <c r="M330" s="174"/>
      <c r="T330" s="175"/>
      <c r="AT330" s="171" t="s">
        <v>1489</v>
      </c>
      <c r="AU330" s="171" t="s">
        <v>90</v>
      </c>
      <c r="AV330" s="12" t="s">
        <v>88</v>
      </c>
      <c r="AW330" s="12" t="s">
        <v>36</v>
      </c>
      <c r="AX330" s="12" t="s">
        <v>81</v>
      </c>
      <c r="AY330" s="171" t="s">
        <v>299</v>
      </c>
    </row>
    <row r="331" spans="2:65" s="12" customFormat="1">
      <c r="B331" s="170"/>
      <c r="D331" s="149" t="s">
        <v>1489</v>
      </c>
      <c r="E331" s="171" t="s">
        <v>1</v>
      </c>
      <c r="F331" s="172" t="s">
        <v>2259</v>
      </c>
      <c r="H331" s="171" t="s">
        <v>1</v>
      </c>
      <c r="I331" s="173"/>
      <c r="L331" s="170"/>
      <c r="M331" s="174"/>
      <c r="T331" s="175"/>
      <c r="AT331" s="171" t="s">
        <v>1489</v>
      </c>
      <c r="AU331" s="171" t="s">
        <v>90</v>
      </c>
      <c r="AV331" s="12" t="s">
        <v>88</v>
      </c>
      <c r="AW331" s="12" t="s">
        <v>36</v>
      </c>
      <c r="AX331" s="12" t="s">
        <v>81</v>
      </c>
      <c r="AY331" s="171" t="s">
        <v>299</v>
      </c>
    </row>
    <row r="332" spans="2:65" s="13" customFormat="1">
      <c r="B332" s="176"/>
      <c r="D332" s="149" t="s">
        <v>1489</v>
      </c>
      <c r="E332" s="177" t="s">
        <v>1</v>
      </c>
      <c r="F332" s="178" t="s">
        <v>90</v>
      </c>
      <c r="H332" s="179">
        <v>2</v>
      </c>
      <c r="I332" s="180"/>
      <c r="L332" s="176"/>
      <c r="M332" s="181"/>
      <c r="T332" s="182"/>
      <c r="AT332" s="177" t="s">
        <v>1489</v>
      </c>
      <c r="AU332" s="177" t="s">
        <v>90</v>
      </c>
      <c r="AV332" s="13" t="s">
        <v>90</v>
      </c>
      <c r="AW332" s="13" t="s">
        <v>36</v>
      </c>
      <c r="AX332" s="13" t="s">
        <v>88</v>
      </c>
      <c r="AY332" s="177" t="s">
        <v>299</v>
      </c>
    </row>
    <row r="333" spans="2:65" s="1" customFormat="1" ht="33" customHeight="1">
      <c r="B333" s="32"/>
      <c r="C333" s="158" t="s">
        <v>649</v>
      </c>
      <c r="D333" s="158" t="s">
        <v>340</v>
      </c>
      <c r="E333" s="159" t="s">
        <v>1772</v>
      </c>
      <c r="F333" s="160" t="s">
        <v>1773</v>
      </c>
      <c r="G333" s="161" t="s">
        <v>598</v>
      </c>
      <c r="H333" s="162">
        <v>2</v>
      </c>
      <c r="I333" s="163"/>
      <c r="J333" s="164">
        <f>ROUND(I333*H333,2)</f>
        <v>0</v>
      </c>
      <c r="K333" s="160" t="s">
        <v>1</v>
      </c>
      <c r="L333" s="165"/>
      <c r="M333" s="166" t="s">
        <v>1</v>
      </c>
      <c r="N333" s="167" t="s">
        <v>46</v>
      </c>
      <c r="P333" s="145">
        <f>O333*H333</f>
        <v>0</v>
      </c>
      <c r="Q333" s="145">
        <v>0.19600000000000001</v>
      </c>
      <c r="R333" s="145">
        <f>Q333*H333</f>
        <v>0.39200000000000002</v>
      </c>
      <c r="S333" s="145">
        <v>0</v>
      </c>
      <c r="T333" s="146">
        <f>S333*H333</f>
        <v>0</v>
      </c>
      <c r="AR333" s="147" t="s">
        <v>337</v>
      </c>
      <c r="AT333" s="147" t="s">
        <v>340</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2343</v>
      </c>
    </row>
    <row r="334" spans="2:65" s="1" customFormat="1" ht="16.5" customHeight="1">
      <c r="B334" s="32"/>
      <c r="C334" s="136" t="s">
        <v>653</v>
      </c>
      <c r="D334" s="136" t="s">
        <v>302</v>
      </c>
      <c r="E334" s="137" t="s">
        <v>1775</v>
      </c>
      <c r="F334" s="138" t="s">
        <v>1776</v>
      </c>
      <c r="G334" s="139" t="s">
        <v>647</v>
      </c>
      <c r="H334" s="140">
        <v>60.19</v>
      </c>
      <c r="I334" s="141"/>
      <c r="J334" s="142">
        <f>ROUND(I334*H334,2)</f>
        <v>0</v>
      </c>
      <c r="K334" s="138" t="s">
        <v>1487</v>
      </c>
      <c r="L334" s="32"/>
      <c r="M334" s="143" t="s">
        <v>1</v>
      </c>
      <c r="N334" s="144" t="s">
        <v>46</v>
      </c>
      <c r="P334" s="145">
        <f>O334*H334</f>
        <v>0</v>
      </c>
      <c r="Q334" s="145">
        <v>2.0000000000000001E-4</v>
      </c>
      <c r="R334" s="145">
        <f>Q334*H334</f>
        <v>1.2038E-2</v>
      </c>
      <c r="S334" s="145">
        <v>0</v>
      </c>
      <c r="T334" s="146">
        <f>S334*H334</f>
        <v>0</v>
      </c>
      <c r="AR334" s="147" t="s">
        <v>318</v>
      </c>
      <c r="AT334" s="147" t="s">
        <v>302</v>
      </c>
      <c r="AU334" s="147" t="s">
        <v>90</v>
      </c>
      <c r="AY334" s="17" t="s">
        <v>299</v>
      </c>
      <c r="BE334" s="148">
        <f>IF(N334="základní",J334,0)</f>
        <v>0</v>
      </c>
      <c r="BF334" s="148">
        <f>IF(N334="snížená",J334,0)</f>
        <v>0</v>
      </c>
      <c r="BG334" s="148">
        <f>IF(N334="zákl. přenesená",J334,0)</f>
        <v>0</v>
      </c>
      <c r="BH334" s="148">
        <f>IF(N334="sníž. přenesená",J334,0)</f>
        <v>0</v>
      </c>
      <c r="BI334" s="148">
        <f>IF(N334="nulová",J334,0)</f>
        <v>0</v>
      </c>
      <c r="BJ334" s="17" t="s">
        <v>88</v>
      </c>
      <c r="BK334" s="148">
        <f>ROUND(I334*H334,2)</f>
        <v>0</v>
      </c>
      <c r="BL334" s="17" t="s">
        <v>318</v>
      </c>
      <c r="BM334" s="147" t="s">
        <v>2344</v>
      </c>
    </row>
    <row r="335" spans="2:65" s="12" customFormat="1">
      <c r="B335" s="170"/>
      <c r="D335" s="149" t="s">
        <v>1489</v>
      </c>
      <c r="E335" s="171" t="s">
        <v>1</v>
      </c>
      <c r="F335" s="172" t="s">
        <v>1490</v>
      </c>
      <c r="H335" s="171" t="s">
        <v>1</v>
      </c>
      <c r="I335" s="173"/>
      <c r="L335" s="170"/>
      <c r="M335" s="174"/>
      <c r="T335" s="175"/>
      <c r="AT335" s="171" t="s">
        <v>1489</v>
      </c>
      <c r="AU335" s="171" t="s">
        <v>90</v>
      </c>
      <c r="AV335" s="12" t="s">
        <v>88</v>
      </c>
      <c r="AW335" s="12" t="s">
        <v>36</v>
      </c>
      <c r="AX335" s="12" t="s">
        <v>81</v>
      </c>
      <c r="AY335" s="171" t="s">
        <v>299</v>
      </c>
    </row>
    <row r="336" spans="2:65" s="12" customFormat="1">
      <c r="B336" s="170"/>
      <c r="D336" s="149" t="s">
        <v>1489</v>
      </c>
      <c r="E336" s="171" t="s">
        <v>1</v>
      </c>
      <c r="F336" s="172" t="s">
        <v>2259</v>
      </c>
      <c r="H336" s="171" t="s">
        <v>1</v>
      </c>
      <c r="I336" s="173"/>
      <c r="L336" s="170"/>
      <c r="M336" s="174"/>
      <c r="T336" s="175"/>
      <c r="AT336" s="171" t="s">
        <v>1489</v>
      </c>
      <c r="AU336" s="171" t="s">
        <v>90</v>
      </c>
      <c r="AV336" s="12" t="s">
        <v>88</v>
      </c>
      <c r="AW336" s="12" t="s">
        <v>36</v>
      </c>
      <c r="AX336" s="12" t="s">
        <v>81</v>
      </c>
      <c r="AY336" s="171" t="s">
        <v>299</v>
      </c>
    </row>
    <row r="337" spans="2:65" s="13" customFormat="1">
      <c r="B337" s="176"/>
      <c r="D337" s="149" t="s">
        <v>1489</v>
      </c>
      <c r="E337" s="177" t="s">
        <v>1</v>
      </c>
      <c r="F337" s="178" t="s">
        <v>2326</v>
      </c>
      <c r="H337" s="179">
        <v>60.19</v>
      </c>
      <c r="I337" s="180"/>
      <c r="L337" s="176"/>
      <c r="M337" s="181"/>
      <c r="T337" s="182"/>
      <c r="AT337" s="177" t="s">
        <v>1489</v>
      </c>
      <c r="AU337" s="177" t="s">
        <v>90</v>
      </c>
      <c r="AV337" s="13" t="s">
        <v>90</v>
      </c>
      <c r="AW337" s="13" t="s">
        <v>36</v>
      </c>
      <c r="AX337" s="13" t="s">
        <v>88</v>
      </c>
      <c r="AY337" s="177" t="s">
        <v>299</v>
      </c>
    </row>
    <row r="338" spans="2:65" s="1" customFormat="1" ht="24.15" customHeight="1">
      <c r="B338" s="32"/>
      <c r="C338" s="136" t="s">
        <v>657</v>
      </c>
      <c r="D338" s="136" t="s">
        <v>302</v>
      </c>
      <c r="E338" s="137" t="s">
        <v>1778</v>
      </c>
      <c r="F338" s="138" t="s">
        <v>1779</v>
      </c>
      <c r="G338" s="139" t="s">
        <v>647</v>
      </c>
      <c r="H338" s="140">
        <v>60.19</v>
      </c>
      <c r="I338" s="141"/>
      <c r="J338" s="142">
        <f>ROUND(I338*H338,2)</f>
        <v>0</v>
      </c>
      <c r="K338" s="138" t="s">
        <v>1487</v>
      </c>
      <c r="L338" s="32"/>
      <c r="M338" s="143" t="s">
        <v>1</v>
      </c>
      <c r="N338" s="144" t="s">
        <v>46</v>
      </c>
      <c r="P338" s="145">
        <f>O338*H338</f>
        <v>0</v>
      </c>
      <c r="Q338" s="145">
        <v>9.0000000000000006E-5</v>
      </c>
      <c r="R338" s="145">
        <f>Q338*H338</f>
        <v>5.4171000000000002E-3</v>
      </c>
      <c r="S338" s="145">
        <v>0</v>
      </c>
      <c r="T338" s="146">
        <f>S338*H338</f>
        <v>0</v>
      </c>
      <c r="AR338" s="147" t="s">
        <v>318</v>
      </c>
      <c r="AT338" s="147" t="s">
        <v>302</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2345</v>
      </c>
    </row>
    <row r="339" spans="2:65" s="12" customFormat="1">
      <c r="B339" s="170"/>
      <c r="D339" s="149" t="s">
        <v>1489</v>
      </c>
      <c r="E339" s="171" t="s">
        <v>1</v>
      </c>
      <c r="F339" s="172" t="s">
        <v>1490</v>
      </c>
      <c r="H339" s="171" t="s">
        <v>1</v>
      </c>
      <c r="I339" s="173"/>
      <c r="L339" s="170"/>
      <c r="M339" s="174"/>
      <c r="T339" s="175"/>
      <c r="AT339" s="171" t="s">
        <v>1489</v>
      </c>
      <c r="AU339" s="171" t="s">
        <v>90</v>
      </c>
      <c r="AV339" s="12" t="s">
        <v>88</v>
      </c>
      <c r="AW339" s="12" t="s">
        <v>36</v>
      </c>
      <c r="AX339" s="12" t="s">
        <v>81</v>
      </c>
      <c r="AY339" s="171" t="s">
        <v>299</v>
      </c>
    </row>
    <row r="340" spans="2:65" s="12" customFormat="1">
      <c r="B340" s="170"/>
      <c r="D340" s="149" t="s">
        <v>1489</v>
      </c>
      <c r="E340" s="171" t="s">
        <v>1</v>
      </c>
      <c r="F340" s="172" t="s">
        <v>2259</v>
      </c>
      <c r="H340" s="171" t="s">
        <v>1</v>
      </c>
      <c r="I340" s="173"/>
      <c r="L340" s="170"/>
      <c r="M340" s="174"/>
      <c r="T340" s="175"/>
      <c r="AT340" s="171" t="s">
        <v>1489</v>
      </c>
      <c r="AU340" s="171" t="s">
        <v>90</v>
      </c>
      <c r="AV340" s="12" t="s">
        <v>88</v>
      </c>
      <c r="AW340" s="12" t="s">
        <v>36</v>
      </c>
      <c r="AX340" s="12" t="s">
        <v>81</v>
      </c>
      <c r="AY340" s="171" t="s">
        <v>299</v>
      </c>
    </row>
    <row r="341" spans="2:65" s="13" customFormat="1">
      <c r="B341" s="176"/>
      <c r="D341" s="149" t="s">
        <v>1489</v>
      </c>
      <c r="E341" s="177" t="s">
        <v>1</v>
      </c>
      <c r="F341" s="178" t="s">
        <v>2326</v>
      </c>
      <c r="H341" s="179">
        <v>60.19</v>
      </c>
      <c r="I341" s="180"/>
      <c r="L341" s="176"/>
      <c r="M341" s="181"/>
      <c r="T341" s="182"/>
      <c r="AT341" s="177" t="s">
        <v>1489</v>
      </c>
      <c r="AU341" s="177" t="s">
        <v>90</v>
      </c>
      <c r="AV341" s="13" t="s">
        <v>90</v>
      </c>
      <c r="AW341" s="13" t="s">
        <v>36</v>
      </c>
      <c r="AX341" s="13" t="s">
        <v>88</v>
      </c>
      <c r="AY341" s="177" t="s">
        <v>299</v>
      </c>
    </row>
    <row r="342" spans="2:65" s="11" customFormat="1" ht="22.95" customHeight="1">
      <c r="B342" s="124"/>
      <c r="D342" s="125" t="s">
        <v>80</v>
      </c>
      <c r="E342" s="134" t="s">
        <v>1972</v>
      </c>
      <c r="F342" s="134" t="s">
        <v>1973</v>
      </c>
      <c r="I342" s="127"/>
      <c r="J342" s="135">
        <f>BK342</f>
        <v>0</v>
      </c>
      <c r="L342" s="124"/>
      <c r="M342" s="129"/>
      <c r="P342" s="130">
        <f>SUM(P343:P346)</f>
        <v>0</v>
      </c>
      <c r="R342" s="130">
        <f>SUM(R343:R346)</f>
        <v>0</v>
      </c>
      <c r="T342" s="131">
        <f>SUM(T343:T346)</f>
        <v>0</v>
      </c>
      <c r="AR342" s="125" t="s">
        <v>88</v>
      </c>
      <c r="AT342" s="132" t="s">
        <v>80</v>
      </c>
      <c r="AU342" s="132" t="s">
        <v>88</v>
      </c>
      <c r="AY342" s="125" t="s">
        <v>299</v>
      </c>
      <c r="BK342" s="133">
        <f>SUM(BK343:BK346)</f>
        <v>0</v>
      </c>
    </row>
    <row r="343" spans="2:65" s="1" customFormat="1" ht="21.75" customHeight="1">
      <c r="B343" s="32"/>
      <c r="C343" s="136" t="s">
        <v>661</v>
      </c>
      <c r="D343" s="136" t="s">
        <v>302</v>
      </c>
      <c r="E343" s="137" t="s">
        <v>1974</v>
      </c>
      <c r="F343" s="138" t="s">
        <v>1975</v>
      </c>
      <c r="G343" s="139" t="s">
        <v>1636</v>
      </c>
      <c r="H343" s="140">
        <v>10.173999999999999</v>
      </c>
      <c r="I343" s="141"/>
      <c r="J343" s="142">
        <f>ROUND(I343*H343,2)</f>
        <v>0</v>
      </c>
      <c r="K343" s="138" t="s">
        <v>1487</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2346</v>
      </c>
    </row>
    <row r="344" spans="2:65" s="1" customFormat="1" ht="24.15" customHeight="1">
      <c r="B344" s="32"/>
      <c r="C344" s="136" t="s">
        <v>665</v>
      </c>
      <c r="D344" s="136" t="s">
        <v>302</v>
      </c>
      <c r="E344" s="137" t="s">
        <v>1977</v>
      </c>
      <c r="F344" s="138" t="s">
        <v>1978</v>
      </c>
      <c r="G344" s="139" t="s">
        <v>1636</v>
      </c>
      <c r="H344" s="140">
        <v>162.78399999999999</v>
      </c>
      <c r="I344" s="141"/>
      <c r="J344" s="142">
        <f>ROUND(I344*H344,2)</f>
        <v>0</v>
      </c>
      <c r="K344" s="138" t="s">
        <v>1487</v>
      </c>
      <c r="L344" s="32"/>
      <c r="M344" s="143" t="s">
        <v>1</v>
      </c>
      <c r="N344" s="144" t="s">
        <v>46</v>
      </c>
      <c r="P344" s="145">
        <f>O344*H344</f>
        <v>0</v>
      </c>
      <c r="Q344" s="145">
        <v>0</v>
      </c>
      <c r="R344" s="145">
        <f>Q344*H344</f>
        <v>0</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2347</v>
      </c>
    </row>
    <row r="345" spans="2:65" s="13" customFormat="1">
      <c r="B345" s="176"/>
      <c r="D345" s="149" t="s">
        <v>1489</v>
      </c>
      <c r="F345" s="178" t="s">
        <v>2348</v>
      </c>
      <c r="H345" s="179">
        <v>162.78399999999999</v>
      </c>
      <c r="I345" s="180"/>
      <c r="L345" s="176"/>
      <c r="M345" s="181"/>
      <c r="T345" s="182"/>
      <c r="AT345" s="177" t="s">
        <v>1489</v>
      </c>
      <c r="AU345" s="177" t="s">
        <v>90</v>
      </c>
      <c r="AV345" s="13" t="s">
        <v>90</v>
      </c>
      <c r="AW345" s="13" t="s">
        <v>4</v>
      </c>
      <c r="AX345" s="13" t="s">
        <v>88</v>
      </c>
      <c r="AY345" s="177" t="s">
        <v>299</v>
      </c>
    </row>
    <row r="346" spans="2:65" s="1" customFormat="1" ht="44.25" customHeight="1">
      <c r="B346" s="32"/>
      <c r="C346" s="136" t="s">
        <v>669</v>
      </c>
      <c r="D346" s="136" t="s">
        <v>302</v>
      </c>
      <c r="E346" s="137" t="s">
        <v>1981</v>
      </c>
      <c r="F346" s="138" t="s">
        <v>1982</v>
      </c>
      <c r="G346" s="139" t="s">
        <v>1636</v>
      </c>
      <c r="H346" s="140">
        <v>10.173999999999999</v>
      </c>
      <c r="I346" s="141"/>
      <c r="J346" s="142">
        <f>ROUND(I346*H346,2)</f>
        <v>0</v>
      </c>
      <c r="K346" s="138" t="s">
        <v>1487</v>
      </c>
      <c r="L346" s="32"/>
      <c r="M346" s="143" t="s">
        <v>1</v>
      </c>
      <c r="N346" s="144" t="s">
        <v>46</v>
      </c>
      <c r="P346" s="145">
        <f>O346*H346</f>
        <v>0</v>
      </c>
      <c r="Q346" s="145">
        <v>0</v>
      </c>
      <c r="R346" s="145">
        <f>Q346*H346</f>
        <v>0</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2349</v>
      </c>
    </row>
    <row r="347" spans="2:65" s="11" customFormat="1" ht="22.95" customHeight="1">
      <c r="B347" s="124"/>
      <c r="D347" s="125" t="s">
        <v>80</v>
      </c>
      <c r="E347" s="134" t="s">
        <v>1789</v>
      </c>
      <c r="F347" s="134" t="s">
        <v>1790</v>
      </c>
      <c r="I347" s="127"/>
      <c r="J347" s="135">
        <f>BK347</f>
        <v>0</v>
      </c>
      <c r="L347" s="124"/>
      <c r="M347" s="129"/>
      <c r="P347" s="130">
        <f>P348</f>
        <v>0</v>
      </c>
      <c r="R347" s="130">
        <f>R348</f>
        <v>0</v>
      </c>
      <c r="T347" s="131">
        <f>T348</f>
        <v>0</v>
      </c>
      <c r="AR347" s="125" t="s">
        <v>88</v>
      </c>
      <c r="AT347" s="132" t="s">
        <v>80</v>
      </c>
      <c r="AU347" s="132" t="s">
        <v>88</v>
      </c>
      <c r="AY347" s="125" t="s">
        <v>299</v>
      </c>
      <c r="BK347" s="133">
        <f>BK348</f>
        <v>0</v>
      </c>
    </row>
    <row r="348" spans="2:65" s="1" customFormat="1" ht="24.15" customHeight="1">
      <c r="B348" s="32"/>
      <c r="C348" s="136" t="s">
        <v>673</v>
      </c>
      <c r="D348" s="136" t="s">
        <v>302</v>
      </c>
      <c r="E348" s="137" t="s">
        <v>1791</v>
      </c>
      <c r="F348" s="138" t="s">
        <v>1792</v>
      </c>
      <c r="G348" s="139" t="s">
        <v>1636</v>
      </c>
      <c r="H348" s="140">
        <v>2.9049999999999998</v>
      </c>
      <c r="I348" s="141"/>
      <c r="J348" s="142">
        <f>ROUND(I348*H348,2)</f>
        <v>0</v>
      </c>
      <c r="K348" s="138" t="s">
        <v>1487</v>
      </c>
      <c r="L348" s="32"/>
      <c r="M348" s="153" t="s">
        <v>1</v>
      </c>
      <c r="N348" s="154" t="s">
        <v>46</v>
      </c>
      <c r="O348" s="155"/>
      <c r="P348" s="156">
        <f>O348*H348</f>
        <v>0</v>
      </c>
      <c r="Q348" s="156">
        <v>0</v>
      </c>
      <c r="R348" s="156">
        <f>Q348*H348</f>
        <v>0</v>
      </c>
      <c r="S348" s="156">
        <v>0</v>
      </c>
      <c r="T348" s="157">
        <f>S348*H348</f>
        <v>0</v>
      </c>
      <c r="AR348" s="147" t="s">
        <v>318</v>
      </c>
      <c r="AT348" s="147" t="s">
        <v>302</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2350</v>
      </c>
    </row>
    <row r="349" spans="2:65" s="1" customFormat="1" ht="6.9" customHeight="1">
      <c r="B349" s="44"/>
      <c r="C349" s="45"/>
      <c r="D349" s="45"/>
      <c r="E349" s="45"/>
      <c r="F349" s="45"/>
      <c r="G349" s="45"/>
      <c r="H349" s="45"/>
      <c r="I349" s="45"/>
      <c r="J349" s="45"/>
      <c r="K349" s="45"/>
      <c r="L349" s="32"/>
    </row>
  </sheetData>
  <sheetProtection algorithmName="SHA-512" hashValue="l2Fj3dTdZfSJt0d1wxRt7ZoL54YzHT3cgQyw0Eb9yXjA/AphTupNZ3X34NO/Fne/S+qSUEy2ovJjrwIucoH83w==" saltValue="831Yw8eS8hfSo8DIEW4n0LbjRa59AYS7TPV8x3MN98Qg6CjDjJj/u4k6KBDF0Fa6sZ5b14XZGIxRMrWyXQgvqg==" spinCount="100000" sheet="1" objects="1" scenarios="1" formatColumns="0" formatRows="0" autoFilter="0"/>
  <autoFilter ref="C127:K348" xr:uid="{00000000-0009-0000-0000-00000A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41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129</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2351</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ROUND((SUM(BE128:BE409)),  2)</f>
        <v>0</v>
      </c>
      <c r="I35" s="96">
        <v>0.21</v>
      </c>
      <c r="J35" s="86">
        <f>ROUND(((SUM(BE128:BE409))*I35),  2)</f>
        <v>0</v>
      </c>
      <c r="L35" s="32"/>
    </row>
    <row r="36" spans="2:12" s="1" customFormat="1" ht="14.4" customHeight="1">
      <c r="B36" s="32"/>
      <c r="E36" s="27" t="s">
        <v>47</v>
      </c>
      <c r="F36" s="86">
        <f>ROUND((SUM(BF128:BF409)),  2)</f>
        <v>0</v>
      </c>
      <c r="I36" s="96">
        <v>0.12</v>
      </c>
      <c r="J36" s="86">
        <f>ROUND(((SUM(BF128:BF409))*I36),  2)</f>
        <v>0</v>
      </c>
      <c r="L36" s="32"/>
    </row>
    <row r="37" spans="2:12" s="1" customFormat="1" ht="14.4" hidden="1" customHeight="1">
      <c r="B37" s="32"/>
      <c r="E37" s="27" t="s">
        <v>48</v>
      </c>
      <c r="F37" s="86">
        <f>ROUND((SUM(BG128:BG409)),  2)</f>
        <v>0</v>
      </c>
      <c r="I37" s="96">
        <v>0.21</v>
      </c>
      <c r="J37" s="86">
        <f>0</f>
        <v>0</v>
      </c>
      <c r="L37" s="32"/>
    </row>
    <row r="38" spans="2:12" s="1" customFormat="1" ht="14.4" hidden="1" customHeight="1">
      <c r="B38" s="32"/>
      <c r="E38" s="27" t="s">
        <v>49</v>
      </c>
      <c r="F38" s="86">
        <f>ROUND((SUM(BH128:BH409)),  2)</f>
        <v>0</v>
      </c>
      <c r="I38" s="96">
        <v>0.12</v>
      </c>
      <c r="J38" s="86">
        <f>0</f>
        <v>0</v>
      </c>
      <c r="L38" s="32"/>
    </row>
    <row r="39" spans="2:12" s="1" customFormat="1" ht="14.4" hidden="1" customHeight="1">
      <c r="B39" s="32"/>
      <c r="E39" s="27" t="s">
        <v>50</v>
      </c>
      <c r="F39" s="86">
        <f>ROUND((SUM(BI128:BI409)),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01.07 - Stoka A-3</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1476</v>
      </c>
      <c r="E99" s="110"/>
      <c r="F99" s="110"/>
      <c r="G99" s="110"/>
      <c r="H99" s="110"/>
      <c r="I99" s="110"/>
      <c r="J99" s="111">
        <f>J129</f>
        <v>0</v>
      </c>
      <c r="L99" s="108"/>
    </row>
    <row r="100" spans="2:47" s="9" customFormat="1" ht="19.95" customHeight="1">
      <c r="B100" s="112"/>
      <c r="D100" s="113" t="s">
        <v>1477</v>
      </c>
      <c r="E100" s="114"/>
      <c r="F100" s="114"/>
      <c r="G100" s="114"/>
      <c r="H100" s="114"/>
      <c r="I100" s="114"/>
      <c r="J100" s="115">
        <f>J130</f>
        <v>0</v>
      </c>
      <c r="L100" s="112"/>
    </row>
    <row r="101" spans="2:47" s="9" customFormat="1" ht="19.95" customHeight="1">
      <c r="B101" s="112"/>
      <c r="D101" s="113" t="s">
        <v>1478</v>
      </c>
      <c r="E101" s="114"/>
      <c r="F101" s="114"/>
      <c r="G101" s="114"/>
      <c r="H101" s="114"/>
      <c r="I101" s="114"/>
      <c r="J101" s="115">
        <f>J320</f>
        <v>0</v>
      </c>
      <c r="L101" s="112"/>
    </row>
    <row r="102" spans="2:47" s="9" customFormat="1" ht="19.95" customHeight="1">
      <c r="B102" s="112"/>
      <c r="D102" s="113" t="s">
        <v>1479</v>
      </c>
      <c r="E102" s="114"/>
      <c r="F102" s="114"/>
      <c r="G102" s="114"/>
      <c r="H102" s="114"/>
      <c r="I102" s="114"/>
      <c r="J102" s="115">
        <f>J329</f>
        <v>0</v>
      </c>
      <c r="L102" s="112"/>
    </row>
    <row r="103" spans="2:47" s="9" customFormat="1" ht="19.95" customHeight="1">
      <c r="B103" s="112"/>
      <c r="D103" s="113" t="s">
        <v>1986</v>
      </c>
      <c r="E103" s="114"/>
      <c r="F103" s="114"/>
      <c r="G103" s="114"/>
      <c r="H103" s="114"/>
      <c r="I103" s="114"/>
      <c r="J103" s="115">
        <f>J351</f>
        <v>0</v>
      </c>
      <c r="L103" s="112"/>
    </row>
    <row r="104" spans="2:47" s="9" customFormat="1" ht="19.95" customHeight="1">
      <c r="B104" s="112"/>
      <c r="D104" s="113" t="s">
        <v>1480</v>
      </c>
      <c r="E104" s="114"/>
      <c r="F104" s="114"/>
      <c r="G104" s="114"/>
      <c r="H104" s="114"/>
      <c r="I104" s="114"/>
      <c r="J104" s="115">
        <f>J360</f>
        <v>0</v>
      </c>
      <c r="L104" s="112"/>
    </row>
    <row r="105" spans="2:47" s="9" customFormat="1" ht="19.95" customHeight="1">
      <c r="B105" s="112"/>
      <c r="D105" s="113" t="s">
        <v>1882</v>
      </c>
      <c r="E105" s="114"/>
      <c r="F105" s="114"/>
      <c r="G105" s="114"/>
      <c r="H105" s="114"/>
      <c r="I105" s="114"/>
      <c r="J105" s="115">
        <f>J403</f>
        <v>0</v>
      </c>
      <c r="L105" s="112"/>
    </row>
    <row r="106" spans="2:47" s="9" customFormat="1" ht="19.95" customHeight="1">
      <c r="B106" s="112"/>
      <c r="D106" s="113" t="s">
        <v>1481</v>
      </c>
      <c r="E106" s="114"/>
      <c r="F106" s="114"/>
      <c r="G106" s="114"/>
      <c r="H106" s="114"/>
      <c r="I106" s="114"/>
      <c r="J106" s="115">
        <f>J408</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70" t="str">
        <f>E7</f>
        <v>TÁBOR - STOKLASNÁ LHOTA, VODOVOD A KANALIZACE</v>
      </c>
      <c r="F116" s="271"/>
      <c r="G116" s="271"/>
      <c r="H116" s="271"/>
      <c r="L116" s="32"/>
    </row>
    <row r="117" spans="2:63" ht="12" customHeight="1">
      <c r="B117" s="20"/>
      <c r="C117" s="27" t="s">
        <v>264</v>
      </c>
      <c r="L117" s="20"/>
    </row>
    <row r="118" spans="2:63" s="1" customFormat="1" ht="16.5" customHeight="1">
      <c r="B118" s="32"/>
      <c r="E118" s="270" t="s">
        <v>1473</v>
      </c>
      <c r="F118" s="269"/>
      <c r="G118" s="269"/>
      <c r="H118" s="269"/>
      <c r="L118" s="32"/>
    </row>
    <row r="119" spans="2:63" s="1" customFormat="1" ht="12" customHeight="1">
      <c r="B119" s="32"/>
      <c r="C119" s="27" t="s">
        <v>266</v>
      </c>
      <c r="L119" s="32"/>
    </row>
    <row r="120" spans="2:63" s="1" customFormat="1" ht="16.5" customHeight="1">
      <c r="B120" s="32"/>
      <c r="E120" s="247" t="str">
        <f>E11</f>
        <v>01.07 - Stoka A-3</v>
      </c>
      <c r="F120" s="269"/>
      <c r="G120" s="269"/>
      <c r="H120" s="269"/>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28. 4. 2025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ing. Zdena Průšková</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13.18846958</v>
      </c>
      <c r="S128" s="53"/>
      <c r="T128" s="122">
        <f>T129</f>
        <v>19.486080000000001</v>
      </c>
      <c r="AT128" s="17" t="s">
        <v>80</v>
      </c>
      <c r="AU128" s="17" t="s">
        <v>273</v>
      </c>
      <c r="BK128" s="123">
        <f>BK129</f>
        <v>0</v>
      </c>
    </row>
    <row r="129" spans="2:65" s="11" customFormat="1" ht="25.95" customHeight="1">
      <c r="B129" s="124"/>
      <c r="D129" s="125" t="s">
        <v>80</v>
      </c>
      <c r="E129" s="126" t="s">
        <v>1482</v>
      </c>
      <c r="F129" s="126" t="s">
        <v>1483</v>
      </c>
      <c r="I129" s="127"/>
      <c r="J129" s="128">
        <f>BK129</f>
        <v>0</v>
      </c>
      <c r="L129" s="124"/>
      <c r="M129" s="129"/>
      <c r="P129" s="130">
        <f>P130+P320+P329+P351+P360+P403+P408</f>
        <v>0</v>
      </c>
      <c r="R129" s="130">
        <f>R130+R320+R329+R351+R360+R403+R408</f>
        <v>13.18846958</v>
      </c>
      <c r="T129" s="131">
        <f>T130+T320+T329+T351+T360+T403+T408</f>
        <v>19.486080000000001</v>
      </c>
      <c r="AR129" s="125" t="s">
        <v>88</v>
      </c>
      <c r="AT129" s="132" t="s">
        <v>80</v>
      </c>
      <c r="AU129" s="132" t="s">
        <v>81</v>
      </c>
      <c r="AY129" s="125" t="s">
        <v>299</v>
      </c>
      <c r="BK129" s="133">
        <f>BK130+BK320+BK329+BK351+BK360+BK403+BK408</f>
        <v>0</v>
      </c>
    </row>
    <row r="130" spans="2:65" s="11" customFormat="1" ht="22.95" customHeight="1">
      <c r="B130" s="124"/>
      <c r="D130" s="125" t="s">
        <v>80</v>
      </c>
      <c r="E130" s="134" t="s">
        <v>88</v>
      </c>
      <c r="F130" s="134" t="s">
        <v>1448</v>
      </c>
      <c r="I130" s="127"/>
      <c r="J130" s="135">
        <f>BK130</f>
        <v>0</v>
      </c>
      <c r="L130" s="124"/>
      <c r="M130" s="129"/>
      <c r="P130" s="130">
        <f>SUM(P131:P319)</f>
        <v>0</v>
      </c>
      <c r="R130" s="130">
        <f>SUM(R131:R319)</f>
        <v>1.59554361</v>
      </c>
      <c r="T130" s="131">
        <f>SUM(T131:T319)</f>
        <v>19.486080000000001</v>
      </c>
      <c r="AR130" s="125" t="s">
        <v>88</v>
      </c>
      <c r="AT130" s="132" t="s">
        <v>80</v>
      </c>
      <c r="AU130" s="132" t="s">
        <v>88</v>
      </c>
      <c r="AY130" s="125" t="s">
        <v>299</v>
      </c>
      <c r="BK130" s="133">
        <f>SUM(BK131:BK319)</f>
        <v>0</v>
      </c>
    </row>
    <row r="131" spans="2:65" s="1" customFormat="1" ht="21.75" customHeight="1">
      <c r="B131" s="32"/>
      <c r="C131" s="136" t="s">
        <v>88</v>
      </c>
      <c r="D131" s="136" t="s">
        <v>302</v>
      </c>
      <c r="E131" s="137" t="s">
        <v>2352</v>
      </c>
      <c r="F131" s="138" t="s">
        <v>2353</v>
      </c>
      <c r="G131" s="139" t="s">
        <v>598</v>
      </c>
      <c r="H131" s="140">
        <v>6</v>
      </c>
      <c r="I131" s="141"/>
      <c r="J131" s="142">
        <f>ROUND(I131*H131,2)</f>
        <v>0</v>
      </c>
      <c r="K131" s="138" t="s">
        <v>1487</v>
      </c>
      <c r="L131" s="32"/>
      <c r="M131" s="143" t="s">
        <v>1</v>
      </c>
      <c r="N131" s="144" t="s">
        <v>46</v>
      </c>
      <c r="P131" s="145">
        <f>O131*H131</f>
        <v>0</v>
      </c>
      <c r="Q131" s="145">
        <v>0</v>
      </c>
      <c r="R131" s="145">
        <f>Q131*H131</f>
        <v>0</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2354</v>
      </c>
    </row>
    <row r="132" spans="2:65" s="1" customFormat="1" ht="24.15" customHeight="1">
      <c r="B132" s="32"/>
      <c r="C132" s="136" t="s">
        <v>90</v>
      </c>
      <c r="D132" s="136" t="s">
        <v>302</v>
      </c>
      <c r="E132" s="137" t="s">
        <v>2355</v>
      </c>
      <c r="F132" s="138" t="s">
        <v>2356</v>
      </c>
      <c r="G132" s="139" t="s">
        <v>598</v>
      </c>
      <c r="H132" s="140">
        <v>6</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2357</v>
      </c>
    </row>
    <row r="133" spans="2:65" s="12" customFormat="1">
      <c r="B133" s="170"/>
      <c r="D133" s="149" t="s">
        <v>1489</v>
      </c>
      <c r="E133" s="171" t="s">
        <v>1</v>
      </c>
      <c r="F133" s="172" t="s">
        <v>1490</v>
      </c>
      <c r="H133" s="171" t="s">
        <v>1</v>
      </c>
      <c r="I133" s="173"/>
      <c r="L133" s="170"/>
      <c r="M133" s="174"/>
      <c r="T133" s="175"/>
      <c r="AT133" s="171" t="s">
        <v>1489</v>
      </c>
      <c r="AU133" s="171" t="s">
        <v>90</v>
      </c>
      <c r="AV133" s="12" t="s">
        <v>88</v>
      </c>
      <c r="AW133" s="12" t="s">
        <v>36</v>
      </c>
      <c r="AX133" s="12" t="s">
        <v>81</v>
      </c>
      <c r="AY133" s="171" t="s">
        <v>299</v>
      </c>
    </row>
    <row r="134" spans="2:65" s="12" customFormat="1">
      <c r="B134" s="170"/>
      <c r="D134" s="149" t="s">
        <v>1489</v>
      </c>
      <c r="E134" s="171" t="s">
        <v>1</v>
      </c>
      <c r="F134" s="172" t="s">
        <v>2358</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328</v>
      </c>
      <c r="H135" s="179">
        <v>6</v>
      </c>
      <c r="I135" s="180"/>
      <c r="L135" s="176"/>
      <c r="M135" s="181"/>
      <c r="T135" s="182"/>
      <c r="AT135" s="177" t="s">
        <v>1489</v>
      </c>
      <c r="AU135" s="177" t="s">
        <v>90</v>
      </c>
      <c r="AV135" s="13" t="s">
        <v>90</v>
      </c>
      <c r="AW135" s="13" t="s">
        <v>36</v>
      </c>
      <c r="AX135" s="13" t="s">
        <v>88</v>
      </c>
      <c r="AY135" s="177" t="s">
        <v>299</v>
      </c>
    </row>
    <row r="136" spans="2:65" s="1" customFormat="1" ht="21.75" customHeight="1">
      <c r="B136" s="32"/>
      <c r="C136" s="136" t="s">
        <v>298</v>
      </c>
      <c r="D136" s="136" t="s">
        <v>302</v>
      </c>
      <c r="E136" s="137" t="s">
        <v>2359</v>
      </c>
      <c r="F136" s="138" t="s">
        <v>2360</v>
      </c>
      <c r="G136" s="139" t="s">
        <v>598</v>
      </c>
      <c r="H136" s="140">
        <v>6</v>
      </c>
      <c r="I136" s="141"/>
      <c r="J136" s="142">
        <f>ROUND(I136*H136,2)</f>
        <v>0</v>
      </c>
      <c r="K136" s="138" t="s">
        <v>1487</v>
      </c>
      <c r="L136" s="32"/>
      <c r="M136" s="143" t="s">
        <v>1</v>
      </c>
      <c r="N136" s="144" t="s">
        <v>46</v>
      </c>
      <c r="P136" s="145">
        <f>O136*H136</f>
        <v>0</v>
      </c>
      <c r="Q136" s="145">
        <v>0</v>
      </c>
      <c r="R136" s="145">
        <f>Q136*H136</f>
        <v>0</v>
      </c>
      <c r="S136" s="145">
        <v>0</v>
      </c>
      <c r="T136" s="146">
        <f>S136*H136</f>
        <v>0</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2361</v>
      </c>
    </row>
    <row r="137" spans="2:65" s="1" customFormat="1" ht="24.15" customHeight="1">
      <c r="B137" s="32"/>
      <c r="C137" s="136" t="s">
        <v>318</v>
      </c>
      <c r="D137" s="136" t="s">
        <v>302</v>
      </c>
      <c r="E137" s="137" t="s">
        <v>1883</v>
      </c>
      <c r="F137" s="138" t="s">
        <v>1884</v>
      </c>
      <c r="G137" s="139" t="s">
        <v>375</v>
      </c>
      <c r="H137" s="140">
        <v>114.624</v>
      </c>
      <c r="I137" s="141"/>
      <c r="J137" s="142">
        <f>ROUND(I137*H137,2)</f>
        <v>0</v>
      </c>
      <c r="K137" s="138" t="s">
        <v>1487</v>
      </c>
      <c r="L137" s="32"/>
      <c r="M137" s="143" t="s">
        <v>1</v>
      </c>
      <c r="N137" s="144" t="s">
        <v>46</v>
      </c>
      <c r="P137" s="145">
        <f>O137*H137</f>
        <v>0</v>
      </c>
      <c r="Q137" s="145">
        <v>0</v>
      </c>
      <c r="R137" s="145">
        <f>Q137*H137</f>
        <v>0</v>
      </c>
      <c r="S137" s="145">
        <v>0.17</v>
      </c>
      <c r="T137" s="146">
        <f>S137*H137</f>
        <v>19.486080000000001</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2362</v>
      </c>
    </row>
    <row r="138" spans="2:65" s="12" customFormat="1">
      <c r="B138" s="170"/>
      <c r="D138" s="149" t="s">
        <v>1489</v>
      </c>
      <c r="E138" s="171" t="s">
        <v>1</v>
      </c>
      <c r="F138" s="172" t="s">
        <v>1490</v>
      </c>
      <c r="H138" s="171" t="s">
        <v>1</v>
      </c>
      <c r="I138" s="173"/>
      <c r="L138" s="170"/>
      <c r="M138" s="174"/>
      <c r="T138" s="175"/>
      <c r="AT138" s="171" t="s">
        <v>1489</v>
      </c>
      <c r="AU138" s="171" t="s">
        <v>90</v>
      </c>
      <c r="AV138" s="12" t="s">
        <v>88</v>
      </c>
      <c r="AW138" s="12" t="s">
        <v>36</v>
      </c>
      <c r="AX138" s="12" t="s">
        <v>81</v>
      </c>
      <c r="AY138" s="171" t="s">
        <v>299</v>
      </c>
    </row>
    <row r="139" spans="2:65" s="12" customFormat="1">
      <c r="B139" s="170"/>
      <c r="D139" s="149" t="s">
        <v>1489</v>
      </c>
      <c r="E139" s="171" t="s">
        <v>1</v>
      </c>
      <c r="F139" s="172" t="s">
        <v>2358</v>
      </c>
      <c r="H139" s="171" t="s">
        <v>1</v>
      </c>
      <c r="I139" s="173"/>
      <c r="L139" s="170"/>
      <c r="M139" s="174"/>
      <c r="T139" s="175"/>
      <c r="AT139" s="171" t="s">
        <v>1489</v>
      </c>
      <c r="AU139" s="171" t="s">
        <v>90</v>
      </c>
      <c r="AV139" s="12" t="s">
        <v>88</v>
      </c>
      <c r="AW139" s="12" t="s">
        <v>36</v>
      </c>
      <c r="AX139" s="12" t="s">
        <v>81</v>
      </c>
      <c r="AY139" s="171" t="s">
        <v>299</v>
      </c>
    </row>
    <row r="140" spans="2:65" s="12" customFormat="1">
      <c r="B140" s="170"/>
      <c r="D140" s="149" t="s">
        <v>1489</v>
      </c>
      <c r="E140" s="171" t="s">
        <v>1</v>
      </c>
      <c r="F140" s="172" t="s">
        <v>2147</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2363</v>
      </c>
      <c r="H141" s="179">
        <v>103.70399999999999</v>
      </c>
      <c r="I141" s="180"/>
      <c r="L141" s="176"/>
      <c r="M141" s="181"/>
      <c r="T141" s="182"/>
      <c r="AT141" s="177" t="s">
        <v>1489</v>
      </c>
      <c r="AU141" s="177" t="s">
        <v>90</v>
      </c>
      <c r="AV141" s="13" t="s">
        <v>90</v>
      </c>
      <c r="AW141" s="13" t="s">
        <v>36</v>
      </c>
      <c r="AX141" s="13" t="s">
        <v>81</v>
      </c>
      <c r="AY141" s="177" t="s">
        <v>299</v>
      </c>
    </row>
    <row r="142" spans="2:65" s="13" customFormat="1">
      <c r="B142" s="176"/>
      <c r="D142" s="149" t="s">
        <v>1489</v>
      </c>
      <c r="E142" s="177" t="s">
        <v>1</v>
      </c>
      <c r="F142" s="178" t="s">
        <v>2364</v>
      </c>
      <c r="H142" s="179">
        <v>10.92</v>
      </c>
      <c r="I142" s="180"/>
      <c r="L142" s="176"/>
      <c r="M142" s="181"/>
      <c r="T142" s="182"/>
      <c r="AT142" s="177" t="s">
        <v>1489</v>
      </c>
      <c r="AU142" s="177" t="s">
        <v>90</v>
      </c>
      <c r="AV142" s="13" t="s">
        <v>90</v>
      </c>
      <c r="AW142" s="13" t="s">
        <v>36</v>
      </c>
      <c r="AX142" s="13" t="s">
        <v>81</v>
      </c>
      <c r="AY142" s="177" t="s">
        <v>299</v>
      </c>
    </row>
    <row r="143" spans="2:65" s="14" customFormat="1">
      <c r="B143" s="183"/>
      <c r="D143" s="149" t="s">
        <v>1489</v>
      </c>
      <c r="E143" s="184" t="s">
        <v>1</v>
      </c>
      <c r="F143" s="185" t="s">
        <v>1496</v>
      </c>
      <c r="H143" s="186">
        <v>114.624</v>
      </c>
      <c r="I143" s="187"/>
      <c r="L143" s="183"/>
      <c r="M143" s="188"/>
      <c r="T143" s="189"/>
      <c r="AT143" s="184" t="s">
        <v>1489</v>
      </c>
      <c r="AU143" s="184" t="s">
        <v>90</v>
      </c>
      <c r="AV143" s="14" t="s">
        <v>318</v>
      </c>
      <c r="AW143" s="14" t="s">
        <v>36</v>
      </c>
      <c r="AX143" s="14" t="s">
        <v>88</v>
      </c>
      <c r="AY143" s="184" t="s">
        <v>299</v>
      </c>
    </row>
    <row r="144" spans="2:65" s="1" customFormat="1" ht="24.15" customHeight="1">
      <c r="B144" s="32"/>
      <c r="C144" s="136" t="s">
        <v>323</v>
      </c>
      <c r="D144" s="136" t="s">
        <v>302</v>
      </c>
      <c r="E144" s="137" t="s">
        <v>1484</v>
      </c>
      <c r="F144" s="138" t="s">
        <v>1485</v>
      </c>
      <c r="G144" s="139" t="s">
        <v>1486</v>
      </c>
      <c r="H144" s="140">
        <v>1240</v>
      </c>
      <c r="I144" s="141"/>
      <c r="J144" s="142">
        <f>ROUND(I144*H144,2)</f>
        <v>0</v>
      </c>
      <c r="K144" s="138" t="s">
        <v>1487</v>
      </c>
      <c r="L144" s="32"/>
      <c r="M144" s="143" t="s">
        <v>1</v>
      </c>
      <c r="N144" s="144" t="s">
        <v>46</v>
      </c>
      <c r="P144" s="145">
        <f>O144*H144</f>
        <v>0</v>
      </c>
      <c r="Q144" s="145">
        <v>3.0000000000000001E-5</v>
      </c>
      <c r="R144" s="145">
        <f>Q144*H144</f>
        <v>3.7200000000000004E-2</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2365</v>
      </c>
    </row>
    <row r="145" spans="2:65" s="12" customFormat="1">
      <c r="B145" s="170"/>
      <c r="D145" s="149" t="s">
        <v>1489</v>
      </c>
      <c r="E145" s="171" t="s">
        <v>1</v>
      </c>
      <c r="F145" s="172" t="s">
        <v>1490</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2358</v>
      </c>
      <c r="H146" s="171" t="s">
        <v>1</v>
      </c>
      <c r="I146" s="173"/>
      <c r="L146" s="170"/>
      <c r="M146" s="174"/>
      <c r="T146" s="175"/>
      <c r="AT146" s="171" t="s">
        <v>1489</v>
      </c>
      <c r="AU146" s="171" t="s">
        <v>90</v>
      </c>
      <c r="AV146" s="12" t="s">
        <v>88</v>
      </c>
      <c r="AW146" s="12" t="s">
        <v>36</v>
      </c>
      <c r="AX146" s="12" t="s">
        <v>81</v>
      </c>
      <c r="AY146" s="171" t="s">
        <v>299</v>
      </c>
    </row>
    <row r="147" spans="2:65" s="12" customFormat="1">
      <c r="B147" s="170"/>
      <c r="D147" s="149" t="s">
        <v>1489</v>
      </c>
      <c r="E147" s="171" t="s">
        <v>1</v>
      </c>
      <c r="F147" s="172" t="s">
        <v>2366</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2367</v>
      </c>
      <c r="H148" s="179">
        <v>280</v>
      </c>
      <c r="I148" s="180"/>
      <c r="L148" s="176"/>
      <c r="M148" s="181"/>
      <c r="T148" s="182"/>
      <c r="AT148" s="177" t="s">
        <v>1489</v>
      </c>
      <c r="AU148" s="177" t="s">
        <v>90</v>
      </c>
      <c r="AV148" s="13" t="s">
        <v>90</v>
      </c>
      <c r="AW148" s="13" t="s">
        <v>36</v>
      </c>
      <c r="AX148" s="13" t="s">
        <v>81</v>
      </c>
      <c r="AY148" s="177" t="s">
        <v>299</v>
      </c>
    </row>
    <row r="149" spans="2:65" s="12" customFormat="1" ht="20.399999999999999">
      <c r="B149" s="170"/>
      <c r="D149" s="149" t="s">
        <v>1489</v>
      </c>
      <c r="E149" s="171" t="s">
        <v>1</v>
      </c>
      <c r="F149" s="172" t="s">
        <v>2368</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E150" s="177" t="s">
        <v>1</v>
      </c>
      <c r="F150" s="178" t="s">
        <v>2369</v>
      </c>
      <c r="H150" s="179">
        <v>960</v>
      </c>
      <c r="I150" s="180"/>
      <c r="L150" s="176"/>
      <c r="M150" s="181"/>
      <c r="T150" s="182"/>
      <c r="AT150" s="177" t="s">
        <v>1489</v>
      </c>
      <c r="AU150" s="177" t="s">
        <v>90</v>
      </c>
      <c r="AV150" s="13" t="s">
        <v>90</v>
      </c>
      <c r="AW150" s="13" t="s">
        <v>36</v>
      </c>
      <c r="AX150" s="13" t="s">
        <v>81</v>
      </c>
      <c r="AY150" s="177" t="s">
        <v>299</v>
      </c>
    </row>
    <row r="151" spans="2:65" s="14" customFormat="1">
      <c r="B151" s="183"/>
      <c r="D151" s="149" t="s">
        <v>1489</v>
      </c>
      <c r="E151" s="184" t="s">
        <v>1</v>
      </c>
      <c r="F151" s="185" t="s">
        <v>1496</v>
      </c>
      <c r="H151" s="186">
        <v>1240</v>
      </c>
      <c r="I151" s="187"/>
      <c r="L151" s="183"/>
      <c r="M151" s="188"/>
      <c r="T151" s="189"/>
      <c r="AT151" s="184" t="s">
        <v>1489</v>
      </c>
      <c r="AU151" s="184" t="s">
        <v>90</v>
      </c>
      <c r="AV151" s="14" t="s">
        <v>318</v>
      </c>
      <c r="AW151" s="14" t="s">
        <v>36</v>
      </c>
      <c r="AX151" s="14" t="s">
        <v>88</v>
      </c>
      <c r="AY151" s="184" t="s">
        <v>299</v>
      </c>
    </row>
    <row r="152" spans="2:65" s="1" customFormat="1" ht="24.15" customHeight="1">
      <c r="B152" s="32"/>
      <c r="C152" s="136" t="s">
        <v>328</v>
      </c>
      <c r="D152" s="136" t="s">
        <v>302</v>
      </c>
      <c r="E152" s="137" t="s">
        <v>1497</v>
      </c>
      <c r="F152" s="138" t="s">
        <v>1498</v>
      </c>
      <c r="G152" s="139" t="s">
        <v>1499</v>
      </c>
      <c r="H152" s="140">
        <v>75</v>
      </c>
      <c r="I152" s="141"/>
      <c r="J152" s="142">
        <f>ROUND(I152*H152,2)</f>
        <v>0</v>
      </c>
      <c r="K152" s="138" t="s">
        <v>1487</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2370</v>
      </c>
    </row>
    <row r="153" spans="2:65" s="12" customFormat="1">
      <c r="B153" s="170"/>
      <c r="D153" s="149" t="s">
        <v>1489</v>
      </c>
      <c r="E153" s="171" t="s">
        <v>1</v>
      </c>
      <c r="F153" s="172" t="s">
        <v>1490</v>
      </c>
      <c r="H153" s="171" t="s">
        <v>1</v>
      </c>
      <c r="I153" s="173"/>
      <c r="L153" s="170"/>
      <c r="M153" s="174"/>
      <c r="T153" s="175"/>
      <c r="AT153" s="171" t="s">
        <v>1489</v>
      </c>
      <c r="AU153" s="171" t="s">
        <v>90</v>
      </c>
      <c r="AV153" s="12" t="s">
        <v>88</v>
      </c>
      <c r="AW153" s="12" t="s">
        <v>36</v>
      </c>
      <c r="AX153" s="12" t="s">
        <v>81</v>
      </c>
      <c r="AY153" s="171" t="s">
        <v>299</v>
      </c>
    </row>
    <row r="154" spans="2:65" s="12" customFormat="1">
      <c r="B154" s="170"/>
      <c r="D154" s="149" t="s">
        <v>1489</v>
      </c>
      <c r="E154" s="171" t="s">
        <v>1</v>
      </c>
      <c r="F154" s="172" t="s">
        <v>2358</v>
      </c>
      <c r="H154" s="171" t="s">
        <v>1</v>
      </c>
      <c r="I154" s="173"/>
      <c r="L154" s="170"/>
      <c r="M154" s="174"/>
      <c r="T154" s="175"/>
      <c r="AT154" s="171" t="s">
        <v>1489</v>
      </c>
      <c r="AU154" s="171" t="s">
        <v>90</v>
      </c>
      <c r="AV154" s="12" t="s">
        <v>88</v>
      </c>
      <c r="AW154" s="12" t="s">
        <v>36</v>
      </c>
      <c r="AX154" s="12" t="s">
        <v>81</v>
      </c>
      <c r="AY154" s="171" t="s">
        <v>299</v>
      </c>
    </row>
    <row r="155" spans="2:65" s="12" customFormat="1">
      <c r="B155" s="170"/>
      <c r="D155" s="149" t="s">
        <v>1489</v>
      </c>
      <c r="E155" s="171" t="s">
        <v>1</v>
      </c>
      <c r="F155" s="172" t="s">
        <v>2366</v>
      </c>
      <c r="H155" s="171" t="s">
        <v>1</v>
      </c>
      <c r="I155" s="173"/>
      <c r="L155" s="170"/>
      <c r="M155" s="174"/>
      <c r="T155" s="175"/>
      <c r="AT155" s="171" t="s">
        <v>1489</v>
      </c>
      <c r="AU155" s="171" t="s">
        <v>90</v>
      </c>
      <c r="AV155" s="12" t="s">
        <v>88</v>
      </c>
      <c r="AW155" s="12" t="s">
        <v>36</v>
      </c>
      <c r="AX155" s="12" t="s">
        <v>81</v>
      </c>
      <c r="AY155" s="171" t="s">
        <v>299</v>
      </c>
    </row>
    <row r="156" spans="2:65" s="13" customFormat="1">
      <c r="B156" s="176"/>
      <c r="D156" s="149" t="s">
        <v>1489</v>
      </c>
      <c r="E156" s="177" t="s">
        <v>1</v>
      </c>
      <c r="F156" s="178" t="s">
        <v>469</v>
      </c>
      <c r="H156" s="179">
        <v>35</v>
      </c>
      <c r="I156" s="180"/>
      <c r="L156" s="176"/>
      <c r="M156" s="181"/>
      <c r="T156" s="182"/>
      <c r="AT156" s="177" t="s">
        <v>1489</v>
      </c>
      <c r="AU156" s="177" t="s">
        <v>90</v>
      </c>
      <c r="AV156" s="13" t="s">
        <v>90</v>
      </c>
      <c r="AW156" s="13" t="s">
        <v>36</v>
      </c>
      <c r="AX156" s="13" t="s">
        <v>81</v>
      </c>
      <c r="AY156" s="177" t="s">
        <v>299</v>
      </c>
    </row>
    <row r="157" spans="2:65" s="12" customFormat="1" ht="20.399999999999999">
      <c r="B157" s="170"/>
      <c r="D157" s="149" t="s">
        <v>1489</v>
      </c>
      <c r="E157" s="171" t="s">
        <v>1</v>
      </c>
      <c r="F157" s="172" t="s">
        <v>2368</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E158" s="177" t="s">
        <v>1</v>
      </c>
      <c r="F158" s="178" t="s">
        <v>2371</v>
      </c>
      <c r="H158" s="179">
        <v>40</v>
      </c>
      <c r="I158" s="180"/>
      <c r="L158" s="176"/>
      <c r="M158" s="181"/>
      <c r="T158" s="182"/>
      <c r="AT158" s="177" t="s">
        <v>1489</v>
      </c>
      <c r="AU158" s="177" t="s">
        <v>90</v>
      </c>
      <c r="AV158" s="13" t="s">
        <v>90</v>
      </c>
      <c r="AW158" s="13" t="s">
        <v>36</v>
      </c>
      <c r="AX158" s="13" t="s">
        <v>81</v>
      </c>
      <c r="AY158" s="177" t="s">
        <v>299</v>
      </c>
    </row>
    <row r="159" spans="2:65" s="14" customFormat="1">
      <c r="B159" s="183"/>
      <c r="D159" s="149" t="s">
        <v>1489</v>
      </c>
      <c r="E159" s="184" t="s">
        <v>1</v>
      </c>
      <c r="F159" s="185" t="s">
        <v>1496</v>
      </c>
      <c r="H159" s="186">
        <v>75</v>
      </c>
      <c r="I159" s="187"/>
      <c r="L159" s="183"/>
      <c r="M159" s="188"/>
      <c r="T159" s="189"/>
      <c r="AT159" s="184" t="s">
        <v>1489</v>
      </c>
      <c r="AU159" s="184" t="s">
        <v>90</v>
      </c>
      <c r="AV159" s="14" t="s">
        <v>318</v>
      </c>
      <c r="AW159" s="14" t="s">
        <v>36</v>
      </c>
      <c r="AX159" s="14" t="s">
        <v>88</v>
      </c>
      <c r="AY159" s="184" t="s">
        <v>299</v>
      </c>
    </row>
    <row r="160" spans="2:65" s="1" customFormat="1" ht="16.5" customHeight="1">
      <c r="B160" s="32"/>
      <c r="C160" s="136" t="s">
        <v>333</v>
      </c>
      <c r="D160" s="136" t="s">
        <v>302</v>
      </c>
      <c r="E160" s="137" t="s">
        <v>2372</v>
      </c>
      <c r="F160" s="138" t="s">
        <v>2373</v>
      </c>
      <c r="G160" s="139" t="s">
        <v>647</v>
      </c>
      <c r="H160" s="140">
        <v>4.8</v>
      </c>
      <c r="I160" s="141"/>
      <c r="J160" s="142">
        <f>ROUND(I160*H160,2)</f>
        <v>0</v>
      </c>
      <c r="K160" s="138" t="s">
        <v>1487</v>
      </c>
      <c r="L160" s="32"/>
      <c r="M160" s="143" t="s">
        <v>1</v>
      </c>
      <c r="N160" s="144" t="s">
        <v>46</v>
      </c>
      <c r="P160" s="145">
        <f>O160*H160</f>
        <v>0</v>
      </c>
      <c r="Q160" s="145">
        <v>3.6900000000000002E-2</v>
      </c>
      <c r="R160" s="145">
        <f>Q160*H160</f>
        <v>0.17712</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2374</v>
      </c>
    </row>
    <row r="161" spans="2:65" s="12" customFormat="1">
      <c r="B161" s="170"/>
      <c r="D161" s="149" t="s">
        <v>1489</v>
      </c>
      <c r="E161" s="171" t="s">
        <v>1</v>
      </c>
      <c r="F161" s="172" t="s">
        <v>1490</v>
      </c>
      <c r="H161" s="171" t="s">
        <v>1</v>
      </c>
      <c r="I161" s="173"/>
      <c r="L161" s="170"/>
      <c r="M161" s="174"/>
      <c r="T161" s="175"/>
      <c r="AT161" s="171" t="s">
        <v>1489</v>
      </c>
      <c r="AU161" s="171" t="s">
        <v>90</v>
      </c>
      <c r="AV161" s="12" t="s">
        <v>88</v>
      </c>
      <c r="AW161" s="12" t="s">
        <v>36</v>
      </c>
      <c r="AX161" s="12" t="s">
        <v>81</v>
      </c>
      <c r="AY161" s="171" t="s">
        <v>299</v>
      </c>
    </row>
    <row r="162" spans="2:65" s="12" customFormat="1">
      <c r="B162" s="170"/>
      <c r="D162" s="149" t="s">
        <v>1489</v>
      </c>
      <c r="E162" s="171" t="s">
        <v>1</v>
      </c>
      <c r="F162" s="172" t="s">
        <v>2358</v>
      </c>
      <c r="H162" s="171" t="s">
        <v>1</v>
      </c>
      <c r="I162" s="173"/>
      <c r="L162" s="170"/>
      <c r="M162" s="174"/>
      <c r="T162" s="175"/>
      <c r="AT162" s="171" t="s">
        <v>1489</v>
      </c>
      <c r="AU162" s="171" t="s">
        <v>90</v>
      </c>
      <c r="AV162" s="12" t="s">
        <v>88</v>
      </c>
      <c r="AW162" s="12" t="s">
        <v>36</v>
      </c>
      <c r="AX162" s="12" t="s">
        <v>81</v>
      </c>
      <c r="AY162" s="171" t="s">
        <v>299</v>
      </c>
    </row>
    <row r="163" spans="2:65" s="13" customFormat="1">
      <c r="B163" s="176"/>
      <c r="D163" s="149" t="s">
        <v>1489</v>
      </c>
      <c r="E163" s="177" t="s">
        <v>1</v>
      </c>
      <c r="F163" s="178" t="s">
        <v>2375</v>
      </c>
      <c r="H163" s="179">
        <v>2.4</v>
      </c>
      <c r="I163" s="180"/>
      <c r="L163" s="176"/>
      <c r="M163" s="181"/>
      <c r="T163" s="182"/>
      <c r="AT163" s="177" t="s">
        <v>1489</v>
      </c>
      <c r="AU163" s="177" t="s">
        <v>90</v>
      </c>
      <c r="AV163" s="13" t="s">
        <v>90</v>
      </c>
      <c r="AW163" s="13" t="s">
        <v>36</v>
      </c>
      <c r="AX163" s="13" t="s">
        <v>81</v>
      </c>
      <c r="AY163" s="177" t="s">
        <v>299</v>
      </c>
    </row>
    <row r="164" spans="2:65" s="13" customFormat="1">
      <c r="B164" s="176"/>
      <c r="D164" s="149" t="s">
        <v>1489</v>
      </c>
      <c r="E164" s="177" t="s">
        <v>1</v>
      </c>
      <c r="F164" s="178" t="s">
        <v>2376</v>
      </c>
      <c r="H164" s="179">
        <v>2.4</v>
      </c>
      <c r="I164" s="180"/>
      <c r="L164" s="176"/>
      <c r="M164" s="181"/>
      <c r="T164" s="182"/>
      <c r="AT164" s="177" t="s">
        <v>1489</v>
      </c>
      <c r="AU164" s="177" t="s">
        <v>90</v>
      </c>
      <c r="AV164" s="13" t="s">
        <v>90</v>
      </c>
      <c r="AW164" s="13" t="s">
        <v>36</v>
      </c>
      <c r="AX164" s="13" t="s">
        <v>81</v>
      </c>
      <c r="AY164" s="177" t="s">
        <v>299</v>
      </c>
    </row>
    <row r="165" spans="2:65" s="14" customFormat="1">
      <c r="B165" s="183"/>
      <c r="D165" s="149" t="s">
        <v>1489</v>
      </c>
      <c r="E165" s="184" t="s">
        <v>1</v>
      </c>
      <c r="F165" s="185" t="s">
        <v>1496</v>
      </c>
      <c r="H165" s="186">
        <v>4.8</v>
      </c>
      <c r="I165" s="187"/>
      <c r="L165" s="183"/>
      <c r="M165" s="188"/>
      <c r="T165" s="189"/>
      <c r="AT165" s="184" t="s">
        <v>1489</v>
      </c>
      <c r="AU165" s="184" t="s">
        <v>90</v>
      </c>
      <c r="AV165" s="14" t="s">
        <v>318</v>
      </c>
      <c r="AW165" s="14" t="s">
        <v>36</v>
      </c>
      <c r="AX165" s="14" t="s">
        <v>88</v>
      </c>
      <c r="AY165" s="184" t="s">
        <v>299</v>
      </c>
    </row>
    <row r="166" spans="2:65" s="1" customFormat="1" ht="24.15" customHeight="1">
      <c r="B166" s="32"/>
      <c r="C166" s="136" t="s">
        <v>337</v>
      </c>
      <c r="D166" s="136" t="s">
        <v>302</v>
      </c>
      <c r="E166" s="137" t="s">
        <v>2004</v>
      </c>
      <c r="F166" s="138" t="s">
        <v>2005</v>
      </c>
      <c r="G166" s="139" t="s">
        <v>647</v>
      </c>
      <c r="H166" s="140">
        <v>9.6</v>
      </c>
      <c r="I166" s="141"/>
      <c r="J166" s="142">
        <f>ROUND(I166*H166,2)</f>
        <v>0</v>
      </c>
      <c r="K166" s="138" t="s">
        <v>1487</v>
      </c>
      <c r="L166" s="32"/>
      <c r="M166" s="143" t="s">
        <v>1</v>
      </c>
      <c r="N166" s="144" t="s">
        <v>46</v>
      </c>
      <c r="P166" s="145">
        <f>O166*H166</f>
        <v>0</v>
      </c>
      <c r="Q166" s="145">
        <v>1.068E-2</v>
      </c>
      <c r="R166" s="145">
        <f>Q166*H166</f>
        <v>0.10252799999999999</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2377</v>
      </c>
    </row>
    <row r="167" spans="2:65" s="12" customFormat="1">
      <c r="B167" s="170"/>
      <c r="D167" s="149" t="s">
        <v>1489</v>
      </c>
      <c r="E167" s="171" t="s">
        <v>1</v>
      </c>
      <c r="F167" s="172" t="s">
        <v>1490</v>
      </c>
      <c r="H167" s="171" t="s">
        <v>1</v>
      </c>
      <c r="I167" s="173"/>
      <c r="L167" s="170"/>
      <c r="M167" s="174"/>
      <c r="T167" s="175"/>
      <c r="AT167" s="171" t="s">
        <v>1489</v>
      </c>
      <c r="AU167" s="171" t="s">
        <v>90</v>
      </c>
      <c r="AV167" s="12" t="s">
        <v>88</v>
      </c>
      <c r="AW167" s="12" t="s">
        <v>36</v>
      </c>
      <c r="AX167" s="12" t="s">
        <v>81</v>
      </c>
      <c r="AY167" s="171" t="s">
        <v>299</v>
      </c>
    </row>
    <row r="168" spans="2:65" s="12" customFormat="1">
      <c r="B168" s="170"/>
      <c r="D168" s="149" t="s">
        <v>1489</v>
      </c>
      <c r="E168" s="171" t="s">
        <v>1</v>
      </c>
      <c r="F168" s="172" t="s">
        <v>2358</v>
      </c>
      <c r="H168" s="171" t="s">
        <v>1</v>
      </c>
      <c r="I168" s="173"/>
      <c r="L168" s="170"/>
      <c r="M168" s="174"/>
      <c r="T168" s="175"/>
      <c r="AT168" s="171" t="s">
        <v>1489</v>
      </c>
      <c r="AU168" s="171" t="s">
        <v>90</v>
      </c>
      <c r="AV168" s="12" t="s">
        <v>88</v>
      </c>
      <c r="AW168" s="12" t="s">
        <v>36</v>
      </c>
      <c r="AX168" s="12" t="s">
        <v>81</v>
      </c>
      <c r="AY168" s="171" t="s">
        <v>299</v>
      </c>
    </row>
    <row r="169" spans="2:65" s="13" customFormat="1">
      <c r="B169" s="176"/>
      <c r="D169" s="149" t="s">
        <v>1489</v>
      </c>
      <c r="E169" s="177" t="s">
        <v>1</v>
      </c>
      <c r="F169" s="178" t="s">
        <v>2378</v>
      </c>
      <c r="H169" s="179">
        <v>1.2</v>
      </c>
      <c r="I169" s="180"/>
      <c r="L169" s="176"/>
      <c r="M169" s="181"/>
      <c r="T169" s="182"/>
      <c r="AT169" s="177" t="s">
        <v>1489</v>
      </c>
      <c r="AU169" s="177" t="s">
        <v>90</v>
      </c>
      <c r="AV169" s="13" t="s">
        <v>90</v>
      </c>
      <c r="AW169" s="13" t="s">
        <v>36</v>
      </c>
      <c r="AX169" s="13" t="s">
        <v>81</v>
      </c>
      <c r="AY169" s="177" t="s">
        <v>299</v>
      </c>
    </row>
    <row r="170" spans="2:65" s="13" customFormat="1">
      <c r="B170" s="176"/>
      <c r="D170" s="149" t="s">
        <v>1489</v>
      </c>
      <c r="E170" s="177" t="s">
        <v>1</v>
      </c>
      <c r="F170" s="178" t="s">
        <v>2379</v>
      </c>
      <c r="H170" s="179">
        <v>6</v>
      </c>
      <c r="I170" s="180"/>
      <c r="L170" s="176"/>
      <c r="M170" s="181"/>
      <c r="T170" s="182"/>
      <c r="AT170" s="177" t="s">
        <v>1489</v>
      </c>
      <c r="AU170" s="177" t="s">
        <v>90</v>
      </c>
      <c r="AV170" s="13" t="s">
        <v>90</v>
      </c>
      <c r="AW170" s="13" t="s">
        <v>36</v>
      </c>
      <c r="AX170" s="13" t="s">
        <v>81</v>
      </c>
      <c r="AY170" s="177" t="s">
        <v>299</v>
      </c>
    </row>
    <row r="171" spans="2:65" s="13" customFormat="1">
      <c r="B171" s="176"/>
      <c r="D171" s="149" t="s">
        <v>1489</v>
      </c>
      <c r="E171" s="177" t="s">
        <v>1</v>
      </c>
      <c r="F171" s="178" t="s">
        <v>2380</v>
      </c>
      <c r="H171" s="179">
        <v>2.4</v>
      </c>
      <c r="I171" s="180"/>
      <c r="L171" s="176"/>
      <c r="M171" s="181"/>
      <c r="T171" s="182"/>
      <c r="AT171" s="177" t="s">
        <v>1489</v>
      </c>
      <c r="AU171" s="177" t="s">
        <v>90</v>
      </c>
      <c r="AV171" s="13" t="s">
        <v>90</v>
      </c>
      <c r="AW171" s="13" t="s">
        <v>36</v>
      </c>
      <c r="AX171" s="13" t="s">
        <v>81</v>
      </c>
      <c r="AY171" s="177" t="s">
        <v>299</v>
      </c>
    </row>
    <row r="172" spans="2:65" s="14" customFormat="1">
      <c r="B172" s="183"/>
      <c r="D172" s="149" t="s">
        <v>1489</v>
      </c>
      <c r="E172" s="184" t="s">
        <v>1</v>
      </c>
      <c r="F172" s="185" t="s">
        <v>1496</v>
      </c>
      <c r="H172" s="186">
        <v>9.6</v>
      </c>
      <c r="I172" s="187"/>
      <c r="L172" s="183"/>
      <c r="M172" s="188"/>
      <c r="T172" s="189"/>
      <c r="AT172" s="184" t="s">
        <v>1489</v>
      </c>
      <c r="AU172" s="184" t="s">
        <v>90</v>
      </c>
      <c r="AV172" s="14" t="s">
        <v>318</v>
      </c>
      <c r="AW172" s="14" t="s">
        <v>36</v>
      </c>
      <c r="AX172" s="14" t="s">
        <v>88</v>
      </c>
      <c r="AY172" s="184" t="s">
        <v>299</v>
      </c>
    </row>
    <row r="173" spans="2:65" s="1" customFormat="1" ht="24.15" customHeight="1">
      <c r="B173" s="32"/>
      <c r="C173" s="136" t="s">
        <v>342</v>
      </c>
      <c r="D173" s="136" t="s">
        <v>302</v>
      </c>
      <c r="E173" s="137" t="s">
        <v>1502</v>
      </c>
      <c r="F173" s="138" t="s">
        <v>1503</v>
      </c>
      <c r="G173" s="139" t="s">
        <v>647</v>
      </c>
      <c r="H173" s="140">
        <v>3.6</v>
      </c>
      <c r="I173" s="141"/>
      <c r="J173" s="142">
        <f>ROUND(I173*H173,2)</f>
        <v>0</v>
      </c>
      <c r="K173" s="138" t="s">
        <v>1487</v>
      </c>
      <c r="L173" s="32"/>
      <c r="M173" s="143" t="s">
        <v>1</v>
      </c>
      <c r="N173" s="144" t="s">
        <v>46</v>
      </c>
      <c r="P173" s="145">
        <f>O173*H173</f>
        <v>0</v>
      </c>
      <c r="Q173" s="145">
        <v>1.269E-2</v>
      </c>
      <c r="R173" s="145">
        <f>Q173*H173</f>
        <v>4.5684000000000002E-2</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2381</v>
      </c>
    </row>
    <row r="174" spans="2:65" s="12" customFormat="1">
      <c r="B174" s="170"/>
      <c r="D174" s="149" t="s">
        <v>1489</v>
      </c>
      <c r="E174" s="171" t="s">
        <v>1</v>
      </c>
      <c r="F174" s="172" t="s">
        <v>1490</v>
      </c>
      <c r="H174" s="171" t="s">
        <v>1</v>
      </c>
      <c r="I174" s="173"/>
      <c r="L174" s="170"/>
      <c r="M174" s="174"/>
      <c r="T174" s="175"/>
      <c r="AT174" s="171" t="s">
        <v>1489</v>
      </c>
      <c r="AU174" s="171" t="s">
        <v>90</v>
      </c>
      <c r="AV174" s="12" t="s">
        <v>88</v>
      </c>
      <c r="AW174" s="12" t="s">
        <v>36</v>
      </c>
      <c r="AX174" s="12" t="s">
        <v>81</v>
      </c>
      <c r="AY174" s="171" t="s">
        <v>299</v>
      </c>
    </row>
    <row r="175" spans="2:65" s="12" customFormat="1">
      <c r="B175" s="170"/>
      <c r="D175" s="149" t="s">
        <v>1489</v>
      </c>
      <c r="E175" s="171" t="s">
        <v>1</v>
      </c>
      <c r="F175" s="172" t="s">
        <v>2358</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E176" s="177" t="s">
        <v>1</v>
      </c>
      <c r="F176" s="178" t="s">
        <v>2009</v>
      </c>
      <c r="H176" s="179">
        <v>1.2</v>
      </c>
      <c r="I176" s="180"/>
      <c r="L176" s="176"/>
      <c r="M176" s="181"/>
      <c r="T176" s="182"/>
      <c r="AT176" s="177" t="s">
        <v>1489</v>
      </c>
      <c r="AU176" s="177" t="s">
        <v>90</v>
      </c>
      <c r="AV176" s="13" t="s">
        <v>90</v>
      </c>
      <c r="AW176" s="13" t="s">
        <v>36</v>
      </c>
      <c r="AX176" s="13" t="s">
        <v>81</v>
      </c>
      <c r="AY176" s="177" t="s">
        <v>299</v>
      </c>
    </row>
    <row r="177" spans="2:65" s="13" customFormat="1">
      <c r="B177" s="176"/>
      <c r="D177" s="149" t="s">
        <v>1489</v>
      </c>
      <c r="E177" s="177" t="s">
        <v>1</v>
      </c>
      <c r="F177" s="178" t="s">
        <v>2010</v>
      </c>
      <c r="H177" s="179">
        <v>2.4</v>
      </c>
      <c r="I177" s="180"/>
      <c r="L177" s="176"/>
      <c r="M177" s="181"/>
      <c r="T177" s="182"/>
      <c r="AT177" s="177" t="s">
        <v>1489</v>
      </c>
      <c r="AU177" s="177" t="s">
        <v>90</v>
      </c>
      <c r="AV177" s="13" t="s">
        <v>90</v>
      </c>
      <c r="AW177" s="13" t="s">
        <v>36</v>
      </c>
      <c r="AX177" s="13" t="s">
        <v>81</v>
      </c>
      <c r="AY177" s="177" t="s">
        <v>299</v>
      </c>
    </row>
    <row r="178" spans="2:65" s="14" customFormat="1">
      <c r="B178" s="183"/>
      <c r="D178" s="149" t="s">
        <v>1489</v>
      </c>
      <c r="E178" s="184" t="s">
        <v>1</v>
      </c>
      <c r="F178" s="185" t="s">
        <v>1496</v>
      </c>
      <c r="H178" s="186">
        <v>3.6</v>
      </c>
      <c r="I178" s="187"/>
      <c r="L178" s="183"/>
      <c r="M178" s="188"/>
      <c r="T178" s="189"/>
      <c r="AT178" s="184" t="s">
        <v>1489</v>
      </c>
      <c r="AU178" s="184" t="s">
        <v>90</v>
      </c>
      <c r="AV178" s="14" t="s">
        <v>318</v>
      </c>
      <c r="AW178" s="14" t="s">
        <v>36</v>
      </c>
      <c r="AX178" s="14" t="s">
        <v>88</v>
      </c>
      <c r="AY178" s="184" t="s">
        <v>299</v>
      </c>
    </row>
    <row r="179" spans="2:65" s="1" customFormat="1" ht="24.15" customHeight="1">
      <c r="B179" s="32"/>
      <c r="C179" s="136" t="s">
        <v>347</v>
      </c>
      <c r="D179" s="136" t="s">
        <v>302</v>
      </c>
      <c r="E179" s="137" t="s">
        <v>1508</v>
      </c>
      <c r="F179" s="138" t="s">
        <v>1509</v>
      </c>
      <c r="G179" s="139" t="s">
        <v>647</v>
      </c>
      <c r="H179" s="140">
        <v>3.6</v>
      </c>
      <c r="I179" s="141"/>
      <c r="J179" s="142">
        <f>ROUND(I179*H179,2)</f>
        <v>0</v>
      </c>
      <c r="K179" s="138" t="s">
        <v>1487</v>
      </c>
      <c r="L179" s="32"/>
      <c r="M179" s="143" t="s">
        <v>1</v>
      </c>
      <c r="N179" s="144" t="s">
        <v>46</v>
      </c>
      <c r="P179" s="145">
        <f>O179*H179</f>
        <v>0</v>
      </c>
      <c r="Q179" s="145">
        <v>3.6900000000000002E-2</v>
      </c>
      <c r="R179" s="145">
        <f>Q179*H179</f>
        <v>0.13284000000000001</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2382</v>
      </c>
    </row>
    <row r="180" spans="2:65" s="12" customFormat="1">
      <c r="B180" s="170"/>
      <c r="D180" s="149" t="s">
        <v>1489</v>
      </c>
      <c r="E180" s="171" t="s">
        <v>1</v>
      </c>
      <c r="F180" s="172" t="s">
        <v>1490</v>
      </c>
      <c r="H180" s="171" t="s">
        <v>1</v>
      </c>
      <c r="I180" s="173"/>
      <c r="L180" s="170"/>
      <c r="M180" s="174"/>
      <c r="T180" s="175"/>
      <c r="AT180" s="171" t="s">
        <v>1489</v>
      </c>
      <c r="AU180" s="171" t="s">
        <v>90</v>
      </c>
      <c r="AV180" s="12" t="s">
        <v>88</v>
      </c>
      <c r="AW180" s="12" t="s">
        <v>36</v>
      </c>
      <c r="AX180" s="12" t="s">
        <v>81</v>
      </c>
      <c r="AY180" s="171" t="s">
        <v>299</v>
      </c>
    </row>
    <row r="181" spans="2:65" s="12" customFormat="1">
      <c r="B181" s="170"/>
      <c r="D181" s="149" t="s">
        <v>1489</v>
      </c>
      <c r="E181" s="171" t="s">
        <v>1</v>
      </c>
      <c r="F181" s="172" t="s">
        <v>2358</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E182" s="177" t="s">
        <v>1</v>
      </c>
      <c r="F182" s="178" t="s">
        <v>2012</v>
      </c>
      <c r="H182" s="179">
        <v>3.6</v>
      </c>
      <c r="I182" s="180"/>
      <c r="L182" s="176"/>
      <c r="M182" s="181"/>
      <c r="T182" s="182"/>
      <c r="AT182" s="177" t="s">
        <v>1489</v>
      </c>
      <c r="AU182" s="177" t="s">
        <v>90</v>
      </c>
      <c r="AV182" s="13" t="s">
        <v>90</v>
      </c>
      <c r="AW182" s="13" t="s">
        <v>36</v>
      </c>
      <c r="AX182" s="13" t="s">
        <v>88</v>
      </c>
      <c r="AY182" s="177" t="s">
        <v>299</v>
      </c>
    </row>
    <row r="183" spans="2:65" s="1" customFormat="1" ht="33" customHeight="1">
      <c r="B183" s="32"/>
      <c r="C183" s="136" t="s">
        <v>351</v>
      </c>
      <c r="D183" s="136" t="s">
        <v>302</v>
      </c>
      <c r="E183" s="137" t="s">
        <v>1803</v>
      </c>
      <c r="F183" s="138" t="s">
        <v>1804</v>
      </c>
      <c r="G183" s="139" t="s">
        <v>1520</v>
      </c>
      <c r="H183" s="140">
        <v>59.085000000000001</v>
      </c>
      <c r="I183" s="141"/>
      <c r="J183" s="142">
        <f>ROUND(I183*H183,2)</f>
        <v>0</v>
      </c>
      <c r="K183" s="138" t="s">
        <v>1487</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2383</v>
      </c>
    </row>
    <row r="184" spans="2:65" s="12" customFormat="1">
      <c r="B184" s="170"/>
      <c r="D184" s="149" t="s">
        <v>1489</v>
      </c>
      <c r="E184" s="171" t="s">
        <v>1</v>
      </c>
      <c r="F184" s="172" t="s">
        <v>1490</v>
      </c>
      <c r="H184" s="171" t="s">
        <v>1</v>
      </c>
      <c r="I184" s="173"/>
      <c r="L184" s="170"/>
      <c r="M184" s="174"/>
      <c r="T184" s="175"/>
      <c r="AT184" s="171" t="s">
        <v>1489</v>
      </c>
      <c r="AU184" s="171" t="s">
        <v>90</v>
      </c>
      <c r="AV184" s="12" t="s">
        <v>88</v>
      </c>
      <c r="AW184" s="12" t="s">
        <v>36</v>
      </c>
      <c r="AX184" s="12" t="s">
        <v>81</v>
      </c>
      <c r="AY184" s="171" t="s">
        <v>299</v>
      </c>
    </row>
    <row r="185" spans="2:65" s="12" customFormat="1">
      <c r="B185" s="170"/>
      <c r="D185" s="149" t="s">
        <v>1489</v>
      </c>
      <c r="E185" s="171" t="s">
        <v>1</v>
      </c>
      <c r="F185" s="172" t="s">
        <v>2358</v>
      </c>
      <c r="H185" s="171" t="s">
        <v>1</v>
      </c>
      <c r="I185" s="173"/>
      <c r="L185" s="170"/>
      <c r="M185" s="174"/>
      <c r="T185" s="175"/>
      <c r="AT185" s="171" t="s">
        <v>1489</v>
      </c>
      <c r="AU185" s="171" t="s">
        <v>90</v>
      </c>
      <c r="AV185" s="12" t="s">
        <v>88</v>
      </c>
      <c r="AW185" s="12" t="s">
        <v>36</v>
      </c>
      <c r="AX185" s="12" t="s">
        <v>81</v>
      </c>
      <c r="AY185" s="171" t="s">
        <v>299</v>
      </c>
    </row>
    <row r="186" spans="2:65" s="12" customFormat="1" ht="20.399999999999999">
      <c r="B186" s="170"/>
      <c r="D186" s="149" t="s">
        <v>1489</v>
      </c>
      <c r="E186" s="171" t="s">
        <v>1</v>
      </c>
      <c r="F186" s="172" t="s">
        <v>2384</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E187" s="177" t="s">
        <v>1</v>
      </c>
      <c r="F187" s="178" t="s">
        <v>2385</v>
      </c>
      <c r="H187" s="179">
        <v>793.75099999999998</v>
      </c>
      <c r="I187" s="180"/>
      <c r="L187" s="176"/>
      <c r="M187" s="181"/>
      <c r="T187" s="182"/>
      <c r="AT187" s="177" t="s">
        <v>1489</v>
      </c>
      <c r="AU187" s="177" t="s">
        <v>90</v>
      </c>
      <c r="AV187" s="13" t="s">
        <v>90</v>
      </c>
      <c r="AW187" s="13" t="s">
        <v>36</v>
      </c>
      <c r="AX187" s="13" t="s">
        <v>81</v>
      </c>
      <c r="AY187" s="177" t="s">
        <v>299</v>
      </c>
    </row>
    <row r="188" spans="2:65" s="13" customFormat="1">
      <c r="B188" s="176"/>
      <c r="D188" s="149" t="s">
        <v>1489</v>
      </c>
      <c r="E188" s="177" t="s">
        <v>1</v>
      </c>
      <c r="F188" s="178" t="s">
        <v>2386</v>
      </c>
      <c r="H188" s="179">
        <v>78.988</v>
      </c>
      <c r="I188" s="180"/>
      <c r="L188" s="176"/>
      <c r="M188" s="181"/>
      <c r="T188" s="182"/>
      <c r="AT188" s="177" t="s">
        <v>1489</v>
      </c>
      <c r="AU188" s="177" t="s">
        <v>90</v>
      </c>
      <c r="AV188" s="13" t="s">
        <v>90</v>
      </c>
      <c r="AW188" s="13" t="s">
        <v>36</v>
      </c>
      <c r="AX188" s="13" t="s">
        <v>81</v>
      </c>
      <c r="AY188" s="177" t="s">
        <v>299</v>
      </c>
    </row>
    <row r="189" spans="2:65" s="13" customFormat="1">
      <c r="B189" s="176"/>
      <c r="D189" s="149" t="s">
        <v>1489</v>
      </c>
      <c r="E189" s="177" t="s">
        <v>1</v>
      </c>
      <c r="F189" s="178" t="s">
        <v>1561</v>
      </c>
      <c r="H189" s="179">
        <v>21.632000000000001</v>
      </c>
      <c r="I189" s="180"/>
      <c r="L189" s="176"/>
      <c r="M189" s="181"/>
      <c r="T189" s="182"/>
      <c r="AT189" s="177" t="s">
        <v>1489</v>
      </c>
      <c r="AU189" s="177" t="s">
        <v>90</v>
      </c>
      <c r="AV189" s="13" t="s">
        <v>90</v>
      </c>
      <c r="AW189" s="13" t="s">
        <v>36</v>
      </c>
      <c r="AX189" s="13" t="s">
        <v>81</v>
      </c>
      <c r="AY189" s="177" t="s">
        <v>299</v>
      </c>
    </row>
    <row r="190" spans="2:65" s="15" customFormat="1">
      <c r="B190" s="190"/>
      <c r="D190" s="149" t="s">
        <v>1489</v>
      </c>
      <c r="E190" s="191" t="s">
        <v>1</v>
      </c>
      <c r="F190" s="192" t="s">
        <v>1549</v>
      </c>
      <c r="H190" s="193">
        <v>894.37099999999998</v>
      </c>
      <c r="I190" s="194"/>
      <c r="L190" s="190"/>
      <c r="M190" s="195"/>
      <c r="T190" s="196"/>
      <c r="AT190" s="191" t="s">
        <v>1489</v>
      </c>
      <c r="AU190" s="191" t="s">
        <v>90</v>
      </c>
      <c r="AV190" s="15" t="s">
        <v>298</v>
      </c>
      <c r="AW190" s="15" t="s">
        <v>36</v>
      </c>
      <c r="AX190" s="15" t="s">
        <v>81</v>
      </c>
      <c r="AY190" s="191" t="s">
        <v>299</v>
      </c>
    </row>
    <row r="191" spans="2:65" s="12" customFormat="1">
      <c r="B191" s="170"/>
      <c r="D191" s="149" t="s">
        <v>1489</v>
      </c>
      <c r="E191" s="171" t="s">
        <v>1</v>
      </c>
      <c r="F191" s="172" t="s">
        <v>2387</v>
      </c>
      <c r="H191" s="171" t="s">
        <v>1</v>
      </c>
      <c r="I191" s="173"/>
      <c r="L191" s="170"/>
      <c r="M191" s="174"/>
      <c r="T191" s="175"/>
      <c r="AT191" s="171" t="s">
        <v>1489</v>
      </c>
      <c r="AU191" s="171" t="s">
        <v>90</v>
      </c>
      <c r="AV191" s="12" t="s">
        <v>88</v>
      </c>
      <c r="AW191" s="12" t="s">
        <v>36</v>
      </c>
      <c r="AX191" s="12" t="s">
        <v>81</v>
      </c>
      <c r="AY191" s="171" t="s">
        <v>299</v>
      </c>
    </row>
    <row r="192" spans="2:65" s="13" customFormat="1">
      <c r="B192" s="176"/>
      <c r="D192" s="149" t="s">
        <v>1489</v>
      </c>
      <c r="E192" s="177" t="s">
        <v>1</v>
      </c>
      <c r="F192" s="178" t="s">
        <v>2388</v>
      </c>
      <c r="H192" s="179">
        <v>254.07499999999999</v>
      </c>
      <c r="I192" s="180"/>
      <c r="L192" s="176"/>
      <c r="M192" s="181"/>
      <c r="T192" s="182"/>
      <c r="AT192" s="177" t="s">
        <v>1489</v>
      </c>
      <c r="AU192" s="177" t="s">
        <v>90</v>
      </c>
      <c r="AV192" s="13" t="s">
        <v>90</v>
      </c>
      <c r="AW192" s="13" t="s">
        <v>36</v>
      </c>
      <c r="AX192" s="13" t="s">
        <v>81</v>
      </c>
      <c r="AY192" s="177" t="s">
        <v>299</v>
      </c>
    </row>
    <row r="193" spans="2:65" s="13" customFormat="1">
      <c r="B193" s="176"/>
      <c r="D193" s="149" t="s">
        <v>1489</v>
      </c>
      <c r="E193" s="177" t="s">
        <v>1</v>
      </c>
      <c r="F193" s="178" t="s">
        <v>2389</v>
      </c>
      <c r="H193" s="179">
        <v>26.754000000000001</v>
      </c>
      <c r="I193" s="180"/>
      <c r="L193" s="176"/>
      <c r="M193" s="181"/>
      <c r="T193" s="182"/>
      <c r="AT193" s="177" t="s">
        <v>1489</v>
      </c>
      <c r="AU193" s="177" t="s">
        <v>90</v>
      </c>
      <c r="AV193" s="13" t="s">
        <v>90</v>
      </c>
      <c r="AW193" s="13" t="s">
        <v>36</v>
      </c>
      <c r="AX193" s="13" t="s">
        <v>81</v>
      </c>
      <c r="AY193" s="177" t="s">
        <v>299</v>
      </c>
    </row>
    <row r="194" spans="2:65" s="13" customFormat="1">
      <c r="B194" s="176"/>
      <c r="D194" s="149" t="s">
        <v>1489</v>
      </c>
      <c r="E194" s="177" t="s">
        <v>1</v>
      </c>
      <c r="F194" s="178" t="s">
        <v>1557</v>
      </c>
      <c r="H194" s="179">
        <v>6.49</v>
      </c>
      <c r="I194" s="180"/>
      <c r="L194" s="176"/>
      <c r="M194" s="181"/>
      <c r="T194" s="182"/>
      <c r="AT194" s="177" t="s">
        <v>1489</v>
      </c>
      <c r="AU194" s="177" t="s">
        <v>90</v>
      </c>
      <c r="AV194" s="13" t="s">
        <v>90</v>
      </c>
      <c r="AW194" s="13" t="s">
        <v>36</v>
      </c>
      <c r="AX194" s="13" t="s">
        <v>81</v>
      </c>
      <c r="AY194" s="177" t="s">
        <v>299</v>
      </c>
    </row>
    <row r="195" spans="2:65" s="15" customFormat="1">
      <c r="B195" s="190"/>
      <c r="D195" s="149" t="s">
        <v>1489</v>
      </c>
      <c r="E195" s="191" t="s">
        <v>1</v>
      </c>
      <c r="F195" s="192" t="s">
        <v>1549</v>
      </c>
      <c r="H195" s="193">
        <v>287.31900000000002</v>
      </c>
      <c r="I195" s="194"/>
      <c r="L195" s="190"/>
      <c r="M195" s="195"/>
      <c r="T195" s="196"/>
      <c r="AT195" s="191" t="s">
        <v>1489</v>
      </c>
      <c r="AU195" s="191" t="s">
        <v>90</v>
      </c>
      <c r="AV195" s="15" t="s">
        <v>298</v>
      </c>
      <c r="AW195" s="15" t="s">
        <v>36</v>
      </c>
      <c r="AX195" s="15" t="s">
        <v>81</v>
      </c>
      <c r="AY195" s="191" t="s">
        <v>299</v>
      </c>
    </row>
    <row r="196" spans="2:65" s="14" customFormat="1">
      <c r="B196" s="183"/>
      <c r="D196" s="149" t="s">
        <v>1489</v>
      </c>
      <c r="E196" s="184" t="s">
        <v>1</v>
      </c>
      <c r="F196" s="185" t="s">
        <v>1496</v>
      </c>
      <c r="H196" s="186">
        <v>1181.69</v>
      </c>
      <c r="I196" s="187"/>
      <c r="L196" s="183"/>
      <c r="M196" s="188"/>
      <c r="T196" s="189"/>
      <c r="AT196" s="184" t="s">
        <v>1489</v>
      </c>
      <c r="AU196" s="184" t="s">
        <v>90</v>
      </c>
      <c r="AV196" s="14" t="s">
        <v>318</v>
      </c>
      <c r="AW196" s="14" t="s">
        <v>36</v>
      </c>
      <c r="AX196" s="14" t="s">
        <v>81</v>
      </c>
      <c r="AY196" s="184" t="s">
        <v>299</v>
      </c>
    </row>
    <row r="197" spans="2:65" s="12" customFormat="1">
      <c r="B197" s="170"/>
      <c r="D197" s="149" t="s">
        <v>1489</v>
      </c>
      <c r="E197" s="171" t="s">
        <v>1</v>
      </c>
      <c r="F197" s="172" t="s">
        <v>2026</v>
      </c>
      <c r="H197" s="171" t="s">
        <v>1</v>
      </c>
      <c r="I197" s="173"/>
      <c r="L197" s="170"/>
      <c r="M197" s="174"/>
      <c r="T197" s="175"/>
      <c r="AT197" s="171" t="s">
        <v>1489</v>
      </c>
      <c r="AU197" s="171" t="s">
        <v>90</v>
      </c>
      <c r="AV197" s="12" t="s">
        <v>88</v>
      </c>
      <c r="AW197" s="12" t="s">
        <v>36</v>
      </c>
      <c r="AX197" s="12" t="s">
        <v>81</v>
      </c>
      <c r="AY197" s="171" t="s">
        <v>299</v>
      </c>
    </row>
    <row r="198" spans="2:65" s="13" customFormat="1">
      <c r="B198" s="176"/>
      <c r="D198" s="149" t="s">
        <v>1489</v>
      </c>
      <c r="E198" s="177" t="s">
        <v>1</v>
      </c>
      <c r="F198" s="178" t="s">
        <v>2390</v>
      </c>
      <c r="H198" s="179">
        <v>59.085000000000001</v>
      </c>
      <c r="I198" s="180"/>
      <c r="L198" s="176"/>
      <c r="M198" s="181"/>
      <c r="T198" s="182"/>
      <c r="AT198" s="177" t="s">
        <v>1489</v>
      </c>
      <c r="AU198" s="177" t="s">
        <v>90</v>
      </c>
      <c r="AV198" s="13" t="s">
        <v>90</v>
      </c>
      <c r="AW198" s="13" t="s">
        <v>36</v>
      </c>
      <c r="AX198" s="13" t="s">
        <v>88</v>
      </c>
      <c r="AY198" s="177" t="s">
        <v>299</v>
      </c>
    </row>
    <row r="199" spans="2:65" s="1" customFormat="1" ht="33" customHeight="1">
      <c r="B199" s="32"/>
      <c r="C199" s="136" t="s">
        <v>8</v>
      </c>
      <c r="D199" s="136" t="s">
        <v>302</v>
      </c>
      <c r="E199" s="137" t="s">
        <v>1811</v>
      </c>
      <c r="F199" s="138" t="s">
        <v>1812</v>
      </c>
      <c r="G199" s="139" t="s">
        <v>1520</v>
      </c>
      <c r="H199" s="140">
        <v>94.534999999999997</v>
      </c>
      <c r="I199" s="141"/>
      <c r="J199" s="142">
        <f>ROUND(I199*H199,2)</f>
        <v>0</v>
      </c>
      <c r="K199" s="138" t="s">
        <v>1487</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2391</v>
      </c>
    </row>
    <row r="200" spans="2:65" s="12" customFormat="1">
      <c r="B200" s="170"/>
      <c r="D200" s="149" t="s">
        <v>1489</v>
      </c>
      <c r="E200" s="171" t="s">
        <v>1</v>
      </c>
      <c r="F200" s="172" t="s">
        <v>1490</v>
      </c>
      <c r="H200" s="171" t="s">
        <v>1</v>
      </c>
      <c r="I200" s="173"/>
      <c r="L200" s="170"/>
      <c r="M200" s="174"/>
      <c r="T200" s="175"/>
      <c r="AT200" s="171" t="s">
        <v>1489</v>
      </c>
      <c r="AU200" s="171" t="s">
        <v>90</v>
      </c>
      <c r="AV200" s="12" t="s">
        <v>88</v>
      </c>
      <c r="AW200" s="12" t="s">
        <v>36</v>
      </c>
      <c r="AX200" s="12" t="s">
        <v>81</v>
      </c>
      <c r="AY200" s="171" t="s">
        <v>299</v>
      </c>
    </row>
    <row r="201" spans="2:65" s="12" customFormat="1">
      <c r="B201" s="170"/>
      <c r="D201" s="149" t="s">
        <v>1489</v>
      </c>
      <c r="E201" s="171" t="s">
        <v>1</v>
      </c>
      <c r="F201" s="172" t="s">
        <v>2358</v>
      </c>
      <c r="H201" s="171" t="s">
        <v>1</v>
      </c>
      <c r="I201" s="173"/>
      <c r="L201" s="170"/>
      <c r="M201" s="174"/>
      <c r="T201" s="175"/>
      <c r="AT201" s="171" t="s">
        <v>1489</v>
      </c>
      <c r="AU201" s="171" t="s">
        <v>90</v>
      </c>
      <c r="AV201" s="12" t="s">
        <v>88</v>
      </c>
      <c r="AW201" s="12" t="s">
        <v>36</v>
      </c>
      <c r="AX201" s="12" t="s">
        <v>81</v>
      </c>
      <c r="AY201" s="171" t="s">
        <v>299</v>
      </c>
    </row>
    <row r="202" spans="2:65" s="12" customFormat="1">
      <c r="B202" s="170"/>
      <c r="D202" s="149" t="s">
        <v>1489</v>
      </c>
      <c r="E202" s="171" t="s">
        <v>1</v>
      </c>
      <c r="F202" s="172" t="s">
        <v>2029</v>
      </c>
      <c r="H202" s="171" t="s">
        <v>1</v>
      </c>
      <c r="I202" s="173"/>
      <c r="L202" s="170"/>
      <c r="M202" s="174"/>
      <c r="T202" s="175"/>
      <c r="AT202" s="171" t="s">
        <v>1489</v>
      </c>
      <c r="AU202" s="171" t="s">
        <v>90</v>
      </c>
      <c r="AV202" s="12" t="s">
        <v>88</v>
      </c>
      <c r="AW202" s="12" t="s">
        <v>36</v>
      </c>
      <c r="AX202" s="12" t="s">
        <v>81</v>
      </c>
      <c r="AY202" s="171" t="s">
        <v>299</v>
      </c>
    </row>
    <row r="203" spans="2:65" s="13" customFormat="1">
      <c r="B203" s="176"/>
      <c r="D203" s="149" t="s">
        <v>1489</v>
      </c>
      <c r="E203" s="177" t="s">
        <v>1</v>
      </c>
      <c r="F203" s="178" t="s">
        <v>2392</v>
      </c>
      <c r="H203" s="179">
        <v>94.534999999999997</v>
      </c>
      <c r="I203" s="180"/>
      <c r="L203" s="176"/>
      <c r="M203" s="181"/>
      <c r="T203" s="182"/>
      <c r="AT203" s="177" t="s">
        <v>1489</v>
      </c>
      <c r="AU203" s="177" t="s">
        <v>90</v>
      </c>
      <c r="AV203" s="13" t="s">
        <v>90</v>
      </c>
      <c r="AW203" s="13" t="s">
        <v>36</v>
      </c>
      <c r="AX203" s="13" t="s">
        <v>88</v>
      </c>
      <c r="AY203" s="177" t="s">
        <v>299</v>
      </c>
    </row>
    <row r="204" spans="2:65" s="1" customFormat="1" ht="33" customHeight="1">
      <c r="B204" s="32"/>
      <c r="C204" s="136" t="s">
        <v>362</v>
      </c>
      <c r="D204" s="136" t="s">
        <v>302</v>
      </c>
      <c r="E204" s="137" t="s">
        <v>1815</v>
      </c>
      <c r="F204" s="138" t="s">
        <v>1816</v>
      </c>
      <c r="G204" s="139" t="s">
        <v>1520</v>
      </c>
      <c r="H204" s="140">
        <v>141.803</v>
      </c>
      <c r="I204" s="141"/>
      <c r="J204" s="142">
        <f>ROUND(I204*H204,2)</f>
        <v>0</v>
      </c>
      <c r="K204" s="138" t="s">
        <v>1487</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2393</v>
      </c>
    </row>
    <row r="205" spans="2:65" s="12" customFormat="1">
      <c r="B205" s="170"/>
      <c r="D205" s="149" t="s">
        <v>1489</v>
      </c>
      <c r="E205" s="171" t="s">
        <v>1</v>
      </c>
      <c r="F205" s="172" t="s">
        <v>1490</v>
      </c>
      <c r="H205" s="171" t="s">
        <v>1</v>
      </c>
      <c r="I205" s="173"/>
      <c r="L205" s="170"/>
      <c r="M205" s="174"/>
      <c r="T205" s="175"/>
      <c r="AT205" s="171" t="s">
        <v>1489</v>
      </c>
      <c r="AU205" s="171" t="s">
        <v>90</v>
      </c>
      <c r="AV205" s="12" t="s">
        <v>88</v>
      </c>
      <c r="AW205" s="12" t="s">
        <v>36</v>
      </c>
      <c r="AX205" s="12" t="s">
        <v>81</v>
      </c>
      <c r="AY205" s="171" t="s">
        <v>299</v>
      </c>
    </row>
    <row r="206" spans="2:65" s="12" customFormat="1">
      <c r="B206" s="170"/>
      <c r="D206" s="149" t="s">
        <v>1489</v>
      </c>
      <c r="E206" s="171" t="s">
        <v>1</v>
      </c>
      <c r="F206" s="172" t="s">
        <v>2358</v>
      </c>
      <c r="H206" s="171" t="s">
        <v>1</v>
      </c>
      <c r="I206" s="173"/>
      <c r="L206" s="170"/>
      <c r="M206" s="174"/>
      <c r="T206" s="175"/>
      <c r="AT206" s="171" t="s">
        <v>1489</v>
      </c>
      <c r="AU206" s="171" t="s">
        <v>90</v>
      </c>
      <c r="AV206" s="12" t="s">
        <v>88</v>
      </c>
      <c r="AW206" s="12" t="s">
        <v>36</v>
      </c>
      <c r="AX206" s="12" t="s">
        <v>81</v>
      </c>
      <c r="AY206" s="171" t="s">
        <v>299</v>
      </c>
    </row>
    <row r="207" spans="2:65" s="12" customFormat="1">
      <c r="B207" s="170"/>
      <c r="D207" s="149" t="s">
        <v>1489</v>
      </c>
      <c r="E207" s="171" t="s">
        <v>1</v>
      </c>
      <c r="F207" s="172" t="s">
        <v>2032</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2394</v>
      </c>
      <c r="H208" s="179">
        <v>141.803</v>
      </c>
      <c r="I208" s="180"/>
      <c r="L208" s="176"/>
      <c r="M208" s="181"/>
      <c r="T208" s="182"/>
      <c r="AT208" s="177" t="s">
        <v>1489</v>
      </c>
      <c r="AU208" s="177" t="s">
        <v>90</v>
      </c>
      <c r="AV208" s="13" t="s">
        <v>90</v>
      </c>
      <c r="AW208" s="13" t="s">
        <v>36</v>
      </c>
      <c r="AX208" s="13" t="s">
        <v>88</v>
      </c>
      <c r="AY208" s="177" t="s">
        <v>299</v>
      </c>
    </row>
    <row r="209" spans="2:65" s="1" customFormat="1" ht="33" customHeight="1">
      <c r="B209" s="32"/>
      <c r="C209" s="136" t="s">
        <v>367</v>
      </c>
      <c r="D209" s="136" t="s">
        <v>302</v>
      </c>
      <c r="E209" s="137" t="s">
        <v>2034</v>
      </c>
      <c r="F209" s="138" t="s">
        <v>2035</v>
      </c>
      <c r="G209" s="139" t="s">
        <v>1520</v>
      </c>
      <c r="H209" s="140">
        <v>236.33799999999999</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2395</v>
      </c>
    </row>
    <row r="210" spans="2:65" s="12" customFormat="1">
      <c r="B210" s="170"/>
      <c r="D210" s="149" t="s">
        <v>1489</v>
      </c>
      <c r="E210" s="171" t="s">
        <v>1</v>
      </c>
      <c r="F210" s="172" t="s">
        <v>1490</v>
      </c>
      <c r="H210" s="171" t="s">
        <v>1</v>
      </c>
      <c r="I210" s="173"/>
      <c r="L210" s="170"/>
      <c r="M210" s="174"/>
      <c r="T210" s="175"/>
      <c r="AT210" s="171" t="s">
        <v>1489</v>
      </c>
      <c r="AU210" s="171" t="s">
        <v>90</v>
      </c>
      <c r="AV210" s="12" t="s">
        <v>88</v>
      </c>
      <c r="AW210" s="12" t="s">
        <v>36</v>
      </c>
      <c r="AX210" s="12" t="s">
        <v>81</v>
      </c>
      <c r="AY210" s="171" t="s">
        <v>299</v>
      </c>
    </row>
    <row r="211" spans="2:65" s="12" customFormat="1">
      <c r="B211" s="170"/>
      <c r="D211" s="149" t="s">
        <v>1489</v>
      </c>
      <c r="E211" s="171" t="s">
        <v>1</v>
      </c>
      <c r="F211" s="172" t="s">
        <v>2358</v>
      </c>
      <c r="H211" s="171" t="s">
        <v>1</v>
      </c>
      <c r="I211" s="173"/>
      <c r="L211" s="170"/>
      <c r="M211" s="174"/>
      <c r="T211" s="175"/>
      <c r="AT211" s="171" t="s">
        <v>1489</v>
      </c>
      <c r="AU211" s="171" t="s">
        <v>90</v>
      </c>
      <c r="AV211" s="12" t="s">
        <v>88</v>
      </c>
      <c r="AW211" s="12" t="s">
        <v>36</v>
      </c>
      <c r="AX211" s="12" t="s">
        <v>81</v>
      </c>
      <c r="AY211" s="171" t="s">
        <v>299</v>
      </c>
    </row>
    <row r="212" spans="2:65" s="12" customFormat="1">
      <c r="B212" s="170"/>
      <c r="D212" s="149" t="s">
        <v>1489</v>
      </c>
      <c r="E212" s="171" t="s">
        <v>1</v>
      </c>
      <c r="F212" s="172" t="s">
        <v>2037</v>
      </c>
      <c r="H212" s="171" t="s">
        <v>1</v>
      </c>
      <c r="I212" s="173"/>
      <c r="L212" s="170"/>
      <c r="M212" s="174"/>
      <c r="T212" s="175"/>
      <c r="AT212" s="171" t="s">
        <v>1489</v>
      </c>
      <c r="AU212" s="171" t="s">
        <v>90</v>
      </c>
      <c r="AV212" s="12" t="s">
        <v>88</v>
      </c>
      <c r="AW212" s="12" t="s">
        <v>36</v>
      </c>
      <c r="AX212" s="12" t="s">
        <v>81</v>
      </c>
      <c r="AY212" s="171" t="s">
        <v>299</v>
      </c>
    </row>
    <row r="213" spans="2:65" s="13" customFormat="1">
      <c r="B213" s="176"/>
      <c r="D213" s="149" t="s">
        <v>1489</v>
      </c>
      <c r="E213" s="177" t="s">
        <v>1</v>
      </c>
      <c r="F213" s="178" t="s">
        <v>2396</v>
      </c>
      <c r="H213" s="179">
        <v>236.33799999999999</v>
      </c>
      <c r="I213" s="180"/>
      <c r="L213" s="176"/>
      <c r="M213" s="181"/>
      <c r="T213" s="182"/>
      <c r="AT213" s="177" t="s">
        <v>1489</v>
      </c>
      <c r="AU213" s="177" t="s">
        <v>90</v>
      </c>
      <c r="AV213" s="13" t="s">
        <v>90</v>
      </c>
      <c r="AW213" s="13" t="s">
        <v>36</v>
      </c>
      <c r="AX213" s="13" t="s">
        <v>88</v>
      </c>
      <c r="AY213" s="177" t="s">
        <v>299</v>
      </c>
    </row>
    <row r="214" spans="2:65" s="1" customFormat="1" ht="33" customHeight="1">
      <c r="B214" s="32"/>
      <c r="C214" s="136" t="s">
        <v>372</v>
      </c>
      <c r="D214" s="136" t="s">
        <v>302</v>
      </c>
      <c r="E214" s="137" t="s">
        <v>2039</v>
      </c>
      <c r="F214" s="138" t="s">
        <v>2040</v>
      </c>
      <c r="G214" s="139" t="s">
        <v>1520</v>
      </c>
      <c r="H214" s="140">
        <v>649.92999999999995</v>
      </c>
      <c r="I214" s="141"/>
      <c r="J214" s="142">
        <f>ROUND(I214*H214,2)</f>
        <v>0</v>
      </c>
      <c r="K214" s="138" t="s">
        <v>1487</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2397</v>
      </c>
    </row>
    <row r="215" spans="2:65" s="12" customFormat="1">
      <c r="B215" s="170"/>
      <c r="D215" s="149" t="s">
        <v>1489</v>
      </c>
      <c r="E215" s="171" t="s">
        <v>1</v>
      </c>
      <c r="F215" s="172" t="s">
        <v>1490</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2358</v>
      </c>
      <c r="H216" s="171" t="s">
        <v>1</v>
      </c>
      <c r="I216" s="173"/>
      <c r="L216" s="170"/>
      <c r="M216" s="174"/>
      <c r="T216" s="175"/>
      <c r="AT216" s="171" t="s">
        <v>1489</v>
      </c>
      <c r="AU216" s="171" t="s">
        <v>90</v>
      </c>
      <c r="AV216" s="12" t="s">
        <v>88</v>
      </c>
      <c r="AW216" s="12" t="s">
        <v>36</v>
      </c>
      <c r="AX216" s="12" t="s">
        <v>81</v>
      </c>
      <c r="AY216" s="171" t="s">
        <v>299</v>
      </c>
    </row>
    <row r="217" spans="2:65" s="12" customFormat="1">
      <c r="B217" s="170"/>
      <c r="D217" s="149" t="s">
        <v>1489</v>
      </c>
      <c r="E217" s="171" t="s">
        <v>1</v>
      </c>
      <c r="F217" s="172" t="s">
        <v>2042</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E218" s="177" t="s">
        <v>1</v>
      </c>
      <c r="F218" s="178" t="s">
        <v>2398</v>
      </c>
      <c r="H218" s="179">
        <v>649.92999999999995</v>
      </c>
      <c r="I218" s="180"/>
      <c r="L218" s="176"/>
      <c r="M218" s="181"/>
      <c r="T218" s="182"/>
      <c r="AT218" s="177" t="s">
        <v>1489</v>
      </c>
      <c r="AU218" s="177" t="s">
        <v>90</v>
      </c>
      <c r="AV218" s="13" t="s">
        <v>90</v>
      </c>
      <c r="AW218" s="13" t="s">
        <v>36</v>
      </c>
      <c r="AX218" s="13" t="s">
        <v>88</v>
      </c>
      <c r="AY218" s="177" t="s">
        <v>299</v>
      </c>
    </row>
    <row r="219" spans="2:65" s="1" customFormat="1" ht="24.15" customHeight="1">
      <c r="B219" s="32"/>
      <c r="C219" s="136" t="s">
        <v>378</v>
      </c>
      <c r="D219" s="136" t="s">
        <v>302</v>
      </c>
      <c r="E219" s="137" t="s">
        <v>1571</v>
      </c>
      <c r="F219" s="138" t="s">
        <v>1572</v>
      </c>
      <c r="G219" s="139" t="s">
        <v>1520</v>
      </c>
      <c r="H219" s="140">
        <v>42.643999999999998</v>
      </c>
      <c r="I219" s="141"/>
      <c r="J219" s="142">
        <f>ROUND(I219*H219,2)</f>
        <v>0</v>
      </c>
      <c r="K219" s="138" t="s">
        <v>1487</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2399</v>
      </c>
    </row>
    <row r="220" spans="2:65" s="12" customFormat="1">
      <c r="B220" s="170"/>
      <c r="D220" s="149" t="s">
        <v>1489</v>
      </c>
      <c r="E220" s="171" t="s">
        <v>1</v>
      </c>
      <c r="F220" s="172" t="s">
        <v>1490</v>
      </c>
      <c r="H220" s="171" t="s">
        <v>1</v>
      </c>
      <c r="I220" s="173"/>
      <c r="L220" s="170"/>
      <c r="M220" s="174"/>
      <c r="T220" s="175"/>
      <c r="AT220" s="171" t="s">
        <v>1489</v>
      </c>
      <c r="AU220" s="171" t="s">
        <v>90</v>
      </c>
      <c r="AV220" s="12" t="s">
        <v>88</v>
      </c>
      <c r="AW220" s="12" t="s">
        <v>36</v>
      </c>
      <c r="AX220" s="12" t="s">
        <v>81</v>
      </c>
      <c r="AY220" s="171" t="s">
        <v>299</v>
      </c>
    </row>
    <row r="221" spans="2:65" s="12" customFormat="1">
      <c r="B221" s="170"/>
      <c r="D221" s="149" t="s">
        <v>1489</v>
      </c>
      <c r="E221" s="171" t="s">
        <v>1</v>
      </c>
      <c r="F221" s="172" t="s">
        <v>2358</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2400</v>
      </c>
      <c r="H222" s="179">
        <v>4.1589999999999998</v>
      </c>
      <c r="I222" s="180"/>
      <c r="L222" s="176"/>
      <c r="M222" s="181"/>
      <c r="T222" s="182"/>
      <c r="AT222" s="177" t="s">
        <v>1489</v>
      </c>
      <c r="AU222" s="177" t="s">
        <v>90</v>
      </c>
      <c r="AV222" s="13" t="s">
        <v>90</v>
      </c>
      <c r="AW222" s="13" t="s">
        <v>36</v>
      </c>
      <c r="AX222" s="13" t="s">
        <v>81</v>
      </c>
      <c r="AY222" s="177" t="s">
        <v>299</v>
      </c>
    </row>
    <row r="223" spans="2:65" s="13" customFormat="1">
      <c r="B223" s="176"/>
      <c r="D223" s="149" t="s">
        <v>1489</v>
      </c>
      <c r="E223" s="177" t="s">
        <v>1</v>
      </c>
      <c r="F223" s="178" t="s">
        <v>2401</v>
      </c>
      <c r="H223" s="179">
        <v>4.2889999999999997</v>
      </c>
      <c r="I223" s="180"/>
      <c r="L223" s="176"/>
      <c r="M223" s="181"/>
      <c r="T223" s="182"/>
      <c r="AT223" s="177" t="s">
        <v>1489</v>
      </c>
      <c r="AU223" s="177" t="s">
        <v>90</v>
      </c>
      <c r="AV223" s="13" t="s">
        <v>90</v>
      </c>
      <c r="AW223" s="13" t="s">
        <v>36</v>
      </c>
      <c r="AX223" s="13" t="s">
        <v>81</v>
      </c>
      <c r="AY223" s="177" t="s">
        <v>299</v>
      </c>
    </row>
    <row r="224" spans="2:65" s="13" customFormat="1">
      <c r="B224" s="176"/>
      <c r="D224" s="149" t="s">
        <v>1489</v>
      </c>
      <c r="E224" s="177" t="s">
        <v>1</v>
      </c>
      <c r="F224" s="178" t="s">
        <v>2402</v>
      </c>
      <c r="H224" s="179">
        <v>2.048</v>
      </c>
      <c r="I224" s="180"/>
      <c r="L224" s="176"/>
      <c r="M224" s="181"/>
      <c r="T224" s="182"/>
      <c r="AT224" s="177" t="s">
        <v>1489</v>
      </c>
      <c r="AU224" s="177" t="s">
        <v>90</v>
      </c>
      <c r="AV224" s="13" t="s">
        <v>90</v>
      </c>
      <c r="AW224" s="13" t="s">
        <v>36</v>
      </c>
      <c r="AX224" s="13" t="s">
        <v>81</v>
      </c>
      <c r="AY224" s="177" t="s">
        <v>299</v>
      </c>
    </row>
    <row r="225" spans="2:65" s="13" customFormat="1">
      <c r="B225" s="176"/>
      <c r="D225" s="149" t="s">
        <v>1489</v>
      </c>
      <c r="E225" s="177" t="s">
        <v>1</v>
      </c>
      <c r="F225" s="178" t="s">
        <v>2403</v>
      </c>
      <c r="H225" s="179">
        <v>11.385</v>
      </c>
      <c r="I225" s="180"/>
      <c r="L225" s="176"/>
      <c r="M225" s="181"/>
      <c r="T225" s="182"/>
      <c r="AT225" s="177" t="s">
        <v>1489</v>
      </c>
      <c r="AU225" s="177" t="s">
        <v>90</v>
      </c>
      <c r="AV225" s="13" t="s">
        <v>90</v>
      </c>
      <c r="AW225" s="13" t="s">
        <v>36</v>
      </c>
      <c r="AX225" s="13" t="s">
        <v>81</v>
      </c>
      <c r="AY225" s="177" t="s">
        <v>299</v>
      </c>
    </row>
    <row r="226" spans="2:65" s="13" customFormat="1">
      <c r="B226" s="176"/>
      <c r="D226" s="149" t="s">
        <v>1489</v>
      </c>
      <c r="E226" s="177" t="s">
        <v>1</v>
      </c>
      <c r="F226" s="178" t="s">
        <v>2404</v>
      </c>
      <c r="H226" s="179">
        <v>4.8959999999999999</v>
      </c>
      <c r="I226" s="180"/>
      <c r="L226" s="176"/>
      <c r="M226" s="181"/>
      <c r="T226" s="182"/>
      <c r="AT226" s="177" t="s">
        <v>1489</v>
      </c>
      <c r="AU226" s="177" t="s">
        <v>90</v>
      </c>
      <c r="AV226" s="13" t="s">
        <v>90</v>
      </c>
      <c r="AW226" s="13" t="s">
        <v>36</v>
      </c>
      <c r="AX226" s="13" t="s">
        <v>81</v>
      </c>
      <c r="AY226" s="177" t="s">
        <v>299</v>
      </c>
    </row>
    <row r="227" spans="2:65" s="13" customFormat="1">
      <c r="B227" s="176"/>
      <c r="D227" s="149" t="s">
        <v>1489</v>
      </c>
      <c r="E227" s="177" t="s">
        <v>1</v>
      </c>
      <c r="F227" s="178" t="s">
        <v>2046</v>
      </c>
      <c r="H227" s="179">
        <v>2.8079999999999998</v>
      </c>
      <c r="I227" s="180"/>
      <c r="L227" s="176"/>
      <c r="M227" s="181"/>
      <c r="T227" s="182"/>
      <c r="AT227" s="177" t="s">
        <v>1489</v>
      </c>
      <c r="AU227" s="177" t="s">
        <v>90</v>
      </c>
      <c r="AV227" s="13" t="s">
        <v>90</v>
      </c>
      <c r="AW227" s="13" t="s">
        <v>36</v>
      </c>
      <c r="AX227" s="13" t="s">
        <v>81</v>
      </c>
      <c r="AY227" s="177" t="s">
        <v>299</v>
      </c>
    </row>
    <row r="228" spans="2:65" s="13" customFormat="1">
      <c r="B228" s="176"/>
      <c r="D228" s="149" t="s">
        <v>1489</v>
      </c>
      <c r="E228" s="177" t="s">
        <v>1</v>
      </c>
      <c r="F228" s="178" t="s">
        <v>2047</v>
      </c>
      <c r="H228" s="179">
        <v>7.2</v>
      </c>
      <c r="I228" s="180"/>
      <c r="L228" s="176"/>
      <c r="M228" s="181"/>
      <c r="T228" s="182"/>
      <c r="AT228" s="177" t="s">
        <v>1489</v>
      </c>
      <c r="AU228" s="177" t="s">
        <v>90</v>
      </c>
      <c r="AV228" s="13" t="s">
        <v>90</v>
      </c>
      <c r="AW228" s="13" t="s">
        <v>36</v>
      </c>
      <c r="AX228" s="13" t="s">
        <v>81</v>
      </c>
      <c r="AY228" s="177" t="s">
        <v>299</v>
      </c>
    </row>
    <row r="229" spans="2:65" s="13" customFormat="1">
      <c r="B229" s="176"/>
      <c r="D229" s="149" t="s">
        <v>1489</v>
      </c>
      <c r="E229" s="177" t="s">
        <v>1</v>
      </c>
      <c r="F229" s="178" t="s">
        <v>2048</v>
      </c>
      <c r="H229" s="179">
        <v>5.859</v>
      </c>
      <c r="I229" s="180"/>
      <c r="L229" s="176"/>
      <c r="M229" s="181"/>
      <c r="T229" s="182"/>
      <c r="AT229" s="177" t="s">
        <v>1489</v>
      </c>
      <c r="AU229" s="177" t="s">
        <v>90</v>
      </c>
      <c r="AV229" s="13" t="s">
        <v>90</v>
      </c>
      <c r="AW229" s="13" t="s">
        <v>36</v>
      </c>
      <c r="AX229" s="13" t="s">
        <v>81</v>
      </c>
      <c r="AY229" s="177" t="s">
        <v>299</v>
      </c>
    </row>
    <row r="230" spans="2:65" s="14" customFormat="1">
      <c r="B230" s="183"/>
      <c r="D230" s="149" t="s">
        <v>1489</v>
      </c>
      <c r="E230" s="184" t="s">
        <v>1</v>
      </c>
      <c r="F230" s="185" t="s">
        <v>1496</v>
      </c>
      <c r="H230" s="186">
        <v>42.643999999999998</v>
      </c>
      <c r="I230" s="187"/>
      <c r="L230" s="183"/>
      <c r="M230" s="188"/>
      <c r="T230" s="189"/>
      <c r="AT230" s="184" t="s">
        <v>1489</v>
      </c>
      <c r="AU230" s="184" t="s">
        <v>90</v>
      </c>
      <c r="AV230" s="14" t="s">
        <v>318</v>
      </c>
      <c r="AW230" s="14" t="s">
        <v>36</v>
      </c>
      <c r="AX230" s="14" t="s">
        <v>88</v>
      </c>
      <c r="AY230" s="184" t="s">
        <v>299</v>
      </c>
    </row>
    <row r="231" spans="2:65" s="1" customFormat="1" ht="24.15" customHeight="1">
      <c r="B231" s="32"/>
      <c r="C231" s="136" t="s">
        <v>384</v>
      </c>
      <c r="D231" s="136" t="s">
        <v>302</v>
      </c>
      <c r="E231" s="137" t="s">
        <v>2049</v>
      </c>
      <c r="F231" s="138" t="s">
        <v>2050</v>
      </c>
      <c r="G231" s="139" t="s">
        <v>375</v>
      </c>
      <c r="H231" s="140">
        <v>934.899</v>
      </c>
      <c r="I231" s="141"/>
      <c r="J231" s="142">
        <f>ROUND(I231*H231,2)</f>
        <v>0</v>
      </c>
      <c r="K231" s="138" t="s">
        <v>1487</v>
      </c>
      <c r="L231" s="32"/>
      <c r="M231" s="143" t="s">
        <v>1</v>
      </c>
      <c r="N231" s="144" t="s">
        <v>46</v>
      </c>
      <c r="P231" s="145">
        <f>O231*H231</f>
        <v>0</v>
      </c>
      <c r="Q231" s="145">
        <v>8.4999999999999995E-4</v>
      </c>
      <c r="R231" s="145">
        <f>Q231*H231</f>
        <v>0.7946641499999999</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2405</v>
      </c>
    </row>
    <row r="232" spans="2:65" s="12" customFormat="1">
      <c r="B232" s="170"/>
      <c r="D232" s="149" t="s">
        <v>1489</v>
      </c>
      <c r="E232" s="171" t="s">
        <v>1</v>
      </c>
      <c r="F232" s="172" t="s">
        <v>1490</v>
      </c>
      <c r="H232" s="171" t="s">
        <v>1</v>
      </c>
      <c r="I232" s="173"/>
      <c r="L232" s="170"/>
      <c r="M232" s="174"/>
      <c r="T232" s="175"/>
      <c r="AT232" s="171" t="s">
        <v>1489</v>
      </c>
      <c r="AU232" s="171" t="s">
        <v>90</v>
      </c>
      <c r="AV232" s="12" t="s">
        <v>88</v>
      </c>
      <c r="AW232" s="12" t="s">
        <v>36</v>
      </c>
      <c r="AX232" s="12" t="s">
        <v>81</v>
      </c>
      <c r="AY232" s="171" t="s">
        <v>299</v>
      </c>
    </row>
    <row r="233" spans="2:65" s="12" customFormat="1">
      <c r="B233" s="170"/>
      <c r="D233" s="149" t="s">
        <v>1489</v>
      </c>
      <c r="E233" s="171" t="s">
        <v>1</v>
      </c>
      <c r="F233" s="172" t="s">
        <v>2358</v>
      </c>
      <c r="H233" s="171" t="s">
        <v>1</v>
      </c>
      <c r="I233" s="173"/>
      <c r="L233" s="170"/>
      <c r="M233" s="174"/>
      <c r="T233" s="175"/>
      <c r="AT233" s="171" t="s">
        <v>1489</v>
      </c>
      <c r="AU233" s="171" t="s">
        <v>90</v>
      </c>
      <c r="AV233" s="12" t="s">
        <v>88</v>
      </c>
      <c r="AW233" s="12" t="s">
        <v>36</v>
      </c>
      <c r="AX233" s="12" t="s">
        <v>81</v>
      </c>
      <c r="AY233" s="171" t="s">
        <v>299</v>
      </c>
    </row>
    <row r="234" spans="2:65" s="12" customFormat="1">
      <c r="B234" s="170"/>
      <c r="D234" s="149" t="s">
        <v>1489</v>
      </c>
      <c r="E234" s="171" t="s">
        <v>1</v>
      </c>
      <c r="F234" s="172" t="s">
        <v>2406</v>
      </c>
      <c r="H234" s="171" t="s">
        <v>1</v>
      </c>
      <c r="I234" s="173"/>
      <c r="L234" s="170"/>
      <c r="M234" s="174"/>
      <c r="T234" s="175"/>
      <c r="AT234" s="171" t="s">
        <v>1489</v>
      </c>
      <c r="AU234" s="171" t="s">
        <v>90</v>
      </c>
      <c r="AV234" s="12" t="s">
        <v>88</v>
      </c>
      <c r="AW234" s="12" t="s">
        <v>36</v>
      </c>
      <c r="AX234" s="12" t="s">
        <v>81</v>
      </c>
      <c r="AY234" s="171" t="s">
        <v>299</v>
      </c>
    </row>
    <row r="235" spans="2:65" s="13" customFormat="1" ht="20.399999999999999">
      <c r="B235" s="176"/>
      <c r="D235" s="149" t="s">
        <v>1489</v>
      </c>
      <c r="E235" s="177" t="s">
        <v>1</v>
      </c>
      <c r="F235" s="178" t="s">
        <v>2407</v>
      </c>
      <c r="H235" s="179">
        <v>870.63900000000001</v>
      </c>
      <c r="I235" s="180"/>
      <c r="L235" s="176"/>
      <c r="M235" s="181"/>
      <c r="T235" s="182"/>
      <c r="AT235" s="177" t="s">
        <v>1489</v>
      </c>
      <c r="AU235" s="177" t="s">
        <v>90</v>
      </c>
      <c r="AV235" s="13" t="s">
        <v>90</v>
      </c>
      <c r="AW235" s="13" t="s">
        <v>36</v>
      </c>
      <c r="AX235" s="13" t="s">
        <v>81</v>
      </c>
      <c r="AY235" s="177" t="s">
        <v>299</v>
      </c>
    </row>
    <row r="236" spans="2:65" s="13" customFormat="1">
      <c r="B236" s="176"/>
      <c r="D236" s="149" t="s">
        <v>1489</v>
      </c>
      <c r="E236" s="177" t="s">
        <v>1</v>
      </c>
      <c r="F236" s="178" t="s">
        <v>2408</v>
      </c>
      <c r="H236" s="179">
        <v>64.260000000000005</v>
      </c>
      <c r="I236" s="180"/>
      <c r="L236" s="176"/>
      <c r="M236" s="181"/>
      <c r="T236" s="182"/>
      <c r="AT236" s="177" t="s">
        <v>1489</v>
      </c>
      <c r="AU236" s="177" t="s">
        <v>90</v>
      </c>
      <c r="AV236" s="13" t="s">
        <v>90</v>
      </c>
      <c r="AW236" s="13" t="s">
        <v>36</v>
      </c>
      <c r="AX236" s="13" t="s">
        <v>81</v>
      </c>
      <c r="AY236" s="177" t="s">
        <v>299</v>
      </c>
    </row>
    <row r="237" spans="2:65" s="14" customFormat="1">
      <c r="B237" s="183"/>
      <c r="D237" s="149" t="s">
        <v>1489</v>
      </c>
      <c r="E237" s="184" t="s">
        <v>1</v>
      </c>
      <c r="F237" s="185" t="s">
        <v>1496</v>
      </c>
      <c r="H237" s="186">
        <v>934.899</v>
      </c>
      <c r="I237" s="187"/>
      <c r="L237" s="183"/>
      <c r="M237" s="188"/>
      <c r="T237" s="189"/>
      <c r="AT237" s="184" t="s">
        <v>1489</v>
      </c>
      <c r="AU237" s="184" t="s">
        <v>90</v>
      </c>
      <c r="AV237" s="14" t="s">
        <v>318</v>
      </c>
      <c r="AW237" s="14" t="s">
        <v>36</v>
      </c>
      <c r="AX237" s="14" t="s">
        <v>88</v>
      </c>
      <c r="AY237" s="184" t="s">
        <v>299</v>
      </c>
    </row>
    <row r="238" spans="2:65" s="1" customFormat="1" ht="24.15" customHeight="1">
      <c r="B238" s="32"/>
      <c r="C238" s="136" t="s">
        <v>389</v>
      </c>
      <c r="D238" s="136" t="s">
        <v>302</v>
      </c>
      <c r="E238" s="137" t="s">
        <v>2054</v>
      </c>
      <c r="F238" s="138" t="s">
        <v>2055</v>
      </c>
      <c r="G238" s="139" t="s">
        <v>375</v>
      </c>
      <c r="H238" s="140">
        <v>934.899</v>
      </c>
      <c r="I238" s="141"/>
      <c r="J238" s="142">
        <f>ROUND(I238*H238,2)</f>
        <v>0</v>
      </c>
      <c r="K238" s="138" t="s">
        <v>1487</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2409</v>
      </c>
    </row>
    <row r="239" spans="2:65" s="1" customFormat="1" ht="21.75" customHeight="1">
      <c r="B239" s="32"/>
      <c r="C239" s="136" t="s">
        <v>394</v>
      </c>
      <c r="D239" s="136" t="s">
        <v>302</v>
      </c>
      <c r="E239" s="137" t="s">
        <v>1595</v>
      </c>
      <c r="F239" s="138" t="s">
        <v>1596</v>
      </c>
      <c r="G239" s="139" t="s">
        <v>375</v>
      </c>
      <c r="H239" s="140">
        <v>526.73699999999997</v>
      </c>
      <c r="I239" s="141"/>
      <c r="J239" s="142">
        <f>ROUND(I239*H239,2)</f>
        <v>0</v>
      </c>
      <c r="K239" s="138" t="s">
        <v>1487</v>
      </c>
      <c r="L239" s="32"/>
      <c r="M239" s="143" t="s">
        <v>1</v>
      </c>
      <c r="N239" s="144" t="s">
        <v>46</v>
      </c>
      <c r="P239" s="145">
        <f>O239*H239</f>
        <v>0</v>
      </c>
      <c r="Q239" s="145">
        <v>5.8E-4</v>
      </c>
      <c r="R239" s="145">
        <f>Q239*H239</f>
        <v>0.30550746000000001</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2410</v>
      </c>
    </row>
    <row r="240" spans="2:65" s="12" customFormat="1">
      <c r="B240" s="170"/>
      <c r="D240" s="149" t="s">
        <v>1489</v>
      </c>
      <c r="E240" s="171" t="s">
        <v>1</v>
      </c>
      <c r="F240" s="172" t="s">
        <v>1490</v>
      </c>
      <c r="H240" s="171" t="s">
        <v>1</v>
      </c>
      <c r="I240" s="173"/>
      <c r="L240" s="170"/>
      <c r="M240" s="174"/>
      <c r="T240" s="175"/>
      <c r="AT240" s="171" t="s">
        <v>1489</v>
      </c>
      <c r="AU240" s="171" t="s">
        <v>90</v>
      </c>
      <c r="AV240" s="12" t="s">
        <v>88</v>
      </c>
      <c r="AW240" s="12" t="s">
        <v>36</v>
      </c>
      <c r="AX240" s="12" t="s">
        <v>81</v>
      </c>
      <c r="AY240" s="171" t="s">
        <v>299</v>
      </c>
    </row>
    <row r="241" spans="2:65" s="12" customFormat="1">
      <c r="B241" s="170"/>
      <c r="D241" s="149" t="s">
        <v>1489</v>
      </c>
      <c r="E241" s="171" t="s">
        <v>1</v>
      </c>
      <c r="F241" s="172" t="s">
        <v>2358</v>
      </c>
      <c r="H241" s="171" t="s">
        <v>1</v>
      </c>
      <c r="I241" s="173"/>
      <c r="L241" s="170"/>
      <c r="M241" s="174"/>
      <c r="T241" s="175"/>
      <c r="AT241" s="171" t="s">
        <v>1489</v>
      </c>
      <c r="AU241" s="171" t="s">
        <v>90</v>
      </c>
      <c r="AV241" s="12" t="s">
        <v>88</v>
      </c>
      <c r="AW241" s="12" t="s">
        <v>36</v>
      </c>
      <c r="AX241" s="12" t="s">
        <v>81</v>
      </c>
      <c r="AY241" s="171" t="s">
        <v>299</v>
      </c>
    </row>
    <row r="242" spans="2:65" s="12" customFormat="1">
      <c r="B242" s="170"/>
      <c r="D242" s="149" t="s">
        <v>1489</v>
      </c>
      <c r="E242" s="171" t="s">
        <v>1</v>
      </c>
      <c r="F242" s="172" t="s">
        <v>2411</v>
      </c>
      <c r="H242" s="171" t="s">
        <v>1</v>
      </c>
      <c r="I242" s="173"/>
      <c r="L242" s="170"/>
      <c r="M242" s="174"/>
      <c r="T242" s="175"/>
      <c r="AT242" s="171" t="s">
        <v>1489</v>
      </c>
      <c r="AU242" s="171" t="s">
        <v>90</v>
      </c>
      <c r="AV242" s="12" t="s">
        <v>88</v>
      </c>
      <c r="AW242" s="12" t="s">
        <v>36</v>
      </c>
      <c r="AX242" s="12" t="s">
        <v>81</v>
      </c>
      <c r="AY242" s="171" t="s">
        <v>299</v>
      </c>
    </row>
    <row r="243" spans="2:65" s="13" customFormat="1" ht="20.399999999999999">
      <c r="B243" s="176"/>
      <c r="D243" s="149" t="s">
        <v>1489</v>
      </c>
      <c r="E243" s="177" t="s">
        <v>1</v>
      </c>
      <c r="F243" s="178" t="s">
        <v>2412</v>
      </c>
      <c r="H243" s="179">
        <v>498.17700000000002</v>
      </c>
      <c r="I243" s="180"/>
      <c r="L243" s="176"/>
      <c r="M243" s="181"/>
      <c r="T243" s="182"/>
      <c r="AT243" s="177" t="s">
        <v>1489</v>
      </c>
      <c r="AU243" s="177" t="s">
        <v>90</v>
      </c>
      <c r="AV243" s="13" t="s">
        <v>90</v>
      </c>
      <c r="AW243" s="13" t="s">
        <v>36</v>
      </c>
      <c r="AX243" s="13" t="s">
        <v>81</v>
      </c>
      <c r="AY243" s="177" t="s">
        <v>299</v>
      </c>
    </row>
    <row r="244" spans="2:65" s="13" customFormat="1">
      <c r="B244" s="176"/>
      <c r="D244" s="149" t="s">
        <v>1489</v>
      </c>
      <c r="E244" s="177" t="s">
        <v>1</v>
      </c>
      <c r="F244" s="178" t="s">
        <v>2413</v>
      </c>
      <c r="H244" s="179">
        <v>28.56</v>
      </c>
      <c r="I244" s="180"/>
      <c r="L244" s="176"/>
      <c r="M244" s="181"/>
      <c r="T244" s="182"/>
      <c r="AT244" s="177" t="s">
        <v>1489</v>
      </c>
      <c r="AU244" s="177" t="s">
        <v>90</v>
      </c>
      <c r="AV244" s="13" t="s">
        <v>90</v>
      </c>
      <c r="AW244" s="13" t="s">
        <v>36</v>
      </c>
      <c r="AX244" s="13" t="s">
        <v>81</v>
      </c>
      <c r="AY244" s="177" t="s">
        <v>299</v>
      </c>
    </row>
    <row r="245" spans="2:65" s="14" customFormat="1">
      <c r="B245" s="183"/>
      <c r="D245" s="149" t="s">
        <v>1489</v>
      </c>
      <c r="E245" s="184" t="s">
        <v>1</v>
      </c>
      <c r="F245" s="185" t="s">
        <v>1496</v>
      </c>
      <c r="H245" s="186">
        <v>526.73699999999997</v>
      </c>
      <c r="I245" s="187"/>
      <c r="L245" s="183"/>
      <c r="M245" s="188"/>
      <c r="T245" s="189"/>
      <c r="AT245" s="184" t="s">
        <v>1489</v>
      </c>
      <c r="AU245" s="184" t="s">
        <v>90</v>
      </c>
      <c r="AV245" s="14" t="s">
        <v>318</v>
      </c>
      <c r="AW245" s="14" t="s">
        <v>36</v>
      </c>
      <c r="AX245" s="14" t="s">
        <v>88</v>
      </c>
      <c r="AY245" s="184" t="s">
        <v>299</v>
      </c>
    </row>
    <row r="246" spans="2:65" s="1" customFormat="1" ht="21.75" customHeight="1">
      <c r="B246" s="32"/>
      <c r="C246" s="136" t="s">
        <v>399</v>
      </c>
      <c r="D246" s="136" t="s">
        <v>302</v>
      </c>
      <c r="E246" s="137" t="s">
        <v>1605</v>
      </c>
      <c r="F246" s="138" t="s">
        <v>1606</v>
      </c>
      <c r="G246" s="139" t="s">
        <v>375</v>
      </c>
      <c r="H246" s="140">
        <v>526.73699999999997</v>
      </c>
      <c r="I246" s="141"/>
      <c r="J246" s="142">
        <f>ROUND(I246*H246,2)</f>
        <v>0</v>
      </c>
      <c r="K246" s="138" t="s">
        <v>1487</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2414</v>
      </c>
    </row>
    <row r="247" spans="2:65" s="1" customFormat="1" ht="24.15" customHeight="1">
      <c r="B247" s="32"/>
      <c r="C247" s="136" t="s">
        <v>7</v>
      </c>
      <c r="D247" s="136" t="s">
        <v>302</v>
      </c>
      <c r="E247" s="137" t="s">
        <v>2415</v>
      </c>
      <c r="F247" s="138" t="s">
        <v>2416</v>
      </c>
      <c r="G247" s="139" t="s">
        <v>598</v>
      </c>
      <c r="H247" s="140">
        <v>6</v>
      </c>
      <c r="I247" s="141"/>
      <c r="J247" s="142">
        <f>ROUND(I247*H247,2)</f>
        <v>0</v>
      </c>
      <c r="K247" s="138" t="s">
        <v>1487</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2417</v>
      </c>
    </row>
    <row r="248" spans="2:65" s="1" customFormat="1" ht="24.15" customHeight="1">
      <c r="B248" s="32"/>
      <c r="C248" s="136" t="s">
        <v>408</v>
      </c>
      <c r="D248" s="136" t="s">
        <v>302</v>
      </c>
      <c r="E248" s="137" t="s">
        <v>2418</v>
      </c>
      <c r="F248" s="138" t="s">
        <v>2419</v>
      </c>
      <c r="G248" s="139" t="s">
        <v>598</v>
      </c>
      <c r="H248" s="140">
        <v>6</v>
      </c>
      <c r="I248" s="141"/>
      <c r="J248" s="142">
        <f>ROUND(I248*H248,2)</f>
        <v>0</v>
      </c>
      <c r="K248" s="138" t="s">
        <v>1487</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2420</v>
      </c>
    </row>
    <row r="249" spans="2:65" s="1" customFormat="1" ht="37.950000000000003" customHeight="1">
      <c r="B249" s="32"/>
      <c r="C249" s="136" t="s">
        <v>413</v>
      </c>
      <c r="D249" s="136" t="s">
        <v>302</v>
      </c>
      <c r="E249" s="137" t="s">
        <v>1608</v>
      </c>
      <c r="F249" s="138" t="s">
        <v>1609</v>
      </c>
      <c r="G249" s="139" t="s">
        <v>1520</v>
      </c>
      <c r="H249" s="140">
        <v>307.24</v>
      </c>
      <c r="I249" s="141"/>
      <c r="J249" s="142">
        <f>ROUND(I249*H249,2)</f>
        <v>0</v>
      </c>
      <c r="K249" s="138" t="s">
        <v>1487</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2421</v>
      </c>
    </row>
    <row r="250" spans="2:65" s="12" customFormat="1">
      <c r="B250" s="170"/>
      <c r="D250" s="149" t="s">
        <v>1489</v>
      </c>
      <c r="E250" s="171" t="s">
        <v>1</v>
      </c>
      <c r="F250" s="172" t="s">
        <v>1490</v>
      </c>
      <c r="H250" s="171" t="s">
        <v>1</v>
      </c>
      <c r="I250" s="173"/>
      <c r="L250" s="170"/>
      <c r="M250" s="174"/>
      <c r="T250" s="175"/>
      <c r="AT250" s="171" t="s">
        <v>1489</v>
      </c>
      <c r="AU250" s="171" t="s">
        <v>90</v>
      </c>
      <c r="AV250" s="12" t="s">
        <v>88</v>
      </c>
      <c r="AW250" s="12" t="s">
        <v>36</v>
      </c>
      <c r="AX250" s="12" t="s">
        <v>81</v>
      </c>
      <c r="AY250" s="171" t="s">
        <v>299</v>
      </c>
    </row>
    <row r="251" spans="2:65" s="12" customFormat="1">
      <c r="B251" s="170"/>
      <c r="D251" s="149" t="s">
        <v>1489</v>
      </c>
      <c r="E251" s="171" t="s">
        <v>1</v>
      </c>
      <c r="F251" s="172" t="s">
        <v>2358</v>
      </c>
      <c r="H251" s="171" t="s">
        <v>1</v>
      </c>
      <c r="I251" s="173"/>
      <c r="L251" s="170"/>
      <c r="M251" s="174"/>
      <c r="T251" s="175"/>
      <c r="AT251" s="171" t="s">
        <v>1489</v>
      </c>
      <c r="AU251" s="171" t="s">
        <v>90</v>
      </c>
      <c r="AV251" s="12" t="s">
        <v>88</v>
      </c>
      <c r="AW251" s="12" t="s">
        <v>36</v>
      </c>
      <c r="AX251" s="12" t="s">
        <v>81</v>
      </c>
      <c r="AY251" s="171" t="s">
        <v>299</v>
      </c>
    </row>
    <row r="252" spans="2:65" s="13" customFormat="1">
      <c r="B252" s="176"/>
      <c r="D252" s="149" t="s">
        <v>1489</v>
      </c>
      <c r="E252" s="177" t="s">
        <v>1</v>
      </c>
      <c r="F252" s="178" t="s">
        <v>2422</v>
      </c>
      <c r="H252" s="179">
        <v>153.62</v>
      </c>
      <c r="I252" s="180"/>
      <c r="L252" s="176"/>
      <c r="M252" s="181"/>
      <c r="T252" s="182"/>
      <c r="AT252" s="177" t="s">
        <v>1489</v>
      </c>
      <c r="AU252" s="177" t="s">
        <v>90</v>
      </c>
      <c r="AV252" s="13" t="s">
        <v>90</v>
      </c>
      <c r="AW252" s="13" t="s">
        <v>36</v>
      </c>
      <c r="AX252" s="13" t="s">
        <v>81</v>
      </c>
      <c r="AY252" s="177" t="s">
        <v>299</v>
      </c>
    </row>
    <row r="253" spans="2:65" s="13" customFormat="1">
      <c r="B253" s="176"/>
      <c r="D253" s="149" t="s">
        <v>1489</v>
      </c>
      <c r="E253" s="177" t="s">
        <v>1</v>
      </c>
      <c r="F253" s="178" t="s">
        <v>2423</v>
      </c>
      <c r="H253" s="179">
        <v>153.62</v>
      </c>
      <c r="I253" s="180"/>
      <c r="L253" s="176"/>
      <c r="M253" s="181"/>
      <c r="T253" s="182"/>
      <c r="AT253" s="177" t="s">
        <v>1489</v>
      </c>
      <c r="AU253" s="177" t="s">
        <v>90</v>
      </c>
      <c r="AV253" s="13" t="s">
        <v>90</v>
      </c>
      <c r="AW253" s="13" t="s">
        <v>36</v>
      </c>
      <c r="AX253" s="13" t="s">
        <v>81</v>
      </c>
      <c r="AY253" s="177" t="s">
        <v>299</v>
      </c>
    </row>
    <row r="254" spans="2:65" s="14" customFormat="1">
      <c r="B254" s="183"/>
      <c r="D254" s="149" t="s">
        <v>1489</v>
      </c>
      <c r="E254" s="184" t="s">
        <v>1</v>
      </c>
      <c r="F254" s="185" t="s">
        <v>1496</v>
      </c>
      <c r="H254" s="186">
        <v>307.24</v>
      </c>
      <c r="I254" s="187"/>
      <c r="L254" s="183"/>
      <c r="M254" s="188"/>
      <c r="T254" s="189"/>
      <c r="AT254" s="184" t="s">
        <v>1489</v>
      </c>
      <c r="AU254" s="184" t="s">
        <v>90</v>
      </c>
      <c r="AV254" s="14" t="s">
        <v>318</v>
      </c>
      <c r="AW254" s="14" t="s">
        <v>36</v>
      </c>
      <c r="AX254" s="14" t="s">
        <v>88</v>
      </c>
      <c r="AY254" s="184" t="s">
        <v>299</v>
      </c>
    </row>
    <row r="255" spans="2:65" s="1" customFormat="1" ht="37.950000000000003" customHeight="1">
      <c r="B255" s="32"/>
      <c r="C255" s="136" t="s">
        <v>418</v>
      </c>
      <c r="D255" s="136" t="s">
        <v>302</v>
      </c>
      <c r="E255" s="137" t="s">
        <v>1613</v>
      </c>
      <c r="F255" s="138" t="s">
        <v>1614</v>
      </c>
      <c r="G255" s="139" t="s">
        <v>1520</v>
      </c>
      <c r="H255" s="140">
        <v>756.28200000000004</v>
      </c>
      <c r="I255" s="141"/>
      <c r="J255" s="142">
        <f>ROUND(I255*H255,2)</f>
        <v>0</v>
      </c>
      <c r="K255" s="138" t="s">
        <v>1487</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2424</v>
      </c>
    </row>
    <row r="256" spans="2:65" s="12" customFormat="1">
      <c r="B256" s="170"/>
      <c r="D256" s="149" t="s">
        <v>1489</v>
      </c>
      <c r="E256" s="171" t="s">
        <v>1</v>
      </c>
      <c r="F256" s="172" t="s">
        <v>1490</v>
      </c>
      <c r="H256" s="171" t="s">
        <v>1</v>
      </c>
      <c r="I256" s="173"/>
      <c r="L256" s="170"/>
      <c r="M256" s="174"/>
      <c r="T256" s="175"/>
      <c r="AT256" s="171" t="s">
        <v>1489</v>
      </c>
      <c r="AU256" s="171" t="s">
        <v>90</v>
      </c>
      <c r="AV256" s="12" t="s">
        <v>88</v>
      </c>
      <c r="AW256" s="12" t="s">
        <v>36</v>
      </c>
      <c r="AX256" s="12" t="s">
        <v>81</v>
      </c>
      <c r="AY256" s="171" t="s">
        <v>299</v>
      </c>
    </row>
    <row r="257" spans="2:65" s="12" customFormat="1">
      <c r="B257" s="170"/>
      <c r="D257" s="149" t="s">
        <v>1489</v>
      </c>
      <c r="E257" s="171" t="s">
        <v>1</v>
      </c>
      <c r="F257" s="172" t="s">
        <v>2358</v>
      </c>
      <c r="H257" s="171" t="s">
        <v>1</v>
      </c>
      <c r="I257" s="173"/>
      <c r="L257" s="170"/>
      <c r="M257" s="174"/>
      <c r="T257" s="175"/>
      <c r="AT257" s="171" t="s">
        <v>1489</v>
      </c>
      <c r="AU257" s="171" t="s">
        <v>90</v>
      </c>
      <c r="AV257" s="12" t="s">
        <v>88</v>
      </c>
      <c r="AW257" s="12" t="s">
        <v>36</v>
      </c>
      <c r="AX257" s="12" t="s">
        <v>81</v>
      </c>
      <c r="AY257" s="171" t="s">
        <v>299</v>
      </c>
    </row>
    <row r="258" spans="2:65" s="13" customFormat="1">
      <c r="B258" s="176"/>
      <c r="D258" s="149" t="s">
        <v>1489</v>
      </c>
      <c r="E258" s="177" t="s">
        <v>1</v>
      </c>
      <c r="F258" s="178" t="s">
        <v>2425</v>
      </c>
      <c r="H258" s="179">
        <v>378.14100000000002</v>
      </c>
      <c r="I258" s="180"/>
      <c r="L258" s="176"/>
      <c r="M258" s="181"/>
      <c r="T258" s="182"/>
      <c r="AT258" s="177" t="s">
        <v>1489</v>
      </c>
      <c r="AU258" s="177" t="s">
        <v>90</v>
      </c>
      <c r="AV258" s="13" t="s">
        <v>90</v>
      </c>
      <c r="AW258" s="13" t="s">
        <v>36</v>
      </c>
      <c r="AX258" s="13" t="s">
        <v>81</v>
      </c>
      <c r="AY258" s="177" t="s">
        <v>299</v>
      </c>
    </row>
    <row r="259" spans="2:65" s="13" customFormat="1">
      <c r="B259" s="176"/>
      <c r="D259" s="149" t="s">
        <v>1489</v>
      </c>
      <c r="E259" s="177" t="s">
        <v>1</v>
      </c>
      <c r="F259" s="178" t="s">
        <v>2426</v>
      </c>
      <c r="H259" s="179">
        <v>378.14100000000002</v>
      </c>
      <c r="I259" s="180"/>
      <c r="L259" s="176"/>
      <c r="M259" s="181"/>
      <c r="T259" s="182"/>
      <c r="AT259" s="177" t="s">
        <v>1489</v>
      </c>
      <c r="AU259" s="177" t="s">
        <v>90</v>
      </c>
      <c r="AV259" s="13" t="s">
        <v>90</v>
      </c>
      <c r="AW259" s="13" t="s">
        <v>36</v>
      </c>
      <c r="AX259" s="13" t="s">
        <v>81</v>
      </c>
      <c r="AY259" s="177" t="s">
        <v>299</v>
      </c>
    </row>
    <row r="260" spans="2:65" s="14" customFormat="1">
      <c r="B260" s="183"/>
      <c r="D260" s="149" t="s">
        <v>1489</v>
      </c>
      <c r="E260" s="184" t="s">
        <v>1</v>
      </c>
      <c r="F260" s="185" t="s">
        <v>1496</v>
      </c>
      <c r="H260" s="186">
        <v>756.28200000000004</v>
      </c>
      <c r="I260" s="187"/>
      <c r="L260" s="183"/>
      <c r="M260" s="188"/>
      <c r="T260" s="189"/>
      <c r="AT260" s="184" t="s">
        <v>1489</v>
      </c>
      <c r="AU260" s="184" t="s">
        <v>90</v>
      </c>
      <c r="AV260" s="14" t="s">
        <v>318</v>
      </c>
      <c r="AW260" s="14" t="s">
        <v>36</v>
      </c>
      <c r="AX260" s="14" t="s">
        <v>88</v>
      </c>
      <c r="AY260" s="184" t="s">
        <v>299</v>
      </c>
    </row>
    <row r="261" spans="2:65" s="1" customFormat="1" ht="37.950000000000003" customHeight="1">
      <c r="B261" s="32"/>
      <c r="C261" s="136" t="s">
        <v>423</v>
      </c>
      <c r="D261" s="136" t="s">
        <v>302</v>
      </c>
      <c r="E261" s="137" t="s">
        <v>2063</v>
      </c>
      <c r="F261" s="138" t="s">
        <v>2064</v>
      </c>
      <c r="G261" s="139" t="s">
        <v>1520</v>
      </c>
      <c r="H261" s="140">
        <v>245.30600000000001</v>
      </c>
      <c r="I261" s="141"/>
      <c r="J261" s="142">
        <f>ROUND(I261*H261,2)</f>
        <v>0</v>
      </c>
      <c r="K261" s="138" t="s">
        <v>1487</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2427</v>
      </c>
    </row>
    <row r="262" spans="2:65" s="12" customFormat="1">
      <c r="B262" s="170"/>
      <c r="D262" s="149" t="s">
        <v>1489</v>
      </c>
      <c r="E262" s="171" t="s">
        <v>1</v>
      </c>
      <c r="F262" s="172" t="s">
        <v>1490</v>
      </c>
      <c r="H262" s="171" t="s">
        <v>1</v>
      </c>
      <c r="I262" s="173"/>
      <c r="L262" s="170"/>
      <c r="M262" s="174"/>
      <c r="T262" s="175"/>
      <c r="AT262" s="171" t="s">
        <v>1489</v>
      </c>
      <c r="AU262" s="171" t="s">
        <v>90</v>
      </c>
      <c r="AV262" s="12" t="s">
        <v>88</v>
      </c>
      <c r="AW262" s="12" t="s">
        <v>36</v>
      </c>
      <c r="AX262" s="12" t="s">
        <v>81</v>
      </c>
      <c r="AY262" s="171" t="s">
        <v>299</v>
      </c>
    </row>
    <row r="263" spans="2:65" s="12" customFormat="1">
      <c r="B263" s="170"/>
      <c r="D263" s="149" t="s">
        <v>1489</v>
      </c>
      <c r="E263" s="171" t="s">
        <v>1</v>
      </c>
      <c r="F263" s="172" t="s">
        <v>2358</v>
      </c>
      <c r="H263" s="171" t="s">
        <v>1</v>
      </c>
      <c r="I263" s="173"/>
      <c r="L263" s="170"/>
      <c r="M263" s="174"/>
      <c r="T263" s="175"/>
      <c r="AT263" s="171" t="s">
        <v>1489</v>
      </c>
      <c r="AU263" s="171" t="s">
        <v>90</v>
      </c>
      <c r="AV263" s="12" t="s">
        <v>88</v>
      </c>
      <c r="AW263" s="12" t="s">
        <v>36</v>
      </c>
      <c r="AX263" s="12" t="s">
        <v>81</v>
      </c>
      <c r="AY263" s="171" t="s">
        <v>299</v>
      </c>
    </row>
    <row r="264" spans="2:65" s="13" customFormat="1">
      <c r="B264" s="176"/>
      <c r="D264" s="149" t="s">
        <v>1489</v>
      </c>
      <c r="E264" s="177" t="s">
        <v>1</v>
      </c>
      <c r="F264" s="178" t="s">
        <v>2428</v>
      </c>
      <c r="H264" s="179">
        <v>122.65300000000001</v>
      </c>
      <c r="I264" s="180"/>
      <c r="L264" s="176"/>
      <c r="M264" s="181"/>
      <c r="T264" s="182"/>
      <c r="AT264" s="177" t="s">
        <v>1489</v>
      </c>
      <c r="AU264" s="177" t="s">
        <v>90</v>
      </c>
      <c r="AV264" s="13" t="s">
        <v>90</v>
      </c>
      <c r="AW264" s="13" t="s">
        <v>36</v>
      </c>
      <c r="AX264" s="13" t="s">
        <v>81</v>
      </c>
      <c r="AY264" s="177" t="s">
        <v>299</v>
      </c>
    </row>
    <row r="265" spans="2:65" s="13" customFormat="1">
      <c r="B265" s="176"/>
      <c r="D265" s="149" t="s">
        <v>1489</v>
      </c>
      <c r="E265" s="177" t="s">
        <v>1</v>
      </c>
      <c r="F265" s="178" t="s">
        <v>2429</v>
      </c>
      <c r="H265" s="179">
        <v>122.65300000000001</v>
      </c>
      <c r="I265" s="180"/>
      <c r="L265" s="176"/>
      <c r="M265" s="181"/>
      <c r="T265" s="182"/>
      <c r="AT265" s="177" t="s">
        <v>1489</v>
      </c>
      <c r="AU265" s="177" t="s">
        <v>90</v>
      </c>
      <c r="AV265" s="13" t="s">
        <v>90</v>
      </c>
      <c r="AW265" s="13" t="s">
        <v>36</v>
      </c>
      <c r="AX265" s="13" t="s">
        <v>81</v>
      </c>
      <c r="AY265" s="177" t="s">
        <v>299</v>
      </c>
    </row>
    <row r="266" spans="2:65" s="14" customFormat="1">
      <c r="B266" s="183"/>
      <c r="D266" s="149" t="s">
        <v>1489</v>
      </c>
      <c r="E266" s="184" t="s">
        <v>1</v>
      </c>
      <c r="F266" s="185" t="s">
        <v>1496</v>
      </c>
      <c r="H266" s="186">
        <v>245.30600000000001</v>
      </c>
      <c r="I266" s="187"/>
      <c r="L266" s="183"/>
      <c r="M266" s="188"/>
      <c r="T266" s="189"/>
      <c r="AT266" s="184" t="s">
        <v>1489</v>
      </c>
      <c r="AU266" s="184" t="s">
        <v>90</v>
      </c>
      <c r="AV266" s="14" t="s">
        <v>318</v>
      </c>
      <c r="AW266" s="14" t="s">
        <v>36</v>
      </c>
      <c r="AX266" s="14" t="s">
        <v>88</v>
      </c>
      <c r="AY266" s="184" t="s">
        <v>299</v>
      </c>
    </row>
    <row r="267" spans="2:65" s="1" customFormat="1" ht="37.950000000000003" customHeight="1">
      <c r="B267" s="32"/>
      <c r="C267" s="136" t="s">
        <v>428</v>
      </c>
      <c r="D267" s="136" t="s">
        <v>302</v>
      </c>
      <c r="E267" s="137" t="s">
        <v>2068</v>
      </c>
      <c r="F267" s="138" t="s">
        <v>2069</v>
      </c>
      <c r="G267" s="139" t="s">
        <v>1520</v>
      </c>
      <c r="H267" s="140">
        <v>527.27700000000004</v>
      </c>
      <c r="I267" s="141"/>
      <c r="J267" s="142">
        <f>ROUND(I267*H267,2)</f>
        <v>0</v>
      </c>
      <c r="K267" s="138" t="s">
        <v>1487</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2430</v>
      </c>
    </row>
    <row r="268" spans="2:65" s="12" customFormat="1">
      <c r="B268" s="170"/>
      <c r="D268" s="149" t="s">
        <v>1489</v>
      </c>
      <c r="E268" s="171" t="s">
        <v>1</v>
      </c>
      <c r="F268" s="172" t="s">
        <v>1490</v>
      </c>
      <c r="H268" s="171" t="s">
        <v>1</v>
      </c>
      <c r="I268" s="173"/>
      <c r="L268" s="170"/>
      <c r="M268" s="174"/>
      <c r="T268" s="175"/>
      <c r="AT268" s="171" t="s">
        <v>1489</v>
      </c>
      <c r="AU268" s="171" t="s">
        <v>90</v>
      </c>
      <c r="AV268" s="12" t="s">
        <v>88</v>
      </c>
      <c r="AW268" s="12" t="s">
        <v>36</v>
      </c>
      <c r="AX268" s="12" t="s">
        <v>81</v>
      </c>
      <c r="AY268" s="171" t="s">
        <v>299</v>
      </c>
    </row>
    <row r="269" spans="2:65" s="12" customFormat="1">
      <c r="B269" s="170"/>
      <c r="D269" s="149" t="s">
        <v>1489</v>
      </c>
      <c r="E269" s="171" t="s">
        <v>1</v>
      </c>
      <c r="F269" s="172" t="s">
        <v>2358</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2431</v>
      </c>
      <c r="H270" s="179">
        <v>527.27700000000004</v>
      </c>
      <c r="I270" s="180"/>
      <c r="L270" s="176"/>
      <c r="M270" s="181"/>
      <c r="T270" s="182"/>
      <c r="AT270" s="177" t="s">
        <v>1489</v>
      </c>
      <c r="AU270" s="177" t="s">
        <v>90</v>
      </c>
      <c r="AV270" s="13" t="s">
        <v>90</v>
      </c>
      <c r="AW270" s="13" t="s">
        <v>36</v>
      </c>
      <c r="AX270" s="13" t="s">
        <v>81</v>
      </c>
      <c r="AY270" s="177" t="s">
        <v>299</v>
      </c>
    </row>
    <row r="271" spans="2:65" s="14" customFormat="1">
      <c r="B271" s="183"/>
      <c r="D271" s="149" t="s">
        <v>1489</v>
      </c>
      <c r="E271" s="184" t="s">
        <v>1</v>
      </c>
      <c r="F271" s="185" t="s">
        <v>1496</v>
      </c>
      <c r="H271" s="186">
        <v>527.27700000000004</v>
      </c>
      <c r="I271" s="187"/>
      <c r="L271" s="183"/>
      <c r="M271" s="188"/>
      <c r="T271" s="189"/>
      <c r="AT271" s="184" t="s">
        <v>1489</v>
      </c>
      <c r="AU271" s="184" t="s">
        <v>90</v>
      </c>
      <c r="AV271" s="14" t="s">
        <v>318</v>
      </c>
      <c r="AW271" s="14" t="s">
        <v>36</v>
      </c>
      <c r="AX271" s="14" t="s">
        <v>88</v>
      </c>
      <c r="AY271" s="184" t="s">
        <v>299</v>
      </c>
    </row>
    <row r="272" spans="2:65" s="1" customFormat="1" ht="37.950000000000003" customHeight="1">
      <c r="B272" s="32"/>
      <c r="C272" s="136" t="s">
        <v>433</v>
      </c>
      <c r="D272" s="136" t="s">
        <v>302</v>
      </c>
      <c r="E272" s="137" t="s">
        <v>2072</v>
      </c>
      <c r="F272" s="138" t="s">
        <v>2073</v>
      </c>
      <c r="G272" s="139" t="s">
        <v>1520</v>
      </c>
      <c r="H272" s="140">
        <v>3690.9389999999999</v>
      </c>
      <c r="I272" s="141"/>
      <c r="J272" s="142">
        <f>ROUND(I272*H272,2)</f>
        <v>0</v>
      </c>
      <c r="K272" s="138" t="s">
        <v>1487</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2432</v>
      </c>
    </row>
    <row r="273" spans="2:65" s="13" customFormat="1">
      <c r="B273" s="176"/>
      <c r="D273" s="149" t="s">
        <v>1489</v>
      </c>
      <c r="F273" s="178" t="s">
        <v>2433</v>
      </c>
      <c r="H273" s="179">
        <v>3690.9389999999999</v>
      </c>
      <c r="I273" s="180"/>
      <c r="L273" s="176"/>
      <c r="M273" s="181"/>
      <c r="T273" s="182"/>
      <c r="AT273" s="177" t="s">
        <v>1489</v>
      </c>
      <c r="AU273" s="177" t="s">
        <v>90</v>
      </c>
      <c r="AV273" s="13" t="s">
        <v>90</v>
      </c>
      <c r="AW273" s="13" t="s">
        <v>4</v>
      </c>
      <c r="AX273" s="13" t="s">
        <v>88</v>
      </c>
      <c r="AY273" s="177" t="s">
        <v>299</v>
      </c>
    </row>
    <row r="274" spans="2:65" s="1" customFormat="1" ht="24.15" customHeight="1">
      <c r="B274" s="32"/>
      <c r="C274" s="136" t="s">
        <v>438</v>
      </c>
      <c r="D274" s="136" t="s">
        <v>302</v>
      </c>
      <c r="E274" s="137" t="s">
        <v>1626</v>
      </c>
      <c r="F274" s="138" t="s">
        <v>1627</v>
      </c>
      <c r="G274" s="139" t="s">
        <v>1520</v>
      </c>
      <c r="H274" s="140">
        <v>153.62</v>
      </c>
      <c r="I274" s="141"/>
      <c r="J274" s="142">
        <f>ROUND(I274*H274,2)</f>
        <v>0</v>
      </c>
      <c r="K274" s="138" t="s">
        <v>1487</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2434</v>
      </c>
    </row>
    <row r="275" spans="2:65" s="12" customFormat="1">
      <c r="B275" s="170"/>
      <c r="D275" s="149" t="s">
        <v>1489</v>
      </c>
      <c r="E275" s="171" t="s">
        <v>1</v>
      </c>
      <c r="F275" s="172" t="s">
        <v>1490</v>
      </c>
      <c r="H275" s="171" t="s">
        <v>1</v>
      </c>
      <c r="I275" s="173"/>
      <c r="L275" s="170"/>
      <c r="M275" s="174"/>
      <c r="T275" s="175"/>
      <c r="AT275" s="171" t="s">
        <v>1489</v>
      </c>
      <c r="AU275" s="171" t="s">
        <v>90</v>
      </c>
      <c r="AV275" s="12" t="s">
        <v>88</v>
      </c>
      <c r="AW275" s="12" t="s">
        <v>36</v>
      </c>
      <c r="AX275" s="12" t="s">
        <v>81</v>
      </c>
      <c r="AY275" s="171" t="s">
        <v>299</v>
      </c>
    </row>
    <row r="276" spans="2:65" s="12" customFormat="1">
      <c r="B276" s="170"/>
      <c r="D276" s="149" t="s">
        <v>1489</v>
      </c>
      <c r="E276" s="171" t="s">
        <v>1</v>
      </c>
      <c r="F276" s="172" t="s">
        <v>2358</v>
      </c>
      <c r="H276" s="171" t="s">
        <v>1</v>
      </c>
      <c r="I276" s="173"/>
      <c r="L276" s="170"/>
      <c r="M276" s="174"/>
      <c r="T276" s="175"/>
      <c r="AT276" s="171" t="s">
        <v>1489</v>
      </c>
      <c r="AU276" s="171" t="s">
        <v>90</v>
      </c>
      <c r="AV276" s="12" t="s">
        <v>88</v>
      </c>
      <c r="AW276" s="12" t="s">
        <v>36</v>
      </c>
      <c r="AX276" s="12" t="s">
        <v>81</v>
      </c>
      <c r="AY276" s="171" t="s">
        <v>299</v>
      </c>
    </row>
    <row r="277" spans="2:65" s="13" customFormat="1">
      <c r="B277" s="176"/>
      <c r="D277" s="149" t="s">
        <v>1489</v>
      </c>
      <c r="E277" s="177" t="s">
        <v>1</v>
      </c>
      <c r="F277" s="178" t="s">
        <v>2435</v>
      </c>
      <c r="H277" s="179">
        <v>153.62</v>
      </c>
      <c r="I277" s="180"/>
      <c r="L277" s="176"/>
      <c r="M277" s="181"/>
      <c r="T277" s="182"/>
      <c r="AT277" s="177" t="s">
        <v>1489</v>
      </c>
      <c r="AU277" s="177" t="s">
        <v>90</v>
      </c>
      <c r="AV277" s="13" t="s">
        <v>90</v>
      </c>
      <c r="AW277" s="13" t="s">
        <v>36</v>
      </c>
      <c r="AX277" s="13" t="s">
        <v>88</v>
      </c>
      <c r="AY277" s="177" t="s">
        <v>299</v>
      </c>
    </row>
    <row r="278" spans="2:65" s="1" customFormat="1" ht="24.15" customHeight="1">
      <c r="B278" s="32"/>
      <c r="C278" s="136" t="s">
        <v>444</v>
      </c>
      <c r="D278" s="136" t="s">
        <v>302</v>
      </c>
      <c r="E278" s="137" t="s">
        <v>1630</v>
      </c>
      <c r="F278" s="138" t="s">
        <v>1631</v>
      </c>
      <c r="G278" s="139" t="s">
        <v>1520</v>
      </c>
      <c r="H278" s="140">
        <v>378.14100000000002</v>
      </c>
      <c r="I278" s="141"/>
      <c r="J278" s="142">
        <f>ROUND(I278*H278,2)</f>
        <v>0</v>
      </c>
      <c r="K278" s="138" t="s">
        <v>1487</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2436</v>
      </c>
    </row>
    <row r="279" spans="2:65" s="12" customFormat="1">
      <c r="B279" s="170"/>
      <c r="D279" s="149" t="s">
        <v>1489</v>
      </c>
      <c r="E279" s="171" t="s">
        <v>1</v>
      </c>
      <c r="F279" s="172" t="s">
        <v>1490</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2358</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2437</v>
      </c>
      <c r="H281" s="179">
        <v>378.14100000000002</v>
      </c>
      <c r="I281" s="180"/>
      <c r="L281" s="176"/>
      <c r="M281" s="181"/>
      <c r="T281" s="182"/>
      <c r="AT281" s="177" t="s">
        <v>1489</v>
      </c>
      <c r="AU281" s="177" t="s">
        <v>90</v>
      </c>
      <c r="AV281" s="13" t="s">
        <v>90</v>
      </c>
      <c r="AW281" s="13" t="s">
        <v>36</v>
      </c>
      <c r="AX281" s="13" t="s">
        <v>88</v>
      </c>
      <c r="AY281" s="177" t="s">
        <v>299</v>
      </c>
    </row>
    <row r="282" spans="2:65" s="1" customFormat="1" ht="24.15" customHeight="1">
      <c r="B282" s="32"/>
      <c r="C282" s="136" t="s">
        <v>448</v>
      </c>
      <c r="D282" s="136" t="s">
        <v>302</v>
      </c>
      <c r="E282" s="137" t="s">
        <v>2080</v>
      </c>
      <c r="F282" s="138" t="s">
        <v>2081</v>
      </c>
      <c r="G282" s="139" t="s">
        <v>1520</v>
      </c>
      <c r="H282" s="140">
        <v>122.65300000000001</v>
      </c>
      <c r="I282" s="141"/>
      <c r="J282" s="142">
        <f>ROUND(I282*H282,2)</f>
        <v>0</v>
      </c>
      <c r="K282" s="138" t="s">
        <v>1487</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2438</v>
      </c>
    </row>
    <row r="283" spans="2:65" s="12" customFormat="1">
      <c r="B283" s="170"/>
      <c r="D283" s="149" t="s">
        <v>1489</v>
      </c>
      <c r="E283" s="171" t="s">
        <v>1</v>
      </c>
      <c r="F283" s="172" t="s">
        <v>1490</v>
      </c>
      <c r="H283" s="171" t="s">
        <v>1</v>
      </c>
      <c r="I283" s="173"/>
      <c r="L283" s="170"/>
      <c r="M283" s="174"/>
      <c r="T283" s="175"/>
      <c r="AT283" s="171" t="s">
        <v>1489</v>
      </c>
      <c r="AU283" s="171" t="s">
        <v>90</v>
      </c>
      <c r="AV283" s="12" t="s">
        <v>88</v>
      </c>
      <c r="AW283" s="12" t="s">
        <v>36</v>
      </c>
      <c r="AX283" s="12" t="s">
        <v>81</v>
      </c>
      <c r="AY283" s="171" t="s">
        <v>299</v>
      </c>
    </row>
    <row r="284" spans="2:65" s="12" customFormat="1">
      <c r="B284" s="170"/>
      <c r="D284" s="149" t="s">
        <v>1489</v>
      </c>
      <c r="E284" s="171" t="s">
        <v>1</v>
      </c>
      <c r="F284" s="172" t="s">
        <v>2358</v>
      </c>
      <c r="H284" s="171" t="s">
        <v>1</v>
      </c>
      <c r="I284" s="173"/>
      <c r="L284" s="170"/>
      <c r="M284" s="174"/>
      <c r="T284" s="175"/>
      <c r="AT284" s="171" t="s">
        <v>1489</v>
      </c>
      <c r="AU284" s="171" t="s">
        <v>90</v>
      </c>
      <c r="AV284" s="12" t="s">
        <v>88</v>
      </c>
      <c r="AW284" s="12" t="s">
        <v>36</v>
      </c>
      <c r="AX284" s="12" t="s">
        <v>81</v>
      </c>
      <c r="AY284" s="171" t="s">
        <v>299</v>
      </c>
    </row>
    <row r="285" spans="2:65" s="13" customFormat="1">
      <c r="B285" s="176"/>
      <c r="D285" s="149" t="s">
        <v>1489</v>
      </c>
      <c r="E285" s="177" t="s">
        <v>1</v>
      </c>
      <c r="F285" s="178" t="s">
        <v>2439</v>
      </c>
      <c r="H285" s="179">
        <v>122.65300000000001</v>
      </c>
      <c r="I285" s="180"/>
      <c r="L285" s="176"/>
      <c r="M285" s="181"/>
      <c r="T285" s="182"/>
      <c r="AT285" s="177" t="s">
        <v>1489</v>
      </c>
      <c r="AU285" s="177" t="s">
        <v>90</v>
      </c>
      <c r="AV285" s="13" t="s">
        <v>90</v>
      </c>
      <c r="AW285" s="13" t="s">
        <v>36</v>
      </c>
      <c r="AX285" s="13" t="s">
        <v>88</v>
      </c>
      <c r="AY285" s="177" t="s">
        <v>299</v>
      </c>
    </row>
    <row r="286" spans="2:65" s="1" customFormat="1" ht="33" customHeight="1">
      <c r="B286" s="32"/>
      <c r="C286" s="136" t="s">
        <v>452</v>
      </c>
      <c r="D286" s="136" t="s">
        <v>302</v>
      </c>
      <c r="E286" s="137" t="s">
        <v>1634</v>
      </c>
      <c r="F286" s="138" t="s">
        <v>1635</v>
      </c>
      <c r="G286" s="139" t="s">
        <v>1636</v>
      </c>
      <c r="H286" s="140">
        <v>896.37099999999998</v>
      </c>
      <c r="I286" s="141"/>
      <c r="J286" s="142">
        <f>ROUND(I286*H286,2)</f>
        <v>0</v>
      </c>
      <c r="K286" s="138" t="s">
        <v>1487</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2440</v>
      </c>
    </row>
    <row r="287" spans="2:65" s="12" customFormat="1">
      <c r="B287" s="170"/>
      <c r="D287" s="149" t="s">
        <v>1489</v>
      </c>
      <c r="E287" s="171" t="s">
        <v>1</v>
      </c>
      <c r="F287" s="172" t="s">
        <v>1490</v>
      </c>
      <c r="H287" s="171" t="s">
        <v>1</v>
      </c>
      <c r="I287" s="173"/>
      <c r="L287" s="170"/>
      <c r="M287" s="174"/>
      <c r="T287" s="175"/>
      <c r="AT287" s="171" t="s">
        <v>1489</v>
      </c>
      <c r="AU287" s="171" t="s">
        <v>90</v>
      </c>
      <c r="AV287" s="12" t="s">
        <v>88</v>
      </c>
      <c r="AW287" s="12" t="s">
        <v>36</v>
      </c>
      <c r="AX287" s="12" t="s">
        <v>81</v>
      </c>
      <c r="AY287" s="171" t="s">
        <v>299</v>
      </c>
    </row>
    <row r="288" spans="2:65" s="12" customFormat="1">
      <c r="B288" s="170"/>
      <c r="D288" s="149" t="s">
        <v>1489</v>
      </c>
      <c r="E288" s="171" t="s">
        <v>1</v>
      </c>
      <c r="F288" s="172" t="s">
        <v>2358</v>
      </c>
      <c r="H288" s="171" t="s">
        <v>1</v>
      </c>
      <c r="I288" s="173"/>
      <c r="L288" s="170"/>
      <c r="M288" s="174"/>
      <c r="T288" s="175"/>
      <c r="AT288" s="171" t="s">
        <v>1489</v>
      </c>
      <c r="AU288" s="171" t="s">
        <v>90</v>
      </c>
      <c r="AV288" s="12" t="s">
        <v>88</v>
      </c>
      <c r="AW288" s="12" t="s">
        <v>36</v>
      </c>
      <c r="AX288" s="12" t="s">
        <v>81</v>
      </c>
      <c r="AY288" s="171" t="s">
        <v>299</v>
      </c>
    </row>
    <row r="289" spans="2:65" s="13" customFormat="1">
      <c r="B289" s="176"/>
      <c r="D289" s="149" t="s">
        <v>1489</v>
      </c>
      <c r="E289" s="177" t="s">
        <v>1</v>
      </c>
      <c r="F289" s="178" t="s">
        <v>2441</v>
      </c>
      <c r="H289" s="179">
        <v>896.37099999999998</v>
      </c>
      <c r="I289" s="180"/>
      <c r="L289" s="176"/>
      <c r="M289" s="181"/>
      <c r="T289" s="182"/>
      <c r="AT289" s="177" t="s">
        <v>1489</v>
      </c>
      <c r="AU289" s="177" t="s">
        <v>90</v>
      </c>
      <c r="AV289" s="13" t="s">
        <v>90</v>
      </c>
      <c r="AW289" s="13" t="s">
        <v>36</v>
      </c>
      <c r="AX289" s="13" t="s">
        <v>88</v>
      </c>
      <c r="AY289" s="177" t="s">
        <v>299</v>
      </c>
    </row>
    <row r="290" spans="2:65" s="1" customFormat="1" ht="16.5" customHeight="1">
      <c r="B290" s="32"/>
      <c r="C290" s="136" t="s">
        <v>457</v>
      </c>
      <c r="D290" s="136" t="s">
        <v>302</v>
      </c>
      <c r="E290" s="137" t="s">
        <v>1639</v>
      </c>
      <c r="F290" s="138" t="s">
        <v>1640</v>
      </c>
      <c r="G290" s="139" t="s">
        <v>1520</v>
      </c>
      <c r="H290" s="140">
        <v>654.41399999999999</v>
      </c>
      <c r="I290" s="141"/>
      <c r="J290" s="142">
        <f>ROUND(I290*H290,2)</f>
        <v>0</v>
      </c>
      <c r="K290" s="138" t="s">
        <v>1487</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2442</v>
      </c>
    </row>
    <row r="291" spans="2:65" s="12" customFormat="1">
      <c r="B291" s="170"/>
      <c r="D291" s="149" t="s">
        <v>1489</v>
      </c>
      <c r="E291" s="171" t="s">
        <v>1</v>
      </c>
      <c r="F291" s="172" t="s">
        <v>1490</v>
      </c>
      <c r="H291" s="171" t="s">
        <v>1</v>
      </c>
      <c r="I291" s="173"/>
      <c r="L291" s="170"/>
      <c r="M291" s="174"/>
      <c r="T291" s="175"/>
      <c r="AT291" s="171" t="s">
        <v>1489</v>
      </c>
      <c r="AU291" s="171" t="s">
        <v>90</v>
      </c>
      <c r="AV291" s="12" t="s">
        <v>88</v>
      </c>
      <c r="AW291" s="12" t="s">
        <v>36</v>
      </c>
      <c r="AX291" s="12" t="s">
        <v>81</v>
      </c>
      <c r="AY291" s="171" t="s">
        <v>299</v>
      </c>
    </row>
    <row r="292" spans="2:65" s="12" customFormat="1">
      <c r="B292" s="170"/>
      <c r="D292" s="149" t="s">
        <v>1489</v>
      </c>
      <c r="E292" s="171" t="s">
        <v>1</v>
      </c>
      <c r="F292" s="172" t="s">
        <v>2358</v>
      </c>
      <c r="H292" s="171" t="s">
        <v>1</v>
      </c>
      <c r="I292" s="173"/>
      <c r="L292" s="170"/>
      <c r="M292" s="174"/>
      <c r="T292" s="175"/>
      <c r="AT292" s="171" t="s">
        <v>1489</v>
      </c>
      <c r="AU292" s="171" t="s">
        <v>90</v>
      </c>
      <c r="AV292" s="12" t="s">
        <v>88</v>
      </c>
      <c r="AW292" s="12" t="s">
        <v>36</v>
      </c>
      <c r="AX292" s="12" t="s">
        <v>81</v>
      </c>
      <c r="AY292" s="171" t="s">
        <v>299</v>
      </c>
    </row>
    <row r="293" spans="2:65" s="13" customFormat="1">
      <c r="B293" s="176"/>
      <c r="D293" s="149" t="s">
        <v>1489</v>
      </c>
      <c r="E293" s="177" t="s">
        <v>1</v>
      </c>
      <c r="F293" s="178" t="s">
        <v>2443</v>
      </c>
      <c r="H293" s="179">
        <v>654.41399999999999</v>
      </c>
      <c r="I293" s="180"/>
      <c r="L293" s="176"/>
      <c r="M293" s="181"/>
      <c r="T293" s="182"/>
      <c r="AT293" s="177" t="s">
        <v>1489</v>
      </c>
      <c r="AU293" s="177" t="s">
        <v>90</v>
      </c>
      <c r="AV293" s="13" t="s">
        <v>90</v>
      </c>
      <c r="AW293" s="13" t="s">
        <v>36</v>
      </c>
      <c r="AX293" s="13" t="s">
        <v>88</v>
      </c>
      <c r="AY293" s="177" t="s">
        <v>299</v>
      </c>
    </row>
    <row r="294" spans="2:65" s="1" customFormat="1" ht="24.15" customHeight="1">
      <c r="B294" s="32"/>
      <c r="C294" s="136" t="s">
        <v>461</v>
      </c>
      <c r="D294" s="136" t="s">
        <v>302</v>
      </c>
      <c r="E294" s="137" t="s">
        <v>1643</v>
      </c>
      <c r="F294" s="138" t="s">
        <v>1644</v>
      </c>
      <c r="G294" s="139" t="s">
        <v>1520</v>
      </c>
      <c r="H294" s="140">
        <v>819.55100000000004</v>
      </c>
      <c r="I294" s="141"/>
      <c r="J294" s="142">
        <f>ROUND(I294*H294,2)</f>
        <v>0</v>
      </c>
      <c r="K294" s="138" t="s">
        <v>1487</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2444</v>
      </c>
    </row>
    <row r="295" spans="2:65" s="12" customFormat="1">
      <c r="B295" s="170"/>
      <c r="D295" s="149" t="s">
        <v>1489</v>
      </c>
      <c r="E295" s="171" t="s">
        <v>1</v>
      </c>
      <c r="F295" s="172" t="s">
        <v>1490</v>
      </c>
      <c r="H295" s="171" t="s">
        <v>1</v>
      </c>
      <c r="I295" s="173"/>
      <c r="L295" s="170"/>
      <c r="M295" s="174"/>
      <c r="T295" s="175"/>
      <c r="AT295" s="171" t="s">
        <v>1489</v>
      </c>
      <c r="AU295" s="171" t="s">
        <v>90</v>
      </c>
      <c r="AV295" s="12" t="s">
        <v>88</v>
      </c>
      <c r="AW295" s="12" t="s">
        <v>36</v>
      </c>
      <c r="AX295" s="12" t="s">
        <v>81</v>
      </c>
      <c r="AY295" s="171" t="s">
        <v>299</v>
      </c>
    </row>
    <row r="296" spans="2:65" s="12" customFormat="1">
      <c r="B296" s="170"/>
      <c r="D296" s="149" t="s">
        <v>1489</v>
      </c>
      <c r="E296" s="171" t="s">
        <v>1</v>
      </c>
      <c r="F296" s="172" t="s">
        <v>2358</v>
      </c>
      <c r="H296" s="171" t="s">
        <v>1</v>
      </c>
      <c r="I296" s="173"/>
      <c r="L296" s="170"/>
      <c r="M296" s="174"/>
      <c r="T296" s="175"/>
      <c r="AT296" s="171" t="s">
        <v>1489</v>
      </c>
      <c r="AU296" s="171" t="s">
        <v>90</v>
      </c>
      <c r="AV296" s="12" t="s">
        <v>88</v>
      </c>
      <c r="AW296" s="12" t="s">
        <v>36</v>
      </c>
      <c r="AX296" s="12" t="s">
        <v>81</v>
      </c>
      <c r="AY296" s="171" t="s">
        <v>299</v>
      </c>
    </row>
    <row r="297" spans="2:65" s="12" customFormat="1">
      <c r="B297" s="170"/>
      <c r="D297" s="149" t="s">
        <v>1489</v>
      </c>
      <c r="E297" s="171" t="s">
        <v>1</v>
      </c>
      <c r="F297" s="172" t="s">
        <v>2089</v>
      </c>
      <c r="H297" s="171" t="s">
        <v>1</v>
      </c>
      <c r="I297" s="173"/>
      <c r="L297" s="170"/>
      <c r="M297" s="174"/>
      <c r="T297" s="175"/>
      <c r="AT297" s="171" t="s">
        <v>1489</v>
      </c>
      <c r="AU297" s="171" t="s">
        <v>90</v>
      </c>
      <c r="AV297" s="12" t="s">
        <v>88</v>
      </c>
      <c r="AW297" s="12" t="s">
        <v>36</v>
      </c>
      <c r="AX297" s="12" t="s">
        <v>81</v>
      </c>
      <c r="AY297" s="171" t="s">
        <v>299</v>
      </c>
    </row>
    <row r="298" spans="2:65" s="13" customFormat="1">
      <c r="B298" s="176"/>
      <c r="D298" s="149" t="s">
        <v>1489</v>
      </c>
      <c r="E298" s="177" t="s">
        <v>1</v>
      </c>
      <c r="F298" s="178" t="s">
        <v>2445</v>
      </c>
      <c r="H298" s="179">
        <v>612.32299999999998</v>
      </c>
      <c r="I298" s="180"/>
      <c r="L298" s="176"/>
      <c r="M298" s="181"/>
      <c r="T298" s="182"/>
      <c r="AT298" s="177" t="s">
        <v>1489</v>
      </c>
      <c r="AU298" s="177" t="s">
        <v>90</v>
      </c>
      <c r="AV298" s="13" t="s">
        <v>90</v>
      </c>
      <c r="AW298" s="13" t="s">
        <v>36</v>
      </c>
      <c r="AX298" s="13" t="s">
        <v>81</v>
      </c>
      <c r="AY298" s="177" t="s">
        <v>299</v>
      </c>
    </row>
    <row r="299" spans="2:65" s="12" customFormat="1">
      <c r="B299" s="170"/>
      <c r="D299" s="149" t="s">
        <v>1489</v>
      </c>
      <c r="E299" s="171" t="s">
        <v>1</v>
      </c>
      <c r="F299" s="172" t="s">
        <v>2446</v>
      </c>
      <c r="H299" s="171" t="s">
        <v>1</v>
      </c>
      <c r="I299" s="173"/>
      <c r="L299" s="170"/>
      <c r="M299" s="174"/>
      <c r="T299" s="175"/>
      <c r="AT299" s="171" t="s">
        <v>1489</v>
      </c>
      <c r="AU299" s="171" t="s">
        <v>90</v>
      </c>
      <c r="AV299" s="12" t="s">
        <v>88</v>
      </c>
      <c r="AW299" s="12" t="s">
        <v>36</v>
      </c>
      <c r="AX299" s="12" t="s">
        <v>81</v>
      </c>
      <c r="AY299" s="171" t="s">
        <v>299</v>
      </c>
    </row>
    <row r="300" spans="2:65" s="12" customFormat="1">
      <c r="B300" s="170"/>
      <c r="D300" s="149" t="s">
        <v>1489</v>
      </c>
      <c r="E300" s="171" t="s">
        <v>1</v>
      </c>
      <c r="F300" s="172" t="s">
        <v>2447</v>
      </c>
      <c r="H300" s="171" t="s">
        <v>1</v>
      </c>
      <c r="I300" s="173"/>
      <c r="L300" s="170"/>
      <c r="M300" s="174"/>
      <c r="T300" s="175"/>
      <c r="AT300" s="171" t="s">
        <v>1489</v>
      </c>
      <c r="AU300" s="171" t="s">
        <v>90</v>
      </c>
      <c r="AV300" s="12" t="s">
        <v>88</v>
      </c>
      <c r="AW300" s="12" t="s">
        <v>36</v>
      </c>
      <c r="AX300" s="12" t="s">
        <v>81</v>
      </c>
      <c r="AY300" s="171" t="s">
        <v>299</v>
      </c>
    </row>
    <row r="301" spans="2:65" s="12" customFormat="1">
      <c r="B301" s="170"/>
      <c r="D301" s="149" t="s">
        <v>1489</v>
      </c>
      <c r="E301" s="171" t="s">
        <v>1</v>
      </c>
      <c r="F301" s="172" t="s">
        <v>2448</v>
      </c>
      <c r="H301" s="171" t="s">
        <v>1</v>
      </c>
      <c r="I301" s="173"/>
      <c r="L301" s="170"/>
      <c r="M301" s="174"/>
      <c r="T301" s="175"/>
      <c r="AT301" s="171" t="s">
        <v>1489</v>
      </c>
      <c r="AU301" s="171" t="s">
        <v>90</v>
      </c>
      <c r="AV301" s="12" t="s">
        <v>88</v>
      </c>
      <c r="AW301" s="12" t="s">
        <v>36</v>
      </c>
      <c r="AX301" s="12" t="s">
        <v>81</v>
      </c>
      <c r="AY301" s="171" t="s">
        <v>299</v>
      </c>
    </row>
    <row r="302" spans="2:65" s="13" customFormat="1">
      <c r="B302" s="176"/>
      <c r="D302" s="149" t="s">
        <v>1489</v>
      </c>
      <c r="E302" s="177" t="s">
        <v>1</v>
      </c>
      <c r="F302" s="178" t="s">
        <v>2449</v>
      </c>
      <c r="H302" s="179">
        <v>207.22800000000001</v>
      </c>
      <c r="I302" s="180"/>
      <c r="L302" s="176"/>
      <c r="M302" s="181"/>
      <c r="T302" s="182"/>
      <c r="AT302" s="177" t="s">
        <v>1489</v>
      </c>
      <c r="AU302" s="177" t="s">
        <v>90</v>
      </c>
      <c r="AV302" s="13" t="s">
        <v>90</v>
      </c>
      <c r="AW302" s="13" t="s">
        <v>36</v>
      </c>
      <c r="AX302" s="13" t="s">
        <v>81</v>
      </c>
      <c r="AY302" s="177" t="s">
        <v>299</v>
      </c>
    </row>
    <row r="303" spans="2:65" s="12" customFormat="1">
      <c r="B303" s="170"/>
      <c r="D303" s="149" t="s">
        <v>1489</v>
      </c>
      <c r="E303" s="171" t="s">
        <v>1</v>
      </c>
      <c r="F303" s="172" t="s">
        <v>1649</v>
      </c>
      <c r="H303" s="171" t="s">
        <v>1</v>
      </c>
      <c r="I303" s="173"/>
      <c r="L303" s="170"/>
      <c r="M303" s="174"/>
      <c r="T303" s="175"/>
      <c r="AT303" s="171" t="s">
        <v>1489</v>
      </c>
      <c r="AU303" s="171" t="s">
        <v>90</v>
      </c>
      <c r="AV303" s="12" t="s">
        <v>88</v>
      </c>
      <c r="AW303" s="12" t="s">
        <v>36</v>
      </c>
      <c r="AX303" s="12" t="s">
        <v>81</v>
      </c>
      <c r="AY303" s="171" t="s">
        <v>299</v>
      </c>
    </row>
    <row r="304" spans="2:65" s="14" customFormat="1">
      <c r="B304" s="183"/>
      <c r="D304" s="149" t="s">
        <v>1489</v>
      </c>
      <c r="E304" s="184" t="s">
        <v>1</v>
      </c>
      <c r="F304" s="185" t="s">
        <v>1496</v>
      </c>
      <c r="H304" s="186">
        <v>819.55100000000004</v>
      </c>
      <c r="I304" s="187"/>
      <c r="L304" s="183"/>
      <c r="M304" s="188"/>
      <c r="T304" s="189"/>
      <c r="AT304" s="184" t="s">
        <v>1489</v>
      </c>
      <c r="AU304" s="184" t="s">
        <v>90</v>
      </c>
      <c r="AV304" s="14" t="s">
        <v>318</v>
      </c>
      <c r="AW304" s="14" t="s">
        <v>36</v>
      </c>
      <c r="AX304" s="14" t="s">
        <v>88</v>
      </c>
      <c r="AY304" s="184" t="s">
        <v>299</v>
      </c>
    </row>
    <row r="305" spans="2:65" s="1" customFormat="1" ht="24.15" customHeight="1">
      <c r="B305" s="32"/>
      <c r="C305" s="158" t="s">
        <v>465</v>
      </c>
      <c r="D305" s="158" t="s">
        <v>340</v>
      </c>
      <c r="E305" s="159" t="s">
        <v>1665</v>
      </c>
      <c r="F305" s="160" t="s">
        <v>1666</v>
      </c>
      <c r="G305" s="161" t="s">
        <v>1520</v>
      </c>
      <c r="H305" s="162">
        <v>183.46799999999999</v>
      </c>
      <c r="I305" s="163"/>
      <c r="J305" s="164">
        <f>ROUND(I305*H305,2)</f>
        <v>0</v>
      </c>
      <c r="K305" s="160" t="s">
        <v>1</v>
      </c>
      <c r="L305" s="165"/>
      <c r="M305" s="166" t="s">
        <v>1</v>
      </c>
      <c r="N305" s="167" t="s">
        <v>46</v>
      </c>
      <c r="P305" s="145">
        <f>O305*H305</f>
        <v>0</v>
      </c>
      <c r="Q305" s="145">
        <v>0</v>
      </c>
      <c r="R305" s="145">
        <f>Q305*H305</f>
        <v>0</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2450</v>
      </c>
    </row>
    <row r="306" spans="2:65" s="12" customFormat="1">
      <c r="B306" s="170"/>
      <c r="D306" s="149" t="s">
        <v>1489</v>
      </c>
      <c r="E306" s="171" t="s">
        <v>1</v>
      </c>
      <c r="F306" s="172" t="s">
        <v>1490</v>
      </c>
      <c r="H306" s="171" t="s">
        <v>1</v>
      </c>
      <c r="I306" s="173"/>
      <c r="L306" s="170"/>
      <c r="M306" s="174"/>
      <c r="T306" s="175"/>
      <c r="AT306" s="171" t="s">
        <v>1489</v>
      </c>
      <c r="AU306" s="171" t="s">
        <v>90</v>
      </c>
      <c r="AV306" s="12" t="s">
        <v>88</v>
      </c>
      <c r="AW306" s="12" t="s">
        <v>36</v>
      </c>
      <c r="AX306" s="12" t="s">
        <v>81</v>
      </c>
      <c r="AY306" s="171" t="s">
        <v>299</v>
      </c>
    </row>
    <row r="307" spans="2:65" s="12" customFormat="1">
      <c r="B307" s="170"/>
      <c r="D307" s="149" t="s">
        <v>1489</v>
      </c>
      <c r="E307" s="171" t="s">
        <v>1</v>
      </c>
      <c r="F307" s="172" t="s">
        <v>2358</v>
      </c>
      <c r="H307" s="171" t="s">
        <v>1</v>
      </c>
      <c r="I307" s="173"/>
      <c r="L307" s="170"/>
      <c r="M307" s="174"/>
      <c r="T307" s="175"/>
      <c r="AT307" s="171" t="s">
        <v>1489</v>
      </c>
      <c r="AU307" s="171" t="s">
        <v>90</v>
      </c>
      <c r="AV307" s="12" t="s">
        <v>88</v>
      </c>
      <c r="AW307" s="12" t="s">
        <v>36</v>
      </c>
      <c r="AX307" s="12" t="s">
        <v>81</v>
      </c>
      <c r="AY307" s="171" t="s">
        <v>299</v>
      </c>
    </row>
    <row r="308" spans="2:65" s="12" customFormat="1">
      <c r="B308" s="170"/>
      <c r="D308" s="149" t="s">
        <v>1489</v>
      </c>
      <c r="E308" s="171" t="s">
        <v>1</v>
      </c>
      <c r="F308" s="172" t="s">
        <v>1668</v>
      </c>
      <c r="H308" s="171" t="s">
        <v>1</v>
      </c>
      <c r="I308" s="173"/>
      <c r="L308" s="170"/>
      <c r="M308" s="174"/>
      <c r="T308" s="175"/>
      <c r="AT308" s="171" t="s">
        <v>1489</v>
      </c>
      <c r="AU308" s="171" t="s">
        <v>90</v>
      </c>
      <c r="AV308" s="12" t="s">
        <v>88</v>
      </c>
      <c r="AW308" s="12" t="s">
        <v>36</v>
      </c>
      <c r="AX308" s="12" t="s">
        <v>81</v>
      </c>
      <c r="AY308" s="171" t="s">
        <v>299</v>
      </c>
    </row>
    <row r="309" spans="2:65" s="13" customFormat="1">
      <c r="B309" s="176"/>
      <c r="D309" s="149" t="s">
        <v>1489</v>
      </c>
      <c r="E309" s="177" t="s">
        <v>1</v>
      </c>
      <c r="F309" s="178" t="s">
        <v>2451</v>
      </c>
      <c r="H309" s="179">
        <v>183.46799999999999</v>
      </c>
      <c r="I309" s="180"/>
      <c r="L309" s="176"/>
      <c r="M309" s="181"/>
      <c r="T309" s="182"/>
      <c r="AT309" s="177" t="s">
        <v>1489</v>
      </c>
      <c r="AU309" s="177" t="s">
        <v>90</v>
      </c>
      <c r="AV309" s="13" t="s">
        <v>90</v>
      </c>
      <c r="AW309" s="13" t="s">
        <v>36</v>
      </c>
      <c r="AX309" s="13" t="s">
        <v>88</v>
      </c>
      <c r="AY309" s="177" t="s">
        <v>299</v>
      </c>
    </row>
    <row r="310" spans="2:65" s="1" customFormat="1" ht="24.15" customHeight="1">
      <c r="B310" s="32"/>
      <c r="C310" s="136" t="s">
        <v>469</v>
      </c>
      <c r="D310" s="136" t="s">
        <v>302</v>
      </c>
      <c r="E310" s="137" t="s">
        <v>1670</v>
      </c>
      <c r="F310" s="138" t="s">
        <v>1671</v>
      </c>
      <c r="G310" s="139" t="s">
        <v>1520</v>
      </c>
      <c r="H310" s="140">
        <v>254.03700000000001</v>
      </c>
      <c r="I310" s="141"/>
      <c r="J310" s="142">
        <f>ROUND(I310*H310,2)</f>
        <v>0</v>
      </c>
      <c r="K310" s="138" t="s">
        <v>1487</v>
      </c>
      <c r="L310" s="32"/>
      <c r="M310" s="143" t="s">
        <v>1</v>
      </c>
      <c r="N310" s="144" t="s">
        <v>46</v>
      </c>
      <c r="P310" s="145">
        <f>O310*H310</f>
        <v>0</v>
      </c>
      <c r="Q310" s="145">
        <v>0</v>
      </c>
      <c r="R310" s="145">
        <f>Q310*H310</f>
        <v>0</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2452</v>
      </c>
    </row>
    <row r="311" spans="2:65" s="12" customFormat="1">
      <c r="B311" s="170"/>
      <c r="D311" s="149" t="s">
        <v>1489</v>
      </c>
      <c r="E311" s="171" t="s">
        <v>1</v>
      </c>
      <c r="F311" s="172" t="s">
        <v>1490</v>
      </c>
      <c r="H311" s="171" t="s">
        <v>1</v>
      </c>
      <c r="I311" s="173"/>
      <c r="L311" s="170"/>
      <c r="M311" s="174"/>
      <c r="T311" s="175"/>
      <c r="AT311" s="171" t="s">
        <v>1489</v>
      </c>
      <c r="AU311" s="171" t="s">
        <v>90</v>
      </c>
      <c r="AV311" s="12" t="s">
        <v>88</v>
      </c>
      <c r="AW311" s="12" t="s">
        <v>36</v>
      </c>
      <c r="AX311" s="12" t="s">
        <v>81</v>
      </c>
      <c r="AY311" s="171" t="s">
        <v>299</v>
      </c>
    </row>
    <row r="312" spans="2:65" s="12" customFormat="1">
      <c r="B312" s="170"/>
      <c r="D312" s="149" t="s">
        <v>1489</v>
      </c>
      <c r="E312" s="171" t="s">
        <v>1</v>
      </c>
      <c r="F312" s="172" t="s">
        <v>2358</v>
      </c>
      <c r="H312" s="171" t="s">
        <v>1</v>
      </c>
      <c r="I312" s="173"/>
      <c r="L312" s="170"/>
      <c r="M312" s="174"/>
      <c r="T312" s="175"/>
      <c r="AT312" s="171" t="s">
        <v>1489</v>
      </c>
      <c r="AU312" s="171" t="s">
        <v>90</v>
      </c>
      <c r="AV312" s="12" t="s">
        <v>88</v>
      </c>
      <c r="AW312" s="12" t="s">
        <v>36</v>
      </c>
      <c r="AX312" s="12" t="s">
        <v>81</v>
      </c>
      <c r="AY312" s="171" t="s">
        <v>299</v>
      </c>
    </row>
    <row r="313" spans="2:65" s="13" customFormat="1">
      <c r="B313" s="176"/>
      <c r="D313" s="149" t="s">
        <v>1489</v>
      </c>
      <c r="E313" s="177" t="s">
        <v>1</v>
      </c>
      <c r="F313" s="178" t="s">
        <v>2453</v>
      </c>
      <c r="H313" s="179">
        <v>62.222000000000001</v>
      </c>
      <c r="I313" s="180"/>
      <c r="L313" s="176"/>
      <c r="M313" s="181"/>
      <c r="T313" s="182"/>
      <c r="AT313" s="177" t="s">
        <v>1489</v>
      </c>
      <c r="AU313" s="177" t="s">
        <v>90</v>
      </c>
      <c r="AV313" s="13" t="s">
        <v>90</v>
      </c>
      <c r="AW313" s="13" t="s">
        <v>36</v>
      </c>
      <c r="AX313" s="13" t="s">
        <v>81</v>
      </c>
      <c r="AY313" s="177" t="s">
        <v>299</v>
      </c>
    </row>
    <row r="314" spans="2:65" s="13" customFormat="1">
      <c r="B314" s="176"/>
      <c r="D314" s="149" t="s">
        <v>1489</v>
      </c>
      <c r="E314" s="177" t="s">
        <v>1</v>
      </c>
      <c r="F314" s="178" t="s">
        <v>2454</v>
      </c>
      <c r="H314" s="179">
        <v>219.47</v>
      </c>
      <c r="I314" s="180"/>
      <c r="L314" s="176"/>
      <c r="M314" s="181"/>
      <c r="T314" s="182"/>
      <c r="AT314" s="177" t="s">
        <v>1489</v>
      </c>
      <c r="AU314" s="177" t="s">
        <v>90</v>
      </c>
      <c r="AV314" s="13" t="s">
        <v>90</v>
      </c>
      <c r="AW314" s="13" t="s">
        <v>36</v>
      </c>
      <c r="AX314" s="13" t="s">
        <v>81</v>
      </c>
      <c r="AY314" s="177" t="s">
        <v>299</v>
      </c>
    </row>
    <row r="315" spans="2:65" s="15" customFormat="1">
      <c r="B315" s="190"/>
      <c r="D315" s="149" t="s">
        <v>1489</v>
      </c>
      <c r="E315" s="191" t="s">
        <v>1</v>
      </c>
      <c r="F315" s="192" t="s">
        <v>1549</v>
      </c>
      <c r="H315" s="193">
        <v>281.69200000000001</v>
      </c>
      <c r="I315" s="194"/>
      <c r="L315" s="190"/>
      <c r="M315" s="195"/>
      <c r="T315" s="196"/>
      <c r="AT315" s="191" t="s">
        <v>1489</v>
      </c>
      <c r="AU315" s="191" t="s">
        <v>90</v>
      </c>
      <c r="AV315" s="15" t="s">
        <v>298</v>
      </c>
      <c r="AW315" s="15" t="s">
        <v>36</v>
      </c>
      <c r="AX315" s="15" t="s">
        <v>81</v>
      </c>
      <c r="AY315" s="191" t="s">
        <v>299</v>
      </c>
    </row>
    <row r="316" spans="2:65" s="13" customFormat="1">
      <c r="B316" s="176"/>
      <c r="D316" s="149" t="s">
        <v>1489</v>
      </c>
      <c r="E316" s="177" t="s">
        <v>1</v>
      </c>
      <c r="F316" s="178" t="s">
        <v>2455</v>
      </c>
      <c r="H316" s="179">
        <v>-27.655000000000001</v>
      </c>
      <c r="I316" s="180"/>
      <c r="L316" s="176"/>
      <c r="M316" s="181"/>
      <c r="T316" s="182"/>
      <c r="AT316" s="177" t="s">
        <v>1489</v>
      </c>
      <c r="AU316" s="177" t="s">
        <v>90</v>
      </c>
      <c r="AV316" s="13" t="s">
        <v>90</v>
      </c>
      <c r="AW316" s="13" t="s">
        <v>36</v>
      </c>
      <c r="AX316" s="13" t="s">
        <v>81</v>
      </c>
      <c r="AY316" s="177" t="s">
        <v>299</v>
      </c>
    </row>
    <row r="317" spans="2:65" s="14" customFormat="1">
      <c r="B317" s="183"/>
      <c r="D317" s="149" t="s">
        <v>1489</v>
      </c>
      <c r="E317" s="184" t="s">
        <v>1</v>
      </c>
      <c r="F317" s="185" t="s">
        <v>1496</v>
      </c>
      <c r="H317" s="186">
        <v>254.03700000000001</v>
      </c>
      <c r="I317" s="187"/>
      <c r="L317" s="183"/>
      <c r="M317" s="188"/>
      <c r="T317" s="189"/>
      <c r="AT317" s="184" t="s">
        <v>1489</v>
      </c>
      <c r="AU317" s="184" t="s">
        <v>90</v>
      </c>
      <c r="AV317" s="14" t="s">
        <v>318</v>
      </c>
      <c r="AW317" s="14" t="s">
        <v>36</v>
      </c>
      <c r="AX317" s="14" t="s">
        <v>88</v>
      </c>
      <c r="AY317" s="184" t="s">
        <v>299</v>
      </c>
    </row>
    <row r="318" spans="2:65" s="1" customFormat="1" ht="16.5" customHeight="1">
      <c r="B318" s="32"/>
      <c r="C318" s="158" t="s">
        <v>475</v>
      </c>
      <c r="D318" s="158" t="s">
        <v>340</v>
      </c>
      <c r="E318" s="159" t="s">
        <v>1678</v>
      </c>
      <c r="F318" s="160" t="s">
        <v>1679</v>
      </c>
      <c r="G318" s="161" t="s">
        <v>1636</v>
      </c>
      <c r="H318" s="162">
        <v>508.07400000000001</v>
      </c>
      <c r="I318" s="163"/>
      <c r="J318" s="164">
        <f>ROUND(I318*H318,2)</f>
        <v>0</v>
      </c>
      <c r="K318" s="160" t="s">
        <v>1487</v>
      </c>
      <c r="L318" s="165"/>
      <c r="M318" s="166" t="s">
        <v>1</v>
      </c>
      <c r="N318" s="167" t="s">
        <v>46</v>
      </c>
      <c r="P318" s="145">
        <f>O318*H318</f>
        <v>0</v>
      </c>
      <c r="Q318" s="145">
        <v>0</v>
      </c>
      <c r="R318" s="145">
        <f>Q318*H318</f>
        <v>0</v>
      </c>
      <c r="S318" s="145">
        <v>0</v>
      </c>
      <c r="T318" s="146">
        <f>S318*H318</f>
        <v>0</v>
      </c>
      <c r="AR318" s="147" t="s">
        <v>337</v>
      </c>
      <c r="AT318" s="147" t="s">
        <v>340</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2456</v>
      </c>
    </row>
    <row r="319" spans="2:65" s="13" customFormat="1">
      <c r="B319" s="176"/>
      <c r="D319" s="149" t="s">
        <v>1489</v>
      </c>
      <c r="F319" s="178" t="s">
        <v>2457</v>
      </c>
      <c r="H319" s="179">
        <v>508.07400000000001</v>
      </c>
      <c r="I319" s="180"/>
      <c r="L319" s="176"/>
      <c r="M319" s="181"/>
      <c r="T319" s="182"/>
      <c r="AT319" s="177" t="s">
        <v>1489</v>
      </c>
      <c r="AU319" s="177" t="s">
        <v>90</v>
      </c>
      <c r="AV319" s="13" t="s">
        <v>90</v>
      </c>
      <c r="AW319" s="13" t="s">
        <v>4</v>
      </c>
      <c r="AX319" s="13" t="s">
        <v>88</v>
      </c>
      <c r="AY319" s="177" t="s">
        <v>299</v>
      </c>
    </row>
    <row r="320" spans="2:65" s="11" customFormat="1" ht="22.95" customHeight="1">
      <c r="B320" s="124"/>
      <c r="D320" s="125" t="s">
        <v>80</v>
      </c>
      <c r="E320" s="134" t="s">
        <v>90</v>
      </c>
      <c r="F320" s="134" t="s">
        <v>1693</v>
      </c>
      <c r="I320" s="127"/>
      <c r="J320" s="135">
        <f>BK320</f>
        <v>0</v>
      </c>
      <c r="L320" s="124"/>
      <c r="M320" s="129"/>
      <c r="P320" s="130">
        <f>SUM(P321:P328)</f>
        <v>0</v>
      </c>
      <c r="R320" s="130">
        <f>SUM(R321:R328)</f>
        <v>0.19170760000000001</v>
      </c>
      <c r="T320" s="131">
        <f>SUM(T321:T328)</f>
        <v>0</v>
      </c>
      <c r="AR320" s="125" t="s">
        <v>88</v>
      </c>
      <c r="AT320" s="132" t="s">
        <v>80</v>
      </c>
      <c r="AU320" s="132" t="s">
        <v>88</v>
      </c>
      <c r="AY320" s="125" t="s">
        <v>299</v>
      </c>
      <c r="BK320" s="133">
        <f>SUM(BK321:BK328)</f>
        <v>0</v>
      </c>
    </row>
    <row r="321" spans="2:65" s="1" customFormat="1" ht="24.15" customHeight="1">
      <c r="B321" s="32"/>
      <c r="C321" s="136" t="s">
        <v>482</v>
      </c>
      <c r="D321" s="136" t="s">
        <v>302</v>
      </c>
      <c r="E321" s="137" t="s">
        <v>1694</v>
      </c>
      <c r="F321" s="138" t="s">
        <v>1695</v>
      </c>
      <c r="G321" s="139" t="s">
        <v>1520</v>
      </c>
      <c r="H321" s="140">
        <v>36.834000000000003</v>
      </c>
      <c r="I321" s="141"/>
      <c r="J321" s="142">
        <f>ROUND(I321*H321,2)</f>
        <v>0</v>
      </c>
      <c r="K321" s="138" t="s">
        <v>1487</v>
      </c>
      <c r="L321" s="32"/>
      <c r="M321" s="143" t="s">
        <v>1</v>
      </c>
      <c r="N321" s="144" t="s">
        <v>46</v>
      </c>
      <c r="P321" s="145">
        <f>O321*H321</f>
        <v>0</v>
      </c>
      <c r="Q321" s="145">
        <v>0</v>
      </c>
      <c r="R321" s="145">
        <f>Q321*H321</f>
        <v>0</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2458</v>
      </c>
    </row>
    <row r="322" spans="2:65" s="12" customFormat="1">
      <c r="B322" s="170"/>
      <c r="D322" s="149" t="s">
        <v>1489</v>
      </c>
      <c r="E322" s="171" t="s">
        <v>1</v>
      </c>
      <c r="F322" s="172" t="s">
        <v>1490</v>
      </c>
      <c r="H322" s="171" t="s">
        <v>1</v>
      </c>
      <c r="I322" s="173"/>
      <c r="L322" s="170"/>
      <c r="M322" s="174"/>
      <c r="T322" s="175"/>
      <c r="AT322" s="171" t="s">
        <v>1489</v>
      </c>
      <c r="AU322" s="171" t="s">
        <v>90</v>
      </c>
      <c r="AV322" s="12" t="s">
        <v>88</v>
      </c>
      <c r="AW322" s="12" t="s">
        <v>36</v>
      </c>
      <c r="AX322" s="12" t="s">
        <v>81</v>
      </c>
      <c r="AY322" s="171" t="s">
        <v>299</v>
      </c>
    </row>
    <row r="323" spans="2:65" s="12" customFormat="1">
      <c r="B323" s="170"/>
      <c r="D323" s="149" t="s">
        <v>1489</v>
      </c>
      <c r="E323" s="171" t="s">
        <v>1</v>
      </c>
      <c r="F323" s="172" t="s">
        <v>2358</v>
      </c>
      <c r="H323" s="171" t="s">
        <v>1</v>
      </c>
      <c r="I323" s="173"/>
      <c r="L323" s="170"/>
      <c r="M323" s="174"/>
      <c r="T323" s="175"/>
      <c r="AT323" s="171" t="s">
        <v>1489</v>
      </c>
      <c r="AU323" s="171" t="s">
        <v>90</v>
      </c>
      <c r="AV323" s="12" t="s">
        <v>88</v>
      </c>
      <c r="AW323" s="12" t="s">
        <v>36</v>
      </c>
      <c r="AX323" s="12" t="s">
        <v>81</v>
      </c>
      <c r="AY323" s="171" t="s">
        <v>299</v>
      </c>
    </row>
    <row r="324" spans="2:65" s="13" customFormat="1">
      <c r="B324" s="176"/>
      <c r="D324" s="149" t="s">
        <v>1489</v>
      </c>
      <c r="E324" s="177" t="s">
        <v>1</v>
      </c>
      <c r="F324" s="178" t="s">
        <v>2459</v>
      </c>
      <c r="H324" s="179">
        <v>36.834000000000003</v>
      </c>
      <c r="I324" s="180"/>
      <c r="L324" s="176"/>
      <c r="M324" s="181"/>
      <c r="T324" s="182"/>
      <c r="AT324" s="177" t="s">
        <v>1489</v>
      </c>
      <c r="AU324" s="177" t="s">
        <v>90</v>
      </c>
      <c r="AV324" s="13" t="s">
        <v>90</v>
      </c>
      <c r="AW324" s="13" t="s">
        <v>36</v>
      </c>
      <c r="AX324" s="13" t="s">
        <v>88</v>
      </c>
      <c r="AY324" s="177" t="s">
        <v>299</v>
      </c>
    </row>
    <row r="325" spans="2:65" s="1" customFormat="1" ht="24.15" customHeight="1">
      <c r="B325" s="32"/>
      <c r="C325" s="136" t="s">
        <v>618</v>
      </c>
      <c r="D325" s="136" t="s">
        <v>302</v>
      </c>
      <c r="E325" s="137" t="s">
        <v>1698</v>
      </c>
      <c r="F325" s="138" t="s">
        <v>1699</v>
      </c>
      <c r="G325" s="139" t="s">
        <v>647</v>
      </c>
      <c r="H325" s="140">
        <v>391.24</v>
      </c>
      <c r="I325" s="141"/>
      <c r="J325" s="142">
        <f>ROUND(I325*H325,2)</f>
        <v>0</v>
      </c>
      <c r="K325" s="138" t="s">
        <v>1487</v>
      </c>
      <c r="L325" s="32"/>
      <c r="M325" s="143" t="s">
        <v>1</v>
      </c>
      <c r="N325" s="144" t="s">
        <v>46</v>
      </c>
      <c r="P325" s="145">
        <f>O325*H325</f>
        <v>0</v>
      </c>
      <c r="Q325" s="145">
        <v>4.8999999999999998E-4</v>
      </c>
      <c r="R325" s="145">
        <f>Q325*H325</f>
        <v>0.19170760000000001</v>
      </c>
      <c r="S325" s="145">
        <v>0</v>
      </c>
      <c r="T325" s="146">
        <f>S325*H325</f>
        <v>0</v>
      </c>
      <c r="AR325" s="147" t="s">
        <v>318</v>
      </c>
      <c r="AT325" s="147" t="s">
        <v>302</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2460</v>
      </c>
    </row>
    <row r="326" spans="2:65" s="12" customFormat="1">
      <c r="B326" s="170"/>
      <c r="D326" s="149" t="s">
        <v>1489</v>
      </c>
      <c r="E326" s="171" t="s">
        <v>1</v>
      </c>
      <c r="F326" s="172" t="s">
        <v>1490</v>
      </c>
      <c r="H326" s="171" t="s">
        <v>1</v>
      </c>
      <c r="I326" s="173"/>
      <c r="L326" s="170"/>
      <c r="M326" s="174"/>
      <c r="T326" s="175"/>
      <c r="AT326" s="171" t="s">
        <v>1489</v>
      </c>
      <c r="AU326" s="171" t="s">
        <v>90</v>
      </c>
      <c r="AV326" s="12" t="s">
        <v>88</v>
      </c>
      <c r="AW326" s="12" t="s">
        <v>36</v>
      </c>
      <c r="AX326" s="12" t="s">
        <v>81</v>
      </c>
      <c r="AY326" s="171" t="s">
        <v>299</v>
      </c>
    </row>
    <row r="327" spans="2:65" s="12" customFormat="1">
      <c r="B327" s="170"/>
      <c r="D327" s="149" t="s">
        <v>1489</v>
      </c>
      <c r="E327" s="171" t="s">
        <v>1</v>
      </c>
      <c r="F327" s="172" t="s">
        <v>2358</v>
      </c>
      <c r="H327" s="171" t="s">
        <v>1</v>
      </c>
      <c r="I327" s="173"/>
      <c r="L327" s="170"/>
      <c r="M327" s="174"/>
      <c r="T327" s="175"/>
      <c r="AT327" s="171" t="s">
        <v>1489</v>
      </c>
      <c r="AU327" s="171" t="s">
        <v>90</v>
      </c>
      <c r="AV327" s="12" t="s">
        <v>88</v>
      </c>
      <c r="AW327" s="12" t="s">
        <v>36</v>
      </c>
      <c r="AX327" s="12" t="s">
        <v>81</v>
      </c>
      <c r="AY327" s="171" t="s">
        <v>299</v>
      </c>
    </row>
    <row r="328" spans="2:65" s="13" customFormat="1">
      <c r="B328" s="176"/>
      <c r="D328" s="149" t="s">
        <v>1489</v>
      </c>
      <c r="E328" s="177" t="s">
        <v>1</v>
      </c>
      <c r="F328" s="178" t="s">
        <v>2461</v>
      </c>
      <c r="H328" s="179">
        <v>391.24</v>
      </c>
      <c r="I328" s="180"/>
      <c r="L328" s="176"/>
      <c r="M328" s="181"/>
      <c r="T328" s="182"/>
      <c r="AT328" s="177" t="s">
        <v>1489</v>
      </c>
      <c r="AU328" s="177" t="s">
        <v>90</v>
      </c>
      <c r="AV328" s="13" t="s">
        <v>90</v>
      </c>
      <c r="AW328" s="13" t="s">
        <v>36</v>
      </c>
      <c r="AX328" s="13" t="s">
        <v>88</v>
      </c>
      <c r="AY328" s="177" t="s">
        <v>299</v>
      </c>
    </row>
    <row r="329" spans="2:65" s="11" customFormat="1" ht="22.95" customHeight="1">
      <c r="B329" s="124"/>
      <c r="D329" s="125" t="s">
        <v>80</v>
      </c>
      <c r="E329" s="134" t="s">
        <v>318</v>
      </c>
      <c r="F329" s="134" t="s">
        <v>1702</v>
      </c>
      <c r="I329" s="127"/>
      <c r="J329" s="135">
        <f>BK329</f>
        <v>0</v>
      </c>
      <c r="L329" s="124"/>
      <c r="M329" s="129"/>
      <c r="P329" s="130">
        <f>SUM(P330:P350)</f>
        <v>0</v>
      </c>
      <c r="R329" s="130">
        <f>SUM(R330:R350)</f>
        <v>6.1463999999999998E-2</v>
      </c>
      <c r="T329" s="131">
        <f>SUM(T330:T350)</f>
        <v>0</v>
      </c>
      <c r="AR329" s="125" t="s">
        <v>88</v>
      </c>
      <c r="AT329" s="132" t="s">
        <v>80</v>
      </c>
      <c r="AU329" s="132" t="s">
        <v>88</v>
      </c>
      <c r="AY329" s="125" t="s">
        <v>299</v>
      </c>
      <c r="BK329" s="133">
        <f>SUM(BK330:BK350)</f>
        <v>0</v>
      </c>
    </row>
    <row r="330" spans="2:65" s="1" customFormat="1" ht="16.5" customHeight="1">
      <c r="B330" s="32"/>
      <c r="C330" s="136" t="s">
        <v>622</v>
      </c>
      <c r="D330" s="136" t="s">
        <v>302</v>
      </c>
      <c r="E330" s="137" t="s">
        <v>1703</v>
      </c>
      <c r="F330" s="138" t="s">
        <v>1704</v>
      </c>
      <c r="G330" s="139" t="s">
        <v>1520</v>
      </c>
      <c r="H330" s="140">
        <v>77.522000000000006</v>
      </c>
      <c r="I330" s="141"/>
      <c r="J330" s="142">
        <f>ROUND(I330*H330,2)</f>
        <v>0</v>
      </c>
      <c r="K330" s="138" t="s">
        <v>1487</v>
      </c>
      <c r="L330" s="32"/>
      <c r="M330" s="143" t="s">
        <v>1</v>
      </c>
      <c r="N330" s="144" t="s">
        <v>46</v>
      </c>
      <c r="P330" s="145">
        <f>O330*H330</f>
        <v>0</v>
      </c>
      <c r="Q330" s="145">
        <v>0</v>
      </c>
      <c r="R330" s="145">
        <f>Q330*H330</f>
        <v>0</v>
      </c>
      <c r="S330" s="145">
        <v>0</v>
      </c>
      <c r="T330" s="146">
        <f>S330*H330</f>
        <v>0</v>
      </c>
      <c r="AR330" s="147" t="s">
        <v>318</v>
      </c>
      <c r="AT330" s="147" t="s">
        <v>302</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2462</v>
      </c>
    </row>
    <row r="331" spans="2:65" s="12" customFormat="1">
      <c r="B331" s="170"/>
      <c r="D331" s="149" t="s">
        <v>1489</v>
      </c>
      <c r="E331" s="171" t="s">
        <v>1</v>
      </c>
      <c r="F331" s="172" t="s">
        <v>1490</v>
      </c>
      <c r="H331" s="171" t="s">
        <v>1</v>
      </c>
      <c r="I331" s="173"/>
      <c r="L331" s="170"/>
      <c r="M331" s="174"/>
      <c r="T331" s="175"/>
      <c r="AT331" s="171" t="s">
        <v>1489</v>
      </c>
      <c r="AU331" s="171" t="s">
        <v>90</v>
      </c>
      <c r="AV331" s="12" t="s">
        <v>88</v>
      </c>
      <c r="AW331" s="12" t="s">
        <v>36</v>
      </c>
      <c r="AX331" s="12" t="s">
        <v>81</v>
      </c>
      <c r="AY331" s="171" t="s">
        <v>299</v>
      </c>
    </row>
    <row r="332" spans="2:65" s="12" customFormat="1">
      <c r="B332" s="170"/>
      <c r="D332" s="149" t="s">
        <v>1489</v>
      </c>
      <c r="E332" s="171" t="s">
        <v>1</v>
      </c>
      <c r="F332" s="172" t="s">
        <v>2358</v>
      </c>
      <c r="H332" s="171" t="s">
        <v>1</v>
      </c>
      <c r="I332" s="173"/>
      <c r="L332" s="170"/>
      <c r="M332" s="174"/>
      <c r="T332" s="175"/>
      <c r="AT332" s="171" t="s">
        <v>1489</v>
      </c>
      <c r="AU332" s="171" t="s">
        <v>90</v>
      </c>
      <c r="AV332" s="12" t="s">
        <v>88</v>
      </c>
      <c r="AW332" s="12" t="s">
        <v>36</v>
      </c>
      <c r="AX332" s="12" t="s">
        <v>81</v>
      </c>
      <c r="AY332" s="171" t="s">
        <v>299</v>
      </c>
    </row>
    <row r="333" spans="2:65" s="13" customFormat="1">
      <c r="B333" s="176"/>
      <c r="D333" s="149" t="s">
        <v>1489</v>
      </c>
      <c r="E333" s="177" t="s">
        <v>1</v>
      </c>
      <c r="F333" s="178" t="s">
        <v>2463</v>
      </c>
      <c r="H333" s="179">
        <v>54.868000000000002</v>
      </c>
      <c r="I333" s="180"/>
      <c r="L333" s="176"/>
      <c r="M333" s="181"/>
      <c r="T333" s="182"/>
      <c r="AT333" s="177" t="s">
        <v>1489</v>
      </c>
      <c r="AU333" s="177" t="s">
        <v>90</v>
      </c>
      <c r="AV333" s="13" t="s">
        <v>90</v>
      </c>
      <c r="AW333" s="13" t="s">
        <v>36</v>
      </c>
      <c r="AX333" s="13" t="s">
        <v>81</v>
      </c>
      <c r="AY333" s="177" t="s">
        <v>299</v>
      </c>
    </row>
    <row r="334" spans="2:65" s="13" customFormat="1">
      <c r="B334" s="176"/>
      <c r="D334" s="149" t="s">
        <v>1489</v>
      </c>
      <c r="E334" s="177" t="s">
        <v>1</v>
      </c>
      <c r="F334" s="178" t="s">
        <v>1713</v>
      </c>
      <c r="H334" s="179">
        <v>5.46</v>
      </c>
      <c r="I334" s="180"/>
      <c r="L334" s="176"/>
      <c r="M334" s="181"/>
      <c r="T334" s="182"/>
      <c r="AT334" s="177" t="s">
        <v>1489</v>
      </c>
      <c r="AU334" s="177" t="s">
        <v>90</v>
      </c>
      <c r="AV334" s="13" t="s">
        <v>90</v>
      </c>
      <c r="AW334" s="13" t="s">
        <v>36</v>
      </c>
      <c r="AX334" s="13" t="s">
        <v>81</v>
      </c>
      <c r="AY334" s="177" t="s">
        <v>299</v>
      </c>
    </row>
    <row r="335" spans="2:65" s="15" customFormat="1">
      <c r="B335" s="190"/>
      <c r="D335" s="149" t="s">
        <v>1489</v>
      </c>
      <c r="E335" s="191" t="s">
        <v>1</v>
      </c>
      <c r="F335" s="192" t="s">
        <v>1549</v>
      </c>
      <c r="H335" s="193">
        <v>60.328000000000003</v>
      </c>
      <c r="I335" s="194"/>
      <c r="L335" s="190"/>
      <c r="M335" s="195"/>
      <c r="T335" s="196"/>
      <c r="AT335" s="191" t="s">
        <v>1489</v>
      </c>
      <c r="AU335" s="191" t="s">
        <v>90</v>
      </c>
      <c r="AV335" s="15" t="s">
        <v>298</v>
      </c>
      <c r="AW335" s="15" t="s">
        <v>36</v>
      </c>
      <c r="AX335" s="15" t="s">
        <v>81</v>
      </c>
      <c r="AY335" s="191" t="s">
        <v>299</v>
      </c>
    </row>
    <row r="336" spans="2:65" s="13" customFormat="1">
      <c r="B336" s="176"/>
      <c r="D336" s="149" t="s">
        <v>1489</v>
      </c>
      <c r="E336" s="177" t="s">
        <v>1</v>
      </c>
      <c r="F336" s="178" t="s">
        <v>2464</v>
      </c>
      <c r="H336" s="179">
        <v>15.555999999999999</v>
      </c>
      <c r="I336" s="180"/>
      <c r="L336" s="176"/>
      <c r="M336" s="181"/>
      <c r="T336" s="182"/>
      <c r="AT336" s="177" t="s">
        <v>1489</v>
      </c>
      <c r="AU336" s="177" t="s">
        <v>90</v>
      </c>
      <c r="AV336" s="13" t="s">
        <v>90</v>
      </c>
      <c r="AW336" s="13" t="s">
        <v>36</v>
      </c>
      <c r="AX336" s="13" t="s">
        <v>81</v>
      </c>
      <c r="AY336" s="177" t="s">
        <v>299</v>
      </c>
    </row>
    <row r="337" spans="2:65" s="13" customFormat="1">
      <c r="B337" s="176"/>
      <c r="D337" s="149" t="s">
        <v>1489</v>
      </c>
      <c r="E337" s="177" t="s">
        <v>1</v>
      </c>
      <c r="F337" s="178" t="s">
        <v>2465</v>
      </c>
      <c r="H337" s="179">
        <v>1.6379999999999999</v>
      </c>
      <c r="I337" s="180"/>
      <c r="L337" s="176"/>
      <c r="M337" s="181"/>
      <c r="T337" s="182"/>
      <c r="AT337" s="177" t="s">
        <v>1489</v>
      </c>
      <c r="AU337" s="177" t="s">
        <v>90</v>
      </c>
      <c r="AV337" s="13" t="s">
        <v>90</v>
      </c>
      <c r="AW337" s="13" t="s">
        <v>36</v>
      </c>
      <c r="AX337" s="13" t="s">
        <v>81</v>
      </c>
      <c r="AY337" s="177" t="s">
        <v>299</v>
      </c>
    </row>
    <row r="338" spans="2:65" s="15" customFormat="1">
      <c r="B338" s="190"/>
      <c r="D338" s="149" t="s">
        <v>1489</v>
      </c>
      <c r="E338" s="191" t="s">
        <v>1</v>
      </c>
      <c r="F338" s="192" t="s">
        <v>1549</v>
      </c>
      <c r="H338" s="193">
        <v>17.193999999999999</v>
      </c>
      <c r="I338" s="194"/>
      <c r="L338" s="190"/>
      <c r="M338" s="195"/>
      <c r="T338" s="196"/>
      <c r="AT338" s="191" t="s">
        <v>1489</v>
      </c>
      <c r="AU338" s="191" t="s">
        <v>90</v>
      </c>
      <c r="AV338" s="15" t="s">
        <v>298</v>
      </c>
      <c r="AW338" s="15" t="s">
        <v>36</v>
      </c>
      <c r="AX338" s="15" t="s">
        <v>81</v>
      </c>
      <c r="AY338" s="191" t="s">
        <v>299</v>
      </c>
    </row>
    <row r="339" spans="2:65" s="14" customFormat="1">
      <c r="B339" s="183"/>
      <c r="D339" s="149" t="s">
        <v>1489</v>
      </c>
      <c r="E339" s="184" t="s">
        <v>1</v>
      </c>
      <c r="F339" s="185" t="s">
        <v>1496</v>
      </c>
      <c r="H339" s="186">
        <v>77.522000000000006</v>
      </c>
      <c r="I339" s="187"/>
      <c r="L339" s="183"/>
      <c r="M339" s="188"/>
      <c r="T339" s="189"/>
      <c r="AT339" s="184" t="s">
        <v>1489</v>
      </c>
      <c r="AU339" s="184" t="s">
        <v>90</v>
      </c>
      <c r="AV339" s="14" t="s">
        <v>318</v>
      </c>
      <c r="AW339" s="14" t="s">
        <v>36</v>
      </c>
      <c r="AX339" s="14" t="s">
        <v>88</v>
      </c>
      <c r="AY339" s="184" t="s">
        <v>299</v>
      </c>
    </row>
    <row r="340" spans="2:65" s="1" customFormat="1" ht="33" customHeight="1">
      <c r="B340" s="32"/>
      <c r="C340" s="136" t="s">
        <v>626</v>
      </c>
      <c r="D340" s="136" t="s">
        <v>302</v>
      </c>
      <c r="E340" s="137" t="s">
        <v>1714</v>
      </c>
      <c r="F340" s="138" t="s">
        <v>1715</v>
      </c>
      <c r="G340" s="139" t="s">
        <v>1520</v>
      </c>
      <c r="H340" s="140">
        <v>2.9249999999999998</v>
      </c>
      <c r="I340" s="141"/>
      <c r="J340" s="142">
        <f>ROUND(I340*H340,2)</f>
        <v>0</v>
      </c>
      <c r="K340" s="138" t="s">
        <v>1487</v>
      </c>
      <c r="L340" s="32"/>
      <c r="M340" s="143" t="s">
        <v>1</v>
      </c>
      <c r="N340" s="144" t="s">
        <v>46</v>
      </c>
      <c r="P340" s="145">
        <f>O340*H340</f>
        <v>0</v>
      </c>
      <c r="Q340" s="145">
        <v>0</v>
      </c>
      <c r="R340" s="145">
        <f>Q340*H340</f>
        <v>0</v>
      </c>
      <c r="S340" s="145">
        <v>0</v>
      </c>
      <c r="T340" s="146">
        <f>S340*H340</f>
        <v>0</v>
      </c>
      <c r="AR340" s="147" t="s">
        <v>318</v>
      </c>
      <c r="AT340" s="147" t="s">
        <v>302</v>
      </c>
      <c r="AU340" s="147" t="s">
        <v>90</v>
      </c>
      <c r="AY340" s="17" t="s">
        <v>299</v>
      </c>
      <c r="BE340" s="148">
        <f>IF(N340="základní",J340,0)</f>
        <v>0</v>
      </c>
      <c r="BF340" s="148">
        <f>IF(N340="snížená",J340,0)</f>
        <v>0</v>
      </c>
      <c r="BG340" s="148">
        <f>IF(N340="zákl. přenesená",J340,0)</f>
        <v>0</v>
      </c>
      <c r="BH340" s="148">
        <f>IF(N340="sníž. přenesená",J340,0)</f>
        <v>0</v>
      </c>
      <c r="BI340" s="148">
        <f>IF(N340="nulová",J340,0)</f>
        <v>0</v>
      </c>
      <c r="BJ340" s="17" t="s">
        <v>88</v>
      </c>
      <c r="BK340" s="148">
        <f>ROUND(I340*H340,2)</f>
        <v>0</v>
      </c>
      <c r="BL340" s="17" t="s">
        <v>318</v>
      </c>
      <c r="BM340" s="147" t="s">
        <v>2466</v>
      </c>
    </row>
    <row r="341" spans="2:65" s="12" customFormat="1">
      <c r="B341" s="170"/>
      <c r="D341" s="149" t="s">
        <v>1489</v>
      </c>
      <c r="E341" s="171" t="s">
        <v>1</v>
      </c>
      <c r="F341" s="172" t="s">
        <v>1490</v>
      </c>
      <c r="H341" s="171" t="s">
        <v>1</v>
      </c>
      <c r="I341" s="173"/>
      <c r="L341" s="170"/>
      <c r="M341" s="174"/>
      <c r="T341" s="175"/>
      <c r="AT341" s="171" t="s">
        <v>1489</v>
      </c>
      <c r="AU341" s="171" t="s">
        <v>90</v>
      </c>
      <c r="AV341" s="12" t="s">
        <v>88</v>
      </c>
      <c r="AW341" s="12" t="s">
        <v>36</v>
      </c>
      <c r="AX341" s="12" t="s">
        <v>81</v>
      </c>
      <c r="AY341" s="171" t="s">
        <v>299</v>
      </c>
    </row>
    <row r="342" spans="2:65" s="12" customFormat="1">
      <c r="B342" s="170"/>
      <c r="D342" s="149" t="s">
        <v>1489</v>
      </c>
      <c r="E342" s="171" t="s">
        <v>1</v>
      </c>
      <c r="F342" s="172" t="s">
        <v>2358</v>
      </c>
      <c r="H342" s="171" t="s">
        <v>1</v>
      </c>
      <c r="I342" s="173"/>
      <c r="L342" s="170"/>
      <c r="M342" s="174"/>
      <c r="T342" s="175"/>
      <c r="AT342" s="171" t="s">
        <v>1489</v>
      </c>
      <c r="AU342" s="171" t="s">
        <v>90</v>
      </c>
      <c r="AV342" s="12" t="s">
        <v>88</v>
      </c>
      <c r="AW342" s="12" t="s">
        <v>36</v>
      </c>
      <c r="AX342" s="12" t="s">
        <v>81</v>
      </c>
      <c r="AY342" s="171" t="s">
        <v>299</v>
      </c>
    </row>
    <row r="343" spans="2:65" s="13" customFormat="1">
      <c r="B343" s="176"/>
      <c r="D343" s="149" t="s">
        <v>1489</v>
      </c>
      <c r="E343" s="177" t="s">
        <v>1</v>
      </c>
      <c r="F343" s="178" t="s">
        <v>2116</v>
      </c>
      <c r="H343" s="179">
        <v>2.25</v>
      </c>
      <c r="I343" s="180"/>
      <c r="L343" s="176"/>
      <c r="M343" s="181"/>
      <c r="T343" s="182"/>
      <c r="AT343" s="177" t="s">
        <v>1489</v>
      </c>
      <c r="AU343" s="177" t="s">
        <v>90</v>
      </c>
      <c r="AV343" s="13" t="s">
        <v>90</v>
      </c>
      <c r="AW343" s="13" t="s">
        <v>36</v>
      </c>
      <c r="AX343" s="13" t="s">
        <v>81</v>
      </c>
      <c r="AY343" s="177" t="s">
        <v>299</v>
      </c>
    </row>
    <row r="344" spans="2:65" s="13" customFormat="1">
      <c r="B344" s="176"/>
      <c r="D344" s="149" t="s">
        <v>1489</v>
      </c>
      <c r="E344" s="177" t="s">
        <v>1</v>
      </c>
      <c r="F344" s="178" t="s">
        <v>2467</v>
      </c>
      <c r="H344" s="179">
        <v>0.67500000000000004</v>
      </c>
      <c r="I344" s="180"/>
      <c r="L344" s="176"/>
      <c r="M344" s="181"/>
      <c r="T344" s="182"/>
      <c r="AT344" s="177" t="s">
        <v>1489</v>
      </c>
      <c r="AU344" s="177" t="s">
        <v>90</v>
      </c>
      <c r="AV344" s="13" t="s">
        <v>90</v>
      </c>
      <c r="AW344" s="13" t="s">
        <v>36</v>
      </c>
      <c r="AX344" s="13" t="s">
        <v>81</v>
      </c>
      <c r="AY344" s="177" t="s">
        <v>299</v>
      </c>
    </row>
    <row r="345" spans="2:65" s="14" customFormat="1">
      <c r="B345" s="183"/>
      <c r="D345" s="149" t="s">
        <v>1489</v>
      </c>
      <c r="E345" s="184" t="s">
        <v>1</v>
      </c>
      <c r="F345" s="185" t="s">
        <v>1496</v>
      </c>
      <c r="H345" s="186">
        <v>2.9249999999999998</v>
      </c>
      <c r="I345" s="187"/>
      <c r="L345" s="183"/>
      <c r="M345" s="188"/>
      <c r="T345" s="189"/>
      <c r="AT345" s="184" t="s">
        <v>1489</v>
      </c>
      <c r="AU345" s="184" t="s">
        <v>90</v>
      </c>
      <c r="AV345" s="14" t="s">
        <v>318</v>
      </c>
      <c r="AW345" s="14" t="s">
        <v>36</v>
      </c>
      <c r="AX345" s="14" t="s">
        <v>88</v>
      </c>
      <c r="AY345" s="184" t="s">
        <v>299</v>
      </c>
    </row>
    <row r="346" spans="2:65" s="1" customFormat="1" ht="33" customHeight="1">
      <c r="B346" s="32"/>
      <c r="C346" s="136" t="s">
        <v>630</v>
      </c>
      <c r="D346" s="136" t="s">
        <v>302</v>
      </c>
      <c r="E346" s="137" t="s">
        <v>1721</v>
      </c>
      <c r="F346" s="138" t="s">
        <v>1722</v>
      </c>
      <c r="G346" s="139" t="s">
        <v>375</v>
      </c>
      <c r="H346" s="140">
        <v>7.8</v>
      </c>
      <c r="I346" s="141"/>
      <c r="J346" s="142">
        <f>ROUND(I346*H346,2)</f>
        <v>0</v>
      </c>
      <c r="K346" s="138" t="s">
        <v>1487</v>
      </c>
      <c r="L346" s="32"/>
      <c r="M346" s="143" t="s">
        <v>1</v>
      </c>
      <c r="N346" s="144" t="s">
        <v>46</v>
      </c>
      <c r="P346" s="145">
        <f>O346*H346</f>
        <v>0</v>
      </c>
      <c r="Q346" s="145">
        <v>7.8799999999999999E-3</v>
      </c>
      <c r="R346" s="145">
        <f>Q346*H346</f>
        <v>6.1463999999999998E-2</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2468</v>
      </c>
    </row>
    <row r="347" spans="2:65" s="12" customFormat="1">
      <c r="B347" s="170"/>
      <c r="D347" s="149" t="s">
        <v>1489</v>
      </c>
      <c r="E347" s="171" t="s">
        <v>1</v>
      </c>
      <c r="F347" s="172" t="s">
        <v>1490</v>
      </c>
      <c r="H347" s="171" t="s">
        <v>1</v>
      </c>
      <c r="I347" s="173"/>
      <c r="L347" s="170"/>
      <c r="M347" s="174"/>
      <c r="T347" s="175"/>
      <c r="AT347" s="171" t="s">
        <v>1489</v>
      </c>
      <c r="AU347" s="171" t="s">
        <v>90</v>
      </c>
      <c r="AV347" s="12" t="s">
        <v>88</v>
      </c>
      <c r="AW347" s="12" t="s">
        <v>36</v>
      </c>
      <c r="AX347" s="12" t="s">
        <v>81</v>
      </c>
      <c r="AY347" s="171" t="s">
        <v>299</v>
      </c>
    </row>
    <row r="348" spans="2:65" s="12" customFormat="1">
      <c r="B348" s="170"/>
      <c r="D348" s="149" t="s">
        <v>1489</v>
      </c>
      <c r="E348" s="171" t="s">
        <v>1</v>
      </c>
      <c r="F348" s="172" t="s">
        <v>2358</v>
      </c>
      <c r="H348" s="171" t="s">
        <v>1</v>
      </c>
      <c r="I348" s="173"/>
      <c r="L348" s="170"/>
      <c r="M348" s="174"/>
      <c r="T348" s="175"/>
      <c r="AT348" s="171" t="s">
        <v>1489</v>
      </c>
      <c r="AU348" s="171" t="s">
        <v>90</v>
      </c>
      <c r="AV348" s="12" t="s">
        <v>88</v>
      </c>
      <c r="AW348" s="12" t="s">
        <v>36</v>
      </c>
      <c r="AX348" s="12" t="s">
        <v>81</v>
      </c>
      <c r="AY348" s="171" t="s">
        <v>299</v>
      </c>
    </row>
    <row r="349" spans="2:65" s="13" customFormat="1">
      <c r="B349" s="176"/>
      <c r="D349" s="149" t="s">
        <v>1489</v>
      </c>
      <c r="E349" s="177" t="s">
        <v>1</v>
      </c>
      <c r="F349" s="178" t="s">
        <v>2469</v>
      </c>
      <c r="H349" s="179">
        <v>7.8</v>
      </c>
      <c r="I349" s="180"/>
      <c r="L349" s="176"/>
      <c r="M349" s="181"/>
      <c r="T349" s="182"/>
      <c r="AT349" s="177" t="s">
        <v>1489</v>
      </c>
      <c r="AU349" s="177" t="s">
        <v>90</v>
      </c>
      <c r="AV349" s="13" t="s">
        <v>90</v>
      </c>
      <c r="AW349" s="13" t="s">
        <v>36</v>
      </c>
      <c r="AX349" s="13" t="s">
        <v>88</v>
      </c>
      <c r="AY349" s="177" t="s">
        <v>299</v>
      </c>
    </row>
    <row r="350" spans="2:65" s="1" customFormat="1" ht="37.950000000000003" customHeight="1">
      <c r="B350" s="32"/>
      <c r="C350" s="136" t="s">
        <v>634</v>
      </c>
      <c r="D350" s="136" t="s">
        <v>302</v>
      </c>
      <c r="E350" s="137" t="s">
        <v>1725</v>
      </c>
      <c r="F350" s="138" t="s">
        <v>1726</v>
      </c>
      <c r="G350" s="139" t="s">
        <v>375</v>
      </c>
      <c r="H350" s="140">
        <v>7.8</v>
      </c>
      <c r="I350" s="141"/>
      <c r="J350" s="142">
        <f>ROUND(I350*H350,2)</f>
        <v>0</v>
      </c>
      <c r="K350" s="138" t="s">
        <v>1487</v>
      </c>
      <c r="L350" s="32"/>
      <c r="M350" s="143" t="s">
        <v>1</v>
      </c>
      <c r="N350" s="144" t="s">
        <v>46</v>
      </c>
      <c r="P350" s="145">
        <f>O350*H350</f>
        <v>0</v>
      </c>
      <c r="Q350" s="145">
        <v>0</v>
      </c>
      <c r="R350" s="145">
        <f>Q350*H350</f>
        <v>0</v>
      </c>
      <c r="S350" s="145">
        <v>0</v>
      </c>
      <c r="T350" s="146">
        <f>S350*H350</f>
        <v>0</v>
      </c>
      <c r="AR350" s="147" t="s">
        <v>318</v>
      </c>
      <c r="AT350" s="147" t="s">
        <v>302</v>
      </c>
      <c r="AU350" s="147" t="s">
        <v>90</v>
      </c>
      <c r="AY350" s="17" t="s">
        <v>299</v>
      </c>
      <c r="BE350" s="148">
        <f>IF(N350="základní",J350,0)</f>
        <v>0</v>
      </c>
      <c r="BF350" s="148">
        <f>IF(N350="snížená",J350,0)</f>
        <v>0</v>
      </c>
      <c r="BG350" s="148">
        <f>IF(N350="zákl. přenesená",J350,0)</f>
        <v>0</v>
      </c>
      <c r="BH350" s="148">
        <f>IF(N350="sníž. přenesená",J350,0)</f>
        <v>0</v>
      </c>
      <c r="BI350" s="148">
        <f>IF(N350="nulová",J350,0)</f>
        <v>0</v>
      </c>
      <c r="BJ350" s="17" t="s">
        <v>88</v>
      </c>
      <c r="BK350" s="148">
        <f>ROUND(I350*H350,2)</f>
        <v>0</v>
      </c>
      <c r="BL350" s="17" t="s">
        <v>318</v>
      </c>
      <c r="BM350" s="147" t="s">
        <v>2470</v>
      </c>
    </row>
    <row r="351" spans="2:65" s="11" customFormat="1" ht="22.95" customHeight="1">
      <c r="B351" s="124"/>
      <c r="D351" s="125" t="s">
        <v>80</v>
      </c>
      <c r="E351" s="134" t="s">
        <v>323</v>
      </c>
      <c r="F351" s="134" t="s">
        <v>2121</v>
      </c>
      <c r="I351" s="127"/>
      <c r="J351" s="135">
        <f>BK351</f>
        <v>0</v>
      </c>
      <c r="L351" s="124"/>
      <c r="M351" s="129"/>
      <c r="P351" s="130">
        <f>SUM(P352:P359)</f>
        <v>0</v>
      </c>
      <c r="R351" s="130">
        <f>SUM(R352:R359)</f>
        <v>1.5265323999999998</v>
      </c>
      <c r="T351" s="131">
        <f>SUM(T352:T359)</f>
        <v>0</v>
      </c>
      <c r="AR351" s="125" t="s">
        <v>88</v>
      </c>
      <c r="AT351" s="132" t="s">
        <v>80</v>
      </c>
      <c r="AU351" s="132" t="s">
        <v>88</v>
      </c>
      <c r="AY351" s="125" t="s">
        <v>299</v>
      </c>
      <c r="BK351" s="133">
        <f>SUM(BK352:BK359)</f>
        <v>0</v>
      </c>
    </row>
    <row r="352" spans="2:65" s="1" customFormat="1" ht="24.15" customHeight="1">
      <c r="B352" s="32"/>
      <c r="C352" s="136" t="s">
        <v>638</v>
      </c>
      <c r="D352" s="136" t="s">
        <v>302</v>
      </c>
      <c r="E352" s="137" t="s">
        <v>2122</v>
      </c>
      <c r="F352" s="138" t="s">
        <v>2123</v>
      </c>
      <c r="G352" s="139" t="s">
        <v>375</v>
      </c>
      <c r="H352" s="140">
        <v>2.5449999999999999</v>
      </c>
      <c r="I352" s="141"/>
      <c r="J352" s="142">
        <f>ROUND(I352*H352,2)</f>
        <v>0</v>
      </c>
      <c r="K352" s="138" t="s">
        <v>1</v>
      </c>
      <c r="L352" s="32"/>
      <c r="M352" s="143" t="s">
        <v>1</v>
      </c>
      <c r="N352" s="144" t="s">
        <v>46</v>
      </c>
      <c r="P352" s="145">
        <f>O352*H352</f>
        <v>0</v>
      </c>
      <c r="Q352" s="145">
        <v>0.17871999999999999</v>
      </c>
      <c r="R352" s="145">
        <f>Q352*H352</f>
        <v>0.45484239999999998</v>
      </c>
      <c r="S352" s="145">
        <v>0</v>
      </c>
      <c r="T352" s="146">
        <f>S352*H352</f>
        <v>0</v>
      </c>
      <c r="AR352" s="147" t="s">
        <v>318</v>
      </c>
      <c r="AT352" s="147" t="s">
        <v>302</v>
      </c>
      <c r="AU352" s="147" t="s">
        <v>90</v>
      </c>
      <c r="AY352" s="17" t="s">
        <v>299</v>
      </c>
      <c r="BE352" s="148">
        <f>IF(N352="základní",J352,0)</f>
        <v>0</v>
      </c>
      <c r="BF352" s="148">
        <f>IF(N352="snížená",J352,0)</f>
        <v>0</v>
      </c>
      <c r="BG352" s="148">
        <f>IF(N352="zákl. přenesená",J352,0)</f>
        <v>0</v>
      </c>
      <c r="BH352" s="148">
        <f>IF(N352="sníž. přenesená",J352,0)</f>
        <v>0</v>
      </c>
      <c r="BI352" s="148">
        <f>IF(N352="nulová",J352,0)</f>
        <v>0</v>
      </c>
      <c r="BJ352" s="17" t="s">
        <v>88</v>
      </c>
      <c r="BK352" s="148">
        <f>ROUND(I352*H352,2)</f>
        <v>0</v>
      </c>
      <c r="BL352" s="17" t="s">
        <v>318</v>
      </c>
      <c r="BM352" s="147" t="s">
        <v>2471</v>
      </c>
    </row>
    <row r="353" spans="2:65" s="12" customFormat="1">
      <c r="B353" s="170"/>
      <c r="D353" s="149" t="s">
        <v>1489</v>
      </c>
      <c r="E353" s="171" t="s">
        <v>1</v>
      </c>
      <c r="F353" s="172" t="s">
        <v>1490</v>
      </c>
      <c r="H353" s="171" t="s">
        <v>1</v>
      </c>
      <c r="I353" s="173"/>
      <c r="L353" s="170"/>
      <c r="M353" s="174"/>
      <c r="T353" s="175"/>
      <c r="AT353" s="171" t="s">
        <v>1489</v>
      </c>
      <c r="AU353" s="171" t="s">
        <v>90</v>
      </c>
      <c r="AV353" s="12" t="s">
        <v>88</v>
      </c>
      <c r="AW353" s="12" t="s">
        <v>36</v>
      </c>
      <c r="AX353" s="12" t="s">
        <v>81</v>
      </c>
      <c r="AY353" s="171" t="s">
        <v>299</v>
      </c>
    </row>
    <row r="354" spans="2:65" s="12" customFormat="1">
      <c r="B354" s="170"/>
      <c r="D354" s="149" t="s">
        <v>1489</v>
      </c>
      <c r="E354" s="171" t="s">
        <v>1</v>
      </c>
      <c r="F354" s="172" t="s">
        <v>2358</v>
      </c>
      <c r="H354" s="171" t="s">
        <v>1</v>
      </c>
      <c r="I354" s="173"/>
      <c r="L354" s="170"/>
      <c r="M354" s="174"/>
      <c r="T354" s="175"/>
      <c r="AT354" s="171" t="s">
        <v>1489</v>
      </c>
      <c r="AU354" s="171" t="s">
        <v>90</v>
      </c>
      <c r="AV354" s="12" t="s">
        <v>88</v>
      </c>
      <c r="AW354" s="12" t="s">
        <v>36</v>
      </c>
      <c r="AX354" s="12" t="s">
        <v>81</v>
      </c>
      <c r="AY354" s="171" t="s">
        <v>299</v>
      </c>
    </row>
    <row r="355" spans="2:65" s="12" customFormat="1">
      <c r="B355" s="170"/>
      <c r="D355" s="149" t="s">
        <v>1489</v>
      </c>
      <c r="E355" s="171" t="s">
        <v>1</v>
      </c>
      <c r="F355" s="172" t="s">
        <v>2125</v>
      </c>
      <c r="H355" s="171" t="s">
        <v>1</v>
      </c>
      <c r="I355" s="173"/>
      <c r="L355" s="170"/>
      <c r="M355" s="174"/>
      <c r="T355" s="175"/>
      <c r="AT355" s="171" t="s">
        <v>1489</v>
      </c>
      <c r="AU355" s="171" t="s">
        <v>90</v>
      </c>
      <c r="AV355" s="12" t="s">
        <v>88</v>
      </c>
      <c r="AW355" s="12" t="s">
        <v>36</v>
      </c>
      <c r="AX355" s="12" t="s">
        <v>81</v>
      </c>
      <c r="AY355" s="171" t="s">
        <v>299</v>
      </c>
    </row>
    <row r="356" spans="2:65" s="12" customFormat="1">
      <c r="B356" s="170"/>
      <c r="D356" s="149" t="s">
        <v>1489</v>
      </c>
      <c r="E356" s="171" t="s">
        <v>1</v>
      </c>
      <c r="F356" s="172" t="s">
        <v>2472</v>
      </c>
      <c r="H356" s="171" t="s">
        <v>1</v>
      </c>
      <c r="I356" s="173"/>
      <c r="L356" s="170"/>
      <c r="M356" s="174"/>
      <c r="T356" s="175"/>
      <c r="AT356" s="171" t="s">
        <v>1489</v>
      </c>
      <c r="AU356" s="171" t="s">
        <v>90</v>
      </c>
      <c r="AV356" s="12" t="s">
        <v>88</v>
      </c>
      <c r="AW356" s="12" t="s">
        <v>36</v>
      </c>
      <c r="AX356" s="12" t="s">
        <v>81</v>
      </c>
      <c r="AY356" s="171" t="s">
        <v>299</v>
      </c>
    </row>
    <row r="357" spans="2:65" s="13" customFormat="1">
      <c r="B357" s="176"/>
      <c r="D357" s="149" t="s">
        <v>1489</v>
      </c>
      <c r="E357" s="177" t="s">
        <v>1</v>
      </c>
      <c r="F357" s="178" t="s">
        <v>2473</v>
      </c>
      <c r="H357" s="179">
        <v>2.5449999999999999</v>
      </c>
      <c r="I357" s="180"/>
      <c r="L357" s="176"/>
      <c r="M357" s="181"/>
      <c r="T357" s="182"/>
      <c r="AT357" s="177" t="s">
        <v>1489</v>
      </c>
      <c r="AU357" s="177" t="s">
        <v>90</v>
      </c>
      <c r="AV357" s="13" t="s">
        <v>90</v>
      </c>
      <c r="AW357" s="13" t="s">
        <v>36</v>
      </c>
      <c r="AX357" s="13" t="s">
        <v>88</v>
      </c>
      <c r="AY357" s="177" t="s">
        <v>299</v>
      </c>
    </row>
    <row r="358" spans="2:65" s="1" customFormat="1" ht="16.5" customHeight="1">
      <c r="B358" s="32"/>
      <c r="C358" s="158" t="s">
        <v>644</v>
      </c>
      <c r="D358" s="158" t="s">
        <v>340</v>
      </c>
      <c r="E358" s="159" t="s">
        <v>2127</v>
      </c>
      <c r="F358" s="160" t="s">
        <v>2128</v>
      </c>
      <c r="G358" s="161" t="s">
        <v>375</v>
      </c>
      <c r="H358" s="162">
        <v>2.57</v>
      </c>
      <c r="I358" s="163"/>
      <c r="J358" s="164">
        <f>ROUND(I358*H358,2)</f>
        <v>0</v>
      </c>
      <c r="K358" s="160" t="s">
        <v>1487</v>
      </c>
      <c r="L358" s="165"/>
      <c r="M358" s="166" t="s">
        <v>1</v>
      </c>
      <c r="N358" s="167" t="s">
        <v>46</v>
      </c>
      <c r="P358" s="145">
        <f>O358*H358</f>
        <v>0</v>
      </c>
      <c r="Q358" s="145">
        <v>0.41699999999999998</v>
      </c>
      <c r="R358" s="145">
        <f>Q358*H358</f>
        <v>1.0716899999999998</v>
      </c>
      <c r="S358" s="145">
        <v>0</v>
      </c>
      <c r="T358" s="146">
        <f>S358*H358</f>
        <v>0</v>
      </c>
      <c r="AR358" s="147" t="s">
        <v>337</v>
      </c>
      <c r="AT358" s="147" t="s">
        <v>340</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2474</v>
      </c>
    </row>
    <row r="359" spans="2:65" s="13" customFormat="1">
      <c r="B359" s="176"/>
      <c r="D359" s="149" t="s">
        <v>1489</v>
      </c>
      <c r="F359" s="178" t="s">
        <v>2475</v>
      </c>
      <c r="H359" s="179">
        <v>2.57</v>
      </c>
      <c r="I359" s="180"/>
      <c r="L359" s="176"/>
      <c r="M359" s="181"/>
      <c r="T359" s="182"/>
      <c r="AT359" s="177" t="s">
        <v>1489</v>
      </c>
      <c r="AU359" s="177" t="s">
        <v>90</v>
      </c>
      <c r="AV359" s="13" t="s">
        <v>90</v>
      </c>
      <c r="AW359" s="13" t="s">
        <v>4</v>
      </c>
      <c r="AX359" s="13" t="s">
        <v>88</v>
      </c>
      <c r="AY359" s="177" t="s">
        <v>299</v>
      </c>
    </row>
    <row r="360" spans="2:65" s="11" customFormat="1" ht="22.95" customHeight="1">
      <c r="B360" s="124"/>
      <c r="D360" s="125" t="s">
        <v>80</v>
      </c>
      <c r="E360" s="134" t="s">
        <v>337</v>
      </c>
      <c r="F360" s="134" t="s">
        <v>1728</v>
      </c>
      <c r="I360" s="127"/>
      <c r="J360" s="135">
        <f>BK360</f>
        <v>0</v>
      </c>
      <c r="L360" s="124"/>
      <c r="M360" s="129"/>
      <c r="P360" s="130">
        <f>SUM(P361:P402)</f>
        <v>0</v>
      </c>
      <c r="R360" s="130">
        <f>SUM(R361:R402)</f>
        <v>9.813221969999999</v>
      </c>
      <c r="T360" s="131">
        <f>SUM(T361:T402)</f>
        <v>0</v>
      </c>
      <c r="AR360" s="125" t="s">
        <v>88</v>
      </c>
      <c r="AT360" s="132" t="s">
        <v>80</v>
      </c>
      <c r="AU360" s="132" t="s">
        <v>88</v>
      </c>
      <c r="AY360" s="125" t="s">
        <v>299</v>
      </c>
      <c r="BK360" s="133">
        <f>SUM(BK361:BK402)</f>
        <v>0</v>
      </c>
    </row>
    <row r="361" spans="2:65" s="1" customFormat="1" ht="24.15" customHeight="1">
      <c r="B361" s="32"/>
      <c r="C361" s="136" t="s">
        <v>649</v>
      </c>
      <c r="D361" s="136" t="s">
        <v>302</v>
      </c>
      <c r="E361" s="137" t="s">
        <v>1729</v>
      </c>
      <c r="F361" s="138" t="s">
        <v>1730</v>
      </c>
      <c r="G361" s="139" t="s">
        <v>647</v>
      </c>
      <c r="H361" s="140">
        <v>391.24</v>
      </c>
      <c r="I361" s="141"/>
      <c r="J361" s="142">
        <f>ROUND(I361*H361,2)</f>
        <v>0</v>
      </c>
      <c r="K361" s="138" t="s">
        <v>1487</v>
      </c>
      <c r="L361" s="32"/>
      <c r="M361" s="143" t="s">
        <v>1</v>
      </c>
      <c r="N361" s="144" t="s">
        <v>46</v>
      </c>
      <c r="P361" s="145">
        <f>O361*H361</f>
        <v>0</v>
      </c>
      <c r="Q361" s="145">
        <v>2.0000000000000002E-5</v>
      </c>
      <c r="R361" s="145">
        <f>Q361*H361</f>
        <v>7.8248000000000015E-3</v>
      </c>
      <c r="S361" s="145">
        <v>0</v>
      </c>
      <c r="T361" s="146">
        <f>S361*H361</f>
        <v>0</v>
      </c>
      <c r="AR361" s="147" t="s">
        <v>318</v>
      </c>
      <c r="AT361" s="147" t="s">
        <v>302</v>
      </c>
      <c r="AU361" s="147" t="s">
        <v>90</v>
      </c>
      <c r="AY361" s="17" t="s">
        <v>299</v>
      </c>
      <c r="BE361" s="148">
        <f>IF(N361="základní",J361,0)</f>
        <v>0</v>
      </c>
      <c r="BF361" s="148">
        <f>IF(N361="snížená",J361,0)</f>
        <v>0</v>
      </c>
      <c r="BG361" s="148">
        <f>IF(N361="zákl. přenesená",J361,0)</f>
        <v>0</v>
      </c>
      <c r="BH361" s="148">
        <f>IF(N361="sníž. přenesená",J361,0)</f>
        <v>0</v>
      </c>
      <c r="BI361" s="148">
        <f>IF(N361="nulová",J361,0)</f>
        <v>0</v>
      </c>
      <c r="BJ361" s="17" t="s">
        <v>88</v>
      </c>
      <c r="BK361" s="148">
        <f>ROUND(I361*H361,2)</f>
        <v>0</v>
      </c>
      <c r="BL361" s="17" t="s">
        <v>318</v>
      </c>
      <c r="BM361" s="147" t="s">
        <v>2476</v>
      </c>
    </row>
    <row r="362" spans="2:65" s="12" customFormat="1">
      <c r="B362" s="170"/>
      <c r="D362" s="149" t="s">
        <v>1489</v>
      </c>
      <c r="E362" s="171" t="s">
        <v>1</v>
      </c>
      <c r="F362" s="172" t="s">
        <v>1490</v>
      </c>
      <c r="H362" s="171" t="s">
        <v>1</v>
      </c>
      <c r="I362" s="173"/>
      <c r="L362" s="170"/>
      <c r="M362" s="174"/>
      <c r="T362" s="175"/>
      <c r="AT362" s="171" t="s">
        <v>1489</v>
      </c>
      <c r="AU362" s="171" t="s">
        <v>90</v>
      </c>
      <c r="AV362" s="12" t="s">
        <v>88</v>
      </c>
      <c r="AW362" s="12" t="s">
        <v>36</v>
      </c>
      <c r="AX362" s="12" t="s">
        <v>81</v>
      </c>
      <c r="AY362" s="171" t="s">
        <v>299</v>
      </c>
    </row>
    <row r="363" spans="2:65" s="12" customFormat="1">
      <c r="B363" s="170"/>
      <c r="D363" s="149" t="s">
        <v>1489</v>
      </c>
      <c r="E363" s="171" t="s">
        <v>1</v>
      </c>
      <c r="F363" s="172" t="s">
        <v>2358</v>
      </c>
      <c r="H363" s="171" t="s">
        <v>1</v>
      </c>
      <c r="I363" s="173"/>
      <c r="L363" s="170"/>
      <c r="M363" s="174"/>
      <c r="T363" s="175"/>
      <c r="AT363" s="171" t="s">
        <v>1489</v>
      </c>
      <c r="AU363" s="171" t="s">
        <v>90</v>
      </c>
      <c r="AV363" s="12" t="s">
        <v>88</v>
      </c>
      <c r="AW363" s="12" t="s">
        <v>36</v>
      </c>
      <c r="AX363" s="12" t="s">
        <v>81</v>
      </c>
      <c r="AY363" s="171" t="s">
        <v>299</v>
      </c>
    </row>
    <row r="364" spans="2:65" s="13" customFormat="1">
      <c r="B364" s="176"/>
      <c r="D364" s="149" t="s">
        <v>1489</v>
      </c>
      <c r="E364" s="177" t="s">
        <v>1</v>
      </c>
      <c r="F364" s="178" t="s">
        <v>2461</v>
      </c>
      <c r="H364" s="179">
        <v>391.24</v>
      </c>
      <c r="I364" s="180"/>
      <c r="L364" s="176"/>
      <c r="M364" s="181"/>
      <c r="T364" s="182"/>
      <c r="AT364" s="177" t="s">
        <v>1489</v>
      </c>
      <c r="AU364" s="177" t="s">
        <v>90</v>
      </c>
      <c r="AV364" s="13" t="s">
        <v>90</v>
      </c>
      <c r="AW364" s="13" t="s">
        <v>36</v>
      </c>
      <c r="AX364" s="13" t="s">
        <v>88</v>
      </c>
      <c r="AY364" s="177" t="s">
        <v>299</v>
      </c>
    </row>
    <row r="365" spans="2:65" s="1" customFormat="1" ht="16.5" customHeight="1">
      <c r="B365" s="32"/>
      <c r="C365" s="158" t="s">
        <v>653</v>
      </c>
      <c r="D365" s="158" t="s">
        <v>340</v>
      </c>
      <c r="E365" s="159" t="s">
        <v>1733</v>
      </c>
      <c r="F365" s="160" t="s">
        <v>1734</v>
      </c>
      <c r="G365" s="161" t="s">
        <v>647</v>
      </c>
      <c r="H365" s="162">
        <v>397.10899999999998</v>
      </c>
      <c r="I365" s="163"/>
      <c r="J365" s="164">
        <f>ROUND(I365*H365,2)</f>
        <v>0</v>
      </c>
      <c r="K365" s="160" t="s">
        <v>1</v>
      </c>
      <c r="L365" s="165"/>
      <c r="M365" s="166" t="s">
        <v>1</v>
      </c>
      <c r="N365" s="167" t="s">
        <v>46</v>
      </c>
      <c r="P365" s="145">
        <f>O365*H365</f>
        <v>0</v>
      </c>
      <c r="Q365" s="145">
        <v>1.273E-2</v>
      </c>
      <c r="R365" s="145">
        <f>Q365*H365</f>
        <v>5.0551975699999998</v>
      </c>
      <c r="S365" s="145">
        <v>0</v>
      </c>
      <c r="T365" s="146">
        <f>S365*H365</f>
        <v>0</v>
      </c>
      <c r="AR365" s="147" t="s">
        <v>337</v>
      </c>
      <c r="AT365" s="147" t="s">
        <v>340</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2477</v>
      </c>
    </row>
    <row r="366" spans="2:65" s="1" customFormat="1" ht="28.8">
      <c r="B366" s="32"/>
      <c r="D366" s="149" t="s">
        <v>308</v>
      </c>
      <c r="F366" s="150" t="s">
        <v>1736</v>
      </c>
      <c r="I366" s="151"/>
      <c r="L366" s="32"/>
      <c r="M366" s="152"/>
      <c r="T366" s="56"/>
      <c r="AT366" s="17" t="s">
        <v>308</v>
      </c>
      <c r="AU366" s="17" t="s">
        <v>90</v>
      </c>
    </row>
    <row r="367" spans="2:65" s="13" customFormat="1">
      <c r="B367" s="176"/>
      <c r="D367" s="149" t="s">
        <v>1489</v>
      </c>
      <c r="F367" s="178" t="s">
        <v>2478</v>
      </c>
      <c r="H367" s="179">
        <v>397.10899999999998</v>
      </c>
      <c r="I367" s="180"/>
      <c r="L367" s="176"/>
      <c r="M367" s="181"/>
      <c r="T367" s="182"/>
      <c r="AT367" s="177" t="s">
        <v>1489</v>
      </c>
      <c r="AU367" s="177" t="s">
        <v>90</v>
      </c>
      <c r="AV367" s="13" t="s">
        <v>90</v>
      </c>
      <c r="AW367" s="13" t="s">
        <v>4</v>
      </c>
      <c r="AX367" s="13" t="s">
        <v>88</v>
      </c>
      <c r="AY367" s="177" t="s">
        <v>299</v>
      </c>
    </row>
    <row r="368" spans="2:65" s="1" customFormat="1" ht="16.5" customHeight="1">
      <c r="B368" s="32"/>
      <c r="C368" s="158" t="s">
        <v>657</v>
      </c>
      <c r="D368" s="158" t="s">
        <v>340</v>
      </c>
      <c r="E368" s="159" t="s">
        <v>1742</v>
      </c>
      <c r="F368" s="160" t="s">
        <v>1743</v>
      </c>
      <c r="G368" s="161" t="s">
        <v>598</v>
      </c>
      <c r="H368" s="162">
        <v>26</v>
      </c>
      <c r="I368" s="163"/>
      <c r="J368" s="164">
        <f>ROUND(I368*H368,2)</f>
        <v>0</v>
      </c>
      <c r="K368" s="160" t="s">
        <v>1</v>
      </c>
      <c r="L368" s="165"/>
      <c r="M368" s="166" t="s">
        <v>1</v>
      </c>
      <c r="N368" s="167" t="s">
        <v>46</v>
      </c>
      <c r="P368" s="145">
        <f>O368*H368</f>
        <v>0</v>
      </c>
      <c r="Q368" s="145">
        <v>0</v>
      </c>
      <c r="R368" s="145">
        <f>Q368*H368</f>
        <v>0</v>
      </c>
      <c r="S368" s="145">
        <v>0</v>
      </c>
      <c r="T368" s="146">
        <f>S368*H368</f>
        <v>0</v>
      </c>
      <c r="AR368" s="147" t="s">
        <v>337</v>
      </c>
      <c r="AT368" s="147" t="s">
        <v>340</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2479</v>
      </c>
    </row>
    <row r="369" spans="2:65" s="12" customFormat="1">
      <c r="B369" s="170"/>
      <c r="D369" s="149" t="s">
        <v>1489</v>
      </c>
      <c r="E369" s="171" t="s">
        <v>1</v>
      </c>
      <c r="F369" s="172" t="s">
        <v>1490</v>
      </c>
      <c r="H369" s="171" t="s">
        <v>1</v>
      </c>
      <c r="I369" s="173"/>
      <c r="L369" s="170"/>
      <c r="M369" s="174"/>
      <c r="T369" s="175"/>
      <c r="AT369" s="171" t="s">
        <v>1489</v>
      </c>
      <c r="AU369" s="171" t="s">
        <v>90</v>
      </c>
      <c r="AV369" s="12" t="s">
        <v>88</v>
      </c>
      <c r="AW369" s="12" t="s">
        <v>36</v>
      </c>
      <c r="AX369" s="12" t="s">
        <v>81</v>
      </c>
      <c r="AY369" s="171" t="s">
        <v>299</v>
      </c>
    </row>
    <row r="370" spans="2:65" s="12" customFormat="1">
      <c r="B370" s="170"/>
      <c r="D370" s="149" t="s">
        <v>1489</v>
      </c>
      <c r="E370" s="171" t="s">
        <v>1</v>
      </c>
      <c r="F370" s="172" t="s">
        <v>2358</v>
      </c>
      <c r="H370" s="171" t="s">
        <v>1</v>
      </c>
      <c r="I370" s="173"/>
      <c r="L370" s="170"/>
      <c r="M370" s="174"/>
      <c r="T370" s="175"/>
      <c r="AT370" s="171" t="s">
        <v>1489</v>
      </c>
      <c r="AU370" s="171" t="s">
        <v>90</v>
      </c>
      <c r="AV370" s="12" t="s">
        <v>88</v>
      </c>
      <c r="AW370" s="12" t="s">
        <v>36</v>
      </c>
      <c r="AX370" s="12" t="s">
        <v>81</v>
      </c>
      <c r="AY370" s="171" t="s">
        <v>299</v>
      </c>
    </row>
    <row r="371" spans="2:65" s="12" customFormat="1">
      <c r="B371" s="170"/>
      <c r="D371" s="149" t="s">
        <v>1489</v>
      </c>
      <c r="E371" s="171" t="s">
        <v>1</v>
      </c>
      <c r="F371" s="172" t="s">
        <v>1745</v>
      </c>
      <c r="H371" s="171" t="s">
        <v>1</v>
      </c>
      <c r="I371" s="173"/>
      <c r="L371" s="170"/>
      <c r="M371" s="174"/>
      <c r="T371" s="175"/>
      <c r="AT371" s="171" t="s">
        <v>1489</v>
      </c>
      <c r="AU371" s="171" t="s">
        <v>90</v>
      </c>
      <c r="AV371" s="12" t="s">
        <v>88</v>
      </c>
      <c r="AW371" s="12" t="s">
        <v>36</v>
      </c>
      <c r="AX371" s="12" t="s">
        <v>81</v>
      </c>
      <c r="AY371" s="171" t="s">
        <v>299</v>
      </c>
    </row>
    <row r="372" spans="2:65" s="13" customFormat="1">
      <c r="B372" s="176"/>
      <c r="D372" s="149" t="s">
        <v>1489</v>
      </c>
      <c r="E372" s="177" t="s">
        <v>1</v>
      </c>
      <c r="F372" s="178" t="s">
        <v>428</v>
      </c>
      <c r="H372" s="179">
        <v>26</v>
      </c>
      <c r="I372" s="180"/>
      <c r="L372" s="176"/>
      <c r="M372" s="181"/>
      <c r="T372" s="182"/>
      <c r="AT372" s="177" t="s">
        <v>1489</v>
      </c>
      <c r="AU372" s="177" t="s">
        <v>90</v>
      </c>
      <c r="AV372" s="13" t="s">
        <v>90</v>
      </c>
      <c r="AW372" s="13" t="s">
        <v>36</v>
      </c>
      <c r="AX372" s="13" t="s">
        <v>88</v>
      </c>
      <c r="AY372" s="177" t="s">
        <v>299</v>
      </c>
    </row>
    <row r="373" spans="2:65" s="1" customFormat="1" ht="24.15" customHeight="1">
      <c r="B373" s="32"/>
      <c r="C373" s="136" t="s">
        <v>661</v>
      </c>
      <c r="D373" s="136" t="s">
        <v>302</v>
      </c>
      <c r="E373" s="137" t="s">
        <v>1746</v>
      </c>
      <c r="F373" s="138" t="s">
        <v>1747</v>
      </c>
      <c r="G373" s="139" t="s">
        <v>598</v>
      </c>
      <c r="H373" s="140">
        <v>2</v>
      </c>
      <c r="I373" s="141"/>
      <c r="J373" s="142">
        <f>ROUND(I373*H373,2)</f>
        <v>0</v>
      </c>
      <c r="K373" s="138" t="s">
        <v>1487</v>
      </c>
      <c r="L373" s="32"/>
      <c r="M373" s="143" t="s">
        <v>1</v>
      </c>
      <c r="N373" s="144" t="s">
        <v>46</v>
      </c>
      <c r="P373" s="145">
        <f>O373*H373</f>
        <v>0</v>
      </c>
      <c r="Q373" s="145">
        <v>0.45937</v>
      </c>
      <c r="R373" s="145">
        <f>Q373*H373</f>
        <v>0.91874</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2480</v>
      </c>
    </row>
    <row r="374" spans="2:65" s="12" customFormat="1">
      <c r="B374" s="170"/>
      <c r="D374" s="149" t="s">
        <v>1489</v>
      </c>
      <c r="E374" s="171" t="s">
        <v>1</v>
      </c>
      <c r="F374" s="172" t="s">
        <v>1490</v>
      </c>
      <c r="H374" s="171" t="s">
        <v>1</v>
      </c>
      <c r="I374" s="173"/>
      <c r="L374" s="170"/>
      <c r="M374" s="174"/>
      <c r="T374" s="175"/>
      <c r="AT374" s="171" t="s">
        <v>1489</v>
      </c>
      <c r="AU374" s="171" t="s">
        <v>90</v>
      </c>
      <c r="AV374" s="12" t="s">
        <v>88</v>
      </c>
      <c r="AW374" s="12" t="s">
        <v>36</v>
      </c>
      <c r="AX374" s="12" t="s">
        <v>81</v>
      </c>
      <c r="AY374" s="171" t="s">
        <v>299</v>
      </c>
    </row>
    <row r="375" spans="2:65" s="12" customFormat="1">
      <c r="B375" s="170"/>
      <c r="D375" s="149" t="s">
        <v>1489</v>
      </c>
      <c r="E375" s="171" t="s">
        <v>1</v>
      </c>
      <c r="F375" s="172" t="s">
        <v>2358</v>
      </c>
      <c r="H375" s="171" t="s">
        <v>1</v>
      </c>
      <c r="I375" s="173"/>
      <c r="L375" s="170"/>
      <c r="M375" s="174"/>
      <c r="T375" s="175"/>
      <c r="AT375" s="171" t="s">
        <v>1489</v>
      </c>
      <c r="AU375" s="171" t="s">
        <v>90</v>
      </c>
      <c r="AV375" s="12" t="s">
        <v>88</v>
      </c>
      <c r="AW375" s="12" t="s">
        <v>36</v>
      </c>
      <c r="AX375" s="12" t="s">
        <v>81</v>
      </c>
      <c r="AY375" s="171" t="s">
        <v>299</v>
      </c>
    </row>
    <row r="376" spans="2:65" s="13" customFormat="1">
      <c r="B376" s="176"/>
      <c r="D376" s="149" t="s">
        <v>1489</v>
      </c>
      <c r="E376" s="177" t="s">
        <v>1</v>
      </c>
      <c r="F376" s="178" t="s">
        <v>90</v>
      </c>
      <c r="H376" s="179">
        <v>2</v>
      </c>
      <c r="I376" s="180"/>
      <c r="L376" s="176"/>
      <c r="M376" s="181"/>
      <c r="T376" s="182"/>
      <c r="AT376" s="177" t="s">
        <v>1489</v>
      </c>
      <c r="AU376" s="177" t="s">
        <v>90</v>
      </c>
      <c r="AV376" s="13" t="s">
        <v>90</v>
      </c>
      <c r="AW376" s="13" t="s">
        <v>36</v>
      </c>
      <c r="AX376" s="13" t="s">
        <v>88</v>
      </c>
      <c r="AY376" s="177" t="s">
        <v>299</v>
      </c>
    </row>
    <row r="377" spans="2:65" s="1" customFormat="1" ht="24.15" customHeight="1">
      <c r="B377" s="32"/>
      <c r="C377" s="136" t="s">
        <v>665</v>
      </c>
      <c r="D377" s="136" t="s">
        <v>302</v>
      </c>
      <c r="E377" s="137" t="s">
        <v>1749</v>
      </c>
      <c r="F377" s="138" t="s">
        <v>1750</v>
      </c>
      <c r="G377" s="139" t="s">
        <v>647</v>
      </c>
      <c r="H377" s="140">
        <v>391.24</v>
      </c>
      <c r="I377" s="141"/>
      <c r="J377" s="142">
        <f>ROUND(I377*H377,2)</f>
        <v>0</v>
      </c>
      <c r="K377" s="138" t="s">
        <v>1487</v>
      </c>
      <c r="L377" s="32"/>
      <c r="M377" s="143" t="s">
        <v>1</v>
      </c>
      <c r="N377" s="144" t="s">
        <v>46</v>
      </c>
      <c r="P377" s="145">
        <f>O377*H377</f>
        <v>0</v>
      </c>
      <c r="Q377" s="145">
        <v>0</v>
      </c>
      <c r="R377" s="145">
        <f>Q377*H377</f>
        <v>0</v>
      </c>
      <c r="S377" s="145">
        <v>0</v>
      </c>
      <c r="T377" s="146">
        <f>S377*H377</f>
        <v>0</v>
      </c>
      <c r="AR377" s="147" t="s">
        <v>318</v>
      </c>
      <c r="AT377" s="147" t="s">
        <v>302</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2481</v>
      </c>
    </row>
    <row r="378" spans="2:65" s="12" customFormat="1">
      <c r="B378" s="170"/>
      <c r="D378" s="149" t="s">
        <v>1489</v>
      </c>
      <c r="E378" s="171" t="s">
        <v>1</v>
      </c>
      <c r="F378" s="172" t="s">
        <v>1490</v>
      </c>
      <c r="H378" s="171" t="s">
        <v>1</v>
      </c>
      <c r="I378" s="173"/>
      <c r="L378" s="170"/>
      <c r="M378" s="174"/>
      <c r="T378" s="175"/>
      <c r="AT378" s="171" t="s">
        <v>1489</v>
      </c>
      <c r="AU378" s="171" t="s">
        <v>90</v>
      </c>
      <c r="AV378" s="12" t="s">
        <v>88</v>
      </c>
      <c r="AW378" s="12" t="s">
        <v>36</v>
      </c>
      <c r="AX378" s="12" t="s">
        <v>81</v>
      </c>
      <c r="AY378" s="171" t="s">
        <v>299</v>
      </c>
    </row>
    <row r="379" spans="2:65" s="12" customFormat="1">
      <c r="B379" s="170"/>
      <c r="D379" s="149" t="s">
        <v>1489</v>
      </c>
      <c r="E379" s="171" t="s">
        <v>1</v>
      </c>
      <c r="F379" s="172" t="s">
        <v>2358</v>
      </c>
      <c r="H379" s="171" t="s">
        <v>1</v>
      </c>
      <c r="I379" s="173"/>
      <c r="L379" s="170"/>
      <c r="M379" s="174"/>
      <c r="T379" s="175"/>
      <c r="AT379" s="171" t="s">
        <v>1489</v>
      </c>
      <c r="AU379" s="171" t="s">
        <v>90</v>
      </c>
      <c r="AV379" s="12" t="s">
        <v>88</v>
      </c>
      <c r="AW379" s="12" t="s">
        <v>36</v>
      </c>
      <c r="AX379" s="12" t="s">
        <v>81</v>
      </c>
      <c r="AY379" s="171" t="s">
        <v>299</v>
      </c>
    </row>
    <row r="380" spans="2:65" s="13" customFormat="1">
      <c r="B380" s="176"/>
      <c r="D380" s="149" t="s">
        <v>1489</v>
      </c>
      <c r="E380" s="177" t="s">
        <v>1</v>
      </c>
      <c r="F380" s="178" t="s">
        <v>2461</v>
      </c>
      <c r="H380" s="179">
        <v>391.24</v>
      </c>
      <c r="I380" s="180"/>
      <c r="L380" s="176"/>
      <c r="M380" s="181"/>
      <c r="T380" s="182"/>
      <c r="AT380" s="177" t="s">
        <v>1489</v>
      </c>
      <c r="AU380" s="177" t="s">
        <v>90</v>
      </c>
      <c r="AV380" s="13" t="s">
        <v>90</v>
      </c>
      <c r="AW380" s="13" t="s">
        <v>36</v>
      </c>
      <c r="AX380" s="13" t="s">
        <v>88</v>
      </c>
      <c r="AY380" s="177" t="s">
        <v>299</v>
      </c>
    </row>
    <row r="381" spans="2:65" s="1" customFormat="1" ht="24.15" customHeight="1">
      <c r="B381" s="32"/>
      <c r="C381" s="136" t="s">
        <v>669</v>
      </c>
      <c r="D381" s="136" t="s">
        <v>302</v>
      </c>
      <c r="E381" s="137" t="s">
        <v>1752</v>
      </c>
      <c r="F381" s="138" t="s">
        <v>1753</v>
      </c>
      <c r="G381" s="139" t="s">
        <v>598</v>
      </c>
      <c r="H381" s="140">
        <v>11</v>
      </c>
      <c r="I381" s="141"/>
      <c r="J381" s="142">
        <f>ROUND(I381*H381,2)</f>
        <v>0</v>
      </c>
      <c r="K381" s="138" t="s">
        <v>1</v>
      </c>
      <c r="L381" s="32"/>
      <c r="M381" s="143" t="s">
        <v>1</v>
      </c>
      <c r="N381" s="144" t="s">
        <v>46</v>
      </c>
      <c r="P381" s="145">
        <f>O381*H381</f>
        <v>0</v>
      </c>
      <c r="Q381" s="145">
        <v>0</v>
      </c>
      <c r="R381" s="145">
        <f>Q381*H381</f>
        <v>0</v>
      </c>
      <c r="S381" s="145">
        <v>0</v>
      </c>
      <c r="T381" s="146">
        <f>S381*H381</f>
        <v>0</v>
      </c>
      <c r="AR381" s="147" t="s">
        <v>318</v>
      </c>
      <c r="AT381" s="147" t="s">
        <v>302</v>
      </c>
      <c r="AU381" s="147" t="s">
        <v>90</v>
      </c>
      <c r="AY381" s="17" t="s">
        <v>299</v>
      </c>
      <c r="BE381" s="148">
        <f>IF(N381="základní",J381,0)</f>
        <v>0</v>
      </c>
      <c r="BF381" s="148">
        <f>IF(N381="snížená",J381,0)</f>
        <v>0</v>
      </c>
      <c r="BG381" s="148">
        <f>IF(N381="zákl. přenesená",J381,0)</f>
        <v>0</v>
      </c>
      <c r="BH381" s="148">
        <f>IF(N381="sníž. přenesená",J381,0)</f>
        <v>0</v>
      </c>
      <c r="BI381" s="148">
        <f>IF(N381="nulová",J381,0)</f>
        <v>0</v>
      </c>
      <c r="BJ381" s="17" t="s">
        <v>88</v>
      </c>
      <c r="BK381" s="148">
        <f>ROUND(I381*H381,2)</f>
        <v>0</v>
      </c>
      <c r="BL381" s="17" t="s">
        <v>318</v>
      </c>
      <c r="BM381" s="147" t="s">
        <v>2482</v>
      </c>
    </row>
    <row r="382" spans="2:65" s="12" customFormat="1">
      <c r="B382" s="170"/>
      <c r="D382" s="149" t="s">
        <v>1489</v>
      </c>
      <c r="E382" s="171" t="s">
        <v>1</v>
      </c>
      <c r="F382" s="172" t="s">
        <v>1490</v>
      </c>
      <c r="H382" s="171" t="s">
        <v>1</v>
      </c>
      <c r="I382" s="173"/>
      <c r="L382" s="170"/>
      <c r="M382" s="174"/>
      <c r="T382" s="175"/>
      <c r="AT382" s="171" t="s">
        <v>1489</v>
      </c>
      <c r="AU382" s="171" t="s">
        <v>90</v>
      </c>
      <c r="AV382" s="12" t="s">
        <v>88</v>
      </c>
      <c r="AW382" s="12" t="s">
        <v>36</v>
      </c>
      <c r="AX382" s="12" t="s">
        <v>81</v>
      </c>
      <c r="AY382" s="171" t="s">
        <v>299</v>
      </c>
    </row>
    <row r="383" spans="2:65" s="12" customFormat="1">
      <c r="B383" s="170"/>
      <c r="D383" s="149" t="s">
        <v>1489</v>
      </c>
      <c r="E383" s="171" t="s">
        <v>1</v>
      </c>
      <c r="F383" s="172" t="s">
        <v>2358</v>
      </c>
      <c r="H383" s="171" t="s">
        <v>1</v>
      </c>
      <c r="I383" s="173"/>
      <c r="L383" s="170"/>
      <c r="M383" s="174"/>
      <c r="T383" s="175"/>
      <c r="AT383" s="171" t="s">
        <v>1489</v>
      </c>
      <c r="AU383" s="171" t="s">
        <v>90</v>
      </c>
      <c r="AV383" s="12" t="s">
        <v>88</v>
      </c>
      <c r="AW383" s="12" t="s">
        <v>36</v>
      </c>
      <c r="AX383" s="12" t="s">
        <v>81</v>
      </c>
      <c r="AY383" s="171" t="s">
        <v>299</v>
      </c>
    </row>
    <row r="384" spans="2:65" s="13" customFormat="1">
      <c r="B384" s="176"/>
      <c r="D384" s="149" t="s">
        <v>1489</v>
      </c>
      <c r="E384" s="177" t="s">
        <v>1</v>
      </c>
      <c r="F384" s="178" t="s">
        <v>351</v>
      </c>
      <c r="H384" s="179">
        <v>11</v>
      </c>
      <c r="I384" s="180"/>
      <c r="L384" s="176"/>
      <c r="M384" s="181"/>
      <c r="T384" s="182"/>
      <c r="AT384" s="177" t="s">
        <v>1489</v>
      </c>
      <c r="AU384" s="177" t="s">
        <v>90</v>
      </c>
      <c r="AV384" s="13" t="s">
        <v>90</v>
      </c>
      <c r="AW384" s="13" t="s">
        <v>36</v>
      </c>
      <c r="AX384" s="13" t="s">
        <v>88</v>
      </c>
      <c r="AY384" s="177" t="s">
        <v>299</v>
      </c>
    </row>
    <row r="385" spans="2:65" s="1" customFormat="1" ht="24.15" customHeight="1">
      <c r="B385" s="32"/>
      <c r="C385" s="136" t="s">
        <v>673</v>
      </c>
      <c r="D385" s="136" t="s">
        <v>302</v>
      </c>
      <c r="E385" s="137" t="s">
        <v>1756</v>
      </c>
      <c r="F385" s="138" t="s">
        <v>1757</v>
      </c>
      <c r="G385" s="139" t="s">
        <v>598</v>
      </c>
      <c r="H385" s="140">
        <v>2</v>
      </c>
      <c r="I385" s="141"/>
      <c r="J385" s="142">
        <f>ROUND(I385*H385,2)</f>
        <v>0</v>
      </c>
      <c r="K385" s="138" t="s">
        <v>1</v>
      </c>
      <c r="L385" s="32"/>
      <c r="M385" s="143" t="s">
        <v>1</v>
      </c>
      <c r="N385" s="144" t="s">
        <v>46</v>
      </c>
      <c r="P385" s="145">
        <f>O385*H385</f>
        <v>0</v>
      </c>
      <c r="Q385" s="145">
        <v>0</v>
      </c>
      <c r="R385" s="145">
        <f>Q385*H385</f>
        <v>0</v>
      </c>
      <c r="S385" s="145">
        <v>0</v>
      </c>
      <c r="T385" s="146">
        <f>S385*H385</f>
        <v>0</v>
      </c>
      <c r="AR385" s="147" t="s">
        <v>318</v>
      </c>
      <c r="AT385" s="147" t="s">
        <v>302</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2483</v>
      </c>
    </row>
    <row r="386" spans="2:65" s="12" customFormat="1">
      <c r="B386" s="170"/>
      <c r="D386" s="149" t="s">
        <v>1489</v>
      </c>
      <c r="E386" s="171" t="s">
        <v>1</v>
      </c>
      <c r="F386" s="172" t="s">
        <v>1490</v>
      </c>
      <c r="H386" s="171" t="s">
        <v>1</v>
      </c>
      <c r="I386" s="173"/>
      <c r="L386" s="170"/>
      <c r="M386" s="174"/>
      <c r="T386" s="175"/>
      <c r="AT386" s="171" t="s">
        <v>1489</v>
      </c>
      <c r="AU386" s="171" t="s">
        <v>90</v>
      </c>
      <c r="AV386" s="12" t="s">
        <v>88</v>
      </c>
      <c r="AW386" s="12" t="s">
        <v>36</v>
      </c>
      <c r="AX386" s="12" t="s">
        <v>81</v>
      </c>
      <c r="AY386" s="171" t="s">
        <v>299</v>
      </c>
    </row>
    <row r="387" spans="2:65" s="12" customFormat="1">
      <c r="B387" s="170"/>
      <c r="D387" s="149" t="s">
        <v>1489</v>
      </c>
      <c r="E387" s="171" t="s">
        <v>1</v>
      </c>
      <c r="F387" s="172" t="s">
        <v>2358</v>
      </c>
      <c r="H387" s="171" t="s">
        <v>1</v>
      </c>
      <c r="I387" s="173"/>
      <c r="L387" s="170"/>
      <c r="M387" s="174"/>
      <c r="T387" s="175"/>
      <c r="AT387" s="171" t="s">
        <v>1489</v>
      </c>
      <c r="AU387" s="171" t="s">
        <v>90</v>
      </c>
      <c r="AV387" s="12" t="s">
        <v>88</v>
      </c>
      <c r="AW387" s="12" t="s">
        <v>36</v>
      </c>
      <c r="AX387" s="12" t="s">
        <v>81</v>
      </c>
      <c r="AY387" s="171" t="s">
        <v>299</v>
      </c>
    </row>
    <row r="388" spans="2:65" s="12" customFormat="1">
      <c r="B388" s="170"/>
      <c r="D388" s="149" t="s">
        <v>1489</v>
      </c>
      <c r="E388" s="171" t="s">
        <v>1</v>
      </c>
      <c r="F388" s="172" t="s">
        <v>2484</v>
      </c>
      <c r="H388" s="171" t="s">
        <v>1</v>
      </c>
      <c r="I388" s="173"/>
      <c r="L388" s="170"/>
      <c r="M388" s="174"/>
      <c r="T388" s="175"/>
      <c r="AT388" s="171" t="s">
        <v>1489</v>
      </c>
      <c r="AU388" s="171" t="s">
        <v>90</v>
      </c>
      <c r="AV388" s="12" t="s">
        <v>88</v>
      </c>
      <c r="AW388" s="12" t="s">
        <v>36</v>
      </c>
      <c r="AX388" s="12" t="s">
        <v>81</v>
      </c>
      <c r="AY388" s="171" t="s">
        <v>299</v>
      </c>
    </row>
    <row r="389" spans="2:65" s="13" customFormat="1">
      <c r="B389" s="176"/>
      <c r="D389" s="149" t="s">
        <v>1489</v>
      </c>
      <c r="E389" s="177" t="s">
        <v>1</v>
      </c>
      <c r="F389" s="178" t="s">
        <v>90</v>
      </c>
      <c r="H389" s="179">
        <v>2</v>
      </c>
      <c r="I389" s="180"/>
      <c r="L389" s="176"/>
      <c r="M389" s="181"/>
      <c r="T389" s="182"/>
      <c r="AT389" s="177" t="s">
        <v>1489</v>
      </c>
      <c r="AU389" s="177" t="s">
        <v>90</v>
      </c>
      <c r="AV389" s="13" t="s">
        <v>90</v>
      </c>
      <c r="AW389" s="13" t="s">
        <v>36</v>
      </c>
      <c r="AX389" s="13" t="s">
        <v>88</v>
      </c>
      <c r="AY389" s="177" t="s">
        <v>299</v>
      </c>
    </row>
    <row r="390" spans="2:65" s="1" customFormat="1" ht="37.950000000000003" customHeight="1">
      <c r="B390" s="32"/>
      <c r="C390" s="136" t="s">
        <v>677</v>
      </c>
      <c r="D390" s="136" t="s">
        <v>302</v>
      </c>
      <c r="E390" s="137" t="s">
        <v>1768</v>
      </c>
      <c r="F390" s="138" t="s">
        <v>1769</v>
      </c>
      <c r="G390" s="139" t="s">
        <v>598</v>
      </c>
      <c r="H390" s="140">
        <v>13</v>
      </c>
      <c r="I390" s="141"/>
      <c r="J390" s="142">
        <f>ROUND(I390*H390,2)</f>
        <v>0</v>
      </c>
      <c r="K390" s="138" t="s">
        <v>1487</v>
      </c>
      <c r="L390" s="32"/>
      <c r="M390" s="143" t="s">
        <v>1</v>
      </c>
      <c r="N390" s="144" t="s">
        <v>46</v>
      </c>
      <c r="P390" s="145">
        <f>O390*H390</f>
        <v>0</v>
      </c>
      <c r="Q390" s="145">
        <v>0.09</v>
      </c>
      <c r="R390" s="145">
        <f>Q390*H390</f>
        <v>1.17</v>
      </c>
      <c r="S390" s="145">
        <v>0</v>
      </c>
      <c r="T390" s="146">
        <f>S390*H390</f>
        <v>0</v>
      </c>
      <c r="AR390" s="147" t="s">
        <v>318</v>
      </c>
      <c r="AT390" s="147" t="s">
        <v>302</v>
      </c>
      <c r="AU390" s="147" t="s">
        <v>90</v>
      </c>
      <c r="AY390" s="17" t="s">
        <v>299</v>
      </c>
      <c r="BE390" s="148">
        <f>IF(N390="základní",J390,0)</f>
        <v>0</v>
      </c>
      <c r="BF390" s="148">
        <f>IF(N390="snížená",J390,0)</f>
        <v>0</v>
      </c>
      <c r="BG390" s="148">
        <f>IF(N390="zákl. přenesená",J390,0)</f>
        <v>0</v>
      </c>
      <c r="BH390" s="148">
        <f>IF(N390="sníž. přenesená",J390,0)</f>
        <v>0</v>
      </c>
      <c r="BI390" s="148">
        <f>IF(N390="nulová",J390,0)</f>
        <v>0</v>
      </c>
      <c r="BJ390" s="17" t="s">
        <v>88</v>
      </c>
      <c r="BK390" s="148">
        <f>ROUND(I390*H390,2)</f>
        <v>0</v>
      </c>
      <c r="BL390" s="17" t="s">
        <v>318</v>
      </c>
      <c r="BM390" s="147" t="s">
        <v>2485</v>
      </c>
    </row>
    <row r="391" spans="2:65" s="12" customFormat="1">
      <c r="B391" s="170"/>
      <c r="D391" s="149" t="s">
        <v>1489</v>
      </c>
      <c r="E391" s="171" t="s">
        <v>1</v>
      </c>
      <c r="F391" s="172" t="s">
        <v>1490</v>
      </c>
      <c r="H391" s="171" t="s">
        <v>1</v>
      </c>
      <c r="I391" s="173"/>
      <c r="L391" s="170"/>
      <c r="M391" s="174"/>
      <c r="T391" s="175"/>
      <c r="AT391" s="171" t="s">
        <v>1489</v>
      </c>
      <c r="AU391" s="171" t="s">
        <v>90</v>
      </c>
      <c r="AV391" s="12" t="s">
        <v>88</v>
      </c>
      <c r="AW391" s="12" t="s">
        <v>36</v>
      </c>
      <c r="AX391" s="12" t="s">
        <v>81</v>
      </c>
      <c r="AY391" s="171" t="s">
        <v>299</v>
      </c>
    </row>
    <row r="392" spans="2:65" s="12" customFormat="1">
      <c r="B392" s="170"/>
      <c r="D392" s="149" t="s">
        <v>1489</v>
      </c>
      <c r="E392" s="171" t="s">
        <v>1</v>
      </c>
      <c r="F392" s="172" t="s">
        <v>2358</v>
      </c>
      <c r="H392" s="171" t="s">
        <v>1</v>
      </c>
      <c r="I392" s="173"/>
      <c r="L392" s="170"/>
      <c r="M392" s="174"/>
      <c r="T392" s="175"/>
      <c r="AT392" s="171" t="s">
        <v>1489</v>
      </c>
      <c r="AU392" s="171" t="s">
        <v>90</v>
      </c>
      <c r="AV392" s="12" t="s">
        <v>88</v>
      </c>
      <c r="AW392" s="12" t="s">
        <v>36</v>
      </c>
      <c r="AX392" s="12" t="s">
        <v>81</v>
      </c>
      <c r="AY392" s="171" t="s">
        <v>299</v>
      </c>
    </row>
    <row r="393" spans="2:65" s="13" customFormat="1">
      <c r="B393" s="176"/>
      <c r="D393" s="149" t="s">
        <v>1489</v>
      </c>
      <c r="E393" s="177" t="s">
        <v>1</v>
      </c>
      <c r="F393" s="178" t="s">
        <v>362</v>
      </c>
      <c r="H393" s="179">
        <v>13</v>
      </c>
      <c r="I393" s="180"/>
      <c r="L393" s="176"/>
      <c r="M393" s="181"/>
      <c r="T393" s="182"/>
      <c r="AT393" s="177" t="s">
        <v>1489</v>
      </c>
      <c r="AU393" s="177" t="s">
        <v>90</v>
      </c>
      <c r="AV393" s="13" t="s">
        <v>90</v>
      </c>
      <c r="AW393" s="13" t="s">
        <v>36</v>
      </c>
      <c r="AX393" s="13" t="s">
        <v>88</v>
      </c>
      <c r="AY393" s="177" t="s">
        <v>299</v>
      </c>
    </row>
    <row r="394" spans="2:65" s="1" customFormat="1" ht="33" customHeight="1">
      <c r="B394" s="32"/>
      <c r="C394" s="158" t="s">
        <v>681</v>
      </c>
      <c r="D394" s="158" t="s">
        <v>340</v>
      </c>
      <c r="E394" s="159" t="s">
        <v>1772</v>
      </c>
      <c r="F394" s="160" t="s">
        <v>1773</v>
      </c>
      <c r="G394" s="161" t="s">
        <v>598</v>
      </c>
      <c r="H394" s="162">
        <v>13</v>
      </c>
      <c r="I394" s="163"/>
      <c r="J394" s="164">
        <f>ROUND(I394*H394,2)</f>
        <v>0</v>
      </c>
      <c r="K394" s="160" t="s">
        <v>1</v>
      </c>
      <c r="L394" s="165"/>
      <c r="M394" s="166" t="s">
        <v>1</v>
      </c>
      <c r="N394" s="167" t="s">
        <v>46</v>
      </c>
      <c r="P394" s="145">
        <f>O394*H394</f>
        <v>0</v>
      </c>
      <c r="Q394" s="145">
        <v>0.19600000000000001</v>
      </c>
      <c r="R394" s="145">
        <f>Q394*H394</f>
        <v>2.548</v>
      </c>
      <c r="S394" s="145">
        <v>0</v>
      </c>
      <c r="T394" s="146">
        <f>S394*H394</f>
        <v>0</v>
      </c>
      <c r="AR394" s="147" t="s">
        <v>337</v>
      </c>
      <c r="AT394" s="147" t="s">
        <v>340</v>
      </c>
      <c r="AU394" s="147" t="s">
        <v>90</v>
      </c>
      <c r="AY394" s="17" t="s">
        <v>299</v>
      </c>
      <c r="BE394" s="148">
        <f>IF(N394="základní",J394,0)</f>
        <v>0</v>
      </c>
      <c r="BF394" s="148">
        <f>IF(N394="snížená",J394,0)</f>
        <v>0</v>
      </c>
      <c r="BG394" s="148">
        <f>IF(N394="zákl. přenesená",J394,0)</f>
        <v>0</v>
      </c>
      <c r="BH394" s="148">
        <f>IF(N394="sníž. přenesená",J394,0)</f>
        <v>0</v>
      </c>
      <c r="BI394" s="148">
        <f>IF(N394="nulová",J394,0)</f>
        <v>0</v>
      </c>
      <c r="BJ394" s="17" t="s">
        <v>88</v>
      </c>
      <c r="BK394" s="148">
        <f>ROUND(I394*H394,2)</f>
        <v>0</v>
      </c>
      <c r="BL394" s="17" t="s">
        <v>318</v>
      </c>
      <c r="BM394" s="147" t="s">
        <v>2486</v>
      </c>
    </row>
    <row r="395" spans="2:65" s="1" customFormat="1" ht="16.5" customHeight="1">
      <c r="B395" s="32"/>
      <c r="C395" s="136" t="s">
        <v>685</v>
      </c>
      <c r="D395" s="136" t="s">
        <v>302</v>
      </c>
      <c r="E395" s="137" t="s">
        <v>1775</v>
      </c>
      <c r="F395" s="138" t="s">
        <v>1776</v>
      </c>
      <c r="G395" s="139" t="s">
        <v>647</v>
      </c>
      <c r="H395" s="140">
        <v>391.24</v>
      </c>
      <c r="I395" s="141"/>
      <c r="J395" s="142">
        <f>ROUND(I395*H395,2)</f>
        <v>0</v>
      </c>
      <c r="K395" s="138" t="s">
        <v>1487</v>
      </c>
      <c r="L395" s="32"/>
      <c r="M395" s="143" t="s">
        <v>1</v>
      </c>
      <c r="N395" s="144" t="s">
        <v>46</v>
      </c>
      <c r="P395" s="145">
        <f>O395*H395</f>
        <v>0</v>
      </c>
      <c r="Q395" s="145">
        <v>2.0000000000000001E-4</v>
      </c>
      <c r="R395" s="145">
        <f>Q395*H395</f>
        <v>7.8248000000000012E-2</v>
      </c>
      <c r="S395" s="145">
        <v>0</v>
      </c>
      <c r="T395" s="146">
        <f>S395*H395</f>
        <v>0</v>
      </c>
      <c r="AR395" s="147" t="s">
        <v>318</v>
      </c>
      <c r="AT395" s="147" t="s">
        <v>302</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2487</v>
      </c>
    </row>
    <row r="396" spans="2:65" s="12" customFormat="1">
      <c r="B396" s="170"/>
      <c r="D396" s="149" t="s">
        <v>1489</v>
      </c>
      <c r="E396" s="171" t="s">
        <v>1</v>
      </c>
      <c r="F396" s="172" t="s">
        <v>1490</v>
      </c>
      <c r="H396" s="171" t="s">
        <v>1</v>
      </c>
      <c r="I396" s="173"/>
      <c r="L396" s="170"/>
      <c r="M396" s="174"/>
      <c r="T396" s="175"/>
      <c r="AT396" s="171" t="s">
        <v>1489</v>
      </c>
      <c r="AU396" s="171" t="s">
        <v>90</v>
      </c>
      <c r="AV396" s="12" t="s">
        <v>88</v>
      </c>
      <c r="AW396" s="12" t="s">
        <v>36</v>
      </c>
      <c r="AX396" s="12" t="s">
        <v>81</v>
      </c>
      <c r="AY396" s="171" t="s">
        <v>299</v>
      </c>
    </row>
    <row r="397" spans="2:65" s="12" customFormat="1">
      <c r="B397" s="170"/>
      <c r="D397" s="149" t="s">
        <v>1489</v>
      </c>
      <c r="E397" s="171" t="s">
        <v>1</v>
      </c>
      <c r="F397" s="172" t="s">
        <v>2358</v>
      </c>
      <c r="H397" s="171" t="s">
        <v>1</v>
      </c>
      <c r="I397" s="173"/>
      <c r="L397" s="170"/>
      <c r="M397" s="174"/>
      <c r="T397" s="175"/>
      <c r="AT397" s="171" t="s">
        <v>1489</v>
      </c>
      <c r="AU397" s="171" t="s">
        <v>90</v>
      </c>
      <c r="AV397" s="12" t="s">
        <v>88</v>
      </c>
      <c r="AW397" s="12" t="s">
        <v>36</v>
      </c>
      <c r="AX397" s="12" t="s">
        <v>81</v>
      </c>
      <c r="AY397" s="171" t="s">
        <v>299</v>
      </c>
    </row>
    <row r="398" spans="2:65" s="13" customFormat="1">
      <c r="B398" s="176"/>
      <c r="D398" s="149" t="s">
        <v>1489</v>
      </c>
      <c r="E398" s="177" t="s">
        <v>1</v>
      </c>
      <c r="F398" s="178" t="s">
        <v>2461</v>
      </c>
      <c r="H398" s="179">
        <v>391.24</v>
      </c>
      <c r="I398" s="180"/>
      <c r="L398" s="176"/>
      <c r="M398" s="181"/>
      <c r="T398" s="182"/>
      <c r="AT398" s="177" t="s">
        <v>1489</v>
      </c>
      <c r="AU398" s="177" t="s">
        <v>90</v>
      </c>
      <c r="AV398" s="13" t="s">
        <v>90</v>
      </c>
      <c r="AW398" s="13" t="s">
        <v>36</v>
      </c>
      <c r="AX398" s="13" t="s">
        <v>88</v>
      </c>
      <c r="AY398" s="177" t="s">
        <v>299</v>
      </c>
    </row>
    <row r="399" spans="2:65" s="1" customFormat="1" ht="24.15" customHeight="1">
      <c r="B399" s="32"/>
      <c r="C399" s="136" t="s">
        <v>689</v>
      </c>
      <c r="D399" s="136" t="s">
        <v>302</v>
      </c>
      <c r="E399" s="137" t="s">
        <v>1778</v>
      </c>
      <c r="F399" s="138" t="s">
        <v>1779</v>
      </c>
      <c r="G399" s="139" t="s">
        <v>647</v>
      </c>
      <c r="H399" s="140">
        <v>391.24</v>
      </c>
      <c r="I399" s="141"/>
      <c r="J399" s="142">
        <f>ROUND(I399*H399,2)</f>
        <v>0</v>
      </c>
      <c r="K399" s="138" t="s">
        <v>1487</v>
      </c>
      <c r="L399" s="32"/>
      <c r="M399" s="143" t="s">
        <v>1</v>
      </c>
      <c r="N399" s="144" t="s">
        <v>46</v>
      </c>
      <c r="P399" s="145">
        <f>O399*H399</f>
        <v>0</v>
      </c>
      <c r="Q399" s="145">
        <v>9.0000000000000006E-5</v>
      </c>
      <c r="R399" s="145">
        <f>Q399*H399</f>
        <v>3.5211600000000003E-2</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2488</v>
      </c>
    </row>
    <row r="400" spans="2:65" s="12" customFormat="1">
      <c r="B400" s="170"/>
      <c r="D400" s="149" t="s">
        <v>1489</v>
      </c>
      <c r="E400" s="171" t="s">
        <v>1</v>
      </c>
      <c r="F400" s="172" t="s">
        <v>1490</v>
      </c>
      <c r="H400" s="171" t="s">
        <v>1</v>
      </c>
      <c r="I400" s="173"/>
      <c r="L400" s="170"/>
      <c r="M400" s="174"/>
      <c r="T400" s="175"/>
      <c r="AT400" s="171" t="s">
        <v>1489</v>
      </c>
      <c r="AU400" s="171" t="s">
        <v>90</v>
      </c>
      <c r="AV400" s="12" t="s">
        <v>88</v>
      </c>
      <c r="AW400" s="12" t="s">
        <v>36</v>
      </c>
      <c r="AX400" s="12" t="s">
        <v>81</v>
      </c>
      <c r="AY400" s="171" t="s">
        <v>299</v>
      </c>
    </row>
    <row r="401" spans="2:65" s="12" customFormat="1">
      <c r="B401" s="170"/>
      <c r="D401" s="149" t="s">
        <v>1489</v>
      </c>
      <c r="E401" s="171" t="s">
        <v>1</v>
      </c>
      <c r="F401" s="172" t="s">
        <v>2358</v>
      </c>
      <c r="H401" s="171" t="s">
        <v>1</v>
      </c>
      <c r="I401" s="173"/>
      <c r="L401" s="170"/>
      <c r="M401" s="174"/>
      <c r="T401" s="175"/>
      <c r="AT401" s="171" t="s">
        <v>1489</v>
      </c>
      <c r="AU401" s="171" t="s">
        <v>90</v>
      </c>
      <c r="AV401" s="12" t="s">
        <v>88</v>
      </c>
      <c r="AW401" s="12" t="s">
        <v>36</v>
      </c>
      <c r="AX401" s="12" t="s">
        <v>81</v>
      </c>
      <c r="AY401" s="171" t="s">
        <v>299</v>
      </c>
    </row>
    <row r="402" spans="2:65" s="13" customFormat="1">
      <c r="B402" s="176"/>
      <c r="D402" s="149" t="s">
        <v>1489</v>
      </c>
      <c r="E402" s="177" t="s">
        <v>1</v>
      </c>
      <c r="F402" s="178" t="s">
        <v>2461</v>
      </c>
      <c r="H402" s="179">
        <v>391.24</v>
      </c>
      <c r="I402" s="180"/>
      <c r="L402" s="176"/>
      <c r="M402" s="181"/>
      <c r="T402" s="182"/>
      <c r="AT402" s="177" t="s">
        <v>1489</v>
      </c>
      <c r="AU402" s="177" t="s">
        <v>90</v>
      </c>
      <c r="AV402" s="13" t="s">
        <v>90</v>
      </c>
      <c r="AW402" s="13" t="s">
        <v>36</v>
      </c>
      <c r="AX402" s="13" t="s">
        <v>88</v>
      </c>
      <c r="AY402" s="177" t="s">
        <v>299</v>
      </c>
    </row>
    <row r="403" spans="2:65" s="11" customFormat="1" ht="22.95" customHeight="1">
      <c r="B403" s="124"/>
      <c r="D403" s="125" t="s">
        <v>80</v>
      </c>
      <c r="E403" s="134" t="s">
        <v>1972</v>
      </c>
      <c r="F403" s="134" t="s">
        <v>1973</v>
      </c>
      <c r="I403" s="127"/>
      <c r="J403" s="135">
        <f>BK403</f>
        <v>0</v>
      </c>
      <c r="L403" s="124"/>
      <c r="M403" s="129"/>
      <c r="P403" s="130">
        <f>SUM(P404:P407)</f>
        <v>0</v>
      </c>
      <c r="R403" s="130">
        <f>SUM(R404:R407)</f>
        <v>0</v>
      </c>
      <c r="T403" s="131">
        <f>SUM(T404:T407)</f>
        <v>0</v>
      </c>
      <c r="AR403" s="125" t="s">
        <v>88</v>
      </c>
      <c r="AT403" s="132" t="s">
        <v>80</v>
      </c>
      <c r="AU403" s="132" t="s">
        <v>88</v>
      </c>
      <c r="AY403" s="125" t="s">
        <v>299</v>
      </c>
      <c r="BK403" s="133">
        <f>SUM(BK404:BK407)</f>
        <v>0</v>
      </c>
    </row>
    <row r="404" spans="2:65" s="1" customFormat="1" ht="21.75" customHeight="1">
      <c r="B404" s="32"/>
      <c r="C404" s="136" t="s">
        <v>693</v>
      </c>
      <c r="D404" s="136" t="s">
        <v>302</v>
      </c>
      <c r="E404" s="137" t="s">
        <v>1974</v>
      </c>
      <c r="F404" s="138" t="s">
        <v>1975</v>
      </c>
      <c r="G404" s="139" t="s">
        <v>1636</v>
      </c>
      <c r="H404" s="140">
        <v>19.486000000000001</v>
      </c>
      <c r="I404" s="141"/>
      <c r="J404" s="142">
        <f>ROUND(I404*H404,2)</f>
        <v>0</v>
      </c>
      <c r="K404" s="138" t="s">
        <v>1487</v>
      </c>
      <c r="L404" s="32"/>
      <c r="M404" s="143" t="s">
        <v>1</v>
      </c>
      <c r="N404" s="144" t="s">
        <v>46</v>
      </c>
      <c r="P404" s="145">
        <f>O404*H404</f>
        <v>0</v>
      </c>
      <c r="Q404" s="145">
        <v>0</v>
      </c>
      <c r="R404" s="145">
        <f>Q404*H404</f>
        <v>0</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2489</v>
      </c>
    </row>
    <row r="405" spans="2:65" s="1" customFormat="1" ht="24.15" customHeight="1">
      <c r="B405" s="32"/>
      <c r="C405" s="136" t="s">
        <v>697</v>
      </c>
      <c r="D405" s="136" t="s">
        <v>302</v>
      </c>
      <c r="E405" s="137" t="s">
        <v>1977</v>
      </c>
      <c r="F405" s="138" t="s">
        <v>1978</v>
      </c>
      <c r="G405" s="139" t="s">
        <v>1636</v>
      </c>
      <c r="H405" s="140">
        <v>311.77600000000001</v>
      </c>
      <c r="I405" s="141"/>
      <c r="J405" s="142">
        <f>ROUND(I405*H405,2)</f>
        <v>0</v>
      </c>
      <c r="K405" s="138" t="s">
        <v>1487</v>
      </c>
      <c r="L405" s="32"/>
      <c r="M405" s="143" t="s">
        <v>1</v>
      </c>
      <c r="N405" s="144" t="s">
        <v>46</v>
      </c>
      <c r="P405" s="145">
        <f>O405*H405</f>
        <v>0</v>
      </c>
      <c r="Q405" s="145">
        <v>0</v>
      </c>
      <c r="R405" s="145">
        <f>Q405*H405</f>
        <v>0</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2490</v>
      </c>
    </row>
    <row r="406" spans="2:65" s="13" customFormat="1">
      <c r="B406" s="176"/>
      <c r="D406" s="149" t="s">
        <v>1489</v>
      </c>
      <c r="F406" s="178" t="s">
        <v>2491</v>
      </c>
      <c r="H406" s="179">
        <v>311.77600000000001</v>
      </c>
      <c r="I406" s="180"/>
      <c r="L406" s="176"/>
      <c r="M406" s="181"/>
      <c r="T406" s="182"/>
      <c r="AT406" s="177" t="s">
        <v>1489</v>
      </c>
      <c r="AU406" s="177" t="s">
        <v>90</v>
      </c>
      <c r="AV406" s="13" t="s">
        <v>90</v>
      </c>
      <c r="AW406" s="13" t="s">
        <v>4</v>
      </c>
      <c r="AX406" s="13" t="s">
        <v>88</v>
      </c>
      <c r="AY406" s="177" t="s">
        <v>299</v>
      </c>
    </row>
    <row r="407" spans="2:65" s="1" customFormat="1" ht="44.25" customHeight="1">
      <c r="B407" s="32"/>
      <c r="C407" s="136" t="s">
        <v>701</v>
      </c>
      <c r="D407" s="136" t="s">
        <v>302</v>
      </c>
      <c r="E407" s="137" t="s">
        <v>1981</v>
      </c>
      <c r="F407" s="138" t="s">
        <v>1982</v>
      </c>
      <c r="G407" s="139" t="s">
        <v>1636</v>
      </c>
      <c r="H407" s="140">
        <v>19.486000000000001</v>
      </c>
      <c r="I407" s="141"/>
      <c r="J407" s="142">
        <f>ROUND(I407*H407,2)</f>
        <v>0</v>
      </c>
      <c r="K407" s="138" t="s">
        <v>1487</v>
      </c>
      <c r="L407" s="32"/>
      <c r="M407" s="143" t="s">
        <v>1</v>
      </c>
      <c r="N407" s="144" t="s">
        <v>46</v>
      </c>
      <c r="P407" s="145">
        <f>O407*H407</f>
        <v>0</v>
      </c>
      <c r="Q407" s="145">
        <v>0</v>
      </c>
      <c r="R407" s="145">
        <f>Q407*H407</f>
        <v>0</v>
      </c>
      <c r="S407" s="145">
        <v>0</v>
      </c>
      <c r="T407" s="146">
        <f>S407*H407</f>
        <v>0</v>
      </c>
      <c r="AR407" s="147" t="s">
        <v>318</v>
      </c>
      <c r="AT407" s="147" t="s">
        <v>302</v>
      </c>
      <c r="AU407" s="147" t="s">
        <v>90</v>
      </c>
      <c r="AY407" s="17" t="s">
        <v>299</v>
      </c>
      <c r="BE407" s="148">
        <f>IF(N407="základní",J407,0)</f>
        <v>0</v>
      </c>
      <c r="BF407" s="148">
        <f>IF(N407="snížená",J407,0)</f>
        <v>0</v>
      </c>
      <c r="BG407" s="148">
        <f>IF(N407="zákl. přenesená",J407,0)</f>
        <v>0</v>
      </c>
      <c r="BH407" s="148">
        <f>IF(N407="sníž. přenesená",J407,0)</f>
        <v>0</v>
      </c>
      <c r="BI407" s="148">
        <f>IF(N407="nulová",J407,0)</f>
        <v>0</v>
      </c>
      <c r="BJ407" s="17" t="s">
        <v>88</v>
      </c>
      <c r="BK407" s="148">
        <f>ROUND(I407*H407,2)</f>
        <v>0</v>
      </c>
      <c r="BL407" s="17" t="s">
        <v>318</v>
      </c>
      <c r="BM407" s="147" t="s">
        <v>2492</v>
      </c>
    </row>
    <row r="408" spans="2:65" s="11" customFormat="1" ht="22.95" customHeight="1">
      <c r="B408" s="124"/>
      <c r="D408" s="125" t="s">
        <v>80</v>
      </c>
      <c r="E408" s="134" t="s">
        <v>1789</v>
      </c>
      <c r="F408" s="134" t="s">
        <v>1790</v>
      </c>
      <c r="I408" s="127"/>
      <c r="J408" s="135">
        <f>BK408</f>
        <v>0</v>
      </c>
      <c r="L408" s="124"/>
      <c r="M408" s="129"/>
      <c r="P408" s="130">
        <f>P409</f>
        <v>0</v>
      </c>
      <c r="R408" s="130">
        <f>R409</f>
        <v>0</v>
      </c>
      <c r="T408" s="131">
        <f>T409</f>
        <v>0</v>
      </c>
      <c r="AR408" s="125" t="s">
        <v>88</v>
      </c>
      <c r="AT408" s="132" t="s">
        <v>80</v>
      </c>
      <c r="AU408" s="132" t="s">
        <v>88</v>
      </c>
      <c r="AY408" s="125" t="s">
        <v>299</v>
      </c>
      <c r="BK408" s="133">
        <f>BK409</f>
        <v>0</v>
      </c>
    </row>
    <row r="409" spans="2:65" s="1" customFormat="1" ht="24.15" customHeight="1">
      <c r="B409" s="32"/>
      <c r="C409" s="136" t="s">
        <v>705</v>
      </c>
      <c r="D409" s="136" t="s">
        <v>302</v>
      </c>
      <c r="E409" s="137" t="s">
        <v>1791</v>
      </c>
      <c r="F409" s="138" t="s">
        <v>1792</v>
      </c>
      <c r="G409" s="139" t="s">
        <v>1636</v>
      </c>
      <c r="H409" s="140">
        <v>13.188000000000001</v>
      </c>
      <c r="I409" s="141"/>
      <c r="J409" s="142">
        <f>ROUND(I409*H409,2)</f>
        <v>0</v>
      </c>
      <c r="K409" s="138" t="s">
        <v>1487</v>
      </c>
      <c r="L409" s="32"/>
      <c r="M409" s="153" t="s">
        <v>1</v>
      </c>
      <c r="N409" s="154" t="s">
        <v>46</v>
      </c>
      <c r="O409" s="155"/>
      <c r="P409" s="156">
        <f>O409*H409</f>
        <v>0</v>
      </c>
      <c r="Q409" s="156">
        <v>0</v>
      </c>
      <c r="R409" s="156">
        <f>Q409*H409</f>
        <v>0</v>
      </c>
      <c r="S409" s="156">
        <v>0</v>
      </c>
      <c r="T409" s="157">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2493</v>
      </c>
    </row>
    <row r="410" spans="2:65" s="1" customFormat="1" ht="6.9" customHeight="1">
      <c r="B410" s="44"/>
      <c r="C410" s="45"/>
      <c r="D410" s="45"/>
      <c r="E410" s="45"/>
      <c r="F410" s="45"/>
      <c r="G410" s="45"/>
      <c r="H410" s="45"/>
      <c r="I410" s="45"/>
      <c r="J410" s="45"/>
      <c r="K410" s="45"/>
      <c r="L410" s="32"/>
    </row>
  </sheetData>
  <sheetProtection algorithmName="SHA-512" hashValue="FSocXQkon5VIRI7Y7G/x8mMIn0WhRtjJQ+a2TCI19CiRoX5/up5i9I087ooe7ZPzdGnKFePElBG9R4Yiz8Ui9Q==" saltValue="GtJlGlbwKS8OnHhedLHRWkl51vQ8WTQnVkIUnFTfSNw8EfIg7uGBJ0YbE2UFrPsOWXV7/jlnMHQ+6ppuLkyogg==" spinCount="100000" sheet="1" objects="1" scenarios="1" formatColumns="0" formatRows="0" autoFilter="0"/>
  <autoFilter ref="C127:K409" xr:uid="{00000000-0009-0000-0000-00000B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37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132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2494</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35</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ROUND((SUM(BE126:BE371)),  2)</f>
        <v>0</v>
      </c>
      <c r="I35" s="96">
        <v>0.21</v>
      </c>
      <c r="J35" s="86">
        <f>ROUND(((SUM(BE126:BE371))*I35),  2)</f>
        <v>0</v>
      </c>
      <c r="L35" s="32"/>
    </row>
    <row r="36" spans="2:12" s="1" customFormat="1" ht="14.4" customHeight="1">
      <c r="B36" s="32"/>
      <c r="E36" s="27" t="s">
        <v>47</v>
      </c>
      <c r="F36" s="86">
        <f>ROUND((SUM(BF126:BF371)),  2)</f>
        <v>0</v>
      </c>
      <c r="I36" s="96">
        <v>0.12</v>
      </c>
      <c r="J36" s="86">
        <f>ROUND(((SUM(BF126:BF371))*I36),  2)</f>
        <v>0</v>
      </c>
      <c r="L36" s="32"/>
    </row>
    <row r="37" spans="2:12" s="1" customFormat="1" ht="14.4" hidden="1" customHeight="1">
      <c r="B37" s="32"/>
      <c r="E37" s="27" t="s">
        <v>48</v>
      </c>
      <c r="F37" s="86">
        <f>ROUND((SUM(BG126:BG371)),  2)</f>
        <v>0</v>
      </c>
      <c r="I37" s="96">
        <v>0.21</v>
      </c>
      <c r="J37" s="86">
        <f>0</f>
        <v>0</v>
      </c>
      <c r="L37" s="32"/>
    </row>
    <row r="38" spans="2:12" s="1" customFormat="1" ht="14.4" hidden="1" customHeight="1">
      <c r="B38" s="32"/>
      <c r="E38" s="27" t="s">
        <v>49</v>
      </c>
      <c r="F38" s="86">
        <f>ROUND((SUM(BH126:BH371)),  2)</f>
        <v>0</v>
      </c>
      <c r="I38" s="96">
        <v>0.12</v>
      </c>
      <c r="J38" s="86">
        <f>0</f>
        <v>0</v>
      </c>
      <c r="L38" s="32"/>
    </row>
    <row r="39" spans="2:12" s="1" customFormat="1" ht="14.4" hidden="1" customHeight="1">
      <c r="B39" s="32"/>
      <c r="E39" s="27" t="s">
        <v>50</v>
      </c>
      <c r="F39" s="86">
        <f>ROUND((SUM(BI126:BI371)),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01.08 - Stoka A-3-1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J291</f>
        <v>0</v>
      </c>
      <c r="L101" s="112"/>
    </row>
    <row r="102" spans="2:47" s="9" customFormat="1" ht="19.95" customHeight="1">
      <c r="B102" s="112"/>
      <c r="D102" s="113" t="s">
        <v>1479</v>
      </c>
      <c r="E102" s="114"/>
      <c r="F102" s="114"/>
      <c r="G102" s="114"/>
      <c r="H102" s="114"/>
      <c r="I102" s="114"/>
      <c r="J102" s="115">
        <f>J300</f>
        <v>0</v>
      </c>
      <c r="L102" s="112"/>
    </row>
    <row r="103" spans="2:47" s="9" customFormat="1" ht="19.95" customHeight="1">
      <c r="B103" s="112"/>
      <c r="D103" s="113" t="s">
        <v>2495</v>
      </c>
      <c r="E103" s="114"/>
      <c r="F103" s="114"/>
      <c r="G103" s="114"/>
      <c r="H103" s="114"/>
      <c r="I103" s="114"/>
      <c r="J103" s="115">
        <f>J322</f>
        <v>0</v>
      </c>
      <c r="L103" s="112"/>
    </row>
    <row r="104" spans="2:47" s="9" customFormat="1" ht="19.95" customHeight="1">
      <c r="B104" s="112"/>
      <c r="D104" s="113" t="s">
        <v>1481</v>
      </c>
      <c r="E104" s="114"/>
      <c r="F104" s="114"/>
      <c r="G104" s="114"/>
      <c r="H104" s="114"/>
      <c r="I104" s="114"/>
      <c r="J104" s="115">
        <f>J370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01.08 - Stoka A-3-1</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6.7861363600000004</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P128+P291+P300+P322+P370</f>
        <v>0</v>
      </c>
      <c r="R127" s="130">
        <f>R128+R291+R300+R322+R370</f>
        <v>6.7861363600000004</v>
      </c>
      <c r="T127" s="131">
        <f>T128+T291+T300+T322+T370</f>
        <v>0</v>
      </c>
      <c r="AR127" s="125" t="s">
        <v>88</v>
      </c>
      <c r="AT127" s="132" t="s">
        <v>80</v>
      </c>
      <c r="AU127" s="132" t="s">
        <v>81</v>
      </c>
      <c r="AY127" s="125" t="s">
        <v>299</v>
      </c>
      <c r="BK127" s="133">
        <f>BK128+BK291+BK300+BK322+BK370</f>
        <v>0</v>
      </c>
    </row>
    <row r="128" spans="2:63" s="11" customFormat="1" ht="22.95" customHeight="1">
      <c r="B128" s="124"/>
      <c r="D128" s="125" t="s">
        <v>80</v>
      </c>
      <c r="E128" s="134" t="s">
        <v>88</v>
      </c>
      <c r="F128" s="134" t="s">
        <v>1448</v>
      </c>
      <c r="I128" s="127"/>
      <c r="J128" s="135">
        <f>BK128</f>
        <v>0</v>
      </c>
      <c r="L128" s="124"/>
      <c r="M128" s="129"/>
      <c r="P128" s="130">
        <f>SUM(P129:P290)</f>
        <v>0</v>
      </c>
      <c r="R128" s="130">
        <f>SUM(R129:R290)</f>
        <v>3.7756421799999997</v>
      </c>
      <c r="T128" s="131">
        <f>SUM(T129:T290)</f>
        <v>0</v>
      </c>
      <c r="AR128" s="125" t="s">
        <v>88</v>
      </c>
      <c r="AT128" s="132" t="s">
        <v>80</v>
      </c>
      <c r="AU128" s="132" t="s">
        <v>88</v>
      </c>
      <c r="AY128" s="125" t="s">
        <v>299</v>
      </c>
      <c r="BK128" s="133">
        <f>SUM(BK129:BK290)</f>
        <v>0</v>
      </c>
    </row>
    <row r="129" spans="2:65" s="1" customFormat="1" ht="24.15" customHeight="1">
      <c r="B129" s="32"/>
      <c r="C129" s="136" t="s">
        <v>88</v>
      </c>
      <c r="D129" s="136" t="s">
        <v>302</v>
      </c>
      <c r="E129" s="137" t="s">
        <v>1484</v>
      </c>
      <c r="F129" s="138" t="s">
        <v>1485</v>
      </c>
      <c r="G129" s="139" t="s">
        <v>1486</v>
      </c>
      <c r="H129" s="140">
        <v>720</v>
      </c>
      <c r="I129" s="141"/>
      <c r="J129" s="142">
        <f>ROUND(I129*H129,2)</f>
        <v>0</v>
      </c>
      <c r="K129" s="138" t="s">
        <v>1487</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2496</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1646</v>
      </c>
      <c r="H131" s="171" t="s">
        <v>1</v>
      </c>
      <c r="I131" s="173"/>
      <c r="L131" s="170"/>
      <c r="M131" s="174"/>
      <c r="T131" s="175"/>
      <c r="AT131" s="171" t="s">
        <v>1489</v>
      </c>
      <c r="AU131" s="171" t="s">
        <v>90</v>
      </c>
      <c r="AV131" s="12" t="s">
        <v>88</v>
      </c>
      <c r="AW131" s="12" t="s">
        <v>36</v>
      </c>
      <c r="AX131" s="12" t="s">
        <v>81</v>
      </c>
      <c r="AY131" s="171" t="s">
        <v>299</v>
      </c>
    </row>
    <row r="132" spans="2:65" s="12" customFormat="1" ht="20.399999999999999">
      <c r="B132" s="170"/>
      <c r="D132" s="149" t="s">
        <v>1489</v>
      </c>
      <c r="E132" s="171" t="s">
        <v>1</v>
      </c>
      <c r="F132" s="172" t="s">
        <v>1891</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1892</v>
      </c>
      <c r="H133" s="179">
        <v>720</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1497</v>
      </c>
      <c r="F134" s="138" t="s">
        <v>1498</v>
      </c>
      <c r="G134" s="139" t="s">
        <v>1499</v>
      </c>
      <c r="H134" s="140">
        <v>30</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2497</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1646</v>
      </c>
      <c r="H136" s="171" t="s">
        <v>1</v>
      </c>
      <c r="I136" s="173"/>
      <c r="L136" s="170"/>
      <c r="M136" s="174"/>
      <c r="T136" s="175"/>
      <c r="AT136" s="171" t="s">
        <v>1489</v>
      </c>
      <c r="AU136" s="171" t="s">
        <v>90</v>
      </c>
      <c r="AV136" s="12" t="s">
        <v>88</v>
      </c>
      <c r="AW136" s="12" t="s">
        <v>36</v>
      </c>
      <c r="AX136" s="12" t="s">
        <v>81</v>
      </c>
      <c r="AY136" s="171" t="s">
        <v>299</v>
      </c>
    </row>
    <row r="137" spans="2:65" s="12" customFormat="1" ht="20.399999999999999">
      <c r="B137" s="170"/>
      <c r="D137" s="149" t="s">
        <v>1489</v>
      </c>
      <c r="E137" s="171" t="s">
        <v>1</v>
      </c>
      <c r="F137" s="172" t="s">
        <v>1891</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1894</v>
      </c>
      <c r="H138" s="179">
        <v>30</v>
      </c>
      <c r="I138" s="180"/>
      <c r="L138" s="176"/>
      <c r="M138" s="181"/>
      <c r="T138" s="182"/>
      <c r="AT138" s="177" t="s">
        <v>1489</v>
      </c>
      <c r="AU138" s="177" t="s">
        <v>90</v>
      </c>
      <c r="AV138" s="13" t="s">
        <v>90</v>
      </c>
      <c r="AW138" s="13" t="s">
        <v>36</v>
      </c>
      <c r="AX138" s="13" t="s">
        <v>88</v>
      </c>
      <c r="AY138" s="177" t="s">
        <v>299</v>
      </c>
    </row>
    <row r="139" spans="2:65" s="1" customFormat="1" ht="16.5" customHeight="1">
      <c r="B139" s="32"/>
      <c r="C139" s="136" t="s">
        <v>298</v>
      </c>
      <c r="D139" s="136" t="s">
        <v>302</v>
      </c>
      <c r="E139" s="137" t="s">
        <v>2372</v>
      </c>
      <c r="F139" s="138" t="s">
        <v>2373</v>
      </c>
      <c r="G139" s="139" t="s">
        <v>647</v>
      </c>
      <c r="H139" s="140">
        <v>1.2</v>
      </c>
      <c r="I139" s="141"/>
      <c r="J139" s="142">
        <f>ROUND(I139*H139,2)</f>
        <v>0</v>
      </c>
      <c r="K139" s="138" t="s">
        <v>1487</v>
      </c>
      <c r="L139" s="32"/>
      <c r="M139" s="143" t="s">
        <v>1</v>
      </c>
      <c r="N139" s="144" t="s">
        <v>46</v>
      </c>
      <c r="P139" s="145">
        <f>O139*H139</f>
        <v>0</v>
      </c>
      <c r="Q139" s="145">
        <v>3.6900000000000002E-2</v>
      </c>
      <c r="R139" s="145">
        <f>Q139*H139</f>
        <v>4.428E-2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2498</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1646</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2499</v>
      </c>
      <c r="H142" s="179">
        <v>1.2</v>
      </c>
      <c r="I142" s="180"/>
      <c r="L142" s="176"/>
      <c r="M142" s="181"/>
      <c r="T142" s="182"/>
      <c r="AT142" s="177" t="s">
        <v>1489</v>
      </c>
      <c r="AU142" s="177" t="s">
        <v>90</v>
      </c>
      <c r="AV142" s="13" t="s">
        <v>90</v>
      </c>
      <c r="AW142" s="13" t="s">
        <v>36</v>
      </c>
      <c r="AX142" s="13" t="s">
        <v>88</v>
      </c>
      <c r="AY142" s="177" t="s">
        <v>299</v>
      </c>
    </row>
    <row r="143" spans="2:65" s="1" customFormat="1" ht="24.15" customHeight="1">
      <c r="B143" s="32"/>
      <c r="C143" s="136" t="s">
        <v>318</v>
      </c>
      <c r="D143" s="136" t="s">
        <v>302</v>
      </c>
      <c r="E143" s="137" t="s">
        <v>1502</v>
      </c>
      <c r="F143" s="138" t="s">
        <v>1503</v>
      </c>
      <c r="G143" s="139" t="s">
        <v>647</v>
      </c>
      <c r="H143" s="140">
        <v>1.2</v>
      </c>
      <c r="I143" s="141"/>
      <c r="J143" s="142">
        <f>ROUND(I143*H143,2)</f>
        <v>0</v>
      </c>
      <c r="K143" s="138" t="s">
        <v>1487</v>
      </c>
      <c r="L143" s="32"/>
      <c r="M143" s="143" t="s">
        <v>1</v>
      </c>
      <c r="N143" s="144" t="s">
        <v>46</v>
      </c>
      <c r="P143" s="145">
        <f>O143*H143</f>
        <v>0</v>
      </c>
      <c r="Q143" s="145">
        <v>1.269E-2</v>
      </c>
      <c r="R143" s="145">
        <f>Q143*H143</f>
        <v>1.5227999999999998E-2</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2500</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1646</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E146" s="177" t="s">
        <v>1</v>
      </c>
      <c r="F146" s="178" t="s">
        <v>2501</v>
      </c>
      <c r="H146" s="179">
        <v>1.2</v>
      </c>
      <c r="I146" s="180"/>
      <c r="L146" s="176"/>
      <c r="M146" s="181"/>
      <c r="T146" s="182"/>
      <c r="AT146" s="177" t="s">
        <v>1489</v>
      </c>
      <c r="AU146" s="177" t="s">
        <v>90</v>
      </c>
      <c r="AV146" s="13" t="s">
        <v>90</v>
      </c>
      <c r="AW146" s="13" t="s">
        <v>36</v>
      </c>
      <c r="AX146" s="13" t="s">
        <v>88</v>
      </c>
      <c r="AY146" s="177" t="s">
        <v>299</v>
      </c>
    </row>
    <row r="147" spans="2:65" s="1" customFormat="1" ht="24.15" customHeight="1">
      <c r="B147" s="32"/>
      <c r="C147" s="136" t="s">
        <v>323</v>
      </c>
      <c r="D147" s="136" t="s">
        <v>302</v>
      </c>
      <c r="E147" s="137" t="s">
        <v>1508</v>
      </c>
      <c r="F147" s="138" t="s">
        <v>1509</v>
      </c>
      <c r="G147" s="139" t="s">
        <v>647</v>
      </c>
      <c r="H147" s="140">
        <v>1.2</v>
      </c>
      <c r="I147" s="141"/>
      <c r="J147" s="142">
        <f>ROUND(I147*H147,2)</f>
        <v>0</v>
      </c>
      <c r="K147" s="138" t="s">
        <v>1487</v>
      </c>
      <c r="L147" s="32"/>
      <c r="M147" s="143" t="s">
        <v>1</v>
      </c>
      <c r="N147" s="144" t="s">
        <v>46</v>
      </c>
      <c r="P147" s="145">
        <f>O147*H147</f>
        <v>0</v>
      </c>
      <c r="Q147" s="145">
        <v>3.6900000000000002E-2</v>
      </c>
      <c r="R147" s="145">
        <f>Q147*H147</f>
        <v>4.428E-2</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2502</v>
      </c>
    </row>
    <row r="148" spans="2:65" s="12" customFormat="1">
      <c r="B148" s="170"/>
      <c r="D148" s="149" t="s">
        <v>1489</v>
      </c>
      <c r="E148" s="171" t="s">
        <v>1</v>
      </c>
      <c r="F148" s="172" t="s">
        <v>1490</v>
      </c>
      <c r="H148" s="171" t="s">
        <v>1</v>
      </c>
      <c r="I148" s="173"/>
      <c r="L148" s="170"/>
      <c r="M148" s="174"/>
      <c r="T148" s="175"/>
      <c r="AT148" s="171" t="s">
        <v>1489</v>
      </c>
      <c r="AU148" s="171" t="s">
        <v>90</v>
      </c>
      <c r="AV148" s="12" t="s">
        <v>88</v>
      </c>
      <c r="AW148" s="12" t="s">
        <v>36</v>
      </c>
      <c r="AX148" s="12" t="s">
        <v>81</v>
      </c>
      <c r="AY148" s="171" t="s">
        <v>299</v>
      </c>
    </row>
    <row r="149" spans="2:65" s="12" customFormat="1">
      <c r="B149" s="170"/>
      <c r="D149" s="149" t="s">
        <v>1489</v>
      </c>
      <c r="E149" s="171" t="s">
        <v>1</v>
      </c>
      <c r="F149" s="172" t="s">
        <v>1646</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E150" s="177" t="s">
        <v>1</v>
      </c>
      <c r="F150" s="178" t="s">
        <v>1802</v>
      </c>
      <c r="H150" s="179">
        <v>1.2</v>
      </c>
      <c r="I150" s="180"/>
      <c r="L150" s="176"/>
      <c r="M150" s="181"/>
      <c r="T150" s="182"/>
      <c r="AT150" s="177" t="s">
        <v>1489</v>
      </c>
      <c r="AU150" s="177" t="s">
        <v>90</v>
      </c>
      <c r="AV150" s="13" t="s">
        <v>90</v>
      </c>
      <c r="AW150" s="13" t="s">
        <v>36</v>
      </c>
      <c r="AX150" s="13" t="s">
        <v>88</v>
      </c>
      <c r="AY150" s="177" t="s">
        <v>299</v>
      </c>
    </row>
    <row r="151" spans="2:65" s="1" customFormat="1" ht="33" customHeight="1">
      <c r="B151" s="32"/>
      <c r="C151" s="136" t="s">
        <v>328</v>
      </c>
      <c r="D151" s="136" t="s">
        <v>302</v>
      </c>
      <c r="E151" s="137" t="s">
        <v>2503</v>
      </c>
      <c r="F151" s="138" t="s">
        <v>2504</v>
      </c>
      <c r="G151" s="139" t="s">
        <v>1520</v>
      </c>
      <c r="H151" s="140">
        <v>14.568</v>
      </c>
      <c r="I151" s="141"/>
      <c r="J151" s="142">
        <f>ROUND(I151*H151,2)</f>
        <v>0</v>
      </c>
      <c r="K151" s="138" t="s">
        <v>1487</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2505</v>
      </c>
    </row>
    <row r="152" spans="2:65" s="12" customFormat="1">
      <c r="B152" s="170"/>
      <c r="D152" s="149" t="s">
        <v>1489</v>
      </c>
      <c r="E152" s="171" t="s">
        <v>1</v>
      </c>
      <c r="F152" s="172" t="s">
        <v>1490</v>
      </c>
      <c r="H152" s="171" t="s">
        <v>1</v>
      </c>
      <c r="I152" s="173"/>
      <c r="L152" s="170"/>
      <c r="M152" s="174"/>
      <c r="T152" s="175"/>
      <c r="AT152" s="171" t="s">
        <v>1489</v>
      </c>
      <c r="AU152" s="171" t="s">
        <v>90</v>
      </c>
      <c r="AV152" s="12" t="s">
        <v>88</v>
      </c>
      <c r="AW152" s="12" t="s">
        <v>36</v>
      </c>
      <c r="AX152" s="12" t="s">
        <v>81</v>
      </c>
      <c r="AY152" s="171" t="s">
        <v>299</v>
      </c>
    </row>
    <row r="153" spans="2:65" s="12" customFormat="1">
      <c r="B153" s="170"/>
      <c r="D153" s="149" t="s">
        <v>1489</v>
      </c>
      <c r="E153" s="171" t="s">
        <v>1</v>
      </c>
      <c r="F153" s="172" t="s">
        <v>1646</v>
      </c>
      <c r="H153" s="171" t="s">
        <v>1</v>
      </c>
      <c r="I153" s="173"/>
      <c r="L153" s="170"/>
      <c r="M153" s="174"/>
      <c r="T153" s="175"/>
      <c r="AT153" s="171" t="s">
        <v>1489</v>
      </c>
      <c r="AU153" s="171" t="s">
        <v>90</v>
      </c>
      <c r="AV153" s="12" t="s">
        <v>88</v>
      </c>
      <c r="AW153" s="12" t="s">
        <v>36</v>
      </c>
      <c r="AX153" s="12" t="s">
        <v>81</v>
      </c>
      <c r="AY153" s="171" t="s">
        <v>299</v>
      </c>
    </row>
    <row r="154" spans="2:65" s="12" customFormat="1">
      <c r="B154" s="170"/>
      <c r="D154" s="149" t="s">
        <v>1489</v>
      </c>
      <c r="E154" s="171" t="s">
        <v>1</v>
      </c>
      <c r="F154" s="172" t="s">
        <v>2506</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E155" s="177" t="s">
        <v>1</v>
      </c>
      <c r="F155" s="178" t="s">
        <v>2507</v>
      </c>
      <c r="H155" s="179">
        <v>18.032</v>
      </c>
      <c r="I155" s="180"/>
      <c r="L155" s="176"/>
      <c r="M155" s="181"/>
      <c r="T155" s="182"/>
      <c r="AT155" s="177" t="s">
        <v>1489</v>
      </c>
      <c r="AU155" s="177" t="s">
        <v>90</v>
      </c>
      <c r="AV155" s="13" t="s">
        <v>90</v>
      </c>
      <c r="AW155" s="13" t="s">
        <v>36</v>
      </c>
      <c r="AX155" s="13" t="s">
        <v>81</v>
      </c>
      <c r="AY155" s="177" t="s">
        <v>299</v>
      </c>
    </row>
    <row r="156" spans="2:65" s="12" customFormat="1">
      <c r="B156" s="170"/>
      <c r="D156" s="149" t="s">
        <v>1489</v>
      </c>
      <c r="E156" s="171" t="s">
        <v>1</v>
      </c>
      <c r="F156" s="172" t="s">
        <v>2508</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2509</v>
      </c>
      <c r="H157" s="179">
        <v>38</v>
      </c>
      <c r="I157" s="180"/>
      <c r="L157" s="176"/>
      <c r="M157" s="181"/>
      <c r="T157" s="182"/>
      <c r="AT157" s="177" t="s">
        <v>1489</v>
      </c>
      <c r="AU157" s="177" t="s">
        <v>90</v>
      </c>
      <c r="AV157" s="13" t="s">
        <v>90</v>
      </c>
      <c r="AW157" s="13" t="s">
        <v>36</v>
      </c>
      <c r="AX157" s="13" t="s">
        <v>81</v>
      </c>
      <c r="AY157" s="177" t="s">
        <v>299</v>
      </c>
    </row>
    <row r="158" spans="2:65" s="14" customFormat="1">
      <c r="B158" s="183"/>
      <c r="D158" s="149" t="s">
        <v>1489</v>
      </c>
      <c r="E158" s="184" t="s">
        <v>1</v>
      </c>
      <c r="F158" s="185" t="s">
        <v>1496</v>
      </c>
      <c r="H158" s="186">
        <v>56.031999999999996</v>
      </c>
      <c r="I158" s="187"/>
      <c r="L158" s="183"/>
      <c r="M158" s="188"/>
      <c r="T158" s="189"/>
      <c r="AT158" s="184" t="s">
        <v>1489</v>
      </c>
      <c r="AU158" s="184" t="s">
        <v>90</v>
      </c>
      <c r="AV158" s="14" t="s">
        <v>318</v>
      </c>
      <c r="AW158" s="14" t="s">
        <v>36</v>
      </c>
      <c r="AX158" s="14" t="s">
        <v>81</v>
      </c>
      <c r="AY158" s="184" t="s">
        <v>299</v>
      </c>
    </row>
    <row r="159" spans="2:65" s="12" customFormat="1">
      <c r="B159" s="170"/>
      <c r="D159" s="149" t="s">
        <v>1489</v>
      </c>
      <c r="E159" s="171" t="s">
        <v>1</v>
      </c>
      <c r="F159" s="172" t="s">
        <v>1530</v>
      </c>
      <c r="H159" s="171" t="s">
        <v>1</v>
      </c>
      <c r="I159" s="173"/>
      <c r="L159" s="170"/>
      <c r="M159" s="174"/>
      <c r="T159" s="175"/>
      <c r="AT159" s="171" t="s">
        <v>1489</v>
      </c>
      <c r="AU159" s="171" t="s">
        <v>90</v>
      </c>
      <c r="AV159" s="12" t="s">
        <v>88</v>
      </c>
      <c r="AW159" s="12" t="s">
        <v>36</v>
      </c>
      <c r="AX159" s="12" t="s">
        <v>81</v>
      </c>
      <c r="AY159" s="171" t="s">
        <v>299</v>
      </c>
    </row>
    <row r="160" spans="2:65" s="13" customFormat="1">
      <c r="B160" s="176"/>
      <c r="D160" s="149" t="s">
        <v>1489</v>
      </c>
      <c r="E160" s="177" t="s">
        <v>1</v>
      </c>
      <c r="F160" s="178" t="s">
        <v>2510</v>
      </c>
      <c r="H160" s="179">
        <v>14.568</v>
      </c>
      <c r="I160" s="180"/>
      <c r="L160" s="176"/>
      <c r="M160" s="181"/>
      <c r="T160" s="182"/>
      <c r="AT160" s="177" t="s">
        <v>1489</v>
      </c>
      <c r="AU160" s="177" t="s">
        <v>90</v>
      </c>
      <c r="AV160" s="13" t="s">
        <v>90</v>
      </c>
      <c r="AW160" s="13" t="s">
        <v>36</v>
      </c>
      <c r="AX160" s="13" t="s">
        <v>88</v>
      </c>
      <c r="AY160" s="177" t="s">
        <v>299</v>
      </c>
    </row>
    <row r="161" spans="2:65" s="1" customFormat="1" ht="33" customHeight="1">
      <c r="B161" s="32"/>
      <c r="C161" s="136" t="s">
        <v>333</v>
      </c>
      <c r="D161" s="136" t="s">
        <v>302</v>
      </c>
      <c r="E161" s="137" t="s">
        <v>2511</v>
      </c>
      <c r="F161" s="138" t="s">
        <v>2512</v>
      </c>
      <c r="G161" s="139" t="s">
        <v>1520</v>
      </c>
      <c r="H161" s="140">
        <v>2.2410000000000001</v>
      </c>
      <c r="I161" s="141"/>
      <c r="J161" s="142">
        <f>ROUND(I161*H161,2)</f>
        <v>0</v>
      </c>
      <c r="K161" s="138" t="s">
        <v>1487</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2513</v>
      </c>
    </row>
    <row r="162" spans="2:65" s="12" customFormat="1">
      <c r="B162" s="170"/>
      <c r="D162" s="149" t="s">
        <v>1489</v>
      </c>
      <c r="E162" s="171" t="s">
        <v>1</v>
      </c>
      <c r="F162" s="172" t="s">
        <v>1490</v>
      </c>
      <c r="H162" s="171" t="s">
        <v>1</v>
      </c>
      <c r="I162" s="173"/>
      <c r="L162" s="170"/>
      <c r="M162" s="174"/>
      <c r="T162" s="175"/>
      <c r="AT162" s="171" t="s">
        <v>1489</v>
      </c>
      <c r="AU162" s="171" t="s">
        <v>90</v>
      </c>
      <c r="AV162" s="12" t="s">
        <v>88</v>
      </c>
      <c r="AW162" s="12" t="s">
        <v>36</v>
      </c>
      <c r="AX162" s="12" t="s">
        <v>81</v>
      </c>
      <c r="AY162" s="171" t="s">
        <v>299</v>
      </c>
    </row>
    <row r="163" spans="2:65" s="12" customFormat="1">
      <c r="B163" s="170"/>
      <c r="D163" s="149" t="s">
        <v>1489</v>
      </c>
      <c r="E163" s="171" t="s">
        <v>1</v>
      </c>
      <c r="F163" s="172" t="s">
        <v>1646</v>
      </c>
      <c r="H163" s="171" t="s">
        <v>1</v>
      </c>
      <c r="I163" s="173"/>
      <c r="L163" s="170"/>
      <c r="M163" s="174"/>
      <c r="T163" s="175"/>
      <c r="AT163" s="171" t="s">
        <v>1489</v>
      </c>
      <c r="AU163" s="171" t="s">
        <v>90</v>
      </c>
      <c r="AV163" s="12" t="s">
        <v>88</v>
      </c>
      <c r="AW163" s="12" t="s">
        <v>36</v>
      </c>
      <c r="AX163" s="12" t="s">
        <v>81</v>
      </c>
      <c r="AY163" s="171" t="s">
        <v>299</v>
      </c>
    </row>
    <row r="164" spans="2:65" s="12" customFormat="1">
      <c r="B164" s="170"/>
      <c r="D164" s="149" t="s">
        <v>1489</v>
      </c>
      <c r="E164" s="171" t="s">
        <v>1</v>
      </c>
      <c r="F164" s="172" t="s">
        <v>1535</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E165" s="177" t="s">
        <v>1</v>
      </c>
      <c r="F165" s="178" t="s">
        <v>2514</v>
      </c>
      <c r="H165" s="179">
        <v>2.2410000000000001</v>
      </c>
      <c r="I165" s="180"/>
      <c r="L165" s="176"/>
      <c r="M165" s="181"/>
      <c r="T165" s="182"/>
      <c r="AT165" s="177" t="s">
        <v>1489</v>
      </c>
      <c r="AU165" s="177" t="s">
        <v>90</v>
      </c>
      <c r="AV165" s="13" t="s">
        <v>90</v>
      </c>
      <c r="AW165" s="13" t="s">
        <v>36</v>
      </c>
      <c r="AX165" s="13" t="s">
        <v>88</v>
      </c>
      <c r="AY165" s="177" t="s">
        <v>299</v>
      </c>
    </row>
    <row r="166" spans="2:65" s="1" customFormat="1" ht="33" customHeight="1">
      <c r="B166" s="32"/>
      <c r="C166" s="136" t="s">
        <v>337</v>
      </c>
      <c r="D166" s="136" t="s">
        <v>302</v>
      </c>
      <c r="E166" s="137" t="s">
        <v>2515</v>
      </c>
      <c r="F166" s="138" t="s">
        <v>2516</v>
      </c>
      <c r="G166" s="139" t="s">
        <v>1520</v>
      </c>
      <c r="H166" s="140">
        <v>39.222000000000001</v>
      </c>
      <c r="I166" s="141"/>
      <c r="J166" s="142">
        <f>ROUND(I166*H166,2)</f>
        <v>0</v>
      </c>
      <c r="K166" s="138" t="s">
        <v>1487</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2517</v>
      </c>
    </row>
    <row r="167" spans="2:65" s="12" customFormat="1">
      <c r="B167" s="170"/>
      <c r="D167" s="149" t="s">
        <v>1489</v>
      </c>
      <c r="E167" s="171" t="s">
        <v>1</v>
      </c>
      <c r="F167" s="172" t="s">
        <v>1490</v>
      </c>
      <c r="H167" s="171" t="s">
        <v>1</v>
      </c>
      <c r="I167" s="173"/>
      <c r="L167" s="170"/>
      <c r="M167" s="174"/>
      <c r="T167" s="175"/>
      <c r="AT167" s="171" t="s">
        <v>1489</v>
      </c>
      <c r="AU167" s="171" t="s">
        <v>90</v>
      </c>
      <c r="AV167" s="12" t="s">
        <v>88</v>
      </c>
      <c r="AW167" s="12" t="s">
        <v>36</v>
      </c>
      <c r="AX167" s="12" t="s">
        <v>81</v>
      </c>
      <c r="AY167" s="171" t="s">
        <v>299</v>
      </c>
    </row>
    <row r="168" spans="2:65" s="12" customFormat="1">
      <c r="B168" s="170"/>
      <c r="D168" s="149" t="s">
        <v>1489</v>
      </c>
      <c r="E168" s="171" t="s">
        <v>1</v>
      </c>
      <c r="F168" s="172" t="s">
        <v>1646</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1540</v>
      </c>
      <c r="H169" s="171" t="s">
        <v>1</v>
      </c>
      <c r="I169" s="173"/>
      <c r="L169" s="170"/>
      <c r="M169" s="174"/>
      <c r="T169" s="175"/>
      <c r="AT169" s="171" t="s">
        <v>1489</v>
      </c>
      <c r="AU169" s="171" t="s">
        <v>90</v>
      </c>
      <c r="AV169" s="12" t="s">
        <v>88</v>
      </c>
      <c r="AW169" s="12" t="s">
        <v>36</v>
      </c>
      <c r="AX169" s="12" t="s">
        <v>81</v>
      </c>
      <c r="AY169" s="171" t="s">
        <v>299</v>
      </c>
    </row>
    <row r="170" spans="2:65" s="13" customFormat="1">
      <c r="B170" s="176"/>
      <c r="D170" s="149" t="s">
        <v>1489</v>
      </c>
      <c r="E170" s="177" t="s">
        <v>1</v>
      </c>
      <c r="F170" s="178" t="s">
        <v>2518</v>
      </c>
      <c r="H170" s="179">
        <v>39.222000000000001</v>
      </c>
      <c r="I170" s="180"/>
      <c r="L170" s="176"/>
      <c r="M170" s="181"/>
      <c r="T170" s="182"/>
      <c r="AT170" s="177" t="s">
        <v>1489</v>
      </c>
      <c r="AU170" s="177" t="s">
        <v>90</v>
      </c>
      <c r="AV170" s="13" t="s">
        <v>90</v>
      </c>
      <c r="AW170" s="13" t="s">
        <v>36</v>
      </c>
      <c r="AX170" s="13" t="s">
        <v>88</v>
      </c>
      <c r="AY170" s="177" t="s">
        <v>299</v>
      </c>
    </row>
    <row r="171" spans="2:65" s="1" customFormat="1" ht="33" customHeight="1">
      <c r="B171" s="32"/>
      <c r="C171" s="136" t="s">
        <v>342</v>
      </c>
      <c r="D171" s="136" t="s">
        <v>302</v>
      </c>
      <c r="E171" s="137" t="s">
        <v>1803</v>
      </c>
      <c r="F171" s="138" t="s">
        <v>1804</v>
      </c>
      <c r="G171" s="139" t="s">
        <v>1520</v>
      </c>
      <c r="H171" s="140">
        <v>46.441000000000003</v>
      </c>
      <c r="I171" s="141"/>
      <c r="J171" s="142">
        <f>ROUND(I171*H171,2)</f>
        <v>0</v>
      </c>
      <c r="K171" s="138" t="s">
        <v>1487</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2519</v>
      </c>
    </row>
    <row r="172" spans="2:65" s="12" customFormat="1">
      <c r="B172" s="170"/>
      <c r="D172" s="149" t="s">
        <v>1489</v>
      </c>
      <c r="E172" s="171" t="s">
        <v>1</v>
      </c>
      <c r="F172" s="172" t="s">
        <v>1490</v>
      </c>
      <c r="H172" s="171" t="s">
        <v>1</v>
      </c>
      <c r="I172" s="173"/>
      <c r="L172" s="170"/>
      <c r="M172" s="174"/>
      <c r="T172" s="175"/>
      <c r="AT172" s="171" t="s">
        <v>1489</v>
      </c>
      <c r="AU172" s="171" t="s">
        <v>90</v>
      </c>
      <c r="AV172" s="12" t="s">
        <v>88</v>
      </c>
      <c r="AW172" s="12" t="s">
        <v>36</v>
      </c>
      <c r="AX172" s="12" t="s">
        <v>81</v>
      </c>
      <c r="AY172" s="171" t="s">
        <v>299</v>
      </c>
    </row>
    <row r="173" spans="2:65" s="12" customFormat="1">
      <c r="B173" s="170"/>
      <c r="D173" s="149" t="s">
        <v>1489</v>
      </c>
      <c r="E173" s="171" t="s">
        <v>1</v>
      </c>
      <c r="F173" s="172" t="s">
        <v>1646</v>
      </c>
      <c r="H173" s="171" t="s">
        <v>1</v>
      </c>
      <c r="I173" s="173"/>
      <c r="L173" s="170"/>
      <c r="M173" s="174"/>
      <c r="T173" s="175"/>
      <c r="AT173" s="171" t="s">
        <v>1489</v>
      </c>
      <c r="AU173" s="171" t="s">
        <v>90</v>
      </c>
      <c r="AV173" s="12" t="s">
        <v>88</v>
      </c>
      <c r="AW173" s="12" t="s">
        <v>36</v>
      </c>
      <c r="AX173" s="12" t="s">
        <v>81</v>
      </c>
      <c r="AY173" s="171" t="s">
        <v>299</v>
      </c>
    </row>
    <row r="174" spans="2:65" s="12" customFormat="1" ht="20.399999999999999">
      <c r="B174" s="170"/>
      <c r="D174" s="149" t="s">
        <v>1489</v>
      </c>
      <c r="E174" s="171" t="s">
        <v>1</v>
      </c>
      <c r="F174" s="172" t="s">
        <v>2520</v>
      </c>
      <c r="H174" s="171" t="s">
        <v>1</v>
      </c>
      <c r="I174" s="173"/>
      <c r="L174" s="170"/>
      <c r="M174" s="174"/>
      <c r="T174" s="175"/>
      <c r="AT174" s="171" t="s">
        <v>1489</v>
      </c>
      <c r="AU174" s="171" t="s">
        <v>90</v>
      </c>
      <c r="AV174" s="12" t="s">
        <v>88</v>
      </c>
      <c r="AW174" s="12" t="s">
        <v>36</v>
      </c>
      <c r="AX174" s="12" t="s">
        <v>81</v>
      </c>
      <c r="AY174" s="171" t="s">
        <v>299</v>
      </c>
    </row>
    <row r="175" spans="2:65" s="13" customFormat="1">
      <c r="B175" s="176"/>
      <c r="D175" s="149" t="s">
        <v>1489</v>
      </c>
      <c r="E175" s="177" t="s">
        <v>1</v>
      </c>
      <c r="F175" s="178" t="s">
        <v>2521</v>
      </c>
      <c r="H175" s="179">
        <v>62.298999999999999</v>
      </c>
      <c r="I175" s="180"/>
      <c r="L175" s="176"/>
      <c r="M175" s="181"/>
      <c r="T175" s="182"/>
      <c r="AT175" s="177" t="s">
        <v>1489</v>
      </c>
      <c r="AU175" s="177" t="s">
        <v>90</v>
      </c>
      <c r="AV175" s="13" t="s">
        <v>90</v>
      </c>
      <c r="AW175" s="13" t="s">
        <v>36</v>
      </c>
      <c r="AX175" s="13" t="s">
        <v>81</v>
      </c>
      <c r="AY175" s="177" t="s">
        <v>299</v>
      </c>
    </row>
    <row r="176" spans="2:65" s="13" customFormat="1">
      <c r="B176" s="176"/>
      <c r="D176" s="149" t="s">
        <v>1489</v>
      </c>
      <c r="E176" s="177" t="s">
        <v>1</v>
      </c>
      <c r="F176" s="178" t="s">
        <v>2522</v>
      </c>
      <c r="H176" s="179">
        <v>15.07</v>
      </c>
      <c r="I176" s="180"/>
      <c r="L176" s="176"/>
      <c r="M176" s="181"/>
      <c r="T176" s="182"/>
      <c r="AT176" s="177" t="s">
        <v>1489</v>
      </c>
      <c r="AU176" s="177" t="s">
        <v>90</v>
      </c>
      <c r="AV176" s="13" t="s">
        <v>90</v>
      </c>
      <c r="AW176" s="13" t="s">
        <v>36</v>
      </c>
      <c r="AX176" s="13" t="s">
        <v>81</v>
      </c>
      <c r="AY176" s="177" t="s">
        <v>299</v>
      </c>
    </row>
    <row r="177" spans="2:65" s="13" customFormat="1">
      <c r="B177" s="176"/>
      <c r="D177" s="149" t="s">
        <v>1489</v>
      </c>
      <c r="E177" s="177" t="s">
        <v>1</v>
      </c>
      <c r="F177" s="178" t="s">
        <v>1904</v>
      </c>
      <c r="H177" s="179">
        <v>4.3259999999999996</v>
      </c>
      <c r="I177" s="180"/>
      <c r="L177" s="176"/>
      <c r="M177" s="181"/>
      <c r="T177" s="182"/>
      <c r="AT177" s="177" t="s">
        <v>1489</v>
      </c>
      <c r="AU177" s="177" t="s">
        <v>90</v>
      </c>
      <c r="AV177" s="13" t="s">
        <v>90</v>
      </c>
      <c r="AW177" s="13" t="s">
        <v>36</v>
      </c>
      <c r="AX177" s="13" t="s">
        <v>81</v>
      </c>
      <c r="AY177" s="177" t="s">
        <v>299</v>
      </c>
    </row>
    <row r="178" spans="2:65" s="15" customFormat="1">
      <c r="B178" s="190"/>
      <c r="D178" s="149" t="s">
        <v>1489</v>
      </c>
      <c r="E178" s="191" t="s">
        <v>1</v>
      </c>
      <c r="F178" s="192" t="s">
        <v>1549</v>
      </c>
      <c r="H178" s="193">
        <v>81.694999999999993</v>
      </c>
      <c r="I178" s="194"/>
      <c r="L178" s="190"/>
      <c r="M178" s="195"/>
      <c r="T178" s="196"/>
      <c r="AT178" s="191" t="s">
        <v>1489</v>
      </c>
      <c r="AU178" s="191" t="s">
        <v>90</v>
      </c>
      <c r="AV178" s="15" t="s">
        <v>298</v>
      </c>
      <c r="AW178" s="15" t="s">
        <v>36</v>
      </c>
      <c r="AX178" s="15" t="s">
        <v>81</v>
      </c>
      <c r="AY178" s="191" t="s">
        <v>299</v>
      </c>
    </row>
    <row r="179" spans="2:65" s="12" customFormat="1">
      <c r="B179" s="170"/>
      <c r="D179" s="149" t="s">
        <v>1489</v>
      </c>
      <c r="E179" s="171" t="s">
        <v>1</v>
      </c>
      <c r="F179" s="172" t="s">
        <v>2523</v>
      </c>
      <c r="H179" s="171" t="s">
        <v>1</v>
      </c>
      <c r="I179" s="173"/>
      <c r="L179" s="170"/>
      <c r="M179" s="174"/>
      <c r="T179" s="175"/>
      <c r="AT179" s="171" t="s">
        <v>1489</v>
      </c>
      <c r="AU179" s="171" t="s">
        <v>90</v>
      </c>
      <c r="AV179" s="12" t="s">
        <v>88</v>
      </c>
      <c r="AW179" s="12" t="s">
        <v>36</v>
      </c>
      <c r="AX179" s="12" t="s">
        <v>81</v>
      </c>
      <c r="AY179" s="171" t="s">
        <v>299</v>
      </c>
    </row>
    <row r="180" spans="2:65" s="12" customFormat="1" ht="20.399999999999999">
      <c r="B180" s="170"/>
      <c r="D180" s="149" t="s">
        <v>1489</v>
      </c>
      <c r="E180" s="171" t="s">
        <v>1</v>
      </c>
      <c r="F180" s="172" t="s">
        <v>2524</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E181" s="177" t="s">
        <v>1</v>
      </c>
      <c r="F181" s="178" t="s">
        <v>2525</v>
      </c>
      <c r="H181" s="179">
        <v>96.923000000000002</v>
      </c>
      <c r="I181" s="180"/>
      <c r="L181" s="176"/>
      <c r="M181" s="181"/>
      <c r="T181" s="182"/>
      <c r="AT181" s="177" t="s">
        <v>1489</v>
      </c>
      <c r="AU181" s="177" t="s">
        <v>90</v>
      </c>
      <c r="AV181" s="13" t="s">
        <v>90</v>
      </c>
      <c r="AW181" s="13" t="s">
        <v>36</v>
      </c>
      <c r="AX181" s="13" t="s">
        <v>81</v>
      </c>
      <c r="AY181" s="177" t="s">
        <v>299</v>
      </c>
    </row>
    <row r="182" spans="2:65" s="14" customFormat="1">
      <c r="B182" s="183"/>
      <c r="D182" s="149" t="s">
        <v>1489</v>
      </c>
      <c r="E182" s="184" t="s">
        <v>1</v>
      </c>
      <c r="F182" s="185" t="s">
        <v>1496</v>
      </c>
      <c r="H182" s="186">
        <v>178.61799999999999</v>
      </c>
      <c r="I182" s="187"/>
      <c r="L182" s="183"/>
      <c r="M182" s="188"/>
      <c r="T182" s="189"/>
      <c r="AT182" s="184" t="s">
        <v>1489</v>
      </c>
      <c r="AU182" s="184" t="s">
        <v>90</v>
      </c>
      <c r="AV182" s="14" t="s">
        <v>318</v>
      </c>
      <c r="AW182" s="14" t="s">
        <v>36</v>
      </c>
      <c r="AX182" s="14" t="s">
        <v>81</v>
      </c>
      <c r="AY182" s="184" t="s">
        <v>299</v>
      </c>
    </row>
    <row r="183" spans="2:65" s="12" customFormat="1">
      <c r="B183" s="170"/>
      <c r="D183" s="149" t="s">
        <v>1489</v>
      </c>
      <c r="E183" s="171" t="s">
        <v>1</v>
      </c>
      <c r="F183" s="172" t="s">
        <v>1530</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E184" s="177" t="s">
        <v>1</v>
      </c>
      <c r="F184" s="178" t="s">
        <v>2526</v>
      </c>
      <c r="H184" s="179">
        <v>46.441000000000003</v>
      </c>
      <c r="I184" s="180"/>
      <c r="L184" s="176"/>
      <c r="M184" s="181"/>
      <c r="T184" s="182"/>
      <c r="AT184" s="177" t="s">
        <v>1489</v>
      </c>
      <c r="AU184" s="177" t="s">
        <v>90</v>
      </c>
      <c r="AV184" s="13" t="s">
        <v>90</v>
      </c>
      <c r="AW184" s="13" t="s">
        <v>36</v>
      </c>
      <c r="AX184" s="13" t="s">
        <v>88</v>
      </c>
      <c r="AY184" s="177" t="s">
        <v>299</v>
      </c>
    </row>
    <row r="185" spans="2:65" s="1" customFormat="1" ht="33" customHeight="1">
      <c r="B185" s="32"/>
      <c r="C185" s="136" t="s">
        <v>347</v>
      </c>
      <c r="D185" s="136" t="s">
        <v>302</v>
      </c>
      <c r="E185" s="137" t="s">
        <v>1811</v>
      </c>
      <c r="F185" s="138" t="s">
        <v>1812</v>
      </c>
      <c r="G185" s="139" t="s">
        <v>1520</v>
      </c>
      <c r="H185" s="140">
        <v>7.1449999999999996</v>
      </c>
      <c r="I185" s="141"/>
      <c r="J185" s="142">
        <f>ROUND(I185*H185,2)</f>
        <v>0</v>
      </c>
      <c r="K185" s="138" t="s">
        <v>1487</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2527</v>
      </c>
    </row>
    <row r="186" spans="2:65" s="12" customFormat="1">
      <c r="B186" s="170"/>
      <c r="D186" s="149" t="s">
        <v>1489</v>
      </c>
      <c r="E186" s="171" t="s">
        <v>1</v>
      </c>
      <c r="F186" s="172" t="s">
        <v>1490</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1646</v>
      </c>
      <c r="H187" s="171" t="s">
        <v>1</v>
      </c>
      <c r="I187" s="173"/>
      <c r="L187" s="170"/>
      <c r="M187" s="174"/>
      <c r="T187" s="175"/>
      <c r="AT187" s="171" t="s">
        <v>1489</v>
      </c>
      <c r="AU187" s="171" t="s">
        <v>90</v>
      </c>
      <c r="AV187" s="12" t="s">
        <v>88</v>
      </c>
      <c r="AW187" s="12" t="s">
        <v>36</v>
      </c>
      <c r="AX187" s="12" t="s">
        <v>81</v>
      </c>
      <c r="AY187" s="171" t="s">
        <v>299</v>
      </c>
    </row>
    <row r="188" spans="2:65" s="12" customFormat="1">
      <c r="B188" s="170"/>
      <c r="D188" s="149" t="s">
        <v>1489</v>
      </c>
      <c r="E188" s="171" t="s">
        <v>1</v>
      </c>
      <c r="F188" s="172" t="s">
        <v>1535</v>
      </c>
      <c r="H188" s="171" t="s">
        <v>1</v>
      </c>
      <c r="I188" s="173"/>
      <c r="L188" s="170"/>
      <c r="M188" s="174"/>
      <c r="T188" s="175"/>
      <c r="AT188" s="171" t="s">
        <v>1489</v>
      </c>
      <c r="AU188" s="171" t="s">
        <v>90</v>
      </c>
      <c r="AV188" s="12" t="s">
        <v>88</v>
      </c>
      <c r="AW188" s="12" t="s">
        <v>36</v>
      </c>
      <c r="AX188" s="12" t="s">
        <v>81</v>
      </c>
      <c r="AY188" s="171" t="s">
        <v>299</v>
      </c>
    </row>
    <row r="189" spans="2:65" s="13" customFormat="1">
      <c r="B189" s="176"/>
      <c r="D189" s="149" t="s">
        <v>1489</v>
      </c>
      <c r="E189" s="177" t="s">
        <v>1</v>
      </c>
      <c r="F189" s="178" t="s">
        <v>2528</v>
      </c>
      <c r="H189" s="179">
        <v>7.1449999999999996</v>
      </c>
      <c r="I189" s="180"/>
      <c r="L189" s="176"/>
      <c r="M189" s="181"/>
      <c r="T189" s="182"/>
      <c r="AT189" s="177" t="s">
        <v>1489</v>
      </c>
      <c r="AU189" s="177" t="s">
        <v>90</v>
      </c>
      <c r="AV189" s="13" t="s">
        <v>90</v>
      </c>
      <c r="AW189" s="13" t="s">
        <v>36</v>
      </c>
      <c r="AX189" s="13" t="s">
        <v>88</v>
      </c>
      <c r="AY189" s="177" t="s">
        <v>299</v>
      </c>
    </row>
    <row r="190" spans="2:65" s="1" customFormat="1" ht="33" customHeight="1">
      <c r="B190" s="32"/>
      <c r="C190" s="136" t="s">
        <v>351</v>
      </c>
      <c r="D190" s="136" t="s">
        <v>302</v>
      </c>
      <c r="E190" s="137" t="s">
        <v>1815</v>
      </c>
      <c r="F190" s="138" t="s">
        <v>1816</v>
      </c>
      <c r="G190" s="139" t="s">
        <v>1520</v>
      </c>
      <c r="H190" s="140">
        <v>125.033</v>
      </c>
      <c r="I190" s="141"/>
      <c r="J190" s="142">
        <f>ROUND(I190*H190,2)</f>
        <v>0</v>
      </c>
      <c r="K190" s="138" t="s">
        <v>1487</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2529</v>
      </c>
    </row>
    <row r="191" spans="2:65" s="12" customFormat="1">
      <c r="B191" s="170"/>
      <c r="D191" s="149" t="s">
        <v>1489</v>
      </c>
      <c r="E191" s="171" t="s">
        <v>1</v>
      </c>
      <c r="F191" s="172" t="s">
        <v>1490</v>
      </c>
      <c r="H191" s="171" t="s">
        <v>1</v>
      </c>
      <c r="I191" s="173"/>
      <c r="L191" s="170"/>
      <c r="M191" s="174"/>
      <c r="T191" s="175"/>
      <c r="AT191" s="171" t="s">
        <v>1489</v>
      </c>
      <c r="AU191" s="171" t="s">
        <v>90</v>
      </c>
      <c r="AV191" s="12" t="s">
        <v>88</v>
      </c>
      <c r="AW191" s="12" t="s">
        <v>36</v>
      </c>
      <c r="AX191" s="12" t="s">
        <v>81</v>
      </c>
      <c r="AY191" s="171" t="s">
        <v>299</v>
      </c>
    </row>
    <row r="192" spans="2:65" s="12" customFormat="1">
      <c r="B192" s="170"/>
      <c r="D192" s="149" t="s">
        <v>1489</v>
      </c>
      <c r="E192" s="171" t="s">
        <v>1</v>
      </c>
      <c r="F192" s="172" t="s">
        <v>1646</v>
      </c>
      <c r="H192" s="171" t="s">
        <v>1</v>
      </c>
      <c r="I192" s="173"/>
      <c r="L192" s="170"/>
      <c r="M192" s="174"/>
      <c r="T192" s="175"/>
      <c r="AT192" s="171" t="s">
        <v>1489</v>
      </c>
      <c r="AU192" s="171" t="s">
        <v>90</v>
      </c>
      <c r="AV192" s="12" t="s">
        <v>88</v>
      </c>
      <c r="AW192" s="12" t="s">
        <v>36</v>
      </c>
      <c r="AX192" s="12" t="s">
        <v>81</v>
      </c>
      <c r="AY192" s="171" t="s">
        <v>299</v>
      </c>
    </row>
    <row r="193" spans="2:65" s="12" customFormat="1">
      <c r="B193" s="170"/>
      <c r="D193" s="149" t="s">
        <v>1489</v>
      </c>
      <c r="E193" s="171" t="s">
        <v>1</v>
      </c>
      <c r="F193" s="172" t="s">
        <v>1540</v>
      </c>
      <c r="H193" s="171" t="s">
        <v>1</v>
      </c>
      <c r="I193" s="173"/>
      <c r="L193" s="170"/>
      <c r="M193" s="174"/>
      <c r="T193" s="175"/>
      <c r="AT193" s="171" t="s">
        <v>1489</v>
      </c>
      <c r="AU193" s="171" t="s">
        <v>90</v>
      </c>
      <c r="AV193" s="12" t="s">
        <v>88</v>
      </c>
      <c r="AW193" s="12" t="s">
        <v>36</v>
      </c>
      <c r="AX193" s="12" t="s">
        <v>81</v>
      </c>
      <c r="AY193" s="171" t="s">
        <v>299</v>
      </c>
    </row>
    <row r="194" spans="2:65" s="13" customFormat="1">
      <c r="B194" s="176"/>
      <c r="D194" s="149" t="s">
        <v>1489</v>
      </c>
      <c r="E194" s="177" t="s">
        <v>1</v>
      </c>
      <c r="F194" s="178" t="s">
        <v>2530</v>
      </c>
      <c r="H194" s="179">
        <v>125.033</v>
      </c>
      <c r="I194" s="180"/>
      <c r="L194" s="176"/>
      <c r="M194" s="181"/>
      <c r="T194" s="182"/>
      <c r="AT194" s="177" t="s">
        <v>1489</v>
      </c>
      <c r="AU194" s="177" t="s">
        <v>90</v>
      </c>
      <c r="AV194" s="13" t="s">
        <v>90</v>
      </c>
      <c r="AW194" s="13" t="s">
        <v>36</v>
      </c>
      <c r="AX194" s="13" t="s">
        <v>88</v>
      </c>
      <c r="AY194" s="177" t="s">
        <v>299</v>
      </c>
    </row>
    <row r="195" spans="2:65" s="1" customFormat="1" ht="24.15" customHeight="1">
      <c r="B195" s="32"/>
      <c r="C195" s="136" t="s">
        <v>8</v>
      </c>
      <c r="D195" s="136" t="s">
        <v>302</v>
      </c>
      <c r="E195" s="137" t="s">
        <v>1571</v>
      </c>
      <c r="F195" s="138" t="s">
        <v>1572</v>
      </c>
      <c r="G195" s="139" t="s">
        <v>1520</v>
      </c>
      <c r="H195" s="140">
        <v>7.633</v>
      </c>
      <c r="I195" s="141"/>
      <c r="J195" s="142">
        <f>ROUND(I195*H195,2)</f>
        <v>0</v>
      </c>
      <c r="K195" s="138" t="s">
        <v>1487</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2531</v>
      </c>
    </row>
    <row r="196" spans="2:65" s="12" customFormat="1">
      <c r="B196" s="170"/>
      <c r="D196" s="149" t="s">
        <v>1489</v>
      </c>
      <c r="E196" s="171" t="s">
        <v>1</v>
      </c>
      <c r="F196" s="172" t="s">
        <v>1490</v>
      </c>
      <c r="H196" s="171" t="s">
        <v>1</v>
      </c>
      <c r="I196" s="173"/>
      <c r="L196" s="170"/>
      <c r="M196" s="174"/>
      <c r="T196" s="175"/>
      <c r="AT196" s="171" t="s">
        <v>1489</v>
      </c>
      <c r="AU196" s="171" t="s">
        <v>90</v>
      </c>
      <c r="AV196" s="12" t="s">
        <v>88</v>
      </c>
      <c r="AW196" s="12" t="s">
        <v>36</v>
      </c>
      <c r="AX196" s="12" t="s">
        <v>81</v>
      </c>
      <c r="AY196" s="171" t="s">
        <v>299</v>
      </c>
    </row>
    <row r="197" spans="2:65" s="12" customFormat="1">
      <c r="B197" s="170"/>
      <c r="D197" s="149" t="s">
        <v>1489</v>
      </c>
      <c r="E197" s="171" t="s">
        <v>1</v>
      </c>
      <c r="F197" s="172" t="s">
        <v>1646</v>
      </c>
      <c r="H197" s="171" t="s">
        <v>1</v>
      </c>
      <c r="I197" s="173"/>
      <c r="L197" s="170"/>
      <c r="M197" s="174"/>
      <c r="T197" s="175"/>
      <c r="AT197" s="171" t="s">
        <v>1489</v>
      </c>
      <c r="AU197" s="171" t="s">
        <v>90</v>
      </c>
      <c r="AV197" s="12" t="s">
        <v>88</v>
      </c>
      <c r="AW197" s="12" t="s">
        <v>36</v>
      </c>
      <c r="AX197" s="12" t="s">
        <v>81</v>
      </c>
      <c r="AY197" s="171" t="s">
        <v>299</v>
      </c>
    </row>
    <row r="198" spans="2:65" s="13" customFormat="1">
      <c r="B198" s="176"/>
      <c r="D198" s="149" t="s">
        <v>1489</v>
      </c>
      <c r="E198" s="177" t="s">
        <v>1</v>
      </c>
      <c r="F198" s="178" t="s">
        <v>2532</v>
      </c>
      <c r="H198" s="179">
        <v>2.08</v>
      </c>
      <c r="I198" s="180"/>
      <c r="L198" s="176"/>
      <c r="M198" s="181"/>
      <c r="T198" s="182"/>
      <c r="AT198" s="177" t="s">
        <v>1489</v>
      </c>
      <c r="AU198" s="177" t="s">
        <v>90</v>
      </c>
      <c r="AV198" s="13" t="s">
        <v>90</v>
      </c>
      <c r="AW198" s="13" t="s">
        <v>36</v>
      </c>
      <c r="AX198" s="13" t="s">
        <v>81</v>
      </c>
      <c r="AY198" s="177" t="s">
        <v>299</v>
      </c>
    </row>
    <row r="199" spans="2:65" s="13" customFormat="1">
      <c r="B199" s="176"/>
      <c r="D199" s="149" t="s">
        <v>1489</v>
      </c>
      <c r="E199" s="177" t="s">
        <v>1</v>
      </c>
      <c r="F199" s="178" t="s">
        <v>2533</v>
      </c>
      <c r="H199" s="179">
        <v>3.6</v>
      </c>
      <c r="I199" s="180"/>
      <c r="L199" s="176"/>
      <c r="M199" s="181"/>
      <c r="T199" s="182"/>
      <c r="AT199" s="177" t="s">
        <v>1489</v>
      </c>
      <c r="AU199" s="177" t="s">
        <v>90</v>
      </c>
      <c r="AV199" s="13" t="s">
        <v>90</v>
      </c>
      <c r="AW199" s="13" t="s">
        <v>36</v>
      </c>
      <c r="AX199" s="13" t="s">
        <v>81</v>
      </c>
      <c r="AY199" s="177" t="s">
        <v>299</v>
      </c>
    </row>
    <row r="200" spans="2:65" s="13" customFormat="1">
      <c r="B200" s="176"/>
      <c r="D200" s="149" t="s">
        <v>1489</v>
      </c>
      <c r="E200" s="177" t="s">
        <v>1</v>
      </c>
      <c r="F200" s="178" t="s">
        <v>1820</v>
      </c>
      <c r="H200" s="179">
        <v>1.9530000000000001</v>
      </c>
      <c r="I200" s="180"/>
      <c r="L200" s="176"/>
      <c r="M200" s="181"/>
      <c r="T200" s="182"/>
      <c r="AT200" s="177" t="s">
        <v>1489</v>
      </c>
      <c r="AU200" s="177" t="s">
        <v>90</v>
      </c>
      <c r="AV200" s="13" t="s">
        <v>90</v>
      </c>
      <c r="AW200" s="13" t="s">
        <v>36</v>
      </c>
      <c r="AX200" s="13" t="s">
        <v>81</v>
      </c>
      <c r="AY200" s="177" t="s">
        <v>299</v>
      </c>
    </row>
    <row r="201" spans="2:65" s="14" customFormat="1">
      <c r="B201" s="183"/>
      <c r="D201" s="149" t="s">
        <v>1489</v>
      </c>
      <c r="E201" s="184" t="s">
        <v>1</v>
      </c>
      <c r="F201" s="185" t="s">
        <v>1496</v>
      </c>
      <c r="H201" s="186">
        <v>7.633</v>
      </c>
      <c r="I201" s="187"/>
      <c r="L201" s="183"/>
      <c r="M201" s="188"/>
      <c r="T201" s="189"/>
      <c r="AT201" s="184" t="s">
        <v>1489</v>
      </c>
      <c r="AU201" s="184" t="s">
        <v>90</v>
      </c>
      <c r="AV201" s="14" t="s">
        <v>318</v>
      </c>
      <c r="AW201" s="14" t="s">
        <v>36</v>
      </c>
      <c r="AX201" s="14" t="s">
        <v>88</v>
      </c>
      <c r="AY201" s="184" t="s">
        <v>299</v>
      </c>
    </row>
    <row r="202" spans="2:65" s="1" customFormat="1" ht="44.25" customHeight="1">
      <c r="B202" s="32"/>
      <c r="C202" s="136" t="s">
        <v>362</v>
      </c>
      <c r="D202" s="136" t="s">
        <v>302</v>
      </c>
      <c r="E202" s="137" t="s">
        <v>1578</v>
      </c>
      <c r="F202" s="138" t="s">
        <v>1579</v>
      </c>
      <c r="G202" s="139" t="s">
        <v>647</v>
      </c>
      <c r="H202" s="140">
        <v>21</v>
      </c>
      <c r="I202" s="141"/>
      <c r="J202" s="142">
        <f>ROUND(I202*H202,2)</f>
        <v>0</v>
      </c>
      <c r="K202" s="138" t="s">
        <v>1487</v>
      </c>
      <c r="L202" s="32"/>
      <c r="M202" s="143" t="s">
        <v>1</v>
      </c>
      <c r="N202" s="144" t="s">
        <v>46</v>
      </c>
      <c r="P202" s="145">
        <f>O202*H202</f>
        <v>0</v>
      </c>
      <c r="Q202" s="145">
        <v>1.7000000000000001E-2</v>
      </c>
      <c r="R202" s="145">
        <f>Q202*H202</f>
        <v>0.35700000000000004</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2534</v>
      </c>
    </row>
    <row r="203" spans="2:65" s="12" customFormat="1">
      <c r="B203" s="170"/>
      <c r="D203" s="149" t="s">
        <v>1489</v>
      </c>
      <c r="E203" s="171" t="s">
        <v>1</v>
      </c>
      <c r="F203" s="172" t="s">
        <v>1490</v>
      </c>
      <c r="H203" s="171" t="s">
        <v>1</v>
      </c>
      <c r="I203" s="173"/>
      <c r="L203" s="170"/>
      <c r="M203" s="174"/>
      <c r="T203" s="175"/>
      <c r="AT203" s="171" t="s">
        <v>1489</v>
      </c>
      <c r="AU203" s="171" t="s">
        <v>90</v>
      </c>
      <c r="AV203" s="12" t="s">
        <v>88</v>
      </c>
      <c r="AW203" s="12" t="s">
        <v>36</v>
      </c>
      <c r="AX203" s="12" t="s">
        <v>81</v>
      </c>
      <c r="AY203" s="171" t="s">
        <v>299</v>
      </c>
    </row>
    <row r="204" spans="2:65" s="12" customFormat="1">
      <c r="B204" s="170"/>
      <c r="D204" s="149" t="s">
        <v>1489</v>
      </c>
      <c r="E204" s="171" t="s">
        <v>1</v>
      </c>
      <c r="F204" s="172" t="s">
        <v>1646</v>
      </c>
      <c r="H204" s="171" t="s">
        <v>1</v>
      </c>
      <c r="I204" s="173"/>
      <c r="L204" s="170"/>
      <c r="M204" s="174"/>
      <c r="T204" s="175"/>
      <c r="AT204" s="171" t="s">
        <v>1489</v>
      </c>
      <c r="AU204" s="171" t="s">
        <v>90</v>
      </c>
      <c r="AV204" s="12" t="s">
        <v>88</v>
      </c>
      <c r="AW204" s="12" t="s">
        <v>36</v>
      </c>
      <c r="AX204" s="12" t="s">
        <v>81</v>
      </c>
      <c r="AY204" s="171" t="s">
        <v>299</v>
      </c>
    </row>
    <row r="205" spans="2:65" s="12" customFormat="1">
      <c r="B205" s="170"/>
      <c r="D205" s="149" t="s">
        <v>1489</v>
      </c>
      <c r="E205" s="171" t="s">
        <v>1</v>
      </c>
      <c r="F205" s="172" t="s">
        <v>1581</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2535</v>
      </c>
      <c r="H206" s="179">
        <v>21</v>
      </c>
      <c r="I206" s="180"/>
      <c r="L206" s="176"/>
      <c r="M206" s="181"/>
      <c r="T206" s="182"/>
      <c r="AT206" s="177" t="s">
        <v>1489</v>
      </c>
      <c r="AU206" s="177" t="s">
        <v>90</v>
      </c>
      <c r="AV206" s="13" t="s">
        <v>90</v>
      </c>
      <c r="AW206" s="13" t="s">
        <v>36</v>
      </c>
      <c r="AX206" s="13" t="s">
        <v>88</v>
      </c>
      <c r="AY206" s="177" t="s">
        <v>299</v>
      </c>
    </row>
    <row r="207" spans="2:65" s="1" customFormat="1" ht="24.15" customHeight="1">
      <c r="B207" s="32"/>
      <c r="C207" s="158" t="s">
        <v>367</v>
      </c>
      <c r="D207" s="158" t="s">
        <v>340</v>
      </c>
      <c r="E207" s="159" t="s">
        <v>1583</v>
      </c>
      <c r="F207" s="160" t="s">
        <v>1584</v>
      </c>
      <c r="G207" s="161" t="s">
        <v>647</v>
      </c>
      <c r="H207" s="162">
        <v>21</v>
      </c>
      <c r="I207" s="163"/>
      <c r="J207" s="164">
        <f>ROUND(I207*H207,2)</f>
        <v>0</v>
      </c>
      <c r="K207" s="160" t="s">
        <v>1487</v>
      </c>
      <c r="L207" s="165"/>
      <c r="M207" s="166" t="s">
        <v>1</v>
      </c>
      <c r="N207" s="167" t="s">
        <v>46</v>
      </c>
      <c r="P207" s="145">
        <f>O207*H207</f>
        <v>0</v>
      </c>
      <c r="Q207" s="145">
        <v>0.12776999999999999</v>
      </c>
      <c r="R207" s="145">
        <f>Q207*H207</f>
        <v>2.6831700000000001</v>
      </c>
      <c r="S207" s="145">
        <v>0</v>
      </c>
      <c r="T207" s="146">
        <f>S207*H207</f>
        <v>0</v>
      </c>
      <c r="AR207" s="147" t="s">
        <v>337</v>
      </c>
      <c r="AT207" s="147" t="s">
        <v>340</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2536</v>
      </c>
    </row>
    <row r="208" spans="2:65" s="1" customFormat="1" ht="21.75" customHeight="1">
      <c r="B208" s="32"/>
      <c r="C208" s="136" t="s">
        <v>372</v>
      </c>
      <c r="D208" s="136" t="s">
        <v>302</v>
      </c>
      <c r="E208" s="137" t="s">
        <v>2537</v>
      </c>
      <c r="F208" s="138" t="s">
        <v>2538</v>
      </c>
      <c r="G208" s="139" t="s">
        <v>375</v>
      </c>
      <c r="H208" s="140">
        <v>75.150000000000006</v>
      </c>
      <c r="I208" s="141"/>
      <c r="J208" s="142">
        <f>ROUND(I208*H208,2)</f>
        <v>0</v>
      </c>
      <c r="K208" s="138" t="s">
        <v>1487</v>
      </c>
      <c r="L208" s="32"/>
      <c r="M208" s="143" t="s">
        <v>1</v>
      </c>
      <c r="N208" s="144" t="s">
        <v>46</v>
      </c>
      <c r="P208" s="145">
        <f>O208*H208</f>
        <v>0</v>
      </c>
      <c r="Q208" s="145">
        <v>1.49E-3</v>
      </c>
      <c r="R208" s="145">
        <f>Q208*H208</f>
        <v>0.1119735</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2539</v>
      </c>
    </row>
    <row r="209" spans="2:65" s="12" customFormat="1">
      <c r="B209" s="170"/>
      <c r="D209" s="149" t="s">
        <v>1489</v>
      </c>
      <c r="E209" s="171" t="s">
        <v>1</v>
      </c>
      <c r="F209" s="172" t="s">
        <v>1490</v>
      </c>
      <c r="H209" s="171" t="s">
        <v>1</v>
      </c>
      <c r="I209" s="173"/>
      <c r="L209" s="170"/>
      <c r="M209" s="174"/>
      <c r="T209" s="175"/>
      <c r="AT209" s="171" t="s">
        <v>1489</v>
      </c>
      <c r="AU209" s="171" t="s">
        <v>90</v>
      </c>
      <c r="AV209" s="12" t="s">
        <v>88</v>
      </c>
      <c r="AW209" s="12" t="s">
        <v>36</v>
      </c>
      <c r="AX209" s="12" t="s">
        <v>81</v>
      </c>
      <c r="AY209" s="171" t="s">
        <v>299</v>
      </c>
    </row>
    <row r="210" spans="2:65" s="12" customFormat="1">
      <c r="B210" s="170"/>
      <c r="D210" s="149" t="s">
        <v>1489</v>
      </c>
      <c r="E210" s="171" t="s">
        <v>1</v>
      </c>
      <c r="F210" s="172" t="s">
        <v>1646</v>
      </c>
      <c r="H210" s="171" t="s">
        <v>1</v>
      </c>
      <c r="I210" s="173"/>
      <c r="L210" s="170"/>
      <c r="M210" s="174"/>
      <c r="T210" s="175"/>
      <c r="AT210" s="171" t="s">
        <v>1489</v>
      </c>
      <c r="AU210" s="171" t="s">
        <v>90</v>
      </c>
      <c r="AV210" s="12" t="s">
        <v>88</v>
      </c>
      <c r="AW210" s="12" t="s">
        <v>36</v>
      </c>
      <c r="AX210" s="12" t="s">
        <v>81</v>
      </c>
      <c r="AY210" s="171" t="s">
        <v>299</v>
      </c>
    </row>
    <row r="211" spans="2:65" s="13" customFormat="1">
      <c r="B211" s="176"/>
      <c r="D211" s="149" t="s">
        <v>1489</v>
      </c>
      <c r="E211" s="177" t="s">
        <v>1</v>
      </c>
      <c r="F211" s="178" t="s">
        <v>2540</v>
      </c>
      <c r="H211" s="179">
        <v>28.05</v>
      </c>
      <c r="I211" s="180"/>
      <c r="L211" s="176"/>
      <c r="M211" s="181"/>
      <c r="T211" s="182"/>
      <c r="AT211" s="177" t="s">
        <v>1489</v>
      </c>
      <c r="AU211" s="177" t="s">
        <v>90</v>
      </c>
      <c r="AV211" s="13" t="s">
        <v>90</v>
      </c>
      <c r="AW211" s="13" t="s">
        <v>36</v>
      </c>
      <c r="AX211" s="13" t="s">
        <v>81</v>
      </c>
      <c r="AY211" s="177" t="s">
        <v>299</v>
      </c>
    </row>
    <row r="212" spans="2:65" s="13" customFormat="1">
      <c r="B212" s="176"/>
      <c r="D212" s="149" t="s">
        <v>1489</v>
      </c>
      <c r="E212" s="177" t="s">
        <v>1</v>
      </c>
      <c r="F212" s="178" t="s">
        <v>2541</v>
      </c>
      <c r="H212" s="179">
        <v>47.1</v>
      </c>
      <c r="I212" s="180"/>
      <c r="L212" s="176"/>
      <c r="M212" s="181"/>
      <c r="T212" s="182"/>
      <c r="AT212" s="177" t="s">
        <v>1489</v>
      </c>
      <c r="AU212" s="177" t="s">
        <v>90</v>
      </c>
      <c r="AV212" s="13" t="s">
        <v>90</v>
      </c>
      <c r="AW212" s="13" t="s">
        <v>36</v>
      </c>
      <c r="AX212" s="13" t="s">
        <v>81</v>
      </c>
      <c r="AY212" s="177" t="s">
        <v>299</v>
      </c>
    </row>
    <row r="213" spans="2:65" s="14" customFormat="1">
      <c r="B213" s="183"/>
      <c r="D213" s="149" t="s">
        <v>1489</v>
      </c>
      <c r="E213" s="184" t="s">
        <v>1</v>
      </c>
      <c r="F213" s="185" t="s">
        <v>1496</v>
      </c>
      <c r="H213" s="186">
        <v>75.150000000000006</v>
      </c>
      <c r="I213" s="187"/>
      <c r="L213" s="183"/>
      <c r="M213" s="188"/>
      <c r="T213" s="189"/>
      <c r="AT213" s="184" t="s">
        <v>1489</v>
      </c>
      <c r="AU213" s="184" t="s">
        <v>90</v>
      </c>
      <c r="AV213" s="14" t="s">
        <v>318</v>
      </c>
      <c r="AW213" s="14" t="s">
        <v>36</v>
      </c>
      <c r="AX213" s="14" t="s">
        <v>88</v>
      </c>
      <c r="AY213" s="184" t="s">
        <v>299</v>
      </c>
    </row>
    <row r="214" spans="2:65" s="1" customFormat="1" ht="16.5" customHeight="1">
      <c r="B214" s="32"/>
      <c r="C214" s="136" t="s">
        <v>378</v>
      </c>
      <c r="D214" s="136" t="s">
        <v>302</v>
      </c>
      <c r="E214" s="137" t="s">
        <v>2542</v>
      </c>
      <c r="F214" s="138" t="s">
        <v>2543</v>
      </c>
      <c r="G214" s="139" t="s">
        <v>375</v>
      </c>
      <c r="H214" s="140">
        <v>75.150000000000006</v>
      </c>
      <c r="I214" s="141"/>
      <c r="J214" s="142">
        <f>ROUND(I214*H214,2)</f>
        <v>0</v>
      </c>
      <c r="K214" s="138" t="s">
        <v>1487</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2544</v>
      </c>
    </row>
    <row r="215" spans="2:65" s="1" customFormat="1" ht="21.75" customHeight="1">
      <c r="B215" s="32"/>
      <c r="C215" s="136" t="s">
        <v>384</v>
      </c>
      <c r="D215" s="136" t="s">
        <v>302</v>
      </c>
      <c r="E215" s="137" t="s">
        <v>2545</v>
      </c>
      <c r="F215" s="138" t="s">
        <v>2546</v>
      </c>
      <c r="G215" s="139" t="s">
        <v>1520</v>
      </c>
      <c r="H215" s="140">
        <v>58.018000000000001</v>
      </c>
      <c r="I215" s="141"/>
      <c r="J215" s="142">
        <f>ROUND(I215*H215,2)</f>
        <v>0</v>
      </c>
      <c r="K215" s="138" t="s">
        <v>1487</v>
      </c>
      <c r="L215" s="32"/>
      <c r="M215" s="143" t="s">
        <v>1</v>
      </c>
      <c r="N215" s="144" t="s">
        <v>46</v>
      </c>
      <c r="P215" s="145">
        <f>O215*H215</f>
        <v>0</v>
      </c>
      <c r="Q215" s="145">
        <v>1.3600000000000001E-3</v>
      </c>
      <c r="R215" s="145">
        <f>Q215*H215</f>
        <v>7.8904480000000013E-2</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2547</v>
      </c>
    </row>
    <row r="216" spans="2:65" s="12" customFormat="1">
      <c r="B216" s="170"/>
      <c r="D216" s="149" t="s">
        <v>1489</v>
      </c>
      <c r="E216" s="171" t="s">
        <v>1</v>
      </c>
      <c r="F216" s="172" t="s">
        <v>1490</v>
      </c>
      <c r="H216" s="171" t="s">
        <v>1</v>
      </c>
      <c r="I216" s="173"/>
      <c r="L216" s="170"/>
      <c r="M216" s="174"/>
      <c r="T216" s="175"/>
      <c r="AT216" s="171" t="s">
        <v>1489</v>
      </c>
      <c r="AU216" s="171" t="s">
        <v>90</v>
      </c>
      <c r="AV216" s="12" t="s">
        <v>88</v>
      </c>
      <c r="AW216" s="12" t="s">
        <v>36</v>
      </c>
      <c r="AX216" s="12" t="s">
        <v>81</v>
      </c>
      <c r="AY216" s="171" t="s">
        <v>299</v>
      </c>
    </row>
    <row r="217" spans="2:65" s="12" customFormat="1">
      <c r="B217" s="170"/>
      <c r="D217" s="149" t="s">
        <v>1489</v>
      </c>
      <c r="E217" s="171" t="s">
        <v>1</v>
      </c>
      <c r="F217" s="172" t="s">
        <v>1646</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E218" s="177" t="s">
        <v>1</v>
      </c>
      <c r="F218" s="178" t="s">
        <v>2548</v>
      </c>
      <c r="H218" s="179">
        <v>18.768000000000001</v>
      </c>
      <c r="I218" s="180"/>
      <c r="L218" s="176"/>
      <c r="M218" s="181"/>
      <c r="T218" s="182"/>
      <c r="AT218" s="177" t="s">
        <v>1489</v>
      </c>
      <c r="AU218" s="177" t="s">
        <v>90</v>
      </c>
      <c r="AV218" s="13" t="s">
        <v>90</v>
      </c>
      <c r="AW218" s="13" t="s">
        <v>36</v>
      </c>
      <c r="AX218" s="13" t="s">
        <v>81</v>
      </c>
      <c r="AY218" s="177" t="s">
        <v>299</v>
      </c>
    </row>
    <row r="219" spans="2:65" s="13" customFormat="1">
      <c r="B219" s="176"/>
      <c r="D219" s="149" t="s">
        <v>1489</v>
      </c>
      <c r="E219" s="177" t="s">
        <v>1</v>
      </c>
      <c r="F219" s="178" t="s">
        <v>2549</v>
      </c>
      <c r="H219" s="179">
        <v>39.25</v>
      </c>
      <c r="I219" s="180"/>
      <c r="L219" s="176"/>
      <c r="M219" s="181"/>
      <c r="T219" s="182"/>
      <c r="AT219" s="177" t="s">
        <v>1489</v>
      </c>
      <c r="AU219" s="177" t="s">
        <v>90</v>
      </c>
      <c r="AV219" s="13" t="s">
        <v>90</v>
      </c>
      <c r="AW219" s="13" t="s">
        <v>36</v>
      </c>
      <c r="AX219" s="13" t="s">
        <v>81</v>
      </c>
      <c r="AY219" s="177" t="s">
        <v>299</v>
      </c>
    </row>
    <row r="220" spans="2:65" s="14" customFormat="1">
      <c r="B220" s="183"/>
      <c r="D220" s="149" t="s">
        <v>1489</v>
      </c>
      <c r="E220" s="184" t="s">
        <v>1</v>
      </c>
      <c r="F220" s="185" t="s">
        <v>1496</v>
      </c>
      <c r="H220" s="186">
        <v>58.018000000000001</v>
      </c>
      <c r="I220" s="187"/>
      <c r="L220" s="183"/>
      <c r="M220" s="188"/>
      <c r="T220" s="189"/>
      <c r="AT220" s="184" t="s">
        <v>1489</v>
      </c>
      <c r="AU220" s="184" t="s">
        <v>90</v>
      </c>
      <c r="AV220" s="14" t="s">
        <v>318</v>
      </c>
      <c r="AW220" s="14" t="s">
        <v>36</v>
      </c>
      <c r="AX220" s="14" t="s">
        <v>88</v>
      </c>
      <c r="AY220" s="184" t="s">
        <v>299</v>
      </c>
    </row>
    <row r="221" spans="2:65" s="1" customFormat="1" ht="24.15" customHeight="1">
      <c r="B221" s="32"/>
      <c r="C221" s="136" t="s">
        <v>389</v>
      </c>
      <c r="D221" s="136" t="s">
        <v>302</v>
      </c>
      <c r="E221" s="137" t="s">
        <v>2550</v>
      </c>
      <c r="F221" s="138" t="s">
        <v>2551</v>
      </c>
      <c r="G221" s="139" t="s">
        <v>1520</v>
      </c>
      <c r="H221" s="140">
        <v>58.018000000000001</v>
      </c>
      <c r="I221" s="141"/>
      <c r="J221" s="142">
        <f>ROUND(I221*H221,2)</f>
        <v>0</v>
      </c>
      <c r="K221" s="138" t="s">
        <v>1487</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2552</v>
      </c>
    </row>
    <row r="222" spans="2:65" s="1" customFormat="1" ht="21.75" customHeight="1">
      <c r="B222" s="32"/>
      <c r="C222" s="136" t="s">
        <v>394</v>
      </c>
      <c r="D222" s="136" t="s">
        <v>302</v>
      </c>
      <c r="E222" s="137" t="s">
        <v>2553</v>
      </c>
      <c r="F222" s="138" t="s">
        <v>2554</v>
      </c>
      <c r="G222" s="139" t="s">
        <v>375</v>
      </c>
      <c r="H222" s="140">
        <v>75.150000000000006</v>
      </c>
      <c r="I222" s="141"/>
      <c r="J222" s="142">
        <f>ROUND(I222*H222,2)</f>
        <v>0</v>
      </c>
      <c r="K222" s="138" t="s">
        <v>1487</v>
      </c>
      <c r="L222" s="32"/>
      <c r="M222" s="143" t="s">
        <v>1</v>
      </c>
      <c r="N222" s="144" t="s">
        <v>46</v>
      </c>
      <c r="P222" s="145">
        <f>O222*H222</f>
        <v>0</v>
      </c>
      <c r="Q222" s="145">
        <v>4.0499999999999998E-3</v>
      </c>
      <c r="R222" s="145">
        <f>Q222*H222</f>
        <v>0.3043575</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2555</v>
      </c>
    </row>
    <row r="223" spans="2:65" s="1" customFormat="1" ht="21.75" customHeight="1">
      <c r="B223" s="32"/>
      <c r="C223" s="136" t="s">
        <v>399</v>
      </c>
      <c r="D223" s="136" t="s">
        <v>302</v>
      </c>
      <c r="E223" s="137" t="s">
        <v>2556</v>
      </c>
      <c r="F223" s="138" t="s">
        <v>2557</v>
      </c>
      <c r="G223" s="139" t="s">
        <v>375</v>
      </c>
      <c r="H223" s="140">
        <v>75.150000000000006</v>
      </c>
      <c r="I223" s="141"/>
      <c r="J223" s="142">
        <f>ROUND(I223*H223,2)</f>
        <v>0</v>
      </c>
      <c r="K223" s="138" t="s">
        <v>1487</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2558</v>
      </c>
    </row>
    <row r="224" spans="2:65" s="1" customFormat="1" ht="21.75" customHeight="1">
      <c r="B224" s="32"/>
      <c r="C224" s="136" t="s">
        <v>7</v>
      </c>
      <c r="D224" s="136" t="s">
        <v>302</v>
      </c>
      <c r="E224" s="137" t="s">
        <v>1595</v>
      </c>
      <c r="F224" s="138" t="s">
        <v>1596</v>
      </c>
      <c r="G224" s="139" t="s">
        <v>375</v>
      </c>
      <c r="H224" s="140">
        <v>198.01499999999999</v>
      </c>
      <c r="I224" s="141"/>
      <c r="J224" s="142">
        <f>ROUND(I224*H224,2)</f>
        <v>0</v>
      </c>
      <c r="K224" s="138" t="s">
        <v>1487</v>
      </c>
      <c r="L224" s="32"/>
      <c r="M224" s="143" t="s">
        <v>1</v>
      </c>
      <c r="N224" s="144" t="s">
        <v>46</v>
      </c>
      <c r="P224" s="145">
        <f>O224*H224</f>
        <v>0</v>
      </c>
      <c r="Q224" s="145">
        <v>5.8E-4</v>
      </c>
      <c r="R224" s="145">
        <f>Q224*H224</f>
        <v>0.1148487</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2559</v>
      </c>
    </row>
    <row r="225" spans="2:65" s="12" customFormat="1">
      <c r="B225" s="170"/>
      <c r="D225" s="149" t="s">
        <v>1489</v>
      </c>
      <c r="E225" s="171" t="s">
        <v>1</v>
      </c>
      <c r="F225" s="172" t="s">
        <v>1490</v>
      </c>
      <c r="H225" s="171" t="s">
        <v>1</v>
      </c>
      <c r="I225" s="173"/>
      <c r="L225" s="170"/>
      <c r="M225" s="174"/>
      <c r="T225" s="175"/>
      <c r="AT225" s="171" t="s">
        <v>1489</v>
      </c>
      <c r="AU225" s="171" t="s">
        <v>90</v>
      </c>
      <c r="AV225" s="12" t="s">
        <v>88</v>
      </c>
      <c r="AW225" s="12" t="s">
        <v>36</v>
      </c>
      <c r="AX225" s="12" t="s">
        <v>81</v>
      </c>
      <c r="AY225" s="171" t="s">
        <v>299</v>
      </c>
    </row>
    <row r="226" spans="2:65" s="12" customFormat="1">
      <c r="B226" s="170"/>
      <c r="D226" s="149" t="s">
        <v>1489</v>
      </c>
      <c r="E226" s="171" t="s">
        <v>1</v>
      </c>
      <c r="F226" s="172" t="s">
        <v>1646</v>
      </c>
      <c r="H226" s="171" t="s">
        <v>1</v>
      </c>
      <c r="I226" s="173"/>
      <c r="L226" s="170"/>
      <c r="M226" s="174"/>
      <c r="T226" s="175"/>
      <c r="AT226" s="171" t="s">
        <v>1489</v>
      </c>
      <c r="AU226" s="171" t="s">
        <v>90</v>
      </c>
      <c r="AV226" s="12" t="s">
        <v>88</v>
      </c>
      <c r="AW226" s="12" t="s">
        <v>36</v>
      </c>
      <c r="AX226" s="12" t="s">
        <v>81</v>
      </c>
      <c r="AY226" s="171" t="s">
        <v>299</v>
      </c>
    </row>
    <row r="227" spans="2:65" s="13" customFormat="1" ht="20.399999999999999">
      <c r="B227" s="176"/>
      <c r="D227" s="149" t="s">
        <v>1489</v>
      </c>
      <c r="E227" s="177" t="s">
        <v>1</v>
      </c>
      <c r="F227" s="178" t="s">
        <v>2560</v>
      </c>
      <c r="H227" s="179">
        <v>184.29499999999999</v>
      </c>
      <c r="I227" s="180"/>
      <c r="L227" s="176"/>
      <c r="M227" s="181"/>
      <c r="T227" s="182"/>
      <c r="AT227" s="177" t="s">
        <v>1489</v>
      </c>
      <c r="AU227" s="177" t="s">
        <v>90</v>
      </c>
      <c r="AV227" s="13" t="s">
        <v>90</v>
      </c>
      <c r="AW227" s="13" t="s">
        <v>36</v>
      </c>
      <c r="AX227" s="13" t="s">
        <v>81</v>
      </c>
      <c r="AY227" s="177" t="s">
        <v>299</v>
      </c>
    </row>
    <row r="228" spans="2:65" s="13" customFormat="1">
      <c r="B228" s="176"/>
      <c r="D228" s="149" t="s">
        <v>1489</v>
      </c>
      <c r="E228" s="177" t="s">
        <v>1</v>
      </c>
      <c r="F228" s="178" t="s">
        <v>2561</v>
      </c>
      <c r="H228" s="179">
        <v>13.72</v>
      </c>
      <c r="I228" s="180"/>
      <c r="L228" s="176"/>
      <c r="M228" s="181"/>
      <c r="T228" s="182"/>
      <c r="AT228" s="177" t="s">
        <v>1489</v>
      </c>
      <c r="AU228" s="177" t="s">
        <v>90</v>
      </c>
      <c r="AV228" s="13" t="s">
        <v>90</v>
      </c>
      <c r="AW228" s="13" t="s">
        <v>36</v>
      </c>
      <c r="AX228" s="13" t="s">
        <v>81</v>
      </c>
      <c r="AY228" s="177" t="s">
        <v>299</v>
      </c>
    </row>
    <row r="229" spans="2:65" s="14" customFormat="1">
      <c r="B229" s="183"/>
      <c r="D229" s="149" t="s">
        <v>1489</v>
      </c>
      <c r="E229" s="184" t="s">
        <v>1</v>
      </c>
      <c r="F229" s="185" t="s">
        <v>1496</v>
      </c>
      <c r="H229" s="186">
        <v>198.01499999999999</v>
      </c>
      <c r="I229" s="187"/>
      <c r="L229" s="183"/>
      <c r="M229" s="188"/>
      <c r="T229" s="189"/>
      <c r="AT229" s="184" t="s">
        <v>1489</v>
      </c>
      <c r="AU229" s="184" t="s">
        <v>90</v>
      </c>
      <c r="AV229" s="14" t="s">
        <v>318</v>
      </c>
      <c r="AW229" s="14" t="s">
        <v>36</v>
      </c>
      <c r="AX229" s="14" t="s">
        <v>88</v>
      </c>
      <c r="AY229" s="184" t="s">
        <v>299</v>
      </c>
    </row>
    <row r="230" spans="2:65" s="1" customFormat="1" ht="21.75" customHeight="1">
      <c r="B230" s="32"/>
      <c r="C230" s="136" t="s">
        <v>408</v>
      </c>
      <c r="D230" s="136" t="s">
        <v>302</v>
      </c>
      <c r="E230" s="137" t="s">
        <v>1605</v>
      </c>
      <c r="F230" s="138" t="s">
        <v>1606</v>
      </c>
      <c r="G230" s="139" t="s">
        <v>375</v>
      </c>
      <c r="H230" s="140">
        <v>198.01499999999999</v>
      </c>
      <c r="I230" s="141"/>
      <c r="J230" s="142">
        <f>ROUND(I230*H230,2)</f>
        <v>0</v>
      </c>
      <c r="K230" s="138" t="s">
        <v>1487</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2562</v>
      </c>
    </row>
    <row r="231" spans="2:65" s="1" customFormat="1" ht="37.950000000000003" customHeight="1">
      <c r="B231" s="32"/>
      <c r="C231" s="136" t="s">
        <v>413</v>
      </c>
      <c r="D231" s="136" t="s">
        <v>302</v>
      </c>
      <c r="E231" s="137" t="s">
        <v>1608</v>
      </c>
      <c r="F231" s="138" t="s">
        <v>1609</v>
      </c>
      <c r="G231" s="139" t="s">
        <v>1520</v>
      </c>
      <c r="H231" s="140">
        <v>140.79</v>
      </c>
      <c r="I231" s="141"/>
      <c r="J231" s="142">
        <f>ROUND(I231*H231,2)</f>
        <v>0</v>
      </c>
      <c r="K231" s="138" t="s">
        <v>1487</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2563</v>
      </c>
    </row>
    <row r="232" spans="2:65" s="12" customFormat="1">
      <c r="B232" s="170"/>
      <c r="D232" s="149" t="s">
        <v>1489</v>
      </c>
      <c r="E232" s="171" t="s">
        <v>1</v>
      </c>
      <c r="F232" s="172" t="s">
        <v>1490</v>
      </c>
      <c r="H232" s="171" t="s">
        <v>1</v>
      </c>
      <c r="I232" s="173"/>
      <c r="L232" s="170"/>
      <c r="M232" s="174"/>
      <c r="T232" s="175"/>
      <c r="AT232" s="171" t="s">
        <v>1489</v>
      </c>
      <c r="AU232" s="171" t="s">
        <v>90</v>
      </c>
      <c r="AV232" s="12" t="s">
        <v>88</v>
      </c>
      <c r="AW232" s="12" t="s">
        <v>36</v>
      </c>
      <c r="AX232" s="12" t="s">
        <v>81</v>
      </c>
      <c r="AY232" s="171" t="s">
        <v>299</v>
      </c>
    </row>
    <row r="233" spans="2:65" s="12" customFormat="1">
      <c r="B233" s="170"/>
      <c r="D233" s="149" t="s">
        <v>1489</v>
      </c>
      <c r="E233" s="171" t="s">
        <v>1</v>
      </c>
      <c r="F233" s="172" t="s">
        <v>1646</v>
      </c>
      <c r="H233" s="171" t="s">
        <v>1</v>
      </c>
      <c r="I233" s="173"/>
      <c r="L233" s="170"/>
      <c r="M233" s="174"/>
      <c r="T233" s="175"/>
      <c r="AT233" s="171" t="s">
        <v>1489</v>
      </c>
      <c r="AU233" s="171" t="s">
        <v>90</v>
      </c>
      <c r="AV233" s="12" t="s">
        <v>88</v>
      </c>
      <c r="AW233" s="12" t="s">
        <v>36</v>
      </c>
      <c r="AX233" s="12" t="s">
        <v>81</v>
      </c>
      <c r="AY233" s="171" t="s">
        <v>299</v>
      </c>
    </row>
    <row r="234" spans="2:65" s="13" customFormat="1">
      <c r="B234" s="176"/>
      <c r="D234" s="149" t="s">
        <v>1489</v>
      </c>
      <c r="E234" s="177" t="s">
        <v>1</v>
      </c>
      <c r="F234" s="178" t="s">
        <v>2564</v>
      </c>
      <c r="H234" s="179">
        <v>70.394999999999996</v>
      </c>
      <c r="I234" s="180"/>
      <c r="L234" s="176"/>
      <c r="M234" s="181"/>
      <c r="T234" s="182"/>
      <c r="AT234" s="177" t="s">
        <v>1489</v>
      </c>
      <c r="AU234" s="177" t="s">
        <v>90</v>
      </c>
      <c r="AV234" s="13" t="s">
        <v>90</v>
      </c>
      <c r="AW234" s="13" t="s">
        <v>36</v>
      </c>
      <c r="AX234" s="13" t="s">
        <v>81</v>
      </c>
      <c r="AY234" s="177" t="s">
        <v>299</v>
      </c>
    </row>
    <row r="235" spans="2:65" s="13" customFormat="1">
      <c r="B235" s="176"/>
      <c r="D235" s="149" t="s">
        <v>1489</v>
      </c>
      <c r="E235" s="177" t="s">
        <v>1</v>
      </c>
      <c r="F235" s="178" t="s">
        <v>2565</v>
      </c>
      <c r="H235" s="179">
        <v>70.394999999999996</v>
      </c>
      <c r="I235" s="180"/>
      <c r="L235" s="176"/>
      <c r="M235" s="181"/>
      <c r="T235" s="182"/>
      <c r="AT235" s="177" t="s">
        <v>1489</v>
      </c>
      <c r="AU235" s="177" t="s">
        <v>90</v>
      </c>
      <c r="AV235" s="13" t="s">
        <v>90</v>
      </c>
      <c r="AW235" s="13" t="s">
        <v>36</v>
      </c>
      <c r="AX235" s="13" t="s">
        <v>81</v>
      </c>
      <c r="AY235" s="177" t="s">
        <v>299</v>
      </c>
    </row>
    <row r="236" spans="2:65" s="14" customFormat="1">
      <c r="B236" s="183"/>
      <c r="D236" s="149" t="s">
        <v>1489</v>
      </c>
      <c r="E236" s="184" t="s">
        <v>1</v>
      </c>
      <c r="F236" s="185" t="s">
        <v>1496</v>
      </c>
      <c r="H236" s="186">
        <v>140.79</v>
      </c>
      <c r="I236" s="187"/>
      <c r="L236" s="183"/>
      <c r="M236" s="188"/>
      <c r="T236" s="189"/>
      <c r="AT236" s="184" t="s">
        <v>1489</v>
      </c>
      <c r="AU236" s="184" t="s">
        <v>90</v>
      </c>
      <c r="AV236" s="14" t="s">
        <v>318</v>
      </c>
      <c r="AW236" s="14" t="s">
        <v>36</v>
      </c>
      <c r="AX236" s="14" t="s">
        <v>88</v>
      </c>
      <c r="AY236" s="184" t="s">
        <v>299</v>
      </c>
    </row>
    <row r="237" spans="2:65" s="1" customFormat="1" ht="37.950000000000003" customHeight="1">
      <c r="B237" s="32"/>
      <c r="C237" s="136" t="s">
        <v>418</v>
      </c>
      <c r="D237" s="136" t="s">
        <v>302</v>
      </c>
      <c r="E237" s="137" t="s">
        <v>1613</v>
      </c>
      <c r="F237" s="138" t="s">
        <v>1614</v>
      </c>
      <c r="G237" s="139" t="s">
        <v>1520</v>
      </c>
      <c r="H237" s="140">
        <v>170.268</v>
      </c>
      <c r="I237" s="141"/>
      <c r="J237" s="142">
        <f>ROUND(I237*H237,2)</f>
        <v>0</v>
      </c>
      <c r="K237" s="138" t="s">
        <v>1487</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2566</v>
      </c>
    </row>
    <row r="238" spans="2:65" s="12" customFormat="1">
      <c r="B238" s="170"/>
      <c r="D238" s="149" t="s">
        <v>1489</v>
      </c>
      <c r="E238" s="171" t="s">
        <v>1</v>
      </c>
      <c r="F238" s="172" t="s">
        <v>1490</v>
      </c>
      <c r="H238" s="171" t="s">
        <v>1</v>
      </c>
      <c r="I238" s="173"/>
      <c r="L238" s="170"/>
      <c r="M238" s="174"/>
      <c r="T238" s="175"/>
      <c r="AT238" s="171" t="s">
        <v>1489</v>
      </c>
      <c r="AU238" s="171" t="s">
        <v>90</v>
      </c>
      <c r="AV238" s="12" t="s">
        <v>88</v>
      </c>
      <c r="AW238" s="12" t="s">
        <v>36</v>
      </c>
      <c r="AX238" s="12" t="s">
        <v>81</v>
      </c>
      <c r="AY238" s="171" t="s">
        <v>299</v>
      </c>
    </row>
    <row r="239" spans="2:65" s="12" customFormat="1">
      <c r="B239" s="170"/>
      <c r="D239" s="149" t="s">
        <v>1489</v>
      </c>
      <c r="E239" s="171" t="s">
        <v>1</v>
      </c>
      <c r="F239" s="172" t="s">
        <v>1646</v>
      </c>
      <c r="H239" s="171" t="s">
        <v>1</v>
      </c>
      <c r="I239" s="173"/>
      <c r="L239" s="170"/>
      <c r="M239" s="174"/>
      <c r="T239" s="175"/>
      <c r="AT239" s="171" t="s">
        <v>1489</v>
      </c>
      <c r="AU239" s="171" t="s">
        <v>90</v>
      </c>
      <c r="AV239" s="12" t="s">
        <v>88</v>
      </c>
      <c r="AW239" s="12" t="s">
        <v>36</v>
      </c>
      <c r="AX239" s="12" t="s">
        <v>81</v>
      </c>
      <c r="AY239" s="171" t="s">
        <v>299</v>
      </c>
    </row>
    <row r="240" spans="2:65" s="13" customFormat="1">
      <c r="B240" s="176"/>
      <c r="D240" s="149" t="s">
        <v>1489</v>
      </c>
      <c r="E240" s="177" t="s">
        <v>1</v>
      </c>
      <c r="F240" s="178" t="s">
        <v>2567</v>
      </c>
      <c r="H240" s="179">
        <v>85.134</v>
      </c>
      <c r="I240" s="180"/>
      <c r="L240" s="176"/>
      <c r="M240" s="181"/>
      <c r="T240" s="182"/>
      <c r="AT240" s="177" t="s">
        <v>1489</v>
      </c>
      <c r="AU240" s="177" t="s">
        <v>90</v>
      </c>
      <c r="AV240" s="13" t="s">
        <v>90</v>
      </c>
      <c r="AW240" s="13" t="s">
        <v>36</v>
      </c>
      <c r="AX240" s="13" t="s">
        <v>81</v>
      </c>
      <c r="AY240" s="177" t="s">
        <v>299</v>
      </c>
    </row>
    <row r="241" spans="2:65" s="13" customFormat="1">
      <c r="B241" s="176"/>
      <c r="D241" s="149" t="s">
        <v>1489</v>
      </c>
      <c r="E241" s="177" t="s">
        <v>1</v>
      </c>
      <c r="F241" s="178" t="s">
        <v>2568</v>
      </c>
      <c r="H241" s="179">
        <v>85.134</v>
      </c>
      <c r="I241" s="180"/>
      <c r="L241" s="176"/>
      <c r="M241" s="181"/>
      <c r="T241" s="182"/>
      <c r="AT241" s="177" t="s">
        <v>1489</v>
      </c>
      <c r="AU241" s="177" t="s">
        <v>90</v>
      </c>
      <c r="AV241" s="13" t="s">
        <v>90</v>
      </c>
      <c r="AW241" s="13" t="s">
        <v>36</v>
      </c>
      <c r="AX241" s="13" t="s">
        <v>81</v>
      </c>
      <c r="AY241" s="177" t="s">
        <v>299</v>
      </c>
    </row>
    <row r="242" spans="2:65" s="14" customFormat="1">
      <c r="B242" s="183"/>
      <c r="D242" s="149" t="s">
        <v>1489</v>
      </c>
      <c r="E242" s="184" t="s">
        <v>1</v>
      </c>
      <c r="F242" s="185" t="s">
        <v>1496</v>
      </c>
      <c r="H242" s="186">
        <v>170.268</v>
      </c>
      <c r="I242" s="187"/>
      <c r="L242" s="183"/>
      <c r="M242" s="188"/>
      <c r="T242" s="189"/>
      <c r="AT242" s="184" t="s">
        <v>1489</v>
      </c>
      <c r="AU242" s="184" t="s">
        <v>90</v>
      </c>
      <c r="AV242" s="14" t="s">
        <v>318</v>
      </c>
      <c r="AW242" s="14" t="s">
        <v>36</v>
      </c>
      <c r="AX242" s="14" t="s">
        <v>88</v>
      </c>
      <c r="AY242" s="184" t="s">
        <v>299</v>
      </c>
    </row>
    <row r="243" spans="2:65" s="1" customFormat="1" ht="37.950000000000003" customHeight="1">
      <c r="B243" s="32"/>
      <c r="C243" s="136" t="s">
        <v>423</v>
      </c>
      <c r="D243" s="136" t="s">
        <v>302</v>
      </c>
      <c r="E243" s="137" t="s">
        <v>1618</v>
      </c>
      <c r="F243" s="138" t="s">
        <v>1619</v>
      </c>
      <c r="G243" s="139" t="s">
        <v>1520</v>
      </c>
      <c r="H243" s="140">
        <v>79.120999999999995</v>
      </c>
      <c r="I243" s="141"/>
      <c r="J243" s="142">
        <f>ROUND(I243*H243,2)</f>
        <v>0</v>
      </c>
      <c r="K243" s="138" t="s">
        <v>1487</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2569</v>
      </c>
    </row>
    <row r="244" spans="2:65" s="12" customFormat="1">
      <c r="B244" s="170"/>
      <c r="D244" s="149" t="s">
        <v>1489</v>
      </c>
      <c r="E244" s="171" t="s">
        <v>1</v>
      </c>
      <c r="F244" s="172" t="s">
        <v>1490</v>
      </c>
      <c r="H244" s="171" t="s">
        <v>1</v>
      </c>
      <c r="I244" s="173"/>
      <c r="L244" s="170"/>
      <c r="M244" s="174"/>
      <c r="T244" s="175"/>
      <c r="AT244" s="171" t="s">
        <v>1489</v>
      </c>
      <c r="AU244" s="171" t="s">
        <v>90</v>
      </c>
      <c r="AV244" s="12" t="s">
        <v>88</v>
      </c>
      <c r="AW244" s="12" t="s">
        <v>36</v>
      </c>
      <c r="AX244" s="12" t="s">
        <v>81</v>
      </c>
      <c r="AY244" s="171" t="s">
        <v>299</v>
      </c>
    </row>
    <row r="245" spans="2:65" s="12" customFormat="1">
      <c r="B245" s="170"/>
      <c r="D245" s="149" t="s">
        <v>1489</v>
      </c>
      <c r="E245" s="171" t="s">
        <v>1</v>
      </c>
      <c r="F245" s="172" t="s">
        <v>1646</v>
      </c>
      <c r="H245" s="171" t="s">
        <v>1</v>
      </c>
      <c r="I245" s="173"/>
      <c r="L245" s="170"/>
      <c r="M245" s="174"/>
      <c r="T245" s="175"/>
      <c r="AT245" s="171" t="s">
        <v>1489</v>
      </c>
      <c r="AU245" s="171" t="s">
        <v>90</v>
      </c>
      <c r="AV245" s="12" t="s">
        <v>88</v>
      </c>
      <c r="AW245" s="12" t="s">
        <v>36</v>
      </c>
      <c r="AX245" s="12" t="s">
        <v>81</v>
      </c>
      <c r="AY245" s="171" t="s">
        <v>299</v>
      </c>
    </row>
    <row r="246" spans="2:65" s="13" customFormat="1" ht="20.399999999999999">
      <c r="B246" s="176"/>
      <c r="D246" s="149" t="s">
        <v>1489</v>
      </c>
      <c r="E246" s="177" t="s">
        <v>1</v>
      </c>
      <c r="F246" s="178" t="s">
        <v>2570</v>
      </c>
      <c r="H246" s="179">
        <v>79.120999999999995</v>
      </c>
      <c r="I246" s="180"/>
      <c r="L246" s="176"/>
      <c r="M246" s="181"/>
      <c r="T246" s="182"/>
      <c r="AT246" s="177" t="s">
        <v>1489</v>
      </c>
      <c r="AU246" s="177" t="s">
        <v>90</v>
      </c>
      <c r="AV246" s="13" t="s">
        <v>90</v>
      </c>
      <c r="AW246" s="13" t="s">
        <v>36</v>
      </c>
      <c r="AX246" s="13" t="s">
        <v>81</v>
      </c>
      <c r="AY246" s="177" t="s">
        <v>299</v>
      </c>
    </row>
    <row r="247" spans="2:65" s="14" customFormat="1">
      <c r="B247" s="183"/>
      <c r="D247" s="149" t="s">
        <v>1489</v>
      </c>
      <c r="E247" s="184" t="s">
        <v>1</v>
      </c>
      <c r="F247" s="185" t="s">
        <v>1496</v>
      </c>
      <c r="H247" s="186">
        <v>79.120999999999995</v>
      </c>
      <c r="I247" s="187"/>
      <c r="L247" s="183"/>
      <c r="M247" s="188"/>
      <c r="T247" s="189"/>
      <c r="AT247" s="184" t="s">
        <v>1489</v>
      </c>
      <c r="AU247" s="184" t="s">
        <v>90</v>
      </c>
      <c r="AV247" s="14" t="s">
        <v>318</v>
      </c>
      <c r="AW247" s="14" t="s">
        <v>36</v>
      </c>
      <c r="AX247" s="14" t="s">
        <v>88</v>
      </c>
      <c r="AY247" s="184" t="s">
        <v>299</v>
      </c>
    </row>
    <row r="248" spans="2:65" s="1" customFormat="1" ht="37.950000000000003" customHeight="1">
      <c r="B248" s="32"/>
      <c r="C248" s="136" t="s">
        <v>428</v>
      </c>
      <c r="D248" s="136" t="s">
        <v>302</v>
      </c>
      <c r="E248" s="137" t="s">
        <v>1622</v>
      </c>
      <c r="F248" s="138" t="s">
        <v>1623</v>
      </c>
      <c r="G248" s="139" t="s">
        <v>1520</v>
      </c>
      <c r="H248" s="140">
        <v>553.84699999999998</v>
      </c>
      <c r="I248" s="141"/>
      <c r="J248" s="142">
        <f>ROUND(I248*H248,2)</f>
        <v>0</v>
      </c>
      <c r="K248" s="138" t="s">
        <v>1487</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2571</v>
      </c>
    </row>
    <row r="249" spans="2:65" s="13" customFormat="1">
      <c r="B249" s="176"/>
      <c r="D249" s="149" t="s">
        <v>1489</v>
      </c>
      <c r="F249" s="178" t="s">
        <v>2572</v>
      </c>
      <c r="H249" s="179">
        <v>553.84699999999998</v>
      </c>
      <c r="I249" s="180"/>
      <c r="L249" s="176"/>
      <c r="M249" s="181"/>
      <c r="T249" s="182"/>
      <c r="AT249" s="177" t="s">
        <v>1489</v>
      </c>
      <c r="AU249" s="177" t="s">
        <v>90</v>
      </c>
      <c r="AV249" s="13" t="s">
        <v>90</v>
      </c>
      <c r="AW249" s="13" t="s">
        <v>4</v>
      </c>
      <c r="AX249" s="13" t="s">
        <v>88</v>
      </c>
      <c r="AY249" s="177" t="s">
        <v>299</v>
      </c>
    </row>
    <row r="250" spans="2:65" s="1" customFormat="1" ht="24.15" customHeight="1">
      <c r="B250" s="32"/>
      <c r="C250" s="136" t="s">
        <v>433</v>
      </c>
      <c r="D250" s="136" t="s">
        <v>302</v>
      </c>
      <c r="E250" s="137" t="s">
        <v>1626</v>
      </c>
      <c r="F250" s="138" t="s">
        <v>1627</v>
      </c>
      <c r="G250" s="139" t="s">
        <v>1520</v>
      </c>
      <c r="H250" s="140">
        <v>70.394999999999996</v>
      </c>
      <c r="I250" s="141"/>
      <c r="J250" s="142">
        <f>ROUND(I250*H250,2)</f>
        <v>0</v>
      </c>
      <c r="K250" s="138" t="s">
        <v>1487</v>
      </c>
      <c r="L250" s="32"/>
      <c r="M250" s="143" t="s">
        <v>1</v>
      </c>
      <c r="N250" s="144" t="s">
        <v>46</v>
      </c>
      <c r="P250" s="145">
        <f>O250*H250</f>
        <v>0</v>
      </c>
      <c r="Q250" s="145">
        <v>0</v>
      </c>
      <c r="R250" s="145">
        <f>Q250*H250</f>
        <v>0</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2573</v>
      </c>
    </row>
    <row r="251" spans="2:65" s="12" customFormat="1">
      <c r="B251" s="170"/>
      <c r="D251" s="149" t="s">
        <v>1489</v>
      </c>
      <c r="E251" s="171" t="s">
        <v>1</v>
      </c>
      <c r="F251" s="172" t="s">
        <v>1490</v>
      </c>
      <c r="H251" s="171" t="s">
        <v>1</v>
      </c>
      <c r="I251" s="173"/>
      <c r="L251" s="170"/>
      <c r="M251" s="174"/>
      <c r="T251" s="175"/>
      <c r="AT251" s="171" t="s">
        <v>1489</v>
      </c>
      <c r="AU251" s="171" t="s">
        <v>90</v>
      </c>
      <c r="AV251" s="12" t="s">
        <v>88</v>
      </c>
      <c r="AW251" s="12" t="s">
        <v>36</v>
      </c>
      <c r="AX251" s="12" t="s">
        <v>81</v>
      </c>
      <c r="AY251" s="171" t="s">
        <v>299</v>
      </c>
    </row>
    <row r="252" spans="2:65" s="12" customFormat="1">
      <c r="B252" s="170"/>
      <c r="D252" s="149" t="s">
        <v>1489</v>
      </c>
      <c r="E252" s="171" t="s">
        <v>1</v>
      </c>
      <c r="F252" s="172" t="s">
        <v>1646</v>
      </c>
      <c r="H252" s="171" t="s">
        <v>1</v>
      </c>
      <c r="I252" s="173"/>
      <c r="L252" s="170"/>
      <c r="M252" s="174"/>
      <c r="T252" s="175"/>
      <c r="AT252" s="171" t="s">
        <v>1489</v>
      </c>
      <c r="AU252" s="171" t="s">
        <v>90</v>
      </c>
      <c r="AV252" s="12" t="s">
        <v>88</v>
      </c>
      <c r="AW252" s="12" t="s">
        <v>36</v>
      </c>
      <c r="AX252" s="12" t="s">
        <v>81</v>
      </c>
      <c r="AY252" s="171" t="s">
        <v>299</v>
      </c>
    </row>
    <row r="253" spans="2:65" s="13" customFormat="1">
      <c r="B253" s="176"/>
      <c r="D253" s="149" t="s">
        <v>1489</v>
      </c>
      <c r="E253" s="177" t="s">
        <v>1</v>
      </c>
      <c r="F253" s="178" t="s">
        <v>2574</v>
      </c>
      <c r="H253" s="179">
        <v>70.394999999999996</v>
      </c>
      <c r="I253" s="180"/>
      <c r="L253" s="176"/>
      <c r="M253" s="181"/>
      <c r="T253" s="182"/>
      <c r="AT253" s="177" t="s">
        <v>1489</v>
      </c>
      <c r="AU253" s="177" t="s">
        <v>90</v>
      </c>
      <c r="AV253" s="13" t="s">
        <v>90</v>
      </c>
      <c r="AW253" s="13" t="s">
        <v>36</v>
      </c>
      <c r="AX253" s="13" t="s">
        <v>88</v>
      </c>
      <c r="AY253" s="177" t="s">
        <v>299</v>
      </c>
    </row>
    <row r="254" spans="2:65" s="1" customFormat="1" ht="24.15" customHeight="1">
      <c r="B254" s="32"/>
      <c r="C254" s="136" t="s">
        <v>438</v>
      </c>
      <c r="D254" s="136" t="s">
        <v>302</v>
      </c>
      <c r="E254" s="137" t="s">
        <v>1630</v>
      </c>
      <c r="F254" s="138" t="s">
        <v>1631</v>
      </c>
      <c r="G254" s="139" t="s">
        <v>1520</v>
      </c>
      <c r="H254" s="140">
        <v>85.134</v>
      </c>
      <c r="I254" s="141"/>
      <c r="J254" s="142">
        <f>ROUND(I254*H254,2)</f>
        <v>0</v>
      </c>
      <c r="K254" s="138" t="s">
        <v>1487</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2575</v>
      </c>
    </row>
    <row r="255" spans="2:65" s="12" customFormat="1">
      <c r="B255" s="170"/>
      <c r="D255" s="149" t="s">
        <v>1489</v>
      </c>
      <c r="E255" s="171" t="s">
        <v>1</v>
      </c>
      <c r="F255" s="172" t="s">
        <v>1490</v>
      </c>
      <c r="H255" s="171" t="s">
        <v>1</v>
      </c>
      <c r="I255" s="173"/>
      <c r="L255" s="170"/>
      <c r="M255" s="174"/>
      <c r="T255" s="175"/>
      <c r="AT255" s="171" t="s">
        <v>1489</v>
      </c>
      <c r="AU255" s="171" t="s">
        <v>90</v>
      </c>
      <c r="AV255" s="12" t="s">
        <v>88</v>
      </c>
      <c r="AW255" s="12" t="s">
        <v>36</v>
      </c>
      <c r="AX255" s="12" t="s">
        <v>81</v>
      </c>
      <c r="AY255" s="171" t="s">
        <v>299</v>
      </c>
    </row>
    <row r="256" spans="2:65" s="12" customFormat="1">
      <c r="B256" s="170"/>
      <c r="D256" s="149" t="s">
        <v>1489</v>
      </c>
      <c r="E256" s="171" t="s">
        <v>1</v>
      </c>
      <c r="F256" s="172" t="s">
        <v>1646</v>
      </c>
      <c r="H256" s="171" t="s">
        <v>1</v>
      </c>
      <c r="I256" s="173"/>
      <c r="L256" s="170"/>
      <c r="M256" s="174"/>
      <c r="T256" s="175"/>
      <c r="AT256" s="171" t="s">
        <v>1489</v>
      </c>
      <c r="AU256" s="171" t="s">
        <v>90</v>
      </c>
      <c r="AV256" s="12" t="s">
        <v>88</v>
      </c>
      <c r="AW256" s="12" t="s">
        <v>36</v>
      </c>
      <c r="AX256" s="12" t="s">
        <v>81</v>
      </c>
      <c r="AY256" s="171" t="s">
        <v>299</v>
      </c>
    </row>
    <row r="257" spans="2:65" s="13" customFormat="1">
      <c r="B257" s="176"/>
      <c r="D257" s="149" t="s">
        <v>1489</v>
      </c>
      <c r="E257" s="177" t="s">
        <v>1</v>
      </c>
      <c r="F257" s="178" t="s">
        <v>2576</v>
      </c>
      <c r="H257" s="179">
        <v>85.134</v>
      </c>
      <c r="I257" s="180"/>
      <c r="L257" s="176"/>
      <c r="M257" s="181"/>
      <c r="T257" s="182"/>
      <c r="AT257" s="177" t="s">
        <v>1489</v>
      </c>
      <c r="AU257" s="177" t="s">
        <v>90</v>
      </c>
      <c r="AV257" s="13" t="s">
        <v>90</v>
      </c>
      <c r="AW257" s="13" t="s">
        <v>36</v>
      </c>
      <c r="AX257" s="13" t="s">
        <v>88</v>
      </c>
      <c r="AY257" s="177" t="s">
        <v>299</v>
      </c>
    </row>
    <row r="258" spans="2:65" s="1" customFormat="1" ht="33" customHeight="1">
      <c r="B258" s="32"/>
      <c r="C258" s="136" t="s">
        <v>444</v>
      </c>
      <c r="D258" s="136" t="s">
        <v>302</v>
      </c>
      <c r="E258" s="137" t="s">
        <v>1634</v>
      </c>
      <c r="F258" s="138" t="s">
        <v>1635</v>
      </c>
      <c r="G258" s="139" t="s">
        <v>1636</v>
      </c>
      <c r="H258" s="140">
        <v>134.506</v>
      </c>
      <c r="I258" s="141"/>
      <c r="J258" s="142">
        <f>ROUND(I258*H258,2)</f>
        <v>0</v>
      </c>
      <c r="K258" s="138" t="s">
        <v>1487</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2577</v>
      </c>
    </row>
    <row r="259" spans="2:65" s="12" customFormat="1">
      <c r="B259" s="170"/>
      <c r="D259" s="149" t="s">
        <v>1489</v>
      </c>
      <c r="E259" s="171" t="s">
        <v>1</v>
      </c>
      <c r="F259" s="172" t="s">
        <v>1490</v>
      </c>
      <c r="H259" s="171" t="s">
        <v>1</v>
      </c>
      <c r="I259" s="173"/>
      <c r="L259" s="170"/>
      <c r="M259" s="174"/>
      <c r="T259" s="175"/>
      <c r="AT259" s="171" t="s">
        <v>1489</v>
      </c>
      <c r="AU259" s="171" t="s">
        <v>90</v>
      </c>
      <c r="AV259" s="12" t="s">
        <v>88</v>
      </c>
      <c r="AW259" s="12" t="s">
        <v>36</v>
      </c>
      <c r="AX259" s="12" t="s">
        <v>81</v>
      </c>
      <c r="AY259" s="171" t="s">
        <v>299</v>
      </c>
    </row>
    <row r="260" spans="2:65" s="12" customFormat="1">
      <c r="B260" s="170"/>
      <c r="D260" s="149" t="s">
        <v>1489</v>
      </c>
      <c r="E260" s="171" t="s">
        <v>1</v>
      </c>
      <c r="F260" s="172" t="s">
        <v>1646</v>
      </c>
      <c r="H260" s="171" t="s">
        <v>1</v>
      </c>
      <c r="I260" s="173"/>
      <c r="L260" s="170"/>
      <c r="M260" s="174"/>
      <c r="T260" s="175"/>
      <c r="AT260" s="171" t="s">
        <v>1489</v>
      </c>
      <c r="AU260" s="171" t="s">
        <v>90</v>
      </c>
      <c r="AV260" s="12" t="s">
        <v>88</v>
      </c>
      <c r="AW260" s="12" t="s">
        <v>36</v>
      </c>
      <c r="AX260" s="12" t="s">
        <v>81</v>
      </c>
      <c r="AY260" s="171" t="s">
        <v>299</v>
      </c>
    </row>
    <row r="261" spans="2:65" s="13" customFormat="1">
      <c r="B261" s="176"/>
      <c r="D261" s="149" t="s">
        <v>1489</v>
      </c>
      <c r="E261" s="177" t="s">
        <v>1</v>
      </c>
      <c r="F261" s="178" t="s">
        <v>2578</v>
      </c>
      <c r="H261" s="179">
        <v>134.506</v>
      </c>
      <c r="I261" s="180"/>
      <c r="L261" s="176"/>
      <c r="M261" s="181"/>
      <c r="T261" s="182"/>
      <c r="AT261" s="177" t="s">
        <v>1489</v>
      </c>
      <c r="AU261" s="177" t="s">
        <v>90</v>
      </c>
      <c r="AV261" s="13" t="s">
        <v>90</v>
      </c>
      <c r="AW261" s="13" t="s">
        <v>36</v>
      </c>
      <c r="AX261" s="13" t="s">
        <v>88</v>
      </c>
      <c r="AY261" s="177" t="s">
        <v>299</v>
      </c>
    </row>
    <row r="262" spans="2:65" s="1" customFormat="1" ht="16.5" customHeight="1">
      <c r="B262" s="32"/>
      <c r="C262" s="136" t="s">
        <v>448</v>
      </c>
      <c r="D262" s="136" t="s">
        <v>302</v>
      </c>
      <c r="E262" s="137" t="s">
        <v>1639</v>
      </c>
      <c r="F262" s="138" t="s">
        <v>1640</v>
      </c>
      <c r="G262" s="139" t="s">
        <v>1520</v>
      </c>
      <c r="H262" s="140">
        <v>155.529</v>
      </c>
      <c r="I262" s="141"/>
      <c r="J262" s="142">
        <f>ROUND(I262*H262,2)</f>
        <v>0</v>
      </c>
      <c r="K262" s="138" t="s">
        <v>1487</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2579</v>
      </c>
    </row>
    <row r="263" spans="2:65" s="12" customFormat="1">
      <c r="B263" s="170"/>
      <c r="D263" s="149" t="s">
        <v>1489</v>
      </c>
      <c r="E263" s="171" t="s">
        <v>1</v>
      </c>
      <c r="F263" s="172" t="s">
        <v>1490</v>
      </c>
      <c r="H263" s="171" t="s">
        <v>1</v>
      </c>
      <c r="I263" s="173"/>
      <c r="L263" s="170"/>
      <c r="M263" s="174"/>
      <c r="T263" s="175"/>
      <c r="AT263" s="171" t="s">
        <v>1489</v>
      </c>
      <c r="AU263" s="171" t="s">
        <v>90</v>
      </c>
      <c r="AV263" s="12" t="s">
        <v>88</v>
      </c>
      <c r="AW263" s="12" t="s">
        <v>36</v>
      </c>
      <c r="AX263" s="12" t="s">
        <v>81</v>
      </c>
      <c r="AY263" s="171" t="s">
        <v>299</v>
      </c>
    </row>
    <row r="264" spans="2:65" s="12" customFormat="1">
      <c r="B264" s="170"/>
      <c r="D264" s="149" t="s">
        <v>1489</v>
      </c>
      <c r="E264" s="171" t="s">
        <v>1</v>
      </c>
      <c r="F264" s="172" t="s">
        <v>1646</v>
      </c>
      <c r="H264" s="171" t="s">
        <v>1</v>
      </c>
      <c r="I264" s="173"/>
      <c r="L264" s="170"/>
      <c r="M264" s="174"/>
      <c r="T264" s="175"/>
      <c r="AT264" s="171" t="s">
        <v>1489</v>
      </c>
      <c r="AU264" s="171" t="s">
        <v>90</v>
      </c>
      <c r="AV264" s="12" t="s">
        <v>88</v>
      </c>
      <c r="AW264" s="12" t="s">
        <v>36</v>
      </c>
      <c r="AX264" s="12" t="s">
        <v>81</v>
      </c>
      <c r="AY264" s="171" t="s">
        <v>299</v>
      </c>
    </row>
    <row r="265" spans="2:65" s="13" customFormat="1">
      <c r="B265" s="176"/>
      <c r="D265" s="149" t="s">
        <v>1489</v>
      </c>
      <c r="E265" s="177" t="s">
        <v>1</v>
      </c>
      <c r="F265" s="178" t="s">
        <v>2580</v>
      </c>
      <c r="H265" s="179">
        <v>155.529</v>
      </c>
      <c r="I265" s="180"/>
      <c r="L265" s="176"/>
      <c r="M265" s="181"/>
      <c r="T265" s="182"/>
      <c r="AT265" s="177" t="s">
        <v>1489</v>
      </c>
      <c r="AU265" s="177" t="s">
        <v>90</v>
      </c>
      <c r="AV265" s="13" t="s">
        <v>90</v>
      </c>
      <c r="AW265" s="13" t="s">
        <v>36</v>
      </c>
      <c r="AX265" s="13" t="s">
        <v>88</v>
      </c>
      <c r="AY265" s="177" t="s">
        <v>299</v>
      </c>
    </row>
    <row r="266" spans="2:65" s="1" customFormat="1" ht="24.15" customHeight="1">
      <c r="B266" s="32"/>
      <c r="C266" s="136" t="s">
        <v>452</v>
      </c>
      <c r="D266" s="136" t="s">
        <v>302</v>
      </c>
      <c r="E266" s="137" t="s">
        <v>1643</v>
      </c>
      <c r="F266" s="138" t="s">
        <v>1644</v>
      </c>
      <c r="G266" s="139" t="s">
        <v>1520</v>
      </c>
      <c r="H266" s="140">
        <v>172.262</v>
      </c>
      <c r="I266" s="141"/>
      <c r="J266" s="142">
        <f>ROUND(I266*H266,2)</f>
        <v>0</v>
      </c>
      <c r="K266" s="138" t="s">
        <v>1487</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2581</v>
      </c>
    </row>
    <row r="267" spans="2:65" s="12" customFormat="1">
      <c r="B267" s="170"/>
      <c r="D267" s="149" t="s">
        <v>1489</v>
      </c>
      <c r="E267" s="171" t="s">
        <v>1</v>
      </c>
      <c r="F267" s="172" t="s">
        <v>1490</v>
      </c>
      <c r="H267" s="171" t="s">
        <v>1</v>
      </c>
      <c r="I267" s="173"/>
      <c r="L267" s="170"/>
      <c r="M267" s="174"/>
      <c r="T267" s="175"/>
      <c r="AT267" s="171" t="s">
        <v>1489</v>
      </c>
      <c r="AU267" s="171" t="s">
        <v>90</v>
      </c>
      <c r="AV267" s="12" t="s">
        <v>88</v>
      </c>
      <c r="AW267" s="12" t="s">
        <v>36</v>
      </c>
      <c r="AX267" s="12" t="s">
        <v>81</v>
      </c>
      <c r="AY267" s="171" t="s">
        <v>299</v>
      </c>
    </row>
    <row r="268" spans="2:65" s="12" customFormat="1">
      <c r="B268" s="170"/>
      <c r="D268" s="149" t="s">
        <v>1489</v>
      </c>
      <c r="E268" s="171" t="s">
        <v>1</v>
      </c>
      <c r="F268" s="172" t="s">
        <v>1646</v>
      </c>
      <c r="H268" s="171" t="s">
        <v>1</v>
      </c>
      <c r="I268" s="173"/>
      <c r="L268" s="170"/>
      <c r="M268" s="174"/>
      <c r="T268" s="175"/>
      <c r="AT268" s="171" t="s">
        <v>1489</v>
      </c>
      <c r="AU268" s="171" t="s">
        <v>90</v>
      </c>
      <c r="AV268" s="12" t="s">
        <v>88</v>
      </c>
      <c r="AW268" s="12" t="s">
        <v>36</v>
      </c>
      <c r="AX268" s="12" t="s">
        <v>81</v>
      </c>
      <c r="AY268" s="171" t="s">
        <v>299</v>
      </c>
    </row>
    <row r="269" spans="2:65" s="12" customFormat="1">
      <c r="B269" s="170"/>
      <c r="D269" s="149" t="s">
        <v>1489</v>
      </c>
      <c r="E269" s="171" t="s">
        <v>1</v>
      </c>
      <c r="F269" s="172" t="s">
        <v>2089</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2582</v>
      </c>
      <c r="H270" s="179">
        <v>57.581000000000003</v>
      </c>
      <c r="I270" s="180"/>
      <c r="L270" s="176"/>
      <c r="M270" s="181"/>
      <c r="T270" s="182"/>
      <c r="AT270" s="177" t="s">
        <v>1489</v>
      </c>
      <c r="AU270" s="177" t="s">
        <v>90</v>
      </c>
      <c r="AV270" s="13" t="s">
        <v>90</v>
      </c>
      <c r="AW270" s="13" t="s">
        <v>36</v>
      </c>
      <c r="AX270" s="13" t="s">
        <v>81</v>
      </c>
      <c r="AY270" s="177" t="s">
        <v>299</v>
      </c>
    </row>
    <row r="271" spans="2:65" s="12" customFormat="1">
      <c r="B271" s="170"/>
      <c r="D271" s="149" t="s">
        <v>1489</v>
      </c>
      <c r="E271" s="171" t="s">
        <v>1</v>
      </c>
      <c r="F271" s="172" t="s">
        <v>2583</v>
      </c>
      <c r="H271" s="171" t="s">
        <v>1</v>
      </c>
      <c r="I271" s="173"/>
      <c r="L271" s="170"/>
      <c r="M271" s="174"/>
      <c r="T271" s="175"/>
      <c r="AT271" s="171" t="s">
        <v>1489</v>
      </c>
      <c r="AU271" s="171" t="s">
        <v>90</v>
      </c>
      <c r="AV271" s="12" t="s">
        <v>88</v>
      </c>
      <c r="AW271" s="12" t="s">
        <v>36</v>
      </c>
      <c r="AX271" s="12" t="s">
        <v>81</v>
      </c>
      <c r="AY271" s="171" t="s">
        <v>299</v>
      </c>
    </row>
    <row r="272" spans="2:65" s="12" customFormat="1">
      <c r="B272" s="170"/>
      <c r="D272" s="149" t="s">
        <v>1489</v>
      </c>
      <c r="E272" s="171" t="s">
        <v>1</v>
      </c>
      <c r="F272" s="172" t="s">
        <v>2584</v>
      </c>
      <c r="H272" s="171" t="s">
        <v>1</v>
      </c>
      <c r="I272" s="173"/>
      <c r="L272" s="170"/>
      <c r="M272" s="174"/>
      <c r="T272" s="175"/>
      <c r="AT272" s="171" t="s">
        <v>1489</v>
      </c>
      <c r="AU272" s="171" t="s">
        <v>90</v>
      </c>
      <c r="AV272" s="12" t="s">
        <v>88</v>
      </c>
      <c r="AW272" s="12" t="s">
        <v>36</v>
      </c>
      <c r="AX272" s="12" t="s">
        <v>81</v>
      </c>
      <c r="AY272" s="171" t="s">
        <v>299</v>
      </c>
    </row>
    <row r="273" spans="2:65" s="12" customFormat="1">
      <c r="B273" s="170"/>
      <c r="D273" s="149" t="s">
        <v>1489</v>
      </c>
      <c r="E273" s="171" t="s">
        <v>1</v>
      </c>
      <c r="F273" s="172" t="s">
        <v>2093</v>
      </c>
      <c r="H273" s="171" t="s">
        <v>1</v>
      </c>
      <c r="I273" s="173"/>
      <c r="L273" s="170"/>
      <c r="M273" s="174"/>
      <c r="T273" s="175"/>
      <c r="AT273" s="171" t="s">
        <v>1489</v>
      </c>
      <c r="AU273" s="171" t="s">
        <v>90</v>
      </c>
      <c r="AV273" s="12" t="s">
        <v>88</v>
      </c>
      <c r="AW273" s="12" t="s">
        <v>36</v>
      </c>
      <c r="AX273" s="12" t="s">
        <v>81</v>
      </c>
      <c r="AY273" s="171" t="s">
        <v>299</v>
      </c>
    </row>
    <row r="274" spans="2:65" s="13" customFormat="1">
      <c r="B274" s="176"/>
      <c r="D274" s="149" t="s">
        <v>1489</v>
      </c>
      <c r="E274" s="177" t="s">
        <v>1</v>
      </c>
      <c r="F274" s="178" t="s">
        <v>2585</v>
      </c>
      <c r="H274" s="179">
        <v>114.681</v>
      </c>
      <c r="I274" s="180"/>
      <c r="L274" s="176"/>
      <c r="M274" s="181"/>
      <c r="T274" s="182"/>
      <c r="AT274" s="177" t="s">
        <v>1489</v>
      </c>
      <c r="AU274" s="177" t="s">
        <v>90</v>
      </c>
      <c r="AV274" s="13" t="s">
        <v>90</v>
      </c>
      <c r="AW274" s="13" t="s">
        <v>36</v>
      </c>
      <c r="AX274" s="13" t="s">
        <v>81</v>
      </c>
      <c r="AY274" s="177" t="s">
        <v>299</v>
      </c>
    </row>
    <row r="275" spans="2:65" s="12" customFormat="1">
      <c r="B275" s="170"/>
      <c r="D275" s="149" t="s">
        <v>1489</v>
      </c>
      <c r="E275" s="171" t="s">
        <v>1</v>
      </c>
      <c r="F275" s="172" t="s">
        <v>1649</v>
      </c>
      <c r="H275" s="171" t="s">
        <v>1</v>
      </c>
      <c r="I275" s="173"/>
      <c r="L275" s="170"/>
      <c r="M275" s="174"/>
      <c r="T275" s="175"/>
      <c r="AT275" s="171" t="s">
        <v>1489</v>
      </c>
      <c r="AU275" s="171" t="s">
        <v>90</v>
      </c>
      <c r="AV275" s="12" t="s">
        <v>88</v>
      </c>
      <c r="AW275" s="12" t="s">
        <v>36</v>
      </c>
      <c r="AX275" s="12" t="s">
        <v>81</v>
      </c>
      <c r="AY275" s="171" t="s">
        <v>299</v>
      </c>
    </row>
    <row r="276" spans="2:65" s="14" customFormat="1">
      <c r="B276" s="183"/>
      <c r="D276" s="149" t="s">
        <v>1489</v>
      </c>
      <c r="E276" s="184" t="s">
        <v>1</v>
      </c>
      <c r="F276" s="185" t="s">
        <v>1496</v>
      </c>
      <c r="H276" s="186">
        <v>172.262</v>
      </c>
      <c r="I276" s="187"/>
      <c r="L276" s="183"/>
      <c r="M276" s="188"/>
      <c r="T276" s="189"/>
      <c r="AT276" s="184" t="s">
        <v>1489</v>
      </c>
      <c r="AU276" s="184" t="s">
        <v>90</v>
      </c>
      <c r="AV276" s="14" t="s">
        <v>318</v>
      </c>
      <c r="AW276" s="14" t="s">
        <v>36</v>
      </c>
      <c r="AX276" s="14" t="s">
        <v>88</v>
      </c>
      <c r="AY276" s="184" t="s">
        <v>299</v>
      </c>
    </row>
    <row r="277" spans="2:65" s="1" customFormat="1" ht="24.15" customHeight="1">
      <c r="B277" s="32"/>
      <c r="C277" s="158" t="s">
        <v>457</v>
      </c>
      <c r="D277" s="158" t="s">
        <v>340</v>
      </c>
      <c r="E277" s="159" t="s">
        <v>1665</v>
      </c>
      <c r="F277" s="160" t="s">
        <v>1666</v>
      </c>
      <c r="G277" s="161" t="s">
        <v>1520</v>
      </c>
      <c r="H277" s="162">
        <v>18.59</v>
      </c>
      <c r="I277" s="163"/>
      <c r="J277" s="164">
        <f>ROUND(I277*H277,2)</f>
        <v>0</v>
      </c>
      <c r="K277" s="160" t="s">
        <v>1</v>
      </c>
      <c r="L277" s="165"/>
      <c r="M277" s="166" t="s">
        <v>1</v>
      </c>
      <c r="N277" s="167" t="s">
        <v>46</v>
      </c>
      <c r="P277" s="145">
        <f>O277*H277</f>
        <v>0</v>
      </c>
      <c r="Q277" s="145">
        <v>0</v>
      </c>
      <c r="R277" s="145">
        <f>Q277*H277</f>
        <v>0</v>
      </c>
      <c r="S277" s="145">
        <v>0</v>
      </c>
      <c r="T277" s="146">
        <f>S277*H277</f>
        <v>0</v>
      </c>
      <c r="AR277" s="147" t="s">
        <v>337</v>
      </c>
      <c r="AT277" s="147" t="s">
        <v>340</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2586</v>
      </c>
    </row>
    <row r="278" spans="2:65" s="12" customFormat="1">
      <c r="B278" s="170"/>
      <c r="D278" s="149" t="s">
        <v>1489</v>
      </c>
      <c r="E278" s="171" t="s">
        <v>1</v>
      </c>
      <c r="F278" s="172" t="s">
        <v>1490</v>
      </c>
      <c r="H278" s="171" t="s">
        <v>1</v>
      </c>
      <c r="I278" s="173"/>
      <c r="L278" s="170"/>
      <c r="M278" s="174"/>
      <c r="T278" s="175"/>
      <c r="AT278" s="171" t="s">
        <v>1489</v>
      </c>
      <c r="AU278" s="171" t="s">
        <v>90</v>
      </c>
      <c r="AV278" s="12" t="s">
        <v>88</v>
      </c>
      <c r="AW278" s="12" t="s">
        <v>36</v>
      </c>
      <c r="AX278" s="12" t="s">
        <v>81</v>
      </c>
      <c r="AY278" s="171" t="s">
        <v>299</v>
      </c>
    </row>
    <row r="279" spans="2:65" s="12" customFormat="1">
      <c r="B279" s="170"/>
      <c r="D279" s="149" t="s">
        <v>1489</v>
      </c>
      <c r="E279" s="171" t="s">
        <v>1</v>
      </c>
      <c r="F279" s="172" t="s">
        <v>1646</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1668</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2587</v>
      </c>
      <c r="H281" s="179">
        <v>18.59</v>
      </c>
      <c r="I281" s="180"/>
      <c r="L281" s="176"/>
      <c r="M281" s="181"/>
      <c r="T281" s="182"/>
      <c r="AT281" s="177" t="s">
        <v>1489</v>
      </c>
      <c r="AU281" s="177" t="s">
        <v>90</v>
      </c>
      <c r="AV281" s="13" t="s">
        <v>90</v>
      </c>
      <c r="AW281" s="13" t="s">
        <v>36</v>
      </c>
      <c r="AX281" s="13" t="s">
        <v>88</v>
      </c>
      <c r="AY281" s="177" t="s">
        <v>299</v>
      </c>
    </row>
    <row r="282" spans="2:65" s="1" customFormat="1" ht="24.15" customHeight="1">
      <c r="B282" s="32"/>
      <c r="C282" s="136" t="s">
        <v>461</v>
      </c>
      <c r="D282" s="136" t="s">
        <v>302</v>
      </c>
      <c r="E282" s="137" t="s">
        <v>1670</v>
      </c>
      <c r="F282" s="138" t="s">
        <v>1671</v>
      </c>
      <c r="G282" s="139" t="s">
        <v>1520</v>
      </c>
      <c r="H282" s="140">
        <v>43.341999999999999</v>
      </c>
      <c r="I282" s="141"/>
      <c r="J282" s="142">
        <f>ROUND(I282*H282,2)</f>
        <v>0</v>
      </c>
      <c r="K282" s="138" t="s">
        <v>1487</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2588</v>
      </c>
    </row>
    <row r="283" spans="2:65" s="12" customFormat="1">
      <c r="B283" s="170"/>
      <c r="D283" s="149" t="s">
        <v>1489</v>
      </c>
      <c r="E283" s="171" t="s">
        <v>1</v>
      </c>
      <c r="F283" s="172" t="s">
        <v>1490</v>
      </c>
      <c r="H283" s="171" t="s">
        <v>1</v>
      </c>
      <c r="I283" s="173"/>
      <c r="L283" s="170"/>
      <c r="M283" s="174"/>
      <c r="T283" s="175"/>
      <c r="AT283" s="171" t="s">
        <v>1489</v>
      </c>
      <c r="AU283" s="171" t="s">
        <v>90</v>
      </c>
      <c r="AV283" s="12" t="s">
        <v>88</v>
      </c>
      <c r="AW283" s="12" t="s">
        <v>36</v>
      </c>
      <c r="AX283" s="12" t="s">
        <v>81</v>
      </c>
      <c r="AY283" s="171" t="s">
        <v>299</v>
      </c>
    </row>
    <row r="284" spans="2:65" s="12" customFormat="1">
      <c r="B284" s="170"/>
      <c r="D284" s="149" t="s">
        <v>1489</v>
      </c>
      <c r="E284" s="171" t="s">
        <v>1</v>
      </c>
      <c r="F284" s="172" t="s">
        <v>1646</v>
      </c>
      <c r="H284" s="171" t="s">
        <v>1</v>
      </c>
      <c r="I284" s="173"/>
      <c r="L284" s="170"/>
      <c r="M284" s="174"/>
      <c r="T284" s="175"/>
      <c r="AT284" s="171" t="s">
        <v>1489</v>
      </c>
      <c r="AU284" s="171" t="s">
        <v>90</v>
      </c>
      <c r="AV284" s="12" t="s">
        <v>88</v>
      </c>
      <c r="AW284" s="12" t="s">
        <v>36</v>
      </c>
      <c r="AX284" s="12" t="s">
        <v>81</v>
      </c>
      <c r="AY284" s="171" t="s">
        <v>299</v>
      </c>
    </row>
    <row r="285" spans="2:65" s="13" customFormat="1">
      <c r="B285" s="176"/>
      <c r="D285" s="149" t="s">
        <v>1489</v>
      </c>
      <c r="E285" s="177" t="s">
        <v>1</v>
      </c>
      <c r="F285" s="178" t="s">
        <v>2589</v>
      </c>
      <c r="H285" s="179">
        <v>18.058</v>
      </c>
      <c r="I285" s="180"/>
      <c r="L285" s="176"/>
      <c r="M285" s="181"/>
      <c r="T285" s="182"/>
      <c r="AT285" s="177" t="s">
        <v>1489</v>
      </c>
      <c r="AU285" s="177" t="s">
        <v>90</v>
      </c>
      <c r="AV285" s="13" t="s">
        <v>90</v>
      </c>
      <c r="AW285" s="13" t="s">
        <v>36</v>
      </c>
      <c r="AX285" s="13" t="s">
        <v>81</v>
      </c>
      <c r="AY285" s="177" t="s">
        <v>299</v>
      </c>
    </row>
    <row r="286" spans="2:65" s="13" customFormat="1">
      <c r="B286" s="176"/>
      <c r="D286" s="149" t="s">
        <v>1489</v>
      </c>
      <c r="E286" s="177" t="s">
        <v>1</v>
      </c>
      <c r="F286" s="178" t="s">
        <v>2590</v>
      </c>
      <c r="H286" s="179">
        <v>30.001999999999999</v>
      </c>
      <c r="I286" s="180"/>
      <c r="L286" s="176"/>
      <c r="M286" s="181"/>
      <c r="T286" s="182"/>
      <c r="AT286" s="177" t="s">
        <v>1489</v>
      </c>
      <c r="AU286" s="177" t="s">
        <v>90</v>
      </c>
      <c r="AV286" s="13" t="s">
        <v>90</v>
      </c>
      <c r="AW286" s="13" t="s">
        <v>36</v>
      </c>
      <c r="AX286" s="13" t="s">
        <v>81</v>
      </c>
      <c r="AY286" s="177" t="s">
        <v>299</v>
      </c>
    </row>
    <row r="287" spans="2:65" s="13" customFormat="1">
      <c r="B287" s="176"/>
      <c r="D287" s="149" t="s">
        <v>1489</v>
      </c>
      <c r="E287" s="177" t="s">
        <v>1</v>
      </c>
      <c r="F287" s="178" t="s">
        <v>2591</v>
      </c>
      <c r="H287" s="179">
        <v>-4.718</v>
      </c>
      <c r="I287" s="180"/>
      <c r="L287" s="176"/>
      <c r="M287" s="181"/>
      <c r="T287" s="182"/>
      <c r="AT287" s="177" t="s">
        <v>1489</v>
      </c>
      <c r="AU287" s="177" t="s">
        <v>90</v>
      </c>
      <c r="AV287" s="13" t="s">
        <v>90</v>
      </c>
      <c r="AW287" s="13" t="s">
        <v>36</v>
      </c>
      <c r="AX287" s="13" t="s">
        <v>81</v>
      </c>
      <c r="AY287" s="177" t="s">
        <v>299</v>
      </c>
    </row>
    <row r="288" spans="2:65" s="14" customFormat="1">
      <c r="B288" s="183"/>
      <c r="D288" s="149" t="s">
        <v>1489</v>
      </c>
      <c r="E288" s="184" t="s">
        <v>1</v>
      </c>
      <c r="F288" s="185" t="s">
        <v>1496</v>
      </c>
      <c r="H288" s="186">
        <v>43.341999999999999</v>
      </c>
      <c r="I288" s="187"/>
      <c r="L288" s="183"/>
      <c r="M288" s="188"/>
      <c r="T288" s="189"/>
      <c r="AT288" s="184" t="s">
        <v>1489</v>
      </c>
      <c r="AU288" s="184" t="s">
        <v>90</v>
      </c>
      <c r="AV288" s="14" t="s">
        <v>318</v>
      </c>
      <c r="AW288" s="14" t="s">
        <v>36</v>
      </c>
      <c r="AX288" s="14" t="s">
        <v>88</v>
      </c>
      <c r="AY288" s="184" t="s">
        <v>299</v>
      </c>
    </row>
    <row r="289" spans="2:65" s="1" customFormat="1" ht="16.5" customHeight="1">
      <c r="B289" s="32"/>
      <c r="C289" s="158" t="s">
        <v>465</v>
      </c>
      <c r="D289" s="158" t="s">
        <v>340</v>
      </c>
      <c r="E289" s="159" t="s">
        <v>1678</v>
      </c>
      <c r="F289" s="160" t="s">
        <v>1679</v>
      </c>
      <c r="G289" s="161" t="s">
        <v>1636</v>
      </c>
      <c r="H289" s="162">
        <v>86.683999999999997</v>
      </c>
      <c r="I289" s="163"/>
      <c r="J289" s="164">
        <f>ROUND(I289*H289,2)</f>
        <v>0</v>
      </c>
      <c r="K289" s="160" t="s">
        <v>1487</v>
      </c>
      <c r="L289" s="165"/>
      <c r="M289" s="166" t="s">
        <v>1</v>
      </c>
      <c r="N289" s="167" t="s">
        <v>46</v>
      </c>
      <c r="P289" s="145">
        <f>O289*H289</f>
        <v>0</v>
      </c>
      <c r="Q289" s="145">
        <v>0</v>
      </c>
      <c r="R289" s="145">
        <f>Q289*H289</f>
        <v>0</v>
      </c>
      <c r="S289" s="145">
        <v>0</v>
      </c>
      <c r="T289" s="146">
        <f>S289*H289</f>
        <v>0</v>
      </c>
      <c r="AR289" s="147" t="s">
        <v>337</v>
      </c>
      <c r="AT289" s="147" t="s">
        <v>340</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2592</v>
      </c>
    </row>
    <row r="290" spans="2:65" s="13" customFormat="1">
      <c r="B290" s="176"/>
      <c r="D290" s="149" t="s">
        <v>1489</v>
      </c>
      <c r="F290" s="178" t="s">
        <v>2593</v>
      </c>
      <c r="H290" s="179">
        <v>86.683999999999997</v>
      </c>
      <c r="I290" s="180"/>
      <c r="L290" s="176"/>
      <c r="M290" s="181"/>
      <c r="T290" s="182"/>
      <c r="AT290" s="177" t="s">
        <v>1489</v>
      </c>
      <c r="AU290" s="177" t="s">
        <v>90</v>
      </c>
      <c r="AV290" s="13" t="s">
        <v>90</v>
      </c>
      <c r="AW290" s="13" t="s">
        <v>4</v>
      </c>
      <c r="AX290" s="13" t="s">
        <v>88</v>
      </c>
      <c r="AY290" s="177" t="s">
        <v>299</v>
      </c>
    </row>
    <row r="291" spans="2:65" s="11" customFormat="1" ht="22.95" customHeight="1">
      <c r="B291" s="124"/>
      <c r="D291" s="125" t="s">
        <v>80</v>
      </c>
      <c r="E291" s="134" t="s">
        <v>90</v>
      </c>
      <c r="F291" s="134" t="s">
        <v>1693</v>
      </c>
      <c r="I291" s="127"/>
      <c r="J291" s="135">
        <f>BK291</f>
        <v>0</v>
      </c>
      <c r="L291" s="124"/>
      <c r="M291" s="129"/>
      <c r="P291" s="130">
        <f>SUM(P292:P299)</f>
        <v>0</v>
      </c>
      <c r="R291" s="130">
        <f>SUM(R292:R299)</f>
        <v>3.27075E-2</v>
      </c>
      <c r="T291" s="131">
        <f>SUM(T292:T299)</f>
        <v>0</v>
      </c>
      <c r="AR291" s="125" t="s">
        <v>88</v>
      </c>
      <c r="AT291" s="132" t="s">
        <v>80</v>
      </c>
      <c r="AU291" s="132" t="s">
        <v>88</v>
      </c>
      <c r="AY291" s="125" t="s">
        <v>299</v>
      </c>
      <c r="BK291" s="133">
        <f>SUM(BK292:BK299)</f>
        <v>0</v>
      </c>
    </row>
    <row r="292" spans="2:65" s="1" customFormat="1" ht="24.15" customHeight="1">
      <c r="B292" s="32"/>
      <c r="C292" s="136" t="s">
        <v>469</v>
      </c>
      <c r="D292" s="136" t="s">
        <v>302</v>
      </c>
      <c r="E292" s="137" t="s">
        <v>1694</v>
      </c>
      <c r="F292" s="138" t="s">
        <v>1695</v>
      </c>
      <c r="G292" s="139" t="s">
        <v>1520</v>
      </c>
      <c r="H292" s="140">
        <v>6.2839999999999998</v>
      </c>
      <c r="I292" s="141"/>
      <c r="J292" s="142">
        <f>ROUND(I292*H292,2)</f>
        <v>0</v>
      </c>
      <c r="K292" s="138" t="s">
        <v>1487</v>
      </c>
      <c r="L292" s="32"/>
      <c r="M292" s="143" t="s">
        <v>1</v>
      </c>
      <c r="N292" s="144" t="s">
        <v>46</v>
      </c>
      <c r="P292" s="145">
        <f>O292*H292</f>
        <v>0</v>
      </c>
      <c r="Q292" s="145">
        <v>0</v>
      </c>
      <c r="R292" s="145">
        <f>Q292*H292</f>
        <v>0</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2594</v>
      </c>
    </row>
    <row r="293" spans="2:65" s="12" customFormat="1">
      <c r="B293" s="170"/>
      <c r="D293" s="149" t="s">
        <v>1489</v>
      </c>
      <c r="E293" s="171" t="s">
        <v>1</v>
      </c>
      <c r="F293" s="172" t="s">
        <v>1490</v>
      </c>
      <c r="H293" s="171" t="s">
        <v>1</v>
      </c>
      <c r="I293" s="173"/>
      <c r="L293" s="170"/>
      <c r="M293" s="174"/>
      <c r="T293" s="175"/>
      <c r="AT293" s="171" t="s">
        <v>1489</v>
      </c>
      <c r="AU293" s="171" t="s">
        <v>90</v>
      </c>
      <c r="AV293" s="12" t="s">
        <v>88</v>
      </c>
      <c r="AW293" s="12" t="s">
        <v>36</v>
      </c>
      <c r="AX293" s="12" t="s">
        <v>81</v>
      </c>
      <c r="AY293" s="171" t="s">
        <v>299</v>
      </c>
    </row>
    <row r="294" spans="2:65" s="12" customFormat="1">
      <c r="B294" s="170"/>
      <c r="D294" s="149" t="s">
        <v>1489</v>
      </c>
      <c r="E294" s="171" t="s">
        <v>1</v>
      </c>
      <c r="F294" s="172" t="s">
        <v>1646</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2595</v>
      </c>
      <c r="H295" s="179">
        <v>6.2839999999999998</v>
      </c>
      <c r="I295" s="180"/>
      <c r="L295" s="176"/>
      <c r="M295" s="181"/>
      <c r="T295" s="182"/>
      <c r="AT295" s="177" t="s">
        <v>1489</v>
      </c>
      <c r="AU295" s="177" t="s">
        <v>90</v>
      </c>
      <c r="AV295" s="13" t="s">
        <v>90</v>
      </c>
      <c r="AW295" s="13" t="s">
        <v>36</v>
      </c>
      <c r="AX295" s="13" t="s">
        <v>88</v>
      </c>
      <c r="AY295" s="177" t="s">
        <v>299</v>
      </c>
    </row>
    <row r="296" spans="2:65" s="1" customFormat="1" ht="24.15" customHeight="1">
      <c r="B296" s="32"/>
      <c r="C296" s="136" t="s">
        <v>475</v>
      </c>
      <c r="D296" s="136" t="s">
        <v>302</v>
      </c>
      <c r="E296" s="137" t="s">
        <v>1698</v>
      </c>
      <c r="F296" s="138" t="s">
        <v>1699</v>
      </c>
      <c r="G296" s="139" t="s">
        <v>647</v>
      </c>
      <c r="H296" s="140">
        <v>66.75</v>
      </c>
      <c r="I296" s="141"/>
      <c r="J296" s="142">
        <f>ROUND(I296*H296,2)</f>
        <v>0</v>
      </c>
      <c r="K296" s="138" t="s">
        <v>1487</v>
      </c>
      <c r="L296" s="32"/>
      <c r="M296" s="143" t="s">
        <v>1</v>
      </c>
      <c r="N296" s="144" t="s">
        <v>46</v>
      </c>
      <c r="P296" s="145">
        <f>O296*H296</f>
        <v>0</v>
      </c>
      <c r="Q296" s="145">
        <v>4.8999999999999998E-4</v>
      </c>
      <c r="R296" s="145">
        <f>Q296*H296</f>
        <v>3.27075E-2</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2596</v>
      </c>
    </row>
    <row r="297" spans="2:65" s="12" customFormat="1">
      <c r="B297" s="170"/>
      <c r="D297" s="149" t="s">
        <v>1489</v>
      </c>
      <c r="E297" s="171" t="s">
        <v>1</v>
      </c>
      <c r="F297" s="172" t="s">
        <v>1490</v>
      </c>
      <c r="H297" s="171" t="s">
        <v>1</v>
      </c>
      <c r="I297" s="173"/>
      <c r="L297" s="170"/>
      <c r="M297" s="174"/>
      <c r="T297" s="175"/>
      <c r="AT297" s="171" t="s">
        <v>1489</v>
      </c>
      <c r="AU297" s="171" t="s">
        <v>90</v>
      </c>
      <c r="AV297" s="12" t="s">
        <v>88</v>
      </c>
      <c r="AW297" s="12" t="s">
        <v>36</v>
      </c>
      <c r="AX297" s="12" t="s">
        <v>81</v>
      </c>
      <c r="AY297" s="171" t="s">
        <v>299</v>
      </c>
    </row>
    <row r="298" spans="2:65" s="12" customFormat="1">
      <c r="B298" s="170"/>
      <c r="D298" s="149" t="s">
        <v>1489</v>
      </c>
      <c r="E298" s="171" t="s">
        <v>1</v>
      </c>
      <c r="F298" s="172" t="s">
        <v>1646</v>
      </c>
      <c r="H298" s="171" t="s">
        <v>1</v>
      </c>
      <c r="I298" s="173"/>
      <c r="L298" s="170"/>
      <c r="M298" s="174"/>
      <c r="T298" s="175"/>
      <c r="AT298" s="171" t="s">
        <v>1489</v>
      </c>
      <c r="AU298" s="171" t="s">
        <v>90</v>
      </c>
      <c r="AV298" s="12" t="s">
        <v>88</v>
      </c>
      <c r="AW298" s="12" t="s">
        <v>36</v>
      </c>
      <c r="AX298" s="12" t="s">
        <v>81</v>
      </c>
      <c r="AY298" s="171" t="s">
        <v>299</v>
      </c>
    </row>
    <row r="299" spans="2:65" s="13" customFormat="1">
      <c r="B299" s="176"/>
      <c r="D299" s="149" t="s">
        <v>1489</v>
      </c>
      <c r="E299" s="177" t="s">
        <v>1</v>
      </c>
      <c r="F299" s="178" t="s">
        <v>2597</v>
      </c>
      <c r="H299" s="179">
        <v>66.75</v>
      </c>
      <c r="I299" s="180"/>
      <c r="L299" s="176"/>
      <c r="M299" s="181"/>
      <c r="T299" s="182"/>
      <c r="AT299" s="177" t="s">
        <v>1489</v>
      </c>
      <c r="AU299" s="177" t="s">
        <v>90</v>
      </c>
      <c r="AV299" s="13" t="s">
        <v>90</v>
      </c>
      <c r="AW299" s="13" t="s">
        <v>36</v>
      </c>
      <c r="AX299" s="13" t="s">
        <v>88</v>
      </c>
      <c r="AY299" s="177" t="s">
        <v>299</v>
      </c>
    </row>
    <row r="300" spans="2:65" s="11" customFormat="1" ht="22.95" customHeight="1">
      <c r="B300" s="124"/>
      <c r="D300" s="125" t="s">
        <v>80</v>
      </c>
      <c r="E300" s="134" t="s">
        <v>318</v>
      </c>
      <c r="F300" s="134" t="s">
        <v>1702</v>
      </c>
      <c r="I300" s="127"/>
      <c r="J300" s="135">
        <f>BK300</f>
        <v>0</v>
      </c>
      <c r="L300" s="124"/>
      <c r="M300" s="129"/>
      <c r="P300" s="130">
        <f>SUM(P301:P321)</f>
        <v>0</v>
      </c>
      <c r="R300" s="130">
        <f>SUM(R301:R321)</f>
        <v>1.4184E-2</v>
      </c>
      <c r="T300" s="131">
        <f>SUM(T301:T321)</f>
        <v>0</v>
      </c>
      <c r="AR300" s="125" t="s">
        <v>88</v>
      </c>
      <c r="AT300" s="132" t="s">
        <v>80</v>
      </c>
      <c r="AU300" s="132" t="s">
        <v>88</v>
      </c>
      <c r="AY300" s="125" t="s">
        <v>299</v>
      </c>
      <c r="BK300" s="133">
        <f>SUM(BK301:BK321)</f>
        <v>0</v>
      </c>
    </row>
    <row r="301" spans="2:65" s="1" customFormat="1" ht="16.5" customHeight="1">
      <c r="B301" s="32"/>
      <c r="C301" s="136" t="s">
        <v>482</v>
      </c>
      <c r="D301" s="136" t="s">
        <v>302</v>
      </c>
      <c r="E301" s="137" t="s">
        <v>1703</v>
      </c>
      <c r="F301" s="138" t="s">
        <v>1704</v>
      </c>
      <c r="G301" s="139" t="s">
        <v>1520</v>
      </c>
      <c r="H301" s="140">
        <v>13.653</v>
      </c>
      <c r="I301" s="141"/>
      <c r="J301" s="142">
        <f>ROUND(I301*H301,2)</f>
        <v>0</v>
      </c>
      <c r="K301" s="138" t="s">
        <v>1487</v>
      </c>
      <c r="L301" s="32"/>
      <c r="M301" s="143" t="s">
        <v>1</v>
      </c>
      <c r="N301" s="144" t="s">
        <v>46</v>
      </c>
      <c r="P301" s="145">
        <f>O301*H301</f>
        <v>0</v>
      </c>
      <c r="Q301" s="145">
        <v>0</v>
      </c>
      <c r="R301" s="145">
        <f>Q301*H301</f>
        <v>0</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2598</v>
      </c>
    </row>
    <row r="302" spans="2:65" s="12" customFormat="1">
      <c r="B302" s="170"/>
      <c r="D302" s="149" t="s">
        <v>1489</v>
      </c>
      <c r="E302" s="171" t="s">
        <v>1</v>
      </c>
      <c r="F302" s="172" t="s">
        <v>1490</v>
      </c>
      <c r="H302" s="171" t="s">
        <v>1</v>
      </c>
      <c r="I302" s="173"/>
      <c r="L302" s="170"/>
      <c r="M302" s="174"/>
      <c r="T302" s="175"/>
      <c r="AT302" s="171" t="s">
        <v>1489</v>
      </c>
      <c r="AU302" s="171" t="s">
        <v>90</v>
      </c>
      <c r="AV302" s="12" t="s">
        <v>88</v>
      </c>
      <c r="AW302" s="12" t="s">
        <v>36</v>
      </c>
      <c r="AX302" s="12" t="s">
        <v>81</v>
      </c>
      <c r="AY302" s="171" t="s">
        <v>299</v>
      </c>
    </row>
    <row r="303" spans="2:65" s="12" customFormat="1">
      <c r="B303" s="170"/>
      <c r="D303" s="149" t="s">
        <v>1489</v>
      </c>
      <c r="E303" s="171" t="s">
        <v>1</v>
      </c>
      <c r="F303" s="172" t="s">
        <v>1646</v>
      </c>
      <c r="H303" s="171" t="s">
        <v>1</v>
      </c>
      <c r="I303" s="173"/>
      <c r="L303" s="170"/>
      <c r="M303" s="174"/>
      <c r="T303" s="175"/>
      <c r="AT303" s="171" t="s">
        <v>1489</v>
      </c>
      <c r="AU303" s="171" t="s">
        <v>90</v>
      </c>
      <c r="AV303" s="12" t="s">
        <v>88</v>
      </c>
      <c r="AW303" s="12" t="s">
        <v>36</v>
      </c>
      <c r="AX303" s="12" t="s">
        <v>81</v>
      </c>
      <c r="AY303" s="171" t="s">
        <v>299</v>
      </c>
    </row>
    <row r="304" spans="2:65" s="13" customFormat="1">
      <c r="B304" s="176"/>
      <c r="D304" s="149" t="s">
        <v>1489</v>
      </c>
      <c r="E304" s="177" t="s">
        <v>1</v>
      </c>
      <c r="F304" s="178" t="s">
        <v>2599</v>
      </c>
      <c r="H304" s="179">
        <v>4.5140000000000002</v>
      </c>
      <c r="I304" s="180"/>
      <c r="L304" s="176"/>
      <c r="M304" s="181"/>
      <c r="T304" s="182"/>
      <c r="AT304" s="177" t="s">
        <v>1489</v>
      </c>
      <c r="AU304" s="177" t="s">
        <v>90</v>
      </c>
      <c r="AV304" s="13" t="s">
        <v>90</v>
      </c>
      <c r="AW304" s="13" t="s">
        <v>36</v>
      </c>
      <c r="AX304" s="13" t="s">
        <v>81</v>
      </c>
      <c r="AY304" s="177" t="s">
        <v>299</v>
      </c>
    </row>
    <row r="305" spans="2:65" s="13" customFormat="1">
      <c r="B305" s="176"/>
      <c r="D305" s="149" t="s">
        <v>1489</v>
      </c>
      <c r="E305" s="177" t="s">
        <v>1</v>
      </c>
      <c r="F305" s="178" t="s">
        <v>2229</v>
      </c>
      <c r="H305" s="179">
        <v>1.0920000000000001</v>
      </c>
      <c r="I305" s="180"/>
      <c r="L305" s="176"/>
      <c r="M305" s="181"/>
      <c r="T305" s="182"/>
      <c r="AT305" s="177" t="s">
        <v>1489</v>
      </c>
      <c r="AU305" s="177" t="s">
        <v>90</v>
      </c>
      <c r="AV305" s="13" t="s">
        <v>90</v>
      </c>
      <c r="AW305" s="13" t="s">
        <v>36</v>
      </c>
      <c r="AX305" s="13" t="s">
        <v>81</v>
      </c>
      <c r="AY305" s="177" t="s">
        <v>299</v>
      </c>
    </row>
    <row r="306" spans="2:65" s="15" customFormat="1">
      <c r="B306" s="190"/>
      <c r="D306" s="149" t="s">
        <v>1489</v>
      </c>
      <c r="E306" s="191" t="s">
        <v>1</v>
      </c>
      <c r="F306" s="192" t="s">
        <v>1549</v>
      </c>
      <c r="H306" s="193">
        <v>5.6059999999999999</v>
      </c>
      <c r="I306" s="194"/>
      <c r="L306" s="190"/>
      <c r="M306" s="195"/>
      <c r="T306" s="196"/>
      <c r="AT306" s="191" t="s">
        <v>1489</v>
      </c>
      <c r="AU306" s="191" t="s">
        <v>90</v>
      </c>
      <c r="AV306" s="15" t="s">
        <v>298</v>
      </c>
      <c r="AW306" s="15" t="s">
        <v>36</v>
      </c>
      <c r="AX306" s="15" t="s">
        <v>81</v>
      </c>
      <c r="AY306" s="191" t="s">
        <v>299</v>
      </c>
    </row>
    <row r="307" spans="2:65" s="13" customFormat="1">
      <c r="B307" s="176"/>
      <c r="D307" s="149" t="s">
        <v>1489</v>
      </c>
      <c r="E307" s="177" t="s">
        <v>1</v>
      </c>
      <c r="F307" s="178" t="s">
        <v>2600</v>
      </c>
      <c r="H307" s="179">
        <v>7.5010000000000003</v>
      </c>
      <c r="I307" s="180"/>
      <c r="L307" s="176"/>
      <c r="M307" s="181"/>
      <c r="T307" s="182"/>
      <c r="AT307" s="177" t="s">
        <v>1489</v>
      </c>
      <c r="AU307" s="177" t="s">
        <v>90</v>
      </c>
      <c r="AV307" s="13" t="s">
        <v>90</v>
      </c>
      <c r="AW307" s="13" t="s">
        <v>36</v>
      </c>
      <c r="AX307" s="13" t="s">
        <v>81</v>
      </c>
      <c r="AY307" s="177" t="s">
        <v>299</v>
      </c>
    </row>
    <row r="308" spans="2:65" s="13" customFormat="1">
      <c r="B308" s="176"/>
      <c r="D308" s="149" t="s">
        <v>1489</v>
      </c>
      <c r="E308" s="177" t="s">
        <v>1</v>
      </c>
      <c r="F308" s="178" t="s">
        <v>1707</v>
      </c>
      <c r="H308" s="179">
        <v>0.54600000000000004</v>
      </c>
      <c r="I308" s="180"/>
      <c r="L308" s="176"/>
      <c r="M308" s="181"/>
      <c r="T308" s="182"/>
      <c r="AT308" s="177" t="s">
        <v>1489</v>
      </c>
      <c r="AU308" s="177" t="s">
        <v>90</v>
      </c>
      <c r="AV308" s="13" t="s">
        <v>90</v>
      </c>
      <c r="AW308" s="13" t="s">
        <v>36</v>
      </c>
      <c r="AX308" s="13" t="s">
        <v>81</v>
      </c>
      <c r="AY308" s="177" t="s">
        <v>299</v>
      </c>
    </row>
    <row r="309" spans="2:65" s="15" customFormat="1">
      <c r="B309" s="190"/>
      <c r="D309" s="149" t="s">
        <v>1489</v>
      </c>
      <c r="E309" s="191" t="s">
        <v>1</v>
      </c>
      <c r="F309" s="192" t="s">
        <v>1549</v>
      </c>
      <c r="H309" s="193">
        <v>8.0470000000000006</v>
      </c>
      <c r="I309" s="194"/>
      <c r="L309" s="190"/>
      <c r="M309" s="195"/>
      <c r="T309" s="196"/>
      <c r="AT309" s="191" t="s">
        <v>1489</v>
      </c>
      <c r="AU309" s="191" t="s">
        <v>90</v>
      </c>
      <c r="AV309" s="15" t="s">
        <v>298</v>
      </c>
      <c r="AW309" s="15" t="s">
        <v>36</v>
      </c>
      <c r="AX309" s="15" t="s">
        <v>81</v>
      </c>
      <c r="AY309" s="191" t="s">
        <v>299</v>
      </c>
    </row>
    <row r="310" spans="2:65" s="14" customFormat="1">
      <c r="B310" s="183"/>
      <c r="D310" s="149" t="s">
        <v>1489</v>
      </c>
      <c r="E310" s="184" t="s">
        <v>1</v>
      </c>
      <c r="F310" s="185" t="s">
        <v>1496</v>
      </c>
      <c r="H310" s="186">
        <v>13.653</v>
      </c>
      <c r="I310" s="187"/>
      <c r="L310" s="183"/>
      <c r="M310" s="188"/>
      <c r="T310" s="189"/>
      <c r="AT310" s="184" t="s">
        <v>1489</v>
      </c>
      <c r="AU310" s="184" t="s">
        <v>90</v>
      </c>
      <c r="AV310" s="14" t="s">
        <v>318</v>
      </c>
      <c r="AW310" s="14" t="s">
        <v>36</v>
      </c>
      <c r="AX310" s="14" t="s">
        <v>88</v>
      </c>
      <c r="AY310" s="184" t="s">
        <v>299</v>
      </c>
    </row>
    <row r="311" spans="2:65" s="1" customFormat="1" ht="33" customHeight="1">
      <c r="B311" s="32"/>
      <c r="C311" s="136" t="s">
        <v>618</v>
      </c>
      <c r="D311" s="136" t="s">
        <v>302</v>
      </c>
      <c r="E311" s="137" t="s">
        <v>1714</v>
      </c>
      <c r="F311" s="138" t="s">
        <v>1715</v>
      </c>
      <c r="G311" s="139" t="s">
        <v>1520</v>
      </c>
      <c r="H311" s="140">
        <v>0.67500000000000004</v>
      </c>
      <c r="I311" s="141"/>
      <c r="J311" s="142">
        <f>ROUND(I311*H311,2)</f>
        <v>0</v>
      </c>
      <c r="K311" s="138" t="s">
        <v>1487</v>
      </c>
      <c r="L311" s="32"/>
      <c r="M311" s="143" t="s">
        <v>1</v>
      </c>
      <c r="N311" s="144" t="s">
        <v>46</v>
      </c>
      <c r="P311" s="145">
        <f>O311*H311</f>
        <v>0</v>
      </c>
      <c r="Q311" s="145">
        <v>0</v>
      </c>
      <c r="R311" s="145">
        <f>Q311*H311</f>
        <v>0</v>
      </c>
      <c r="S311" s="145">
        <v>0</v>
      </c>
      <c r="T311" s="146">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2601</v>
      </c>
    </row>
    <row r="312" spans="2:65" s="12" customFormat="1">
      <c r="B312" s="170"/>
      <c r="D312" s="149" t="s">
        <v>1489</v>
      </c>
      <c r="E312" s="171" t="s">
        <v>1</v>
      </c>
      <c r="F312" s="172" t="s">
        <v>1490</v>
      </c>
      <c r="H312" s="171" t="s">
        <v>1</v>
      </c>
      <c r="I312" s="173"/>
      <c r="L312" s="170"/>
      <c r="M312" s="174"/>
      <c r="T312" s="175"/>
      <c r="AT312" s="171" t="s">
        <v>1489</v>
      </c>
      <c r="AU312" s="171" t="s">
        <v>90</v>
      </c>
      <c r="AV312" s="12" t="s">
        <v>88</v>
      </c>
      <c r="AW312" s="12" t="s">
        <v>36</v>
      </c>
      <c r="AX312" s="12" t="s">
        <v>81</v>
      </c>
      <c r="AY312" s="171" t="s">
        <v>299</v>
      </c>
    </row>
    <row r="313" spans="2:65" s="12" customFormat="1">
      <c r="B313" s="170"/>
      <c r="D313" s="149" t="s">
        <v>1489</v>
      </c>
      <c r="E313" s="171" t="s">
        <v>1</v>
      </c>
      <c r="F313" s="172" t="s">
        <v>1646</v>
      </c>
      <c r="H313" s="171" t="s">
        <v>1</v>
      </c>
      <c r="I313" s="173"/>
      <c r="L313" s="170"/>
      <c r="M313" s="174"/>
      <c r="T313" s="175"/>
      <c r="AT313" s="171" t="s">
        <v>1489</v>
      </c>
      <c r="AU313" s="171" t="s">
        <v>90</v>
      </c>
      <c r="AV313" s="12" t="s">
        <v>88</v>
      </c>
      <c r="AW313" s="12" t="s">
        <v>36</v>
      </c>
      <c r="AX313" s="12" t="s">
        <v>81</v>
      </c>
      <c r="AY313" s="171" t="s">
        <v>299</v>
      </c>
    </row>
    <row r="314" spans="2:65" s="13" customFormat="1">
      <c r="B314" s="176"/>
      <c r="D314" s="149" t="s">
        <v>1489</v>
      </c>
      <c r="E314" s="177" t="s">
        <v>1</v>
      </c>
      <c r="F314" s="178" t="s">
        <v>2602</v>
      </c>
      <c r="H314" s="179">
        <v>0.45</v>
      </c>
      <c r="I314" s="180"/>
      <c r="L314" s="176"/>
      <c r="M314" s="181"/>
      <c r="T314" s="182"/>
      <c r="AT314" s="177" t="s">
        <v>1489</v>
      </c>
      <c r="AU314" s="177" t="s">
        <v>90</v>
      </c>
      <c r="AV314" s="13" t="s">
        <v>90</v>
      </c>
      <c r="AW314" s="13" t="s">
        <v>36</v>
      </c>
      <c r="AX314" s="13" t="s">
        <v>81</v>
      </c>
      <c r="AY314" s="177" t="s">
        <v>299</v>
      </c>
    </row>
    <row r="315" spans="2:65" s="13" customFormat="1">
      <c r="B315" s="176"/>
      <c r="D315" s="149" t="s">
        <v>1489</v>
      </c>
      <c r="E315" s="177" t="s">
        <v>1</v>
      </c>
      <c r="F315" s="178" t="s">
        <v>2603</v>
      </c>
      <c r="H315" s="179">
        <v>0.22500000000000001</v>
      </c>
      <c r="I315" s="180"/>
      <c r="L315" s="176"/>
      <c r="M315" s="181"/>
      <c r="T315" s="182"/>
      <c r="AT315" s="177" t="s">
        <v>1489</v>
      </c>
      <c r="AU315" s="177" t="s">
        <v>90</v>
      </c>
      <c r="AV315" s="13" t="s">
        <v>90</v>
      </c>
      <c r="AW315" s="13" t="s">
        <v>36</v>
      </c>
      <c r="AX315" s="13" t="s">
        <v>81</v>
      </c>
      <c r="AY315" s="177" t="s">
        <v>299</v>
      </c>
    </row>
    <row r="316" spans="2:65" s="14" customFormat="1">
      <c r="B316" s="183"/>
      <c r="D316" s="149" t="s">
        <v>1489</v>
      </c>
      <c r="E316" s="184" t="s">
        <v>1</v>
      </c>
      <c r="F316" s="185" t="s">
        <v>1496</v>
      </c>
      <c r="H316" s="186">
        <v>0.67500000000000004</v>
      </c>
      <c r="I316" s="187"/>
      <c r="L316" s="183"/>
      <c r="M316" s="188"/>
      <c r="T316" s="189"/>
      <c r="AT316" s="184" t="s">
        <v>1489</v>
      </c>
      <c r="AU316" s="184" t="s">
        <v>90</v>
      </c>
      <c r="AV316" s="14" t="s">
        <v>318</v>
      </c>
      <c r="AW316" s="14" t="s">
        <v>36</v>
      </c>
      <c r="AX316" s="14" t="s">
        <v>88</v>
      </c>
      <c r="AY316" s="184" t="s">
        <v>299</v>
      </c>
    </row>
    <row r="317" spans="2:65" s="1" customFormat="1" ht="33" customHeight="1">
      <c r="B317" s="32"/>
      <c r="C317" s="136" t="s">
        <v>622</v>
      </c>
      <c r="D317" s="136" t="s">
        <v>302</v>
      </c>
      <c r="E317" s="137" t="s">
        <v>1721</v>
      </c>
      <c r="F317" s="138" t="s">
        <v>1722</v>
      </c>
      <c r="G317" s="139" t="s">
        <v>375</v>
      </c>
      <c r="H317" s="140">
        <v>1.8</v>
      </c>
      <c r="I317" s="141"/>
      <c r="J317" s="142">
        <f>ROUND(I317*H317,2)</f>
        <v>0</v>
      </c>
      <c r="K317" s="138" t="s">
        <v>1487</v>
      </c>
      <c r="L317" s="32"/>
      <c r="M317" s="143" t="s">
        <v>1</v>
      </c>
      <c r="N317" s="144" t="s">
        <v>46</v>
      </c>
      <c r="P317" s="145">
        <f>O317*H317</f>
        <v>0</v>
      </c>
      <c r="Q317" s="145">
        <v>7.8799999999999999E-3</v>
      </c>
      <c r="R317" s="145">
        <f>Q317*H317</f>
        <v>1.4184E-2</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2604</v>
      </c>
    </row>
    <row r="318" spans="2:65" s="12" customFormat="1">
      <c r="B318" s="170"/>
      <c r="D318" s="149" t="s">
        <v>1489</v>
      </c>
      <c r="E318" s="171" t="s">
        <v>1</v>
      </c>
      <c r="F318" s="172" t="s">
        <v>1490</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1646</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2605</v>
      </c>
      <c r="H320" s="179">
        <v>1.8</v>
      </c>
      <c r="I320" s="180"/>
      <c r="L320" s="176"/>
      <c r="M320" s="181"/>
      <c r="T320" s="182"/>
      <c r="AT320" s="177" t="s">
        <v>1489</v>
      </c>
      <c r="AU320" s="177" t="s">
        <v>90</v>
      </c>
      <c r="AV320" s="13" t="s">
        <v>90</v>
      </c>
      <c r="AW320" s="13" t="s">
        <v>36</v>
      </c>
      <c r="AX320" s="13" t="s">
        <v>88</v>
      </c>
      <c r="AY320" s="177" t="s">
        <v>299</v>
      </c>
    </row>
    <row r="321" spans="2:65" s="1" customFormat="1" ht="37.950000000000003" customHeight="1">
      <c r="B321" s="32"/>
      <c r="C321" s="136" t="s">
        <v>626</v>
      </c>
      <c r="D321" s="136" t="s">
        <v>302</v>
      </c>
      <c r="E321" s="137" t="s">
        <v>1725</v>
      </c>
      <c r="F321" s="138" t="s">
        <v>1726</v>
      </c>
      <c r="G321" s="139" t="s">
        <v>375</v>
      </c>
      <c r="H321" s="140">
        <v>1.8</v>
      </c>
      <c r="I321" s="141"/>
      <c r="J321" s="142">
        <f>ROUND(I321*H321,2)</f>
        <v>0</v>
      </c>
      <c r="K321" s="138" t="s">
        <v>1487</v>
      </c>
      <c r="L321" s="32"/>
      <c r="M321" s="143" t="s">
        <v>1</v>
      </c>
      <c r="N321" s="144" t="s">
        <v>46</v>
      </c>
      <c r="P321" s="145">
        <f>O321*H321</f>
        <v>0</v>
      </c>
      <c r="Q321" s="145">
        <v>0</v>
      </c>
      <c r="R321" s="145">
        <f>Q321*H321</f>
        <v>0</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2606</v>
      </c>
    </row>
    <row r="322" spans="2:65" s="11" customFormat="1" ht="22.95" customHeight="1">
      <c r="B322" s="124"/>
      <c r="D322" s="125" t="s">
        <v>80</v>
      </c>
      <c r="E322" s="134" t="s">
        <v>337</v>
      </c>
      <c r="F322" s="134" t="s">
        <v>2607</v>
      </c>
      <c r="I322" s="127"/>
      <c r="J322" s="135">
        <f>BK322</f>
        <v>0</v>
      </c>
      <c r="L322" s="124"/>
      <c r="M322" s="129"/>
      <c r="P322" s="130">
        <f>SUM(P323:P369)</f>
        <v>0</v>
      </c>
      <c r="R322" s="130">
        <f>SUM(R323:R369)</f>
        <v>2.9636026800000002</v>
      </c>
      <c r="T322" s="131">
        <f>SUM(T323:T369)</f>
        <v>0</v>
      </c>
      <c r="AR322" s="125" t="s">
        <v>88</v>
      </c>
      <c r="AT322" s="132" t="s">
        <v>80</v>
      </c>
      <c r="AU322" s="132" t="s">
        <v>88</v>
      </c>
      <c r="AY322" s="125" t="s">
        <v>299</v>
      </c>
      <c r="BK322" s="133">
        <f>SUM(BK323:BK369)</f>
        <v>0</v>
      </c>
    </row>
    <row r="323" spans="2:65" s="1" customFormat="1" ht="24.15" customHeight="1">
      <c r="B323" s="32"/>
      <c r="C323" s="136" t="s">
        <v>630</v>
      </c>
      <c r="D323" s="136" t="s">
        <v>302</v>
      </c>
      <c r="E323" s="137" t="s">
        <v>1729</v>
      </c>
      <c r="F323" s="138" t="s">
        <v>1730</v>
      </c>
      <c r="G323" s="139" t="s">
        <v>647</v>
      </c>
      <c r="H323" s="140">
        <v>87.75</v>
      </c>
      <c r="I323" s="141"/>
      <c r="J323" s="142">
        <f>ROUND(I323*H323,2)</f>
        <v>0</v>
      </c>
      <c r="K323" s="138" t="s">
        <v>1487</v>
      </c>
      <c r="L323" s="32"/>
      <c r="M323" s="143" t="s">
        <v>1</v>
      </c>
      <c r="N323" s="144" t="s">
        <v>46</v>
      </c>
      <c r="P323" s="145">
        <f>O323*H323</f>
        <v>0</v>
      </c>
      <c r="Q323" s="145">
        <v>2.0000000000000002E-5</v>
      </c>
      <c r="R323" s="145">
        <f>Q323*H323</f>
        <v>1.755E-3</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2608</v>
      </c>
    </row>
    <row r="324" spans="2:65" s="12" customFormat="1">
      <c r="B324" s="170"/>
      <c r="D324" s="149" t="s">
        <v>1489</v>
      </c>
      <c r="E324" s="171" t="s">
        <v>1</v>
      </c>
      <c r="F324" s="172" t="s">
        <v>1490</v>
      </c>
      <c r="H324" s="171" t="s">
        <v>1</v>
      </c>
      <c r="I324" s="173"/>
      <c r="L324" s="170"/>
      <c r="M324" s="174"/>
      <c r="T324" s="175"/>
      <c r="AT324" s="171" t="s">
        <v>1489</v>
      </c>
      <c r="AU324" s="171" t="s">
        <v>90</v>
      </c>
      <c r="AV324" s="12" t="s">
        <v>88</v>
      </c>
      <c r="AW324" s="12" t="s">
        <v>36</v>
      </c>
      <c r="AX324" s="12" t="s">
        <v>81</v>
      </c>
      <c r="AY324" s="171" t="s">
        <v>299</v>
      </c>
    </row>
    <row r="325" spans="2:65" s="12" customFormat="1">
      <c r="B325" s="170"/>
      <c r="D325" s="149" t="s">
        <v>1489</v>
      </c>
      <c r="E325" s="171" t="s">
        <v>1</v>
      </c>
      <c r="F325" s="172" t="s">
        <v>1646</v>
      </c>
      <c r="H325" s="171" t="s">
        <v>1</v>
      </c>
      <c r="I325" s="173"/>
      <c r="L325" s="170"/>
      <c r="M325" s="174"/>
      <c r="T325" s="175"/>
      <c r="AT325" s="171" t="s">
        <v>1489</v>
      </c>
      <c r="AU325" s="171" t="s">
        <v>90</v>
      </c>
      <c r="AV325" s="12" t="s">
        <v>88</v>
      </c>
      <c r="AW325" s="12" t="s">
        <v>36</v>
      </c>
      <c r="AX325" s="12" t="s">
        <v>81</v>
      </c>
      <c r="AY325" s="171" t="s">
        <v>299</v>
      </c>
    </row>
    <row r="326" spans="2:65" s="13" customFormat="1">
      <c r="B326" s="176"/>
      <c r="D326" s="149" t="s">
        <v>1489</v>
      </c>
      <c r="E326" s="177" t="s">
        <v>1</v>
      </c>
      <c r="F326" s="178" t="s">
        <v>2609</v>
      </c>
      <c r="H326" s="179">
        <v>87.75</v>
      </c>
      <c r="I326" s="180"/>
      <c r="L326" s="176"/>
      <c r="M326" s="181"/>
      <c r="T326" s="182"/>
      <c r="AT326" s="177" t="s">
        <v>1489</v>
      </c>
      <c r="AU326" s="177" t="s">
        <v>90</v>
      </c>
      <c r="AV326" s="13" t="s">
        <v>90</v>
      </c>
      <c r="AW326" s="13" t="s">
        <v>36</v>
      </c>
      <c r="AX326" s="13" t="s">
        <v>88</v>
      </c>
      <c r="AY326" s="177" t="s">
        <v>299</v>
      </c>
    </row>
    <row r="327" spans="2:65" s="1" customFormat="1" ht="16.5" customHeight="1">
      <c r="B327" s="32"/>
      <c r="C327" s="158" t="s">
        <v>634</v>
      </c>
      <c r="D327" s="158" t="s">
        <v>340</v>
      </c>
      <c r="E327" s="159" t="s">
        <v>1733</v>
      </c>
      <c r="F327" s="160" t="s">
        <v>1734</v>
      </c>
      <c r="G327" s="161" t="s">
        <v>647</v>
      </c>
      <c r="H327" s="162">
        <v>89.066000000000003</v>
      </c>
      <c r="I327" s="163"/>
      <c r="J327" s="164">
        <f>ROUND(I327*H327,2)</f>
        <v>0</v>
      </c>
      <c r="K327" s="160" t="s">
        <v>1</v>
      </c>
      <c r="L327" s="165"/>
      <c r="M327" s="166" t="s">
        <v>1</v>
      </c>
      <c r="N327" s="167" t="s">
        <v>46</v>
      </c>
      <c r="P327" s="145">
        <f>O327*H327</f>
        <v>0</v>
      </c>
      <c r="Q327" s="145">
        <v>1.273E-2</v>
      </c>
      <c r="R327" s="145">
        <f>Q327*H327</f>
        <v>1.13381018</v>
      </c>
      <c r="S327" s="145">
        <v>0</v>
      </c>
      <c r="T327" s="146">
        <f>S327*H327</f>
        <v>0</v>
      </c>
      <c r="AR327" s="147" t="s">
        <v>337</v>
      </c>
      <c r="AT327" s="147" t="s">
        <v>340</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2610</v>
      </c>
    </row>
    <row r="328" spans="2:65" s="1" customFormat="1" ht="28.8">
      <c r="B328" s="32"/>
      <c r="D328" s="149" t="s">
        <v>308</v>
      </c>
      <c r="F328" s="150" t="s">
        <v>1736</v>
      </c>
      <c r="I328" s="151"/>
      <c r="L328" s="32"/>
      <c r="M328" s="152"/>
      <c r="T328" s="56"/>
      <c r="AT328" s="17" t="s">
        <v>308</v>
      </c>
      <c r="AU328" s="17" t="s">
        <v>90</v>
      </c>
    </row>
    <row r="329" spans="2:65" s="13" customFormat="1">
      <c r="B329" s="176"/>
      <c r="D329" s="149" t="s">
        <v>1489</v>
      </c>
      <c r="F329" s="178" t="s">
        <v>2611</v>
      </c>
      <c r="H329" s="179">
        <v>89.066000000000003</v>
      </c>
      <c r="I329" s="180"/>
      <c r="L329" s="176"/>
      <c r="M329" s="181"/>
      <c r="T329" s="182"/>
      <c r="AT329" s="177" t="s">
        <v>1489</v>
      </c>
      <c r="AU329" s="177" t="s">
        <v>90</v>
      </c>
      <c r="AV329" s="13" t="s">
        <v>90</v>
      </c>
      <c r="AW329" s="13" t="s">
        <v>4</v>
      </c>
      <c r="AX329" s="13" t="s">
        <v>88</v>
      </c>
      <c r="AY329" s="177" t="s">
        <v>299</v>
      </c>
    </row>
    <row r="330" spans="2:65" s="1" customFormat="1" ht="16.5" customHeight="1">
      <c r="B330" s="32"/>
      <c r="C330" s="158" t="s">
        <v>638</v>
      </c>
      <c r="D330" s="158" t="s">
        <v>340</v>
      </c>
      <c r="E330" s="159" t="s">
        <v>1742</v>
      </c>
      <c r="F330" s="160" t="s">
        <v>1743</v>
      </c>
      <c r="G330" s="161" t="s">
        <v>598</v>
      </c>
      <c r="H330" s="162">
        <v>6</v>
      </c>
      <c r="I330" s="163"/>
      <c r="J330" s="164">
        <f>ROUND(I330*H330,2)</f>
        <v>0</v>
      </c>
      <c r="K330" s="160" t="s">
        <v>1</v>
      </c>
      <c r="L330" s="165"/>
      <c r="M330" s="166" t="s">
        <v>1</v>
      </c>
      <c r="N330" s="167" t="s">
        <v>46</v>
      </c>
      <c r="P330" s="145">
        <f>O330*H330</f>
        <v>0</v>
      </c>
      <c r="Q330" s="145">
        <v>0</v>
      </c>
      <c r="R330" s="145">
        <f>Q330*H330</f>
        <v>0</v>
      </c>
      <c r="S330" s="145">
        <v>0</v>
      </c>
      <c r="T330" s="146">
        <f>S330*H330</f>
        <v>0</v>
      </c>
      <c r="AR330" s="147" t="s">
        <v>337</v>
      </c>
      <c r="AT330" s="147" t="s">
        <v>340</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2612</v>
      </c>
    </row>
    <row r="331" spans="2:65" s="12" customFormat="1">
      <c r="B331" s="170"/>
      <c r="D331" s="149" t="s">
        <v>1489</v>
      </c>
      <c r="E331" s="171" t="s">
        <v>1</v>
      </c>
      <c r="F331" s="172" t="s">
        <v>1490</v>
      </c>
      <c r="H331" s="171" t="s">
        <v>1</v>
      </c>
      <c r="I331" s="173"/>
      <c r="L331" s="170"/>
      <c r="M331" s="174"/>
      <c r="T331" s="175"/>
      <c r="AT331" s="171" t="s">
        <v>1489</v>
      </c>
      <c r="AU331" s="171" t="s">
        <v>90</v>
      </c>
      <c r="AV331" s="12" t="s">
        <v>88</v>
      </c>
      <c r="AW331" s="12" t="s">
        <v>36</v>
      </c>
      <c r="AX331" s="12" t="s">
        <v>81</v>
      </c>
      <c r="AY331" s="171" t="s">
        <v>299</v>
      </c>
    </row>
    <row r="332" spans="2:65" s="12" customFormat="1">
      <c r="B332" s="170"/>
      <c r="D332" s="149" t="s">
        <v>1489</v>
      </c>
      <c r="E332" s="171" t="s">
        <v>1</v>
      </c>
      <c r="F332" s="172" t="s">
        <v>1646</v>
      </c>
      <c r="H332" s="171" t="s">
        <v>1</v>
      </c>
      <c r="I332" s="173"/>
      <c r="L332" s="170"/>
      <c r="M332" s="174"/>
      <c r="T332" s="175"/>
      <c r="AT332" s="171" t="s">
        <v>1489</v>
      </c>
      <c r="AU332" s="171" t="s">
        <v>90</v>
      </c>
      <c r="AV332" s="12" t="s">
        <v>88</v>
      </c>
      <c r="AW332" s="12" t="s">
        <v>36</v>
      </c>
      <c r="AX332" s="12" t="s">
        <v>81</v>
      </c>
      <c r="AY332" s="171" t="s">
        <v>299</v>
      </c>
    </row>
    <row r="333" spans="2:65" s="12" customFormat="1">
      <c r="B333" s="170"/>
      <c r="D333" s="149" t="s">
        <v>1489</v>
      </c>
      <c r="E333" s="171" t="s">
        <v>1</v>
      </c>
      <c r="F333" s="172" t="s">
        <v>1745</v>
      </c>
      <c r="H333" s="171" t="s">
        <v>1</v>
      </c>
      <c r="I333" s="173"/>
      <c r="L333" s="170"/>
      <c r="M333" s="174"/>
      <c r="T333" s="175"/>
      <c r="AT333" s="171" t="s">
        <v>1489</v>
      </c>
      <c r="AU333" s="171" t="s">
        <v>90</v>
      </c>
      <c r="AV333" s="12" t="s">
        <v>88</v>
      </c>
      <c r="AW333" s="12" t="s">
        <v>36</v>
      </c>
      <c r="AX333" s="12" t="s">
        <v>81</v>
      </c>
      <c r="AY333" s="171" t="s">
        <v>299</v>
      </c>
    </row>
    <row r="334" spans="2:65" s="13" customFormat="1">
      <c r="B334" s="176"/>
      <c r="D334" s="149" t="s">
        <v>1489</v>
      </c>
      <c r="E334" s="177" t="s">
        <v>1</v>
      </c>
      <c r="F334" s="178" t="s">
        <v>328</v>
      </c>
      <c r="H334" s="179">
        <v>6</v>
      </c>
      <c r="I334" s="180"/>
      <c r="L334" s="176"/>
      <c r="M334" s="181"/>
      <c r="T334" s="182"/>
      <c r="AT334" s="177" t="s">
        <v>1489</v>
      </c>
      <c r="AU334" s="177" t="s">
        <v>90</v>
      </c>
      <c r="AV334" s="13" t="s">
        <v>90</v>
      </c>
      <c r="AW334" s="13" t="s">
        <v>36</v>
      </c>
      <c r="AX334" s="13" t="s">
        <v>88</v>
      </c>
      <c r="AY334" s="177" t="s">
        <v>299</v>
      </c>
    </row>
    <row r="335" spans="2:65" s="1" customFormat="1" ht="24.15" customHeight="1">
      <c r="B335" s="32"/>
      <c r="C335" s="136" t="s">
        <v>644</v>
      </c>
      <c r="D335" s="136" t="s">
        <v>302</v>
      </c>
      <c r="E335" s="137" t="s">
        <v>1746</v>
      </c>
      <c r="F335" s="138" t="s">
        <v>1747</v>
      </c>
      <c r="G335" s="139" t="s">
        <v>598</v>
      </c>
      <c r="H335" s="140">
        <v>2</v>
      </c>
      <c r="I335" s="141"/>
      <c r="J335" s="142">
        <f>ROUND(I335*H335,2)</f>
        <v>0</v>
      </c>
      <c r="K335" s="138" t="s">
        <v>1487</v>
      </c>
      <c r="L335" s="32"/>
      <c r="M335" s="143" t="s">
        <v>1</v>
      </c>
      <c r="N335" s="144" t="s">
        <v>46</v>
      </c>
      <c r="P335" s="145">
        <f>O335*H335</f>
        <v>0</v>
      </c>
      <c r="Q335" s="145">
        <v>0.45937</v>
      </c>
      <c r="R335" s="145">
        <f>Q335*H335</f>
        <v>0.91874</v>
      </c>
      <c r="S335" s="145">
        <v>0</v>
      </c>
      <c r="T335" s="146">
        <f>S335*H335</f>
        <v>0</v>
      </c>
      <c r="AR335" s="147" t="s">
        <v>318</v>
      </c>
      <c r="AT335" s="147" t="s">
        <v>302</v>
      </c>
      <c r="AU335" s="147" t="s">
        <v>90</v>
      </c>
      <c r="AY335" s="17" t="s">
        <v>299</v>
      </c>
      <c r="BE335" s="148">
        <f>IF(N335="základní",J335,0)</f>
        <v>0</v>
      </c>
      <c r="BF335" s="148">
        <f>IF(N335="snížená",J335,0)</f>
        <v>0</v>
      </c>
      <c r="BG335" s="148">
        <f>IF(N335="zákl. přenesená",J335,0)</f>
        <v>0</v>
      </c>
      <c r="BH335" s="148">
        <f>IF(N335="sníž. přenesená",J335,0)</f>
        <v>0</v>
      </c>
      <c r="BI335" s="148">
        <f>IF(N335="nulová",J335,0)</f>
        <v>0</v>
      </c>
      <c r="BJ335" s="17" t="s">
        <v>88</v>
      </c>
      <c r="BK335" s="148">
        <f>ROUND(I335*H335,2)</f>
        <v>0</v>
      </c>
      <c r="BL335" s="17" t="s">
        <v>318</v>
      </c>
      <c r="BM335" s="147" t="s">
        <v>2613</v>
      </c>
    </row>
    <row r="336" spans="2:65" s="12" customFormat="1">
      <c r="B336" s="170"/>
      <c r="D336" s="149" t="s">
        <v>1489</v>
      </c>
      <c r="E336" s="171" t="s">
        <v>1</v>
      </c>
      <c r="F336" s="172" t="s">
        <v>1490</v>
      </c>
      <c r="H336" s="171" t="s">
        <v>1</v>
      </c>
      <c r="I336" s="173"/>
      <c r="L336" s="170"/>
      <c r="M336" s="174"/>
      <c r="T336" s="175"/>
      <c r="AT336" s="171" t="s">
        <v>1489</v>
      </c>
      <c r="AU336" s="171" t="s">
        <v>90</v>
      </c>
      <c r="AV336" s="12" t="s">
        <v>88</v>
      </c>
      <c r="AW336" s="12" t="s">
        <v>36</v>
      </c>
      <c r="AX336" s="12" t="s">
        <v>81</v>
      </c>
      <c r="AY336" s="171" t="s">
        <v>299</v>
      </c>
    </row>
    <row r="337" spans="2:65" s="12" customFormat="1">
      <c r="B337" s="170"/>
      <c r="D337" s="149" t="s">
        <v>1489</v>
      </c>
      <c r="E337" s="171" t="s">
        <v>1</v>
      </c>
      <c r="F337" s="172" t="s">
        <v>1646</v>
      </c>
      <c r="H337" s="171" t="s">
        <v>1</v>
      </c>
      <c r="I337" s="173"/>
      <c r="L337" s="170"/>
      <c r="M337" s="174"/>
      <c r="T337" s="175"/>
      <c r="AT337" s="171" t="s">
        <v>1489</v>
      </c>
      <c r="AU337" s="171" t="s">
        <v>90</v>
      </c>
      <c r="AV337" s="12" t="s">
        <v>88</v>
      </c>
      <c r="AW337" s="12" t="s">
        <v>36</v>
      </c>
      <c r="AX337" s="12" t="s">
        <v>81</v>
      </c>
      <c r="AY337" s="171" t="s">
        <v>299</v>
      </c>
    </row>
    <row r="338" spans="2:65" s="13" customFormat="1">
      <c r="B338" s="176"/>
      <c r="D338" s="149" t="s">
        <v>1489</v>
      </c>
      <c r="E338" s="177" t="s">
        <v>1</v>
      </c>
      <c r="F338" s="178" t="s">
        <v>90</v>
      </c>
      <c r="H338" s="179">
        <v>2</v>
      </c>
      <c r="I338" s="180"/>
      <c r="L338" s="176"/>
      <c r="M338" s="181"/>
      <c r="T338" s="182"/>
      <c r="AT338" s="177" t="s">
        <v>1489</v>
      </c>
      <c r="AU338" s="177" t="s">
        <v>90</v>
      </c>
      <c r="AV338" s="13" t="s">
        <v>90</v>
      </c>
      <c r="AW338" s="13" t="s">
        <v>36</v>
      </c>
      <c r="AX338" s="13" t="s">
        <v>88</v>
      </c>
      <c r="AY338" s="177" t="s">
        <v>299</v>
      </c>
    </row>
    <row r="339" spans="2:65" s="1" customFormat="1" ht="24.15" customHeight="1">
      <c r="B339" s="32"/>
      <c r="C339" s="136" t="s">
        <v>649</v>
      </c>
      <c r="D339" s="136" t="s">
        <v>302</v>
      </c>
      <c r="E339" s="137" t="s">
        <v>1749</v>
      </c>
      <c r="F339" s="138" t="s">
        <v>1750</v>
      </c>
      <c r="G339" s="139" t="s">
        <v>647</v>
      </c>
      <c r="H339" s="140">
        <v>87.75</v>
      </c>
      <c r="I339" s="141"/>
      <c r="J339" s="142">
        <f>ROUND(I339*H339,2)</f>
        <v>0</v>
      </c>
      <c r="K339" s="138" t="s">
        <v>1487</v>
      </c>
      <c r="L339" s="32"/>
      <c r="M339" s="143" t="s">
        <v>1</v>
      </c>
      <c r="N339" s="144" t="s">
        <v>46</v>
      </c>
      <c r="P339" s="145">
        <f>O339*H339</f>
        <v>0</v>
      </c>
      <c r="Q339" s="145">
        <v>0</v>
      </c>
      <c r="R339" s="145">
        <f>Q339*H339</f>
        <v>0</v>
      </c>
      <c r="S339" s="145">
        <v>0</v>
      </c>
      <c r="T339" s="146">
        <f>S339*H339</f>
        <v>0</v>
      </c>
      <c r="AR339" s="147" t="s">
        <v>318</v>
      </c>
      <c r="AT339" s="147" t="s">
        <v>302</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2614</v>
      </c>
    </row>
    <row r="340" spans="2:65" s="12" customFormat="1">
      <c r="B340" s="170"/>
      <c r="D340" s="149" t="s">
        <v>1489</v>
      </c>
      <c r="E340" s="171" t="s">
        <v>1</v>
      </c>
      <c r="F340" s="172" t="s">
        <v>1490</v>
      </c>
      <c r="H340" s="171" t="s">
        <v>1</v>
      </c>
      <c r="I340" s="173"/>
      <c r="L340" s="170"/>
      <c r="M340" s="174"/>
      <c r="T340" s="175"/>
      <c r="AT340" s="171" t="s">
        <v>1489</v>
      </c>
      <c r="AU340" s="171" t="s">
        <v>90</v>
      </c>
      <c r="AV340" s="12" t="s">
        <v>88</v>
      </c>
      <c r="AW340" s="12" t="s">
        <v>36</v>
      </c>
      <c r="AX340" s="12" t="s">
        <v>81</v>
      </c>
      <c r="AY340" s="171" t="s">
        <v>299</v>
      </c>
    </row>
    <row r="341" spans="2:65" s="12" customFormat="1">
      <c r="B341" s="170"/>
      <c r="D341" s="149" t="s">
        <v>1489</v>
      </c>
      <c r="E341" s="171" t="s">
        <v>1</v>
      </c>
      <c r="F341" s="172" t="s">
        <v>1646</v>
      </c>
      <c r="H341" s="171" t="s">
        <v>1</v>
      </c>
      <c r="I341" s="173"/>
      <c r="L341" s="170"/>
      <c r="M341" s="174"/>
      <c r="T341" s="175"/>
      <c r="AT341" s="171" t="s">
        <v>1489</v>
      </c>
      <c r="AU341" s="171" t="s">
        <v>90</v>
      </c>
      <c r="AV341" s="12" t="s">
        <v>88</v>
      </c>
      <c r="AW341" s="12" t="s">
        <v>36</v>
      </c>
      <c r="AX341" s="12" t="s">
        <v>81</v>
      </c>
      <c r="AY341" s="171" t="s">
        <v>299</v>
      </c>
    </row>
    <row r="342" spans="2:65" s="13" customFormat="1">
      <c r="B342" s="176"/>
      <c r="D342" s="149" t="s">
        <v>1489</v>
      </c>
      <c r="E342" s="177" t="s">
        <v>1</v>
      </c>
      <c r="F342" s="178" t="s">
        <v>2609</v>
      </c>
      <c r="H342" s="179">
        <v>87.75</v>
      </c>
      <c r="I342" s="180"/>
      <c r="L342" s="176"/>
      <c r="M342" s="181"/>
      <c r="T342" s="182"/>
      <c r="AT342" s="177" t="s">
        <v>1489</v>
      </c>
      <c r="AU342" s="177" t="s">
        <v>90</v>
      </c>
      <c r="AV342" s="13" t="s">
        <v>90</v>
      </c>
      <c r="AW342" s="13" t="s">
        <v>36</v>
      </c>
      <c r="AX342" s="13" t="s">
        <v>88</v>
      </c>
      <c r="AY342" s="177" t="s">
        <v>299</v>
      </c>
    </row>
    <row r="343" spans="2:65" s="1" customFormat="1" ht="24.15" customHeight="1">
      <c r="B343" s="32"/>
      <c r="C343" s="136" t="s">
        <v>653</v>
      </c>
      <c r="D343" s="136" t="s">
        <v>302</v>
      </c>
      <c r="E343" s="137" t="s">
        <v>1752</v>
      </c>
      <c r="F343" s="138" t="s">
        <v>1753</v>
      </c>
      <c r="G343" s="139" t="s">
        <v>598</v>
      </c>
      <c r="H343" s="140">
        <v>3</v>
      </c>
      <c r="I343" s="141"/>
      <c r="J343" s="142">
        <f>ROUND(I343*H343,2)</f>
        <v>0</v>
      </c>
      <c r="K343" s="138" t="s">
        <v>1</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2615</v>
      </c>
    </row>
    <row r="344" spans="2:65" s="12" customFormat="1">
      <c r="B344" s="170"/>
      <c r="D344" s="149" t="s">
        <v>1489</v>
      </c>
      <c r="E344" s="171" t="s">
        <v>1</v>
      </c>
      <c r="F344" s="172" t="s">
        <v>1490</v>
      </c>
      <c r="H344" s="171" t="s">
        <v>1</v>
      </c>
      <c r="I344" s="173"/>
      <c r="L344" s="170"/>
      <c r="M344" s="174"/>
      <c r="T344" s="175"/>
      <c r="AT344" s="171" t="s">
        <v>1489</v>
      </c>
      <c r="AU344" s="171" t="s">
        <v>90</v>
      </c>
      <c r="AV344" s="12" t="s">
        <v>88</v>
      </c>
      <c r="AW344" s="12" t="s">
        <v>36</v>
      </c>
      <c r="AX344" s="12" t="s">
        <v>81</v>
      </c>
      <c r="AY344" s="171" t="s">
        <v>299</v>
      </c>
    </row>
    <row r="345" spans="2:65" s="12" customFormat="1">
      <c r="B345" s="170"/>
      <c r="D345" s="149" t="s">
        <v>1489</v>
      </c>
      <c r="E345" s="171" t="s">
        <v>1</v>
      </c>
      <c r="F345" s="172" t="s">
        <v>1646</v>
      </c>
      <c r="H345" s="171" t="s">
        <v>1</v>
      </c>
      <c r="I345" s="173"/>
      <c r="L345" s="170"/>
      <c r="M345" s="174"/>
      <c r="T345" s="175"/>
      <c r="AT345" s="171" t="s">
        <v>1489</v>
      </c>
      <c r="AU345" s="171" t="s">
        <v>90</v>
      </c>
      <c r="AV345" s="12" t="s">
        <v>88</v>
      </c>
      <c r="AW345" s="12" t="s">
        <v>36</v>
      </c>
      <c r="AX345" s="12" t="s">
        <v>81</v>
      </c>
      <c r="AY345" s="171" t="s">
        <v>299</v>
      </c>
    </row>
    <row r="346" spans="2:65" s="12" customFormat="1">
      <c r="B346" s="170"/>
      <c r="D346" s="149" t="s">
        <v>1489</v>
      </c>
      <c r="E346" s="171" t="s">
        <v>1</v>
      </c>
      <c r="F346" s="172" t="s">
        <v>2616</v>
      </c>
      <c r="H346" s="171" t="s">
        <v>1</v>
      </c>
      <c r="I346" s="173"/>
      <c r="L346" s="170"/>
      <c r="M346" s="174"/>
      <c r="T346" s="175"/>
      <c r="AT346" s="171" t="s">
        <v>1489</v>
      </c>
      <c r="AU346" s="171" t="s">
        <v>90</v>
      </c>
      <c r="AV346" s="12" t="s">
        <v>88</v>
      </c>
      <c r="AW346" s="12" t="s">
        <v>36</v>
      </c>
      <c r="AX346" s="12" t="s">
        <v>81</v>
      </c>
      <c r="AY346" s="171" t="s">
        <v>299</v>
      </c>
    </row>
    <row r="347" spans="2:65" s="13" customFormat="1">
      <c r="B347" s="176"/>
      <c r="D347" s="149" t="s">
        <v>1489</v>
      </c>
      <c r="E347" s="177" t="s">
        <v>1</v>
      </c>
      <c r="F347" s="178" t="s">
        <v>298</v>
      </c>
      <c r="H347" s="179">
        <v>3</v>
      </c>
      <c r="I347" s="180"/>
      <c r="L347" s="176"/>
      <c r="M347" s="181"/>
      <c r="T347" s="182"/>
      <c r="AT347" s="177" t="s">
        <v>1489</v>
      </c>
      <c r="AU347" s="177" t="s">
        <v>90</v>
      </c>
      <c r="AV347" s="13" t="s">
        <v>90</v>
      </c>
      <c r="AW347" s="13" t="s">
        <v>36</v>
      </c>
      <c r="AX347" s="13" t="s">
        <v>88</v>
      </c>
      <c r="AY347" s="177" t="s">
        <v>299</v>
      </c>
    </row>
    <row r="348" spans="2:65" s="1" customFormat="1" ht="37.950000000000003" customHeight="1">
      <c r="B348" s="32"/>
      <c r="C348" s="136" t="s">
        <v>657</v>
      </c>
      <c r="D348" s="136" t="s">
        <v>302</v>
      </c>
      <c r="E348" s="137" t="s">
        <v>1768</v>
      </c>
      <c r="F348" s="138" t="s">
        <v>1769</v>
      </c>
      <c r="G348" s="139" t="s">
        <v>598</v>
      </c>
      <c r="H348" s="140">
        <v>3</v>
      </c>
      <c r="I348" s="141"/>
      <c r="J348" s="142">
        <f>ROUND(I348*H348,2)</f>
        <v>0</v>
      </c>
      <c r="K348" s="138" t="s">
        <v>1487</v>
      </c>
      <c r="L348" s="32"/>
      <c r="M348" s="143" t="s">
        <v>1</v>
      </c>
      <c r="N348" s="144" t="s">
        <v>46</v>
      </c>
      <c r="P348" s="145">
        <f>O348*H348</f>
        <v>0</v>
      </c>
      <c r="Q348" s="145">
        <v>0.09</v>
      </c>
      <c r="R348" s="145">
        <f>Q348*H348</f>
        <v>0.27</v>
      </c>
      <c r="S348" s="145">
        <v>0</v>
      </c>
      <c r="T348" s="146">
        <f>S348*H348</f>
        <v>0</v>
      </c>
      <c r="AR348" s="147" t="s">
        <v>318</v>
      </c>
      <c r="AT348" s="147" t="s">
        <v>302</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2617</v>
      </c>
    </row>
    <row r="349" spans="2:65" s="12" customFormat="1">
      <c r="B349" s="170"/>
      <c r="D349" s="149" t="s">
        <v>1489</v>
      </c>
      <c r="E349" s="171" t="s">
        <v>1</v>
      </c>
      <c r="F349" s="172" t="s">
        <v>1490</v>
      </c>
      <c r="H349" s="171" t="s">
        <v>1</v>
      </c>
      <c r="I349" s="173"/>
      <c r="L349" s="170"/>
      <c r="M349" s="174"/>
      <c r="T349" s="175"/>
      <c r="AT349" s="171" t="s">
        <v>1489</v>
      </c>
      <c r="AU349" s="171" t="s">
        <v>90</v>
      </c>
      <c r="AV349" s="12" t="s">
        <v>88</v>
      </c>
      <c r="AW349" s="12" t="s">
        <v>36</v>
      </c>
      <c r="AX349" s="12" t="s">
        <v>81</v>
      </c>
      <c r="AY349" s="171" t="s">
        <v>299</v>
      </c>
    </row>
    <row r="350" spans="2:65" s="12" customFormat="1">
      <c r="B350" s="170"/>
      <c r="D350" s="149" t="s">
        <v>1489</v>
      </c>
      <c r="E350" s="171" t="s">
        <v>1</v>
      </c>
      <c r="F350" s="172" t="s">
        <v>1646</v>
      </c>
      <c r="H350" s="171" t="s">
        <v>1</v>
      </c>
      <c r="I350" s="173"/>
      <c r="L350" s="170"/>
      <c r="M350" s="174"/>
      <c r="T350" s="175"/>
      <c r="AT350" s="171" t="s">
        <v>1489</v>
      </c>
      <c r="AU350" s="171" t="s">
        <v>90</v>
      </c>
      <c r="AV350" s="12" t="s">
        <v>88</v>
      </c>
      <c r="AW350" s="12" t="s">
        <v>36</v>
      </c>
      <c r="AX350" s="12" t="s">
        <v>81</v>
      </c>
      <c r="AY350" s="171" t="s">
        <v>299</v>
      </c>
    </row>
    <row r="351" spans="2:65" s="13" customFormat="1">
      <c r="B351" s="176"/>
      <c r="D351" s="149" t="s">
        <v>1489</v>
      </c>
      <c r="E351" s="177" t="s">
        <v>1</v>
      </c>
      <c r="F351" s="178" t="s">
        <v>298</v>
      </c>
      <c r="H351" s="179">
        <v>3</v>
      </c>
      <c r="I351" s="180"/>
      <c r="L351" s="176"/>
      <c r="M351" s="181"/>
      <c r="T351" s="182"/>
      <c r="AT351" s="177" t="s">
        <v>1489</v>
      </c>
      <c r="AU351" s="177" t="s">
        <v>90</v>
      </c>
      <c r="AV351" s="13" t="s">
        <v>90</v>
      </c>
      <c r="AW351" s="13" t="s">
        <v>36</v>
      </c>
      <c r="AX351" s="13" t="s">
        <v>88</v>
      </c>
      <c r="AY351" s="177" t="s">
        <v>299</v>
      </c>
    </row>
    <row r="352" spans="2:65" s="1" customFormat="1" ht="33" customHeight="1">
      <c r="B352" s="32"/>
      <c r="C352" s="158" t="s">
        <v>661</v>
      </c>
      <c r="D352" s="158" t="s">
        <v>340</v>
      </c>
      <c r="E352" s="159" t="s">
        <v>1772</v>
      </c>
      <c r="F352" s="160" t="s">
        <v>1773</v>
      </c>
      <c r="G352" s="161" t="s">
        <v>598</v>
      </c>
      <c r="H352" s="162">
        <v>3</v>
      </c>
      <c r="I352" s="163"/>
      <c r="J352" s="164">
        <f>ROUND(I352*H352,2)</f>
        <v>0</v>
      </c>
      <c r="K352" s="160" t="s">
        <v>1</v>
      </c>
      <c r="L352" s="165"/>
      <c r="M352" s="166" t="s">
        <v>1</v>
      </c>
      <c r="N352" s="167" t="s">
        <v>46</v>
      </c>
      <c r="P352" s="145">
        <f>O352*H352</f>
        <v>0</v>
      </c>
      <c r="Q352" s="145">
        <v>0.19600000000000001</v>
      </c>
      <c r="R352" s="145">
        <f>Q352*H352</f>
        <v>0.58800000000000008</v>
      </c>
      <c r="S352" s="145">
        <v>0</v>
      </c>
      <c r="T352" s="146">
        <f>S352*H352</f>
        <v>0</v>
      </c>
      <c r="AR352" s="147" t="s">
        <v>337</v>
      </c>
      <c r="AT352" s="147" t="s">
        <v>340</v>
      </c>
      <c r="AU352" s="147" t="s">
        <v>90</v>
      </c>
      <c r="AY352" s="17" t="s">
        <v>299</v>
      </c>
      <c r="BE352" s="148">
        <f>IF(N352="základní",J352,0)</f>
        <v>0</v>
      </c>
      <c r="BF352" s="148">
        <f>IF(N352="snížená",J352,0)</f>
        <v>0</v>
      </c>
      <c r="BG352" s="148">
        <f>IF(N352="zákl. přenesená",J352,0)</f>
        <v>0</v>
      </c>
      <c r="BH352" s="148">
        <f>IF(N352="sníž. přenesená",J352,0)</f>
        <v>0</v>
      </c>
      <c r="BI352" s="148">
        <f>IF(N352="nulová",J352,0)</f>
        <v>0</v>
      </c>
      <c r="BJ352" s="17" t="s">
        <v>88</v>
      </c>
      <c r="BK352" s="148">
        <f>ROUND(I352*H352,2)</f>
        <v>0</v>
      </c>
      <c r="BL352" s="17" t="s">
        <v>318</v>
      </c>
      <c r="BM352" s="147" t="s">
        <v>2618</v>
      </c>
    </row>
    <row r="353" spans="2:65" s="1" customFormat="1" ht="16.5" customHeight="1">
      <c r="B353" s="32"/>
      <c r="C353" s="136" t="s">
        <v>665</v>
      </c>
      <c r="D353" s="136" t="s">
        <v>302</v>
      </c>
      <c r="E353" s="137" t="s">
        <v>1775</v>
      </c>
      <c r="F353" s="138" t="s">
        <v>1776</v>
      </c>
      <c r="G353" s="139" t="s">
        <v>647</v>
      </c>
      <c r="H353" s="140">
        <v>66.75</v>
      </c>
      <c r="I353" s="141"/>
      <c r="J353" s="142">
        <f>ROUND(I353*H353,2)</f>
        <v>0</v>
      </c>
      <c r="K353" s="138" t="s">
        <v>1487</v>
      </c>
      <c r="L353" s="32"/>
      <c r="M353" s="143" t="s">
        <v>1</v>
      </c>
      <c r="N353" s="144" t="s">
        <v>46</v>
      </c>
      <c r="P353" s="145">
        <f>O353*H353</f>
        <v>0</v>
      </c>
      <c r="Q353" s="145">
        <v>2.0000000000000001E-4</v>
      </c>
      <c r="R353" s="145">
        <f>Q353*H353</f>
        <v>1.3350000000000001E-2</v>
      </c>
      <c r="S353" s="145">
        <v>0</v>
      </c>
      <c r="T353" s="146">
        <f>S353*H353</f>
        <v>0</v>
      </c>
      <c r="AR353" s="147" t="s">
        <v>318</v>
      </c>
      <c r="AT353" s="147" t="s">
        <v>302</v>
      </c>
      <c r="AU353" s="147" t="s">
        <v>90</v>
      </c>
      <c r="AY353" s="17" t="s">
        <v>299</v>
      </c>
      <c r="BE353" s="148">
        <f>IF(N353="základní",J353,0)</f>
        <v>0</v>
      </c>
      <c r="BF353" s="148">
        <f>IF(N353="snížená",J353,0)</f>
        <v>0</v>
      </c>
      <c r="BG353" s="148">
        <f>IF(N353="zákl. přenesená",J353,0)</f>
        <v>0</v>
      </c>
      <c r="BH353" s="148">
        <f>IF(N353="sníž. přenesená",J353,0)</f>
        <v>0</v>
      </c>
      <c r="BI353" s="148">
        <f>IF(N353="nulová",J353,0)</f>
        <v>0</v>
      </c>
      <c r="BJ353" s="17" t="s">
        <v>88</v>
      </c>
      <c r="BK353" s="148">
        <f>ROUND(I353*H353,2)</f>
        <v>0</v>
      </c>
      <c r="BL353" s="17" t="s">
        <v>318</v>
      </c>
      <c r="BM353" s="147" t="s">
        <v>2619</v>
      </c>
    </row>
    <row r="354" spans="2:65" s="12" customFormat="1">
      <c r="B354" s="170"/>
      <c r="D354" s="149" t="s">
        <v>1489</v>
      </c>
      <c r="E354" s="171" t="s">
        <v>1</v>
      </c>
      <c r="F354" s="172" t="s">
        <v>1490</v>
      </c>
      <c r="H354" s="171" t="s">
        <v>1</v>
      </c>
      <c r="I354" s="173"/>
      <c r="L354" s="170"/>
      <c r="M354" s="174"/>
      <c r="T354" s="175"/>
      <c r="AT354" s="171" t="s">
        <v>1489</v>
      </c>
      <c r="AU354" s="171" t="s">
        <v>90</v>
      </c>
      <c r="AV354" s="12" t="s">
        <v>88</v>
      </c>
      <c r="AW354" s="12" t="s">
        <v>36</v>
      </c>
      <c r="AX354" s="12" t="s">
        <v>81</v>
      </c>
      <c r="AY354" s="171" t="s">
        <v>299</v>
      </c>
    </row>
    <row r="355" spans="2:65" s="12" customFormat="1">
      <c r="B355" s="170"/>
      <c r="D355" s="149" t="s">
        <v>1489</v>
      </c>
      <c r="E355" s="171" t="s">
        <v>1</v>
      </c>
      <c r="F355" s="172" t="s">
        <v>1646</v>
      </c>
      <c r="H355" s="171" t="s">
        <v>1</v>
      </c>
      <c r="I355" s="173"/>
      <c r="L355" s="170"/>
      <c r="M355" s="174"/>
      <c r="T355" s="175"/>
      <c r="AT355" s="171" t="s">
        <v>1489</v>
      </c>
      <c r="AU355" s="171" t="s">
        <v>90</v>
      </c>
      <c r="AV355" s="12" t="s">
        <v>88</v>
      </c>
      <c r="AW355" s="12" t="s">
        <v>36</v>
      </c>
      <c r="AX355" s="12" t="s">
        <v>81</v>
      </c>
      <c r="AY355" s="171" t="s">
        <v>299</v>
      </c>
    </row>
    <row r="356" spans="2:65" s="13" customFormat="1">
      <c r="B356" s="176"/>
      <c r="D356" s="149" t="s">
        <v>1489</v>
      </c>
      <c r="E356" s="177" t="s">
        <v>1</v>
      </c>
      <c r="F356" s="178" t="s">
        <v>2620</v>
      </c>
      <c r="H356" s="179">
        <v>66.75</v>
      </c>
      <c r="I356" s="180"/>
      <c r="L356" s="176"/>
      <c r="M356" s="181"/>
      <c r="T356" s="182"/>
      <c r="AT356" s="177" t="s">
        <v>1489</v>
      </c>
      <c r="AU356" s="177" t="s">
        <v>90</v>
      </c>
      <c r="AV356" s="13" t="s">
        <v>90</v>
      </c>
      <c r="AW356" s="13" t="s">
        <v>36</v>
      </c>
      <c r="AX356" s="13" t="s">
        <v>88</v>
      </c>
      <c r="AY356" s="177" t="s">
        <v>299</v>
      </c>
    </row>
    <row r="357" spans="2:65" s="1" customFormat="1" ht="24.15" customHeight="1">
      <c r="B357" s="32"/>
      <c r="C357" s="136" t="s">
        <v>669</v>
      </c>
      <c r="D357" s="136" t="s">
        <v>302</v>
      </c>
      <c r="E357" s="137" t="s">
        <v>1778</v>
      </c>
      <c r="F357" s="138" t="s">
        <v>1779</v>
      </c>
      <c r="G357" s="139" t="s">
        <v>647</v>
      </c>
      <c r="H357" s="140">
        <v>66.75</v>
      </c>
      <c r="I357" s="141"/>
      <c r="J357" s="142">
        <f>ROUND(I357*H357,2)</f>
        <v>0</v>
      </c>
      <c r="K357" s="138" t="s">
        <v>1487</v>
      </c>
      <c r="L357" s="32"/>
      <c r="M357" s="143" t="s">
        <v>1</v>
      </c>
      <c r="N357" s="144" t="s">
        <v>46</v>
      </c>
      <c r="P357" s="145">
        <f>O357*H357</f>
        <v>0</v>
      </c>
      <c r="Q357" s="145">
        <v>9.0000000000000006E-5</v>
      </c>
      <c r="R357" s="145">
        <f>Q357*H357</f>
        <v>6.0075000000000007E-3</v>
      </c>
      <c r="S357" s="145">
        <v>0</v>
      </c>
      <c r="T357" s="146">
        <f>S357*H357</f>
        <v>0</v>
      </c>
      <c r="AR357" s="147" t="s">
        <v>318</v>
      </c>
      <c r="AT357" s="147" t="s">
        <v>302</v>
      </c>
      <c r="AU357" s="147" t="s">
        <v>90</v>
      </c>
      <c r="AY357" s="17" t="s">
        <v>299</v>
      </c>
      <c r="BE357" s="148">
        <f>IF(N357="základní",J357,0)</f>
        <v>0</v>
      </c>
      <c r="BF357" s="148">
        <f>IF(N357="snížená",J357,0)</f>
        <v>0</v>
      </c>
      <c r="BG357" s="148">
        <f>IF(N357="zákl. přenesená",J357,0)</f>
        <v>0</v>
      </c>
      <c r="BH357" s="148">
        <f>IF(N357="sníž. přenesená",J357,0)</f>
        <v>0</v>
      </c>
      <c r="BI357" s="148">
        <f>IF(N357="nulová",J357,0)</f>
        <v>0</v>
      </c>
      <c r="BJ357" s="17" t="s">
        <v>88</v>
      </c>
      <c r="BK357" s="148">
        <f>ROUND(I357*H357,2)</f>
        <v>0</v>
      </c>
      <c r="BL357" s="17" t="s">
        <v>318</v>
      </c>
      <c r="BM357" s="147" t="s">
        <v>2621</v>
      </c>
    </row>
    <row r="358" spans="2:65" s="12" customFormat="1">
      <c r="B358" s="170"/>
      <c r="D358" s="149" t="s">
        <v>1489</v>
      </c>
      <c r="E358" s="171" t="s">
        <v>1</v>
      </c>
      <c r="F358" s="172" t="s">
        <v>1490</v>
      </c>
      <c r="H358" s="171" t="s">
        <v>1</v>
      </c>
      <c r="I358" s="173"/>
      <c r="L358" s="170"/>
      <c r="M358" s="174"/>
      <c r="T358" s="175"/>
      <c r="AT358" s="171" t="s">
        <v>1489</v>
      </c>
      <c r="AU358" s="171" t="s">
        <v>90</v>
      </c>
      <c r="AV358" s="12" t="s">
        <v>88</v>
      </c>
      <c r="AW358" s="12" t="s">
        <v>36</v>
      </c>
      <c r="AX358" s="12" t="s">
        <v>81</v>
      </c>
      <c r="AY358" s="171" t="s">
        <v>299</v>
      </c>
    </row>
    <row r="359" spans="2:65" s="12" customFormat="1">
      <c r="B359" s="170"/>
      <c r="D359" s="149" t="s">
        <v>1489</v>
      </c>
      <c r="E359" s="171" t="s">
        <v>1</v>
      </c>
      <c r="F359" s="172" t="s">
        <v>1646</v>
      </c>
      <c r="H359" s="171" t="s">
        <v>1</v>
      </c>
      <c r="I359" s="173"/>
      <c r="L359" s="170"/>
      <c r="M359" s="174"/>
      <c r="T359" s="175"/>
      <c r="AT359" s="171" t="s">
        <v>1489</v>
      </c>
      <c r="AU359" s="171" t="s">
        <v>90</v>
      </c>
      <c r="AV359" s="12" t="s">
        <v>88</v>
      </c>
      <c r="AW359" s="12" t="s">
        <v>36</v>
      </c>
      <c r="AX359" s="12" t="s">
        <v>81</v>
      </c>
      <c r="AY359" s="171" t="s">
        <v>299</v>
      </c>
    </row>
    <row r="360" spans="2:65" s="13" customFormat="1">
      <c r="B360" s="176"/>
      <c r="D360" s="149" t="s">
        <v>1489</v>
      </c>
      <c r="E360" s="177" t="s">
        <v>1</v>
      </c>
      <c r="F360" s="178" t="s">
        <v>2597</v>
      </c>
      <c r="H360" s="179">
        <v>66.75</v>
      </c>
      <c r="I360" s="180"/>
      <c r="L360" s="176"/>
      <c r="M360" s="181"/>
      <c r="T360" s="182"/>
      <c r="AT360" s="177" t="s">
        <v>1489</v>
      </c>
      <c r="AU360" s="177" t="s">
        <v>90</v>
      </c>
      <c r="AV360" s="13" t="s">
        <v>90</v>
      </c>
      <c r="AW360" s="13" t="s">
        <v>36</v>
      </c>
      <c r="AX360" s="13" t="s">
        <v>88</v>
      </c>
      <c r="AY360" s="177" t="s">
        <v>299</v>
      </c>
    </row>
    <row r="361" spans="2:65" s="1" customFormat="1" ht="24.15" customHeight="1">
      <c r="B361" s="32"/>
      <c r="C361" s="136" t="s">
        <v>673</v>
      </c>
      <c r="D361" s="136" t="s">
        <v>302</v>
      </c>
      <c r="E361" s="137" t="s">
        <v>1781</v>
      </c>
      <c r="F361" s="138" t="s">
        <v>1782</v>
      </c>
      <c r="G361" s="139" t="s">
        <v>598</v>
      </c>
      <c r="H361" s="140">
        <v>11</v>
      </c>
      <c r="I361" s="141"/>
      <c r="J361" s="142">
        <f>ROUND(I361*H361,2)</f>
        <v>0</v>
      </c>
      <c r="K361" s="138" t="s">
        <v>1487</v>
      </c>
      <c r="L361" s="32"/>
      <c r="M361" s="143" t="s">
        <v>1</v>
      </c>
      <c r="N361" s="144" t="s">
        <v>46</v>
      </c>
      <c r="P361" s="145">
        <f>O361*H361</f>
        <v>0</v>
      </c>
      <c r="Q361" s="145">
        <v>2.4199999999999998E-3</v>
      </c>
      <c r="R361" s="145">
        <f>Q361*H361</f>
        <v>2.6619999999999998E-2</v>
      </c>
      <c r="S361" s="145">
        <v>0</v>
      </c>
      <c r="T361" s="146">
        <f>S361*H361</f>
        <v>0</v>
      </c>
      <c r="AR361" s="147" t="s">
        <v>318</v>
      </c>
      <c r="AT361" s="147" t="s">
        <v>302</v>
      </c>
      <c r="AU361" s="147" t="s">
        <v>90</v>
      </c>
      <c r="AY361" s="17" t="s">
        <v>299</v>
      </c>
      <c r="BE361" s="148">
        <f>IF(N361="základní",J361,0)</f>
        <v>0</v>
      </c>
      <c r="BF361" s="148">
        <f>IF(N361="snížená",J361,0)</f>
        <v>0</v>
      </c>
      <c r="BG361" s="148">
        <f>IF(N361="zákl. přenesená",J361,0)</f>
        <v>0</v>
      </c>
      <c r="BH361" s="148">
        <f>IF(N361="sníž. přenesená",J361,0)</f>
        <v>0</v>
      </c>
      <c r="BI361" s="148">
        <f>IF(N361="nulová",J361,0)</f>
        <v>0</v>
      </c>
      <c r="BJ361" s="17" t="s">
        <v>88</v>
      </c>
      <c r="BK361" s="148">
        <f>ROUND(I361*H361,2)</f>
        <v>0</v>
      </c>
      <c r="BL361" s="17" t="s">
        <v>318</v>
      </c>
      <c r="BM361" s="147" t="s">
        <v>2622</v>
      </c>
    </row>
    <row r="362" spans="2:65" s="12" customFormat="1">
      <c r="B362" s="170"/>
      <c r="D362" s="149" t="s">
        <v>1489</v>
      </c>
      <c r="E362" s="171" t="s">
        <v>1</v>
      </c>
      <c r="F362" s="172" t="s">
        <v>1490</v>
      </c>
      <c r="H362" s="171" t="s">
        <v>1</v>
      </c>
      <c r="I362" s="173"/>
      <c r="L362" s="170"/>
      <c r="M362" s="174"/>
      <c r="T362" s="175"/>
      <c r="AT362" s="171" t="s">
        <v>1489</v>
      </c>
      <c r="AU362" s="171" t="s">
        <v>90</v>
      </c>
      <c r="AV362" s="12" t="s">
        <v>88</v>
      </c>
      <c r="AW362" s="12" t="s">
        <v>36</v>
      </c>
      <c r="AX362" s="12" t="s">
        <v>81</v>
      </c>
      <c r="AY362" s="171" t="s">
        <v>299</v>
      </c>
    </row>
    <row r="363" spans="2:65" s="12" customFormat="1">
      <c r="B363" s="170"/>
      <c r="D363" s="149" t="s">
        <v>1489</v>
      </c>
      <c r="E363" s="171" t="s">
        <v>1</v>
      </c>
      <c r="F363" s="172" t="s">
        <v>1646</v>
      </c>
      <c r="H363" s="171" t="s">
        <v>1</v>
      </c>
      <c r="I363" s="173"/>
      <c r="L363" s="170"/>
      <c r="M363" s="174"/>
      <c r="T363" s="175"/>
      <c r="AT363" s="171" t="s">
        <v>1489</v>
      </c>
      <c r="AU363" s="171" t="s">
        <v>90</v>
      </c>
      <c r="AV363" s="12" t="s">
        <v>88</v>
      </c>
      <c r="AW363" s="12" t="s">
        <v>36</v>
      </c>
      <c r="AX363" s="12" t="s">
        <v>81</v>
      </c>
      <c r="AY363" s="171" t="s">
        <v>299</v>
      </c>
    </row>
    <row r="364" spans="2:65" s="13" customFormat="1">
      <c r="B364" s="176"/>
      <c r="D364" s="149" t="s">
        <v>1489</v>
      </c>
      <c r="E364" s="177" t="s">
        <v>1</v>
      </c>
      <c r="F364" s="178" t="s">
        <v>2623</v>
      </c>
      <c r="H364" s="179">
        <v>11</v>
      </c>
      <c r="I364" s="180"/>
      <c r="L364" s="176"/>
      <c r="M364" s="181"/>
      <c r="T364" s="182"/>
      <c r="AT364" s="177" t="s">
        <v>1489</v>
      </c>
      <c r="AU364" s="177" t="s">
        <v>90</v>
      </c>
      <c r="AV364" s="13" t="s">
        <v>90</v>
      </c>
      <c r="AW364" s="13" t="s">
        <v>36</v>
      </c>
      <c r="AX364" s="13" t="s">
        <v>81</v>
      </c>
      <c r="AY364" s="177" t="s">
        <v>299</v>
      </c>
    </row>
    <row r="365" spans="2:65" s="14" customFormat="1">
      <c r="B365" s="183"/>
      <c r="D365" s="149" t="s">
        <v>1489</v>
      </c>
      <c r="E365" s="184" t="s">
        <v>1</v>
      </c>
      <c r="F365" s="185" t="s">
        <v>1496</v>
      </c>
      <c r="H365" s="186">
        <v>11</v>
      </c>
      <c r="I365" s="187"/>
      <c r="L365" s="183"/>
      <c r="M365" s="188"/>
      <c r="T365" s="189"/>
      <c r="AT365" s="184" t="s">
        <v>1489</v>
      </c>
      <c r="AU365" s="184" t="s">
        <v>90</v>
      </c>
      <c r="AV365" s="14" t="s">
        <v>318</v>
      </c>
      <c r="AW365" s="14" t="s">
        <v>36</v>
      </c>
      <c r="AX365" s="14" t="s">
        <v>88</v>
      </c>
      <c r="AY365" s="184" t="s">
        <v>299</v>
      </c>
    </row>
    <row r="366" spans="2:65" s="1" customFormat="1" ht="21.75" customHeight="1">
      <c r="B366" s="32"/>
      <c r="C366" s="136" t="s">
        <v>677</v>
      </c>
      <c r="D366" s="136" t="s">
        <v>302</v>
      </c>
      <c r="E366" s="137" t="s">
        <v>2624</v>
      </c>
      <c r="F366" s="138" t="s">
        <v>2625</v>
      </c>
      <c r="G366" s="139" t="s">
        <v>598</v>
      </c>
      <c r="H366" s="140">
        <v>2</v>
      </c>
      <c r="I366" s="141"/>
      <c r="J366" s="142">
        <f>ROUND(I366*H366,2)</f>
        <v>0</v>
      </c>
      <c r="K366" s="138" t="s">
        <v>1487</v>
      </c>
      <c r="L366" s="32"/>
      <c r="M366" s="143" t="s">
        <v>1</v>
      </c>
      <c r="N366" s="144" t="s">
        <v>46</v>
      </c>
      <c r="P366" s="145">
        <f>O366*H366</f>
        <v>0</v>
      </c>
      <c r="Q366" s="145">
        <v>2.66E-3</v>
      </c>
      <c r="R366" s="145">
        <f>Q366*H366</f>
        <v>5.3200000000000001E-3</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2626</v>
      </c>
    </row>
    <row r="367" spans="2:65" s="12" customFormat="1">
      <c r="B367" s="170"/>
      <c r="D367" s="149" t="s">
        <v>1489</v>
      </c>
      <c r="E367" s="171" t="s">
        <v>1</v>
      </c>
      <c r="F367" s="172" t="s">
        <v>1490</v>
      </c>
      <c r="H367" s="171" t="s">
        <v>1</v>
      </c>
      <c r="I367" s="173"/>
      <c r="L367" s="170"/>
      <c r="M367" s="174"/>
      <c r="T367" s="175"/>
      <c r="AT367" s="171" t="s">
        <v>1489</v>
      </c>
      <c r="AU367" s="171" t="s">
        <v>90</v>
      </c>
      <c r="AV367" s="12" t="s">
        <v>88</v>
      </c>
      <c r="AW367" s="12" t="s">
        <v>36</v>
      </c>
      <c r="AX367" s="12" t="s">
        <v>81</v>
      </c>
      <c r="AY367" s="171" t="s">
        <v>299</v>
      </c>
    </row>
    <row r="368" spans="2:65" s="12" customFormat="1">
      <c r="B368" s="170"/>
      <c r="D368" s="149" t="s">
        <v>1489</v>
      </c>
      <c r="E368" s="171" t="s">
        <v>1</v>
      </c>
      <c r="F368" s="172" t="s">
        <v>1646</v>
      </c>
      <c r="H368" s="171" t="s">
        <v>1</v>
      </c>
      <c r="I368" s="173"/>
      <c r="L368" s="170"/>
      <c r="M368" s="174"/>
      <c r="T368" s="175"/>
      <c r="AT368" s="171" t="s">
        <v>1489</v>
      </c>
      <c r="AU368" s="171" t="s">
        <v>90</v>
      </c>
      <c r="AV368" s="12" t="s">
        <v>88</v>
      </c>
      <c r="AW368" s="12" t="s">
        <v>36</v>
      </c>
      <c r="AX368" s="12" t="s">
        <v>81</v>
      </c>
      <c r="AY368" s="171" t="s">
        <v>299</v>
      </c>
    </row>
    <row r="369" spans="2:65" s="13" customFormat="1">
      <c r="B369" s="176"/>
      <c r="D369" s="149" t="s">
        <v>1489</v>
      </c>
      <c r="E369" s="177" t="s">
        <v>1</v>
      </c>
      <c r="F369" s="178" t="s">
        <v>90</v>
      </c>
      <c r="H369" s="179">
        <v>2</v>
      </c>
      <c r="I369" s="180"/>
      <c r="L369" s="176"/>
      <c r="M369" s="181"/>
      <c r="T369" s="182"/>
      <c r="AT369" s="177" t="s">
        <v>1489</v>
      </c>
      <c r="AU369" s="177" t="s">
        <v>90</v>
      </c>
      <c r="AV369" s="13" t="s">
        <v>90</v>
      </c>
      <c r="AW369" s="13" t="s">
        <v>36</v>
      </c>
      <c r="AX369" s="13" t="s">
        <v>88</v>
      </c>
      <c r="AY369" s="177" t="s">
        <v>299</v>
      </c>
    </row>
    <row r="370" spans="2:65" s="11" customFormat="1" ht="22.95" customHeight="1">
      <c r="B370" s="124"/>
      <c r="D370" s="125" t="s">
        <v>80</v>
      </c>
      <c r="E370" s="134" t="s">
        <v>1789</v>
      </c>
      <c r="F370" s="134" t="s">
        <v>1790</v>
      </c>
      <c r="I370" s="127"/>
      <c r="J370" s="135">
        <f>BK370</f>
        <v>0</v>
      </c>
      <c r="L370" s="124"/>
      <c r="M370" s="129"/>
      <c r="P370" s="130">
        <f>P371</f>
        <v>0</v>
      </c>
      <c r="R370" s="130">
        <f>R371</f>
        <v>0</v>
      </c>
      <c r="T370" s="131">
        <f>T371</f>
        <v>0</v>
      </c>
      <c r="AR370" s="125" t="s">
        <v>88</v>
      </c>
      <c r="AT370" s="132" t="s">
        <v>80</v>
      </c>
      <c r="AU370" s="132" t="s">
        <v>88</v>
      </c>
      <c r="AY370" s="125" t="s">
        <v>299</v>
      </c>
      <c r="BK370" s="133">
        <f>BK371</f>
        <v>0</v>
      </c>
    </row>
    <row r="371" spans="2:65" s="1" customFormat="1" ht="24.15" customHeight="1">
      <c r="B371" s="32"/>
      <c r="C371" s="136" t="s">
        <v>681</v>
      </c>
      <c r="D371" s="136" t="s">
        <v>302</v>
      </c>
      <c r="E371" s="137" t="s">
        <v>1791</v>
      </c>
      <c r="F371" s="138" t="s">
        <v>1792</v>
      </c>
      <c r="G371" s="139" t="s">
        <v>1636</v>
      </c>
      <c r="H371" s="140">
        <v>6.7859999999999996</v>
      </c>
      <c r="I371" s="141"/>
      <c r="J371" s="142">
        <f>ROUND(I371*H371,2)</f>
        <v>0</v>
      </c>
      <c r="K371" s="138" t="s">
        <v>1487</v>
      </c>
      <c r="L371" s="32"/>
      <c r="M371" s="153" t="s">
        <v>1</v>
      </c>
      <c r="N371" s="154" t="s">
        <v>46</v>
      </c>
      <c r="O371" s="155"/>
      <c r="P371" s="156">
        <f>O371*H371</f>
        <v>0</v>
      </c>
      <c r="Q371" s="156">
        <v>0</v>
      </c>
      <c r="R371" s="156">
        <f>Q371*H371</f>
        <v>0</v>
      </c>
      <c r="S371" s="156">
        <v>0</v>
      </c>
      <c r="T371" s="157">
        <f>S371*H371</f>
        <v>0</v>
      </c>
      <c r="AR371" s="147" t="s">
        <v>318</v>
      </c>
      <c r="AT371" s="147" t="s">
        <v>302</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2627</v>
      </c>
    </row>
    <row r="372" spans="2:65" s="1" customFormat="1" ht="6.9" customHeight="1">
      <c r="B372" s="44"/>
      <c r="C372" s="45"/>
      <c r="D372" s="45"/>
      <c r="E372" s="45"/>
      <c r="F372" s="45"/>
      <c r="G372" s="45"/>
      <c r="H372" s="45"/>
      <c r="I372" s="45"/>
      <c r="J372" s="45"/>
      <c r="K372" s="45"/>
      <c r="L372" s="32"/>
    </row>
  </sheetData>
  <sheetProtection algorithmName="SHA-512" hashValue="3LedXccmTFUCnkdob1IcLWZUPsWZ8dkXNU3QvlE7x8Kuhpi2yP0MNN/nha7ttxjmCub/O5T6YU+1lcZ/5YR0yQ==" saltValue="9lbpaYMLTvr5d+yaGhhFmfEgr6Yn/uNn55CTKmfK0nrBggutCig3MDNFHG1+dvAgM9qldVlZrYLok93+JEHzIA==" spinCount="100000" sheet="1" objects="1" scenarios="1" formatColumns="0" formatRows="0" autoFilter="0"/>
  <autoFilter ref="C125:K371" xr:uid="{00000000-0009-0000-0000-00000C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30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135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2628</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ROUND((SUM(BE126:BE301)),  2)</f>
        <v>0</v>
      </c>
      <c r="I35" s="96">
        <v>0.21</v>
      </c>
      <c r="J35" s="86">
        <f>ROUND(((SUM(BE126:BE301))*I35),  2)</f>
        <v>0</v>
      </c>
      <c r="L35" s="32"/>
    </row>
    <row r="36" spans="2:12" s="1" customFormat="1" ht="14.4" customHeight="1">
      <c r="B36" s="32"/>
      <c r="E36" s="27" t="s">
        <v>47</v>
      </c>
      <c r="F36" s="86">
        <f>ROUND((SUM(BF126:BF301)),  2)</f>
        <v>0</v>
      </c>
      <c r="I36" s="96">
        <v>0.12</v>
      </c>
      <c r="J36" s="86">
        <f>ROUND(((SUM(BF126:BF301))*I36),  2)</f>
        <v>0</v>
      </c>
      <c r="L36" s="32"/>
    </row>
    <row r="37" spans="2:12" s="1" customFormat="1" ht="14.4" hidden="1" customHeight="1">
      <c r="B37" s="32"/>
      <c r="E37" s="27" t="s">
        <v>48</v>
      </c>
      <c r="F37" s="86">
        <f>ROUND((SUM(BG126:BG301)),  2)</f>
        <v>0</v>
      </c>
      <c r="I37" s="96">
        <v>0.21</v>
      </c>
      <c r="J37" s="86">
        <f>0</f>
        <v>0</v>
      </c>
      <c r="L37" s="32"/>
    </row>
    <row r="38" spans="2:12" s="1" customFormat="1" ht="14.4" hidden="1" customHeight="1">
      <c r="B38" s="32"/>
      <c r="E38" s="27" t="s">
        <v>49</v>
      </c>
      <c r="F38" s="86">
        <f>ROUND((SUM(BH126:BH301)),  2)</f>
        <v>0</v>
      </c>
      <c r="I38" s="96">
        <v>0.12</v>
      </c>
      <c r="J38" s="86">
        <f>0</f>
        <v>0</v>
      </c>
      <c r="L38" s="32"/>
    </row>
    <row r="39" spans="2:12" s="1" customFormat="1" ht="14.4" hidden="1" customHeight="1">
      <c r="B39" s="32"/>
      <c r="E39" s="27" t="s">
        <v>50</v>
      </c>
      <c r="F39" s="86">
        <f>ROUND((SUM(BI126:BI301)),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01.09 - Stoka A-3-1-1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J236</f>
        <v>0</v>
      </c>
      <c r="L101" s="112"/>
    </row>
    <row r="102" spans="2:47" s="9" customFormat="1" ht="19.95" customHeight="1">
      <c r="B102" s="112"/>
      <c r="D102" s="113" t="s">
        <v>1479</v>
      </c>
      <c r="E102" s="114"/>
      <c r="F102" s="114"/>
      <c r="G102" s="114"/>
      <c r="H102" s="114"/>
      <c r="I102" s="114"/>
      <c r="J102" s="115">
        <f>J245</f>
        <v>0</v>
      </c>
      <c r="L102" s="112"/>
    </row>
    <row r="103" spans="2:47" s="9" customFormat="1" ht="19.95" customHeight="1">
      <c r="B103" s="112"/>
      <c r="D103" s="113" t="s">
        <v>2495</v>
      </c>
      <c r="E103" s="114"/>
      <c r="F103" s="114"/>
      <c r="G103" s="114"/>
      <c r="H103" s="114"/>
      <c r="I103" s="114"/>
      <c r="J103" s="115">
        <f>J261</f>
        <v>0</v>
      </c>
      <c r="L103" s="112"/>
    </row>
    <row r="104" spans="2:47" s="9" customFormat="1" ht="19.95" customHeight="1">
      <c r="B104" s="112"/>
      <c r="D104" s="113" t="s">
        <v>1481</v>
      </c>
      <c r="E104" s="114"/>
      <c r="F104" s="114"/>
      <c r="G104" s="114"/>
      <c r="H104" s="114"/>
      <c r="I104" s="114"/>
      <c r="J104" s="115">
        <f>J300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01.09 - Stoka A-3-1-1</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2.5010634600000006</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P128+P236+P245+P261+P300</f>
        <v>0</v>
      </c>
      <c r="R127" s="130">
        <f>R128+R236+R245+R261+R300</f>
        <v>2.5010634600000006</v>
      </c>
      <c r="T127" s="131">
        <f>T128+T236+T245+T261+T300</f>
        <v>0</v>
      </c>
      <c r="AR127" s="125" t="s">
        <v>88</v>
      </c>
      <c r="AT127" s="132" t="s">
        <v>80</v>
      </c>
      <c r="AU127" s="132" t="s">
        <v>81</v>
      </c>
      <c r="AY127" s="125" t="s">
        <v>299</v>
      </c>
      <c r="BK127" s="133">
        <f>BK128+BK236+BK245+BK261+BK300</f>
        <v>0</v>
      </c>
    </row>
    <row r="128" spans="2:63" s="11" customFormat="1" ht="22.95" customHeight="1">
      <c r="B128" s="124"/>
      <c r="D128" s="125" t="s">
        <v>80</v>
      </c>
      <c r="E128" s="134" t="s">
        <v>88</v>
      </c>
      <c r="F128" s="134" t="s">
        <v>1448</v>
      </c>
      <c r="I128" s="127"/>
      <c r="J128" s="135">
        <f>BK128</f>
        <v>0</v>
      </c>
      <c r="L128" s="124"/>
      <c r="M128" s="129"/>
      <c r="P128" s="130">
        <f>SUM(P129:P235)</f>
        <v>0</v>
      </c>
      <c r="R128" s="130">
        <f>SUM(R129:R235)</f>
        <v>0.1414029</v>
      </c>
      <c r="T128" s="131">
        <f>SUM(T129:T235)</f>
        <v>0</v>
      </c>
      <c r="AR128" s="125" t="s">
        <v>88</v>
      </c>
      <c r="AT128" s="132" t="s">
        <v>80</v>
      </c>
      <c r="AU128" s="132" t="s">
        <v>88</v>
      </c>
      <c r="AY128" s="125" t="s">
        <v>299</v>
      </c>
      <c r="BK128" s="133">
        <f>SUM(BK129:BK235)</f>
        <v>0</v>
      </c>
    </row>
    <row r="129" spans="2:65" s="1" customFormat="1" ht="24.15" customHeight="1">
      <c r="B129" s="32"/>
      <c r="C129" s="136" t="s">
        <v>88</v>
      </c>
      <c r="D129" s="136" t="s">
        <v>302</v>
      </c>
      <c r="E129" s="137" t="s">
        <v>1484</v>
      </c>
      <c r="F129" s="138" t="s">
        <v>1485</v>
      </c>
      <c r="G129" s="139" t="s">
        <v>1486</v>
      </c>
      <c r="H129" s="140">
        <v>720</v>
      </c>
      <c r="I129" s="141"/>
      <c r="J129" s="142">
        <f>ROUND(I129*H129,2)</f>
        <v>0</v>
      </c>
      <c r="K129" s="138" t="s">
        <v>1487</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2629</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2630</v>
      </c>
      <c r="H131" s="171" t="s">
        <v>1</v>
      </c>
      <c r="I131" s="173"/>
      <c r="L131" s="170"/>
      <c r="M131" s="174"/>
      <c r="T131" s="175"/>
      <c r="AT131" s="171" t="s">
        <v>1489</v>
      </c>
      <c r="AU131" s="171" t="s">
        <v>90</v>
      </c>
      <c r="AV131" s="12" t="s">
        <v>88</v>
      </c>
      <c r="AW131" s="12" t="s">
        <v>36</v>
      </c>
      <c r="AX131" s="12" t="s">
        <v>81</v>
      </c>
      <c r="AY131" s="171" t="s">
        <v>299</v>
      </c>
    </row>
    <row r="132" spans="2:65" s="12" customFormat="1" ht="20.399999999999999">
      <c r="B132" s="170"/>
      <c r="D132" s="149" t="s">
        <v>1489</v>
      </c>
      <c r="E132" s="171" t="s">
        <v>1</v>
      </c>
      <c r="F132" s="172" t="s">
        <v>1891</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1892</v>
      </c>
      <c r="H133" s="179">
        <v>720</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1497</v>
      </c>
      <c r="F134" s="138" t="s">
        <v>1498</v>
      </c>
      <c r="G134" s="139" t="s">
        <v>1499</v>
      </c>
      <c r="H134" s="140">
        <v>30</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2631</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2630</v>
      </c>
      <c r="H136" s="171" t="s">
        <v>1</v>
      </c>
      <c r="I136" s="173"/>
      <c r="L136" s="170"/>
      <c r="M136" s="174"/>
      <c r="T136" s="175"/>
      <c r="AT136" s="171" t="s">
        <v>1489</v>
      </c>
      <c r="AU136" s="171" t="s">
        <v>90</v>
      </c>
      <c r="AV136" s="12" t="s">
        <v>88</v>
      </c>
      <c r="AW136" s="12" t="s">
        <v>36</v>
      </c>
      <c r="AX136" s="12" t="s">
        <v>81</v>
      </c>
      <c r="AY136" s="171" t="s">
        <v>299</v>
      </c>
    </row>
    <row r="137" spans="2:65" s="12" customFormat="1" ht="20.399999999999999">
      <c r="B137" s="170"/>
      <c r="D137" s="149" t="s">
        <v>1489</v>
      </c>
      <c r="E137" s="171" t="s">
        <v>1</v>
      </c>
      <c r="F137" s="172" t="s">
        <v>1891</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1894</v>
      </c>
      <c r="H138" s="179">
        <v>30</v>
      </c>
      <c r="I138" s="180"/>
      <c r="L138" s="176"/>
      <c r="M138" s="181"/>
      <c r="T138" s="182"/>
      <c r="AT138" s="177" t="s">
        <v>1489</v>
      </c>
      <c r="AU138" s="177" t="s">
        <v>90</v>
      </c>
      <c r="AV138" s="13" t="s">
        <v>90</v>
      </c>
      <c r="AW138" s="13" t="s">
        <v>36</v>
      </c>
      <c r="AX138" s="13" t="s">
        <v>88</v>
      </c>
      <c r="AY138" s="177" t="s">
        <v>299</v>
      </c>
    </row>
    <row r="139" spans="2:65" s="1" customFormat="1" ht="24.15" customHeight="1">
      <c r="B139" s="32"/>
      <c r="C139" s="136" t="s">
        <v>298</v>
      </c>
      <c r="D139" s="136" t="s">
        <v>302</v>
      </c>
      <c r="E139" s="137" t="s">
        <v>2004</v>
      </c>
      <c r="F139" s="138" t="s">
        <v>2005</v>
      </c>
      <c r="G139" s="139" t="s">
        <v>647</v>
      </c>
      <c r="H139" s="140">
        <v>1.2</v>
      </c>
      <c r="I139" s="141"/>
      <c r="J139" s="142">
        <f>ROUND(I139*H139,2)</f>
        <v>0</v>
      </c>
      <c r="K139" s="138" t="s">
        <v>1487</v>
      </c>
      <c r="L139" s="32"/>
      <c r="M139" s="143" t="s">
        <v>1</v>
      </c>
      <c r="N139" s="144" t="s">
        <v>46</v>
      </c>
      <c r="P139" s="145">
        <f>O139*H139</f>
        <v>0</v>
      </c>
      <c r="Q139" s="145">
        <v>1.068E-2</v>
      </c>
      <c r="R139" s="145">
        <f>Q139*H139</f>
        <v>1.2815999999999999E-2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2632</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2630</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2633</v>
      </c>
      <c r="H142" s="179">
        <v>1.2</v>
      </c>
      <c r="I142" s="180"/>
      <c r="L142" s="176"/>
      <c r="M142" s="181"/>
      <c r="T142" s="182"/>
      <c r="AT142" s="177" t="s">
        <v>1489</v>
      </c>
      <c r="AU142" s="177" t="s">
        <v>90</v>
      </c>
      <c r="AV142" s="13" t="s">
        <v>90</v>
      </c>
      <c r="AW142" s="13" t="s">
        <v>36</v>
      </c>
      <c r="AX142" s="13" t="s">
        <v>88</v>
      </c>
      <c r="AY142" s="177" t="s">
        <v>299</v>
      </c>
    </row>
    <row r="143" spans="2:65" s="1" customFormat="1" ht="24.15" customHeight="1">
      <c r="B143" s="32"/>
      <c r="C143" s="136" t="s">
        <v>318</v>
      </c>
      <c r="D143" s="136" t="s">
        <v>302</v>
      </c>
      <c r="E143" s="137" t="s">
        <v>1502</v>
      </c>
      <c r="F143" s="138" t="s">
        <v>1503</v>
      </c>
      <c r="G143" s="139" t="s">
        <v>647</v>
      </c>
      <c r="H143" s="140">
        <v>1.2</v>
      </c>
      <c r="I143" s="141"/>
      <c r="J143" s="142">
        <f>ROUND(I143*H143,2)</f>
        <v>0</v>
      </c>
      <c r="K143" s="138" t="s">
        <v>1487</v>
      </c>
      <c r="L143" s="32"/>
      <c r="M143" s="143" t="s">
        <v>1</v>
      </c>
      <c r="N143" s="144" t="s">
        <v>46</v>
      </c>
      <c r="P143" s="145">
        <f>O143*H143</f>
        <v>0</v>
      </c>
      <c r="Q143" s="145">
        <v>1.269E-2</v>
      </c>
      <c r="R143" s="145">
        <f>Q143*H143</f>
        <v>1.5227999999999998E-2</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2634</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2630</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E146" s="177" t="s">
        <v>1</v>
      </c>
      <c r="F146" s="178" t="s">
        <v>2501</v>
      </c>
      <c r="H146" s="179">
        <v>1.2</v>
      </c>
      <c r="I146" s="180"/>
      <c r="L146" s="176"/>
      <c r="M146" s="181"/>
      <c r="T146" s="182"/>
      <c r="AT146" s="177" t="s">
        <v>1489</v>
      </c>
      <c r="AU146" s="177" t="s">
        <v>90</v>
      </c>
      <c r="AV146" s="13" t="s">
        <v>90</v>
      </c>
      <c r="AW146" s="13" t="s">
        <v>36</v>
      </c>
      <c r="AX146" s="13" t="s">
        <v>88</v>
      </c>
      <c r="AY146" s="177" t="s">
        <v>299</v>
      </c>
    </row>
    <row r="147" spans="2:65" s="1" customFormat="1" ht="33" customHeight="1">
      <c r="B147" s="32"/>
      <c r="C147" s="136" t="s">
        <v>323</v>
      </c>
      <c r="D147" s="136" t="s">
        <v>302</v>
      </c>
      <c r="E147" s="137" t="s">
        <v>1803</v>
      </c>
      <c r="F147" s="138" t="s">
        <v>1804</v>
      </c>
      <c r="G147" s="139" t="s">
        <v>1520</v>
      </c>
      <c r="H147" s="140">
        <v>35.911999999999999</v>
      </c>
      <c r="I147" s="141"/>
      <c r="J147" s="142">
        <f>ROUND(I147*H147,2)</f>
        <v>0</v>
      </c>
      <c r="K147" s="138" t="s">
        <v>1487</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2635</v>
      </c>
    </row>
    <row r="148" spans="2:65" s="12" customFormat="1">
      <c r="B148" s="170"/>
      <c r="D148" s="149" t="s">
        <v>1489</v>
      </c>
      <c r="E148" s="171" t="s">
        <v>1</v>
      </c>
      <c r="F148" s="172" t="s">
        <v>1490</v>
      </c>
      <c r="H148" s="171" t="s">
        <v>1</v>
      </c>
      <c r="I148" s="173"/>
      <c r="L148" s="170"/>
      <c r="M148" s="174"/>
      <c r="T148" s="175"/>
      <c r="AT148" s="171" t="s">
        <v>1489</v>
      </c>
      <c r="AU148" s="171" t="s">
        <v>90</v>
      </c>
      <c r="AV148" s="12" t="s">
        <v>88</v>
      </c>
      <c r="AW148" s="12" t="s">
        <v>36</v>
      </c>
      <c r="AX148" s="12" t="s">
        <v>81</v>
      </c>
      <c r="AY148" s="171" t="s">
        <v>299</v>
      </c>
    </row>
    <row r="149" spans="2:65" s="12" customFormat="1">
      <c r="B149" s="170"/>
      <c r="D149" s="149" t="s">
        <v>1489</v>
      </c>
      <c r="E149" s="171" t="s">
        <v>1</v>
      </c>
      <c r="F149" s="172" t="s">
        <v>2630</v>
      </c>
      <c r="H149" s="171" t="s">
        <v>1</v>
      </c>
      <c r="I149" s="173"/>
      <c r="L149" s="170"/>
      <c r="M149" s="174"/>
      <c r="T149" s="175"/>
      <c r="AT149" s="171" t="s">
        <v>1489</v>
      </c>
      <c r="AU149" s="171" t="s">
        <v>90</v>
      </c>
      <c r="AV149" s="12" t="s">
        <v>88</v>
      </c>
      <c r="AW149" s="12" t="s">
        <v>36</v>
      </c>
      <c r="AX149" s="12" t="s">
        <v>81</v>
      </c>
      <c r="AY149" s="171" t="s">
        <v>299</v>
      </c>
    </row>
    <row r="150" spans="2:65" s="12" customFormat="1" ht="20.399999999999999">
      <c r="B150" s="170"/>
      <c r="D150" s="149" t="s">
        <v>1489</v>
      </c>
      <c r="E150" s="171" t="s">
        <v>1</v>
      </c>
      <c r="F150" s="172" t="s">
        <v>2384</v>
      </c>
      <c r="H150" s="171" t="s">
        <v>1</v>
      </c>
      <c r="I150" s="173"/>
      <c r="L150" s="170"/>
      <c r="M150" s="174"/>
      <c r="T150" s="175"/>
      <c r="AT150" s="171" t="s">
        <v>1489</v>
      </c>
      <c r="AU150" s="171" t="s">
        <v>90</v>
      </c>
      <c r="AV150" s="12" t="s">
        <v>88</v>
      </c>
      <c r="AW150" s="12" t="s">
        <v>36</v>
      </c>
      <c r="AX150" s="12" t="s">
        <v>81</v>
      </c>
      <c r="AY150" s="171" t="s">
        <v>299</v>
      </c>
    </row>
    <row r="151" spans="2:65" s="13" customFormat="1">
      <c r="B151" s="176"/>
      <c r="D151" s="149" t="s">
        <v>1489</v>
      </c>
      <c r="E151" s="177" t="s">
        <v>1</v>
      </c>
      <c r="F151" s="178" t="s">
        <v>2636</v>
      </c>
      <c r="H151" s="179">
        <v>107.93600000000001</v>
      </c>
      <c r="I151" s="180"/>
      <c r="L151" s="176"/>
      <c r="M151" s="181"/>
      <c r="T151" s="182"/>
      <c r="AT151" s="177" t="s">
        <v>1489</v>
      </c>
      <c r="AU151" s="177" t="s">
        <v>90</v>
      </c>
      <c r="AV151" s="13" t="s">
        <v>90</v>
      </c>
      <c r="AW151" s="13" t="s">
        <v>36</v>
      </c>
      <c r="AX151" s="13" t="s">
        <v>81</v>
      </c>
      <c r="AY151" s="177" t="s">
        <v>299</v>
      </c>
    </row>
    <row r="152" spans="2:65" s="13" customFormat="1">
      <c r="B152" s="176"/>
      <c r="D152" s="149" t="s">
        <v>1489</v>
      </c>
      <c r="E152" s="177" t="s">
        <v>1</v>
      </c>
      <c r="F152" s="178" t="s">
        <v>2637</v>
      </c>
      <c r="H152" s="179">
        <v>23.696000000000002</v>
      </c>
      <c r="I152" s="180"/>
      <c r="L152" s="176"/>
      <c r="M152" s="181"/>
      <c r="T152" s="182"/>
      <c r="AT152" s="177" t="s">
        <v>1489</v>
      </c>
      <c r="AU152" s="177" t="s">
        <v>90</v>
      </c>
      <c r="AV152" s="13" t="s">
        <v>90</v>
      </c>
      <c r="AW152" s="13" t="s">
        <v>36</v>
      </c>
      <c r="AX152" s="13" t="s">
        <v>81</v>
      </c>
      <c r="AY152" s="177" t="s">
        <v>299</v>
      </c>
    </row>
    <row r="153" spans="2:65" s="13" customFormat="1">
      <c r="B153" s="176"/>
      <c r="D153" s="149" t="s">
        <v>1489</v>
      </c>
      <c r="E153" s="177" t="s">
        <v>1</v>
      </c>
      <c r="F153" s="178" t="s">
        <v>1557</v>
      </c>
      <c r="H153" s="179">
        <v>6.49</v>
      </c>
      <c r="I153" s="180"/>
      <c r="L153" s="176"/>
      <c r="M153" s="181"/>
      <c r="T153" s="182"/>
      <c r="AT153" s="177" t="s">
        <v>1489</v>
      </c>
      <c r="AU153" s="177" t="s">
        <v>90</v>
      </c>
      <c r="AV153" s="13" t="s">
        <v>90</v>
      </c>
      <c r="AW153" s="13" t="s">
        <v>36</v>
      </c>
      <c r="AX153" s="13" t="s">
        <v>81</v>
      </c>
      <c r="AY153" s="177" t="s">
        <v>299</v>
      </c>
    </row>
    <row r="154" spans="2:65" s="14" customFormat="1">
      <c r="B154" s="183"/>
      <c r="D154" s="149" t="s">
        <v>1489</v>
      </c>
      <c r="E154" s="184" t="s">
        <v>1</v>
      </c>
      <c r="F154" s="185" t="s">
        <v>1496</v>
      </c>
      <c r="H154" s="186">
        <v>138.12200000000001</v>
      </c>
      <c r="I154" s="187"/>
      <c r="L154" s="183"/>
      <c r="M154" s="188"/>
      <c r="T154" s="189"/>
      <c r="AT154" s="184" t="s">
        <v>1489</v>
      </c>
      <c r="AU154" s="184" t="s">
        <v>90</v>
      </c>
      <c r="AV154" s="14" t="s">
        <v>318</v>
      </c>
      <c r="AW154" s="14" t="s">
        <v>36</v>
      </c>
      <c r="AX154" s="14" t="s">
        <v>81</v>
      </c>
      <c r="AY154" s="184" t="s">
        <v>299</v>
      </c>
    </row>
    <row r="155" spans="2:65" s="12" customFormat="1">
      <c r="B155" s="170"/>
      <c r="D155" s="149" t="s">
        <v>1489</v>
      </c>
      <c r="E155" s="171" t="s">
        <v>1</v>
      </c>
      <c r="F155" s="172" t="s">
        <v>1530</v>
      </c>
      <c r="H155" s="171" t="s">
        <v>1</v>
      </c>
      <c r="I155" s="173"/>
      <c r="L155" s="170"/>
      <c r="M155" s="174"/>
      <c r="T155" s="175"/>
      <c r="AT155" s="171" t="s">
        <v>1489</v>
      </c>
      <c r="AU155" s="171" t="s">
        <v>90</v>
      </c>
      <c r="AV155" s="12" t="s">
        <v>88</v>
      </c>
      <c r="AW155" s="12" t="s">
        <v>36</v>
      </c>
      <c r="AX155" s="12" t="s">
        <v>81</v>
      </c>
      <c r="AY155" s="171" t="s">
        <v>299</v>
      </c>
    </row>
    <row r="156" spans="2:65" s="13" customFormat="1">
      <c r="B156" s="176"/>
      <c r="D156" s="149" t="s">
        <v>1489</v>
      </c>
      <c r="E156" s="177" t="s">
        <v>1</v>
      </c>
      <c r="F156" s="178" t="s">
        <v>2638</v>
      </c>
      <c r="H156" s="179">
        <v>35.911999999999999</v>
      </c>
      <c r="I156" s="180"/>
      <c r="L156" s="176"/>
      <c r="M156" s="181"/>
      <c r="T156" s="182"/>
      <c r="AT156" s="177" t="s">
        <v>1489</v>
      </c>
      <c r="AU156" s="177" t="s">
        <v>90</v>
      </c>
      <c r="AV156" s="13" t="s">
        <v>90</v>
      </c>
      <c r="AW156" s="13" t="s">
        <v>36</v>
      </c>
      <c r="AX156" s="13" t="s">
        <v>88</v>
      </c>
      <c r="AY156" s="177" t="s">
        <v>299</v>
      </c>
    </row>
    <row r="157" spans="2:65" s="1" customFormat="1" ht="33" customHeight="1">
      <c r="B157" s="32"/>
      <c r="C157" s="136" t="s">
        <v>328</v>
      </c>
      <c r="D157" s="136" t="s">
        <v>302</v>
      </c>
      <c r="E157" s="137" t="s">
        <v>1811</v>
      </c>
      <c r="F157" s="138" t="s">
        <v>1812</v>
      </c>
      <c r="G157" s="139" t="s">
        <v>1520</v>
      </c>
      <c r="H157" s="140">
        <v>5.5250000000000004</v>
      </c>
      <c r="I157" s="141"/>
      <c r="J157" s="142">
        <f>ROUND(I157*H157,2)</f>
        <v>0</v>
      </c>
      <c r="K157" s="138" t="s">
        <v>1487</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2639</v>
      </c>
    </row>
    <row r="158" spans="2:65" s="12" customFormat="1">
      <c r="B158" s="170"/>
      <c r="D158" s="149" t="s">
        <v>1489</v>
      </c>
      <c r="E158" s="171" t="s">
        <v>1</v>
      </c>
      <c r="F158" s="172" t="s">
        <v>1490</v>
      </c>
      <c r="H158" s="171" t="s">
        <v>1</v>
      </c>
      <c r="I158" s="173"/>
      <c r="L158" s="170"/>
      <c r="M158" s="174"/>
      <c r="T158" s="175"/>
      <c r="AT158" s="171" t="s">
        <v>1489</v>
      </c>
      <c r="AU158" s="171" t="s">
        <v>90</v>
      </c>
      <c r="AV158" s="12" t="s">
        <v>88</v>
      </c>
      <c r="AW158" s="12" t="s">
        <v>36</v>
      </c>
      <c r="AX158" s="12" t="s">
        <v>81</v>
      </c>
      <c r="AY158" s="171" t="s">
        <v>299</v>
      </c>
    </row>
    <row r="159" spans="2:65" s="12" customFormat="1">
      <c r="B159" s="170"/>
      <c r="D159" s="149" t="s">
        <v>1489</v>
      </c>
      <c r="E159" s="171" t="s">
        <v>1</v>
      </c>
      <c r="F159" s="172" t="s">
        <v>2630</v>
      </c>
      <c r="H159" s="171" t="s">
        <v>1</v>
      </c>
      <c r="I159" s="173"/>
      <c r="L159" s="170"/>
      <c r="M159" s="174"/>
      <c r="T159" s="175"/>
      <c r="AT159" s="171" t="s">
        <v>1489</v>
      </c>
      <c r="AU159" s="171" t="s">
        <v>90</v>
      </c>
      <c r="AV159" s="12" t="s">
        <v>88</v>
      </c>
      <c r="AW159" s="12" t="s">
        <v>36</v>
      </c>
      <c r="AX159" s="12" t="s">
        <v>81</v>
      </c>
      <c r="AY159" s="171" t="s">
        <v>299</v>
      </c>
    </row>
    <row r="160" spans="2:65" s="12" customFormat="1">
      <c r="B160" s="170"/>
      <c r="D160" s="149" t="s">
        <v>1489</v>
      </c>
      <c r="E160" s="171" t="s">
        <v>1</v>
      </c>
      <c r="F160" s="172" t="s">
        <v>1535</v>
      </c>
      <c r="H160" s="171" t="s">
        <v>1</v>
      </c>
      <c r="I160" s="173"/>
      <c r="L160" s="170"/>
      <c r="M160" s="174"/>
      <c r="T160" s="175"/>
      <c r="AT160" s="171" t="s">
        <v>1489</v>
      </c>
      <c r="AU160" s="171" t="s">
        <v>90</v>
      </c>
      <c r="AV160" s="12" t="s">
        <v>88</v>
      </c>
      <c r="AW160" s="12" t="s">
        <v>36</v>
      </c>
      <c r="AX160" s="12" t="s">
        <v>81</v>
      </c>
      <c r="AY160" s="171" t="s">
        <v>299</v>
      </c>
    </row>
    <row r="161" spans="2:65" s="13" customFormat="1">
      <c r="B161" s="176"/>
      <c r="D161" s="149" t="s">
        <v>1489</v>
      </c>
      <c r="E161" s="177" t="s">
        <v>1</v>
      </c>
      <c r="F161" s="178" t="s">
        <v>2640</v>
      </c>
      <c r="H161" s="179">
        <v>5.5250000000000004</v>
      </c>
      <c r="I161" s="180"/>
      <c r="L161" s="176"/>
      <c r="M161" s="181"/>
      <c r="T161" s="182"/>
      <c r="AT161" s="177" t="s">
        <v>1489</v>
      </c>
      <c r="AU161" s="177" t="s">
        <v>90</v>
      </c>
      <c r="AV161" s="13" t="s">
        <v>90</v>
      </c>
      <c r="AW161" s="13" t="s">
        <v>36</v>
      </c>
      <c r="AX161" s="13" t="s">
        <v>88</v>
      </c>
      <c r="AY161" s="177" t="s">
        <v>299</v>
      </c>
    </row>
    <row r="162" spans="2:65" s="1" customFormat="1" ht="33" customHeight="1">
      <c r="B162" s="32"/>
      <c r="C162" s="136" t="s">
        <v>333</v>
      </c>
      <c r="D162" s="136" t="s">
        <v>302</v>
      </c>
      <c r="E162" s="137" t="s">
        <v>1815</v>
      </c>
      <c r="F162" s="138" t="s">
        <v>1816</v>
      </c>
      <c r="G162" s="139" t="s">
        <v>1520</v>
      </c>
      <c r="H162" s="140">
        <v>96.685000000000002</v>
      </c>
      <c r="I162" s="141"/>
      <c r="J162" s="142">
        <f>ROUND(I162*H162,2)</f>
        <v>0</v>
      </c>
      <c r="K162" s="138" t="s">
        <v>1487</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2641</v>
      </c>
    </row>
    <row r="163" spans="2:65" s="12" customFormat="1">
      <c r="B163" s="170"/>
      <c r="D163" s="149" t="s">
        <v>1489</v>
      </c>
      <c r="E163" s="171" t="s">
        <v>1</v>
      </c>
      <c r="F163" s="172" t="s">
        <v>1490</v>
      </c>
      <c r="H163" s="171" t="s">
        <v>1</v>
      </c>
      <c r="I163" s="173"/>
      <c r="L163" s="170"/>
      <c r="M163" s="174"/>
      <c r="T163" s="175"/>
      <c r="AT163" s="171" t="s">
        <v>1489</v>
      </c>
      <c r="AU163" s="171" t="s">
        <v>90</v>
      </c>
      <c r="AV163" s="12" t="s">
        <v>88</v>
      </c>
      <c r="AW163" s="12" t="s">
        <v>36</v>
      </c>
      <c r="AX163" s="12" t="s">
        <v>81</v>
      </c>
      <c r="AY163" s="171" t="s">
        <v>299</v>
      </c>
    </row>
    <row r="164" spans="2:65" s="12" customFormat="1">
      <c r="B164" s="170"/>
      <c r="D164" s="149" t="s">
        <v>1489</v>
      </c>
      <c r="E164" s="171" t="s">
        <v>1</v>
      </c>
      <c r="F164" s="172" t="s">
        <v>2630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1540</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E166" s="177" t="s">
        <v>1</v>
      </c>
      <c r="F166" s="178" t="s">
        <v>2642</v>
      </c>
      <c r="H166" s="179">
        <v>96.685000000000002</v>
      </c>
      <c r="I166" s="180"/>
      <c r="L166" s="176"/>
      <c r="M166" s="181"/>
      <c r="T166" s="182"/>
      <c r="AT166" s="177" t="s">
        <v>1489</v>
      </c>
      <c r="AU166" s="177" t="s">
        <v>90</v>
      </c>
      <c r="AV166" s="13" t="s">
        <v>90</v>
      </c>
      <c r="AW166" s="13" t="s">
        <v>36</v>
      </c>
      <c r="AX166" s="13" t="s">
        <v>88</v>
      </c>
      <c r="AY166" s="177" t="s">
        <v>299</v>
      </c>
    </row>
    <row r="167" spans="2:65" s="1" customFormat="1" ht="24.15" customHeight="1">
      <c r="B167" s="32"/>
      <c r="C167" s="136" t="s">
        <v>337</v>
      </c>
      <c r="D167" s="136" t="s">
        <v>302</v>
      </c>
      <c r="E167" s="137" t="s">
        <v>1571</v>
      </c>
      <c r="F167" s="138" t="s">
        <v>1572</v>
      </c>
      <c r="G167" s="139" t="s">
        <v>1520</v>
      </c>
      <c r="H167" s="140">
        <v>6.048</v>
      </c>
      <c r="I167" s="141"/>
      <c r="J167" s="142">
        <f>ROUND(I167*H167,2)</f>
        <v>0</v>
      </c>
      <c r="K167" s="138" t="s">
        <v>1487</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2643</v>
      </c>
    </row>
    <row r="168" spans="2:65" s="12" customFormat="1">
      <c r="B168" s="170"/>
      <c r="D168" s="149" t="s">
        <v>1489</v>
      </c>
      <c r="E168" s="171" t="s">
        <v>1</v>
      </c>
      <c r="F168" s="172" t="s">
        <v>1490</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2630</v>
      </c>
      <c r="H169" s="171" t="s">
        <v>1</v>
      </c>
      <c r="I169" s="173"/>
      <c r="L169" s="170"/>
      <c r="M169" s="174"/>
      <c r="T169" s="175"/>
      <c r="AT169" s="171" t="s">
        <v>1489</v>
      </c>
      <c r="AU169" s="171" t="s">
        <v>90</v>
      </c>
      <c r="AV169" s="12" t="s">
        <v>88</v>
      </c>
      <c r="AW169" s="12" t="s">
        <v>36</v>
      </c>
      <c r="AX169" s="12" t="s">
        <v>81</v>
      </c>
      <c r="AY169" s="171" t="s">
        <v>299</v>
      </c>
    </row>
    <row r="170" spans="2:65" s="13" customFormat="1">
      <c r="B170" s="176"/>
      <c r="D170" s="149" t="s">
        <v>1489</v>
      </c>
      <c r="E170" s="177" t="s">
        <v>1</v>
      </c>
      <c r="F170" s="178" t="s">
        <v>2644</v>
      </c>
      <c r="H170" s="179">
        <v>2.448</v>
      </c>
      <c r="I170" s="180"/>
      <c r="L170" s="176"/>
      <c r="M170" s="181"/>
      <c r="T170" s="182"/>
      <c r="AT170" s="177" t="s">
        <v>1489</v>
      </c>
      <c r="AU170" s="177" t="s">
        <v>90</v>
      </c>
      <c r="AV170" s="13" t="s">
        <v>90</v>
      </c>
      <c r="AW170" s="13" t="s">
        <v>36</v>
      </c>
      <c r="AX170" s="13" t="s">
        <v>81</v>
      </c>
      <c r="AY170" s="177" t="s">
        <v>299</v>
      </c>
    </row>
    <row r="171" spans="2:65" s="13" customFormat="1">
      <c r="B171" s="176"/>
      <c r="D171" s="149" t="s">
        <v>1489</v>
      </c>
      <c r="E171" s="177" t="s">
        <v>1</v>
      </c>
      <c r="F171" s="178" t="s">
        <v>2533</v>
      </c>
      <c r="H171" s="179">
        <v>3.6</v>
      </c>
      <c r="I171" s="180"/>
      <c r="L171" s="176"/>
      <c r="M171" s="181"/>
      <c r="T171" s="182"/>
      <c r="AT171" s="177" t="s">
        <v>1489</v>
      </c>
      <c r="AU171" s="177" t="s">
        <v>90</v>
      </c>
      <c r="AV171" s="13" t="s">
        <v>90</v>
      </c>
      <c r="AW171" s="13" t="s">
        <v>36</v>
      </c>
      <c r="AX171" s="13" t="s">
        <v>81</v>
      </c>
      <c r="AY171" s="177" t="s">
        <v>299</v>
      </c>
    </row>
    <row r="172" spans="2:65" s="14" customFormat="1">
      <c r="B172" s="183"/>
      <c r="D172" s="149" t="s">
        <v>1489</v>
      </c>
      <c r="E172" s="184" t="s">
        <v>1</v>
      </c>
      <c r="F172" s="185" t="s">
        <v>1496</v>
      </c>
      <c r="H172" s="186">
        <v>6.048</v>
      </c>
      <c r="I172" s="187"/>
      <c r="L172" s="183"/>
      <c r="M172" s="188"/>
      <c r="T172" s="189"/>
      <c r="AT172" s="184" t="s">
        <v>1489</v>
      </c>
      <c r="AU172" s="184" t="s">
        <v>90</v>
      </c>
      <c r="AV172" s="14" t="s">
        <v>318</v>
      </c>
      <c r="AW172" s="14" t="s">
        <v>36</v>
      </c>
      <c r="AX172" s="14" t="s">
        <v>88</v>
      </c>
      <c r="AY172" s="184" t="s">
        <v>299</v>
      </c>
    </row>
    <row r="173" spans="2:65" s="1" customFormat="1" ht="21.75" customHeight="1">
      <c r="B173" s="32"/>
      <c r="C173" s="136" t="s">
        <v>342</v>
      </c>
      <c r="D173" s="136" t="s">
        <v>302</v>
      </c>
      <c r="E173" s="137" t="s">
        <v>1595</v>
      </c>
      <c r="F173" s="138" t="s">
        <v>1596</v>
      </c>
      <c r="G173" s="139" t="s">
        <v>375</v>
      </c>
      <c r="H173" s="140">
        <v>158.20500000000001</v>
      </c>
      <c r="I173" s="141"/>
      <c r="J173" s="142">
        <f>ROUND(I173*H173,2)</f>
        <v>0</v>
      </c>
      <c r="K173" s="138" t="s">
        <v>1487</v>
      </c>
      <c r="L173" s="32"/>
      <c r="M173" s="143" t="s">
        <v>1</v>
      </c>
      <c r="N173" s="144" t="s">
        <v>46</v>
      </c>
      <c r="P173" s="145">
        <f>O173*H173</f>
        <v>0</v>
      </c>
      <c r="Q173" s="145">
        <v>5.8E-4</v>
      </c>
      <c r="R173" s="145">
        <f>Q173*H173</f>
        <v>9.1758900000000004E-2</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2645</v>
      </c>
    </row>
    <row r="174" spans="2:65" s="12" customFormat="1">
      <c r="B174" s="170"/>
      <c r="D174" s="149" t="s">
        <v>1489</v>
      </c>
      <c r="E174" s="171" t="s">
        <v>1</v>
      </c>
      <c r="F174" s="172" t="s">
        <v>1490</v>
      </c>
      <c r="H174" s="171" t="s">
        <v>1</v>
      </c>
      <c r="I174" s="173"/>
      <c r="L174" s="170"/>
      <c r="M174" s="174"/>
      <c r="T174" s="175"/>
      <c r="AT174" s="171" t="s">
        <v>1489</v>
      </c>
      <c r="AU174" s="171" t="s">
        <v>90</v>
      </c>
      <c r="AV174" s="12" t="s">
        <v>88</v>
      </c>
      <c r="AW174" s="12" t="s">
        <v>36</v>
      </c>
      <c r="AX174" s="12" t="s">
        <v>81</v>
      </c>
      <c r="AY174" s="171" t="s">
        <v>299</v>
      </c>
    </row>
    <row r="175" spans="2:65" s="12" customFormat="1">
      <c r="B175" s="170"/>
      <c r="D175" s="149" t="s">
        <v>1489</v>
      </c>
      <c r="E175" s="171" t="s">
        <v>1</v>
      </c>
      <c r="F175" s="172" t="s">
        <v>2630</v>
      </c>
      <c r="H175" s="171" t="s">
        <v>1</v>
      </c>
      <c r="I175" s="173"/>
      <c r="L175" s="170"/>
      <c r="M175" s="174"/>
      <c r="T175" s="175"/>
      <c r="AT175" s="171" t="s">
        <v>1489</v>
      </c>
      <c r="AU175" s="171" t="s">
        <v>90</v>
      </c>
      <c r="AV175" s="12" t="s">
        <v>88</v>
      </c>
      <c r="AW175" s="12" t="s">
        <v>36</v>
      </c>
      <c r="AX175" s="12" t="s">
        <v>81</v>
      </c>
      <c r="AY175" s="171" t="s">
        <v>299</v>
      </c>
    </row>
    <row r="176" spans="2:65" s="13" customFormat="1" ht="20.399999999999999">
      <c r="B176" s="176"/>
      <c r="D176" s="149" t="s">
        <v>1489</v>
      </c>
      <c r="E176" s="177" t="s">
        <v>1</v>
      </c>
      <c r="F176" s="178" t="s">
        <v>2646</v>
      </c>
      <c r="H176" s="179">
        <v>136.785</v>
      </c>
      <c r="I176" s="180"/>
      <c r="L176" s="176"/>
      <c r="M176" s="181"/>
      <c r="T176" s="182"/>
      <c r="AT176" s="177" t="s">
        <v>1489</v>
      </c>
      <c r="AU176" s="177" t="s">
        <v>90</v>
      </c>
      <c r="AV176" s="13" t="s">
        <v>90</v>
      </c>
      <c r="AW176" s="13" t="s">
        <v>36</v>
      </c>
      <c r="AX176" s="13" t="s">
        <v>81</v>
      </c>
      <c r="AY176" s="177" t="s">
        <v>299</v>
      </c>
    </row>
    <row r="177" spans="2:65" s="13" customFormat="1">
      <c r="B177" s="176"/>
      <c r="D177" s="149" t="s">
        <v>1489</v>
      </c>
      <c r="E177" s="177" t="s">
        <v>1</v>
      </c>
      <c r="F177" s="178" t="s">
        <v>2647</v>
      </c>
      <c r="H177" s="179">
        <v>21.42</v>
      </c>
      <c r="I177" s="180"/>
      <c r="L177" s="176"/>
      <c r="M177" s="181"/>
      <c r="T177" s="182"/>
      <c r="AT177" s="177" t="s">
        <v>1489</v>
      </c>
      <c r="AU177" s="177" t="s">
        <v>90</v>
      </c>
      <c r="AV177" s="13" t="s">
        <v>90</v>
      </c>
      <c r="AW177" s="13" t="s">
        <v>36</v>
      </c>
      <c r="AX177" s="13" t="s">
        <v>81</v>
      </c>
      <c r="AY177" s="177" t="s">
        <v>299</v>
      </c>
    </row>
    <row r="178" spans="2:65" s="14" customFormat="1">
      <c r="B178" s="183"/>
      <c r="D178" s="149" t="s">
        <v>1489</v>
      </c>
      <c r="E178" s="184" t="s">
        <v>1</v>
      </c>
      <c r="F178" s="185" t="s">
        <v>1496</v>
      </c>
      <c r="H178" s="186">
        <v>158.20500000000001</v>
      </c>
      <c r="I178" s="187"/>
      <c r="L178" s="183"/>
      <c r="M178" s="188"/>
      <c r="T178" s="189"/>
      <c r="AT178" s="184" t="s">
        <v>1489</v>
      </c>
      <c r="AU178" s="184" t="s">
        <v>90</v>
      </c>
      <c r="AV178" s="14" t="s">
        <v>318</v>
      </c>
      <c r="AW178" s="14" t="s">
        <v>36</v>
      </c>
      <c r="AX178" s="14" t="s">
        <v>88</v>
      </c>
      <c r="AY178" s="184" t="s">
        <v>299</v>
      </c>
    </row>
    <row r="179" spans="2:65" s="1" customFormat="1" ht="21.75" customHeight="1">
      <c r="B179" s="32"/>
      <c r="C179" s="136" t="s">
        <v>347</v>
      </c>
      <c r="D179" s="136" t="s">
        <v>302</v>
      </c>
      <c r="E179" s="137" t="s">
        <v>1605</v>
      </c>
      <c r="F179" s="138" t="s">
        <v>1606</v>
      </c>
      <c r="G179" s="139" t="s">
        <v>375</v>
      </c>
      <c r="H179" s="140">
        <v>158.20500000000001</v>
      </c>
      <c r="I179" s="141"/>
      <c r="J179" s="142">
        <f>ROUND(I179*H179,2)</f>
        <v>0</v>
      </c>
      <c r="K179" s="138" t="s">
        <v>1487</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2648</v>
      </c>
    </row>
    <row r="180" spans="2:65" s="1" customFormat="1" ht="37.950000000000003" customHeight="1">
      <c r="B180" s="32"/>
      <c r="C180" s="136" t="s">
        <v>351</v>
      </c>
      <c r="D180" s="136" t="s">
        <v>302</v>
      </c>
      <c r="E180" s="137" t="s">
        <v>1608</v>
      </c>
      <c r="F180" s="138" t="s">
        <v>1609</v>
      </c>
      <c r="G180" s="139" t="s">
        <v>1520</v>
      </c>
      <c r="H180" s="140">
        <v>82.873999999999995</v>
      </c>
      <c r="I180" s="141"/>
      <c r="J180" s="142">
        <f>ROUND(I180*H180,2)</f>
        <v>0</v>
      </c>
      <c r="K180" s="138" t="s">
        <v>1487</v>
      </c>
      <c r="L180" s="32"/>
      <c r="M180" s="143" t="s">
        <v>1</v>
      </c>
      <c r="N180" s="144" t="s">
        <v>46</v>
      </c>
      <c r="P180" s="145">
        <f>O180*H180</f>
        <v>0</v>
      </c>
      <c r="Q180" s="145">
        <v>0</v>
      </c>
      <c r="R180" s="145">
        <f>Q180*H180</f>
        <v>0</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2649</v>
      </c>
    </row>
    <row r="181" spans="2:65" s="12" customFormat="1">
      <c r="B181" s="170"/>
      <c r="D181" s="149" t="s">
        <v>1489</v>
      </c>
      <c r="E181" s="171" t="s">
        <v>1</v>
      </c>
      <c r="F181" s="172" t="s">
        <v>1490</v>
      </c>
      <c r="H181" s="171" t="s">
        <v>1</v>
      </c>
      <c r="I181" s="173"/>
      <c r="L181" s="170"/>
      <c r="M181" s="174"/>
      <c r="T181" s="175"/>
      <c r="AT181" s="171" t="s">
        <v>1489</v>
      </c>
      <c r="AU181" s="171" t="s">
        <v>90</v>
      </c>
      <c r="AV181" s="12" t="s">
        <v>88</v>
      </c>
      <c r="AW181" s="12" t="s">
        <v>36</v>
      </c>
      <c r="AX181" s="12" t="s">
        <v>81</v>
      </c>
      <c r="AY181" s="171" t="s">
        <v>299</v>
      </c>
    </row>
    <row r="182" spans="2:65" s="12" customFormat="1">
      <c r="B182" s="170"/>
      <c r="D182" s="149" t="s">
        <v>1489</v>
      </c>
      <c r="E182" s="171" t="s">
        <v>1</v>
      </c>
      <c r="F182" s="172" t="s">
        <v>2630</v>
      </c>
      <c r="H182" s="171" t="s">
        <v>1</v>
      </c>
      <c r="I182" s="173"/>
      <c r="L182" s="170"/>
      <c r="M182" s="174"/>
      <c r="T182" s="175"/>
      <c r="AT182" s="171" t="s">
        <v>1489</v>
      </c>
      <c r="AU182" s="171" t="s">
        <v>90</v>
      </c>
      <c r="AV182" s="12" t="s">
        <v>88</v>
      </c>
      <c r="AW182" s="12" t="s">
        <v>36</v>
      </c>
      <c r="AX182" s="12" t="s">
        <v>81</v>
      </c>
      <c r="AY182" s="171" t="s">
        <v>299</v>
      </c>
    </row>
    <row r="183" spans="2:65" s="13" customFormat="1">
      <c r="B183" s="176"/>
      <c r="D183" s="149" t="s">
        <v>1489</v>
      </c>
      <c r="E183" s="177" t="s">
        <v>1</v>
      </c>
      <c r="F183" s="178" t="s">
        <v>2650</v>
      </c>
      <c r="H183" s="179">
        <v>41.436999999999998</v>
      </c>
      <c r="I183" s="180"/>
      <c r="L183" s="176"/>
      <c r="M183" s="181"/>
      <c r="T183" s="182"/>
      <c r="AT183" s="177" t="s">
        <v>1489</v>
      </c>
      <c r="AU183" s="177" t="s">
        <v>90</v>
      </c>
      <c r="AV183" s="13" t="s">
        <v>90</v>
      </c>
      <c r="AW183" s="13" t="s">
        <v>36</v>
      </c>
      <c r="AX183" s="13" t="s">
        <v>81</v>
      </c>
      <c r="AY183" s="177" t="s">
        <v>299</v>
      </c>
    </row>
    <row r="184" spans="2:65" s="13" customFormat="1">
      <c r="B184" s="176"/>
      <c r="D184" s="149" t="s">
        <v>1489</v>
      </c>
      <c r="E184" s="177" t="s">
        <v>1</v>
      </c>
      <c r="F184" s="178" t="s">
        <v>2651</v>
      </c>
      <c r="H184" s="179">
        <v>41.436999999999998</v>
      </c>
      <c r="I184" s="180"/>
      <c r="L184" s="176"/>
      <c r="M184" s="181"/>
      <c r="T184" s="182"/>
      <c r="AT184" s="177" t="s">
        <v>1489</v>
      </c>
      <c r="AU184" s="177" t="s">
        <v>90</v>
      </c>
      <c r="AV184" s="13" t="s">
        <v>90</v>
      </c>
      <c r="AW184" s="13" t="s">
        <v>36</v>
      </c>
      <c r="AX184" s="13" t="s">
        <v>81</v>
      </c>
      <c r="AY184" s="177" t="s">
        <v>299</v>
      </c>
    </row>
    <row r="185" spans="2:65" s="14" customFormat="1">
      <c r="B185" s="183"/>
      <c r="D185" s="149" t="s">
        <v>1489</v>
      </c>
      <c r="E185" s="184" t="s">
        <v>1</v>
      </c>
      <c r="F185" s="185" t="s">
        <v>1496</v>
      </c>
      <c r="H185" s="186">
        <v>82.873999999999995</v>
      </c>
      <c r="I185" s="187"/>
      <c r="L185" s="183"/>
      <c r="M185" s="188"/>
      <c r="T185" s="189"/>
      <c r="AT185" s="184" t="s">
        <v>1489</v>
      </c>
      <c r="AU185" s="184" t="s">
        <v>90</v>
      </c>
      <c r="AV185" s="14" t="s">
        <v>318</v>
      </c>
      <c r="AW185" s="14" t="s">
        <v>36</v>
      </c>
      <c r="AX185" s="14" t="s">
        <v>88</v>
      </c>
      <c r="AY185" s="184" t="s">
        <v>299</v>
      </c>
    </row>
    <row r="186" spans="2:65" s="1" customFormat="1" ht="37.950000000000003" customHeight="1">
      <c r="B186" s="32"/>
      <c r="C186" s="136" t="s">
        <v>8</v>
      </c>
      <c r="D186" s="136" t="s">
        <v>302</v>
      </c>
      <c r="E186" s="137" t="s">
        <v>1613</v>
      </c>
      <c r="F186" s="138" t="s">
        <v>1614</v>
      </c>
      <c r="G186" s="139" t="s">
        <v>1520</v>
      </c>
      <c r="H186" s="140">
        <v>55.247999999999998</v>
      </c>
      <c r="I186" s="141"/>
      <c r="J186" s="142">
        <f>ROUND(I186*H186,2)</f>
        <v>0</v>
      </c>
      <c r="K186" s="138" t="s">
        <v>1487</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2652</v>
      </c>
    </row>
    <row r="187" spans="2:65" s="12" customFormat="1">
      <c r="B187" s="170"/>
      <c r="D187" s="149" t="s">
        <v>1489</v>
      </c>
      <c r="E187" s="171" t="s">
        <v>1</v>
      </c>
      <c r="F187" s="172" t="s">
        <v>1490</v>
      </c>
      <c r="H187" s="171" t="s">
        <v>1</v>
      </c>
      <c r="I187" s="173"/>
      <c r="L187" s="170"/>
      <c r="M187" s="174"/>
      <c r="T187" s="175"/>
      <c r="AT187" s="171" t="s">
        <v>1489</v>
      </c>
      <c r="AU187" s="171" t="s">
        <v>90</v>
      </c>
      <c r="AV187" s="12" t="s">
        <v>88</v>
      </c>
      <c r="AW187" s="12" t="s">
        <v>36</v>
      </c>
      <c r="AX187" s="12" t="s">
        <v>81</v>
      </c>
      <c r="AY187" s="171" t="s">
        <v>299</v>
      </c>
    </row>
    <row r="188" spans="2:65" s="12" customFormat="1">
      <c r="B188" s="170"/>
      <c r="D188" s="149" t="s">
        <v>1489</v>
      </c>
      <c r="E188" s="171" t="s">
        <v>1</v>
      </c>
      <c r="F188" s="172" t="s">
        <v>2630</v>
      </c>
      <c r="H188" s="171" t="s">
        <v>1</v>
      </c>
      <c r="I188" s="173"/>
      <c r="L188" s="170"/>
      <c r="M188" s="174"/>
      <c r="T188" s="175"/>
      <c r="AT188" s="171" t="s">
        <v>1489</v>
      </c>
      <c r="AU188" s="171" t="s">
        <v>90</v>
      </c>
      <c r="AV188" s="12" t="s">
        <v>88</v>
      </c>
      <c r="AW188" s="12" t="s">
        <v>36</v>
      </c>
      <c r="AX188" s="12" t="s">
        <v>81</v>
      </c>
      <c r="AY188" s="171" t="s">
        <v>299</v>
      </c>
    </row>
    <row r="189" spans="2:65" s="13" customFormat="1">
      <c r="B189" s="176"/>
      <c r="D189" s="149" t="s">
        <v>1489</v>
      </c>
      <c r="E189" s="177" t="s">
        <v>1</v>
      </c>
      <c r="F189" s="178" t="s">
        <v>2653</v>
      </c>
      <c r="H189" s="179">
        <v>27.623999999999999</v>
      </c>
      <c r="I189" s="180"/>
      <c r="L189" s="176"/>
      <c r="M189" s="181"/>
      <c r="T189" s="182"/>
      <c r="AT189" s="177" t="s">
        <v>1489</v>
      </c>
      <c r="AU189" s="177" t="s">
        <v>90</v>
      </c>
      <c r="AV189" s="13" t="s">
        <v>90</v>
      </c>
      <c r="AW189" s="13" t="s">
        <v>36</v>
      </c>
      <c r="AX189" s="13" t="s">
        <v>81</v>
      </c>
      <c r="AY189" s="177" t="s">
        <v>299</v>
      </c>
    </row>
    <row r="190" spans="2:65" s="13" customFormat="1">
      <c r="B190" s="176"/>
      <c r="D190" s="149" t="s">
        <v>1489</v>
      </c>
      <c r="E190" s="177" t="s">
        <v>1</v>
      </c>
      <c r="F190" s="178" t="s">
        <v>2654</v>
      </c>
      <c r="H190" s="179">
        <v>27.623999999999999</v>
      </c>
      <c r="I190" s="180"/>
      <c r="L190" s="176"/>
      <c r="M190" s="181"/>
      <c r="T190" s="182"/>
      <c r="AT190" s="177" t="s">
        <v>1489</v>
      </c>
      <c r="AU190" s="177" t="s">
        <v>90</v>
      </c>
      <c r="AV190" s="13" t="s">
        <v>90</v>
      </c>
      <c r="AW190" s="13" t="s">
        <v>36</v>
      </c>
      <c r="AX190" s="13" t="s">
        <v>81</v>
      </c>
      <c r="AY190" s="177" t="s">
        <v>299</v>
      </c>
    </row>
    <row r="191" spans="2:65" s="14" customFormat="1">
      <c r="B191" s="183"/>
      <c r="D191" s="149" t="s">
        <v>1489</v>
      </c>
      <c r="E191" s="184" t="s">
        <v>1</v>
      </c>
      <c r="F191" s="185" t="s">
        <v>1496</v>
      </c>
      <c r="H191" s="186">
        <v>55.247999999999998</v>
      </c>
      <c r="I191" s="187"/>
      <c r="L191" s="183"/>
      <c r="M191" s="188"/>
      <c r="T191" s="189"/>
      <c r="AT191" s="184" t="s">
        <v>1489</v>
      </c>
      <c r="AU191" s="184" t="s">
        <v>90</v>
      </c>
      <c r="AV191" s="14" t="s">
        <v>318</v>
      </c>
      <c r="AW191" s="14" t="s">
        <v>36</v>
      </c>
      <c r="AX191" s="14" t="s">
        <v>88</v>
      </c>
      <c r="AY191" s="184" t="s">
        <v>299</v>
      </c>
    </row>
    <row r="192" spans="2:65" s="1" customFormat="1" ht="37.950000000000003" customHeight="1">
      <c r="B192" s="32"/>
      <c r="C192" s="136" t="s">
        <v>362</v>
      </c>
      <c r="D192" s="136" t="s">
        <v>302</v>
      </c>
      <c r="E192" s="137" t="s">
        <v>1618</v>
      </c>
      <c r="F192" s="138" t="s">
        <v>1619</v>
      </c>
      <c r="G192" s="139" t="s">
        <v>1520</v>
      </c>
      <c r="H192" s="140">
        <v>69.061000000000007</v>
      </c>
      <c r="I192" s="141"/>
      <c r="J192" s="142">
        <f>ROUND(I192*H192,2)</f>
        <v>0</v>
      </c>
      <c r="K192" s="138" t="s">
        <v>1487</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2655</v>
      </c>
    </row>
    <row r="193" spans="2:65" s="12" customFormat="1">
      <c r="B193" s="170"/>
      <c r="D193" s="149" t="s">
        <v>1489</v>
      </c>
      <c r="E193" s="171" t="s">
        <v>1</v>
      </c>
      <c r="F193" s="172" t="s">
        <v>1490</v>
      </c>
      <c r="H193" s="171" t="s">
        <v>1</v>
      </c>
      <c r="I193" s="173"/>
      <c r="L193" s="170"/>
      <c r="M193" s="174"/>
      <c r="T193" s="175"/>
      <c r="AT193" s="171" t="s">
        <v>1489</v>
      </c>
      <c r="AU193" s="171" t="s">
        <v>90</v>
      </c>
      <c r="AV193" s="12" t="s">
        <v>88</v>
      </c>
      <c r="AW193" s="12" t="s">
        <v>36</v>
      </c>
      <c r="AX193" s="12" t="s">
        <v>81</v>
      </c>
      <c r="AY193" s="171" t="s">
        <v>299</v>
      </c>
    </row>
    <row r="194" spans="2:65" s="12" customFormat="1">
      <c r="B194" s="170"/>
      <c r="D194" s="149" t="s">
        <v>1489</v>
      </c>
      <c r="E194" s="171" t="s">
        <v>1</v>
      </c>
      <c r="F194" s="172" t="s">
        <v>2630</v>
      </c>
      <c r="H194" s="171" t="s">
        <v>1</v>
      </c>
      <c r="I194" s="173"/>
      <c r="L194" s="170"/>
      <c r="M194" s="174"/>
      <c r="T194" s="175"/>
      <c r="AT194" s="171" t="s">
        <v>1489</v>
      </c>
      <c r="AU194" s="171" t="s">
        <v>90</v>
      </c>
      <c r="AV194" s="12" t="s">
        <v>88</v>
      </c>
      <c r="AW194" s="12" t="s">
        <v>36</v>
      </c>
      <c r="AX194" s="12" t="s">
        <v>81</v>
      </c>
      <c r="AY194" s="171" t="s">
        <v>299</v>
      </c>
    </row>
    <row r="195" spans="2:65" s="13" customFormat="1">
      <c r="B195" s="176"/>
      <c r="D195" s="149" t="s">
        <v>1489</v>
      </c>
      <c r="E195" s="177" t="s">
        <v>1</v>
      </c>
      <c r="F195" s="178" t="s">
        <v>2656</v>
      </c>
      <c r="H195" s="179">
        <v>69.061000000000007</v>
      </c>
      <c r="I195" s="180"/>
      <c r="L195" s="176"/>
      <c r="M195" s="181"/>
      <c r="T195" s="182"/>
      <c r="AT195" s="177" t="s">
        <v>1489</v>
      </c>
      <c r="AU195" s="177" t="s">
        <v>90</v>
      </c>
      <c r="AV195" s="13" t="s">
        <v>90</v>
      </c>
      <c r="AW195" s="13" t="s">
        <v>36</v>
      </c>
      <c r="AX195" s="13" t="s">
        <v>81</v>
      </c>
      <c r="AY195" s="177" t="s">
        <v>299</v>
      </c>
    </row>
    <row r="196" spans="2:65" s="14" customFormat="1">
      <c r="B196" s="183"/>
      <c r="D196" s="149" t="s">
        <v>1489</v>
      </c>
      <c r="E196" s="184" t="s">
        <v>1</v>
      </c>
      <c r="F196" s="185" t="s">
        <v>1496</v>
      </c>
      <c r="H196" s="186">
        <v>69.061000000000007</v>
      </c>
      <c r="I196" s="187"/>
      <c r="L196" s="183"/>
      <c r="M196" s="188"/>
      <c r="T196" s="189"/>
      <c r="AT196" s="184" t="s">
        <v>1489</v>
      </c>
      <c r="AU196" s="184" t="s">
        <v>90</v>
      </c>
      <c r="AV196" s="14" t="s">
        <v>318</v>
      </c>
      <c r="AW196" s="14" t="s">
        <v>36</v>
      </c>
      <c r="AX196" s="14" t="s">
        <v>88</v>
      </c>
      <c r="AY196" s="184" t="s">
        <v>299</v>
      </c>
    </row>
    <row r="197" spans="2:65" s="1" customFormat="1" ht="37.950000000000003" customHeight="1">
      <c r="B197" s="32"/>
      <c r="C197" s="136" t="s">
        <v>367</v>
      </c>
      <c r="D197" s="136" t="s">
        <v>302</v>
      </c>
      <c r="E197" s="137" t="s">
        <v>1622</v>
      </c>
      <c r="F197" s="138" t="s">
        <v>1623</v>
      </c>
      <c r="G197" s="139" t="s">
        <v>1520</v>
      </c>
      <c r="H197" s="140">
        <v>483.42700000000002</v>
      </c>
      <c r="I197" s="141"/>
      <c r="J197" s="142">
        <f>ROUND(I197*H197,2)</f>
        <v>0</v>
      </c>
      <c r="K197" s="138" t="s">
        <v>1487</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2657</v>
      </c>
    </row>
    <row r="198" spans="2:65" s="13" customFormat="1">
      <c r="B198" s="176"/>
      <c r="D198" s="149" t="s">
        <v>1489</v>
      </c>
      <c r="F198" s="178" t="s">
        <v>2658</v>
      </c>
      <c r="H198" s="179">
        <v>483.42700000000002</v>
      </c>
      <c r="I198" s="180"/>
      <c r="L198" s="176"/>
      <c r="M198" s="181"/>
      <c r="T198" s="182"/>
      <c r="AT198" s="177" t="s">
        <v>1489</v>
      </c>
      <c r="AU198" s="177" t="s">
        <v>90</v>
      </c>
      <c r="AV198" s="13" t="s">
        <v>90</v>
      </c>
      <c r="AW198" s="13" t="s">
        <v>4</v>
      </c>
      <c r="AX198" s="13" t="s">
        <v>88</v>
      </c>
      <c r="AY198" s="177" t="s">
        <v>299</v>
      </c>
    </row>
    <row r="199" spans="2:65" s="1" customFormat="1" ht="24.15" customHeight="1">
      <c r="B199" s="32"/>
      <c r="C199" s="136" t="s">
        <v>372</v>
      </c>
      <c r="D199" s="136" t="s">
        <v>302</v>
      </c>
      <c r="E199" s="137" t="s">
        <v>1626</v>
      </c>
      <c r="F199" s="138" t="s">
        <v>1627</v>
      </c>
      <c r="G199" s="139" t="s">
        <v>1520</v>
      </c>
      <c r="H199" s="140">
        <v>41.436999999999998</v>
      </c>
      <c r="I199" s="141"/>
      <c r="J199" s="142">
        <f>ROUND(I199*H199,2)</f>
        <v>0</v>
      </c>
      <c r="K199" s="138" t="s">
        <v>1487</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2659</v>
      </c>
    </row>
    <row r="200" spans="2:65" s="12" customFormat="1">
      <c r="B200" s="170"/>
      <c r="D200" s="149" t="s">
        <v>1489</v>
      </c>
      <c r="E200" s="171" t="s">
        <v>1</v>
      </c>
      <c r="F200" s="172" t="s">
        <v>1490</v>
      </c>
      <c r="H200" s="171" t="s">
        <v>1</v>
      </c>
      <c r="I200" s="173"/>
      <c r="L200" s="170"/>
      <c r="M200" s="174"/>
      <c r="T200" s="175"/>
      <c r="AT200" s="171" t="s">
        <v>1489</v>
      </c>
      <c r="AU200" s="171" t="s">
        <v>90</v>
      </c>
      <c r="AV200" s="12" t="s">
        <v>88</v>
      </c>
      <c r="AW200" s="12" t="s">
        <v>36</v>
      </c>
      <c r="AX200" s="12" t="s">
        <v>81</v>
      </c>
      <c r="AY200" s="171" t="s">
        <v>299</v>
      </c>
    </row>
    <row r="201" spans="2:65" s="12" customFormat="1">
      <c r="B201" s="170"/>
      <c r="D201" s="149" t="s">
        <v>1489</v>
      </c>
      <c r="E201" s="171" t="s">
        <v>1</v>
      </c>
      <c r="F201" s="172" t="s">
        <v>2630</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E202" s="177" t="s">
        <v>1</v>
      </c>
      <c r="F202" s="178" t="s">
        <v>2660</v>
      </c>
      <c r="H202" s="179">
        <v>41.436999999999998</v>
      </c>
      <c r="I202" s="180"/>
      <c r="L202" s="176"/>
      <c r="M202" s="181"/>
      <c r="T202" s="182"/>
      <c r="AT202" s="177" t="s">
        <v>1489</v>
      </c>
      <c r="AU202" s="177" t="s">
        <v>90</v>
      </c>
      <c r="AV202" s="13" t="s">
        <v>90</v>
      </c>
      <c r="AW202" s="13" t="s">
        <v>36</v>
      </c>
      <c r="AX202" s="13" t="s">
        <v>88</v>
      </c>
      <c r="AY202" s="177" t="s">
        <v>299</v>
      </c>
    </row>
    <row r="203" spans="2:65" s="1" customFormat="1" ht="24.15" customHeight="1">
      <c r="B203" s="32"/>
      <c r="C203" s="136" t="s">
        <v>378</v>
      </c>
      <c r="D203" s="136" t="s">
        <v>302</v>
      </c>
      <c r="E203" s="137" t="s">
        <v>1630</v>
      </c>
      <c r="F203" s="138" t="s">
        <v>1631</v>
      </c>
      <c r="G203" s="139" t="s">
        <v>1520</v>
      </c>
      <c r="H203" s="140">
        <v>27.623999999999999</v>
      </c>
      <c r="I203" s="141"/>
      <c r="J203" s="142">
        <f>ROUND(I203*H203,2)</f>
        <v>0</v>
      </c>
      <c r="K203" s="138" t="s">
        <v>1487</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2661</v>
      </c>
    </row>
    <row r="204" spans="2:65" s="12" customFormat="1">
      <c r="B204" s="170"/>
      <c r="D204" s="149" t="s">
        <v>1489</v>
      </c>
      <c r="E204" s="171" t="s">
        <v>1</v>
      </c>
      <c r="F204" s="172" t="s">
        <v>1490</v>
      </c>
      <c r="H204" s="171" t="s">
        <v>1</v>
      </c>
      <c r="I204" s="173"/>
      <c r="L204" s="170"/>
      <c r="M204" s="174"/>
      <c r="T204" s="175"/>
      <c r="AT204" s="171" t="s">
        <v>1489</v>
      </c>
      <c r="AU204" s="171" t="s">
        <v>90</v>
      </c>
      <c r="AV204" s="12" t="s">
        <v>88</v>
      </c>
      <c r="AW204" s="12" t="s">
        <v>36</v>
      </c>
      <c r="AX204" s="12" t="s">
        <v>81</v>
      </c>
      <c r="AY204" s="171" t="s">
        <v>299</v>
      </c>
    </row>
    <row r="205" spans="2:65" s="12" customFormat="1">
      <c r="B205" s="170"/>
      <c r="D205" s="149" t="s">
        <v>1489</v>
      </c>
      <c r="E205" s="171" t="s">
        <v>1</v>
      </c>
      <c r="F205" s="172" t="s">
        <v>2630</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2662</v>
      </c>
      <c r="H206" s="179">
        <v>27.623999999999999</v>
      </c>
      <c r="I206" s="180"/>
      <c r="L206" s="176"/>
      <c r="M206" s="181"/>
      <c r="T206" s="182"/>
      <c r="AT206" s="177" t="s">
        <v>1489</v>
      </c>
      <c r="AU206" s="177" t="s">
        <v>90</v>
      </c>
      <c r="AV206" s="13" t="s">
        <v>90</v>
      </c>
      <c r="AW206" s="13" t="s">
        <v>36</v>
      </c>
      <c r="AX206" s="13" t="s">
        <v>88</v>
      </c>
      <c r="AY206" s="177" t="s">
        <v>299</v>
      </c>
    </row>
    <row r="207" spans="2:65" s="1" customFormat="1" ht="33" customHeight="1">
      <c r="B207" s="32"/>
      <c r="C207" s="136" t="s">
        <v>384</v>
      </c>
      <c r="D207" s="136" t="s">
        <v>302</v>
      </c>
      <c r="E207" s="137" t="s">
        <v>1634</v>
      </c>
      <c r="F207" s="138" t="s">
        <v>1635</v>
      </c>
      <c r="G207" s="139" t="s">
        <v>1636</v>
      </c>
      <c r="H207" s="140">
        <v>117.404</v>
      </c>
      <c r="I207" s="141"/>
      <c r="J207" s="142">
        <f>ROUND(I207*H207,2)</f>
        <v>0</v>
      </c>
      <c r="K207" s="138" t="s">
        <v>1487</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2663</v>
      </c>
    </row>
    <row r="208" spans="2:65" s="12" customFormat="1">
      <c r="B208" s="170"/>
      <c r="D208" s="149" t="s">
        <v>1489</v>
      </c>
      <c r="E208" s="171" t="s">
        <v>1</v>
      </c>
      <c r="F208" s="172" t="s">
        <v>1490</v>
      </c>
      <c r="H208" s="171" t="s">
        <v>1</v>
      </c>
      <c r="I208" s="173"/>
      <c r="L208" s="170"/>
      <c r="M208" s="174"/>
      <c r="T208" s="175"/>
      <c r="AT208" s="171" t="s">
        <v>1489</v>
      </c>
      <c r="AU208" s="171" t="s">
        <v>90</v>
      </c>
      <c r="AV208" s="12" t="s">
        <v>88</v>
      </c>
      <c r="AW208" s="12" t="s">
        <v>36</v>
      </c>
      <c r="AX208" s="12" t="s">
        <v>81</v>
      </c>
      <c r="AY208" s="171" t="s">
        <v>299</v>
      </c>
    </row>
    <row r="209" spans="2:65" s="12" customFormat="1">
      <c r="B209" s="170"/>
      <c r="D209" s="149" t="s">
        <v>1489</v>
      </c>
      <c r="E209" s="171" t="s">
        <v>1</v>
      </c>
      <c r="F209" s="172" t="s">
        <v>2630</v>
      </c>
      <c r="H209" s="171" t="s">
        <v>1</v>
      </c>
      <c r="I209" s="173"/>
      <c r="L209" s="170"/>
      <c r="M209" s="174"/>
      <c r="T209" s="175"/>
      <c r="AT209" s="171" t="s">
        <v>1489</v>
      </c>
      <c r="AU209" s="171" t="s">
        <v>90</v>
      </c>
      <c r="AV209" s="12" t="s">
        <v>88</v>
      </c>
      <c r="AW209" s="12" t="s">
        <v>36</v>
      </c>
      <c r="AX209" s="12" t="s">
        <v>81</v>
      </c>
      <c r="AY209" s="171" t="s">
        <v>299</v>
      </c>
    </row>
    <row r="210" spans="2:65" s="13" customFormat="1">
      <c r="B210" s="176"/>
      <c r="D210" s="149" t="s">
        <v>1489</v>
      </c>
      <c r="E210" s="177" t="s">
        <v>1</v>
      </c>
      <c r="F210" s="178" t="s">
        <v>2664</v>
      </c>
      <c r="H210" s="179">
        <v>117.404</v>
      </c>
      <c r="I210" s="180"/>
      <c r="L210" s="176"/>
      <c r="M210" s="181"/>
      <c r="T210" s="182"/>
      <c r="AT210" s="177" t="s">
        <v>1489</v>
      </c>
      <c r="AU210" s="177" t="s">
        <v>90</v>
      </c>
      <c r="AV210" s="13" t="s">
        <v>90</v>
      </c>
      <c r="AW210" s="13" t="s">
        <v>36</v>
      </c>
      <c r="AX210" s="13" t="s">
        <v>88</v>
      </c>
      <c r="AY210" s="177" t="s">
        <v>299</v>
      </c>
    </row>
    <row r="211" spans="2:65" s="1" customFormat="1" ht="16.5" customHeight="1">
      <c r="B211" s="32"/>
      <c r="C211" s="136" t="s">
        <v>389</v>
      </c>
      <c r="D211" s="136" t="s">
        <v>302</v>
      </c>
      <c r="E211" s="137" t="s">
        <v>1639</v>
      </c>
      <c r="F211" s="138" t="s">
        <v>1640</v>
      </c>
      <c r="G211" s="139" t="s">
        <v>1520</v>
      </c>
      <c r="H211" s="140">
        <v>69.061000000000007</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2665</v>
      </c>
    </row>
    <row r="212" spans="2:65" s="12" customFormat="1">
      <c r="B212" s="170"/>
      <c r="D212" s="149" t="s">
        <v>1489</v>
      </c>
      <c r="E212" s="171" t="s">
        <v>1</v>
      </c>
      <c r="F212" s="172" t="s">
        <v>1490</v>
      </c>
      <c r="H212" s="171" t="s">
        <v>1</v>
      </c>
      <c r="I212" s="173"/>
      <c r="L212" s="170"/>
      <c r="M212" s="174"/>
      <c r="T212" s="175"/>
      <c r="AT212" s="171" t="s">
        <v>1489</v>
      </c>
      <c r="AU212" s="171" t="s">
        <v>90</v>
      </c>
      <c r="AV212" s="12" t="s">
        <v>88</v>
      </c>
      <c r="AW212" s="12" t="s">
        <v>36</v>
      </c>
      <c r="AX212" s="12" t="s">
        <v>81</v>
      </c>
      <c r="AY212" s="171" t="s">
        <v>299</v>
      </c>
    </row>
    <row r="213" spans="2:65" s="12" customFormat="1">
      <c r="B213" s="170"/>
      <c r="D213" s="149" t="s">
        <v>1489</v>
      </c>
      <c r="E213" s="171" t="s">
        <v>1</v>
      </c>
      <c r="F213" s="172" t="s">
        <v>2630</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E214" s="177" t="s">
        <v>1</v>
      </c>
      <c r="F214" s="178" t="s">
        <v>2666</v>
      </c>
      <c r="H214" s="179">
        <v>69.061000000000007</v>
      </c>
      <c r="I214" s="180"/>
      <c r="L214" s="176"/>
      <c r="M214" s="181"/>
      <c r="T214" s="182"/>
      <c r="AT214" s="177" t="s">
        <v>1489</v>
      </c>
      <c r="AU214" s="177" t="s">
        <v>90</v>
      </c>
      <c r="AV214" s="13" t="s">
        <v>90</v>
      </c>
      <c r="AW214" s="13" t="s">
        <v>36</v>
      </c>
      <c r="AX214" s="13" t="s">
        <v>88</v>
      </c>
      <c r="AY214" s="177" t="s">
        <v>299</v>
      </c>
    </row>
    <row r="215" spans="2:65" s="1" customFormat="1" ht="24.15" customHeight="1">
      <c r="B215" s="32"/>
      <c r="C215" s="136" t="s">
        <v>394</v>
      </c>
      <c r="D215" s="136" t="s">
        <v>302</v>
      </c>
      <c r="E215" s="137" t="s">
        <v>1643</v>
      </c>
      <c r="F215" s="138" t="s">
        <v>1644</v>
      </c>
      <c r="G215" s="139" t="s">
        <v>1520</v>
      </c>
      <c r="H215" s="140">
        <v>98.504000000000005</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2667</v>
      </c>
    </row>
    <row r="216" spans="2:65" s="12" customFormat="1">
      <c r="B216" s="170"/>
      <c r="D216" s="149" t="s">
        <v>1489</v>
      </c>
      <c r="E216" s="171" t="s">
        <v>1</v>
      </c>
      <c r="F216" s="172" t="s">
        <v>1490</v>
      </c>
      <c r="H216" s="171" t="s">
        <v>1</v>
      </c>
      <c r="I216" s="173"/>
      <c r="L216" s="170"/>
      <c r="M216" s="174"/>
      <c r="T216" s="175"/>
      <c r="AT216" s="171" t="s">
        <v>1489</v>
      </c>
      <c r="AU216" s="171" t="s">
        <v>90</v>
      </c>
      <c r="AV216" s="12" t="s">
        <v>88</v>
      </c>
      <c r="AW216" s="12" t="s">
        <v>36</v>
      </c>
      <c r="AX216" s="12" t="s">
        <v>81</v>
      </c>
      <c r="AY216" s="171" t="s">
        <v>299</v>
      </c>
    </row>
    <row r="217" spans="2:65" s="12" customFormat="1">
      <c r="B217" s="170"/>
      <c r="D217" s="149" t="s">
        <v>1489</v>
      </c>
      <c r="E217" s="171" t="s">
        <v>1</v>
      </c>
      <c r="F217" s="172" t="s">
        <v>2630</v>
      </c>
      <c r="H217" s="171" t="s">
        <v>1</v>
      </c>
      <c r="I217" s="173"/>
      <c r="L217" s="170"/>
      <c r="M217" s="174"/>
      <c r="T217" s="175"/>
      <c r="AT217" s="171" t="s">
        <v>1489</v>
      </c>
      <c r="AU217" s="171" t="s">
        <v>90</v>
      </c>
      <c r="AV217" s="12" t="s">
        <v>88</v>
      </c>
      <c r="AW217" s="12" t="s">
        <v>36</v>
      </c>
      <c r="AX217" s="12" t="s">
        <v>81</v>
      </c>
      <c r="AY217" s="171" t="s">
        <v>299</v>
      </c>
    </row>
    <row r="218" spans="2:65" s="12" customFormat="1">
      <c r="B218" s="170"/>
      <c r="D218" s="149" t="s">
        <v>1489</v>
      </c>
      <c r="E218" s="171" t="s">
        <v>1</v>
      </c>
      <c r="F218" s="172" t="s">
        <v>2089</v>
      </c>
      <c r="H218" s="171" t="s">
        <v>1</v>
      </c>
      <c r="I218" s="173"/>
      <c r="L218" s="170"/>
      <c r="M218" s="174"/>
      <c r="T218" s="175"/>
      <c r="AT218" s="171" t="s">
        <v>1489</v>
      </c>
      <c r="AU218" s="171" t="s">
        <v>90</v>
      </c>
      <c r="AV218" s="12" t="s">
        <v>88</v>
      </c>
      <c r="AW218" s="12" t="s">
        <v>36</v>
      </c>
      <c r="AX218" s="12" t="s">
        <v>81</v>
      </c>
      <c r="AY218" s="171" t="s">
        <v>299</v>
      </c>
    </row>
    <row r="219" spans="2:65" s="13" customFormat="1">
      <c r="B219" s="176"/>
      <c r="D219" s="149" t="s">
        <v>1489</v>
      </c>
      <c r="E219" s="177" t="s">
        <v>1</v>
      </c>
      <c r="F219" s="178" t="s">
        <v>2668</v>
      </c>
      <c r="H219" s="179">
        <v>98.504000000000005</v>
      </c>
      <c r="I219" s="180"/>
      <c r="L219" s="176"/>
      <c r="M219" s="181"/>
      <c r="T219" s="182"/>
      <c r="AT219" s="177" t="s">
        <v>1489</v>
      </c>
      <c r="AU219" s="177" t="s">
        <v>90</v>
      </c>
      <c r="AV219" s="13" t="s">
        <v>90</v>
      </c>
      <c r="AW219" s="13" t="s">
        <v>36</v>
      </c>
      <c r="AX219" s="13" t="s">
        <v>81</v>
      </c>
      <c r="AY219" s="177" t="s">
        <v>299</v>
      </c>
    </row>
    <row r="220" spans="2:65" s="12" customFormat="1">
      <c r="B220" s="170"/>
      <c r="D220" s="149" t="s">
        <v>1489</v>
      </c>
      <c r="E220" s="171" t="s">
        <v>1</v>
      </c>
      <c r="F220" s="172" t="s">
        <v>2669</v>
      </c>
      <c r="H220" s="171" t="s">
        <v>1</v>
      </c>
      <c r="I220" s="173"/>
      <c r="L220" s="170"/>
      <c r="M220" s="174"/>
      <c r="T220" s="175"/>
      <c r="AT220" s="171" t="s">
        <v>1489</v>
      </c>
      <c r="AU220" s="171" t="s">
        <v>90</v>
      </c>
      <c r="AV220" s="12" t="s">
        <v>88</v>
      </c>
      <c r="AW220" s="12" t="s">
        <v>36</v>
      </c>
      <c r="AX220" s="12" t="s">
        <v>81</v>
      </c>
      <c r="AY220" s="171" t="s">
        <v>299</v>
      </c>
    </row>
    <row r="221" spans="2:65" s="12" customFormat="1">
      <c r="B221" s="170"/>
      <c r="D221" s="149" t="s">
        <v>1489</v>
      </c>
      <c r="E221" s="171" t="s">
        <v>1</v>
      </c>
      <c r="F221" s="172" t="s">
        <v>2670</v>
      </c>
      <c r="H221" s="171" t="s">
        <v>1</v>
      </c>
      <c r="I221" s="173"/>
      <c r="L221" s="170"/>
      <c r="M221" s="174"/>
      <c r="T221" s="175"/>
      <c r="AT221" s="171" t="s">
        <v>1489</v>
      </c>
      <c r="AU221" s="171" t="s">
        <v>90</v>
      </c>
      <c r="AV221" s="12" t="s">
        <v>88</v>
      </c>
      <c r="AW221" s="12" t="s">
        <v>36</v>
      </c>
      <c r="AX221" s="12" t="s">
        <v>81</v>
      </c>
      <c r="AY221" s="171" t="s">
        <v>299</v>
      </c>
    </row>
    <row r="222" spans="2:65" s="14" customFormat="1">
      <c r="B222" s="183"/>
      <c r="D222" s="149" t="s">
        <v>1489</v>
      </c>
      <c r="E222" s="184" t="s">
        <v>1</v>
      </c>
      <c r="F222" s="185" t="s">
        <v>1496</v>
      </c>
      <c r="H222" s="186">
        <v>98.504000000000005</v>
      </c>
      <c r="I222" s="187"/>
      <c r="L222" s="183"/>
      <c r="M222" s="188"/>
      <c r="T222" s="189"/>
      <c r="AT222" s="184" t="s">
        <v>1489</v>
      </c>
      <c r="AU222" s="184" t="s">
        <v>90</v>
      </c>
      <c r="AV222" s="14" t="s">
        <v>318</v>
      </c>
      <c r="AW222" s="14" t="s">
        <v>36</v>
      </c>
      <c r="AX222" s="14" t="s">
        <v>88</v>
      </c>
      <c r="AY222" s="184" t="s">
        <v>299</v>
      </c>
    </row>
    <row r="223" spans="2:65" s="1" customFormat="1" ht="24.15" customHeight="1">
      <c r="B223" s="32"/>
      <c r="C223" s="158" t="s">
        <v>399</v>
      </c>
      <c r="D223" s="158" t="s">
        <v>340</v>
      </c>
      <c r="E223" s="159" t="s">
        <v>1665</v>
      </c>
      <c r="F223" s="160" t="s">
        <v>1666</v>
      </c>
      <c r="G223" s="161" t="s">
        <v>1520</v>
      </c>
      <c r="H223" s="162">
        <v>32.710999999999999</v>
      </c>
      <c r="I223" s="163"/>
      <c r="J223" s="164">
        <f>ROUND(I223*H223,2)</f>
        <v>0</v>
      </c>
      <c r="K223" s="160" t="s">
        <v>1</v>
      </c>
      <c r="L223" s="165"/>
      <c r="M223" s="166" t="s">
        <v>1</v>
      </c>
      <c r="N223" s="167" t="s">
        <v>46</v>
      </c>
      <c r="P223" s="145">
        <f>O223*H223</f>
        <v>0</v>
      </c>
      <c r="Q223" s="145">
        <v>0</v>
      </c>
      <c r="R223" s="145">
        <f>Q223*H223</f>
        <v>0</v>
      </c>
      <c r="S223" s="145">
        <v>0</v>
      </c>
      <c r="T223" s="146">
        <f>S223*H223</f>
        <v>0</v>
      </c>
      <c r="AR223" s="147" t="s">
        <v>337</v>
      </c>
      <c r="AT223" s="147" t="s">
        <v>340</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2671</v>
      </c>
    </row>
    <row r="224" spans="2:65" s="12" customFormat="1">
      <c r="B224" s="170"/>
      <c r="D224" s="149" t="s">
        <v>1489</v>
      </c>
      <c r="E224" s="171" t="s">
        <v>1</v>
      </c>
      <c r="F224" s="172" t="s">
        <v>1490</v>
      </c>
      <c r="H224" s="171" t="s">
        <v>1</v>
      </c>
      <c r="I224" s="173"/>
      <c r="L224" s="170"/>
      <c r="M224" s="174"/>
      <c r="T224" s="175"/>
      <c r="AT224" s="171" t="s">
        <v>1489</v>
      </c>
      <c r="AU224" s="171" t="s">
        <v>90</v>
      </c>
      <c r="AV224" s="12" t="s">
        <v>88</v>
      </c>
      <c r="AW224" s="12" t="s">
        <v>36</v>
      </c>
      <c r="AX224" s="12" t="s">
        <v>81</v>
      </c>
      <c r="AY224" s="171" t="s">
        <v>299</v>
      </c>
    </row>
    <row r="225" spans="2:65" s="12" customFormat="1">
      <c r="B225" s="170"/>
      <c r="D225" s="149" t="s">
        <v>1489</v>
      </c>
      <c r="E225" s="171" t="s">
        <v>1</v>
      </c>
      <c r="F225" s="172" t="s">
        <v>2630</v>
      </c>
      <c r="H225" s="171" t="s">
        <v>1</v>
      </c>
      <c r="I225" s="173"/>
      <c r="L225" s="170"/>
      <c r="M225" s="174"/>
      <c r="T225" s="175"/>
      <c r="AT225" s="171" t="s">
        <v>1489</v>
      </c>
      <c r="AU225" s="171" t="s">
        <v>90</v>
      </c>
      <c r="AV225" s="12" t="s">
        <v>88</v>
      </c>
      <c r="AW225" s="12" t="s">
        <v>36</v>
      </c>
      <c r="AX225" s="12" t="s">
        <v>81</v>
      </c>
      <c r="AY225" s="171" t="s">
        <v>299</v>
      </c>
    </row>
    <row r="226" spans="2:65" s="12" customFormat="1">
      <c r="B226" s="170"/>
      <c r="D226" s="149" t="s">
        <v>1489</v>
      </c>
      <c r="E226" s="171" t="s">
        <v>1</v>
      </c>
      <c r="F226" s="172" t="s">
        <v>1668</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2672</v>
      </c>
      <c r="H227" s="179">
        <v>32.710999999999999</v>
      </c>
      <c r="I227" s="180"/>
      <c r="L227" s="176"/>
      <c r="M227" s="181"/>
      <c r="T227" s="182"/>
      <c r="AT227" s="177" t="s">
        <v>1489</v>
      </c>
      <c r="AU227" s="177" t="s">
        <v>90</v>
      </c>
      <c r="AV227" s="13" t="s">
        <v>90</v>
      </c>
      <c r="AW227" s="13" t="s">
        <v>36</v>
      </c>
      <c r="AX227" s="13" t="s">
        <v>88</v>
      </c>
      <c r="AY227" s="177" t="s">
        <v>299</v>
      </c>
    </row>
    <row r="228" spans="2:65" s="1" customFormat="1" ht="24.15" customHeight="1">
      <c r="B228" s="32"/>
      <c r="C228" s="136" t="s">
        <v>7</v>
      </c>
      <c r="D228" s="136" t="s">
        <v>302</v>
      </c>
      <c r="E228" s="137" t="s">
        <v>1670</v>
      </c>
      <c r="F228" s="138" t="s">
        <v>1671</v>
      </c>
      <c r="G228" s="139" t="s">
        <v>1520</v>
      </c>
      <c r="H228" s="140">
        <v>26.914000000000001</v>
      </c>
      <c r="I228" s="141"/>
      <c r="J228" s="142">
        <f>ROUND(I228*H228,2)</f>
        <v>0</v>
      </c>
      <c r="K228" s="138" t="s">
        <v>1487</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2673</v>
      </c>
    </row>
    <row r="229" spans="2:65" s="12" customFormat="1">
      <c r="B229" s="170"/>
      <c r="D229" s="149" t="s">
        <v>1489</v>
      </c>
      <c r="E229" s="171" t="s">
        <v>1</v>
      </c>
      <c r="F229" s="172" t="s">
        <v>1490</v>
      </c>
      <c r="H229" s="171" t="s">
        <v>1</v>
      </c>
      <c r="I229" s="173"/>
      <c r="L229" s="170"/>
      <c r="M229" s="174"/>
      <c r="T229" s="175"/>
      <c r="AT229" s="171" t="s">
        <v>1489</v>
      </c>
      <c r="AU229" s="171" t="s">
        <v>90</v>
      </c>
      <c r="AV229" s="12" t="s">
        <v>88</v>
      </c>
      <c r="AW229" s="12" t="s">
        <v>36</v>
      </c>
      <c r="AX229" s="12" t="s">
        <v>81</v>
      </c>
      <c r="AY229" s="171" t="s">
        <v>299</v>
      </c>
    </row>
    <row r="230" spans="2:65" s="12" customFormat="1">
      <c r="B230" s="170"/>
      <c r="D230" s="149" t="s">
        <v>1489</v>
      </c>
      <c r="E230" s="171" t="s">
        <v>1</v>
      </c>
      <c r="F230" s="172" t="s">
        <v>2630</v>
      </c>
      <c r="H230" s="171" t="s">
        <v>1</v>
      </c>
      <c r="I230" s="173"/>
      <c r="L230" s="170"/>
      <c r="M230" s="174"/>
      <c r="T230" s="175"/>
      <c r="AT230" s="171" t="s">
        <v>1489</v>
      </c>
      <c r="AU230" s="171" t="s">
        <v>90</v>
      </c>
      <c r="AV230" s="12" t="s">
        <v>88</v>
      </c>
      <c r="AW230" s="12" t="s">
        <v>36</v>
      </c>
      <c r="AX230" s="12" t="s">
        <v>81</v>
      </c>
      <c r="AY230" s="171" t="s">
        <v>299</v>
      </c>
    </row>
    <row r="231" spans="2:65" s="13" customFormat="1">
      <c r="B231" s="176"/>
      <c r="D231" s="149" t="s">
        <v>1489</v>
      </c>
      <c r="E231" s="177" t="s">
        <v>1</v>
      </c>
      <c r="F231" s="178" t="s">
        <v>2674</v>
      </c>
      <c r="H231" s="179">
        <v>29.844000000000001</v>
      </c>
      <c r="I231" s="180"/>
      <c r="L231" s="176"/>
      <c r="M231" s="181"/>
      <c r="T231" s="182"/>
      <c r="AT231" s="177" t="s">
        <v>1489</v>
      </c>
      <c r="AU231" s="177" t="s">
        <v>90</v>
      </c>
      <c r="AV231" s="13" t="s">
        <v>90</v>
      </c>
      <c r="AW231" s="13" t="s">
        <v>36</v>
      </c>
      <c r="AX231" s="13" t="s">
        <v>81</v>
      </c>
      <c r="AY231" s="177" t="s">
        <v>299</v>
      </c>
    </row>
    <row r="232" spans="2:65" s="13" customFormat="1">
      <c r="B232" s="176"/>
      <c r="D232" s="149" t="s">
        <v>1489</v>
      </c>
      <c r="E232" s="177" t="s">
        <v>1</v>
      </c>
      <c r="F232" s="178" t="s">
        <v>2675</v>
      </c>
      <c r="H232" s="179">
        <v>-2.93</v>
      </c>
      <c r="I232" s="180"/>
      <c r="L232" s="176"/>
      <c r="M232" s="181"/>
      <c r="T232" s="182"/>
      <c r="AT232" s="177" t="s">
        <v>1489</v>
      </c>
      <c r="AU232" s="177" t="s">
        <v>90</v>
      </c>
      <c r="AV232" s="13" t="s">
        <v>90</v>
      </c>
      <c r="AW232" s="13" t="s">
        <v>36</v>
      </c>
      <c r="AX232" s="13" t="s">
        <v>81</v>
      </c>
      <c r="AY232" s="177" t="s">
        <v>299</v>
      </c>
    </row>
    <row r="233" spans="2:65" s="14" customFormat="1">
      <c r="B233" s="183"/>
      <c r="D233" s="149" t="s">
        <v>1489</v>
      </c>
      <c r="E233" s="184" t="s">
        <v>1</v>
      </c>
      <c r="F233" s="185" t="s">
        <v>1496</v>
      </c>
      <c r="H233" s="186">
        <v>26.914000000000001</v>
      </c>
      <c r="I233" s="187"/>
      <c r="L233" s="183"/>
      <c r="M233" s="188"/>
      <c r="T233" s="189"/>
      <c r="AT233" s="184" t="s">
        <v>1489</v>
      </c>
      <c r="AU233" s="184" t="s">
        <v>90</v>
      </c>
      <c r="AV233" s="14" t="s">
        <v>318</v>
      </c>
      <c r="AW233" s="14" t="s">
        <v>36</v>
      </c>
      <c r="AX233" s="14" t="s">
        <v>88</v>
      </c>
      <c r="AY233" s="184" t="s">
        <v>299</v>
      </c>
    </row>
    <row r="234" spans="2:65" s="1" customFormat="1" ht="16.5" customHeight="1">
      <c r="B234" s="32"/>
      <c r="C234" s="158" t="s">
        <v>408</v>
      </c>
      <c r="D234" s="158" t="s">
        <v>340</v>
      </c>
      <c r="E234" s="159" t="s">
        <v>1678</v>
      </c>
      <c r="F234" s="160" t="s">
        <v>1679</v>
      </c>
      <c r="G234" s="161" t="s">
        <v>1636</v>
      </c>
      <c r="H234" s="162">
        <v>53.828000000000003</v>
      </c>
      <c r="I234" s="163"/>
      <c r="J234" s="164">
        <f>ROUND(I234*H234,2)</f>
        <v>0</v>
      </c>
      <c r="K234" s="160" t="s">
        <v>1487</v>
      </c>
      <c r="L234" s="165"/>
      <c r="M234" s="166" t="s">
        <v>1</v>
      </c>
      <c r="N234" s="167" t="s">
        <v>46</v>
      </c>
      <c r="P234" s="145">
        <f>O234*H234</f>
        <v>0</v>
      </c>
      <c r="Q234" s="145">
        <v>0</v>
      </c>
      <c r="R234" s="145">
        <f>Q234*H234</f>
        <v>0</v>
      </c>
      <c r="S234" s="145">
        <v>0</v>
      </c>
      <c r="T234" s="146">
        <f>S234*H234</f>
        <v>0</v>
      </c>
      <c r="AR234" s="147" t="s">
        <v>337</v>
      </c>
      <c r="AT234" s="147" t="s">
        <v>340</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2676</v>
      </c>
    </row>
    <row r="235" spans="2:65" s="13" customFormat="1">
      <c r="B235" s="176"/>
      <c r="D235" s="149" t="s">
        <v>1489</v>
      </c>
      <c r="F235" s="178" t="s">
        <v>2677</v>
      </c>
      <c r="H235" s="179">
        <v>53.828000000000003</v>
      </c>
      <c r="I235" s="180"/>
      <c r="L235" s="176"/>
      <c r="M235" s="181"/>
      <c r="T235" s="182"/>
      <c r="AT235" s="177" t="s">
        <v>1489</v>
      </c>
      <c r="AU235" s="177" t="s">
        <v>90</v>
      </c>
      <c r="AV235" s="13" t="s">
        <v>90</v>
      </c>
      <c r="AW235" s="13" t="s">
        <v>4</v>
      </c>
      <c r="AX235" s="13" t="s">
        <v>88</v>
      </c>
      <c r="AY235" s="177" t="s">
        <v>299</v>
      </c>
    </row>
    <row r="236" spans="2:65" s="11" customFormat="1" ht="22.95" customHeight="1">
      <c r="B236" s="124"/>
      <c r="D236" s="125" t="s">
        <v>80</v>
      </c>
      <c r="E236" s="134" t="s">
        <v>90</v>
      </c>
      <c r="F236" s="134" t="s">
        <v>1693</v>
      </c>
      <c r="I236" s="127"/>
      <c r="J236" s="135">
        <f>BK236</f>
        <v>0</v>
      </c>
      <c r="L236" s="124"/>
      <c r="M236" s="129"/>
      <c r="P236" s="130">
        <f>SUM(P237:P244)</f>
        <v>0</v>
      </c>
      <c r="R236" s="130">
        <f>SUM(R237:R244)</f>
        <v>2.0310500000000002E-2</v>
      </c>
      <c r="T236" s="131">
        <f>SUM(T237:T244)</f>
        <v>0</v>
      </c>
      <c r="AR236" s="125" t="s">
        <v>88</v>
      </c>
      <c r="AT236" s="132" t="s">
        <v>80</v>
      </c>
      <c r="AU236" s="132" t="s">
        <v>88</v>
      </c>
      <c r="AY236" s="125" t="s">
        <v>299</v>
      </c>
      <c r="BK236" s="133">
        <f>SUM(BK237:BK244)</f>
        <v>0</v>
      </c>
    </row>
    <row r="237" spans="2:65" s="1" customFormat="1" ht="24.15" customHeight="1">
      <c r="B237" s="32"/>
      <c r="C237" s="136" t="s">
        <v>413</v>
      </c>
      <c r="D237" s="136" t="s">
        <v>302</v>
      </c>
      <c r="E237" s="137" t="s">
        <v>1694</v>
      </c>
      <c r="F237" s="138" t="s">
        <v>1695</v>
      </c>
      <c r="G237" s="139" t="s">
        <v>1520</v>
      </c>
      <c r="H237" s="140">
        <v>3.9020000000000001</v>
      </c>
      <c r="I237" s="141"/>
      <c r="J237" s="142">
        <f>ROUND(I237*H237,2)</f>
        <v>0</v>
      </c>
      <c r="K237" s="138" t="s">
        <v>1487</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2678</v>
      </c>
    </row>
    <row r="238" spans="2:65" s="12" customFormat="1">
      <c r="B238" s="170"/>
      <c r="D238" s="149" t="s">
        <v>1489</v>
      </c>
      <c r="E238" s="171" t="s">
        <v>1</v>
      </c>
      <c r="F238" s="172" t="s">
        <v>1490</v>
      </c>
      <c r="H238" s="171" t="s">
        <v>1</v>
      </c>
      <c r="I238" s="173"/>
      <c r="L238" s="170"/>
      <c r="M238" s="174"/>
      <c r="T238" s="175"/>
      <c r="AT238" s="171" t="s">
        <v>1489</v>
      </c>
      <c r="AU238" s="171" t="s">
        <v>90</v>
      </c>
      <c r="AV238" s="12" t="s">
        <v>88</v>
      </c>
      <c r="AW238" s="12" t="s">
        <v>36</v>
      </c>
      <c r="AX238" s="12" t="s">
        <v>81</v>
      </c>
      <c r="AY238" s="171" t="s">
        <v>299</v>
      </c>
    </row>
    <row r="239" spans="2:65" s="12" customFormat="1">
      <c r="B239" s="170"/>
      <c r="D239" s="149" t="s">
        <v>1489</v>
      </c>
      <c r="E239" s="171" t="s">
        <v>1</v>
      </c>
      <c r="F239" s="172" t="s">
        <v>2630</v>
      </c>
      <c r="H239" s="171" t="s">
        <v>1</v>
      </c>
      <c r="I239" s="173"/>
      <c r="L239" s="170"/>
      <c r="M239" s="174"/>
      <c r="T239" s="175"/>
      <c r="AT239" s="171" t="s">
        <v>1489</v>
      </c>
      <c r="AU239" s="171" t="s">
        <v>90</v>
      </c>
      <c r="AV239" s="12" t="s">
        <v>88</v>
      </c>
      <c r="AW239" s="12" t="s">
        <v>36</v>
      </c>
      <c r="AX239" s="12" t="s">
        <v>81</v>
      </c>
      <c r="AY239" s="171" t="s">
        <v>299</v>
      </c>
    </row>
    <row r="240" spans="2:65" s="13" customFormat="1">
      <c r="B240" s="176"/>
      <c r="D240" s="149" t="s">
        <v>1489</v>
      </c>
      <c r="E240" s="177" t="s">
        <v>1</v>
      </c>
      <c r="F240" s="178" t="s">
        <v>2679</v>
      </c>
      <c r="H240" s="179">
        <v>3.9020000000000001</v>
      </c>
      <c r="I240" s="180"/>
      <c r="L240" s="176"/>
      <c r="M240" s="181"/>
      <c r="T240" s="182"/>
      <c r="AT240" s="177" t="s">
        <v>1489</v>
      </c>
      <c r="AU240" s="177" t="s">
        <v>90</v>
      </c>
      <c r="AV240" s="13" t="s">
        <v>90</v>
      </c>
      <c r="AW240" s="13" t="s">
        <v>36</v>
      </c>
      <c r="AX240" s="13" t="s">
        <v>88</v>
      </c>
      <c r="AY240" s="177" t="s">
        <v>299</v>
      </c>
    </row>
    <row r="241" spans="2:65" s="1" customFormat="1" ht="24.15" customHeight="1">
      <c r="B241" s="32"/>
      <c r="C241" s="136" t="s">
        <v>418</v>
      </c>
      <c r="D241" s="136" t="s">
        <v>302</v>
      </c>
      <c r="E241" s="137" t="s">
        <v>1698</v>
      </c>
      <c r="F241" s="138" t="s">
        <v>1699</v>
      </c>
      <c r="G241" s="139" t="s">
        <v>647</v>
      </c>
      <c r="H241" s="140">
        <v>41.45</v>
      </c>
      <c r="I241" s="141"/>
      <c r="J241" s="142">
        <f>ROUND(I241*H241,2)</f>
        <v>0</v>
      </c>
      <c r="K241" s="138" t="s">
        <v>1487</v>
      </c>
      <c r="L241" s="32"/>
      <c r="M241" s="143" t="s">
        <v>1</v>
      </c>
      <c r="N241" s="144" t="s">
        <v>46</v>
      </c>
      <c r="P241" s="145">
        <f>O241*H241</f>
        <v>0</v>
      </c>
      <c r="Q241" s="145">
        <v>4.8999999999999998E-4</v>
      </c>
      <c r="R241" s="145">
        <f>Q241*H241</f>
        <v>2.0310500000000002E-2</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2680</v>
      </c>
    </row>
    <row r="242" spans="2:65" s="12" customFormat="1">
      <c r="B242" s="170"/>
      <c r="D242" s="149" t="s">
        <v>1489</v>
      </c>
      <c r="E242" s="171" t="s">
        <v>1</v>
      </c>
      <c r="F242" s="172" t="s">
        <v>1490</v>
      </c>
      <c r="H242" s="171" t="s">
        <v>1</v>
      </c>
      <c r="I242" s="173"/>
      <c r="L242" s="170"/>
      <c r="M242" s="174"/>
      <c r="T242" s="175"/>
      <c r="AT242" s="171" t="s">
        <v>1489</v>
      </c>
      <c r="AU242" s="171" t="s">
        <v>90</v>
      </c>
      <c r="AV242" s="12" t="s">
        <v>88</v>
      </c>
      <c r="AW242" s="12" t="s">
        <v>36</v>
      </c>
      <c r="AX242" s="12" t="s">
        <v>81</v>
      </c>
      <c r="AY242" s="171" t="s">
        <v>299</v>
      </c>
    </row>
    <row r="243" spans="2:65" s="12" customFormat="1">
      <c r="B243" s="170"/>
      <c r="D243" s="149" t="s">
        <v>1489</v>
      </c>
      <c r="E243" s="171" t="s">
        <v>1</v>
      </c>
      <c r="F243" s="172" t="s">
        <v>2630</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2681</v>
      </c>
      <c r="H244" s="179">
        <v>41.45</v>
      </c>
      <c r="I244" s="180"/>
      <c r="L244" s="176"/>
      <c r="M244" s="181"/>
      <c r="T244" s="182"/>
      <c r="AT244" s="177" t="s">
        <v>1489</v>
      </c>
      <c r="AU244" s="177" t="s">
        <v>90</v>
      </c>
      <c r="AV244" s="13" t="s">
        <v>90</v>
      </c>
      <c r="AW244" s="13" t="s">
        <v>36</v>
      </c>
      <c r="AX244" s="13" t="s">
        <v>88</v>
      </c>
      <c r="AY244" s="177" t="s">
        <v>299</v>
      </c>
    </row>
    <row r="245" spans="2:65" s="11" customFormat="1" ht="22.95" customHeight="1">
      <c r="B245" s="124"/>
      <c r="D245" s="125" t="s">
        <v>80</v>
      </c>
      <c r="E245" s="134" t="s">
        <v>318</v>
      </c>
      <c r="F245" s="134" t="s">
        <v>1702</v>
      </c>
      <c r="I245" s="127"/>
      <c r="J245" s="135">
        <f>BK245</f>
        <v>0</v>
      </c>
      <c r="L245" s="124"/>
      <c r="M245" s="129"/>
      <c r="P245" s="130">
        <f>SUM(P246:P260)</f>
        <v>0</v>
      </c>
      <c r="R245" s="130">
        <f>SUM(R246:R260)</f>
        <v>1.4184E-2</v>
      </c>
      <c r="T245" s="131">
        <f>SUM(T246:T260)</f>
        <v>0</v>
      </c>
      <c r="AR245" s="125" t="s">
        <v>88</v>
      </c>
      <c r="AT245" s="132" t="s">
        <v>80</v>
      </c>
      <c r="AU245" s="132" t="s">
        <v>88</v>
      </c>
      <c r="AY245" s="125" t="s">
        <v>299</v>
      </c>
      <c r="BK245" s="133">
        <f>SUM(BK246:BK260)</f>
        <v>0</v>
      </c>
    </row>
    <row r="246" spans="2:65" s="1" customFormat="1" ht="16.5" customHeight="1">
      <c r="B246" s="32"/>
      <c r="C246" s="136" t="s">
        <v>423</v>
      </c>
      <c r="D246" s="136" t="s">
        <v>302</v>
      </c>
      <c r="E246" s="137" t="s">
        <v>1703</v>
      </c>
      <c r="F246" s="138" t="s">
        <v>1704</v>
      </c>
      <c r="G246" s="139" t="s">
        <v>1520</v>
      </c>
      <c r="H246" s="140">
        <v>9.0990000000000002</v>
      </c>
      <c r="I246" s="141"/>
      <c r="J246" s="142">
        <f>ROUND(I246*H246,2)</f>
        <v>0</v>
      </c>
      <c r="K246" s="138" t="s">
        <v>1487</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2682</v>
      </c>
    </row>
    <row r="247" spans="2:65" s="12" customFormat="1">
      <c r="B247" s="170"/>
      <c r="D247" s="149" t="s">
        <v>1489</v>
      </c>
      <c r="E247" s="171" t="s">
        <v>1</v>
      </c>
      <c r="F247" s="172" t="s">
        <v>1490</v>
      </c>
      <c r="H247" s="171" t="s">
        <v>1</v>
      </c>
      <c r="I247" s="173"/>
      <c r="L247" s="170"/>
      <c r="M247" s="174"/>
      <c r="T247" s="175"/>
      <c r="AT247" s="171" t="s">
        <v>1489</v>
      </c>
      <c r="AU247" s="171" t="s">
        <v>90</v>
      </c>
      <c r="AV247" s="12" t="s">
        <v>88</v>
      </c>
      <c r="AW247" s="12" t="s">
        <v>36</v>
      </c>
      <c r="AX247" s="12" t="s">
        <v>81</v>
      </c>
      <c r="AY247" s="171" t="s">
        <v>299</v>
      </c>
    </row>
    <row r="248" spans="2:65" s="12" customFormat="1">
      <c r="B248" s="170"/>
      <c r="D248" s="149" t="s">
        <v>1489</v>
      </c>
      <c r="E248" s="171" t="s">
        <v>1</v>
      </c>
      <c r="F248" s="172" t="s">
        <v>2630</v>
      </c>
      <c r="H248" s="171" t="s">
        <v>1</v>
      </c>
      <c r="I248" s="173"/>
      <c r="L248" s="170"/>
      <c r="M248" s="174"/>
      <c r="T248" s="175"/>
      <c r="AT248" s="171" t="s">
        <v>1489</v>
      </c>
      <c r="AU248" s="171" t="s">
        <v>90</v>
      </c>
      <c r="AV248" s="12" t="s">
        <v>88</v>
      </c>
      <c r="AW248" s="12" t="s">
        <v>36</v>
      </c>
      <c r="AX248" s="12" t="s">
        <v>81</v>
      </c>
      <c r="AY248" s="171" t="s">
        <v>299</v>
      </c>
    </row>
    <row r="249" spans="2:65" s="13" customFormat="1">
      <c r="B249" s="176"/>
      <c r="D249" s="149" t="s">
        <v>1489</v>
      </c>
      <c r="E249" s="177" t="s">
        <v>1</v>
      </c>
      <c r="F249" s="178" t="s">
        <v>2683</v>
      </c>
      <c r="H249" s="179">
        <v>7.4610000000000003</v>
      </c>
      <c r="I249" s="180"/>
      <c r="L249" s="176"/>
      <c r="M249" s="181"/>
      <c r="T249" s="182"/>
      <c r="AT249" s="177" t="s">
        <v>1489</v>
      </c>
      <c r="AU249" s="177" t="s">
        <v>90</v>
      </c>
      <c r="AV249" s="13" t="s">
        <v>90</v>
      </c>
      <c r="AW249" s="13" t="s">
        <v>36</v>
      </c>
      <c r="AX249" s="13" t="s">
        <v>81</v>
      </c>
      <c r="AY249" s="177" t="s">
        <v>299</v>
      </c>
    </row>
    <row r="250" spans="2:65" s="13" customFormat="1">
      <c r="B250" s="176"/>
      <c r="D250" s="149" t="s">
        <v>1489</v>
      </c>
      <c r="E250" s="177" t="s">
        <v>1</v>
      </c>
      <c r="F250" s="178" t="s">
        <v>2465</v>
      </c>
      <c r="H250" s="179">
        <v>1.6379999999999999</v>
      </c>
      <c r="I250" s="180"/>
      <c r="L250" s="176"/>
      <c r="M250" s="181"/>
      <c r="T250" s="182"/>
      <c r="AT250" s="177" t="s">
        <v>1489</v>
      </c>
      <c r="AU250" s="177" t="s">
        <v>90</v>
      </c>
      <c r="AV250" s="13" t="s">
        <v>90</v>
      </c>
      <c r="AW250" s="13" t="s">
        <v>36</v>
      </c>
      <c r="AX250" s="13" t="s">
        <v>81</v>
      </c>
      <c r="AY250" s="177" t="s">
        <v>299</v>
      </c>
    </row>
    <row r="251" spans="2:65" s="14" customFormat="1">
      <c r="B251" s="183"/>
      <c r="D251" s="149" t="s">
        <v>1489</v>
      </c>
      <c r="E251" s="184" t="s">
        <v>1</v>
      </c>
      <c r="F251" s="185" t="s">
        <v>1496</v>
      </c>
      <c r="H251" s="186">
        <v>9.0990000000000002</v>
      </c>
      <c r="I251" s="187"/>
      <c r="L251" s="183"/>
      <c r="M251" s="188"/>
      <c r="T251" s="189"/>
      <c r="AT251" s="184" t="s">
        <v>1489</v>
      </c>
      <c r="AU251" s="184" t="s">
        <v>90</v>
      </c>
      <c r="AV251" s="14" t="s">
        <v>318</v>
      </c>
      <c r="AW251" s="14" t="s">
        <v>36</v>
      </c>
      <c r="AX251" s="14" t="s">
        <v>88</v>
      </c>
      <c r="AY251" s="184" t="s">
        <v>299</v>
      </c>
    </row>
    <row r="252" spans="2:65" s="1" customFormat="1" ht="33" customHeight="1">
      <c r="B252" s="32"/>
      <c r="C252" s="136" t="s">
        <v>428</v>
      </c>
      <c r="D252" s="136" t="s">
        <v>302</v>
      </c>
      <c r="E252" s="137" t="s">
        <v>1714</v>
      </c>
      <c r="F252" s="138" t="s">
        <v>1715</v>
      </c>
      <c r="G252" s="139" t="s">
        <v>1520</v>
      </c>
      <c r="H252" s="140">
        <v>0.67500000000000004</v>
      </c>
      <c r="I252" s="141"/>
      <c r="J252" s="142">
        <f>ROUND(I252*H252,2)</f>
        <v>0</v>
      </c>
      <c r="K252" s="138" t="s">
        <v>1487</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2684</v>
      </c>
    </row>
    <row r="253" spans="2:65" s="12" customFormat="1">
      <c r="B253" s="170"/>
      <c r="D253" s="149" t="s">
        <v>1489</v>
      </c>
      <c r="E253" s="171" t="s">
        <v>1</v>
      </c>
      <c r="F253" s="172" t="s">
        <v>1490</v>
      </c>
      <c r="H253" s="171" t="s">
        <v>1</v>
      </c>
      <c r="I253" s="173"/>
      <c r="L253" s="170"/>
      <c r="M253" s="174"/>
      <c r="T253" s="175"/>
      <c r="AT253" s="171" t="s">
        <v>1489</v>
      </c>
      <c r="AU253" s="171" t="s">
        <v>90</v>
      </c>
      <c r="AV253" s="12" t="s">
        <v>88</v>
      </c>
      <c r="AW253" s="12" t="s">
        <v>36</v>
      </c>
      <c r="AX253" s="12" t="s">
        <v>81</v>
      </c>
      <c r="AY253" s="171" t="s">
        <v>299</v>
      </c>
    </row>
    <row r="254" spans="2:65" s="12" customFormat="1">
      <c r="B254" s="170"/>
      <c r="D254" s="149" t="s">
        <v>1489</v>
      </c>
      <c r="E254" s="171" t="s">
        <v>1</v>
      </c>
      <c r="F254" s="172" t="s">
        <v>2630</v>
      </c>
      <c r="H254" s="171" t="s">
        <v>1</v>
      </c>
      <c r="I254" s="173"/>
      <c r="L254" s="170"/>
      <c r="M254" s="174"/>
      <c r="T254" s="175"/>
      <c r="AT254" s="171" t="s">
        <v>1489</v>
      </c>
      <c r="AU254" s="171" t="s">
        <v>90</v>
      </c>
      <c r="AV254" s="12" t="s">
        <v>88</v>
      </c>
      <c r="AW254" s="12" t="s">
        <v>36</v>
      </c>
      <c r="AX254" s="12" t="s">
        <v>81</v>
      </c>
      <c r="AY254" s="171" t="s">
        <v>299</v>
      </c>
    </row>
    <row r="255" spans="2:65" s="13" customFormat="1">
      <c r="B255" s="176"/>
      <c r="D255" s="149" t="s">
        <v>1489</v>
      </c>
      <c r="E255" s="177" t="s">
        <v>1</v>
      </c>
      <c r="F255" s="178" t="s">
        <v>2685</v>
      </c>
      <c r="H255" s="179">
        <v>0.67500000000000004</v>
      </c>
      <c r="I255" s="180"/>
      <c r="L255" s="176"/>
      <c r="M255" s="181"/>
      <c r="T255" s="182"/>
      <c r="AT255" s="177" t="s">
        <v>1489</v>
      </c>
      <c r="AU255" s="177" t="s">
        <v>90</v>
      </c>
      <c r="AV255" s="13" t="s">
        <v>90</v>
      </c>
      <c r="AW255" s="13" t="s">
        <v>36</v>
      </c>
      <c r="AX255" s="13" t="s">
        <v>88</v>
      </c>
      <c r="AY255" s="177" t="s">
        <v>299</v>
      </c>
    </row>
    <row r="256" spans="2:65" s="1" customFormat="1" ht="33" customHeight="1">
      <c r="B256" s="32"/>
      <c r="C256" s="136" t="s">
        <v>433</v>
      </c>
      <c r="D256" s="136" t="s">
        <v>302</v>
      </c>
      <c r="E256" s="137" t="s">
        <v>1721</v>
      </c>
      <c r="F256" s="138" t="s">
        <v>1722</v>
      </c>
      <c r="G256" s="139" t="s">
        <v>375</v>
      </c>
      <c r="H256" s="140">
        <v>1.8</v>
      </c>
      <c r="I256" s="141"/>
      <c r="J256" s="142">
        <f>ROUND(I256*H256,2)</f>
        <v>0</v>
      </c>
      <c r="K256" s="138" t="s">
        <v>1487</v>
      </c>
      <c r="L256" s="32"/>
      <c r="M256" s="143" t="s">
        <v>1</v>
      </c>
      <c r="N256" s="144" t="s">
        <v>46</v>
      </c>
      <c r="P256" s="145">
        <f>O256*H256</f>
        <v>0</v>
      </c>
      <c r="Q256" s="145">
        <v>7.8799999999999999E-3</v>
      </c>
      <c r="R256" s="145">
        <f>Q256*H256</f>
        <v>1.4184E-2</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2686</v>
      </c>
    </row>
    <row r="257" spans="2:65" s="12" customFormat="1">
      <c r="B257" s="170"/>
      <c r="D257" s="149" t="s">
        <v>1489</v>
      </c>
      <c r="E257" s="171" t="s">
        <v>1</v>
      </c>
      <c r="F257" s="172" t="s">
        <v>1490</v>
      </c>
      <c r="H257" s="171" t="s">
        <v>1</v>
      </c>
      <c r="I257" s="173"/>
      <c r="L257" s="170"/>
      <c r="M257" s="174"/>
      <c r="T257" s="175"/>
      <c r="AT257" s="171" t="s">
        <v>1489</v>
      </c>
      <c r="AU257" s="171" t="s">
        <v>90</v>
      </c>
      <c r="AV257" s="12" t="s">
        <v>88</v>
      </c>
      <c r="AW257" s="12" t="s">
        <v>36</v>
      </c>
      <c r="AX257" s="12" t="s">
        <v>81</v>
      </c>
      <c r="AY257" s="171" t="s">
        <v>299</v>
      </c>
    </row>
    <row r="258" spans="2:65" s="12" customFormat="1">
      <c r="B258" s="170"/>
      <c r="D258" s="149" t="s">
        <v>1489</v>
      </c>
      <c r="E258" s="171" t="s">
        <v>1</v>
      </c>
      <c r="F258" s="172" t="s">
        <v>2630</v>
      </c>
      <c r="H258" s="171" t="s">
        <v>1</v>
      </c>
      <c r="I258" s="173"/>
      <c r="L258" s="170"/>
      <c r="M258" s="174"/>
      <c r="T258" s="175"/>
      <c r="AT258" s="171" t="s">
        <v>1489</v>
      </c>
      <c r="AU258" s="171" t="s">
        <v>90</v>
      </c>
      <c r="AV258" s="12" t="s">
        <v>88</v>
      </c>
      <c r="AW258" s="12" t="s">
        <v>36</v>
      </c>
      <c r="AX258" s="12" t="s">
        <v>81</v>
      </c>
      <c r="AY258" s="171" t="s">
        <v>299</v>
      </c>
    </row>
    <row r="259" spans="2:65" s="13" customFormat="1">
      <c r="B259" s="176"/>
      <c r="D259" s="149" t="s">
        <v>1489</v>
      </c>
      <c r="E259" s="177" t="s">
        <v>1</v>
      </c>
      <c r="F259" s="178" t="s">
        <v>2605</v>
      </c>
      <c r="H259" s="179">
        <v>1.8</v>
      </c>
      <c r="I259" s="180"/>
      <c r="L259" s="176"/>
      <c r="M259" s="181"/>
      <c r="T259" s="182"/>
      <c r="AT259" s="177" t="s">
        <v>1489</v>
      </c>
      <c r="AU259" s="177" t="s">
        <v>90</v>
      </c>
      <c r="AV259" s="13" t="s">
        <v>90</v>
      </c>
      <c r="AW259" s="13" t="s">
        <v>36</v>
      </c>
      <c r="AX259" s="13" t="s">
        <v>88</v>
      </c>
      <c r="AY259" s="177" t="s">
        <v>299</v>
      </c>
    </row>
    <row r="260" spans="2:65" s="1" customFormat="1" ht="37.950000000000003" customHeight="1">
      <c r="B260" s="32"/>
      <c r="C260" s="136" t="s">
        <v>438</v>
      </c>
      <c r="D260" s="136" t="s">
        <v>302</v>
      </c>
      <c r="E260" s="137" t="s">
        <v>1725</v>
      </c>
      <c r="F260" s="138" t="s">
        <v>1726</v>
      </c>
      <c r="G260" s="139" t="s">
        <v>375</v>
      </c>
      <c r="H260" s="140">
        <v>1.8</v>
      </c>
      <c r="I260" s="141"/>
      <c r="J260" s="142">
        <f>ROUND(I260*H260,2)</f>
        <v>0</v>
      </c>
      <c r="K260" s="138" t="s">
        <v>1487</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2687</v>
      </c>
    </row>
    <row r="261" spans="2:65" s="11" customFormat="1" ht="22.95" customHeight="1">
      <c r="B261" s="124"/>
      <c r="D261" s="125" t="s">
        <v>80</v>
      </c>
      <c r="E261" s="134" t="s">
        <v>337</v>
      </c>
      <c r="F261" s="134" t="s">
        <v>2607</v>
      </c>
      <c r="I261" s="127"/>
      <c r="J261" s="135">
        <f>BK261</f>
        <v>0</v>
      </c>
      <c r="L261" s="124"/>
      <c r="M261" s="129"/>
      <c r="P261" s="130">
        <f>SUM(P262:P299)</f>
        <v>0</v>
      </c>
      <c r="R261" s="130">
        <f>SUM(R262:R299)</f>
        <v>2.3251660600000004</v>
      </c>
      <c r="T261" s="131">
        <f>SUM(T262:T299)</f>
        <v>0</v>
      </c>
      <c r="AR261" s="125" t="s">
        <v>88</v>
      </c>
      <c r="AT261" s="132" t="s">
        <v>80</v>
      </c>
      <c r="AU261" s="132" t="s">
        <v>88</v>
      </c>
      <c r="AY261" s="125" t="s">
        <v>299</v>
      </c>
      <c r="BK261" s="133">
        <f>SUM(BK262:BK299)</f>
        <v>0</v>
      </c>
    </row>
    <row r="262" spans="2:65" s="1" customFormat="1" ht="24.15" customHeight="1">
      <c r="B262" s="32"/>
      <c r="C262" s="136" t="s">
        <v>444</v>
      </c>
      <c r="D262" s="136" t="s">
        <v>302</v>
      </c>
      <c r="E262" s="137" t="s">
        <v>1729</v>
      </c>
      <c r="F262" s="138" t="s">
        <v>1730</v>
      </c>
      <c r="G262" s="139" t="s">
        <v>647</v>
      </c>
      <c r="H262" s="140">
        <v>41.45</v>
      </c>
      <c r="I262" s="141"/>
      <c r="J262" s="142">
        <f>ROUND(I262*H262,2)</f>
        <v>0</v>
      </c>
      <c r="K262" s="138" t="s">
        <v>1487</v>
      </c>
      <c r="L262" s="32"/>
      <c r="M262" s="143" t="s">
        <v>1</v>
      </c>
      <c r="N262" s="144" t="s">
        <v>46</v>
      </c>
      <c r="P262" s="145">
        <f>O262*H262</f>
        <v>0</v>
      </c>
      <c r="Q262" s="145">
        <v>2.0000000000000002E-5</v>
      </c>
      <c r="R262" s="145">
        <f>Q262*H262</f>
        <v>8.2900000000000009E-4</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2688</v>
      </c>
    </row>
    <row r="263" spans="2:65" s="12" customFormat="1">
      <c r="B263" s="170"/>
      <c r="D263" s="149" t="s">
        <v>1489</v>
      </c>
      <c r="E263" s="171" t="s">
        <v>1</v>
      </c>
      <c r="F263" s="172" t="s">
        <v>1490</v>
      </c>
      <c r="H263" s="171" t="s">
        <v>1</v>
      </c>
      <c r="I263" s="173"/>
      <c r="L263" s="170"/>
      <c r="M263" s="174"/>
      <c r="T263" s="175"/>
      <c r="AT263" s="171" t="s">
        <v>1489</v>
      </c>
      <c r="AU263" s="171" t="s">
        <v>90</v>
      </c>
      <c r="AV263" s="12" t="s">
        <v>88</v>
      </c>
      <c r="AW263" s="12" t="s">
        <v>36</v>
      </c>
      <c r="AX263" s="12" t="s">
        <v>81</v>
      </c>
      <c r="AY263" s="171" t="s">
        <v>299</v>
      </c>
    </row>
    <row r="264" spans="2:65" s="12" customFormat="1">
      <c r="B264" s="170"/>
      <c r="D264" s="149" t="s">
        <v>1489</v>
      </c>
      <c r="E264" s="171" t="s">
        <v>1</v>
      </c>
      <c r="F264" s="172" t="s">
        <v>2630</v>
      </c>
      <c r="H264" s="171" t="s">
        <v>1</v>
      </c>
      <c r="I264" s="173"/>
      <c r="L264" s="170"/>
      <c r="M264" s="174"/>
      <c r="T264" s="175"/>
      <c r="AT264" s="171" t="s">
        <v>1489</v>
      </c>
      <c r="AU264" s="171" t="s">
        <v>90</v>
      </c>
      <c r="AV264" s="12" t="s">
        <v>88</v>
      </c>
      <c r="AW264" s="12" t="s">
        <v>36</v>
      </c>
      <c r="AX264" s="12" t="s">
        <v>81</v>
      </c>
      <c r="AY264" s="171" t="s">
        <v>299</v>
      </c>
    </row>
    <row r="265" spans="2:65" s="13" customFormat="1">
      <c r="B265" s="176"/>
      <c r="D265" s="149" t="s">
        <v>1489</v>
      </c>
      <c r="E265" s="177" t="s">
        <v>1</v>
      </c>
      <c r="F265" s="178" t="s">
        <v>2681</v>
      </c>
      <c r="H265" s="179">
        <v>41.45</v>
      </c>
      <c r="I265" s="180"/>
      <c r="L265" s="176"/>
      <c r="M265" s="181"/>
      <c r="T265" s="182"/>
      <c r="AT265" s="177" t="s">
        <v>1489</v>
      </c>
      <c r="AU265" s="177" t="s">
        <v>90</v>
      </c>
      <c r="AV265" s="13" t="s">
        <v>90</v>
      </c>
      <c r="AW265" s="13" t="s">
        <v>36</v>
      </c>
      <c r="AX265" s="13" t="s">
        <v>88</v>
      </c>
      <c r="AY265" s="177" t="s">
        <v>299</v>
      </c>
    </row>
    <row r="266" spans="2:65" s="1" customFormat="1" ht="16.5" customHeight="1">
      <c r="B266" s="32"/>
      <c r="C266" s="158" t="s">
        <v>448</v>
      </c>
      <c r="D266" s="158" t="s">
        <v>340</v>
      </c>
      <c r="E266" s="159" t="s">
        <v>1733</v>
      </c>
      <c r="F266" s="160" t="s">
        <v>1734</v>
      </c>
      <c r="G266" s="161" t="s">
        <v>647</v>
      </c>
      <c r="H266" s="162">
        <v>42.072000000000003</v>
      </c>
      <c r="I266" s="163"/>
      <c r="J266" s="164">
        <f>ROUND(I266*H266,2)</f>
        <v>0</v>
      </c>
      <c r="K266" s="160" t="s">
        <v>1</v>
      </c>
      <c r="L266" s="165"/>
      <c r="M266" s="166" t="s">
        <v>1</v>
      </c>
      <c r="N266" s="167" t="s">
        <v>46</v>
      </c>
      <c r="P266" s="145">
        <f>O266*H266</f>
        <v>0</v>
      </c>
      <c r="Q266" s="145">
        <v>1.273E-2</v>
      </c>
      <c r="R266" s="145">
        <f>Q266*H266</f>
        <v>0.53557655999999998</v>
      </c>
      <c r="S266" s="145">
        <v>0</v>
      </c>
      <c r="T266" s="146">
        <f>S266*H266</f>
        <v>0</v>
      </c>
      <c r="AR266" s="147" t="s">
        <v>337</v>
      </c>
      <c r="AT266" s="147" t="s">
        <v>340</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2689</v>
      </c>
    </row>
    <row r="267" spans="2:65" s="1" customFormat="1" ht="28.8">
      <c r="B267" s="32"/>
      <c r="D267" s="149" t="s">
        <v>308</v>
      </c>
      <c r="F267" s="150" t="s">
        <v>1736</v>
      </c>
      <c r="I267" s="151"/>
      <c r="L267" s="32"/>
      <c r="M267" s="152"/>
      <c r="T267" s="56"/>
      <c r="AT267" s="17" t="s">
        <v>308</v>
      </c>
      <c r="AU267" s="17" t="s">
        <v>90</v>
      </c>
    </row>
    <row r="268" spans="2:65" s="13" customFormat="1">
      <c r="B268" s="176"/>
      <c r="D268" s="149" t="s">
        <v>1489</v>
      </c>
      <c r="F268" s="178" t="s">
        <v>2690</v>
      </c>
      <c r="H268" s="179">
        <v>42.072000000000003</v>
      </c>
      <c r="I268" s="180"/>
      <c r="L268" s="176"/>
      <c r="M268" s="181"/>
      <c r="T268" s="182"/>
      <c r="AT268" s="177" t="s">
        <v>1489</v>
      </c>
      <c r="AU268" s="177" t="s">
        <v>90</v>
      </c>
      <c r="AV268" s="13" t="s">
        <v>90</v>
      </c>
      <c r="AW268" s="13" t="s">
        <v>4</v>
      </c>
      <c r="AX268" s="13" t="s">
        <v>88</v>
      </c>
      <c r="AY268" s="177" t="s">
        <v>299</v>
      </c>
    </row>
    <row r="269" spans="2:65" s="1" customFormat="1" ht="16.5" customHeight="1">
      <c r="B269" s="32"/>
      <c r="C269" s="158" t="s">
        <v>452</v>
      </c>
      <c r="D269" s="158" t="s">
        <v>340</v>
      </c>
      <c r="E269" s="159" t="s">
        <v>1742</v>
      </c>
      <c r="F269" s="160" t="s">
        <v>1743</v>
      </c>
      <c r="G269" s="161" t="s">
        <v>598</v>
      </c>
      <c r="H269" s="162">
        <v>6</v>
      </c>
      <c r="I269" s="163"/>
      <c r="J269" s="164">
        <f>ROUND(I269*H269,2)</f>
        <v>0</v>
      </c>
      <c r="K269" s="160" t="s">
        <v>1</v>
      </c>
      <c r="L269" s="165"/>
      <c r="M269" s="166" t="s">
        <v>1</v>
      </c>
      <c r="N269" s="167" t="s">
        <v>46</v>
      </c>
      <c r="P269" s="145">
        <f>O269*H269</f>
        <v>0</v>
      </c>
      <c r="Q269" s="145">
        <v>0</v>
      </c>
      <c r="R269" s="145">
        <f>Q269*H269</f>
        <v>0</v>
      </c>
      <c r="S269" s="145">
        <v>0</v>
      </c>
      <c r="T269" s="146">
        <f>S269*H269</f>
        <v>0</v>
      </c>
      <c r="AR269" s="147" t="s">
        <v>337</v>
      </c>
      <c r="AT269" s="147" t="s">
        <v>340</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2691</v>
      </c>
    </row>
    <row r="270" spans="2:65" s="12" customFormat="1">
      <c r="B270" s="170"/>
      <c r="D270" s="149" t="s">
        <v>1489</v>
      </c>
      <c r="E270" s="171" t="s">
        <v>1</v>
      </c>
      <c r="F270" s="172" t="s">
        <v>1490</v>
      </c>
      <c r="H270" s="171" t="s">
        <v>1</v>
      </c>
      <c r="I270" s="173"/>
      <c r="L270" s="170"/>
      <c r="M270" s="174"/>
      <c r="T270" s="175"/>
      <c r="AT270" s="171" t="s">
        <v>1489</v>
      </c>
      <c r="AU270" s="171" t="s">
        <v>90</v>
      </c>
      <c r="AV270" s="12" t="s">
        <v>88</v>
      </c>
      <c r="AW270" s="12" t="s">
        <v>36</v>
      </c>
      <c r="AX270" s="12" t="s">
        <v>81</v>
      </c>
      <c r="AY270" s="171" t="s">
        <v>299</v>
      </c>
    </row>
    <row r="271" spans="2:65" s="12" customFormat="1">
      <c r="B271" s="170"/>
      <c r="D271" s="149" t="s">
        <v>1489</v>
      </c>
      <c r="E271" s="171" t="s">
        <v>1</v>
      </c>
      <c r="F271" s="172" t="s">
        <v>2630</v>
      </c>
      <c r="H271" s="171" t="s">
        <v>1</v>
      </c>
      <c r="I271" s="173"/>
      <c r="L271" s="170"/>
      <c r="M271" s="174"/>
      <c r="T271" s="175"/>
      <c r="AT271" s="171" t="s">
        <v>1489</v>
      </c>
      <c r="AU271" s="171" t="s">
        <v>90</v>
      </c>
      <c r="AV271" s="12" t="s">
        <v>88</v>
      </c>
      <c r="AW271" s="12" t="s">
        <v>36</v>
      </c>
      <c r="AX271" s="12" t="s">
        <v>81</v>
      </c>
      <c r="AY271" s="171" t="s">
        <v>299</v>
      </c>
    </row>
    <row r="272" spans="2:65" s="12" customFormat="1">
      <c r="B272" s="170"/>
      <c r="D272" s="149" t="s">
        <v>1489</v>
      </c>
      <c r="E272" s="171" t="s">
        <v>1</v>
      </c>
      <c r="F272" s="172" t="s">
        <v>1745</v>
      </c>
      <c r="H272" s="171" t="s">
        <v>1</v>
      </c>
      <c r="I272" s="173"/>
      <c r="L272" s="170"/>
      <c r="M272" s="174"/>
      <c r="T272" s="175"/>
      <c r="AT272" s="171" t="s">
        <v>1489</v>
      </c>
      <c r="AU272" s="171" t="s">
        <v>90</v>
      </c>
      <c r="AV272" s="12" t="s">
        <v>88</v>
      </c>
      <c r="AW272" s="12" t="s">
        <v>36</v>
      </c>
      <c r="AX272" s="12" t="s">
        <v>81</v>
      </c>
      <c r="AY272" s="171" t="s">
        <v>299</v>
      </c>
    </row>
    <row r="273" spans="2:65" s="13" customFormat="1">
      <c r="B273" s="176"/>
      <c r="D273" s="149" t="s">
        <v>1489</v>
      </c>
      <c r="E273" s="177" t="s">
        <v>1</v>
      </c>
      <c r="F273" s="178" t="s">
        <v>328</v>
      </c>
      <c r="H273" s="179">
        <v>6</v>
      </c>
      <c r="I273" s="180"/>
      <c r="L273" s="176"/>
      <c r="M273" s="181"/>
      <c r="T273" s="182"/>
      <c r="AT273" s="177" t="s">
        <v>1489</v>
      </c>
      <c r="AU273" s="177" t="s">
        <v>90</v>
      </c>
      <c r="AV273" s="13" t="s">
        <v>90</v>
      </c>
      <c r="AW273" s="13" t="s">
        <v>36</v>
      </c>
      <c r="AX273" s="13" t="s">
        <v>88</v>
      </c>
      <c r="AY273" s="177" t="s">
        <v>299</v>
      </c>
    </row>
    <row r="274" spans="2:65" s="1" customFormat="1" ht="24.15" customHeight="1">
      <c r="B274" s="32"/>
      <c r="C274" s="136" t="s">
        <v>457</v>
      </c>
      <c r="D274" s="136" t="s">
        <v>302</v>
      </c>
      <c r="E274" s="137" t="s">
        <v>1746</v>
      </c>
      <c r="F274" s="138" t="s">
        <v>1747</v>
      </c>
      <c r="G274" s="139" t="s">
        <v>598</v>
      </c>
      <c r="H274" s="140">
        <v>2</v>
      </c>
      <c r="I274" s="141"/>
      <c r="J274" s="142">
        <f>ROUND(I274*H274,2)</f>
        <v>0</v>
      </c>
      <c r="K274" s="138" t="s">
        <v>1487</v>
      </c>
      <c r="L274" s="32"/>
      <c r="M274" s="143" t="s">
        <v>1</v>
      </c>
      <c r="N274" s="144" t="s">
        <v>46</v>
      </c>
      <c r="P274" s="145">
        <f>O274*H274</f>
        <v>0</v>
      </c>
      <c r="Q274" s="145">
        <v>0.45937</v>
      </c>
      <c r="R274" s="145">
        <f>Q274*H274</f>
        <v>0.91874</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2692</v>
      </c>
    </row>
    <row r="275" spans="2:65" s="12" customFormat="1">
      <c r="B275" s="170"/>
      <c r="D275" s="149" t="s">
        <v>1489</v>
      </c>
      <c r="E275" s="171" t="s">
        <v>1</v>
      </c>
      <c r="F275" s="172" t="s">
        <v>1490</v>
      </c>
      <c r="H275" s="171" t="s">
        <v>1</v>
      </c>
      <c r="I275" s="173"/>
      <c r="L275" s="170"/>
      <c r="M275" s="174"/>
      <c r="T275" s="175"/>
      <c r="AT275" s="171" t="s">
        <v>1489</v>
      </c>
      <c r="AU275" s="171" t="s">
        <v>90</v>
      </c>
      <c r="AV275" s="12" t="s">
        <v>88</v>
      </c>
      <c r="AW275" s="12" t="s">
        <v>36</v>
      </c>
      <c r="AX275" s="12" t="s">
        <v>81</v>
      </c>
      <c r="AY275" s="171" t="s">
        <v>299</v>
      </c>
    </row>
    <row r="276" spans="2:65" s="12" customFormat="1">
      <c r="B276" s="170"/>
      <c r="D276" s="149" t="s">
        <v>1489</v>
      </c>
      <c r="E276" s="171" t="s">
        <v>1</v>
      </c>
      <c r="F276" s="172" t="s">
        <v>2630</v>
      </c>
      <c r="H276" s="171" t="s">
        <v>1</v>
      </c>
      <c r="I276" s="173"/>
      <c r="L276" s="170"/>
      <c r="M276" s="174"/>
      <c r="T276" s="175"/>
      <c r="AT276" s="171" t="s">
        <v>1489</v>
      </c>
      <c r="AU276" s="171" t="s">
        <v>90</v>
      </c>
      <c r="AV276" s="12" t="s">
        <v>88</v>
      </c>
      <c r="AW276" s="12" t="s">
        <v>36</v>
      </c>
      <c r="AX276" s="12" t="s">
        <v>81</v>
      </c>
      <c r="AY276" s="171" t="s">
        <v>299</v>
      </c>
    </row>
    <row r="277" spans="2:65" s="13" customFormat="1">
      <c r="B277" s="176"/>
      <c r="D277" s="149" t="s">
        <v>1489</v>
      </c>
      <c r="E277" s="177" t="s">
        <v>1</v>
      </c>
      <c r="F277" s="178" t="s">
        <v>90</v>
      </c>
      <c r="H277" s="179">
        <v>2</v>
      </c>
      <c r="I277" s="180"/>
      <c r="L277" s="176"/>
      <c r="M277" s="181"/>
      <c r="T277" s="182"/>
      <c r="AT277" s="177" t="s">
        <v>1489</v>
      </c>
      <c r="AU277" s="177" t="s">
        <v>90</v>
      </c>
      <c r="AV277" s="13" t="s">
        <v>90</v>
      </c>
      <c r="AW277" s="13" t="s">
        <v>36</v>
      </c>
      <c r="AX277" s="13" t="s">
        <v>88</v>
      </c>
      <c r="AY277" s="177" t="s">
        <v>299</v>
      </c>
    </row>
    <row r="278" spans="2:65" s="1" customFormat="1" ht="24.15" customHeight="1">
      <c r="B278" s="32"/>
      <c r="C278" s="136" t="s">
        <v>461</v>
      </c>
      <c r="D278" s="136" t="s">
        <v>302</v>
      </c>
      <c r="E278" s="137" t="s">
        <v>1749</v>
      </c>
      <c r="F278" s="138" t="s">
        <v>1750</v>
      </c>
      <c r="G278" s="139" t="s">
        <v>647</v>
      </c>
      <c r="H278" s="140">
        <v>41.45</v>
      </c>
      <c r="I278" s="141"/>
      <c r="J278" s="142">
        <f>ROUND(I278*H278,2)</f>
        <v>0</v>
      </c>
      <c r="K278" s="138" t="s">
        <v>1487</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2693</v>
      </c>
    </row>
    <row r="279" spans="2:65" s="12" customFormat="1">
      <c r="B279" s="170"/>
      <c r="D279" s="149" t="s">
        <v>1489</v>
      </c>
      <c r="E279" s="171" t="s">
        <v>1</v>
      </c>
      <c r="F279" s="172" t="s">
        <v>1490</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2630</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2681</v>
      </c>
      <c r="H281" s="179">
        <v>41.45</v>
      </c>
      <c r="I281" s="180"/>
      <c r="L281" s="176"/>
      <c r="M281" s="181"/>
      <c r="T281" s="182"/>
      <c r="AT281" s="177" t="s">
        <v>1489</v>
      </c>
      <c r="AU281" s="177" t="s">
        <v>90</v>
      </c>
      <c r="AV281" s="13" t="s">
        <v>90</v>
      </c>
      <c r="AW281" s="13" t="s">
        <v>36</v>
      </c>
      <c r="AX281" s="13" t="s">
        <v>88</v>
      </c>
      <c r="AY281" s="177" t="s">
        <v>299</v>
      </c>
    </row>
    <row r="282" spans="2:65" s="1" customFormat="1" ht="24.15" customHeight="1">
      <c r="B282" s="32"/>
      <c r="C282" s="136" t="s">
        <v>465</v>
      </c>
      <c r="D282" s="136" t="s">
        <v>302</v>
      </c>
      <c r="E282" s="137" t="s">
        <v>1752</v>
      </c>
      <c r="F282" s="138" t="s">
        <v>1753</v>
      </c>
      <c r="G282" s="139" t="s">
        <v>598</v>
      </c>
      <c r="H282" s="140">
        <v>3</v>
      </c>
      <c r="I282" s="141"/>
      <c r="J282" s="142">
        <f>ROUND(I282*H282,2)</f>
        <v>0</v>
      </c>
      <c r="K282" s="138" t="s">
        <v>1</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2694</v>
      </c>
    </row>
    <row r="283" spans="2:65" s="12" customFormat="1">
      <c r="B283" s="170"/>
      <c r="D283" s="149" t="s">
        <v>1489</v>
      </c>
      <c r="E283" s="171" t="s">
        <v>1</v>
      </c>
      <c r="F283" s="172" t="s">
        <v>1490</v>
      </c>
      <c r="H283" s="171" t="s">
        <v>1</v>
      </c>
      <c r="I283" s="173"/>
      <c r="L283" s="170"/>
      <c r="M283" s="174"/>
      <c r="T283" s="175"/>
      <c r="AT283" s="171" t="s">
        <v>1489</v>
      </c>
      <c r="AU283" s="171" t="s">
        <v>90</v>
      </c>
      <c r="AV283" s="12" t="s">
        <v>88</v>
      </c>
      <c r="AW283" s="12" t="s">
        <v>36</v>
      </c>
      <c r="AX283" s="12" t="s">
        <v>81</v>
      </c>
      <c r="AY283" s="171" t="s">
        <v>299</v>
      </c>
    </row>
    <row r="284" spans="2:65" s="12" customFormat="1">
      <c r="B284" s="170"/>
      <c r="D284" s="149" t="s">
        <v>1489</v>
      </c>
      <c r="E284" s="171" t="s">
        <v>1</v>
      </c>
      <c r="F284" s="172" t="s">
        <v>2630</v>
      </c>
      <c r="H284" s="171" t="s">
        <v>1</v>
      </c>
      <c r="I284" s="173"/>
      <c r="L284" s="170"/>
      <c r="M284" s="174"/>
      <c r="T284" s="175"/>
      <c r="AT284" s="171" t="s">
        <v>1489</v>
      </c>
      <c r="AU284" s="171" t="s">
        <v>90</v>
      </c>
      <c r="AV284" s="12" t="s">
        <v>88</v>
      </c>
      <c r="AW284" s="12" t="s">
        <v>36</v>
      </c>
      <c r="AX284" s="12" t="s">
        <v>81</v>
      </c>
      <c r="AY284" s="171" t="s">
        <v>299</v>
      </c>
    </row>
    <row r="285" spans="2:65" s="12" customFormat="1">
      <c r="B285" s="170"/>
      <c r="D285" s="149" t="s">
        <v>1489</v>
      </c>
      <c r="E285" s="171" t="s">
        <v>1</v>
      </c>
      <c r="F285" s="172" t="s">
        <v>2695</v>
      </c>
      <c r="H285" s="171" t="s">
        <v>1</v>
      </c>
      <c r="I285" s="173"/>
      <c r="L285" s="170"/>
      <c r="M285" s="174"/>
      <c r="T285" s="175"/>
      <c r="AT285" s="171" t="s">
        <v>1489</v>
      </c>
      <c r="AU285" s="171" t="s">
        <v>90</v>
      </c>
      <c r="AV285" s="12" t="s">
        <v>88</v>
      </c>
      <c r="AW285" s="12" t="s">
        <v>36</v>
      </c>
      <c r="AX285" s="12" t="s">
        <v>81</v>
      </c>
      <c r="AY285" s="171" t="s">
        <v>299</v>
      </c>
    </row>
    <row r="286" spans="2:65" s="13" customFormat="1">
      <c r="B286" s="176"/>
      <c r="D286" s="149" t="s">
        <v>1489</v>
      </c>
      <c r="E286" s="177" t="s">
        <v>1</v>
      </c>
      <c r="F286" s="178" t="s">
        <v>298</v>
      </c>
      <c r="H286" s="179">
        <v>3</v>
      </c>
      <c r="I286" s="180"/>
      <c r="L286" s="176"/>
      <c r="M286" s="181"/>
      <c r="T286" s="182"/>
      <c r="AT286" s="177" t="s">
        <v>1489</v>
      </c>
      <c r="AU286" s="177" t="s">
        <v>90</v>
      </c>
      <c r="AV286" s="13" t="s">
        <v>90</v>
      </c>
      <c r="AW286" s="13" t="s">
        <v>36</v>
      </c>
      <c r="AX286" s="13" t="s">
        <v>88</v>
      </c>
      <c r="AY286" s="177" t="s">
        <v>299</v>
      </c>
    </row>
    <row r="287" spans="2:65" s="1" customFormat="1" ht="37.950000000000003" customHeight="1">
      <c r="B287" s="32"/>
      <c r="C287" s="136" t="s">
        <v>469</v>
      </c>
      <c r="D287" s="136" t="s">
        <v>302</v>
      </c>
      <c r="E287" s="137" t="s">
        <v>1768</v>
      </c>
      <c r="F287" s="138" t="s">
        <v>1769</v>
      </c>
      <c r="G287" s="139" t="s">
        <v>598</v>
      </c>
      <c r="H287" s="140">
        <v>3</v>
      </c>
      <c r="I287" s="141"/>
      <c r="J287" s="142">
        <f>ROUND(I287*H287,2)</f>
        <v>0</v>
      </c>
      <c r="K287" s="138" t="s">
        <v>1487</v>
      </c>
      <c r="L287" s="32"/>
      <c r="M287" s="143" t="s">
        <v>1</v>
      </c>
      <c r="N287" s="144" t="s">
        <v>46</v>
      </c>
      <c r="P287" s="145">
        <f>O287*H287</f>
        <v>0</v>
      </c>
      <c r="Q287" s="145">
        <v>0.09</v>
      </c>
      <c r="R287" s="145">
        <f>Q287*H287</f>
        <v>0.27</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2696</v>
      </c>
    </row>
    <row r="288" spans="2:65" s="12" customFormat="1">
      <c r="B288" s="170"/>
      <c r="D288" s="149" t="s">
        <v>1489</v>
      </c>
      <c r="E288" s="171" t="s">
        <v>1</v>
      </c>
      <c r="F288" s="172" t="s">
        <v>1490</v>
      </c>
      <c r="H288" s="171" t="s">
        <v>1</v>
      </c>
      <c r="I288" s="173"/>
      <c r="L288" s="170"/>
      <c r="M288" s="174"/>
      <c r="T288" s="175"/>
      <c r="AT288" s="171" t="s">
        <v>1489</v>
      </c>
      <c r="AU288" s="171" t="s">
        <v>90</v>
      </c>
      <c r="AV288" s="12" t="s">
        <v>88</v>
      </c>
      <c r="AW288" s="12" t="s">
        <v>36</v>
      </c>
      <c r="AX288" s="12" t="s">
        <v>81</v>
      </c>
      <c r="AY288" s="171" t="s">
        <v>299</v>
      </c>
    </row>
    <row r="289" spans="2:65" s="12" customFormat="1">
      <c r="B289" s="170"/>
      <c r="D289" s="149" t="s">
        <v>1489</v>
      </c>
      <c r="E289" s="171" t="s">
        <v>1</v>
      </c>
      <c r="F289" s="172" t="s">
        <v>2630</v>
      </c>
      <c r="H289" s="171" t="s">
        <v>1</v>
      </c>
      <c r="I289" s="173"/>
      <c r="L289" s="170"/>
      <c r="M289" s="174"/>
      <c r="T289" s="175"/>
      <c r="AT289" s="171" t="s">
        <v>1489</v>
      </c>
      <c r="AU289" s="171" t="s">
        <v>90</v>
      </c>
      <c r="AV289" s="12" t="s">
        <v>88</v>
      </c>
      <c r="AW289" s="12" t="s">
        <v>36</v>
      </c>
      <c r="AX289" s="12" t="s">
        <v>81</v>
      </c>
      <c r="AY289" s="171" t="s">
        <v>299</v>
      </c>
    </row>
    <row r="290" spans="2:65" s="13" customFormat="1">
      <c r="B290" s="176"/>
      <c r="D290" s="149" t="s">
        <v>1489</v>
      </c>
      <c r="E290" s="177" t="s">
        <v>1</v>
      </c>
      <c r="F290" s="178" t="s">
        <v>298</v>
      </c>
      <c r="H290" s="179">
        <v>3</v>
      </c>
      <c r="I290" s="180"/>
      <c r="L290" s="176"/>
      <c r="M290" s="181"/>
      <c r="T290" s="182"/>
      <c r="AT290" s="177" t="s">
        <v>1489</v>
      </c>
      <c r="AU290" s="177" t="s">
        <v>90</v>
      </c>
      <c r="AV290" s="13" t="s">
        <v>90</v>
      </c>
      <c r="AW290" s="13" t="s">
        <v>36</v>
      </c>
      <c r="AX290" s="13" t="s">
        <v>88</v>
      </c>
      <c r="AY290" s="177" t="s">
        <v>299</v>
      </c>
    </row>
    <row r="291" spans="2:65" s="1" customFormat="1" ht="33" customHeight="1">
      <c r="B291" s="32"/>
      <c r="C291" s="158" t="s">
        <v>475</v>
      </c>
      <c r="D291" s="158" t="s">
        <v>340</v>
      </c>
      <c r="E291" s="159" t="s">
        <v>1772</v>
      </c>
      <c r="F291" s="160" t="s">
        <v>1773</v>
      </c>
      <c r="G291" s="161" t="s">
        <v>598</v>
      </c>
      <c r="H291" s="162">
        <v>3</v>
      </c>
      <c r="I291" s="163"/>
      <c r="J291" s="164">
        <f>ROUND(I291*H291,2)</f>
        <v>0</v>
      </c>
      <c r="K291" s="160" t="s">
        <v>1</v>
      </c>
      <c r="L291" s="165"/>
      <c r="M291" s="166" t="s">
        <v>1</v>
      </c>
      <c r="N291" s="167" t="s">
        <v>46</v>
      </c>
      <c r="P291" s="145">
        <f>O291*H291</f>
        <v>0</v>
      </c>
      <c r="Q291" s="145">
        <v>0.19600000000000001</v>
      </c>
      <c r="R291" s="145">
        <f>Q291*H291</f>
        <v>0.58800000000000008</v>
      </c>
      <c r="S291" s="145">
        <v>0</v>
      </c>
      <c r="T291" s="146">
        <f>S291*H291</f>
        <v>0</v>
      </c>
      <c r="AR291" s="147" t="s">
        <v>337</v>
      </c>
      <c r="AT291" s="147" t="s">
        <v>340</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2697</v>
      </c>
    </row>
    <row r="292" spans="2:65" s="1" customFormat="1" ht="16.5" customHeight="1">
      <c r="B292" s="32"/>
      <c r="C292" s="136" t="s">
        <v>482</v>
      </c>
      <c r="D292" s="136" t="s">
        <v>302</v>
      </c>
      <c r="E292" s="137" t="s">
        <v>1775</v>
      </c>
      <c r="F292" s="138" t="s">
        <v>1776</v>
      </c>
      <c r="G292" s="139" t="s">
        <v>647</v>
      </c>
      <c r="H292" s="140">
        <v>41.45</v>
      </c>
      <c r="I292" s="141"/>
      <c r="J292" s="142">
        <f>ROUND(I292*H292,2)</f>
        <v>0</v>
      </c>
      <c r="K292" s="138" t="s">
        <v>1487</v>
      </c>
      <c r="L292" s="32"/>
      <c r="M292" s="143" t="s">
        <v>1</v>
      </c>
      <c r="N292" s="144" t="s">
        <v>46</v>
      </c>
      <c r="P292" s="145">
        <f>O292*H292</f>
        <v>0</v>
      </c>
      <c r="Q292" s="145">
        <v>2.0000000000000001E-4</v>
      </c>
      <c r="R292" s="145">
        <f>Q292*H292</f>
        <v>8.2900000000000005E-3</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2698</v>
      </c>
    </row>
    <row r="293" spans="2:65" s="12" customFormat="1">
      <c r="B293" s="170"/>
      <c r="D293" s="149" t="s">
        <v>1489</v>
      </c>
      <c r="E293" s="171" t="s">
        <v>1</v>
      </c>
      <c r="F293" s="172" t="s">
        <v>1490</v>
      </c>
      <c r="H293" s="171" t="s">
        <v>1</v>
      </c>
      <c r="I293" s="173"/>
      <c r="L293" s="170"/>
      <c r="M293" s="174"/>
      <c r="T293" s="175"/>
      <c r="AT293" s="171" t="s">
        <v>1489</v>
      </c>
      <c r="AU293" s="171" t="s">
        <v>90</v>
      </c>
      <c r="AV293" s="12" t="s">
        <v>88</v>
      </c>
      <c r="AW293" s="12" t="s">
        <v>36</v>
      </c>
      <c r="AX293" s="12" t="s">
        <v>81</v>
      </c>
      <c r="AY293" s="171" t="s">
        <v>299</v>
      </c>
    </row>
    <row r="294" spans="2:65" s="12" customFormat="1">
      <c r="B294" s="170"/>
      <c r="D294" s="149" t="s">
        <v>1489</v>
      </c>
      <c r="E294" s="171" t="s">
        <v>1</v>
      </c>
      <c r="F294" s="172" t="s">
        <v>2630</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2681</v>
      </c>
      <c r="H295" s="179">
        <v>41.45</v>
      </c>
      <c r="I295" s="180"/>
      <c r="L295" s="176"/>
      <c r="M295" s="181"/>
      <c r="T295" s="182"/>
      <c r="AT295" s="177" t="s">
        <v>1489</v>
      </c>
      <c r="AU295" s="177" t="s">
        <v>90</v>
      </c>
      <c r="AV295" s="13" t="s">
        <v>90</v>
      </c>
      <c r="AW295" s="13" t="s">
        <v>36</v>
      </c>
      <c r="AX295" s="13" t="s">
        <v>88</v>
      </c>
      <c r="AY295" s="177" t="s">
        <v>299</v>
      </c>
    </row>
    <row r="296" spans="2:65" s="1" customFormat="1" ht="24.15" customHeight="1">
      <c r="B296" s="32"/>
      <c r="C296" s="136" t="s">
        <v>618</v>
      </c>
      <c r="D296" s="136" t="s">
        <v>302</v>
      </c>
      <c r="E296" s="137" t="s">
        <v>1778</v>
      </c>
      <c r="F296" s="138" t="s">
        <v>1779</v>
      </c>
      <c r="G296" s="139" t="s">
        <v>647</v>
      </c>
      <c r="H296" s="140">
        <v>41.45</v>
      </c>
      <c r="I296" s="141"/>
      <c r="J296" s="142">
        <f>ROUND(I296*H296,2)</f>
        <v>0</v>
      </c>
      <c r="K296" s="138" t="s">
        <v>1487</v>
      </c>
      <c r="L296" s="32"/>
      <c r="M296" s="143" t="s">
        <v>1</v>
      </c>
      <c r="N296" s="144" t="s">
        <v>46</v>
      </c>
      <c r="P296" s="145">
        <f>O296*H296</f>
        <v>0</v>
      </c>
      <c r="Q296" s="145">
        <v>9.0000000000000006E-5</v>
      </c>
      <c r="R296" s="145">
        <f>Q296*H296</f>
        <v>3.7305000000000003E-3</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2699</v>
      </c>
    </row>
    <row r="297" spans="2:65" s="12" customFormat="1">
      <c r="B297" s="170"/>
      <c r="D297" s="149" t="s">
        <v>1489</v>
      </c>
      <c r="E297" s="171" t="s">
        <v>1</v>
      </c>
      <c r="F297" s="172" t="s">
        <v>1490</v>
      </c>
      <c r="H297" s="171" t="s">
        <v>1</v>
      </c>
      <c r="I297" s="173"/>
      <c r="L297" s="170"/>
      <c r="M297" s="174"/>
      <c r="T297" s="175"/>
      <c r="AT297" s="171" t="s">
        <v>1489</v>
      </c>
      <c r="AU297" s="171" t="s">
        <v>90</v>
      </c>
      <c r="AV297" s="12" t="s">
        <v>88</v>
      </c>
      <c r="AW297" s="12" t="s">
        <v>36</v>
      </c>
      <c r="AX297" s="12" t="s">
        <v>81</v>
      </c>
      <c r="AY297" s="171" t="s">
        <v>299</v>
      </c>
    </row>
    <row r="298" spans="2:65" s="12" customFormat="1">
      <c r="B298" s="170"/>
      <c r="D298" s="149" t="s">
        <v>1489</v>
      </c>
      <c r="E298" s="171" t="s">
        <v>1</v>
      </c>
      <c r="F298" s="172" t="s">
        <v>2630</v>
      </c>
      <c r="H298" s="171" t="s">
        <v>1</v>
      </c>
      <c r="I298" s="173"/>
      <c r="L298" s="170"/>
      <c r="M298" s="174"/>
      <c r="T298" s="175"/>
      <c r="AT298" s="171" t="s">
        <v>1489</v>
      </c>
      <c r="AU298" s="171" t="s">
        <v>90</v>
      </c>
      <c r="AV298" s="12" t="s">
        <v>88</v>
      </c>
      <c r="AW298" s="12" t="s">
        <v>36</v>
      </c>
      <c r="AX298" s="12" t="s">
        <v>81</v>
      </c>
      <c r="AY298" s="171" t="s">
        <v>299</v>
      </c>
    </row>
    <row r="299" spans="2:65" s="13" customFormat="1">
      <c r="B299" s="176"/>
      <c r="D299" s="149" t="s">
        <v>1489</v>
      </c>
      <c r="E299" s="177" t="s">
        <v>1</v>
      </c>
      <c r="F299" s="178" t="s">
        <v>2681</v>
      </c>
      <c r="H299" s="179">
        <v>41.45</v>
      </c>
      <c r="I299" s="180"/>
      <c r="L299" s="176"/>
      <c r="M299" s="181"/>
      <c r="T299" s="182"/>
      <c r="AT299" s="177" t="s">
        <v>1489</v>
      </c>
      <c r="AU299" s="177" t="s">
        <v>90</v>
      </c>
      <c r="AV299" s="13" t="s">
        <v>90</v>
      </c>
      <c r="AW299" s="13" t="s">
        <v>36</v>
      </c>
      <c r="AX299" s="13" t="s">
        <v>88</v>
      </c>
      <c r="AY299" s="177" t="s">
        <v>299</v>
      </c>
    </row>
    <row r="300" spans="2:65" s="11" customFormat="1" ht="22.95" customHeight="1">
      <c r="B300" s="124"/>
      <c r="D300" s="125" t="s">
        <v>80</v>
      </c>
      <c r="E300" s="134" t="s">
        <v>1789</v>
      </c>
      <c r="F300" s="134" t="s">
        <v>1790</v>
      </c>
      <c r="I300" s="127"/>
      <c r="J300" s="135">
        <f>BK300</f>
        <v>0</v>
      </c>
      <c r="L300" s="124"/>
      <c r="M300" s="129"/>
      <c r="P300" s="130">
        <f>P301</f>
        <v>0</v>
      </c>
      <c r="R300" s="130">
        <f>R301</f>
        <v>0</v>
      </c>
      <c r="T300" s="131">
        <f>T301</f>
        <v>0</v>
      </c>
      <c r="AR300" s="125" t="s">
        <v>88</v>
      </c>
      <c r="AT300" s="132" t="s">
        <v>80</v>
      </c>
      <c r="AU300" s="132" t="s">
        <v>88</v>
      </c>
      <c r="AY300" s="125" t="s">
        <v>299</v>
      </c>
      <c r="BK300" s="133">
        <f>BK301</f>
        <v>0</v>
      </c>
    </row>
    <row r="301" spans="2:65" s="1" customFormat="1" ht="24.15" customHeight="1">
      <c r="B301" s="32"/>
      <c r="C301" s="136" t="s">
        <v>622</v>
      </c>
      <c r="D301" s="136" t="s">
        <v>302</v>
      </c>
      <c r="E301" s="137" t="s">
        <v>1791</v>
      </c>
      <c r="F301" s="138" t="s">
        <v>1792</v>
      </c>
      <c r="G301" s="139" t="s">
        <v>1636</v>
      </c>
      <c r="H301" s="140">
        <v>2.5009999999999999</v>
      </c>
      <c r="I301" s="141"/>
      <c r="J301" s="142">
        <f>ROUND(I301*H301,2)</f>
        <v>0</v>
      </c>
      <c r="K301" s="138" t="s">
        <v>1487</v>
      </c>
      <c r="L301" s="32"/>
      <c r="M301" s="153" t="s">
        <v>1</v>
      </c>
      <c r="N301" s="154" t="s">
        <v>46</v>
      </c>
      <c r="O301" s="155"/>
      <c r="P301" s="156">
        <f>O301*H301</f>
        <v>0</v>
      </c>
      <c r="Q301" s="156">
        <v>0</v>
      </c>
      <c r="R301" s="156">
        <f>Q301*H301</f>
        <v>0</v>
      </c>
      <c r="S301" s="156">
        <v>0</v>
      </c>
      <c r="T301" s="157">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2700</v>
      </c>
    </row>
    <row r="302" spans="2:65" s="1" customFormat="1" ht="6.9" customHeight="1">
      <c r="B302" s="44"/>
      <c r="C302" s="45"/>
      <c r="D302" s="45"/>
      <c r="E302" s="45"/>
      <c r="F302" s="45"/>
      <c r="G302" s="45"/>
      <c r="H302" s="45"/>
      <c r="I302" s="45"/>
      <c r="J302" s="45"/>
      <c r="K302" s="45"/>
      <c r="L302" s="32"/>
    </row>
  </sheetData>
  <sheetProtection algorithmName="SHA-512" hashValue="ISh4yIcp41Ite7IDqM30T1NeT7xtOYIBYk62iuwxE6PHBEIQAPPJ7owt7egnyfSUwXP7GHpk9gG0pXJlznlZKg==" saltValue="5Py1awvjKMPiDQGG0IEIPlLOqgdBjE+k2x3iIi64Trk0glH39DFMfFeeTMxwVQggA3mjMDbavT9mN1C97kIepA==" spinCount="100000" sheet="1" objects="1" scenarios="1" formatColumns="0" formatRows="0" autoFilter="0"/>
  <autoFilter ref="C125:K301" xr:uid="{00000000-0009-0000-0000-00000D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30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138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2701</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ROUND((SUM(BE126:BE307)),  2)</f>
        <v>0</v>
      </c>
      <c r="I35" s="96">
        <v>0.21</v>
      </c>
      <c r="J35" s="86">
        <f>ROUND(((SUM(BE126:BE307))*I35),  2)</f>
        <v>0</v>
      </c>
      <c r="L35" s="32"/>
    </row>
    <row r="36" spans="2:12" s="1" customFormat="1" ht="14.4" customHeight="1">
      <c r="B36" s="32"/>
      <c r="E36" s="27" t="s">
        <v>47</v>
      </c>
      <c r="F36" s="86">
        <f>ROUND((SUM(BF126:BF307)),  2)</f>
        <v>0</v>
      </c>
      <c r="I36" s="96">
        <v>0.12</v>
      </c>
      <c r="J36" s="86">
        <f>ROUND(((SUM(BF126:BF307))*I36),  2)</f>
        <v>0</v>
      </c>
      <c r="L36" s="32"/>
    </row>
    <row r="37" spans="2:12" s="1" customFormat="1" ht="14.4" hidden="1" customHeight="1">
      <c r="B37" s="32"/>
      <c r="E37" s="27" t="s">
        <v>48</v>
      </c>
      <c r="F37" s="86">
        <f>ROUND((SUM(BG126:BG307)),  2)</f>
        <v>0</v>
      </c>
      <c r="I37" s="96">
        <v>0.21</v>
      </c>
      <c r="J37" s="86">
        <f>0</f>
        <v>0</v>
      </c>
      <c r="L37" s="32"/>
    </row>
    <row r="38" spans="2:12" s="1" customFormat="1" ht="14.4" hidden="1" customHeight="1">
      <c r="B38" s="32"/>
      <c r="E38" s="27" t="s">
        <v>49</v>
      </c>
      <c r="F38" s="86">
        <f>ROUND((SUM(BH126:BH307)),  2)</f>
        <v>0</v>
      </c>
      <c r="I38" s="96">
        <v>0.12</v>
      </c>
      <c r="J38" s="86">
        <f>0</f>
        <v>0</v>
      </c>
      <c r="L38" s="32"/>
    </row>
    <row r="39" spans="2:12" s="1" customFormat="1" ht="14.4" hidden="1" customHeight="1">
      <c r="B39" s="32"/>
      <c r="E39" s="27" t="s">
        <v>50</v>
      </c>
      <c r="F39" s="86">
        <f>ROUND((SUM(BI126:BI307)),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01.10 - Stoka A-3-2</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J242</f>
        <v>0</v>
      </c>
      <c r="L101" s="112"/>
    </row>
    <row r="102" spans="2:47" s="9" customFormat="1" ht="19.95" customHeight="1">
      <c r="B102" s="112"/>
      <c r="D102" s="113" t="s">
        <v>1479</v>
      </c>
      <c r="E102" s="114"/>
      <c r="F102" s="114"/>
      <c r="G102" s="114"/>
      <c r="H102" s="114"/>
      <c r="I102" s="114"/>
      <c r="J102" s="115">
        <f>J251</f>
        <v>0</v>
      </c>
      <c r="L102" s="112"/>
    </row>
    <row r="103" spans="2:47" s="9" customFormat="1" ht="19.95" customHeight="1">
      <c r="B103" s="112"/>
      <c r="D103" s="113" t="s">
        <v>2495</v>
      </c>
      <c r="E103" s="114"/>
      <c r="F103" s="114"/>
      <c r="G103" s="114"/>
      <c r="H103" s="114"/>
      <c r="I103" s="114"/>
      <c r="J103" s="115">
        <f>J267</f>
        <v>0</v>
      </c>
      <c r="L103" s="112"/>
    </row>
    <row r="104" spans="2:47" s="9" customFormat="1" ht="19.95" customHeight="1">
      <c r="B104" s="112"/>
      <c r="D104" s="113" t="s">
        <v>1481</v>
      </c>
      <c r="E104" s="114"/>
      <c r="F104" s="114"/>
      <c r="G104" s="114"/>
      <c r="H104" s="114"/>
      <c r="I104" s="114"/>
      <c r="J104" s="115">
        <f>J306</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01.10 - Stoka A-3-2</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1.4271590999999999</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P128+P242+P251+P267+P306</f>
        <v>0</v>
      </c>
      <c r="R127" s="130">
        <f>R128+R242+R251+R267+R306</f>
        <v>1.4271590999999999</v>
      </c>
      <c r="T127" s="131">
        <f>T128+T242+T251+T267+T306</f>
        <v>0</v>
      </c>
      <c r="AR127" s="125" t="s">
        <v>88</v>
      </c>
      <c r="AT127" s="132" t="s">
        <v>80</v>
      </c>
      <c r="AU127" s="132" t="s">
        <v>81</v>
      </c>
      <c r="AY127" s="125" t="s">
        <v>299</v>
      </c>
      <c r="BK127" s="133">
        <f>BK128+BK242+BK251+BK267+BK306</f>
        <v>0</v>
      </c>
    </row>
    <row r="128" spans="2:63" s="11" customFormat="1" ht="22.95" customHeight="1">
      <c r="B128" s="124"/>
      <c r="D128" s="125" t="s">
        <v>80</v>
      </c>
      <c r="E128" s="134" t="s">
        <v>88</v>
      </c>
      <c r="F128" s="134" t="s">
        <v>1448</v>
      </c>
      <c r="I128" s="127"/>
      <c r="J128" s="135">
        <f>BK128</f>
        <v>0</v>
      </c>
      <c r="L128" s="124"/>
      <c r="M128" s="129"/>
      <c r="P128" s="130">
        <f>SUM(P129:P241)</f>
        <v>0</v>
      </c>
      <c r="R128" s="130">
        <f>SUM(R129:R241)</f>
        <v>4.2198239999999998E-2</v>
      </c>
      <c r="T128" s="131">
        <f>SUM(T129:T241)</f>
        <v>0</v>
      </c>
      <c r="AR128" s="125" t="s">
        <v>88</v>
      </c>
      <c r="AT128" s="132" t="s">
        <v>80</v>
      </c>
      <c r="AU128" s="132" t="s">
        <v>88</v>
      </c>
      <c r="AY128" s="125" t="s">
        <v>299</v>
      </c>
      <c r="BK128" s="133">
        <f>SUM(BK129:BK241)</f>
        <v>0</v>
      </c>
    </row>
    <row r="129" spans="2:65" s="1" customFormat="1" ht="24.15" customHeight="1">
      <c r="B129" s="32"/>
      <c r="C129" s="136" t="s">
        <v>88</v>
      </c>
      <c r="D129" s="136" t="s">
        <v>302</v>
      </c>
      <c r="E129" s="137" t="s">
        <v>1484</v>
      </c>
      <c r="F129" s="138" t="s">
        <v>1485</v>
      </c>
      <c r="G129" s="139" t="s">
        <v>1486</v>
      </c>
      <c r="H129" s="140">
        <v>480</v>
      </c>
      <c r="I129" s="141"/>
      <c r="J129" s="142">
        <f>ROUND(I129*H129,2)</f>
        <v>0</v>
      </c>
      <c r="K129" s="138" t="s">
        <v>1487</v>
      </c>
      <c r="L129" s="32"/>
      <c r="M129" s="143" t="s">
        <v>1</v>
      </c>
      <c r="N129" s="144" t="s">
        <v>46</v>
      </c>
      <c r="P129" s="145">
        <f>O129*H129</f>
        <v>0</v>
      </c>
      <c r="Q129" s="145">
        <v>3.0000000000000001E-5</v>
      </c>
      <c r="R129" s="145">
        <f>Q129*H129</f>
        <v>1.44E-2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2702</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2703</v>
      </c>
      <c r="H131" s="171" t="s">
        <v>1</v>
      </c>
      <c r="I131" s="173"/>
      <c r="L131" s="170"/>
      <c r="M131" s="174"/>
      <c r="T131" s="175"/>
      <c r="AT131" s="171" t="s">
        <v>1489</v>
      </c>
      <c r="AU131" s="171" t="s">
        <v>90</v>
      </c>
      <c r="AV131" s="12" t="s">
        <v>88</v>
      </c>
      <c r="AW131" s="12" t="s">
        <v>36</v>
      </c>
      <c r="AX131" s="12" t="s">
        <v>81</v>
      </c>
      <c r="AY131" s="171" t="s">
        <v>299</v>
      </c>
    </row>
    <row r="132" spans="2:65" s="12" customFormat="1" ht="20.399999999999999">
      <c r="B132" s="170"/>
      <c r="D132" s="149" t="s">
        <v>1489</v>
      </c>
      <c r="E132" s="171" t="s">
        <v>1</v>
      </c>
      <c r="F132" s="172" t="s">
        <v>2704</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2705</v>
      </c>
      <c r="H133" s="179">
        <v>480</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1497</v>
      </c>
      <c r="F134" s="138" t="s">
        <v>1498</v>
      </c>
      <c r="G134" s="139" t="s">
        <v>1499</v>
      </c>
      <c r="H134" s="140">
        <v>20</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2706</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2703</v>
      </c>
      <c r="H136" s="171" t="s">
        <v>1</v>
      </c>
      <c r="I136" s="173"/>
      <c r="L136" s="170"/>
      <c r="M136" s="174"/>
      <c r="T136" s="175"/>
      <c r="AT136" s="171" t="s">
        <v>1489</v>
      </c>
      <c r="AU136" s="171" t="s">
        <v>90</v>
      </c>
      <c r="AV136" s="12" t="s">
        <v>88</v>
      </c>
      <c r="AW136" s="12" t="s">
        <v>36</v>
      </c>
      <c r="AX136" s="12" t="s">
        <v>81</v>
      </c>
      <c r="AY136" s="171" t="s">
        <v>299</v>
      </c>
    </row>
    <row r="137" spans="2:65" s="12" customFormat="1" ht="20.399999999999999">
      <c r="B137" s="170"/>
      <c r="D137" s="149" t="s">
        <v>1489</v>
      </c>
      <c r="E137" s="171" t="s">
        <v>1</v>
      </c>
      <c r="F137" s="172" t="s">
        <v>2704</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2707</v>
      </c>
      <c r="H138" s="179">
        <v>20</v>
      </c>
      <c r="I138" s="180"/>
      <c r="L138" s="176"/>
      <c r="M138" s="181"/>
      <c r="T138" s="182"/>
      <c r="AT138" s="177" t="s">
        <v>1489</v>
      </c>
      <c r="AU138" s="177" t="s">
        <v>90</v>
      </c>
      <c r="AV138" s="13" t="s">
        <v>90</v>
      </c>
      <c r="AW138" s="13" t="s">
        <v>36</v>
      </c>
      <c r="AX138" s="13" t="s">
        <v>88</v>
      </c>
      <c r="AY138" s="177" t="s">
        <v>299</v>
      </c>
    </row>
    <row r="139" spans="2:65" s="1" customFormat="1" ht="33" customHeight="1">
      <c r="B139" s="32"/>
      <c r="C139" s="136" t="s">
        <v>298</v>
      </c>
      <c r="D139" s="136" t="s">
        <v>302</v>
      </c>
      <c r="E139" s="137" t="s">
        <v>1803</v>
      </c>
      <c r="F139" s="138" t="s">
        <v>1804</v>
      </c>
      <c r="G139" s="139" t="s">
        <v>1520</v>
      </c>
      <c r="H139" s="140">
        <v>2.0830000000000002</v>
      </c>
      <c r="I139" s="141"/>
      <c r="J139" s="142">
        <f>ROUND(I139*H139,2)</f>
        <v>0</v>
      </c>
      <c r="K139" s="138" t="s">
        <v>1487</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2708</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2703</v>
      </c>
      <c r="H141" s="171" t="s">
        <v>1</v>
      </c>
      <c r="I141" s="173"/>
      <c r="L141" s="170"/>
      <c r="M141" s="174"/>
      <c r="T141" s="175"/>
      <c r="AT141" s="171" t="s">
        <v>1489</v>
      </c>
      <c r="AU141" s="171" t="s">
        <v>90</v>
      </c>
      <c r="AV141" s="12" t="s">
        <v>88</v>
      </c>
      <c r="AW141" s="12" t="s">
        <v>36</v>
      </c>
      <c r="AX141" s="12" t="s">
        <v>81</v>
      </c>
      <c r="AY141" s="171" t="s">
        <v>299</v>
      </c>
    </row>
    <row r="142" spans="2:65" s="12" customFormat="1" ht="20.399999999999999">
      <c r="B142" s="170"/>
      <c r="D142" s="149" t="s">
        <v>1489</v>
      </c>
      <c r="E142" s="171" t="s">
        <v>1</v>
      </c>
      <c r="F142" s="172" t="s">
        <v>2709</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2710</v>
      </c>
      <c r="H143" s="179">
        <v>31.923999999999999</v>
      </c>
      <c r="I143" s="180"/>
      <c r="L143" s="176"/>
      <c r="M143" s="181"/>
      <c r="T143" s="182"/>
      <c r="AT143" s="177" t="s">
        <v>1489</v>
      </c>
      <c r="AU143" s="177" t="s">
        <v>90</v>
      </c>
      <c r="AV143" s="13" t="s">
        <v>90</v>
      </c>
      <c r="AW143" s="13" t="s">
        <v>36</v>
      </c>
      <c r="AX143" s="13" t="s">
        <v>81</v>
      </c>
      <c r="AY143" s="177" t="s">
        <v>299</v>
      </c>
    </row>
    <row r="144" spans="2:65" s="13" customFormat="1">
      <c r="B144" s="176"/>
      <c r="D144" s="149" t="s">
        <v>1489</v>
      </c>
      <c r="E144" s="177" t="s">
        <v>1</v>
      </c>
      <c r="F144" s="178" t="s">
        <v>2711</v>
      </c>
      <c r="H144" s="179">
        <v>7.5709999999999997</v>
      </c>
      <c r="I144" s="180"/>
      <c r="L144" s="176"/>
      <c r="M144" s="181"/>
      <c r="T144" s="182"/>
      <c r="AT144" s="177" t="s">
        <v>1489</v>
      </c>
      <c r="AU144" s="177" t="s">
        <v>90</v>
      </c>
      <c r="AV144" s="13" t="s">
        <v>90</v>
      </c>
      <c r="AW144" s="13" t="s">
        <v>36</v>
      </c>
      <c r="AX144" s="13" t="s">
        <v>81</v>
      </c>
      <c r="AY144" s="177" t="s">
        <v>299</v>
      </c>
    </row>
    <row r="145" spans="2:65" s="13" customFormat="1">
      <c r="B145" s="176"/>
      <c r="D145" s="149" t="s">
        <v>1489</v>
      </c>
      <c r="E145" s="177" t="s">
        <v>1</v>
      </c>
      <c r="F145" s="178" t="s">
        <v>1548</v>
      </c>
      <c r="H145" s="179">
        <v>2.1629999999999998</v>
      </c>
      <c r="I145" s="180"/>
      <c r="L145" s="176"/>
      <c r="M145" s="181"/>
      <c r="T145" s="182"/>
      <c r="AT145" s="177" t="s">
        <v>1489</v>
      </c>
      <c r="AU145" s="177" t="s">
        <v>90</v>
      </c>
      <c r="AV145" s="13" t="s">
        <v>90</v>
      </c>
      <c r="AW145" s="13" t="s">
        <v>36</v>
      </c>
      <c r="AX145" s="13" t="s">
        <v>81</v>
      </c>
      <c r="AY145" s="177" t="s">
        <v>299</v>
      </c>
    </row>
    <row r="146" spans="2:65" s="14" customFormat="1">
      <c r="B146" s="183"/>
      <c r="D146" s="149" t="s">
        <v>1489</v>
      </c>
      <c r="E146" s="184" t="s">
        <v>1</v>
      </c>
      <c r="F146" s="185" t="s">
        <v>1496</v>
      </c>
      <c r="H146" s="186">
        <v>41.658000000000001</v>
      </c>
      <c r="I146" s="187"/>
      <c r="L146" s="183"/>
      <c r="M146" s="188"/>
      <c r="T146" s="189"/>
      <c r="AT146" s="184" t="s">
        <v>1489</v>
      </c>
      <c r="AU146" s="184" t="s">
        <v>90</v>
      </c>
      <c r="AV146" s="14" t="s">
        <v>318</v>
      </c>
      <c r="AW146" s="14" t="s">
        <v>36</v>
      </c>
      <c r="AX146" s="14" t="s">
        <v>81</v>
      </c>
      <c r="AY146" s="184" t="s">
        <v>299</v>
      </c>
    </row>
    <row r="147" spans="2:65" s="12" customFormat="1">
      <c r="B147" s="170"/>
      <c r="D147" s="149" t="s">
        <v>1489</v>
      </c>
      <c r="E147" s="171" t="s">
        <v>1</v>
      </c>
      <c r="F147" s="172" t="s">
        <v>2026</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2712</v>
      </c>
      <c r="H148" s="179">
        <v>2.0830000000000002</v>
      </c>
      <c r="I148" s="180"/>
      <c r="L148" s="176"/>
      <c r="M148" s="181"/>
      <c r="T148" s="182"/>
      <c r="AT148" s="177" t="s">
        <v>1489</v>
      </c>
      <c r="AU148" s="177" t="s">
        <v>90</v>
      </c>
      <c r="AV148" s="13" t="s">
        <v>90</v>
      </c>
      <c r="AW148" s="13" t="s">
        <v>36</v>
      </c>
      <c r="AX148" s="13" t="s">
        <v>88</v>
      </c>
      <c r="AY148" s="177" t="s">
        <v>299</v>
      </c>
    </row>
    <row r="149" spans="2:65" s="1" customFormat="1" ht="33" customHeight="1">
      <c r="B149" s="32"/>
      <c r="C149" s="136" t="s">
        <v>318</v>
      </c>
      <c r="D149" s="136" t="s">
        <v>302</v>
      </c>
      <c r="E149" s="137" t="s">
        <v>1811</v>
      </c>
      <c r="F149" s="138" t="s">
        <v>1812</v>
      </c>
      <c r="G149" s="139" t="s">
        <v>1520</v>
      </c>
      <c r="H149" s="140">
        <v>3.3330000000000002</v>
      </c>
      <c r="I149" s="141"/>
      <c r="J149" s="142">
        <f>ROUND(I149*H149,2)</f>
        <v>0</v>
      </c>
      <c r="K149" s="138" t="s">
        <v>1487</v>
      </c>
      <c r="L149" s="32"/>
      <c r="M149" s="143" t="s">
        <v>1</v>
      </c>
      <c r="N149" s="144" t="s">
        <v>46</v>
      </c>
      <c r="P149" s="145">
        <f>O149*H149</f>
        <v>0</v>
      </c>
      <c r="Q149" s="145">
        <v>0</v>
      </c>
      <c r="R149" s="145">
        <f>Q149*H149</f>
        <v>0</v>
      </c>
      <c r="S149" s="145">
        <v>0</v>
      </c>
      <c r="T149" s="146">
        <f>S149*H149</f>
        <v>0</v>
      </c>
      <c r="AR149" s="147" t="s">
        <v>318</v>
      </c>
      <c r="AT149" s="147" t="s">
        <v>302</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2713</v>
      </c>
    </row>
    <row r="150" spans="2:65" s="12" customFormat="1">
      <c r="B150" s="170"/>
      <c r="D150" s="149" t="s">
        <v>1489</v>
      </c>
      <c r="E150" s="171" t="s">
        <v>1</v>
      </c>
      <c r="F150" s="172" t="s">
        <v>1490</v>
      </c>
      <c r="H150" s="171" t="s">
        <v>1</v>
      </c>
      <c r="I150" s="173"/>
      <c r="L150" s="170"/>
      <c r="M150" s="174"/>
      <c r="T150" s="175"/>
      <c r="AT150" s="171" t="s">
        <v>1489</v>
      </c>
      <c r="AU150" s="171" t="s">
        <v>90</v>
      </c>
      <c r="AV150" s="12" t="s">
        <v>88</v>
      </c>
      <c r="AW150" s="12" t="s">
        <v>36</v>
      </c>
      <c r="AX150" s="12" t="s">
        <v>81</v>
      </c>
      <c r="AY150" s="171" t="s">
        <v>299</v>
      </c>
    </row>
    <row r="151" spans="2:65" s="12" customFormat="1">
      <c r="B151" s="170"/>
      <c r="D151" s="149" t="s">
        <v>1489</v>
      </c>
      <c r="E151" s="171" t="s">
        <v>1</v>
      </c>
      <c r="F151" s="172" t="s">
        <v>2703</v>
      </c>
      <c r="H151" s="171" t="s">
        <v>1</v>
      </c>
      <c r="I151" s="173"/>
      <c r="L151" s="170"/>
      <c r="M151" s="174"/>
      <c r="T151" s="175"/>
      <c r="AT151" s="171" t="s">
        <v>1489</v>
      </c>
      <c r="AU151" s="171" t="s">
        <v>90</v>
      </c>
      <c r="AV151" s="12" t="s">
        <v>88</v>
      </c>
      <c r="AW151" s="12" t="s">
        <v>36</v>
      </c>
      <c r="AX151" s="12" t="s">
        <v>81</v>
      </c>
      <c r="AY151" s="171" t="s">
        <v>299</v>
      </c>
    </row>
    <row r="152" spans="2:65" s="12" customFormat="1">
      <c r="B152" s="170"/>
      <c r="D152" s="149" t="s">
        <v>1489</v>
      </c>
      <c r="E152" s="171" t="s">
        <v>1</v>
      </c>
      <c r="F152" s="172" t="s">
        <v>2029</v>
      </c>
      <c r="H152" s="171" t="s">
        <v>1</v>
      </c>
      <c r="I152" s="173"/>
      <c r="L152" s="170"/>
      <c r="M152" s="174"/>
      <c r="T152" s="175"/>
      <c r="AT152" s="171" t="s">
        <v>1489</v>
      </c>
      <c r="AU152" s="171" t="s">
        <v>90</v>
      </c>
      <c r="AV152" s="12" t="s">
        <v>88</v>
      </c>
      <c r="AW152" s="12" t="s">
        <v>36</v>
      </c>
      <c r="AX152" s="12" t="s">
        <v>81</v>
      </c>
      <c r="AY152" s="171" t="s">
        <v>299</v>
      </c>
    </row>
    <row r="153" spans="2:65" s="13" customFormat="1">
      <c r="B153" s="176"/>
      <c r="D153" s="149" t="s">
        <v>1489</v>
      </c>
      <c r="E153" s="177" t="s">
        <v>1</v>
      </c>
      <c r="F153" s="178" t="s">
        <v>2714</v>
      </c>
      <c r="H153" s="179">
        <v>3.3330000000000002</v>
      </c>
      <c r="I153" s="180"/>
      <c r="L153" s="176"/>
      <c r="M153" s="181"/>
      <c r="T153" s="182"/>
      <c r="AT153" s="177" t="s">
        <v>1489</v>
      </c>
      <c r="AU153" s="177" t="s">
        <v>90</v>
      </c>
      <c r="AV153" s="13" t="s">
        <v>90</v>
      </c>
      <c r="AW153" s="13" t="s">
        <v>36</v>
      </c>
      <c r="AX153" s="13" t="s">
        <v>88</v>
      </c>
      <c r="AY153" s="177" t="s">
        <v>299</v>
      </c>
    </row>
    <row r="154" spans="2:65" s="1" customFormat="1" ht="33" customHeight="1">
      <c r="B154" s="32"/>
      <c r="C154" s="136" t="s">
        <v>323</v>
      </c>
      <c r="D154" s="136" t="s">
        <v>302</v>
      </c>
      <c r="E154" s="137" t="s">
        <v>1815</v>
      </c>
      <c r="F154" s="138" t="s">
        <v>1816</v>
      </c>
      <c r="G154" s="139" t="s">
        <v>1520</v>
      </c>
      <c r="H154" s="140">
        <v>4.9989999999999997</v>
      </c>
      <c r="I154" s="141"/>
      <c r="J154" s="142">
        <f>ROUND(I154*H154,2)</f>
        <v>0</v>
      </c>
      <c r="K154" s="138" t="s">
        <v>1487</v>
      </c>
      <c r="L154" s="32"/>
      <c r="M154" s="143" t="s">
        <v>1</v>
      </c>
      <c r="N154" s="144" t="s">
        <v>46</v>
      </c>
      <c r="P154" s="145">
        <f>O154*H154</f>
        <v>0</v>
      </c>
      <c r="Q154" s="145">
        <v>0</v>
      </c>
      <c r="R154" s="145">
        <f>Q154*H154</f>
        <v>0</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2715</v>
      </c>
    </row>
    <row r="155" spans="2:65" s="12" customFormat="1">
      <c r="B155" s="170"/>
      <c r="D155" s="149" t="s">
        <v>1489</v>
      </c>
      <c r="E155" s="171" t="s">
        <v>1</v>
      </c>
      <c r="F155" s="172" t="s">
        <v>1490</v>
      </c>
      <c r="H155" s="171" t="s">
        <v>1</v>
      </c>
      <c r="I155" s="173"/>
      <c r="L155" s="170"/>
      <c r="M155" s="174"/>
      <c r="T155" s="175"/>
      <c r="AT155" s="171" t="s">
        <v>1489</v>
      </c>
      <c r="AU155" s="171" t="s">
        <v>90</v>
      </c>
      <c r="AV155" s="12" t="s">
        <v>88</v>
      </c>
      <c r="AW155" s="12" t="s">
        <v>36</v>
      </c>
      <c r="AX155" s="12" t="s">
        <v>81</v>
      </c>
      <c r="AY155" s="171" t="s">
        <v>299</v>
      </c>
    </row>
    <row r="156" spans="2:65" s="12" customFormat="1">
      <c r="B156" s="170"/>
      <c r="D156" s="149" t="s">
        <v>1489</v>
      </c>
      <c r="E156" s="171" t="s">
        <v>1</v>
      </c>
      <c r="F156" s="172" t="s">
        <v>2703</v>
      </c>
      <c r="H156" s="171" t="s">
        <v>1</v>
      </c>
      <c r="I156" s="173"/>
      <c r="L156" s="170"/>
      <c r="M156" s="174"/>
      <c r="T156" s="175"/>
      <c r="AT156" s="171" t="s">
        <v>1489</v>
      </c>
      <c r="AU156" s="171" t="s">
        <v>90</v>
      </c>
      <c r="AV156" s="12" t="s">
        <v>88</v>
      </c>
      <c r="AW156" s="12" t="s">
        <v>36</v>
      </c>
      <c r="AX156" s="12" t="s">
        <v>81</v>
      </c>
      <c r="AY156" s="171" t="s">
        <v>299</v>
      </c>
    </row>
    <row r="157" spans="2:65" s="12" customFormat="1">
      <c r="B157" s="170"/>
      <c r="D157" s="149" t="s">
        <v>1489</v>
      </c>
      <c r="E157" s="171" t="s">
        <v>1</v>
      </c>
      <c r="F157" s="172" t="s">
        <v>2032</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E158" s="177" t="s">
        <v>1</v>
      </c>
      <c r="F158" s="178" t="s">
        <v>2716</v>
      </c>
      <c r="H158" s="179">
        <v>4.9989999999999997</v>
      </c>
      <c r="I158" s="180"/>
      <c r="L158" s="176"/>
      <c r="M158" s="181"/>
      <c r="T158" s="182"/>
      <c r="AT158" s="177" t="s">
        <v>1489</v>
      </c>
      <c r="AU158" s="177" t="s">
        <v>90</v>
      </c>
      <c r="AV158" s="13" t="s">
        <v>90</v>
      </c>
      <c r="AW158" s="13" t="s">
        <v>36</v>
      </c>
      <c r="AX158" s="13" t="s">
        <v>88</v>
      </c>
      <c r="AY158" s="177" t="s">
        <v>299</v>
      </c>
    </row>
    <row r="159" spans="2:65" s="1" customFormat="1" ht="33" customHeight="1">
      <c r="B159" s="32"/>
      <c r="C159" s="136" t="s">
        <v>328</v>
      </c>
      <c r="D159" s="136" t="s">
        <v>302</v>
      </c>
      <c r="E159" s="137" t="s">
        <v>2034</v>
      </c>
      <c r="F159" s="138" t="s">
        <v>2035</v>
      </c>
      <c r="G159" s="139" t="s">
        <v>1520</v>
      </c>
      <c r="H159" s="140">
        <v>8.3320000000000007</v>
      </c>
      <c r="I159" s="141"/>
      <c r="J159" s="142">
        <f>ROUND(I159*H159,2)</f>
        <v>0</v>
      </c>
      <c r="K159" s="138" t="s">
        <v>1487</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2717</v>
      </c>
    </row>
    <row r="160" spans="2:65" s="12" customFormat="1">
      <c r="B160" s="170"/>
      <c r="D160" s="149" t="s">
        <v>1489</v>
      </c>
      <c r="E160" s="171" t="s">
        <v>1</v>
      </c>
      <c r="F160" s="172" t="s">
        <v>1490</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2703</v>
      </c>
      <c r="H161" s="171" t="s">
        <v>1</v>
      </c>
      <c r="I161" s="173"/>
      <c r="L161" s="170"/>
      <c r="M161" s="174"/>
      <c r="T161" s="175"/>
      <c r="AT161" s="171" t="s">
        <v>1489</v>
      </c>
      <c r="AU161" s="171" t="s">
        <v>90</v>
      </c>
      <c r="AV161" s="12" t="s">
        <v>88</v>
      </c>
      <c r="AW161" s="12" t="s">
        <v>36</v>
      </c>
      <c r="AX161" s="12" t="s">
        <v>81</v>
      </c>
      <c r="AY161" s="171" t="s">
        <v>299</v>
      </c>
    </row>
    <row r="162" spans="2:65" s="12" customFormat="1">
      <c r="B162" s="170"/>
      <c r="D162" s="149" t="s">
        <v>1489</v>
      </c>
      <c r="E162" s="171" t="s">
        <v>1</v>
      </c>
      <c r="F162" s="172" t="s">
        <v>2037</v>
      </c>
      <c r="H162" s="171" t="s">
        <v>1</v>
      </c>
      <c r="I162" s="173"/>
      <c r="L162" s="170"/>
      <c r="M162" s="174"/>
      <c r="T162" s="175"/>
      <c r="AT162" s="171" t="s">
        <v>1489</v>
      </c>
      <c r="AU162" s="171" t="s">
        <v>90</v>
      </c>
      <c r="AV162" s="12" t="s">
        <v>88</v>
      </c>
      <c r="AW162" s="12" t="s">
        <v>36</v>
      </c>
      <c r="AX162" s="12" t="s">
        <v>81</v>
      </c>
      <c r="AY162" s="171" t="s">
        <v>299</v>
      </c>
    </row>
    <row r="163" spans="2:65" s="13" customFormat="1">
      <c r="B163" s="176"/>
      <c r="D163" s="149" t="s">
        <v>1489</v>
      </c>
      <c r="E163" s="177" t="s">
        <v>1</v>
      </c>
      <c r="F163" s="178" t="s">
        <v>2718</v>
      </c>
      <c r="H163" s="179">
        <v>8.3320000000000007</v>
      </c>
      <c r="I163" s="180"/>
      <c r="L163" s="176"/>
      <c r="M163" s="181"/>
      <c r="T163" s="182"/>
      <c r="AT163" s="177" t="s">
        <v>1489</v>
      </c>
      <c r="AU163" s="177" t="s">
        <v>90</v>
      </c>
      <c r="AV163" s="13" t="s">
        <v>90</v>
      </c>
      <c r="AW163" s="13" t="s">
        <v>36</v>
      </c>
      <c r="AX163" s="13" t="s">
        <v>88</v>
      </c>
      <c r="AY163" s="177" t="s">
        <v>299</v>
      </c>
    </row>
    <row r="164" spans="2:65" s="1" customFormat="1" ht="33" customHeight="1">
      <c r="B164" s="32"/>
      <c r="C164" s="136" t="s">
        <v>333</v>
      </c>
      <c r="D164" s="136" t="s">
        <v>302</v>
      </c>
      <c r="E164" s="137" t="s">
        <v>2039</v>
      </c>
      <c r="F164" s="138" t="s">
        <v>2040</v>
      </c>
      <c r="G164" s="139" t="s">
        <v>1520</v>
      </c>
      <c r="H164" s="140">
        <v>22.911999999999999</v>
      </c>
      <c r="I164" s="141"/>
      <c r="J164" s="142">
        <f>ROUND(I164*H164,2)</f>
        <v>0</v>
      </c>
      <c r="K164" s="138" t="s">
        <v>1487</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2719</v>
      </c>
    </row>
    <row r="165" spans="2:65" s="12" customFormat="1">
      <c r="B165" s="170"/>
      <c r="D165" s="149" t="s">
        <v>1489</v>
      </c>
      <c r="E165" s="171" t="s">
        <v>1</v>
      </c>
      <c r="F165" s="172" t="s">
        <v>1490</v>
      </c>
      <c r="H165" s="171" t="s">
        <v>1</v>
      </c>
      <c r="I165" s="173"/>
      <c r="L165" s="170"/>
      <c r="M165" s="174"/>
      <c r="T165" s="175"/>
      <c r="AT165" s="171" t="s">
        <v>1489</v>
      </c>
      <c r="AU165" s="171" t="s">
        <v>90</v>
      </c>
      <c r="AV165" s="12" t="s">
        <v>88</v>
      </c>
      <c r="AW165" s="12" t="s">
        <v>36</v>
      </c>
      <c r="AX165" s="12" t="s">
        <v>81</v>
      </c>
      <c r="AY165" s="171" t="s">
        <v>299</v>
      </c>
    </row>
    <row r="166" spans="2:65" s="12" customFormat="1">
      <c r="B166" s="170"/>
      <c r="D166" s="149" t="s">
        <v>1489</v>
      </c>
      <c r="E166" s="171" t="s">
        <v>1</v>
      </c>
      <c r="F166" s="172" t="s">
        <v>2703</v>
      </c>
      <c r="H166" s="171" t="s">
        <v>1</v>
      </c>
      <c r="I166" s="173"/>
      <c r="L166" s="170"/>
      <c r="M166" s="174"/>
      <c r="T166" s="175"/>
      <c r="AT166" s="171" t="s">
        <v>1489</v>
      </c>
      <c r="AU166" s="171" t="s">
        <v>90</v>
      </c>
      <c r="AV166" s="12" t="s">
        <v>88</v>
      </c>
      <c r="AW166" s="12" t="s">
        <v>36</v>
      </c>
      <c r="AX166" s="12" t="s">
        <v>81</v>
      </c>
      <c r="AY166" s="171" t="s">
        <v>299</v>
      </c>
    </row>
    <row r="167" spans="2:65" s="12" customFormat="1">
      <c r="B167" s="170"/>
      <c r="D167" s="149" t="s">
        <v>1489</v>
      </c>
      <c r="E167" s="171" t="s">
        <v>1</v>
      </c>
      <c r="F167" s="172" t="s">
        <v>2042</v>
      </c>
      <c r="H167" s="171" t="s">
        <v>1</v>
      </c>
      <c r="I167" s="173"/>
      <c r="L167" s="170"/>
      <c r="M167" s="174"/>
      <c r="T167" s="175"/>
      <c r="AT167" s="171" t="s">
        <v>1489</v>
      </c>
      <c r="AU167" s="171" t="s">
        <v>90</v>
      </c>
      <c r="AV167" s="12" t="s">
        <v>88</v>
      </c>
      <c r="AW167" s="12" t="s">
        <v>36</v>
      </c>
      <c r="AX167" s="12" t="s">
        <v>81</v>
      </c>
      <c r="AY167" s="171" t="s">
        <v>299</v>
      </c>
    </row>
    <row r="168" spans="2:65" s="13" customFormat="1">
      <c r="B168" s="176"/>
      <c r="D168" s="149" t="s">
        <v>1489</v>
      </c>
      <c r="E168" s="177" t="s">
        <v>1</v>
      </c>
      <c r="F168" s="178" t="s">
        <v>2720</v>
      </c>
      <c r="H168" s="179">
        <v>22.911999999999999</v>
      </c>
      <c r="I168" s="180"/>
      <c r="L168" s="176"/>
      <c r="M168" s="181"/>
      <c r="T168" s="182"/>
      <c r="AT168" s="177" t="s">
        <v>1489</v>
      </c>
      <c r="AU168" s="177" t="s">
        <v>90</v>
      </c>
      <c r="AV168" s="13" t="s">
        <v>90</v>
      </c>
      <c r="AW168" s="13" t="s">
        <v>36</v>
      </c>
      <c r="AX168" s="13" t="s">
        <v>88</v>
      </c>
      <c r="AY168" s="177" t="s">
        <v>299</v>
      </c>
    </row>
    <row r="169" spans="2:65" s="1" customFormat="1" ht="21.75" customHeight="1">
      <c r="B169" s="32"/>
      <c r="C169" s="136" t="s">
        <v>337</v>
      </c>
      <c r="D169" s="136" t="s">
        <v>302</v>
      </c>
      <c r="E169" s="137" t="s">
        <v>1595</v>
      </c>
      <c r="F169" s="138" t="s">
        <v>1596</v>
      </c>
      <c r="G169" s="139" t="s">
        <v>375</v>
      </c>
      <c r="H169" s="140">
        <v>47.927999999999997</v>
      </c>
      <c r="I169" s="141"/>
      <c r="J169" s="142">
        <f>ROUND(I169*H169,2)</f>
        <v>0</v>
      </c>
      <c r="K169" s="138" t="s">
        <v>1487</v>
      </c>
      <c r="L169" s="32"/>
      <c r="M169" s="143" t="s">
        <v>1</v>
      </c>
      <c r="N169" s="144" t="s">
        <v>46</v>
      </c>
      <c r="P169" s="145">
        <f>O169*H169</f>
        <v>0</v>
      </c>
      <c r="Q169" s="145">
        <v>5.8E-4</v>
      </c>
      <c r="R169" s="145">
        <f>Q169*H169</f>
        <v>2.7798239999999998E-2</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2721</v>
      </c>
    </row>
    <row r="170" spans="2:65" s="12" customFormat="1">
      <c r="B170" s="170"/>
      <c r="D170" s="149" t="s">
        <v>1489</v>
      </c>
      <c r="E170" s="171" t="s">
        <v>1</v>
      </c>
      <c r="F170" s="172" t="s">
        <v>1490</v>
      </c>
      <c r="H170" s="171" t="s">
        <v>1</v>
      </c>
      <c r="I170" s="173"/>
      <c r="L170" s="170"/>
      <c r="M170" s="174"/>
      <c r="T170" s="175"/>
      <c r="AT170" s="171" t="s">
        <v>1489</v>
      </c>
      <c r="AU170" s="171" t="s">
        <v>90</v>
      </c>
      <c r="AV170" s="12" t="s">
        <v>88</v>
      </c>
      <c r="AW170" s="12" t="s">
        <v>36</v>
      </c>
      <c r="AX170" s="12" t="s">
        <v>81</v>
      </c>
      <c r="AY170" s="171" t="s">
        <v>299</v>
      </c>
    </row>
    <row r="171" spans="2:65" s="12" customFormat="1">
      <c r="B171" s="170"/>
      <c r="D171" s="149" t="s">
        <v>1489</v>
      </c>
      <c r="E171" s="171" t="s">
        <v>1</v>
      </c>
      <c r="F171" s="172" t="s">
        <v>2703</v>
      </c>
      <c r="H171" s="171" t="s">
        <v>1</v>
      </c>
      <c r="I171" s="173"/>
      <c r="L171" s="170"/>
      <c r="M171" s="174"/>
      <c r="T171" s="175"/>
      <c r="AT171" s="171" t="s">
        <v>1489</v>
      </c>
      <c r="AU171" s="171" t="s">
        <v>90</v>
      </c>
      <c r="AV171" s="12" t="s">
        <v>88</v>
      </c>
      <c r="AW171" s="12" t="s">
        <v>36</v>
      </c>
      <c r="AX171" s="12" t="s">
        <v>81</v>
      </c>
      <c r="AY171" s="171" t="s">
        <v>299</v>
      </c>
    </row>
    <row r="172" spans="2:65" s="13" customFormat="1" ht="20.399999999999999">
      <c r="B172" s="176"/>
      <c r="D172" s="149" t="s">
        <v>1489</v>
      </c>
      <c r="E172" s="177" t="s">
        <v>1</v>
      </c>
      <c r="F172" s="178" t="s">
        <v>2722</v>
      </c>
      <c r="H172" s="179">
        <v>40.927999999999997</v>
      </c>
      <c r="I172" s="180"/>
      <c r="L172" s="176"/>
      <c r="M172" s="181"/>
      <c r="T172" s="182"/>
      <c r="AT172" s="177" t="s">
        <v>1489</v>
      </c>
      <c r="AU172" s="177" t="s">
        <v>90</v>
      </c>
      <c r="AV172" s="13" t="s">
        <v>90</v>
      </c>
      <c r="AW172" s="13" t="s">
        <v>36</v>
      </c>
      <c r="AX172" s="13" t="s">
        <v>81</v>
      </c>
      <c r="AY172" s="177" t="s">
        <v>299</v>
      </c>
    </row>
    <row r="173" spans="2:65" s="13" customFormat="1">
      <c r="B173" s="176"/>
      <c r="D173" s="149" t="s">
        <v>1489</v>
      </c>
      <c r="E173" s="177" t="s">
        <v>1</v>
      </c>
      <c r="F173" s="178" t="s">
        <v>2723</v>
      </c>
      <c r="H173" s="179">
        <v>7</v>
      </c>
      <c r="I173" s="180"/>
      <c r="L173" s="176"/>
      <c r="M173" s="181"/>
      <c r="T173" s="182"/>
      <c r="AT173" s="177" t="s">
        <v>1489</v>
      </c>
      <c r="AU173" s="177" t="s">
        <v>90</v>
      </c>
      <c r="AV173" s="13" t="s">
        <v>90</v>
      </c>
      <c r="AW173" s="13" t="s">
        <v>36</v>
      </c>
      <c r="AX173" s="13" t="s">
        <v>81</v>
      </c>
      <c r="AY173" s="177" t="s">
        <v>299</v>
      </c>
    </row>
    <row r="174" spans="2:65" s="14" customFormat="1">
      <c r="B174" s="183"/>
      <c r="D174" s="149" t="s">
        <v>1489</v>
      </c>
      <c r="E174" s="184" t="s">
        <v>1</v>
      </c>
      <c r="F174" s="185" t="s">
        <v>1496</v>
      </c>
      <c r="H174" s="186">
        <v>47.927999999999997</v>
      </c>
      <c r="I174" s="187"/>
      <c r="L174" s="183"/>
      <c r="M174" s="188"/>
      <c r="T174" s="189"/>
      <c r="AT174" s="184" t="s">
        <v>1489</v>
      </c>
      <c r="AU174" s="184" t="s">
        <v>90</v>
      </c>
      <c r="AV174" s="14" t="s">
        <v>318</v>
      </c>
      <c r="AW174" s="14" t="s">
        <v>36</v>
      </c>
      <c r="AX174" s="14" t="s">
        <v>88</v>
      </c>
      <c r="AY174" s="184" t="s">
        <v>299</v>
      </c>
    </row>
    <row r="175" spans="2:65" s="1" customFormat="1" ht="21.75" customHeight="1">
      <c r="B175" s="32"/>
      <c r="C175" s="136" t="s">
        <v>342</v>
      </c>
      <c r="D175" s="136" t="s">
        <v>302</v>
      </c>
      <c r="E175" s="137" t="s">
        <v>1605</v>
      </c>
      <c r="F175" s="138" t="s">
        <v>1606</v>
      </c>
      <c r="G175" s="139" t="s">
        <v>375</v>
      </c>
      <c r="H175" s="140">
        <v>47.927999999999997</v>
      </c>
      <c r="I175" s="141"/>
      <c r="J175" s="142">
        <f>ROUND(I175*H175,2)</f>
        <v>0</v>
      </c>
      <c r="K175" s="138" t="s">
        <v>1487</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2724</v>
      </c>
    </row>
    <row r="176" spans="2:65" s="1" customFormat="1" ht="37.950000000000003" customHeight="1">
      <c r="B176" s="32"/>
      <c r="C176" s="136" t="s">
        <v>347</v>
      </c>
      <c r="D176" s="136" t="s">
        <v>302</v>
      </c>
      <c r="E176" s="137" t="s">
        <v>1608</v>
      </c>
      <c r="F176" s="138" t="s">
        <v>1609</v>
      </c>
      <c r="G176" s="139" t="s">
        <v>1520</v>
      </c>
      <c r="H176" s="140">
        <v>10.832000000000001</v>
      </c>
      <c r="I176" s="141"/>
      <c r="J176" s="142">
        <f>ROUND(I176*H176,2)</f>
        <v>0</v>
      </c>
      <c r="K176" s="138" t="s">
        <v>1487</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2725</v>
      </c>
    </row>
    <row r="177" spans="2:65" s="12" customFormat="1">
      <c r="B177" s="170"/>
      <c r="D177" s="149" t="s">
        <v>1489</v>
      </c>
      <c r="E177" s="171" t="s">
        <v>1</v>
      </c>
      <c r="F177" s="172" t="s">
        <v>1490</v>
      </c>
      <c r="H177" s="171" t="s">
        <v>1</v>
      </c>
      <c r="I177" s="173"/>
      <c r="L177" s="170"/>
      <c r="M177" s="174"/>
      <c r="T177" s="175"/>
      <c r="AT177" s="171" t="s">
        <v>1489</v>
      </c>
      <c r="AU177" s="171" t="s">
        <v>90</v>
      </c>
      <c r="AV177" s="12" t="s">
        <v>88</v>
      </c>
      <c r="AW177" s="12" t="s">
        <v>36</v>
      </c>
      <c r="AX177" s="12" t="s">
        <v>81</v>
      </c>
      <c r="AY177" s="171" t="s">
        <v>299</v>
      </c>
    </row>
    <row r="178" spans="2:65" s="12" customFormat="1">
      <c r="B178" s="170"/>
      <c r="D178" s="149" t="s">
        <v>1489</v>
      </c>
      <c r="E178" s="171" t="s">
        <v>1</v>
      </c>
      <c r="F178" s="172" t="s">
        <v>2703</v>
      </c>
      <c r="H178" s="171" t="s">
        <v>1</v>
      </c>
      <c r="I178" s="173"/>
      <c r="L178" s="170"/>
      <c r="M178" s="174"/>
      <c r="T178" s="175"/>
      <c r="AT178" s="171" t="s">
        <v>1489</v>
      </c>
      <c r="AU178" s="171" t="s">
        <v>90</v>
      </c>
      <c r="AV178" s="12" t="s">
        <v>88</v>
      </c>
      <c r="AW178" s="12" t="s">
        <v>36</v>
      </c>
      <c r="AX178" s="12" t="s">
        <v>81</v>
      </c>
      <c r="AY178" s="171" t="s">
        <v>299</v>
      </c>
    </row>
    <row r="179" spans="2:65" s="13" customFormat="1">
      <c r="B179" s="176"/>
      <c r="D179" s="149" t="s">
        <v>1489</v>
      </c>
      <c r="E179" s="177" t="s">
        <v>1</v>
      </c>
      <c r="F179" s="178" t="s">
        <v>2726</v>
      </c>
      <c r="H179" s="179">
        <v>5.4160000000000004</v>
      </c>
      <c r="I179" s="180"/>
      <c r="L179" s="176"/>
      <c r="M179" s="181"/>
      <c r="T179" s="182"/>
      <c r="AT179" s="177" t="s">
        <v>1489</v>
      </c>
      <c r="AU179" s="177" t="s">
        <v>90</v>
      </c>
      <c r="AV179" s="13" t="s">
        <v>90</v>
      </c>
      <c r="AW179" s="13" t="s">
        <v>36</v>
      </c>
      <c r="AX179" s="13" t="s">
        <v>81</v>
      </c>
      <c r="AY179" s="177" t="s">
        <v>299</v>
      </c>
    </row>
    <row r="180" spans="2:65" s="13" customFormat="1">
      <c r="B180" s="176"/>
      <c r="D180" s="149" t="s">
        <v>1489</v>
      </c>
      <c r="E180" s="177" t="s">
        <v>1</v>
      </c>
      <c r="F180" s="178" t="s">
        <v>2727</v>
      </c>
      <c r="H180" s="179">
        <v>5.4160000000000004</v>
      </c>
      <c r="I180" s="180"/>
      <c r="L180" s="176"/>
      <c r="M180" s="181"/>
      <c r="T180" s="182"/>
      <c r="AT180" s="177" t="s">
        <v>1489</v>
      </c>
      <c r="AU180" s="177" t="s">
        <v>90</v>
      </c>
      <c r="AV180" s="13" t="s">
        <v>90</v>
      </c>
      <c r="AW180" s="13" t="s">
        <v>36</v>
      </c>
      <c r="AX180" s="13" t="s">
        <v>81</v>
      </c>
      <c r="AY180" s="177" t="s">
        <v>299</v>
      </c>
    </row>
    <row r="181" spans="2:65" s="14" customFormat="1">
      <c r="B181" s="183"/>
      <c r="D181" s="149" t="s">
        <v>1489</v>
      </c>
      <c r="E181" s="184" t="s">
        <v>1</v>
      </c>
      <c r="F181" s="185" t="s">
        <v>1496</v>
      </c>
      <c r="H181" s="186">
        <v>10.832000000000001</v>
      </c>
      <c r="I181" s="187"/>
      <c r="L181" s="183"/>
      <c r="M181" s="188"/>
      <c r="T181" s="189"/>
      <c r="AT181" s="184" t="s">
        <v>1489</v>
      </c>
      <c r="AU181" s="184" t="s">
        <v>90</v>
      </c>
      <c r="AV181" s="14" t="s">
        <v>318</v>
      </c>
      <c r="AW181" s="14" t="s">
        <v>36</v>
      </c>
      <c r="AX181" s="14" t="s">
        <v>88</v>
      </c>
      <c r="AY181" s="184" t="s">
        <v>299</v>
      </c>
    </row>
    <row r="182" spans="2:65" s="1" customFormat="1" ht="37.950000000000003" customHeight="1">
      <c r="B182" s="32"/>
      <c r="C182" s="136" t="s">
        <v>351</v>
      </c>
      <c r="D182" s="136" t="s">
        <v>302</v>
      </c>
      <c r="E182" s="137" t="s">
        <v>1613</v>
      </c>
      <c r="F182" s="138" t="s">
        <v>1614</v>
      </c>
      <c r="G182" s="139" t="s">
        <v>1520</v>
      </c>
      <c r="H182" s="140">
        <v>26.661999999999999</v>
      </c>
      <c r="I182" s="141"/>
      <c r="J182" s="142">
        <f>ROUND(I182*H182,2)</f>
        <v>0</v>
      </c>
      <c r="K182" s="138" t="s">
        <v>1487</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2728</v>
      </c>
    </row>
    <row r="183" spans="2:65" s="12" customFormat="1">
      <c r="B183" s="170"/>
      <c r="D183" s="149" t="s">
        <v>1489</v>
      </c>
      <c r="E183" s="171" t="s">
        <v>1</v>
      </c>
      <c r="F183" s="172" t="s">
        <v>1490</v>
      </c>
      <c r="H183" s="171" t="s">
        <v>1</v>
      </c>
      <c r="I183" s="173"/>
      <c r="L183" s="170"/>
      <c r="M183" s="174"/>
      <c r="T183" s="175"/>
      <c r="AT183" s="171" t="s">
        <v>1489</v>
      </c>
      <c r="AU183" s="171" t="s">
        <v>90</v>
      </c>
      <c r="AV183" s="12" t="s">
        <v>88</v>
      </c>
      <c r="AW183" s="12" t="s">
        <v>36</v>
      </c>
      <c r="AX183" s="12" t="s">
        <v>81</v>
      </c>
      <c r="AY183" s="171" t="s">
        <v>299</v>
      </c>
    </row>
    <row r="184" spans="2:65" s="12" customFormat="1">
      <c r="B184" s="170"/>
      <c r="D184" s="149" t="s">
        <v>1489</v>
      </c>
      <c r="E184" s="171" t="s">
        <v>1</v>
      </c>
      <c r="F184" s="172" t="s">
        <v>2703</v>
      </c>
      <c r="H184" s="171" t="s">
        <v>1</v>
      </c>
      <c r="I184" s="173"/>
      <c r="L184" s="170"/>
      <c r="M184" s="174"/>
      <c r="T184" s="175"/>
      <c r="AT184" s="171" t="s">
        <v>1489</v>
      </c>
      <c r="AU184" s="171" t="s">
        <v>90</v>
      </c>
      <c r="AV184" s="12" t="s">
        <v>88</v>
      </c>
      <c r="AW184" s="12" t="s">
        <v>36</v>
      </c>
      <c r="AX184" s="12" t="s">
        <v>81</v>
      </c>
      <c r="AY184" s="171" t="s">
        <v>299</v>
      </c>
    </row>
    <row r="185" spans="2:65" s="13" customFormat="1">
      <c r="B185" s="176"/>
      <c r="D185" s="149" t="s">
        <v>1489</v>
      </c>
      <c r="E185" s="177" t="s">
        <v>1</v>
      </c>
      <c r="F185" s="178" t="s">
        <v>2729</v>
      </c>
      <c r="H185" s="179">
        <v>13.331</v>
      </c>
      <c r="I185" s="180"/>
      <c r="L185" s="176"/>
      <c r="M185" s="181"/>
      <c r="T185" s="182"/>
      <c r="AT185" s="177" t="s">
        <v>1489</v>
      </c>
      <c r="AU185" s="177" t="s">
        <v>90</v>
      </c>
      <c r="AV185" s="13" t="s">
        <v>90</v>
      </c>
      <c r="AW185" s="13" t="s">
        <v>36</v>
      </c>
      <c r="AX185" s="13" t="s">
        <v>81</v>
      </c>
      <c r="AY185" s="177" t="s">
        <v>299</v>
      </c>
    </row>
    <row r="186" spans="2:65" s="13" customFormat="1">
      <c r="B186" s="176"/>
      <c r="D186" s="149" t="s">
        <v>1489</v>
      </c>
      <c r="E186" s="177" t="s">
        <v>1</v>
      </c>
      <c r="F186" s="178" t="s">
        <v>2730</v>
      </c>
      <c r="H186" s="179">
        <v>13.331</v>
      </c>
      <c r="I186" s="180"/>
      <c r="L186" s="176"/>
      <c r="M186" s="181"/>
      <c r="T186" s="182"/>
      <c r="AT186" s="177" t="s">
        <v>1489</v>
      </c>
      <c r="AU186" s="177" t="s">
        <v>90</v>
      </c>
      <c r="AV186" s="13" t="s">
        <v>90</v>
      </c>
      <c r="AW186" s="13" t="s">
        <v>36</v>
      </c>
      <c r="AX186" s="13" t="s">
        <v>81</v>
      </c>
      <c r="AY186" s="177" t="s">
        <v>299</v>
      </c>
    </row>
    <row r="187" spans="2:65" s="14" customFormat="1">
      <c r="B187" s="183"/>
      <c r="D187" s="149" t="s">
        <v>1489</v>
      </c>
      <c r="E187" s="184" t="s">
        <v>1</v>
      </c>
      <c r="F187" s="185" t="s">
        <v>1496</v>
      </c>
      <c r="H187" s="186">
        <v>26.661999999999999</v>
      </c>
      <c r="I187" s="187"/>
      <c r="L187" s="183"/>
      <c r="M187" s="188"/>
      <c r="T187" s="189"/>
      <c r="AT187" s="184" t="s">
        <v>1489</v>
      </c>
      <c r="AU187" s="184" t="s">
        <v>90</v>
      </c>
      <c r="AV187" s="14" t="s">
        <v>318</v>
      </c>
      <c r="AW187" s="14" t="s">
        <v>36</v>
      </c>
      <c r="AX187" s="14" t="s">
        <v>88</v>
      </c>
      <c r="AY187" s="184" t="s">
        <v>299</v>
      </c>
    </row>
    <row r="188" spans="2:65" s="1" customFormat="1" ht="37.950000000000003" customHeight="1">
      <c r="B188" s="32"/>
      <c r="C188" s="136" t="s">
        <v>8</v>
      </c>
      <c r="D188" s="136" t="s">
        <v>302</v>
      </c>
      <c r="E188" s="137" t="s">
        <v>2063</v>
      </c>
      <c r="F188" s="138" t="s">
        <v>2064</v>
      </c>
      <c r="G188" s="139" t="s">
        <v>1520</v>
      </c>
      <c r="H188" s="140">
        <v>4.1639999999999997</v>
      </c>
      <c r="I188" s="141"/>
      <c r="J188" s="142">
        <f>ROUND(I188*H188,2)</f>
        <v>0</v>
      </c>
      <c r="K188" s="138" t="s">
        <v>1487</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2731</v>
      </c>
    </row>
    <row r="189" spans="2:65" s="12" customFormat="1">
      <c r="B189" s="170"/>
      <c r="D189" s="149" t="s">
        <v>1489</v>
      </c>
      <c r="E189" s="171" t="s">
        <v>1</v>
      </c>
      <c r="F189" s="172" t="s">
        <v>1490</v>
      </c>
      <c r="H189" s="171" t="s">
        <v>1</v>
      </c>
      <c r="I189" s="173"/>
      <c r="L189" s="170"/>
      <c r="M189" s="174"/>
      <c r="T189" s="175"/>
      <c r="AT189" s="171" t="s">
        <v>1489</v>
      </c>
      <c r="AU189" s="171" t="s">
        <v>90</v>
      </c>
      <c r="AV189" s="12" t="s">
        <v>88</v>
      </c>
      <c r="AW189" s="12" t="s">
        <v>36</v>
      </c>
      <c r="AX189" s="12" t="s">
        <v>81</v>
      </c>
      <c r="AY189" s="171" t="s">
        <v>299</v>
      </c>
    </row>
    <row r="190" spans="2:65" s="12" customFormat="1">
      <c r="B190" s="170"/>
      <c r="D190" s="149" t="s">
        <v>1489</v>
      </c>
      <c r="E190" s="171" t="s">
        <v>1</v>
      </c>
      <c r="F190" s="172" t="s">
        <v>2703</v>
      </c>
      <c r="H190" s="171" t="s">
        <v>1</v>
      </c>
      <c r="I190" s="173"/>
      <c r="L190" s="170"/>
      <c r="M190" s="174"/>
      <c r="T190" s="175"/>
      <c r="AT190" s="171" t="s">
        <v>1489</v>
      </c>
      <c r="AU190" s="171" t="s">
        <v>90</v>
      </c>
      <c r="AV190" s="12" t="s">
        <v>88</v>
      </c>
      <c r="AW190" s="12" t="s">
        <v>36</v>
      </c>
      <c r="AX190" s="12" t="s">
        <v>81</v>
      </c>
      <c r="AY190" s="171" t="s">
        <v>299</v>
      </c>
    </row>
    <row r="191" spans="2:65" s="13" customFormat="1">
      <c r="B191" s="176"/>
      <c r="D191" s="149" t="s">
        <v>1489</v>
      </c>
      <c r="E191" s="177" t="s">
        <v>1</v>
      </c>
      <c r="F191" s="178" t="s">
        <v>2732</v>
      </c>
      <c r="H191" s="179">
        <v>2.0819999999999999</v>
      </c>
      <c r="I191" s="180"/>
      <c r="L191" s="176"/>
      <c r="M191" s="181"/>
      <c r="T191" s="182"/>
      <c r="AT191" s="177" t="s">
        <v>1489</v>
      </c>
      <c r="AU191" s="177" t="s">
        <v>90</v>
      </c>
      <c r="AV191" s="13" t="s">
        <v>90</v>
      </c>
      <c r="AW191" s="13" t="s">
        <v>36</v>
      </c>
      <c r="AX191" s="13" t="s">
        <v>81</v>
      </c>
      <c r="AY191" s="177" t="s">
        <v>299</v>
      </c>
    </row>
    <row r="192" spans="2:65" s="13" customFormat="1">
      <c r="B192" s="176"/>
      <c r="D192" s="149" t="s">
        <v>1489</v>
      </c>
      <c r="E192" s="177" t="s">
        <v>1</v>
      </c>
      <c r="F192" s="178" t="s">
        <v>2733</v>
      </c>
      <c r="H192" s="179">
        <v>2.0819999999999999</v>
      </c>
      <c r="I192" s="180"/>
      <c r="L192" s="176"/>
      <c r="M192" s="181"/>
      <c r="T192" s="182"/>
      <c r="AT192" s="177" t="s">
        <v>1489</v>
      </c>
      <c r="AU192" s="177" t="s">
        <v>90</v>
      </c>
      <c r="AV192" s="13" t="s">
        <v>90</v>
      </c>
      <c r="AW192" s="13" t="s">
        <v>36</v>
      </c>
      <c r="AX192" s="13" t="s">
        <v>81</v>
      </c>
      <c r="AY192" s="177" t="s">
        <v>299</v>
      </c>
    </row>
    <row r="193" spans="2:65" s="14" customFormat="1">
      <c r="B193" s="183"/>
      <c r="D193" s="149" t="s">
        <v>1489</v>
      </c>
      <c r="E193" s="184" t="s">
        <v>1</v>
      </c>
      <c r="F193" s="185" t="s">
        <v>1496</v>
      </c>
      <c r="H193" s="186">
        <v>4.1639999999999997</v>
      </c>
      <c r="I193" s="187"/>
      <c r="L193" s="183"/>
      <c r="M193" s="188"/>
      <c r="T193" s="189"/>
      <c r="AT193" s="184" t="s">
        <v>1489</v>
      </c>
      <c r="AU193" s="184" t="s">
        <v>90</v>
      </c>
      <c r="AV193" s="14" t="s">
        <v>318</v>
      </c>
      <c r="AW193" s="14" t="s">
        <v>36</v>
      </c>
      <c r="AX193" s="14" t="s">
        <v>88</v>
      </c>
      <c r="AY193" s="184" t="s">
        <v>299</v>
      </c>
    </row>
    <row r="194" spans="2:65" s="1" customFormat="1" ht="37.950000000000003" customHeight="1">
      <c r="B194" s="32"/>
      <c r="C194" s="136" t="s">
        <v>362</v>
      </c>
      <c r="D194" s="136" t="s">
        <v>302</v>
      </c>
      <c r="E194" s="137" t="s">
        <v>2068</v>
      </c>
      <c r="F194" s="138" t="s">
        <v>2069</v>
      </c>
      <c r="G194" s="139" t="s">
        <v>1520</v>
      </c>
      <c r="H194" s="140">
        <v>20.83</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2734</v>
      </c>
    </row>
    <row r="195" spans="2:65" s="12" customFormat="1">
      <c r="B195" s="170"/>
      <c r="D195" s="149" t="s">
        <v>1489</v>
      </c>
      <c r="E195" s="171" t="s">
        <v>1</v>
      </c>
      <c r="F195" s="172" t="s">
        <v>1490</v>
      </c>
      <c r="H195" s="171" t="s">
        <v>1</v>
      </c>
      <c r="I195" s="173"/>
      <c r="L195" s="170"/>
      <c r="M195" s="174"/>
      <c r="T195" s="175"/>
      <c r="AT195" s="171" t="s">
        <v>1489</v>
      </c>
      <c r="AU195" s="171" t="s">
        <v>90</v>
      </c>
      <c r="AV195" s="12" t="s">
        <v>88</v>
      </c>
      <c r="AW195" s="12" t="s">
        <v>36</v>
      </c>
      <c r="AX195" s="12" t="s">
        <v>81</v>
      </c>
      <c r="AY195" s="171" t="s">
        <v>299</v>
      </c>
    </row>
    <row r="196" spans="2:65" s="12" customFormat="1">
      <c r="B196" s="170"/>
      <c r="D196" s="149" t="s">
        <v>1489</v>
      </c>
      <c r="E196" s="171" t="s">
        <v>1</v>
      </c>
      <c r="F196" s="172" t="s">
        <v>2703</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E197" s="177" t="s">
        <v>1</v>
      </c>
      <c r="F197" s="178" t="s">
        <v>2735</v>
      </c>
      <c r="H197" s="179">
        <v>20.83</v>
      </c>
      <c r="I197" s="180"/>
      <c r="L197" s="176"/>
      <c r="M197" s="181"/>
      <c r="T197" s="182"/>
      <c r="AT197" s="177" t="s">
        <v>1489</v>
      </c>
      <c r="AU197" s="177" t="s">
        <v>90</v>
      </c>
      <c r="AV197" s="13" t="s">
        <v>90</v>
      </c>
      <c r="AW197" s="13" t="s">
        <v>36</v>
      </c>
      <c r="AX197" s="13" t="s">
        <v>81</v>
      </c>
      <c r="AY197" s="177" t="s">
        <v>299</v>
      </c>
    </row>
    <row r="198" spans="2:65" s="14" customFormat="1">
      <c r="B198" s="183"/>
      <c r="D198" s="149" t="s">
        <v>1489</v>
      </c>
      <c r="E198" s="184" t="s">
        <v>1</v>
      </c>
      <c r="F198" s="185" t="s">
        <v>1496</v>
      </c>
      <c r="H198" s="186">
        <v>20.83</v>
      </c>
      <c r="I198" s="187"/>
      <c r="L198" s="183"/>
      <c r="M198" s="188"/>
      <c r="T198" s="189"/>
      <c r="AT198" s="184" t="s">
        <v>1489</v>
      </c>
      <c r="AU198" s="184" t="s">
        <v>90</v>
      </c>
      <c r="AV198" s="14" t="s">
        <v>318</v>
      </c>
      <c r="AW198" s="14" t="s">
        <v>36</v>
      </c>
      <c r="AX198" s="14" t="s">
        <v>88</v>
      </c>
      <c r="AY198" s="184" t="s">
        <v>299</v>
      </c>
    </row>
    <row r="199" spans="2:65" s="1" customFormat="1" ht="37.950000000000003" customHeight="1">
      <c r="B199" s="32"/>
      <c r="C199" s="136" t="s">
        <v>367</v>
      </c>
      <c r="D199" s="136" t="s">
        <v>302</v>
      </c>
      <c r="E199" s="137" t="s">
        <v>2072</v>
      </c>
      <c r="F199" s="138" t="s">
        <v>2073</v>
      </c>
      <c r="G199" s="139" t="s">
        <v>1520</v>
      </c>
      <c r="H199" s="140">
        <v>145.81</v>
      </c>
      <c r="I199" s="141"/>
      <c r="J199" s="142">
        <f>ROUND(I199*H199,2)</f>
        <v>0</v>
      </c>
      <c r="K199" s="138" t="s">
        <v>1487</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2736</v>
      </c>
    </row>
    <row r="200" spans="2:65" s="13" customFormat="1">
      <c r="B200" s="176"/>
      <c r="D200" s="149" t="s">
        <v>1489</v>
      </c>
      <c r="F200" s="178" t="s">
        <v>2737</v>
      </c>
      <c r="H200" s="179">
        <v>145.81</v>
      </c>
      <c r="I200" s="180"/>
      <c r="L200" s="176"/>
      <c r="M200" s="181"/>
      <c r="T200" s="182"/>
      <c r="AT200" s="177" t="s">
        <v>1489</v>
      </c>
      <c r="AU200" s="177" t="s">
        <v>90</v>
      </c>
      <c r="AV200" s="13" t="s">
        <v>90</v>
      </c>
      <c r="AW200" s="13" t="s">
        <v>4</v>
      </c>
      <c r="AX200" s="13" t="s">
        <v>88</v>
      </c>
      <c r="AY200" s="177" t="s">
        <v>299</v>
      </c>
    </row>
    <row r="201" spans="2:65" s="1" customFormat="1" ht="24.15" customHeight="1">
      <c r="B201" s="32"/>
      <c r="C201" s="136" t="s">
        <v>372</v>
      </c>
      <c r="D201" s="136" t="s">
        <v>302</v>
      </c>
      <c r="E201" s="137" t="s">
        <v>1626</v>
      </c>
      <c r="F201" s="138" t="s">
        <v>1627</v>
      </c>
      <c r="G201" s="139" t="s">
        <v>1520</v>
      </c>
      <c r="H201" s="140">
        <v>5.4160000000000004</v>
      </c>
      <c r="I201" s="141"/>
      <c r="J201" s="142">
        <f>ROUND(I201*H201,2)</f>
        <v>0</v>
      </c>
      <c r="K201" s="138" t="s">
        <v>1487</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2738</v>
      </c>
    </row>
    <row r="202" spans="2:65" s="12" customFormat="1">
      <c r="B202" s="170"/>
      <c r="D202" s="149" t="s">
        <v>1489</v>
      </c>
      <c r="E202" s="171" t="s">
        <v>1</v>
      </c>
      <c r="F202" s="172" t="s">
        <v>1490</v>
      </c>
      <c r="H202" s="171" t="s">
        <v>1</v>
      </c>
      <c r="I202" s="173"/>
      <c r="L202" s="170"/>
      <c r="M202" s="174"/>
      <c r="T202" s="175"/>
      <c r="AT202" s="171" t="s">
        <v>1489</v>
      </c>
      <c r="AU202" s="171" t="s">
        <v>90</v>
      </c>
      <c r="AV202" s="12" t="s">
        <v>88</v>
      </c>
      <c r="AW202" s="12" t="s">
        <v>36</v>
      </c>
      <c r="AX202" s="12" t="s">
        <v>81</v>
      </c>
      <c r="AY202" s="171" t="s">
        <v>299</v>
      </c>
    </row>
    <row r="203" spans="2:65" s="12" customFormat="1">
      <c r="B203" s="170"/>
      <c r="D203" s="149" t="s">
        <v>1489</v>
      </c>
      <c r="E203" s="171" t="s">
        <v>1</v>
      </c>
      <c r="F203" s="172" t="s">
        <v>2703</v>
      </c>
      <c r="H203" s="171" t="s">
        <v>1</v>
      </c>
      <c r="I203" s="173"/>
      <c r="L203" s="170"/>
      <c r="M203" s="174"/>
      <c r="T203" s="175"/>
      <c r="AT203" s="171" t="s">
        <v>1489</v>
      </c>
      <c r="AU203" s="171" t="s">
        <v>90</v>
      </c>
      <c r="AV203" s="12" t="s">
        <v>88</v>
      </c>
      <c r="AW203" s="12" t="s">
        <v>36</v>
      </c>
      <c r="AX203" s="12" t="s">
        <v>81</v>
      </c>
      <c r="AY203" s="171" t="s">
        <v>299</v>
      </c>
    </row>
    <row r="204" spans="2:65" s="13" customFormat="1">
      <c r="B204" s="176"/>
      <c r="D204" s="149" t="s">
        <v>1489</v>
      </c>
      <c r="E204" s="177" t="s">
        <v>1</v>
      </c>
      <c r="F204" s="178" t="s">
        <v>2739</v>
      </c>
      <c r="H204" s="179">
        <v>5.4160000000000004</v>
      </c>
      <c r="I204" s="180"/>
      <c r="L204" s="176"/>
      <c r="M204" s="181"/>
      <c r="T204" s="182"/>
      <c r="AT204" s="177" t="s">
        <v>1489</v>
      </c>
      <c r="AU204" s="177" t="s">
        <v>90</v>
      </c>
      <c r="AV204" s="13" t="s">
        <v>90</v>
      </c>
      <c r="AW204" s="13" t="s">
        <v>36</v>
      </c>
      <c r="AX204" s="13" t="s">
        <v>88</v>
      </c>
      <c r="AY204" s="177" t="s">
        <v>299</v>
      </c>
    </row>
    <row r="205" spans="2:65" s="1" customFormat="1" ht="24.15" customHeight="1">
      <c r="B205" s="32"/>
      <c r="C205" s="136" t="s">
        <v>378</v>
      </c>
      <c r="D205" s="136" t="s">
        <v>302</v>
      </c>
      <c r="E205" s="137" t="s">
        <v>1630</v>
      </c>
      <c r="F205" s="138" t="s">
        <v>1631</v>
      </c>
      <c r="G205" s="139" t="s">
        <v>1520</v>
      </c>
      <c r="H205" s="140">
        <v>13.331</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2740</v>
      </c>
    </row>
    <row r="206" spans="2:65" s="12" customFormat="1">
      <c r="B206" s="170"/>
      <c r="D206" s="149" t="s">
        <v>1489</v>
      </c>
      <c r="E206" s="171" t="s">
        <v>1</v>
      </c>
      <c r="F206" s="172" t="s">
        <v>1490</v>
      </c>
      <c r="H206" s="171" t="s">
        <v>1</v>
      </c>
      <c r="I206" s="173"/>
      <c r="L206" s="170"/>
      <c r="M206" s="174"/>
      <c r="T206" s="175"/>
      <c r="AT206" s="171" t="s">
        <v>1489</v>
      </c>
      <c r="AU206" s="171" t="s">
        <v>90</v>
      </c>
      <c r="AV206" s="12" t="s">
        <v>88</v>
      </c>
      <c r="AW206" s="12" t="s">
        <v>36</v>
      </c>
      <c r="AX206" s="12" t="s">
        <v>81</v>
      </c>
      <c r="AY206" s="171" t="s">
        <v>299</v>
      </c>
    </row>
    <row r="207" spans="2:65" s="12" customFormat="1">
      <c r="B207" s="170"/>
      <c r="D207" s="149" t="s">
        <v>1489</v>
      </c>
      <c r="E207" s="171" t="s">
        <v>1</v>
      </c>
      <c r="F207" s="172" t="s">
        <v>2703</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2741</v>
      </c>
      <c r="H208" s="179">
        <v>13.331</v>
      </c>
      <c r="I208" s="180"/>
      <c r="L208" s="176"/>
      <c r="M208" s="181"/>
      <c r="T208" s="182"/>
      <c r="AT208" s="177" t="s">
        <v>1489</v>
      </c>
      <c r="AU208" s="177" t="s">
        <v>90</v>
      </c>
      <c r="AV208" s="13" t="s">
        <v>90</v>
      </c>
      <c r="AW208" s="13" t="s">
        <v>36</v>
      </c>
      <c r="AX208" s="13" t="s">
        <v>88</v>
      </c>
      <c r="AY208" s="177" t="s">
        <v>299</v>
      </c>
    </row>
    <row r="209" spans="2:65" s="1" customFormat="1" ht="24.15" customHeight="1">
      <c r="B209" s="32"/>
      <c r="C209" s="136" t="s">
        <v>384</v>
      </c>
      <c r="D209" s="136" t="s">
        <v>302</v>
      </c>
      <c r="E209" s="137" t="s">
        <v>2080</v>
      </c>
      <c r="F209" s="138" t="s">
        <v>2081</v>
      </c>
      <c r="G209" s="139" t="s">
        <v>1520</v>
      </c>
      <c r="H209" s="140">
        <v>2.0819999999999999</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2742</v>
      </c>
    </row>
    <row r="210" spans="2:65" s="12" customFormat="1">
      <c r="B210" s="170"/>
      <c r="D210" s="149" t="s">
        <v>1489</v>
      </c>
      <c r="E210" s="171" t="s">
        <v>1</v>
      </c>
      <c r="F210" s="172" t="s">
        <v>1490</v>
      </c>
      <c r="H210" s="171" t="s">
        <v>1</v>
      </c>
      <c r="I210" s="173"/>
      <c r="L210" s="170"/>
      <c r="M210" s="174"/>
      <c r="T210" s="175"/>
      <c r="AT210" s="171" t="s">
        <v>1489</v>
      </c>
      <c r="AU210" s="171" t="s">
        <v>90</v>
      </c>
      <c r="AV210" s="12" t="s">
        <v>88</v>
      </c>
      <c r="AW210" s="12" t="s">
        <v>36</v>
      </c>
      <c r="AX210" s="12" t="s">
        <v>81</v>
      </c>
      <c r="AY210" s="171" t="s">
        <v>299</v>
      </c>
    </row>
    <row r="211" spans="2:65" s="12" customFormat="1">
      <c r="B211" s="170"/>
      <c r="D211" s="149" t="s">
        <v>1489</v>
      </c>
      <c r="E211" s="171" t="s">
        <v>1</v>
      </c>
      <c r="F211" s="172" t="s">
        <v>2703</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2743</v>
      </c>
      <c r="H212" s="179">
        <v>2.0819999999999999</v>
      </c>
      <c r="I212" s="180"/>
      <c r="L212" s="176"/>
      <c r="M212" s="181"/>
      <c r="T212" s="182"/>
      <c r="AT212" s="177" t="s">
        <v>1489</v>
      </c>
      <c r="AU212" s="177" t="s">
        <v>90</v>
      </c>
      <c r="AV212" s="13" t="s">
        <v>90</v>
      </c>
      <c r="AW212" s="13" t="s">
        <v>36</v>
      </c>
      <c r="AX212" s="13" t="s">
        <v>88</v>
      </c>
      <c r="AY212" s="177" t="s">
        <v>299</v>
      </c>
    </row>
    <row r="213" spans="2:65" s="1" customFormat="1" ht="33" customHeight="1">
      <c r="B213" s="32"/>
      <c r="C213" s="136" t="s">
        <v>389</v>
      </c>
      <c r="D213" s="136" t="s">
        <v>302</v>
      </c>
      <c r="E213" s="137" t="s">
        <v>1634</v>
      </c>
      <c r="F213" s="138" t="s">
        <v>1635</v>
      </c>
      <c r="G213" s="139" t="s">
        <v>1636</v>
      </c>
      <c r="H213" s="140">
        <v>35.411000000000001</v>
      </c>
      <c r="I213" s="141"/>
      <c r="J213" s="142">
        <f>ROUND(I213*H213,2)</f>
        <v>0</v>
      </c>
      <c r="K213" s="138" t="s">
        <v>1487</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2744</v>
      </c>
    </row>
    <row r="214" spans="2:65" s="12" customFormat="1">
      <c r="B214" s="170"/>
      <c r="D214" s="149" t="s">
        <v>1489</v>
      </c>
      <c r="E214" s="171" t="s">
        <v>1</v>
      </c>
      <c r="F214" s="172" t="s">
        <v>1490</v>
      </c>
      <c r="H214" s="171" t="s">
        <v>1</v>
      </c>
      <c r="I214" s="173"/>
      <c r="L214" s="170"/>
      <c r="M214" s="174"/>
      <c r="T214" s="175"/>
      <c r="AT214" s="171" t="s">
        <v>1489</v>
      </c>
      <c r="AU214" s="171" t="s">
        <v>90</v>
      </c>
      <c r="AV214" s="12" t="s">
        <v>88</v>
      </c>
      <c r="AW214" s="12" t="s">
        <v>36</v>
      </c>
      <c r="AX214" s="12" t="s">
        <v>81</v>
      </c>
      <c r="AY214" s="171" t="s">
        <v>299</v>
      </c>
    </row>
    <row r="215" spans="2:65" s="12" customFormat="1">
      <c r="B215" s="170"/>
      <c r="D215" s="149" t="s">
        <v>1489</v>
      </c>
      <c r="E215" s="171" t="s">
        <v>1</v>
      </c>
      <c r="F215" s="172" t="s">
        <v>2703</v>
      </c>
      <c r="H215" s="171" t="s">
        <v>1</v>
      </c>
      <c r="I215" s="173"/>
      <c r="L215" s="170"/>
      <c r="M215" s="174"/>
      <c r="T215" s="175"/>
      <c r="AT215" s="171" t="s">
        <v>1489</v>
      </c>
      <c r="AU215" s="171" t="s">
        <v>90</v>
      </c>
      <c r="AV215" s="12" t="s">
        <v>88</v>
      </c>
      <c r="AW215" s="12" t="s">
        <v>36</v>
      </c>
      <c r="AX215" s="12" t="s">
        <v>81</v>
      </c>
      <c r="AY215" s="171" t="s">
        <v>299</v>
      </c>
    </row>
    <row r="216" spans="2:65" s="13" customFormat="1">
      <c r="B216" s="176"/>
      <c r="D216" s="149" t="s">
        <v>1489</v>
      </c>
      <c r="E216" s="177" t="s">
        <v>1</v>
      </c>
      <c r="F216" s="178" t="s">
        <v>2745</v>
      </c>
      <c r="H216" s="179">
        <v>35.411000000000001</v>
      </c>
      <c r="I216" s="180"/>
      <c r="L216" s="176"/>
      <c r="M216" s="181"/>
      <c r="T216" s="182"/>
      <c r="AT216" s="177" t="s">
        <v>1489</v>
      </c>
      <c r="AU216" s="177" t="s">
        <v>90</v>
      </c>
      <c r="AV216" s="13" t="s">
        <v>90</v>
      </c>
      <c r="AW216" s="13" t="s">
        <v>36</v>
      </c>
      <c r="AX216" s="13" t="s">
        <v>88</v>
      </c>
      <c r="AY216" s="177" t="s">
        <v>299</v>
      </c>
    </row>
    <row r="217" spans="2:65" s="1" customFormat="1" ht="16.5" customHeight="1">
      <c r="B217" s="32"/>
      <c r="C217" s="136" t="s">
        <v>394</v>
      </c>
      <c r="D217" s="136" t="s">
        <v>302</v>
      </c>
      <c r="E217" s="137" t="s">
        <v>1639</v>
      </c>
      <c r="F217" s="138" t="s">
        <v>1640</v>
      </c>
      <c r="G217" s="139" t="s">
        <v>1520</v>
      </c>
      <c r="H217" s="140">
        <v>20.829000000000001</v>
      </c>
      <c r="I217" s="141"/>
      <c r="J217" s="142">
        <f>ROUND(I217*H217,2)</f>
        <v>0</v>
      </c>
      <c r="K217" s="138" t="s">
        <v>1487</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2746</v>
      </c>
    </row>
    <row r="218" spans="2:65" s="12" customFormat="1">
      <c r="B218" s="170"/>
      <c r="D218" s="149" t="s">
        <v>1489</v>
      </c>
      <c r="E218" s="171" t="s">
        <v>1</v>
      </c>
      <c r="F218" s="172" t="s">
        <v>1490</v>
      </c>
      <c r="H218" s="171" t="s">
        <v>1</v>
      </c>
      <c r="I218" s="173"/>
      <c r="L218" s="170"/>
      <c r="M218" s="174"/>
      <c r="T218" s="175"/>
      <c r="AT218" s="171" t="s">
        <v>1489</v>
      </c>
      <c r="AU218" s="171" t="s">
        <v>90</v>
      </c>
      <c r="AV218" s="12" t="s">
        <v>88</v>
      </c>
      <c r="AW218" s="12" t="s">
        <v>36</v>
      </c>
      <c r="AX218" s="12" t="s">
        <v>81</v>
      </c>
      <c r="AY218" s="171" t="s">
        <v>299</v>
      </c>
    </row>
    <row r="219" spans="2:65" s="12" customFormat="1">
      <c r="B219" s="170"/>
      <c r="D219" s="149" t="s">
        <v>1489</v>
      </c>
      <c r="E219" s="171" t="s">
        <v>1</v>
      </c>
      <c r="F219" s="172" t="s">
        <v>2703</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2747</v>
      </c>
      <c r="H220" s="179">
        <v>20.829000000000001</v>
      </c>
      <c r="I220" s="180"/>
      <c r="L220" s="176"/>
      <c r="M220" s="181"/>
      <c r="T220" s="182"/>
      <c r="AT220" s="177" t="s">
        <v>1489</v>
      </c>
      <c r="AU220" s="177" t="s">
        <v>90</v>
      </c>
      <c r="AV220" s="13" t="s">
        <v>90</v>
      </c>
      <c r="AW220" s="13" t="s">
        <v>36</v>
      </c>
      <c r="AX220" s="13" t="s">
        <v>88</v>
      </c>
      <c r="AY220" s="177" t="s">
        <v>299</v>
      </c>
    </row>
    <row r="221" spans="2:65" s="1" customFormat="1" ht="24.15" customHeight="1">
      <c r="B221" s="32"/>
      <c r="C221" s="136" t="s">
        <v>399</v>
      </c>
      <c r="D221" s="136" t="s">
        <v>302</v>
      </c>
      <c r="E221" s="137" t="s">
        <v>1643</v>
      </c>
      <c r="F221" s="138" t="s">
        <v>1644</v>
      </c>
      <c r="G221" s="139" t="s">
        <v>1520</v>
      </c>
      <c r="H221" s="140">
        <v>29.376000000000001</v>
      </c>
      <c r="I221" s="141"/>
      <c r="J221" s="142">
        <f>ROUND(I221*H221,2)</f>
        <v>0</v>
      </c>
      <c r="K221" s="138" t="s">
        <v>1487</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2748</v>
      </c>
    </row>
    <row r="222" spans="2:65" s="12" customFormat="1">
      <c r="B222" s="170"/>
      <c r="D222" s="149" t="s">
        <v>1489</v>
      </c>
      <c r="E222" s="171" t="s">
        <v>1</v>
      </c>
      <c r="F222" s="172" t="s">
        <v>1490</v>
      </c>
      <c r="H222" s="171" t="s">
        <v>1</v>
      </c>
      <c r="I222" s="173"/>
      <c r="L222" s="170"/>
      <c r="M222" s="174"/>
      <c r="T222" s="175"/>
      <c r="AT222" s="171" t="s">
        <v>1489</v>
      </c>
      <c r="AU222" s="171" t="s">
        <v>90</v>
      </c>
      <c r="AV222" s="12" t="s">
        <v>88</v>
      </c>
      <c r="AW222" s="12" t="s">
        <v>36</v>
      </c>
      <c r="AX222" s="12" t="s">
        <v>81</v>
      </c>
      <c r="AY222" s="171" t="s">
        <v>299</v>
      </c>
    </row>
    <row r="223" spans="2:65" s="12" customFormat="1">
      <c r="B223" s="170"/>
      <c r="D223" s="149" t="s">
        <v>1489</v>
      </c>
      <c r="E223" s="171" t="s">
        <v>1</v>
      </c>
      <c r="F223" s="172" t="s">
        <v>2703</v>
      </c>
      <c r="H223" s="171" t="s">
        <v>1</v>
      </c>
      <c r="I223" s="173"/>
      <c r="L223" s="170"/>
      <c r="M223" s="174"/>
      <c r="T223" s="175"/>
      <c r="AT223" s="171" t="s">
        <v>1489</v>
      </c>
      <c r="AU223" s="171" t="s">
        <v>90</v>
      </c>
      <c r="AV223" s="12" t="s">
        <v>88</v>
      </c>
      <c r="AW223" s="12" t="s">
        <v>36</v>
      </c>
      <c r="AX223" s="12" t="s">
        <v>81</v>
      </c>
      <c r="AY223" s="171" t="s">
        <v>299</v>
      </c>
    </row>
    <row r="224" spans="2:65" s="12" customFormat="1">
      <c r="B224" s="170"/>
      <c r="D224" s="149" t="s">
        <v>1489</v>
      </c>
      <c r="E224" s="171" t="s">
        <v>1</v>
      </c>
      <c r="F224" s="172" t="s">
        <v>2089</v>
      </c>
      <c r="H224" s="171" t="s">
        <v>1</v>
      </c>
      <c r="I224" s="173"/>
      <c r="L224" s="170"/>
      <c r="M224" s="174"/>
      <c r="T224" s="175"/>
      <c r="AT224" s="171" t="s">
        <v>1489</v>
      </c>
      <c r="AU224" s="171" t="s">
        <v>90</v>
      </c>
      <c r="AV224" s="12" t="s">
        <v>88</v>
      </c>
      <c r="AW224" s="12" t="s">
        <v>36</v>
      </c>
      <c r="AX224" s="12" t="s">
        <v>81</v>
      </c>
      <c r="AY224" s="171" t="s">
        <v>299</v>
      </c>
    </row>
    <row r="225" spans="2:65" s="13" customFormat="1">
      <c r="B225" s="176"/>
      <c r="D225" s="149" t="s">
        <v>1489</v>
      </c>
      <c r="E225" s="177" t="s">
        <v>1</v>
      </c>
      <c r="F225" s="178" t="s">
        <v>2749</v>
      </c>
      <c r="H225" s="179">
        <v>29.376000000000001</v>
      </c>
      <c r="I225" s="180"/>
      <c r="L225" s="176"/>
      <c r="M225" s="181"/>
      <c r="T225" s="182"/>
      <c r="AT225" s="177" t="s">
        <v>1489</v>
      </c>
      <c r="AU225" s="177" t="s">
        <v>90</v>
      </c>
      <c r="AV225" s="13" t="s">
        <v>90</v>
      </c>
      <c r="AW225" s="13" t="s">
        <v>36</v>
      </c>
      <c r="AX225" s="13" t="s">
        <v>81</v>
      </c>
      <c r="AY225" s="177" t="s">
        <v>299</v>
      </c>
    </row>
    <row r="226" spans="2:65" s="12" customFormat="1">
      <c r="B226" s="170"/>
      <c r="D226" s="149" t="s">
        <v>1489</v>
      </c>
      <c r="E226" s="171" t="s">
        <v>1</v>
      </c>
      <c r="F226" s="172" t="s">
        <v>2750</v>
      </c>
      <c r="H226" s="171" t="s">
        <v>1</v>
      </c>
      <c r="I226" s="173"/>
      <c r="L226" s="170"/>
      <c r="M226" s="174"/>
      <c r="T226" s="175"/>
      <c r="AT226" s="171" t="s">
        <v>1489</v>
      </c>
      <c r="AU226" s="171" t="s">
        <v>90</v>
      </c>
      <c r="AV226" s="12" t="s">
        <v>88</v>
      </c>
      <c r="AW226" s="12" t="s">
        <v>36</v>
      </c>
      <c r="AX226" s="12" t="s">
        <v>81</v>
      </c>
      <c r="AY226" s="171" t="s">
        <v>299</v>
      </c>
    </row>
    <row r="227" spans="2:65" s="12" customFormat="1">
      <c r="B227" s="170"/>
      <c r="D227" s="149" t="s">
        <v>1489</v>
      </c>
      <c r="E227" s="171" t="s">
        <v>1</v>
      </c>
      <c r="F227" s="172" t="s">
        <v>2751</v>
      </c>
      <c r="H227" s="171" t="s">
        <v>1</v>
      </c>
      <c r="I227" s="173"/>
      <c r="L227" s="170"/>
      <c r="M227" s="174"/>
      <c r="T227" s="175"/>
      <c r="AT227" s="171" t="s">
        <v>1489</v>
      </c>
      <c r="AU227" s="171" t="s">
        <v>90</v>
      </c>
      <c r="AV227" s="12" t="s">
        <v>88</v>
      </c>
      <c r="AW227" s="12" t="s">
        <v>36</v>
      </c>
      <c r="AX227" s="12" t="s">
        <v>81</v>
      </c>
      <c r="AY227" s="171" t="s">
        <v>299</v>
      </c>
    </row>
    <row r="228" spans="2:65" s="14" customFormat="1">
      <c r="B228" s="183"/>
      <c r="D228" s="149" t="s">
        <v>1489</v>
      </c>
      <c r="E228" s="184" t="s">
        <v>1</v>
      </c>
      <c r="F228" s="185" t="s">
        <v>1496</v>
      </c>
      <c r="H228" s="186">
        <v>29.376000000000001</v>
      </c>
      <c r="I228" s="187"/>
      <c r="L228" s="183"/>
      <c r="M228" s="188"/>
      <c r="T228" s="189"/>
      <c r="AT228" s="184" t="s">
        <v>1489</v>
      </c>
      <c r="AU228" s="184" t="s">
        <v>90</v>
      </c>
      <c r="AV228" s="14" t="s">
        <v>318</v>
      </c>
      <c r="AW228" s="14" t="s">
        <v>36</v>
      </c>
      <c r="AX228" s="14" t="s">
        <v>88</v>
      </c>
      <c r="AY228" s="184" t="s">
        <v>299</v>
      </c>
    </row>
    <row r="229" spans="2:65" s="1" customFormat="1" ht="24.15" customHeight="1">
      <c r="B229" s="32"/>
      <c r="C229" s="158" t="s">
        <v>7</v>
      </c>
      <c r="D229" s="158" t="s">
        <v>340</v>
      </c>
      <c r="E229" s="159" t="s">
        <v>1665</v>
      </c>
      <c r="F229" s="160" t="s">
        <v>1666</v>
      </c>
      <c r="G229" s="161" t="s">
        <v>1520</v>
      </c>
      <c r="H229" s="162">
        <v>9.4960000000000004</v>
      </c>
      <c r="I229" s="163"/>
      <c r="J229" s="164">
        <f>ROUND(I229*H229,2)</f>
        <v>0</v>
      </c>
      <c r="K229" s="160" t="s">
        <v>1</v>
      </c>
      <c r="L229" s="165"/>
      <c r="M229" s="166" t="s">
        <v>1</v>
      </c>
      <c r="N229" s="167" t="s">
        <v>46</v>
      </c>
      <c r="P229" s="145">
        <f>O229*H229</f>
        <v>0</v>
      </c>
      <c r="Q229" s="145">
        <v>0</v>
      </c>
      <c r="R229" s="145">
        <f>Q229*H229</f>
        <v>0</v>
      </c>
      <c r="S229" s="145">
        <v>0</v>
      </c>
      <c r="T229" s="146">
        <f>S229*H229</f>
        <v>0</v>
      </c>
      <c r="AR229" s="147" t="s">
        <v>337</v>
      </c>
      <c r="AT229" s="147" t="s">
        <v>340</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2752</v>
      </c>
    </row>
    <row r="230" spans="2:65" s="12" customFormat="1">
      <c r="B230" s="170"/>
      <c r="D230" s="149" t="s">
        <v>1489</v>
      </c>
      <c r="E230" s="171" t="s">
        <v>1</v>
      </c>
      <c r="F230" s="172" t="s">
        <v>1490</v>
      </c>
      <c r="H230" s="171" t="s">
        <v>1</v>
      </c>
      <c r="I230" s="173"/>
      <c r="L230" s="170"/>
      <c r="M230" s="174"/>
      <c r="T230" s="175"/>
      <c r="AT230" s="171" t="s">
        <v>1489</v>
      </c>
      <c r="AU230" s="171" t="s">
        <v>90</v>
      </c>
      <c r="AV230" s="12" t="s">
        <v>88</v>
      </c>
      <c r="AW230" s="12" t="s">
        <v>36</v>
      </c>
      <c r="AX230" s="12" t="s">
        <v>81</v>
      </c>
      <c r="AY230" s="171" t="s">
        <v>299</v>
      </c>
    </row>
    <row r="231" spans="2:65" s="12" customFormat="1">
      <c r="B231" s="170"/>
      <c r="D231" s="149" t="s">
        <v>1489</v>
      </c>
      <c r="E231" s="171" t="s">
        <v>1</v>
      </c>
      <c r="F231" s="172" t="s">
        <v>2703</v>
      </c>
      <c r="H231" s="171" t="s">
        <v>1</v>
      </c>
      <c r="I231" s="173"/>
      <c r="L231" s="170"/>
      <c r="M231" s="174"/>
      <c r="T231" s="175"/>
      <c r="AT231" s="171" t="s">
        <v>1489</v>
      </c>
      <c r="AU231" s="171" t="s">
        <v>90</v>
      </c>
      <c r="AV231" s="12" t="s">
        <v>88</v>
      </c>
      <c r="AW231" s="12" t="s">
        <v>36</v>
      </c>
      <c r="AX231" s="12" t="s">
        <v>81</v>
      </c>
      <c r="AY231" s="171" t="s">
        <v>299</v>
      </c>
    </row>
    <row r="232" spans="2:65" s="12" customFormat="1">
      <c r="B232" s="170"/>
      <c r="D232" s="149" t="s">
        <v>1489</v>
      </c>
      <c r="E232" s="171" t="s">
        <v>1</v>
      </c>
      <c r="F232" s="172" t="s">
        <v>1668</v>
      </c>
      <c r="H232" s="171" t="s">
        <v>1</v>
      </c>
      <c r="I232" s="173"/>
      <c r="L232" s="170"/>
      <c r="M232" s="174"/>
      <c r="T232" s="175"/>
      <c r="AT232" s="171" t="s">
        <v>1489</v>
      </c>
      <c r="AU232" s="171" t="s">
        <v>90</v>
      </c>
      <c r="AV232" s="12" t="s">
        <v>88</v>
      </c>
      <c r="AW232" s="12" t="s">
        <v>36</v>
      </c>
      <c r="AX232" s="12" t="s">
        <v>81</v>
      </c>
      <c r="AY232" s="171" t="s">
        <v>299</v>
      </c>
    </row>
    <row r="233" spans="2:65" s="13" customFormat="1">
      <c r="B233" s="176"/>
      <c r="D233" s="149" t="s">
        <v>1489</v>
      </c>
      <c r="E233" s="177" t="s">
        <v>1</v>
      </c>
      <c r="F233" s="178" t="s">
        <v>2753</v>
      </c>
      <c r="H233" s="179">
        <v>9.4960000000000004</v>
      </c>
      <c r="I233" s="180"/>
      <c r="L233" s="176"/>
      <c r="M233" s="181"/>
      <c r="T233" s="182"/>
      <c r="AT233" s="177" t="s">
        <v>1489</v>
      </c>
      <c r="AU233" s="177" t="s">
        <v>90</v>
      </c>
      <c r="AV233" s="13" t="s">
        <v>90</v>
      </c>
      <c r="AW233" s="13" t="s">
        <v>36</v>
      </c>
      <c r="AX233" s="13" t="s">
        <v>88</v>
      </c>
      <c r="AY233" s="177" t="s">
        <v>299</v>
      </c>
    </row>
    <row r="234" spans="2:65" s="1" customFormat="1" ht="24.15" customHeight="1">
      <c r="B234" s="32"/>
      <c r="C234" s="136" t="s">
        <v>408</v>
      </c>
      <c r="D234" s="136" t="s">
        <v>302</v>
      </c>
      <c r="E234" s="137" t="s">
        <v>1670</v>
      </c>
      <c r="F234" s="138" t="s">
        <v>1671</v>
      </c>
      <c r="G234" s="139" t="s">
        <v>1520</v>
      </c>
      <c r="H234" s="140">
        <v>8.3049999999999997</v>
      </c>
      <c r="I234" s="141"/>
      <c r="J234" s="142">
        <f>ROUND(I234*H234,2)</f>
        <v>0</v>
      </c>
      <c r="K234" s="138" t="s">
        <v>1487</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2754</v>
      </c>
    </row>
    <row r="235" spans="2:65" s="12" customFormat="1">
      <c r="B235" s="170"/>
      <c r="D235" s="149" t="s">
        <v>1489</v>
      </c>
      <c r="E235" s="171" t="s">
        <v>1</v>
      </c>
      <c r="F235" s="172" t="s">
        <v>1490</v>
      </c>
      <c r="H235" s="171" t="s">
        <v>1</v>
      </c>
      <c r="I235" s="173"/>
      <c r="L235" s="170"/>
      <c r="M235" s="174"/>
      <c r="T235" s="175"/>
      <c r="AT235" s="171" t="s">
        <v>1489</v>
      </c>
      <c r="AU235" s="171" t="s">
        <v>90</v>
      </c>
      <c r="AV235" s="12" t="s">
        <v>88</v>
      </c>
      <c r="AW235" s="12" t="s">
        <v>36</v>
      </c>
      <c r="AX235" s="12" t="s">
        <v>81</v>
      </c>
      <c r="AY235" s="171" t="s">
        <v>299</v>
      </c>
    </row>
    <row r="236" spans="2:65" s="12" customFormat="1">
      <c r="B236" s="170"/>
      <c r="D236" s="149" t="s">
        <v>1489</v>
      </c>
      <c r="E236" s="171" t="s">
        <v>1</v>
      </c>
      <c r="F236" s="172" t="s">
        <v>2703</v>
      </c>
      <c r="H236" s="171" t="s">
        <v>1</v>
      </c>
      <c r="I236" s="173"/>
      <c r="L236" s="170"/>
      <c r="M236" s="174"/>
      <c r="T236" s="175"/>
      <c r="AT236" s="171" t="s">
        <v>1489</v>
      </c>
      <c r="AU236" s="171" t="s">
        <v>90</v>
      </c>
      <c r="AV236" s="12" t="s">
        <v>88</v>
      </c>
      <c r="AW236" s="12" t="s">
        <v>36</v>
      </c>
      <c r="AX236" s="12" t="s">
        <v>81</v>
      </c>
      <c r="AY236" s="171" t="s">
        <v>299</v>
      </c>
    </row>
    <row r="237" spans="2:65" s="13" customFormat="1">
      <c r="B237" s="176"/>
      <c r="D237" s="149" t="s">
        <v>1489</v>
      </c>
      <c r="E237" s="177" t="s">
        <v>1</v>
      </c>
      <c r="F237" s="178" t="s">
        <v>2755</v>
      </c>
      <c r="H237" s="179">
        <v>9.2089999999999996</v>
      </c>
      <c r="I237" s="180"/>
      <c r="L237" s="176"/>
      <c r="M237" s="181"/>
      <c r="T237" s="182"/>
      <c r="AT237" s="177" t="s">
        <v>1489</v>
      </c>
      <c r="AU237" s="177" t="s">
        <v>90</v>
      </c>
      <c r="AV237" s="13" t="s">
        <v>90</v>
      </c>
      <c r="AW237" s="13" t="s">
        <v>36</v>
      </c>
      <c r="AX237" s="13" t="s">
        <v>81</v>
      </c>
      <c r="AY237" s="177" t="s">
        <v>299</v>
      </c>
    </row>
    <row r="238" spans="2:65" s="13" customFormat="1">
      <c r="B238" s="176"/>
      <c r="D238" s="149" t="s">
        <v>1489</v>
      </c>
      <c r="E238" s="177" t="s">
        <v>1</v>
      </c>
      <c r="F238" s="178" t="s">
        <v>2756</v>
      </c>
      <c r="H238" s="179">
        <v>-0.90400000000000003</v>
      </c>
      <c r="I238" s="180"/>
      <c r="L238" s="176"/>
      <c r="M238" s="181"/>
      <c r="T238" s="182"/>
      <c r="AT238" s="177" t="s">
        <v>1489</v>
      </c>
      <c r="AU238" s="177" t="s">
        <v>90</v>
      </c>
      <c r="AV238" s="13" t="s">
        <v>90</v>
      </c>
      <c r="AW238" s="13" t="s">
        <v>36</v>
      </c>
      <c r="AX238" s="13" t="s">
        <v>81</v>
      </c>
      <c r="AY238" s="177" t="s">
        <v>299</v>
      </c>
    </row>
    <row r="239" spans="2:65" s="14" customFormat="1">
      <c r="B239" s="183"/>
      <c r="D239" s="149" t="s">
        <v>1489</v>
      </c>
      <c r="E239" s="184" t="s">
        <v>1</v>
      </c>
      <c r="F239" s="185" t="s">
        <v>1496</v>
      </c>
      <c r="H239" s="186">
        <v>8.3049999999999997</v>
      </c>
      <c r="I239" s="187"/>
      <c r="L239" s="183"/>
      <c r="M239" s="188"/>
      <c r="T239" s="189"/>
      <c r="AT239" s="184" t="s">
        <v>1489</v>
      </c>
      <c r="AU239" s="184" t="s">
        <v>90</v>
      </c>
      <c r="AV239" s="14" t="s">
        <v>318</v>
      </c>
      <c r="AW239" s="14" t="s">
        <v>36</v>
      </c>
      <c r="AX239" s="14" t="s">
        <v>88</v>
      </c>
      <c r="AY239" s="184" t="s">
        <v>299</v>
      </c>
    </row>
    <row r="240" spans="2:65" s="1" customFormat="1" ht="16.5" customHeight="1">
      <c r="B240" s="32"/>
      <c r="C240" s="158" t="s">
        <v>413</v>
      </c>
      <c r="D240" s="158" t="s">
        <v>340</v>
      </c>
      <c r="E240" s="159" t="s">
        <v>1678</v>
      </c>
      <c r="F240" s="160" t="s">
        <v>1679</v>
      </c>
      <c r="G240" s="161" t="s">
        <v>1636</v>
      </c>
      <c r="H240" s="162">
        <v>16.61</v>
      </c>
      <c r="I240" s="163"/>
      <c r="J240" s="164">
        <f>ROUND(I240*H240,2)</f>
        <v>0</v>
      </c>
      <c r="K240" s="160" t="s">
        <v>1487</v>
      </c>
      <c r="L240" s="165"/>
      <c r="M240" s="166" t="s">
        <v>1</v>
      </c>
      <c r="N240" s="167" t="s">
        <v>46</v>
      </c>
      <c r="P240" s="145">
        <f>O240*H240</f>
        <v>0</v>
      </c>
      <c r="Q240" s="145">
        <v>0</v>
      </c>
      <c r="R240" s="145">
        <f>Q240*H240</f>
        <v>0</v>
      </c>
      <c r="S240" s="145">
        <v>0</v>
      </c>
      <c r="T240" s="146">
        <f>S240*H240</f>
        <v>0</v>
      </c>
      <c r="AR240" s="147" t="s">
        <v>337</v>
      </c>
      <c r="AT240" s="147" t="s">
        <v>340</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2757</v>
      </c>
    </row>
    <row r="241" spans="2:65" s="13" customFormat="1">
      <c r="B241" s="176"/>
      <c r="D241" s="149" t="s">
        <v>1489</v>
      </c>
      <c r="F241" s="178" t="s">
        <v>2758</v>
      </c>
      <c r="H241" s="179">
        <v>16.61</v>
      </c>
      <c r="I241" s="180"/>
      <c r="L241" s="176"/>
      <c r="M241" s="181"/>
      <c r="T241" s="182"/>
      <c r="AT241" s="177" t="s">
        <v>1489</v>
      </c>
      <c r="AU241" s="177" t="s">
        <v>90</v>
      </c>
      <c r="AV241" s="13" t="s">
        <v>90</v>
      </c>
      <c r="AW241" s="13" t="s">
        <v>4</v>
      </c>
      <c r="AX241" s="13" t="s">
        <v>88</v>
      </c>
      <c r="AY241" s="177" t="s">
        <v>299</v>
      </c>
    </row>
    <row r="242" spans="2:65" s="11" customFormat="1" ht="22.95" customHeight="1">
      <c r="B242" s="124"/>
      <c r="D242" s="125" t="s">
        <v>80</v>
      </c>
      <c r="E242" s="134" t="s">
        <v>90</v>
      </c>
      <c r="F242" s="134" t="s">
        <v>1693</v>
      </c>
      <c r="I242" s="127"/>
      <c r="J242" s="135">
        <f>BK242</f>
        <v>0</v>
      </c>
      <c r="L242" s="124"/>
      <c r="M242" s="129"/>
      <c r="P242" s="130">
        <f>SUM(P243:P250)</f>
        <v>0</v>
      </c>
      <c r="R242" s="130">
        <f>SUM(R243:R250)</f>
        <v>6.2670999999999994E-3</v>
      </c>
      <c r="T242" s="131">
        <f>SUM(T243:T250)</f>
        <v>0</v>
      </c>
      <c r="AR242" s="125" t="s">
        <v>88</v>
      </c>
      <c r="AT242" s="132" t="s">
        <v>80</v>
      </c>
      <c r="AU242" s="132" t="s">
        <v>88</v>
      </c>
      <c r="AY242" s="125" t="s">
        <v>299</v>
      </c>
      <c r="BK242" s="133">
        <f>SUM(BK243:BK250)</f>
        <v>0</v>
      </c>
    </row>
    <row r="243" spans="2:65" s="1" customFormat="1" ht="24.15" customHeight="1">
      <c r="B243" s="32"/>
      <c r="C243" s="136" t="s">
        <v>418</v>
      </c>
      <c r="D243" s="136" t="s">
        <v>302</v>
      </c>
      <c r="E243" s="137" t="s">
        <v>1694</v>
      </c>
      <c r="F243" s="138" t="s">
        <v>1695</v>
      </c>
      <c r="G243" s="139" t="s">
        <v>1520</v>
      </c>
      <c r="H243" s="140">
        <v>1.204</v>
      </c>
      <c r="I243" s="141"/>
      <c r="J243" s="142">
        <f>ROUND(I243*H243,2)</f>
        <v>0</v>
      </c>
      <c r="K243" s="138" t="s">
        <v>1487</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2759</v>
      </c>
    </row>
    <row r="244" spans="2:65" s="12" customFormat="1">
      <c r="B244" s="170"/>
      <c r="D244" s="149" t="s">
        <v>1489</v>
      </c>
      <c r="E244" s="171" t="s">
        <v>1</v>
      </c>
      <c r="F244" s="172" t="s">
        <v>1490</v>
      </c>
      <c r="H244" s="171" t="s">
        <v>1</v>
      </c>
      <c r="I244" s="173"/>
      <c r="L244" s="170"/>
      <c r="M244" s="174"/>
      <c r="T244" s="175"/>
      <c r="AT244" s="171" t="s">
        <v>1489</v>
      </c>
      <c r="AU244" s="171" t="s">
        <v>90</v>
      </c>
      <c r="AV244" s="12" t="s">
        <v>88</v>
      </c>
      <c r="AW244" s="12" t="s">
        <v>36</v>
      </c>
      <c r="AX244" s="12" t="s">
        <v>81</v>
      </c>
      <c r="AY244" s="171" t="s">
        <v>299</v>
      </c>
    </row>
    <row r="245" spans="2:65" s="12" customFormat="1">
      <c r="B245" s="170"/>
      <c r="D245" s="149" t="s">
        <v>1489</v>
      </c>
      <c r="E245" s="171" t="s">
        <v>1</v>
      </c>
      <c r="F245" s="172" t="s">
        <v>2703</v>
      </c>
      <c r="H245" s="171" t="s">
        <v>1</v>
      </c>
      <c r="I245" s="173"/>
      <c r="L245" s="170"/>
      <c r="M245" s="174"/>
      <c r="T245" s="175"/>
      <c r="AT245" s="171" t="s">
        <v>1489</v>
      </c>
      <c r="AU245" s="171" t="s">
        <v>90</v>
      </c>
      <c r="AV245" s="12" t="s">
        <v>88</v>
      </c>
      <c r="AW245" s="12" t="s">
        <v>36</v>
      </c>
      <c r="AX245" s="12" t="s">
        <v>81</v>
      </c>
      <c r="AY245" s="171" t="s">
        <v>299</v>
      </c>
    </row>
    <row r="246" spans="2:65" s="13" customFormat="1">
      <c r="B246" s="176"/>
      <c r="D246" s="149" t="s">
        <v>1489</v>
      </c>
      <c r="E246" s="177" t="s">
        <v>1</v>
      </c>
      <c r="F246" s="178" t="s">
        <v>2760</v>
      </c>
      <c r="H246" s="179">
        <v>1.204</v>
      </c>
      <c r="I246" s="180"/>
      <c r="L246" s="176"/>
      <c r="M246" s="181"/>
      <c r="T246" s="182"/>
      <c r="AT246" s="177" t="s">
        <v>1489</v>
      </c>
      <c r="AU246" s="177" t="s">
        <v>90</v>
      </c>
      <c r="AV246" s="13" t="s">
        <v>90</v>
      </c>
      <c r="AW246" s="13" t="s">
        <v>36</v>
      </c>
      <c r="AX246" s="13" t="s">
        <v>88</v>
      </c>
      <c r="AY246" s="177" t="s">
        <v>299</v>
      </c>
    </row>
    <row r="247" spans="2:65" s="1" customFormat="1" ht="24.15" customHeight="1">
      <c r="B247" s="32"/>
      <c r="C247" s="136" t="s">
        <v>423</v>
      </c>
      <c r="D247" s="136" t="s">
        <v>302</v>
      </c>
      <c r="E247" s="137" t="s">
        <v>1698</v>
      </c>
      <c r="F247" s="138" t="s">
        <v>1699</v>
      </c>
      <c r="G247" s="139" t="s">
        <v>647</v>
      </c>
      <c r="H247" s="140">
        <v>12.79</v>
      </c>
      <c r="I247" s="141"/>
      <c r="J247" s="142">
        <f>ROUND(I247*H247,2)</f>
        <v>0</v>
      </c>
      <c r="K247" s="138" t="s">
        <v>1487</v>
      </c>
      <c r="L247" s="32"/>
      <c r="M247" s="143" t="s">
        <v>1</v>
      </c>
      <c r="N247" s="144" t="s">
        <v>46</v>
      </c>
      <c r="P247" s="145">
        <f>O247*H247</f>
        <v>0</v>
      </c>
      <c r="Q247" s="145">
        <v>4.8999999999999998E-4</v>
      </c>
      <c r="R247" s="145">
        <f>Q247*H247</f>
        <v>6.2670999999999994E-3</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2761</v>
      </c>
    </row>
    <row r="248" spans="2:65" s="12" customFormat="1">
      <c r="B248" s="170"/>
      <c r="D248" s="149" t="s">
        <v>1489</v>
      </c>
      <c r="E248" s="171" t="s">
        <v>1</v>
      </c>
      <c r="F248" s="172" t="s">
        <v>1490</v>
      </c>
      <c r="H248" s="171" t="s">
        <v>1</v>
      </c>
      <c r="I248" s="173"/>
      <c r="L248" s="170"/>
      <c r="M248" s="174"/>
      <c r="T248" s="175"/>
      <c r="AT248" s="171" t="s">
        <v>1489</v>
      </c>
      <c r="AU248" s="171" t="s">
        <v>90</v>
      </c>
      <c r="AV248" s="12" t="s">
        <v>88</v>
      </c>
      <c r="AW248" s="12" t="s">
        <v>36</v>
      </c>
      <c r="AX248" s="12" t="s">
        <v>81</v>
      </c>
      <c r="AY248" s="171" t="s">
        <v>299</v>
      </c>
    </row>
    <row r="249" spans="2:65" s="12" customFormat="1">
      <c r="B249" s="170"/>
      <c r="D249" s="149" t="s">
        <v>1489</v>
      </c>
      <c r="E249" s="171" t="s">
        <v>1</v>
      </c>
      <c r="F249" s="172" t="s">
        <v>2703</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2762</v>
      </c>
      <c r="H250" s="179">
        <v>12.79</v>
      </c>
      <c r="I250" s="180"/>
      <c r="L250" s="176"/>
      <c r="M250" s="181"/>
      <c r="T250" s="182"/>
      <c r="AT250" s="177" t="s">
        <v>1489</v>
      </c>
      <c r="AU250" s="177" t="s">
        <v>90</v>
      </c>
      <c r="AV250" s="13" t="s">
        <v>90</v>
      </c>
      <c r="AW250" s="13" t="s">
        <v>36</v>
      </c>
      <c r="AX250" s="13" t="s">
        <v>88</v>
      </c>
      <c r="AY250" s="177" t="s">
        <v>299</v>
      </c>
    </row>
    <row r="251" spans="2:65" s="11" customFormat="1" ht="22.95" customHeight="1">
      <c r="B251" s="124"/>
      <c r="D251" s="125" t="s">
        <v>80</v>
      </c>
      <c r="E251" s="134" t="s">
        <v>318</v>
      </c>
      <c r="F251" s="134" t="s">
        <v>1702</v>
      </c>
      <c r="I251" s="127"/>
      <c r="J251" s="135">
        <f>BK251</f>
        <v>0</v>
      </c>
      <c r="L251" s="124"/>
      <c r="M251" s="129"/>
      <c r="P251" s="130">
        <f>SUM(P252:P266)</f>
        <v>0</v>
      </c>
      <c r="R251" s="130">
        <f>SUM(R252:R266)</f>
        <v>4.7279999999999996E-3</v>
      </c>
      <c r="T251" s="131">
        <f>SUM(T252:T266)</f>
        <v>0</v>
      </c>
      <c r="AR251" s="125" t="s">
        <v>88</v>
      </c>
      <c r="AT251" s="132" t="s">
        <v>80</v>
      </c>
      <c r="AU251" s="132" t="s">
        <v>88</v>
      </c>
      <c r="AY251" s="125" t="s">
        <v>299</v>
      </c>
      <c r="BK251" s="133">
        <f>SUM(BK252:BK266)</f>
        <v>0</v>
      </c>
    </row>
    <row r="252" spans="2:65" s="1" customFormat="1" ht="16.5" customHeight="1">
      <c r="B252" s="32"/>
      <c r="C252" s="136" t="s">
        <v>428</v>
      </c>
      <c r="D252" s="136" t="s">
        <v>302</v>
      </c>
      <c r="E252" s="137" t="s">
        <v>1703</v>
      </c>
      <c r="F252" s="138" t="s">
        <v>1704</v>
      </c>
      <c r="G252" s="139" t="s">
        <v>1520</v>
      </c>
      <c r="H252" s="140">
        <v>2.8479999999999999</v>
      </c>
      <c r="I252" s="141"/>
      <c r="J252" s="142">
        <f>ROUND(I252*H252,2)</f>
        <v>0</v>
      </c>
      <c r="K252" s="138" t="s">
        <v>1487</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2763</v>
      </c>
    </row>
    <row r="253" spans="2:65" s="12" customFormat="1">
      <c r="B253" s="170"/>
      <c r="D253" s="149" t="s">
        <v>1489</v>
      </c>
      <c r="E253" s="171" t="s">
        <v>1</v>
      </c>
      <c r="F253" s="172" t="s">
        <v>1490</v>
      </c>
      <c r="H253" s="171" t="s">
        <v>1</v>
      </c>
      <c r="I253" s="173"/>
      <c r="L253" s="170"/>
      <c r="M253" s="174"/>
      <c r="T253" s="175"/>
      <c r="AT253" s="171" t="s">
        <v>1489</v>
      </c>
      <c r="AU253" s="171" t="s">
        <v>90</v>
      </c>
      <c r="AV253" s="12" t="s">
        <v>88</v>
      </c>
      <c r="AW253" s="12" t="s">
        <v>36</v>
      </c>
      <c r="AX253" s="12" t="s">
        <v>81</v>
      </c>
      <c r="AY253" s="171" t="s">
        <v>299</v>
      </c>
    </row>
    <row r="254" spans="2:65" s="12" customFormat="1">
      <c r="B254" s="170"/>
      <c r="D254" s="149" t="s">
        <v>1489</v>
      </c>
      <c r="E254" s="171" t="s">
        <v>1</v>
      </c>
      <c r="F254" s="172" t="s">
        <v>2703</v>
      </c>
      <c r="H254" s="171" t="s">
        <v>1</v>
      </c>
      <c r="I254" s="173"/>
      <c r="L254" s="170"/>
      <c r="M254" s="174"/>
      <c r="T254" s="175"/>
      <c r="AT254" s="171" t="s">
        <v>1489</v>
      </c>
      <c r="AU254" s="171" t="s">
        <v>90</v>
      </c>
      <c r="AV254" s="12" t="s">
        <v>88</v>
      </c>
      <c r="AW254" s="12" t="s">
        <v>36</v>
      </c>
      <c r="AX254" s="12" t="s">
        <v>81</v>
      </c>
      <c r="AY254" s="171" t="s">
        <v>299</v>
      </c>
    </row>
    <row r="255" spans="2:65" s="13" customFormat="1">
      <c r="B255" s="176"/>
      <c r="D255" s="149" t="s">
        <v>1489</v>
      </c>
      <c r="E255" s="177" t="s">
        <v>1</v>
      </c>
      <c r="F255" s="178" t="s">
        <v>2764</v>
      </c>
      <c r="H255" s="179">
        <v>2.302</v>
      </c>
      <c r="I255" s="180"/>
      <c r="L255" s="176"/>
      <c r="M255" s="181"/>
      <c r="T255" s="182"/>
      <c r="AT255" s="177" t="s">
        <v>1489</v>
      </c>
      <c r="AU255" s="177" t="s">
        <v>90</v>
      </c>
      <c r="AV255" s="13" t="s">
        <v>90</v>
      </c>
      <c r="AW255" s="13" t="s">
        <v>36</v>
      </c>
      <c r="AX255" s="13" t="s">
        <v>81</v>
      </c>
      <c r="AY255" s="177" t="s">
        <v>299</v>
      </c>
    </row>
    <row r="256" spans="2:65" s="13" customFormat="1">
      <c r="B256" s="176"/>
      <c r="D256" s="149" t="s">
        <v>1489</v>
      </c>
      <c r="E256" s="177" t="s">
        <v>1</v>
      </c>
      <c r="F256" s="178" t="s">
        <v>1707</v>
      </c>
      <c r="H256" s="179">
        <v>0.54600000000000004</v>
      </c>
      <c r="I256" s="180"/>
      <c r="L256" s="176"/>
      <c r="M256" s="181"/>
      <c r="T256" s="182"/>
      <c r="AT256" s="177" t="s">
        <v>1489</v>
      </c>
      <c r="AU256" s="177" t="s">
        <v>90</v>
      </c>
      <c r="AV256" s="13" t="s">
        <v>90</v>
      </c>
      <c r="AW256" s="13" t="s">
        <v>36</v>
      </c>
      <c r="AX256" s="13" t="s">
        <v>81</v>
      </c>
      <c r="AY256" s="177" t="s">
        <v>299</v>
      </c>
    </row>
    <row r="257" spans="2:65" s="14" customFormat="1">
      <c r="B257" s="183"/>
      <c r="D257" s="149" t="s">
        <v>1489</v>
      </c>
      <c r="E257" s="184" t="s">
        <v>1</v>
      </c>
      <c r="F257" s="185" t="s">
        <v>1496</v>
      </c>
      <c r="H257" s="186">
        <v>2.8479999999999999</v>
      </c>
      <c r="I257" s="187"/>
      <c r="L257" s="183"/>
      <c r="M257" s="188"/>
      <c r="T257" s="189"/>
      <c r="AT257" s="184" t="s">
        <v>1489</v>
      </c>
      <c r="AU257" s="184" t="s">
        <v>90</v>
      </c>
      <c r="AV257" s="14" t="s">
        <v>318</v>
      </c>
      <c r="AW257" s="14" t="s">
        <v>36</v>
      </c>
      <c r="AX257" s="14" t="s">
        <v>88</v>
      </c>
      <c r="AY257" s="184" t="s">
        <v>299</v>
      </c>
    </row>
    <row r="258" spans="2:65" s="1" customFormat="1" ht="33" customHeight="1">
      <c r="B258" s="32"/>
      <c r="C258" s="136" t="s">
        <v>433</v>
      </c>
      <c r="D258" s="136" t="s">
        <v>302</v>
      </c>
      <c r="E258" s="137" t="s">
        <v>1714</v>
      </c>
      <c r="F258" s="138" t="s">
        <v>1715</v>
      </c>
      <c r="G258" s="139" t="s">
        <v>1520</v>
      </c>
      <c r="H258" s="140">
        <v>0.22500000000000001</v>
      </c>
      <c r="I258" s="141"/>
      <c r="J258" s="142">
        <f>ROUND(I258*H258,2)</f>
        <v>0</v>
      </c>
      <c r="K258" s="138" t="s">
        <v>1487</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2765</v>
      </c>
    </row>
    <row r="259" spans="2:65" s="12" customFormat="1">
      <c r="B259" s="170"/>
      <c r="D259" s="149" t="s">
        <v>1489</v>
      </c>
      <c r="E259" s="171" t="s">
        <v>1</v>
      </c>
      <c r="F259" s="172" t="s">
        <v>1490</v>
      </c>
      <c r="H259" s="171" t="s">
        <v>1</v>
      </c>
      <c r="I259" s="173"/>
      <c r="L259" s="170"/>
      <c r="M259" s="174"/>
      <c r="T259" s="175"/>
      <c r="AT259" s="171" t="s">
        <v>1489</v>
      </c>
      <c r="AU259" s="171" t="s">
        <v>90</v>
      </c>
      <c r="AV259" s="12" t="s">
        <v>88</v>
      </c>
      <c r="AW259" s="12" t="s">
        <v>36</v>
      </c>
      <c r="AX259" s="12" t="s">
        <v>81</v>
      </c>
      <c r="AY259" s="171" t="s">
        <v>299</v>
      </c>
    </row>
    <row r="260" spans="2:65" s="12" customFormat="1">
      <c r="B260" s="170"/>
      <c r="D260" s="149" t="s">
        <v>1489</v>
      </c>
      <c r="E260" s="171" t="s">
        <v>1</v>
      </c>
      <c r="F260" s="172" t="s">
        <v>2703</v>
      </c>
      <c r="H260" s="171" t="s">
        <v>1</v>
      </c>
      <c r="I260" s="173"/>
      <c r="L260" s="170"/>
      <c r="M260" s="174"/>
      <c r="T260" s="175"/>
      <c r="AT260" s="171" t="s">
        <v>1489</v>
      </c>
      <c r="AU260" s="171" t="s">
        <v>90</v>
      </c>
      <c r="AV260" s="12" t="s">
        <v>88</v>
      </c>
      <c r="AW260" s="12" t="s">
        <v>36</v>
      </c>
      <c r="AX260" s="12" t="s">
        <v>81</v>
      </c>
      <c r="AY260" s="171" t="s">
        <v>299</v>
      </c>
    </row>
    <row r="261" spans="2:65" s="13" customFormat="1">
      <c r="B261" s="176"/>
      <c r="D261" s="149" t="s">
        <v>1489</v>
      </c>
      <c r="E261" s="177" t="s">
        <v>1</v>
      </c>
      <c r="F261" s="178" t="s">
        <v>2766</v>
      </c>
      <c r="H261" s="179">
        <v>0.22500000000000001</v>
      </c>
      <c r="I261" s="180"/>
      <c r="L261" s="176"/>
      <c r="M261" s="181"/>
      <c r="T261" s="182"/>
      <c r="AT261" s="177" t="s">
        <v>1489</v>
      </c>
      <c r="AU261" s="177" t="s">
        <v>90</v>
      </c>
      <c r="AV261" s="13" t="s">
        <v>90</v>
      </c>
      <c r="AW261" s="13" t="s">
        <v>36</v>
      </c>
      <c r="AX261" s="13" t="s">
        <v>88</v>
      </c>
      <c r="AY261" s="177" t="s">
        <v>299</v>
      </c>
    </row>
    <row r="262" spans="2:65" s="1" customFormat="1" ht="33" customHeight="1">
      <c r="B262" s="32"/>
      <c r="C262" s="136" t="s">
        <v>438</v>
      </c>
      <c r="D262" s="136" t="s">
        <v>302</v>
      </c>
      <c r="E262" s="137" t="s">
        <v>1721</v>
      </c>
      <c r="F262" s="138" t="s">
        <v>1722</v>
      </c>
      <c r="G262" s="139" t="s">
        <v>375</v>
      </c>
      <c r="H262" s="140">
        <v>0.6</v>
      </c>
      <c r="I262" s="141"/>
      <c r="J262" s="142">
        <f>ROUND(I262*H262,2)</f>
        <v>0</v>
      </c>
      <c r="K262" s="138" t="s">
        <v>1487</v>
      </c>
      <c r="L262" s="32"/>
      <c r="M262" s="143" t="s">
        <v>1</v>
      </c>
      <c r="N262" s="144" t="s">
        <v>46</v>
      </c>
      <c r="P262" s="145">
        <f>O262*H262</f>
        <v>0</v>
      </c>
      <c r="Q262" s="145">
        <v>7.8799999999999999E-3</v>
      </c>
      <c r="R262" s="145">
        <f>Q262*H262</f>
        <v>4.7279999999999996E-3</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2767</v>
      </c>
    </row>
    <row r="263" spans="2:65" s="12" customFormat="1">
      <c r="B263" s="170"/>
      <c r="D263" s="149" t="s">
        <v>1489</v>
      </c>
      <c r="E263" s="171" t="s">
        <v>1</v>
      </c>
      <c r="F263" s="172" t="s">
        <v>1490</v>
      </c>
      <c r="H263" s="171" t="s">
        <v>1</v>
      </c>
      <c r="I263" s="173"/>
      <c r="L263" s="170"/>
      <c r="M263" s="174"/>
      <c r="T263" s="175"/>
      <c r="AT263" s="171" t="s">
        <v>1489</v>
      </c>
      <c r="AU263" s="171" t="s">
        <v>90</v>
      </c>
      <c r="AV263" s="12" t="s">
        <v>88</v>
      </c>
      <c r="AW263" s="12" t="s">
        <v>36</v>
      </c>
      <c r="AX263" s="12" t="s">
        <v>81</v>
      </c>
      <c r="AY263" s="171" t="s">
        <v>299</v>
      </c>
    </row>
    <row r="264" spans="2:65" s="12" customFormat="1">
      <c r="B264" s="170"/>
      <c r="D264" s="149" t="s">
        <v>1489</v>
      </c>
      <c r="E264" s="171" t="s">
        <v>1</v>
      </c>
      <c r="F264" s="172" t="s">
        <v>2703</v>
      </c>
      <c r="H264" s="171" t="s">
        <v>1</v>
      </c>
      <c r="I264" s="173"/>
      <c r="L264" s="170"/>
      <c r="M264" s="174"/>
      <c r="T264" s="175"/>
      <c r="AT264" s="171" t="s">
        <v>1489</v>
      </c>
      <c r="AU264" s="171" t="s">
        <v>90</v>
      </c>
      <c r="AV264" s="12" t="s">
        <v>88</v>
      </c>
      <c r="AW264" s="12" t="s">
        <v>36</v>
      </c>
      <c r="AX264" s="12" t="s">
        <v>81</v>
      </c>
      <c r="AY264" s="171" t="s">
        <v>299</v>
      </c>
    </row>
    <row r="265" spans="2:65" s="13" customFormat="1">
      <c r="B265" s="176"/>
      <c r="D265" s="149" t="s">
        <v>1489</v>
      </c>
      <c r="E265" s="177" t="s">
        <v>1</v>
      </c>
      <c r="F265" s="178" t="s">
        <v>2768</v>
      </c>
      <c r="H265" s="179">
        <v>0.6</v>
      </c>
      <c r="I265" s="180"/>
      <c r="L265" s="176"/>
      <c r="M265" s="181"/>
      <c r="T265" s="182"/>
      <c r="AT265" s="177" t="s">
        <v>1489</v>
      </c>
      <c r="AU265" s="177" t="s">
        <v>90</v>
      </c>
      <c r="AV265" s="13" t="s">
        <v>90</v>
      </c>
      <c r="AW265" s="13" t="s">
        <v>36</v>
      </c>
      <c r="AX265" s="13" t="s">
        <v>88</v>
      </c>
      <c r="AY265" s="177" t="s">
        <v>299</v>
      </c>
    </row>
    <row r="266" spans="2:65" s="1" customFormat="1" ht="37.950000000000003" customHeight="1">
      <c r="B266" s="32"/>
      <c r="C266" s="136" t="s">
        <v>444</v>
      </c>
      <c r="D266" s="136" t="s">
        <v>302</v>
      </c>
      <c r="E266" s="137" t="s">
        <v>1725</v>
      </c>
      <c r="F266" s="138" t="s">
        <v>1726</v>
      </c>
      <c r="G266" s="139" t="s">
        <v>375</v>
      </c>
      <c r="H266" s="140">
        <v>0.6</v>
      </c>
      <c r="I266" s="141"/>
      <c r="J266" s="142">
        <f>ROUND(I266*H266,2)</f>
        <v>0</v>
      </c>
      <c r="K266" s="138" t="s">
        <v>1487</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2769</v>
      </c>
    </row>
    <row r="267" spans="2:65" s="11" customFormat="1" ht="22.95" customHeight="1">
      <c r="B267" s="124"/>
      <c r="D267" s="125" t="s">
        <v>80</v>
      </c>
      <c r="E267" s="134" t="s">
        <v>337</v>
      </c>
      <c r="F267" s="134" t="s">
        <v>2607</v>
      </c>
      <c r="I267" s="127"/>
      <c r="J267" s="135">
        <f>BK267</f>
        <v>0</v>
      </c>
      <c r="L267" s="124"/>
      <c r="M267" s="129"/>
      <c r="P267" s="130">
        <f>SUM(P268:P305)</f>
        <v>0</v>
      </c>
      <c r="R267" s="130">
        <f>SUM(R268:R305)</f>
        <v>1.3739657599999999</v>
      </c>
      <c r="T267" s="131">
        <f>SUM(T268:T305)</f>
        <v>0</v>
      </c>
      <c r="AR267" s="125" t="s">
        <v>88</v>
      </c>
      <c r="AT267" s="132" t="s">
        <v>80</v>
      </c>
      <c r="AU267" s="132" t="s">
        <v>88</v>
      </c>
      <c r="AY267" s="125" t="s">
        <v>299</v>
      </c>
      <c r="BK267" s="133">
        <f>SUM(BK268:BK305)</f>
        <v>0</v>
      </c>
    </row>
    <row r="268" spans="2:65" s="1" customFormat="1" ht="24.15" customHeight="1">
      <c r="B268" s="32"/>
      <c r="C268" s="136" t="s">
        <v>448</v>
      </c>
      <c r="D268" s="136" t="s">
        <v>302</v>
      </c>
      <c r="E268" s="137" t="s">
        <v>1729</v>
      </c>
      <c r="F268" s="138" t="s">
        <v>1730</v>
      </c>
      <c r="G268" s="139" t="s">
        <v>647</v>
      </c>
      <c r="H268" s="140">
        <v>12.79</v>
      </c>
      <c r="I268" s="141"/>
      <c r="J268" s="142">
        <f>ROUND(I268*H268,2)</f>
        <v>0</v>
      </c>
      <c r="K268" s="138" t="s">
        <v>1487</v>
      </c>
      <c r="L268" s="32"/>
      <c r="M268" s="143" t="s">
        <v>1</v>
      </c>
      <c r="N268" s="144" t="s">
        <v>46</v>
      </c>
      <c r="P268" s="145">
        <f>O268*H268</f>
        <v>0</v>
      </c>
      <c r="Q268" s="145">
        <v>2.0000000000000002E-5</v>
      </c>
      <c r="R268" s="145">
        <f>Q268*H268</f>
        <v>2.5579999999999998E-4</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2770</v>
      </c>
    </row>
    <row r="269" spans="2:65" s="12" customFormat="1">
      <c r="B269" s="170"/>
      <c r="D269" s="149" t="s">
        <v>1489</v>
      </c>
      <c r="E269" s="171" t="s">
        <v>1</v>
      </c>
      <c r="F269" s="172" t="s">
        <v>1490</v>
      </c>
      <c r="H269" s="171" t="s">
        <v>1</v>
      </c>
      <c r="I269" s="173"/>
      <c r="L269" s="170"/>
      <c r="M269" s="174"/>
      <c r="T269" s="175"/>
      <c r="AT269" s="171" t="s">
        <v>1489</v>
      </c>
      <c r="AU269" s="171" t="s">
        <v>90</v>
      </c>
      <c r="AV269" s="12" t="s">
        <v>88</v>
      </c>
      <c r="AW269" s="12" t="s">
        <v>36</v>
      </c>
      <c r="AX269" s="12" t="s">
        <v>81</v>
      </c>
      <c r="AY269" s="171" t="s">
        <v>299</v>
      </c>
    </row>
    <row r="270" spans="2:65" s="12" customFormat="1">
      <c r="B270" s="170"/>
      <c r="D270" s="149" t="s">
        <v>1489</v>
      </c>
      <c r="E270" s="171" t="s">
        <v>1</v>
      </c>
      <c r="F270" s="172" t="s">
        <v>2703</v>
      </c>
      <c r="H270" s="171" t="s">
        <v>1</v>
      </c>
      <c r="I270" s="173"/>
      <c r="L270" s="170"/>
      <c r="M270" s="174"/>
      <c r="T270" s="175"/>
      <c r="AT270" s="171" t="s">
        <v>1489</v>
      </c>
      <c r="AU270" s="171" t="s">
        <v>90</v>
      </c>
      <c r="AV270" s="12" t="s">
        <v>88</v>
      </c>
      <c r="AW270" s="12" t="s">
        <v>36</v>
      </c>
      <c r="AX270" s="12" t="s">
        <v>81</v>
      </c>
      <c r="AY270" s="171" t="s">
        <v>299</v>
      </c>
    </row>
    <row r="271" spans="2:65" s="13" customFormat="1">
      <c r="B271" s="176"/>
      <c r="D271" s="149" t="s">
        <v>1489</v>
      </c>
      <c r="E271" s="177" t="s">
        <v>1</v>
      </c>
      <c r="F271" s="178" t="s">
        <v>2762</v>
      </c>
      <c r="H271" s="179">
        <v>12.79</v>
      </c>
      <c r="I271" s="180"/>
      <c r="L271" s="176"/>
      <c r="M271" s="181"/>
      <c r="T271" s="182"/>
      <c r="AT271" s="177" t="s">
        <v>1489</v>
      </c>
      <c r="AU271" s="177" t="s">
        <v>90</v>
      </c>
      <c r="AV271" s="13" t="s">
        <v>90</v>
      </c>
      <c r="AW271" s="13" t="s">
        <v>36</v>
      </c>
      <c r="AX271" s="13" t="s">
        <v>88</v>
      </c>
      <c r="AY271" s="177" t="s">
        <v>299</v>
      </c>
    </row>
    <row r="272" spans="2:65" s="1" customFormat="1" ht="16.5" customHeight="1">
      <c r="B272" s="32"/>
      <c r="C272" s="158" t="s">
        <v>452</v>
      </c>
      <c r="D272" s="158" t="s">
        <v>340</v>
      </c>
      <c r="E272" s="159" t="s">
        <v>1733</v>
      </c>
      <c r="F272" s="160" t="s">
        <v>1734</v>
      </c>
      <c r="G272" s="161" t="s">
        <v>647</v>
      </c>
      <c r="H272" s="162">
        <v>12.981999999999999</v>
      </c>
      <c r="I272" s="163"/>
      <c r="J272" s="164">
        <f>ROUND(I272*H272,2)</f>
        <v>0</v>
      </c>
      <c r="K272" s="160" t="s">
        <v>1</v>
      </c>
      <c r="L272" s="165"/>
      <c r="M272" s="166" t="s">
        <v>1</v>
      </c>
      <c r="N272" s="167" t="s">
        <v>46</v>
      </c>
      <c r="P272" s="145">
        <f>O272*H272</f>
        <v>0</v>
      </c>
      <c r="Q272" s="145">
        <v>1.273E-2</v>
      </c>
      <c r="R272" s="145">
        <f>Q272*H272</f>
        <v>0.16526085999999998</v>
      </c>
      <c r="S272" s="145">
        <v>0</v>
      </c>
      <c r="T272" s="146">
        <f>S272*H272</f>
        <v>0</v>
      </c>
      <c r="AR272" s="147" t="s">
        <v>337</v>
      </c>
      <c r="AT272" s="147" t="s">
        <v>340</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2771</v>
      </c>
    </row>
    <row r="273" spans="2:65" s="1" customFormat="1" ht="28.8">
      <c r="B273" s="32"/>
      <c r="D273" s="149" t="s">
        <v>308</v>
      </c>
      <c r="F273" s="150" t="s">
        <v>1736</v>
      </c>
      <c r="I273" s="151"/>
      <c r="L273" s="32"/>
      <c r="M273" s="152"/>
      <c r="T273" s="56"/>
      <c r="AT273" s="17" t="s">
        <v>308</v>
      </c>
      <c r="AU273" s="17" t="s">
        <v>90</v>
      </c>
    </row>
    <row r="274" spans="2:65" s="13" customFormat="1">
      <c r="B274" s="176"/>
      <c r="D274" s="149" t="s">
        <v>1489</v>
      </c>
      <c r="F274" s="178" t="s">
        <v>2772</v>
      </c>
      <c r="H274" s="179">
        <v>12.981999999999999</v>
      </c>
      <c r="I274" s="180"/>
      <c r="L274" s="176"/>
      <c r="M274" s="181"/>
      <c r="T274" s="182"/>
      <c r="AT274" s="177" t="s">
        <v>1489</v>
      </c>
      <c r="AU274" s="177" t="s">
        <v>90</v>
      </c>
      <c r="AV274" s="13" t="s">
        <v>90</v>
      </c>
      <c r="AW274" s="13" t="s">
        <v>4</v>
      </c>
      <c r="AX274" s="13" t="s">
        <v>88</v>
      </c>
      <c r="AY274" s="177" t="s">
        <v>299</v>
      </c>
    </row>
    <row r="275" spans="2:65" s="1" customFormat="1" ht="16.5" customHeight="1">
      <c r="B275" s="32"/>
      <c r="C275" s="158" t="s">
        <v>457</v>
      </c>
      <c r="D275" s="158" t="s">
        <v>340</v>
      </c>
      <c r="E275" s="159" t="s">
        <v>1742</v>
      </c>
      <c r="F275" s="160" t="s">
        <v>1743</v>
      </c>
      <c r="G275" s="161" t="s">
        <v>598</v>
      </c>
      <c r="H275" s="162">
        <v>2</v>
      </c>
      <c r="I275" s="163"/>
      <c r="J275" s="164">
        <f>ROUND(I275*H275,2)</f>
        <v>0</v>
      </c>
      <c r="K275" s="160" t="s">
        <v>1</v>
      </c>
      <c r="L275" s="165"/>
      <c r="M275" s="166" t="s">
        <v>1</v>
      </c>
      <c r="N275" s="167" t="s">
        <v>46</v>
      </c>
      <c r="P275" s="145">
        <f>O275*H275</f>
        <v>0</v>
      </c>
      <c r="Q275" s="145">
        <v>0</v>
      </c>
      <c r="R275" s="145">
        <f>Q275*H275</f>
        <v>0</v>
      </c>
      <c r="S275" s="145">
        <v>0</v>
      </c>
      <c r="T275" s="146">
        <f>S275*H275</f>
        <v>0</v>
      </c>
      <c r="AR275" s="147" t="s">
        <v>337</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2773</v>
      </c>
    </row>
    <row r="276" spans="2:65" s="12" customFormat="1">
      <c r="B276" s="170"/>
      <c r="D276" s="149" t="s">
        <v>1489</v>
      </c>
      <c r="E276" s="171" t="s">
        <v>1</v>
      </c>
      <c r="F276" s="172" t="s">
        <v>1490</v>
      </c>
      <c r="H276" s="171" t="s">
        <v>1</v>
      </c>
      <c r="I276" s="173"/>
      <c r="L276" s="170"/>
      <c r="M276" s="174"/>
      <c r="T276" s="175"/>
      <c r="AT276" s="171" t="s">
        <v>1489</v>
      </c>
      <c r="AU276" s="171" t="s">
        <v>90</v>
      </c>
      <c r="AV276" s="12" t="s">
        <v>88</v>
      </c>
      <c r="AW276" s="12" t="s">
        <v>36</v>
      </c>
      <c r="AX276" s="12" t="s">
        <v>81</v>
      </c>
      <c r="AY276" s="171" t="s">
        <v>299</v>
      </c>
    </row>
    <row r="277" spans="2:65" s="12" customFormat="1">
      <c r="B277" s="170"/>
      <c r="D277" s="149" t="s">
        <v>1489</v>
      </c>
      <c r="E277" s="171" t="s">
        <v>1</v>
      </c>
      <c r="F277" s="172" t="s">
        <v>2703</v>
      </c>
      <c r="H277" s="171" t="s">
        <v>1</v>
      </c>
      <c r="I277" s="173"/>
      <c r="L277" s="170"/>
      <c r="M277" s="174"/>
      <c r="T277" s="175"/>
      <c r="AT277" s="171" t="s">
        <v>1489</v>
      </c>
      <c r="AU277" s="171" t="s">
        <v>90</v>
      </c>
      <c r="AV277" s="12" t="s">
        <v>88</v>
      </c>
      <c r="AW277" s="12" t="s">
        <v>36</v>
      </c>
      <c r="AX277" s="12" t="s">
        <v>81</v>
      </c>
      <c r="AY277" s="171" t="s">
        <v>299</v>
      </c>
    </row>
    <row r="278" spans="2:65" s="12" customFormat="1">
      <c r="B278" s="170"/>
      <c r="D278" s="149" t="s">
        <v>1489</v>
      </c>
      <c r="E278" s="171" t="s">
        <v>1</v>
      </c>
      <c r="F278" s="172" t="s">
        <v>1745</v>
      </c>
      <c r="H278" s="171" t="s">
        <v>1</v>
      </c>
      <c r="I278" s="173"/>
      <c r="L278" s="170"/>
      <c r="M278" s="174"/>
      <c r="T278" s="175"/>
      <c r="AT278" s="171" t="s">
        <v>1489</v>
      </c>
      <c r="AU278" s="171" t="s">
        <v>90</v>
      </c>
      <c r="AV278" s="12" t="s">
        <v>88</v>
      </c>
      <c r="AW278" s="12" t="s">
        <v>36</v>
      </c>
      <c r="AX278" s="12" t="s">
        <v>81</v>
      </c>
      <c r="AY278" s="171" t="s">
        <v>299</v>
      </c>
    </row>
    <row r="279" spans="2:65" s="13" customFormat="1">
      <c r="B279" s="176"/>
      <c r="D279" s="149" t="s">
        <v>1489</v>
      </c>
      <c r="E279" s="177" t="s">
        <v>1</v>
      </c>
      <c r="F279" s="178" t="s">
        <v>90</v>
      </c>
      <c r="H279" s="179">
        <v>2</v>
      </c>
      <c r="I279" s="180"/>
      <c r="L279" s="176"/>
      <c r="M279" s="181"/>
      <c r="T279" s="182"/>
      <c r="AT279" s="177" t="s">
        <v>1489</v>
      </c>
      <c r="AU279" s="177" t="s">
        <v>90</v>
      </c>
      <c r="AV279" s="13" t="s">
        <v>90</v>
      </c>
      <c r="AW279" s="13" t="s">
        <v>36</v>
      </c>
      <c r="AX279" s="13" t="s">
        <v>88</v>
      </c>
      <c r="AY279" s="177" t="s">
        <v>299</v>
      </c>
    </row>
    <row r="280" spans="2:65" s="1" customFormat="1" ht="24.15" customHeight="1">
      <c r="B280" s="32"/>
      <c r="C280" s="136" t="s">
        <v>461</v>
      </c>
      <c r="D280" s="136" t="s">
        <v>302</v>
      </c>
      <c r="E280" s="137" t="s">
        <v>1746</v>
      </c>
      <c r="F280" s="138" t="s">
        <v>1747</v>
      </c>
      <c r="G280" s="139" t="s">
        <v>598</v>
      </c>
      <c r="H280" s="140">
        <v>2</v>
      </c>
      <c r="I280" s="141"/>
      <c r="J280" s="142">
        <f>ROUND(I280*H280,2)</f>
        <v>0</v>
      </c>
      <c r="K280" s="138" t="s">
        <v>1487</v>
      </c>
      <c r="L280" s="32"/>
      <c r="M280" s="143" t="s">
        <v>1</v>
      </c>
      <c r="N280" s="144" t="s">
        <v>46</v>
      </c>
      <c r="P280" s="145">
        <f>O280*H280</f>
        <v>0</v>
      </c>
      <c r="Q280" s="145">
        <v>0.45937</v>
      </c>
      <c r="R280" s="145">
        <f>Q280*H280</f>
        <v>0.91874</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2774</v>
      </c>
    </row>
    <row r="281" spans="2:65" s="12" customFormat="1">
      <c r="B281" s="170"/>
      <c r="D281" s="149" t="s">
        <v>1489</v>
      </c>
      <c r="E281" s="171" t="s">
        <v>1</v>
      </c>
      <c r="F281" s="172" t="s">
        <v>1490</v>
      </c>
      <c r="H281" s="171" t="s">
        <v>1</v>
      </c>
      <c r="I281" s="173"/>
      <c r="L281" s="170"/>
      <c r="M281" s="174"/>
      <c r="T281" s="175"/>
      <c r="AT281" s="171" t="s">
        <v>1489</v>
      </c>
      <c r="AU281" s="171" t="s">
        <v>90</v>
      </c>
      <c r="AV281" s="12" t="s">
        <v>88</v>
      </c>
      <c r="AW281" s="12" t="s">
        <v>36</v>
      </c>
      <c r="AX281" s="12" t="s">
        <v>81</v>
      </c>
      <c r="AY281" s="171" t="s">
        <v>299</v>
      </c>
    </row>
    <row r="282" spans="2:65" s="12" customFormat="1">
      <c r="B282" s="170"/>
      <c r="D282" s="149" t="s">
        <v>1489</v>
      </c>
      <c r="E282" s="171" t="s">
        <v>1</v>
      </c>
      <c r="F282" s="172" t="s">
        <v>2703</v>
      </c>
      <c r="H282" s="171" t="s">
        <v>1</v>
      </c>
      <c r="I282" s="173"/>
      <c r="L282" s="170"/>
      <c r="M282" s="174"/>
      <c r="T282" s="175"/>
      <c r="AT282" s="171" t="s">
        <v>1489</v>
      </c>
      <c r="AU282" s="171" t="s">
        <v>90</v>
      </c>
      <c r="AV282" s="12" t="s">
        <v>88</v>
      </c>
      <c r="AW282" s="12" t="s">
        <v>36</v>
      </c>
      <c r="AX282" s="12" t="s">
        <v>81</v>
      </c>
      <c r="AY282" s="171" t="s">
        <v>299</v>
      </c>
    </row>
    <row r="283" spans="2:65" s="13" customFormat="1">
      <c r="B283" s="176"/>
      <c r="D283" s="149" t="s">
        <v>1489</v>
      </c>
      <c r="E283" s="177" t="s">
        <v>1</v>
      </c>
      <c r="F283" s="178" t="s">
        <v>90</v>
      </c>
      <c r="H283" s="179">
        <v>2</v>
      </c>
      <c r="I283" s="180"/>
      <c r="L283" s="176"/>
      <c r="M283" s="181"/>
      <c r="T283" s="182"/>
      <c r="AT283" s="177" t="s">
        <v>1489</v>
      </c>
      <c r="AU283" s="177" t="s">
        <v>90</v>
      </c>
      <c r="AV283" s="13" t="s">
        <v>90</v>
      </c>
      <c r="AW283" s="13" t="s">
        <v>36</v>
      </c>
      <c r="AX283" s="13" t="s">
        <v>88</v>
      </c>
      <c r="AY283" s="177" t="s">
        <v>299</v>
      </c>
    </row>
    <row r="284" spans="2:65" s="1" customFormat="1" ht="24.15" customHeight="1">
      <c r="B284" s="32"/>
      <c r="C284" s="136" t="s">
        <v>465</v>
      </c>
      <c r="D284" s="136" t="s">
        <v>302</v>
      </c>
      <c r="E284" s="137" t="s">
        <v>1749</v>
      </c>
      <c r="F284" s="138" t="s">
        <v>1750</v>
      </c>
      <c r="G284" s="139" t="s">
        <v>647</v>
      </c>
      <c r="H284" s="140">
        <v>12.79</v>
      </c>
      <c r="I284" s="141"/>
      <c r="J284" s="142">
        <f>ROUND(I284*H284,2)</f>
        <v>0</v>
      </c>
      <c r="K284" s="138" t="s">
        <v>1487</v>
      </c>
      <c r="L284" s="32"/>
      <c r="M284" s="143" t="s">
        <v>1</v>
      </c>
      <c r="N284" s="144" t="s">
        <v>46</v>
      </c>
      <c r="P284" s="145">
        <f>O284*H284</f>
        <v>0</v>
      </c>
      <c r="Q284" s="145">
        <v>0</v>
      </c>
      <c r="R284" s="145">
        <f>Q284*H284</f>
        <v>0</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2775</v>
      </c>
    </row>
    <row r="285" spans="2:65" s="12" customFormat="1">
      <c r="B285" s="170"/>
      <c r="D285" s="149" t="s">
        <v>1489</v>
      </c>
      <c r="E285" s="171" t="s">
        <v>1</v>
      </c>
      <c r="F285" s="172" t="s">
        <v>1490</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2703</v>
      </c>
      <c r="H286" s="171" t="s">
        <v>1</v>
      </c>
      <c r="I286" s="173"/>
      <c r="L286" s="170"/>
      <c r="M286" s="174"/>
      <c r="T286" s="175"/>
      <c r="AT286" s="171" t="s">
        <v>1489</v>
      </c>
      <c r="AU286" s="171" t="s">
        <v>90</v>
      </c>
      <c r="AV286" s="12" t="s">
        <v>88</v>
      </c>
      <c r="AW286" s="12" t="s">
        <v>36</v>
      </c>
      <c r="AX286" s="12" t="s">
        <v>81</v>
      </c>
      <c r="AY286" s="171" t="s">
        <v>299</v>
      </c>
    </row>
    <row r="287" spans="2:65" s="13" customFormat="1">
      <c r="B287" s="176"/>
      <c r="D287" s="149" t="s">
        <v>1489</v>
      </c>
      <c r="E287" s="177" t="s">
        <v>1</v>
      </c>
      <c r="F287" s="178" t="s">
        <v>2762</v>
      </c>
      <c r="H287" s="179">
        <v>12.79</v>
      </c>
      <c r="I287" s="180"/>
      <c r="L287" s="176"/>
      <c r="M287" s="181"/>
      <c r="T287" s="182"/>
      <c r="AT287" s="177" t="s">
        <v>1489</v>
      </c>
      <c r="AU287" s="177" t="s">
        <v>90</v>
      </c>
      <c r="AV287" s="13" t="s">
        <v>90</v>
      </c>
      <c r="AW287" s="13" t="s">
        <v>36</v>
      </c>
      <c r="AX287" s="13" t="s">
        <v>88</v>
      </c>
      <c r="AY287" s="177" t="s">
        <v>299</v>
      </c>
    </row>
    <row r="288" spans="2:65" s="1" customFormat="1" ht="24.15" customHeight="1">
      <c r="B288" s="32"/>
      <c r="C288" s="136" t="s">
        <v>469</v>
      </c>
      <c r="D288" s="136" t="s">
        <v>302</v>
      </c>
      <c r="E288" s="137" t="s">
        <v>1752</v>
      </c>
      <c r="F288" s="138" t="s">
        <v>1753</v>
      </c>
      <c r="G288" s="139" t="s">
        <v>598</v>
      </c>
      <c r="H288" s="140">
        <v>1</v>
      </c>
      <c r="I288" s="141"/>
      <c r="J288" s="142">
        <f>ROUND(I288*H288,2)</f>
        <v>0</v>
      </c>
      <c r="K288" s="138" t="s">
        <v>1</v>
      </c>
      <c r="L288" s="32"/>
      <c r="M288" s="143" t="s">
        <v>1</v>
      </c>
      <c r="N288" s="144" t="s">
        <v>46</v>
      </c>
      <c r="P288" s="145">
        <f>O288*H288</f>
        <v>0</v>
      </c>
      <c r="Q288" s="145">
        <v>0</v>
      </c>
      <c r="R288" s="145">
        <f>Q288*H288</f>
        <v>0</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2776</v>
      </c>
    </row>
    <row r="289" spans="2:65" s="12" customFormat="1">
      <c r="B289" s="170"/>
      <c r="D289" s="149" t="s">
        <v>1489</v>
      </c>
      <c r="E289" s="171" t="s">
        <v>1</v>
      </c>
      <c r="F289" s="172" t="s">
        <v>1490</v>
      </c>
      <c r="H289" s="171" t="s">
        <v>1</v>
      </c>
      <c r="I289" s="173"/>
      <c r="L289" s="170"/>
      <c r="M289" s="174"/>
      <c r="T289" s="175"/>
      <c r="AT289" s="171" t="s">
        <v>1489</v>
      </c>
      <c r="AU289" s="171" t="s">
        <v>90</v>
      </c>
      <c r="AV289" s="12" t="s">
        <v>88</v>
      </c>
      <c r="AW289" s="12" t="s">
        <v>36</v>
      </c>
      <c r="AX289" s="12" t="s">
        <v>81</v>
      </c>
      <c r="AY289" s="171" t="s">
        <v>299</v>
      </c>
    </row>
    <row r="290" spans="2:65" s="12" customFormat="1">
      <c r="B290" s="170"/>
      <c r="D290" s="149" t="s">
        <v>1489</v>
      </c>
      <c r="E290" s="171" t="s">
        <v>1</v>
      </c>
      <c r="F290" s="172" t="s">
        <v>2703</v>
      </c>
      <c r="H290" s="171" t="s">
        <v>1</v>
      </c>
      <c r="I290" s="173"/>
      <c r="L290" s="170"/>
      <c r="M290" s="174"/>
      <c r="T290" s="175"/>
      <c r="AT290" s="171" t="s">
        <v>1489</v>
      </c>
      <c r="AU290" s="171" t="s">
        <v>90</v>
      </c>
      <c r="AV290" s="12" t="s">
        <v>88</v>
      </c>
      <c r="AW290" s="12" t="s">
        <v>36</v>
      </c>
      <c r="AX290" s="12" t="s">
        <v>81</v>
      </c>
      <c r="AY290" s="171" t="s">
        <v>299</v>
      </c>
    </row>
    <row r="291" spans="2:65" s="12" customFormat="1">
      <c r="B291" s="170"/>
      <c r="D291" s="149" t="s">
        <v>1489</v>
      </c>
      <c r="E291" s="171" t="s">
        <v>1</v>
      </c>
      <c r="F291" s="172" t="s">
        <v>2777</v>
      </c>
      <c r="H291" s="171" t="s">
        <v>1</v>
      </c>
      <c r="I291" s="173"/>
      <c r="L291" s="170"/>
      <c r="M291" s="174"/>
      <c r="T291" s="175"/>
      <c r="AT291" s="171" t="s">
        <v>1489</v>
      </c>
      <c r="AU291" s="171" t="s">
        <v>90</v>
      </c>
      <c r="AV291" s="12" t="s">
        <v>88</v>
      </c>
      <c r="AW291" s="12" t="s">
        <v>36</v>
      </c>
      <c r="AX291" s="12" t="s">
        <v>81</v>
      </c>
      <c r="AY291" s="171" t="s">
        <v>299</v>
      </c>
    </row>
    <row r="292" spans="2:65" s="13" customFormat="1">
      <c r="B292" s="176"/>
      <c r="D292" s="149" t="s">
        <v>1489</v>
      </c>
      <c r="E292" s="177" t="s">
        <v>1</v>
      </c>
      <c r="F292" s="178" t="s">
        <v>88</v>
      </c>
      <c r="H292" s="179">
        <v>1</v>
      </c>
      <c r="I292" s="180"/>
      <c r="L292" s="176"/>
      <c r="M292" s="181"/>
      <c r="T292" s="182"/>
      <c r="AT292" s="177" t="s">
        <v>1489</v>
      </c>
      <c r="AU292" s="177" t="s">
        <v>90</v>
      </c>
      <c r="AV292" s="13" t="s">
        <v>90</v>
      </c>
      <c r="AW292" s="13" t="s">
        <v>36</v>
      </c>
      <c r="AX292" s="13" t="s">
        <v>88</v>
      </c>
      <c r="AY292" s="177" t="s">
        <v>299</v>
      </c>
    </row>
    <row r="293" spans="2:65" s="1" customFormat="1" ht="37.950000000000003" customHeight="1">
      <c r="B293" s="32"/>
      <c r="C293" s="136" t="s">
        <v>475</v>
      </c>
      <c r="D293" s="136" t="s">
        <v>302</v>
      </c>
      <c r="E293" s="137" t="s">
        <v>1768</v>
      </c>
      <c r="F293" s="138" t="s">
        <v>1769</v>
      </c>
      <c r="G293" s="139" t="s">
        <v>598</v>
      </c>
      <c r="H293" s="140">
        <v>1</v>
      </c>
      <c r="I293" s="141"/>
      <c r="J293" s="142">
        <f>ROUND(I293*H293,2)</f>
        <v>0</v>
      </c>
      <c r="K293" s="138" t="s">
        <v>1487</v>
      </c>
      <c r="L293" s="32"/>
      <c r="M293" s="143" t="s">
        <v>1</v>
      </c>
      <c r="N293" s="144" t="s">
        <v>46</v>
      </c>
      <c r="P293" s="145">
        <f>O293*H293</f>
        <v>0</v>
      </c>
      <c r="Q293" s="145">
        <v>0.09</v>
      </c>
      <c r="R293" s="145">
        <f>Q293*H293</f>
        <v>0.09</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2778</v>
      </c>
    </row>
    <row r="294" spans="2:65" s="12" customFormat="1">
      <c r="B294" s="170"/>
      <c r="D294" s="149" t="s">
        <v>1489</v>
      </c>
      <c r="E294" s="171" t="s">
        <v>1</v>
      </c>
      <c r="F294" s="172" t="s">
        <v>1490</v>
      </c>
      <c r="H294" s="171" t="s">
        <v>1</v>
      </c>
      <c r="I294" s="173"/>
      <c r="L294" s="170"/>
      <c r="M294" s="174"/>
      <c r="T294" s="175"/>
      <c r="AT294" s="171" t="s">
        <v>1489</v>
      </c>
      <c r="AU294" s="171" t="s">
        <v>90</v>
      </c>
      <c r="AV294" s="12" t="s">
        <v>88</v>
      </c>
      <c r="AW294" s="12" t="s">
        <v>36</v>
      </c>
      <c r="AX294" s="12" t="s">
        <v>81</v>
      </c>
      <c r="AY294" s="171" t="s">
        <v>299</v>
      </c>
    </row>
    <row r="295" spans="2:65" s="12" customFormat="1">
      <c r="B295" s="170"/>
      <c r="D295" s="149" t="s">
        <v>1489</v>
      </c>
      <c r="E295" s="171" t="s">
        <v>1</v>
      </c>
      <c r="F295" s="172" t="s">
        <v>2703</v>
      </c>
      <c r="H295" s="171" t="s">
        <v>1</v>
      </c>
      <c r="I295" s="173"/>
      <c r="L295" s="170"/>
      <c r="M295" s="174"/>
      <c r="T295" s="175"/>
      <c r="AT295" s="171" t="s">
        <v>1489</v>
      </c>
      <c r="AU295" s="171" t="s">
        <v>90</v>
      </c>
      <c r="AV295" s="12" t="s">
        <v>88</v>
      </c>
      <c r="AW295" s="12" t="s">
        <v>36</v>
      </c>
      <c r="AX295" s="12" t="s">
        <v>81</v>
      </c>
      <c r="AY295" s="171" t="s">
        <v>299</v>
      </c>
    </row>
    <row r="296" spans="2:65" s="13" customFormat="1">
      <c r="B296" s="176"/>
      <c r="D296" s="149" t="s">
        <v>1489</v>
      </c>
      <c r="E296" s="177" t="s">
        <v>1</v>
      </c>
      <c r="F296" s="178" t="s">
        <v>88</v>
      </c>
      <c r="H296" s="179">
        <v>1</v>
      </c>
      <c r="I296" s="180"/>
      <c r="L296" s="176"/>
      <c r="M296" s="181"/>
      <c r="T296" s="182"/>
      <c r="AT296" s="177" t="s">
        <v>1489</v>
      </c>
      <c r="AU296" s="177" t="s">
        <v>90</v>
      </c>
      <c r="AV296" s="13" t="s">
        <v>90</v>
      </c>
      <c r="AW296" s="13" t="s">
        <v>36</v>
      </c>
      <c r="AX296" s="13" t="s">
        <v>88</v>
      </c>
      <c r="AY296" s="177" t="s">
        <v>299</v>
      </c>
    </row>
    <row r="297" spans="2:65" s="1" customFormat="1" ht="33" customHeight="1">
      <c r="B297" s="32"/>
      <c r="C297" s="158" t="s">
        <v>482</v>
      </c>
      <c r="D297" s="158" t="s">
        <v>340</v>
      </c>
      <c r="E297" s="159" t="s">
        <v>1772</v>
      </c>
      <c r="F297" s="160" t="s">
        <v>1773</v>
      </c>
      <c r="G297" s="161" t="s">
        <v>598</v>
      </c>
      <c r="H297" s="162">
        <v>1</v>
      </c>
      <c r="I297" s="163"/>
      <c r="J297" s="164">
        <f>ROUND(I297*H297,2)</f>
        <v>0</v>
      </c>
      <c r="K297" s="160" t="s">
        <v>1</v>
      </c>
      <c r="L297" s="165"/>
      <c r="M297" s="166" t="s">
        <v>1</v>
      </c>
      <c r="N297" s="167" t="s">
        <v>46</v>
      </c>
      <c r="P297" s="145">
        <f>O297*H297</f>
        <v>0</v>
      </c>
      <c r="Q297" s="145">
        <v>0.19600000000000001</v>
      </c>
      <c r="R297" s="145">
        <f>Q297*H297</f>
        <v>0.19600000000000001</v>
      </c>
      <c r="S297" s="145">
        <v>0</v>
      </c>
      <c r="T297" s="146">
        <f>S297*H297</f>
        <v>0</v>
      </c>
      <c r="AR297" s="147" t="s">
        <v>337</v>
      </c>
      <c r="AT297" s="147" t="s">
        <v>340</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2779</v>
      </c>
    </row>
    <row r="298" spans="2:65" s="1" customFormat="1" ht="16.5" customHeight="1">
      <c r="B298" s="32"/>
      <c r="C298" s="136" t="s">
        <v>618</v>
      </c>
      <c r="D298" s="136" t="s">
        <v>302</v>
      </c>
      <c r="E298" s="137" t="s">
        <v>1775</v>
      </c>
      <c r="F298" s="138" t="s">
        <v>1776</v>
      </c>
      <c r="G298" s="139" t="s">
        <v>647</v>
      </c>
      <c r="H298" s="140">
        <v>12.79</v>
      </c>
      <c r="I298" s="141"/>
      <c r="J298" s="142">
        <f>ROUND(I298*H298,2)</f>
        <v>0</v>
      </c>
      <c r="K298" s="138" t="s">
        <v>1487</v>
      </c>
      <c r="L298" s="32"/>
      <c r="M298" s="143" t="s">
        <v>1</v>
      </c>
      <c r="N298" s="144" t="s">
        <v>46</v>
      </c>
      <c r="P298" s="145">
        <f>O298*H298</f>
        <v>0</v>
      </c>
      <c r="Q298" s="145">
        <v>2.0000000000000001E-4</v>
      </c>
      <c r="R298" s="145">
        <f>Q298*H298</f>
        <v>2.5579999999999999E-3</v>
      </c>
      <c r="S298" s="145">
        <v>0</v>
      </c>
      <c r="T298" s="146">
        <f>S298*H298</f>
        <v>0</v>
      </c>
      <c r="AR298" s="147" t="s">
        <v>318</v>
      </c>
      <c r="AT298" s="147" t="s">
        <v>302</v>
      </c>
      <c r="AU298" s="147" t="s">
        <v>90</v>
      </c>
      <c r="AY298" s="17" t="s">
        <v>299</v>
      </c>
      <c r="BE298" s="148">
        <f>IF(N298="základní",J298,0)</f>
        <v>0</v>
      </c>
      <c r="BF298" s="148">
        <f>IF(N298="snížená",J298,0)</f>
        <v>0</v>
      </c>
      <c r="BG298" s="148">
        <f>IF(N298="zákl. přenesená",J298,0)</f>
        <v>0</v>
      </c>
      <c r="BH298" s="148">
        <f>IF(N298="sníž. přenesená",J298,0)</f>
        <v>0</v>
      </c>
      <c r="BI298" s="148">
        <f>IF(N298="nulová",J298,0)</f>
        <v>0</v>
      </c>
      <c r="BJ298" s="17" t="s">
        <v>88</v>
      </c>
      <c r="BK298" s="148">
        <f>ROUND(I298*H298,2)</f>
        <v>0</v>
      </c>
      <c r="BL298" s="17" t="s">
        <v>318</v>
      </c>
      <c r="BM298" s="147" t="s">
        <v>2780</v>
      </c>
    </row>
    <row r="299" spans="2:65" s="12" customFormat="1">
      <c r="B299" s="170"/>
      <c r="D299" s="149" t="s">
        <v>1489</v>
      </c>
      <c r="E299" s="171" t="s">
        <v>1</v>
      </c>
      <c r="F299" s="172" t="s">
        <v>1490</v>
      </c>
      <c r="H299" s="171" t="s">
        <v>1</v>
      </c>
      <c r="I299" s="173"/>
      <c r="L299" s="170"/>
      <c r="M299" s="174"/>
      <c r="T299" s="175"/>
      <c r="AT299" s="171" t="s">
        <v>1489</v>
      </c>
      <c r="AU299" s="171" t="s">
        <v>90</v>
      </c>
      <c r="AV299" s="12" t="s">
        <v>88</v>
      </c>
      <c r="AW299" s="12" t="s">
        <v>36</v>
      </c>
      <c r="AX299" s="12" t="s">
        <v>81</v>
      </c>
      <c r="AY299" s="171" t="s">
        <v>299</v>
      </c>
    </row>
    <row r="300" spans="2:65" s="12" customFormat="1">
      <c r="B300" s="170"/>
      <c r="D300" s="149" t="s">
        <v>1489</v>
      </c>
      <c r="E300" s="171" t="s">
        <v>1</v>
      </c>
      <c r="F300" s="172" t="s">
        <v>2703</v>
      </c>
      <c r="H300" s="171" t="s">
        <v>1</v>
      </c>
      <c r="I300" s="173"/>
      <c r="L300" s="170"/>
      <c r="M300" s="174"/>
      <c r="T300" s="175"/>
      <c r="AT300" s="171" t="s">
        <v>1489</v>
      </c>
      <c r="AU300" s="171" t="s">
        <v>90</v>
      </c>
      <c r="AV300" s="12" t="s">
        <v>88</v>
      </c>
      <c r="AW300" s="12" t="s">
        <v>36</v>
      </c>
      <c r="AX300" s="12" t="s">
        <v>81</v>
      </c>
      <c r="AY300" s="171" t="s">
        <v>299</v>
      </c>
    </row>
    <row r="301" spans="2:65" s="13" customFormat="1">
      <c r="B301" s="176"/>
      <c r="D301" s="149" t="s">
        <v>1489</v>
      </c>
      <c r="E301" s="177" t="s">
        <v>1</v>
      </c>
      <c r="F301" s="178" t="s">
        <v>2762</v>
      </c>
      <c r="H301" s="179">
        <v>12.79</v>
      </c>
      <c r="I301" s="180"/>
      <c r="L301" s="176"/>
      <c r="M301" s="181"/>
      <c r="T301" s="182"/>
      <c r="AT301" s="177" t="s">
        <v>1489</v>
      </c>
      <c r="AU301" s="177" t="s">
        <v>90</v>
      </c>
      <c r="AV301" s="13" t="s">
        <v>90</v>
      </c>
      <c r="AW301" s="13" t="s">
        <v>36</v>
      </c>
      <c r="AX301" s="13" t="s">
        <v>88</v>
      </c>
      <c r="AY301" s="177" t="s">
        <v>299</v>
      </c>
    </row>
    <row r="302" spans="2:65" s="1" customFormat="1" ht="24.15" customHeight="1">
      <c r="B302" s="32"/>
      <c r="C302" s="136" t="s">
        <v>622</v>
      </c>
      <c r="D302" s="136" t="s">
        <v>302</v>
      </c>
      <c r="E302" s="137" t="s">
        <v>1778</v>
      </c>
      <c r="F302" s="138" t="s">
        <v>1779</v>
      </c>
      <c r="G302" s="139" t="s">
        <v>647</v>
      </c>
      <c r="H302" s="140">
        <v>12.79</v>
      </c>
      <c r="I302" s="141"/>
      <c r="J302" s="142">
        <f>ROUND(I302*H302,2)</f>
        <v>0</v>
      </c>
      <c r="K302" s="138" t="s">
        <v>1487</v>
      </c>
      <c r="L302" s="32"/>
      <c r="M302" s="143" t="s">
        <v>1</v>
      </c>
      <c r="N302" s="144" t="s">
        <v>46</v>
      </c>
      <c r="P302" s="145">
        <f>O302*H302</f>
        <v>0</v>
      </c>
      <c r="Q302" s="145">
        <v>9.0000000000000006E-5</v>
      </c>
      <c r="R302" s="145">
        <f>Q302*H302</f>
        <v>1.1511E-3</v>
      </c>
      <c r="S302" s="145">
        <v>0</v>
      </c>
      <c r="T302" s="146">
        <f>S302*H302</f>
        <v>0</v>
      </c>
      <c r="AR302" s="147" t="s">
        <v>318</v>
      </c>
      <c r="AT302" s="147" t="s">
        <v>302</v>
      </c>
      <c r="AU302" s="147" t="s">
        <v>90</v>
      </c>
      <c r="AY302" s="17" t="s">
        <v>299</v>
      </c>
      <c r="BE302" s="148">
        <f>IF(N302="základní",J302,0)</f>
        <v>0</v>
      </c>
      <c r="BF302" s="148">
        <f>IF(N302="snížená",J302,0)</f>
        <v>0</v>
      </c>
      <c r="BG302" s="148">
        <f>IF(N302="zákl. přenesená",J302,0)</f>
        <v>0</v>
      </c>
      <c r="BH302" s="148">
        <f>IF(N302="sníž. přenesená",J302,0)</f>
        <v>0</v>
      </c>
      <c r="BI302" s="148">
        <f>IF(N302="nulová",J302,0)</f>
        <v>0</v>
      </c>
      <c r="BJ302" s="17" t="s">
        <v>88</v>
      </c>
      <c r="BK302" s="148">
        <f>ROUND(I302*H302,2)</f>
        <v>0</v>
      </c>
      <c r="BL302" s="17" t="s">
        <v>318</v>
      </c>
      <c r="BM302" s="147" t="s">
        <v>2781</v>
      </c>
    </row>
    <row r="303" spans="2:65" s="12" customFormat="1">
      <c r="B303" s="170"/>
      <c r="D303" s="149" t="s">
        <v>1489</v>
      </c>
      <c r="E303" s="171" t="s">
        <v>1</v>
      </c>
      <c r="F303" s="172" t="s">
        <v>1490</v>
      </c>
      <c r="H303" s="171" t="s">
        <v>1</v>
      </c>
      <c r="I303" s="173"/>
      <c r="L303" s="170"/>
      <c r="M303" s="174"/>
      <c r="T303" s="175"/>
      <c r="AT303" s="171" t="s">
        <v>1489</v>
      </c>
      <c r="AU303" s="171" t="s">
        <v>90</v>
      </c>
      <c r="AV303" s="12" t="s">
        <v>88</v>
      </c>
      <c r="AW303" s="12" t="s">
        <v>36</v>
      </c>
      <c r="AX303" s="12" t="s">
        <v>81</v>
      </c>
      <c r="AY303" s="171" t="s">
        <v>299</v>
      </c>
    </row>
    <row r="304" spans="2:65" s="12" customFormat="1">
      <c r="B304" s="170"/>
      <c r="D304" s="149" t="s">
        <v>1489</v>
      </c>
      <c r="E304" s="171" t="s">
        <v>1</v>
      </c>
      <c r="F304" s="172" t="s">
        <v>2703</v>
      </c>
      <c r="H304" s="171" t="s">
        <v>1</v>
      </c>
      <c r="I304" s="173"/>
      <c r="L304" s="170"/>
      <c r="M304" s="174"/>
      <c r="T304" s="175"/>
      <c r="AT304" s="171" t="s">
        <v>1489</v>
      </c>
      <c r="AU304" s="171" t="s">
        <v>90</v>
      </c>
      <c r="AV304" s="12" t="s">
        <v>88</v>
      </c>
      <c r="AW304" s="12" t="s">
        <v>36</v>
      </c>
      <c r="AX304" s="12" t="s">
        <v>81</v>
      </c>
      <c r="AY304" s="171" t="s">
        <v>299</v>
      </c>
    </row>
    <row r="305" spans="2:65" s="13" customFormat="1">
      <c r="B305" s="176"/>
      <c r="D305" s="149" t="s">
        <v>1489</v>
      </c>
      <c r="E305" s="177" t="s">
        <v>1</v>
      </c>
      <c r="F305" s="178" t="s">
        <v>2762</v>
      </c>
      <c r="H305" s="179">
        <v>12.79</v>
      </c>
      <c r="I305" s="180"/>
      <c r="L305" s="176"/>
      <c r="M305" s="181"/>
      <c r="T305" s="182"/>
      <c r="AT305" s="177" t="s">
        <v>1489</v>
      </c>
      <c r="AU305" s="177" t="s">
        <v>90</v>
      </c>
      <c r="AV305" s="13" t="s">
        <v>90</v>
      </c>
      <c r="AW305" s="13" t="s">
        <v>36</v>
      </c>
      <c r="AX305" s="13" t="s">
        <v>88</v>
      </c>
      <c r="AY305" s="177" t="s">
        <v>299</v>
      </c>
    </row>
    <row r="306" spans="2:65" s="11" customFormat="1" ht="22.95" customHeight="1">
      <c r="B306" s="124"/>
      <c r="D306" s="125" t="s">
        <v>80</v>
      </c>
      <c r="E306" s="134" t="s">
        <v>1789</v>
      </c>
      <c r="F306" s="134" t="s">
        <v>1790</v>
      </c>
      <c r="I306" s="127"/>
      <c r="J306" s="135">
        <f>BK306</f>
        <v>0</v>
      </c>
      <c r="L306" s="124"/>
      <c r="M306" s="129"/>
      <c r="P306" s="130">
        <f>P307</f>
        <v>0</v>
      </c>
      <c r="R306" s="130">
        <f>R307</f>
        <v>0</v>
      </c>
      <c r="T306" s="131">
        <f>T307</f>
        <v>0</v>
      </c>
      <c r="AR306" s="125" t="s">
        <v>88</v>
      </c>
      <c r="AT306" s="132" t="s">
        <v>80</v>
      </c>
      <c r="AU306" s="132" t="s">
        <v>88</v>
      </c>
      <c r="AY306" s="125" t="s">
        <v>299</v>
      </c>
      <c r="BK306" s="133">
        <f>BK307</f>
        <v>0</v>
      </c>
    </row>
    <row r="307" spans="2:65" s="1" customFormat="1" ht="24.15" customHeight="1">
      <c r="B307" s="32"/>
      <c r="C307" s="136" t="s">
        <v>626</v>
      </c>
      <c r="D307" s="136" t="s">
        <v>302</v>
      </c>
      <c r="E307" s="137" t="s">
        <v>1791</v>
      </c>
      <c r="F307" s="138" t="s">
        <v>1792</v>
      </c>
      <c r="G307" s="139" t="s">
        <v>1636</v>
      </c>
      <c r="H307" s="140">
        <v>1.427</v>
      </c>
      <c r="I307" s="141"/>
      <c r="J307" s="142">
        <f>ROUND(I307*H307,2)</f>
        <v>0</v>
      </c>
      <c r="K307" s="138" t="s">
        <v>1487</v>
      </c>
      <c r="L307" s="32"/>
      <c r="M307" s="153" t="s">
        <v>1</v>
      </c>
      <c r="N307" s="154" t="s">
        <v>46</v>
      </c>
      <c r="O307" s="155"/>
      <c r="P307" s="156">
        <f>O307*H307</f>
        <v>0</v>
      </c>
      <c r="Q307" s="156">
        <v>0</v>
      </c>
      <c r="R307" s="156">
        <f>Q307*H307</f>
        <v>0</v>
      </c>
      <c r="S307" s="156">
        <v>0</v>
      </c>
      <c r="T307" s="157">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2782</v>
      </c>
    </row>
    <row r="308" spans="2:65" s="1" customFormat="1" ht="6.9" customHeight="1">
      <c r="B308" s="44"/>
      <c r="C308" s="45"/>
      <c r="D308" s="45"/>
      <c r="E308" s="45"/>
      <c r="F308" s="45"/>
      <c r="G308" s="45"/>
      <c r="H308" s="45"/>
      <c r="I308" s="45"/>
      <c r="J308" s="45"/>
      <c r="K308" s="45"/>
      <c r="L308" s="32"/>
    </row>
  </sheetData>
  <sheetProtection algorithmName="SHA-512" hashValue="Azlq+EkUGe/RxgPtvu78Ap2PjvV5wp9+Yck/LIZLqaMZ/C1XWnk+7NtG2/sG8l+O+pAaL+9nnvWjZFdw7+GT8g==" saltValue="jpg1cFi3jA1749+XWyW7pGv5Me5ByaQ/2BKBcr01UU7qd4fbPc5dBov+MdaO0OEG5A84YOQCGzqYwljo2//9Jw==" spinCount="100000" sheet="1" objects="1" scenarios="1" formatColumns="0" formatRows="0" autoFilter="0"/>
  <autoFilter ref="C125:K307" xr:uid="{00000000-0009-0000-0000-00000E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35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141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2783</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ROUND((SUM(BE127:BE356)),  2)</f>
        <v>0</v>
      </c>
      <c r="I35" s="96">
        <v>0.21</v>
      </c>
      <c r="J35" s="86">
        <f>ROUND(((SUM(BE127:BE356))*I35),  2)</f>
        <v>0</v>
      </c>
      <c r="L35" s="32"/>
    </row>
    <row r="36" spans="2:12" s="1" customFormat="1" ht="14.4" customHeight="1">
      <c r="B36" s="32"/>
      <c r="E36" s="27" t="s">
        <v>47</v>
      </c>
      <c r="F36" s="86">
        <f>ROUND((SUM(BF127:BF356)),  2)</f>
        <v>0</v>
      </c>
      <c r="I36" s="96">
        <v>0.12</v>
      </c>
      <c r="J36" s="86">
        <f>ROUND(((SUM(BF127:BF356))*I36),  2)</f>
        <v>0</v>
      </c>
      <c r="L36" s="32"/>
    </row>
    <row r="37" spans="2:12" s="1" customFormat="1" ht="14.4" hidden="1" customHeight="1">
      <c r="B37" s="32"/>
      <c r="E37" s="27" t="s">
        <v>48</v>
      </c>
      <c r="F37" s="86">
        <f>ROUND((SUM(BG127:BG356)),  2)</f>
        <v>0</v>
      </c>
      <c r="I37" s="96">
        <v>0.21</v>
      </c>
      <c r="J37" s="86">
        <f>0</f>
        <v>0</v>
      </c>
      <c r="L37" s="32"/>
    </row>
    <row r="38" spans="2:12" s="1" customFormat="1" ht="14.4" hidden="1" customHeight="1">
      <c r="B38" s="32"/>
      <c r="E38" s="27" t="s">
        <v>49</v>
      </c>
      <c r="F38" s="86">
        <f>ROUND((SUM(BH127:BH356)),  2)</f>
        <v>0</v>
      </c>
      <c r="I38" s="96">
        <v>0.12</v>
      </c>
      <c r="J38" s="86">
        <f>0</f>
        <v>0</v>
      </c>
      <c r="L38" s="32"/>
    </row>
    <row r="39" spans="2:12" s="1" customFormat="1" ht="14.4" hidden="1" customHeight="1">
      <c r="B39" s="32"/>
      <c r="E39" s="27" t="s">
        <v>50</v>
      </c>
      <c r="F39" s="86">
        <f>ROUND((SUM(BI127:BI356)),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01.11 - Stoka A-3-3</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9.95" customHeight="1">
      <c r="B101" s="112"/>
      <c r="D101" s="113" t="s">
        <v>1478</v>
      </c>
      <c r="E101" s="114"/>
      <c r="F101" s="114"/>
      <c r="G101" s="114"/>
      <c r="H101" s="114"/>
      <c r="I101" s="114"/>
      <c r="J101" s="115">
        <f>J277</f>
        <v>0</v>
      </c>
      <c r="L101" s="112"/>
    </row>
    <row r="102" spans="2:47" s="9" customFormat="1" ht="19.95" customHeight="1">
      <c r="B102" s="112"/>
      <c r="D102" s="113" t="s">
        <v>1479</v>
      </c>
      <c r="E102" s="114"/>
      <c r="F102" s="114"/>
      <c r="G102" s="114"/>
      <c r="H102" s="114"/>
      <c r="I102" s="114"/>
      <c r="J102" s="115">
        <f>J286</f>
        <v>0</v>
      </c>
      <c r="L102" s="112"/>
    </row>
    <row r="103" spans="2:47" s="9" customFormat="1" ht="19.95" customHeight="1">
      <c r="B103" s="112"/>
      <c r="D103" s="113" t="s">
        <v>1986</v>
      </c>
      <c r="E103" s="114"/>
      <c r="F103" s="114"/>
      <c r="G103" s="114"/>
      <c r="H103" s="114"/>
      <c r="I103" s="114"/>
      <c r="J103" s="115">
        <f>J308</f>
        <v>0</v>
      </c>
      <c r="L103" s="112"/>
    </row>
    <row r="104" spans="2:47" s="9" customFormat="1" ht="19.95" customHeight="1">
      <c r="B104" s="112"/>
      <c r="D104" s="113" t="s">
        <v>1480</v>
      </c>
      <c r="E104" s="114"/>
      <c r="F104" s="114"/>
      <c r="G104" s="114"/>
      <c r="H104" s="114"/>
      <c r="I104" s="114"/>
      <c r="J104" s="115">
        <f>J316</f>
        <v>0</v>
      </c>
      <c r="L104" s="112"/>
    </row>
    <row r="105" spans="2:47" s="9" customFormat="1" ht="19.95" customHeight="1">
      <c r="B105" s="112"/>
      <c r="D105" s="113" t="s">
        <v>1481</v>
      </c>
      <c r="E105" s="114"/>
      <c r="F105" s="114"/>
      <c r="G105" s="114"/>
      <c r="H105" s="114"/>
      <c r="I105" s="114"/>
      <c r="J105" s="115">
        <f>J355</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1473</v>
      </c>
      <c r="F117" s="269"/>
      <c r="G117" s="269"/>
      <c r="H117" s="269"/>
      <c r="L117" s="32"/>
    </row>
    <row r="118" spans="2:63" s="1" customFormat="1" ht="12" customHeight="1">
      <c r="B118" s="32"/>
      <c r="C118" s="27" t="s">
        <v>266</v>
      </c>
      <c r="L118" s="32"/>
    </row>
    <row r="119" spans="2:63" s="1" customFormat="1" ht="16.5" customHeight="1">
      <c r="B119" s="32"/>
      <c r="E119" s="247" t="str">
        <f>E11</f>
        <v>01.11 - Stoka A-3-3</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2.55284595</v>
      </c>
      <c r="S127" s="53"/>
      <c r="T127" s="122">
        <f>T128</f>
        <v>0</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P129+P277+P286+P308+P316+P355</f>
        <v>0</v>
      </c>
      <c r="R128" s="130">
        <f>R129+R277+R286+R308+R316+R355</f>
        <v>2.55284595</v>
      </c>
      <c r="T128" s="131">
        <f>T129+T277+T286+T308+T316+T355</f>
        <v>0</v>
      </c>
      <c r="AR128" s="125" t="s">
        <v>88</v>
      </c>
      <c r="AT128" s="132" t="s">
        <v>80</v>
      </c>
      <c r="AU128" s="132" t="s">
        <v>81</v>
      </c>
      <c r="AY128" s="125" t="s">
        <v>299</v>
      </c>
      <c r="BK128" s="133">
        <f>BK129+BK277+BK286+BK308+BK316+BK355</f>
        <v>0</v>
      </c>
    </row>
    <row r="129" spans="2:65" s="11" customFormat="1" ht="22.95" customHeight="1">
      <c r="B129" s="124"/>
      <c r="D129" s="125" t="s">
        <v>80</v>
      </c>
      <c r="E129" s="134" t="s">
        <v>88</v>
      </c>
      <c r="F129" s="134" t="s">
        <v>1448</v>
      </c>
      <c r="I129" s="127"/>
      <c r="J129" s="135">
        <f>BK129</f>
        <v>0</v>
      </c>
      <c r="L129" s="124"/>
      <c r="M129" s="129"/>
      <c r="P129" s="130">
        <f>SUM(P130:P276)</f>
        <v>0</v>
      </c>
      <c r="R129" s="130">
        <f>SUM(R130:R276)</f>
        <v>0.13196095999999999</v>
      </c>
      <c r="T129" s="131">
        <f>SUM(T130:T276)</f>
        <v>0</v>
      </c>
      <c r="AR129" s="125" t="s">
        <v>88</v>
      </c>
      <c r="AT129" s="132" t="s">
        <v>80</v>
      </c>
      <c r="AU129" s="132" t="s">
        <v>88</v>
      </c>
      <c r="AY129" s="125" t="s">
        <v>299</v>
      </c>
      <c r="BK129" s="133">
        <f>SUM(BK130:BK276)</f>
        <v>0</v>
      </c>
    </row>
    <row r="130" spans="2:65" s="1" customFormat="1" ht="24.15" customHeight="1">
      <c r="B130" s="32"/>
      <c r="C130" s="136" t="s">
        <v>88</v>
      </c>
      <c r="D130" s="136" t="s">
        <v>302</v>
      </c>
      <c r="E130" s="137" t="s">
        <v>1484</v>
      </c>
      <c r="F130" s="138" t="s">
        <v>1485</v>
      </c>
      <c r="G130" s="139" t="s">
        <v>1486</v>
      </c>
      <c r="H130" s="140">
        <v>720</v>
      </c>
      <c r="I130" s="141"/>
      <c r="J130" s="142">
        <f>ROUND(I130*H130,2)</f>
        <v>0</v>
      </c>
      <c r="K130" s="138" t="s">
        <v>1487</v>
      </c>
      <c r="L130" s="32"/>
      <c r="M130" s="143" t="s">
        <v>1</v>
      </c>
      <c r="N130" s="144" t="s">
        <v>46</v>
      </c>
      <c r="P130" s="145">
        <f>O130*H130</f>
        <v>0</v>
      </c>
      <c r="Q130" s="145">
        <v>3.0000000000000001E-5</v>
      </c>
      <c r="R130" s="145">
        <f>Q130*H130</f>
        <v>2.1600000000000001E-2</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2784</v>
      </c>
    </row>
    <row r="131" spans="2:65" s="12" customFormat="1">
      <c r="B131" s="170"/>
      <c r="D131" s="149" t="s">
        <v>1489</v>
      </c>
      <c r="E131" s="171" t="s">
        <v>1</v>
      </c>
      <c r="F131" s="172" t="s">
        <v>1490</v>
      </c>
      <c r="H131" s="171" t="s">
        <v>1</v>
      </c>
      <c r="I131" s="173"/>
      <c r="L131" s="170"/>
      <c r="M131" s="174"/>
      <c r="T131" s="175"/>
      <c r="AT131" s="171" t="s">
        <v>1489</v>
      </c>
      <c r="AU131" s="171" t="s">
        <v>90</v>
      </c>
      <c r="AV131" s="12" t="s">
        <v>88</v>
      </c>
      <c r="AW131" s="12" t="s">
        <v>36</v>
      </c>
      <c r="AX131" s="12" t="s">
        <v>81</v>
      </c>
      <c r="AY131" s="171" t="s">
        <v>299</v>
      </c>
    </row>
    <row r="132" spans="2:65" s="12" customFormat="1">
      <c r="B132" s="170"/>
      <c r="D132" s="149" t="s">
        <v>1489</v>
      </c>
      <c r="E132" s="171" t="s">
        <v>1</v>
      </c>
      <c r="F132" s="172" t="s">
        <v>2785</v>
      </c>
      <c r="H132" s="171" t="s">
        <v>1</v>
      </c>
      <c r="I132" s="173"/>
      <c r="L132" s="170"/>
      <c r="M132" s="174"/>
      <c r="T132" s="175"/>
      <c r="AT132" s="171" t="s">
        <v>1489</v>
      </c>
      <c r="AU132" s="171" t="s">
        <v>90</v>
      </c>
      <c r="AV132" s="12" t="s">
        <v>88</v>
      </c>
      <c r="AW132" s="12" t="s">
        <v>36</v>
      </c>
      <c r="AX132" s="12" t="s">
        <v>81</v>
      </c>
      <c r="AY132" s="171" t="s">
        <v>299</v>
      </c>
    </row>
    <row r="133" spans="2:65" s="12" customFormat="1" ht="20.399999999999999">
      <c r="B133" s="170"/>
      <c r="D133" s="149" t="s">
        <v>1489</v>
      </c>
      <c r="E133" s="171" t="s">
        <v>1</v>
      </c>
      <c r="F133" s="172" t="s">
        <v>1891</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1892</v>
      </c>
      <c r="H134" s="179">
        <v>720</v>
      </c>
      <c r="I134" s="180"/>
      <c r="L134" s="176"/>
      <c r="M134" s="181"/>
      <c r="T134" s="182"/>
      <c r="AT134" s="177" t="s">
        <v>1489</v>
      </c>
      <c r="AU134" s="177" t="s">
        <v>90</v>
      </c>
      <c r="AV134" s="13" t="s">
        <v>90</v>
      </c>
      <c r="AW134" s="13" t="s">
        <v>36</v>
      </c>
      <c r="AX134" s="13" t="s">
        <v>88</v>
      </c>
      <c r="AY134" s="177" t="s">
        <v>299</v>
      </c>
    </row>
    <row r="135" spans="2:65" s="1" customFormat="1" ht="24.15" customHeight="1">
      <c r="B135" s="32"/>
      <c r="C135" s="136" t="s">
        <v>90</v>
      </c>
      <c r="D135" s="136" t="s">
        <v>302</v>
      </c>
      <c r="E135" s="137" t="s">
        <v>1497</v>
      </c>
      <c r="F135" s="138" t="s">
        <v>1498</v>
      </c>
      <c r="G135" s="139" t="s">
        <v>1499</v>
      </c>
      <c r="H135" s="140">
        <v>30</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2786</v>
      </c>
    </row>
    <row r="136" spans="2:65" s="12" customFormat="1">
      <c r="B136" s="170"/>
      <c r="D136" s="149" t="s">
        <v>1489</v>
      </c>
      <c r="E136" s="171" t="s">
        <v>1</v>
      </c>
      <c r="F136" s="172" t="s">
        <v>1490</v>
      </c>
      <c r="H136" s="171" t="s">
        <v>1</v>
      </c>
      <c r="I136" s="173"/>
      <c r="L136" s="170"/>
      <c r="M136" s="174"/>
      <c r="T136" s="175"/>
      <c r="AT136" s="171" t="s">
        <v>1489</v>
      </c>
      <c r="AU136" s="171" t="s">
        <v>90</v>
      </c>
      <c r="AV136" s="12" t="s">
        <v>88</v>
      </c>
      <c r="AW136" s="12" t="s">
        <v>36</v>
      </c>
      <c r="AX136" s="12" t="s">
        <v>81</v>
      </c>
      <c r="AY136" s="171" t="s">
        <v>299</v>
      </c>
    </row>
    <row r="137" spans="2:65" s="12" customFormat="1">
      <c r="B137" s="170"/>
      <c r="D137" s="149" t="s">
        <v>1489</v>
      </c>
      <c r="E137" s="171" t="s">
        <v>1</v>
      </c>
      <c r="F137" s="172" t="s">
        <v>2785</v>
      </c>
      <c r="H137" s="171" t="s">
        <v>1</v>
      </c>
      <c r="I137" s="173"/>
      <c r="L137" s="170"/>
      <c r="M137" s="174"/>
      <c r="T137" s="175"/>
      <c r="AT137" s="171" t="s">
        <v>1489</v>
      </c>
      <c r="AU137" s="171" t="s">
        <v>90</v>
      </c>
      <c r="AV137" s="12" t="s">
        <v>88</v>
      </c>
      <c r="AW137" s="12" t="s">
        <v>36</v>
      </c>
      <c r="AX137" s="12" t="s">
        <v>81</v>
      </c>
      <c r="AY137" s="171" t="s">
        <v>299</v>
      </c>
    </row>
    <row r="138" spans="2:65" s="12" customFormat="1" ht="20.399999999999999">
      <c r="B138" s="170"/>
      <c r="D138" s="149" t="s">
        <v>1489</v>
      </c>
      <c r="E138" s="171" t="s">
        <v>1</v>
      </c>
      <c r="F138" s="172" t="s">
        <v>1891</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1894</v>
      </c>
      <c r="H139" s="179">
        <v>30</v>
      </c>
      <c r="I139" s="180"/>
      <c r="L139" s="176"/>
      <c r="M139" s="181"/>
      <c r="T139" s="182"/>
      <c r="AT139" s="177" t="s">
        <v>1489</v>
      </c>
      <c r="AU139" s="177" t="s">
        <v>90</v>
      </c>
      <c r="AV139" s="13" t="s">
        <v>90</v>
      </c>
      <c r="AW139" s="13" t="s">
        <v>36</v>
      </c>
      <c r="AX139" s="13" t="s">
        <v>88</v>
      </c>
      <c r="AY139" s="177" t="s">
        <v>299</v>
      </c>
    </row>
    <row r="140" spans="2:65" s="1" customFormat="1" ht="24.15" customHeight="1">
      <c r="B140" s="32"/>
      <c r="C140" s="136" t="s">
        <v>298</v>
      </c>
      <c r="D140" s="136" t="s">
        <v>302</v>
      </c>
      <c r="E140" s="137" t="s">
        <v>1508</v>
      </c>
      <c r="F140" s="138" t="s">
        <v>1509</v>
      </c>
      <c r="G140" s="139" t="s">
        <v>647</v>
      </c>
      <c r="H140" s="140">
        <v>1.2</v>
      </c>
      <c r="I140" s="141"/>
      <c r="J140" s="142">
        <f>ROUND(I140*H140,2)</f>
        <v>0</v>
      </c>
      <c r="K140" s="138" t="s">
        <v>1487</v>
      </c>
      <c r="L140" s="32"/>
      <c r="M140" s="143" t="s">
        <v>1</v>
      </c>
      <c r="N140" s="144" t="s">
        <v>46</v>
      </c>
      <c r="P140" s="145">
        <f>O140*H140</f>
        <v>0</v>
      </c>
      <c r="Q140" s="145">
        <v>3.6900000000000002E-2</v>
      </c>
      <c r="R140" s="145">
        <f>Q140*H140</f>
        <v>4.428E-2</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2787</v>
      </c>
    </row>
    <row r="141" spans="2:65" s="12" customFormat="1">
      <c r="B141" s="170"/>
      <c r="D141" s="149" t="s">
        <v>1489</v>
      </c>
      <c r="E141" s="171" t="s">
        <v>1</v>
      </c>
      <c r="F141" s="172" t="s">
        <v>1490</v>
      </c>
      <c r="H141" s="171" t="s">
        <v>1</v>
      </c>
      <c r="I141" s="173"/>
      <c r="L141" s="170"/>
      <c r="M141" s="174"/>
      <c r="T141" s="175"/>
      <c r="AT141" s="171" t="s">
        <v>1489</v>
      </c>
      <c r="AU141" s="171" t="s">
        <v>90</v>
      </c>
      <c r="AV141" s="12" t="s">
        <v>88</v>
      </c>
      <c r="AW141" s="12" t="s">
        <v>36</v>
      </c>
      <c r="AX141" s="12" t="s">
        <v>81</v>
      </c>
      <c r="AY141" s="171" t="s">
        <v>299</v>
      </c>
    </row>
    <row r="142" spans="2:65" s="12" customFormat="1">
      <c r="B142" s="170"/>
      <c r="D142" s="149" t="s">
        <v>1489</v>
      </c>
      <c r="E142" s="171" t="s">
        <v>1</v>
      </c>
      <c r="F142" s="172" t="s">
        <v>2785</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1802</v>
      </c>
      <c r="H143" s="179">
        <v>1.2</v>
      </c>
      <c r="I143" s="180"/>
      <c r="L143" s="176"/>
      <c r="M143" s="181"/>
      <c r="T143" s="182"/>
      <c r="AT143" s="177" t="s">
        <v>1489</v>
      </c>
      <c r="AU143" s="177" t="s">
        <v>90</v>
      </c>
      <c r="AV143" s="13" t="s">
        <v>90</v>
      </c>
      <c r="AW143" s="13" t="s">
        <v>36</v>
      </c>
      <c r="AX143" s="13" t="s">
        <v>88</v>
      </c>
      <c r="AY143" s="177" t="s">
        <v>299</v>
      </c>
    </row>
    <row r="144" spans="2:65" s="1" customFormat="1" ht="24.15" customHeight="1">
      <c r="B144" s="32"/>
      <c r="C144" s="136" t="s">
        <v>318</v>
      </c>
      <c r="D144" s="136" t="s">
        <v>302</v>
      </c>
      <c r="E144" s="137" t="s">
        <v>2013</v>
      </c>
      <c r="F144" s="138" t="s">
        <v>2014</v>
      </c>
      <c r="G144" s="139" t="s">
        <v>375</v>
      </c>
      <c r="H144" s="140">
        <v>12.087999999999999</v>
      </c>
      <c r="I144" s="141"/>
      <c r="J144" s="142">
        <f>ROUND(I144*H144,2)</f>
        <v>0</v>
      </c>
      <c r="K144" s="138" t="s">
        <v>1487</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2788</v>
      </c>
    </row>
    <row r="145" spans="2:65" s="12" customFormat="1">
      <c r="B145" s="170"/>
      <c r="D145" s="149" t="s">
        <v>1489</v>
      </c>
      <c r="E145" s="171" t="s">
        <v>1</v>
      </c>
      <c r="F145" s="172" t="s">
        <v>1490</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2785</v>
      </c>
      <c r="H146" s="171" t="s">
        <v>1</v>
      </c>
      <c r="I146" s="173"/>
      <c r="L146" s="170"/>
      <c r="M146" s="174"/>
      <c r="T146" s="175"/>
      <c r="AT146" s="171" t="s">
        <v>1489</v>
      </c>
      <c r="AU146" s="171" t="s">
        <v>90</v>
      </c>
      <c r="AV146" s="12" t="s">
        <v>88</v>
      </c>
      <c r="AW146" s="12" t="s">
        <v>36</v>
      </c>
      <c r="AX146" s="12" t="s">
        <v>81</v>
      </c>
      <c r="AY146" s="171" t="s">
        <v>299</v>
      </c>
    </row>
    <row r="147" spans="2:65" s="12" customFormat="1">
      <c r="B147" s="170"/>
      <c r="D147" s="149" t="s">
        <v>1489</v>
      </c>
      <c r="E147" s="171" t="s">
        <v>1</v>
      </c>
      <c r="F147" s="172" t="s">
        <v>2016</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2789</v>
      </c>
      <c r="H148" s="179">
        <v>8.4480000000000004</v>
      </c>
      <c r="I148" s="180"/>
      <c r="L148" s="176"/>
      <c r="M148" s="181"/>
      <c r="T148" s="182"/>
      <c r="AT148" s="177" t="s">
        <v>1489</v>
      </c>
      <c r="AU148" s="177" t="s">
        <v>90</v>
      </c>
      <c r="AV148" s="13" t="s">
        <v>90</v>
      </c>
      <c r="AW148" s="13" t="s">
        <v>36</v>
      </c>
      <c r="AX148" s="13" t="s">
        <v>81</v>
      </c>
      <c r="AY148" s="177" t="s">
        <v>299</v>
      </c>
    </row>
    <row r="149" spans="2:65" s="13" customFormat="1">
      <c r="B149" s="176"/>
      <c r="D149" s="149" t="s">
        <v>1489</v>
      </c>
      <c r="E149" s="177" t="s">
        <v>1</v>
      </c>
      <c r="F149" s="178" t="s">
        <v>2018</v>
      </c>
      <c r="H149" s="179">
        <v>3.64</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12.087999999999999</v>
      </c>
      <c r="I150" s="187"/>
      <c r="L150" s="183"/>
      <c r="M150" s="188"/>
      <c r="T150" s="189"/>
      <c r="AT150" s="184" t="s">
        <v>1489</v>
      </c>
      <c r="AU150" s="184" t="s">
        <v>90</v>
      </c>
      <c r="AV150" s="14" t="s">
        <v>318</v>
      </c>
      <c r="AW150" s="14" t="s">
        <v>36</v>
      </c>
      <c r="AX150" s="14" t="s">
        <v>88</v>
      </c>
      <c r="AY150" s="184" t="s">
        <v>299</v>
      </c>
    </row>
    <row r="151" spans="2:65" s="1" customFormat="1" ht="33" customHeight="1">
      <c r="B151" s="32"/>
      <c r="C151" s="136" t="s">
        <v>323</v>
      </c>
      <c r="D151" s="136" t="s">
        <v>302</v>
      </c>
      <c r="E151" s="137" t="s">
        <v>1803</v>
      </c>
      <c r="F151" s="138" t="s">
        <v>1804</v>
      </c>
      <c r="G151" s="139" t="s">
        <v>1520</v>
      </c>
      <c r="H151" s="140">
        <v>5.0869999999999997</v>
      </c>
      <c r="I151" s="141"/>
      <c r="J151" s="142">
        <f>ROUND(I151*H151,2)</f>
        <v>0</v>
      </c>
      <c r="K151" s="138" t="s">
        <v>1487</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2790</v>
      </c>
    </row>
    <row r="152" spans="2:65" s="12" customFormat="1">
      <c r="B152" s="170"/>
      <c r="D152" s="149" t="s">
        <v>1489</v>
      </c>
      <c r="E152" s="171" t="s">
        <v>1</v>
      </c>
      <c r="F152" s="172" t="s">
        <v>1490</v>
      </c>
      <c r="H152" s="171" t="s">
        <v>1</v>
      </c>
      <c r="I152" s="173"/>
      <c r="L152" s="170"/>
      <c r="M152" s="174"/>
      <c r="T152" s="175"/>
      <c r="AT152" s="171" t="s">
        <v>1489</v>
      </c>
      <c r="AU152" s="171" t="s">
        <v>90</v>
      </c>
      <c r="AV152" s="12" t="s">
        <v>88</v>
      </c>
      <c r="AW152" s="12" t="s">
        <v>36</v>
      </c>
      <c r="AX152" s="12" t="s">
        <v>81</v>
      </c>
      <c r="AY152" s="171" t="s">
        <v>299</v>
      </c>
    </row>
    <row r="153" spans="2:65" s="12" customFormat="1">
      <c r="B153" s="170"/>
      <c r="D153" s="149" t="s">
        <v>1489</v>
      </c>
      <c r="E153" s="171" t="s">
        <v>1</v>
      </c>
      <c r="F153" s="172" t="s">
        <v>2785</v>
      </c>
      <c r="H153" s="171" t="s">
        <v>1</v>
      </c>
      <c r="I153" s="173"/>
      <c r="L153" s="170"/>
      <c r="M153" s="174"/>
      <c r="T153" s="175"/>
      <c r="AT153" s="171" t="s">
        <v>1489</v>
      </c>
      <c r="AU153" s="171" t="s">
        <v>90</v>
      </c>
      <c r="AV153" s="12" t="s">
        <v>88</v>
      </c>
      <c r="AW153" s="12" t="s">
        <v>36</v>
      </c>
      <c r="AX153" s="12" t="s">
        <v>81</v>
      </c>
      <c r="AY153" s="171" t="s">
        <v>299</v>
      </c>
    </row>
    <row r="154" spans="2:65" s="12" customFormat="1" ht="20.399999999999999">
      <c r="B154" s="170"/>
      <c r="D154" s="149" t="s">
        <v>1489</v>
      </c>
      <c r="E154" s="171" t="s">
        <v>1</v>
      </c>
      <c r="F154" s="172" t="s">
        <v>2384</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E155" s="177" t="s">
        <v>1</v>
      </c>
      <c r="F155" s="178" t="s">
        <v>2791</v>
      </c>
      <c r="H155" s="179">
        <v>59.892000000000003</v>
      </c>
      <c r="I155" s="180"/>
      <c r="L155" s="176"/>
      <c r="M155" s="181"/>
      <c r="T155" s="182"/>
      <c r="AT155" s="177" t="s">
        <v>1489</v>
      </c>
      <c r="AU155" s="177" t="s">
        <v>90</v>
      </c>
      <c r="AV155" s="13" t="s">
        <v>90</v>
      </c>
      <c r="AW155" s="13" t="s">
        <v>36</v>
      </c>
      <c r="AX155" s="13" t="s">
        <v>81</v>
      </c>
      <c r="AY155" s="177" t="s">
        <v>299</v>
      </c>
    </row>
    <row r="156" spans="2:65" s="13" customFormat="1">
      <c r="B156" s="176"/>
      <c r="D156" s="149" t="s">
        <v>1489</v>
      </c>
      <c r="E156" s="177" t="s">
        <v>1</v>
      </c>
      <c r="F156" s="178" t="s">
        <v>2792</v>
      </c>
      <c r="H156" s="179">
        <v>7.899</v>
      </c>
      <c r="I156" s="180"/>
      <c r="L156" s="176"/>
      <c r="M156" s="181"/>
      <c r="T156" s="182"/>
      <c r="AT156" s="177" t="s">
        <v>1489</v>
      </c>
      <c r="AU156" s="177" t="s">
        <v>90</v>
      </c>
      <c r="AV156" s="13" t="s">
        <v>90</v>
      </c>
      <c r="AW156" s="13" t="s">
        <v>36</v>
      </c>
      <c r="AX156" s="13" t="s">
        <v>81</v>
      </c>
      <c r="AY156" s="177" t="s">
        <v>299</v>
      </c>
    </row>
    <row r="157" spans="2:65" s="13" customFormat="1">
      <c r="B157" s="176"/>
      <c r="D157" s="149" t="s">
        <v>1489</v>
      </c>
      <c r="E157" s="177" t="s">
        <v>1</v>
      </c>
      <c r="F157" s="178" t="s">
        <v>1548</v>
      </c>
      <c r="H157" s="179">
        <v>2.1629999999999998</v>
      </c>
      <c r="I157" s="180"/>
      <c r="L157" s="176"/>
      <c r="M157" s="181"/>
      <c r="T157" s="182"/>
      <c r="AT157" s="177" t="s">
        <v>1489</v>
      </c>
      <c r="AU157" s="177" t="s">
        <v>90</v>
      </c>
      <c r="AV157" s="13" t="s">
        <v>90</v>
      </c>
      <c r="AW157" s="13" t="s">
        <v>36</v>
      </c>
      <c r="AX157" s="13" t="s">
        <v>81</v>
      </c>
      <c r="AY157" s="177" t="s">
        <v>299</v>
      </c>
    </row>
    <row r="158" spans="2:65" s="15" customFormat="1">
      <c r="B158" s="190"/>
      <c r="D158" s="149" t="s">
        <v>1489</v>
      </c>
      <c r="E158" s="191" t="s">
        <v>1</v>
      </c>
      <c r="F158" s="192" t="s">
        <v>1549</v>
      </c>
      <c r="H158" s="193">
        <v>69.953999999999994</v>
      </c>
      <c r="I158" s="194"/>
      <c r="L158" s="190"/>
      <c r="M158" s="195"/>
      <c r="T158" s="196"/>
      <c r="AT158" s="191" t="s">
        <v>1489</v>
      </c>
      <c r="AU158" s="191" t="s">
        <v>90</v>
      </c>
      <c r="AV158" s="15" t="s">
        <v>298</v>
      </c>
      <c r="AW158" s="15" t="s">
        <v>36</v>
      </c>
      <c r="AX158" s="15" t="s">
        <v>81</v>
      </c>
      <c r="AY158" s="191" t="s">
        <v>299</v>
      </c>
    </row>
    <row r="159" spans="2:65" s="12" customFormat="1">
      <c r="B159" s="170"/>
      <c r="D159" s="149" t="s">
        <v>1489</v>
      </c>
      <c r="E159" s="171" t="s">
        <v>1</v>
      </c>
      <c r="F159" s="172" t="s">
        <v>2793</v>
      </c>
      <c r="H159" s="171" t="s">
        <v>1</v>
      </c>
      <c r="I159" s="173"/>
      <c r="L159" s="170"/>
      <c r="M159" s="174"/>
      <c r="T159" s="175"/>
      <c r="AT159" s="171" t="s">
        <v>1489</v>
      </c>
      <c r="AU159" s="171" t="s">
        <v>90</v>
      </c>
      <c r="AV159" s="12" t="s">
        <v>88</v>
      </c>
      <c r="AW159" s="12" t="s">
        <v>36</v>
      </c>
      <c r="AX159" s="12" t="s">
        <v>81</v>
      </c>
      <c r="AY159" s="171" t="s">
        <v>299</v>
      </c>
    </row>
    <row r="160" spans="2:65" s="13" customFormat="1">
      <c r="B160" s="176"/>
      <c r="D160" s="149" t="s">
        <v>1489</v>
      </c>
      <c r="E160" s="177" t="s">
        <v>1</v>
      </c>
      <c r="F160" s="178" t="s">
        <v>2794</v>
      </c>
      <c r="H160" s="179">
        <v>20.698</v>
      </c>
      <c r="I160" s="180"/>
      <c r="L160" s="176"/>
      <c r="M160" s="181"/>
      <c r="T160" s="182"/>
      <c r="AT160" s="177" t="s">
        <v>1489</v>
      </c>
      <c r="AU160" s="177" t="s">
        <v>90</v>
      </c>
      <c r="AV160" s="13" t="s">
        <v>90</v>
      </c>
      <c r="AW160" s="13" t="s">
        <v>36</v>
      </c>
      <c r="AX160" s="13" t="s">
        <v>81</v>
      </c>
      <c r="AY160" s="177" t="s">
        <v>299</v>
      </c>
    </row>
    <row r="161" spans="2:65" s="13" customFormat="1">
      <c r="B161" s="176"/>
      <c r="D161" s="149" t="s">
        <v>1489</v>
      </c>
      <c r="E161" s="177" t="s">
        <v>1</v>
      </c>
      <c r="F161" s="178" t="s">
        <v>2795</v>
      </c>
      <c r="H161" s="179">
        <v>8.9179999999999993</v>
      </c>
      <c r="I161" s="180"/>
      <c r="L161" s="176"/>
      <c r="M161" s="181"/>
      <c r="T161" s="182"/>
      <c r="AT161" s="177" t="s">
        <v>1489</v>
      </c>
      <c r="AU161" s="177" t="s">
        <v>90</v>
      </c>
      <c r="AV161" s="13" t="s">
        <v>90</v>
      </c>
      <c r="AW161" s="13" t="s">
        <v>36</v>
      </c>
      <c r="AX161" s="13" t="s">
        <v>81</v>
      </c>
      <c r="AY161" s="177" t="s">
        <v>299</v>
      </c>
    </row>
    <row r="162" spans="2:65" s="13" customFormat="1">
      <c r="B162" s="176"/>
      <c r="D162" s="149" t="s">
        <v>1489</v>
      </c>
      <c r="E162" s="177" t="s">
        <v>1</v>
      </c>
      <c r="F162" s="178" t="s">
        <v>1548</v>
      </c>
      <c r="H162" s="179">
        <v>2.1629999999999998</v>
      </c>
      <c r="I162" s="180"/>
      <c r="L162" s="176"/>
      <c r="M162" s="181"/>
      <c r="T162" s="182"/>
      <c r="AT162" s="177" t="s">
        <v>1489</v>
      </c>
      <c r="AU162" s="177" t="s">
        <v>90</v>
      </c>
      <c r="AV162" s="13" t="s">
        <v>90</v>
      </c>
      <c r="AW162" s="13" t="s">
        <v>36</v>
      </c>
      <c r="AX162" s="13" t="s">
        <v>81</v>
      </c>
      <c r="AY162" s="177" t="s">
        <v>299</v>
      </c>
    </row>
    <row r="163" spans="2:65" s="15" customFormat="1">
      <c r="B163" s="190"/>
      <c r="D163" s="149" t="s">
        <v>1489</v>
      </c>
      <c r="E163" s="191" t="s">
        <v>1</v>
      </c>
      <c r="F163" s="192" t="s">
        <v>1549</v>
      </c>
      <c r="H163" s="193">
        <v>31.779</v>
      </c>
      <c r="I163" s="194"/>
      <c r="L163" s="190"/>
      <c r="M163" s="195"/>
      <c r="T163" s="196"/>
      <c r="AT163" s="191" t="s">
        <v>1489</v>
      </c>
      <c r="AU163" s="191" t="s">
        <v>90</v>
      </c>
      <c r="AV163" s="15" t="s">
        <v>298</v>
      </c>
      <c r="AW163" s="15" t="s">
        <v>36</v>
      </c>
      <c r="AX163" s="15" t="s">
        <v>81</v>
      </c>
      <c r="AY163" s="191" t="s">
        <v>299</v>
      </c>
    </row>
    <row r="164" spans="2:65" s="14" customFormat="1">
      <c r="B164" s="183"/>
      <c r="D164" s="149" t="s">
        <v>1489</v>
      </c>
      <c r="E164" s="184" t="s">
        <v>1</v>
      </c>
      <c r="F164" s="185" t="s">
        <v>1496</v>
      </c>
      <c r="H164" s="186">
        <v>101.733</v>
      </c>
      <c r="I164" s="187"/>
      <c r="L164" s="183"/>
      <c r="M164" s="188"/>
      <c r="T164" s="189"/>
      <c r="AT164" s="184" t="s">
        <v>1489</v>
      </c>
      <c r="AU164" s="184" t="s">
        <v>90</v>
      </c>
      <c r="AV164" s="14" t="s">
        <v>318</v>
      </c>
      <c r="AW164" s="14" t="s">
        <v>36</v>
      </c>
      <c r="AX164" s="14" t="s">
        <v>81</v>
      </c>
      <c r="AY164" s="184" t="s">
        <v>299</v>
      </c>
    </row>
    <row r="165" spans="2:65" s="12" customFormat="1">
      <c r="B165" s="170"/>
      <c r="D165" s="149" t="s">
        <v>1489</v>
      </c>
      <c r="E165" s="171" t="s">
        <v>1</v>
      </c>
      <c r="F165" s="172" t="s">
        <v>2026</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E166" s="177" t="s">
        <v>1</v>
      </c>
      <c r="F166" s="178" t="s">
        <v>2796</v>
      </c>
      <c r="H166" s="179">
        <v>5.0869999999999997</v>
      </c>
      <c r="I166" s="180"/>
      <c r="L166" s="176"/>
      <c r="M166" s="181"/>
      <c r="T166" s="182"/>
      <c r="AT166" s="177" t="s">
        <v>1489</v>
      </c>
      <c r="AU166" s="177" t="s">
        <v>90</v>
      </c>
      <c r="AV166" s="13" t="s">
        <v>90</v>
      </c>
      <c r="AW166" s="13" t="s">
        <v>36</v>
      </c>
      <c r="AX166" s="13" t="s">
        <v>88</v>
      </c>
      <c r="AY166" s="177" t="s">
        <v>299</v>
      </c>
    </row>
    <row r="167" spans="2:65" s="1" customFormat="1" ht="33" customHeight="1">
      <c r="B167" s="32"/>
      <c r="C167" s="136" t="s">
        <v>328</v>
      </c>
      <c r="D167" s="136" t="s">
        <v>302</v>
      </c>
      <c r="E167" s="137" t="s">
        <v>1811</v>
      </c>
      <c r="F167" s="138" t="s">
        <v>1812</v>
      </c>
      <c r="G167" s="139" t="s">
        <v>1520</v>
      </c>
      <c r="H167" s="140">
        <v>8.1389999999999993</v>
      </c>
      <c r="I167" s="141"/>
      <c r="J167" s="142">
        <f>ROUND(I167*H167,2)</f>
        <v>0</v>
      </c>
      <c r="K167" s="138" t="s">
        <v>1487</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2797</v>
      </c>
    </row>
    <row r="168" spans="2:65" s="12" customFormat="1">
      <c r="B168" s="170"/>
      <c r="D168" s="149" t="s">
        <v>1489</v>
      </c>
      <c r="E168" s="171" t="s">
        <v>1</v>
      </c>
      <c r="F168" s="172" t="s">
        <v>1490</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2785</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2029</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E171" s="177" t="s">
        <v>1</v>
      </c>
      <c r="F171" s="178" t="s">
        <v>2798</v>
      </c>
      <c r="H171" s="179">
        <v>8.1389999999999993</v>
      </c>
      <c r="I171" s="180"/>
      <c r="L171" s="176"/>
      <c r="M171" s="181"/>
      <c r="T171" s="182"/>
      <c r="AT171" s="177" t="s">
        <v>1489</v>
      </c>
      <c r="AU171" s="177" t="s">
        <v>90</v>
      </c>
      <c r="AV171" s="13" t="s">
        <v>90</v>
      </c>
      <c r="AW171" s="13" t="s">
        <v>36</v>
      </c>
      <c r="AX171" s="13" t="s">
        <v>88</v>
      </c>
      <c r="AY171" s="177" t="s">
        <v>299</v>
      </c>
    </row>
    <row r="172" spans="2:65" s="1" customFormat="1" ht="33" customHeight="1">
      <c r="B172" s="32"/>
      <c r="C172" s="136" t="s">
        <v>333</v>
      </c>
      <c r="D172" s="136" t="s">
        <v>302</v>
      </c>
      <c r="E172" s="137" t="s">
        <v>1815</v>
      </c>
      <c r="F172" s="138" t="s">
        <v>1816</v>
      </c>
      <c r="G172" s="139" t="s">
        <v>1520</v>
      </c>
      <c r="H172" s="140">
        <v>12.208</v>
      </c>
      <c r="I172" s="141"/>
      <c r="J172" s="142">
        <f>ROUND(I172*H172,2)</f>
        <v>0</v>
      </c>
      <c r="K172" s="138" t="s">
        <v>1487</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2799</v>
      </c>
    </row>
    <row r="173" spans="2:65" s="12" customFormat="1">
      <c r="B173" s="170"/>
      <c r="D173" s="149" t="s">
        <v>1489</v>
      </c>
      <c r="E173" s="171" t="s">
        <v>1</v>
      </c>
      <c r="F173" s="172" t="s">
        <v>1490</v>
      </c>
      <c r="H173" s="171" t="s">
        <v>1</v>
      </c>
      <c r="I173" s="173"/>
      <c r="L173" s="170"/>
      <c r="M173" s="174"/>
      <c r="T173" s="175"/>
      <c r="AT173" s="171" t="s">
        <v>1489</v>
      </c>
      <c r="AU173" s="171" t="s">
        <v>90</v>
      </c>
      <c r="AV173" s="12" t="s">
        <v>88</v>
      </c>
      <c r="AW173" s="12" t="s">
        <v>36</v>
      </c>
      <c r="AX173" s="12" t="s">
        <v>81</v>
      </c>
      <c r="AY173" s="171" t="s">
        <v>299</v>
      </c>
    </row>
    <row r="174" spans="2:65" s="12" customFormat="1">
      <c r="B174" s="170"/>
      <c r="D174" s="149" t="s">
        <v>1489</v>
      </c>
      <c r="E174" s="171" t="s">
        <v>1</v>
      </c>
      <c r="F174" s="172" t="s">
        <v>2785</v>
      </c>
      <c r="H174" s="171" t="s">
        <v>1</v>
      </c>
      <c r="I174" s="173"/>
      <c r="L174" s="170"/>
      <c r="M174" s="174"/>
      <c r="T174" s="175"/>
      <c r="AT174" s="171" t="s">
        <v>1489</v>
      </c>
      <c r="AU174" s="171" t="s">
        <v>90</v>
      </c>
      <c r="AV174" s="12" t="s">
        <v>88</v>
      </c>
      <c r="AW174" s="12" t="s">
        <v>36</v>
      </c>
      <c r="AX174" s="12" t="s">
        <v>81</v>
      </c>
      <c r="AY174" s="171" t="s">
        <v>299</v>
      </c>
    </row>
    <row r="175" spans="2:65" s="12" customFormat="1">
      <c r="B175" s="170"/>
      <c r="D175" s="149" t="s">
        <v>1489</v>
      </c>
      <c r="E175" s="171" t="s">
        <v>1</v>
      </c>
      <c r="F175" s="172" t="s">
        <v>2032</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E176" s="177" t="s">
        <v>1</v>
      </c>
      <c r="F176" s="178" t="s">
        <v>2800</v>
      </c>
      <c r="H176" s="179">
        <v>12.208</v>
      </c>
      <c r="I176" s="180"/>
      <c r="L176" s="176"/>
      <c r="M176" s="181"/>
      <c r="T176" s="182"/>
      <c r="AT176" s="177" t="s">
        <v>1489</v>
      </c>
      <c r="AU176" s="177" t="s">
        <v>90</v>
      </c>
      <c r="AV176" s="13" t="s">
        <v>90</v>
      </c>
      <c r="AW176" s="13" t="s">
        <v>36</v>
      </c>
      <c r="AX176" s="13" t="s">
        <v>88</v>
      </c>
      <c r="AY176" s="177" t="s">
        <v>299</v>
      </c>
    </row>
    <row r="177" spans="2:65" s="1" customFormat="1" ht="33" customHeight="1">
      <c r="B177" s="32"/>
      <c r="C177" s="136" t="s">
        <v>337</v>
      </c>
      <c r="D177" s="136" t="s">
        <v>302</v>
      </c>
      <c r="E177" s="137" t="s">
        <v>2034</v>
      </c>
      <c r="F177" s="138" t="s">
        <v>2035</v>
      </c>
      <c r="G177" s="139" t="s">
        <v>1520</v>
      </c>
      <c r="H177" s="140">
        <v>20.347000000000001</v>
      </c>
      <c r="I177" s="141"/>
      <c r="J177" s="142">
        <f>ROUND(I177*H177,2)</f>
        <v>0</v>
      </c>
      <c r="K177" s="138" t="s">
        <v>1487</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2801</v>
      </c>
    </row>
    <row r="178" spans="2:65" s="12" customFormat="1">
      <c r="B178" s="170"/>
      <c r="D178" s="149" t="s">
        <v>1489</v>
      </c>
      <c r="E178" s="171" t="s">
        <v>1</v>
      </c>
      <c r="F178" s="172" t="s">
        <v>1490</v>
      </c>
      <c r="H178" s="171" t="s">
        <v>1</v>
      </c>
      <c r="I178" s="173"/>
      <c r="L178" s="170"/>
      <c r="M178" s="174"/>
      <c r="T178" s="175"/>
      <c r="AT178" s="171" t="s">
        <v>1489</v>
      </c>
      <c r="AU178" s="171" t="s">
        <v>90</v>
      </c>
      <c r="AV178" s="12" t="s">
        <v>88</v>
      </c>
      <c r="AW178" s="12" t="s">
        <v>36</v>
      </c>
      <c r="AX178" s="12" t="s">
        <v>81</v>
      </c>
      <c r="AY178" s="171" t="s">
        <v>299</v>
      </c>
    </row>
    <row r="179" spans="2:65" s="12" customFormat="1">
      <c r="B179" s="170"/>
      <c r="D179" s="149" t="s">
        <v>1489</v>
      </c>
      <c r="E179" s="171" t="s">
        <v>1</v>
      </c>
      <c r="F179" s="172" t="s">
        <v>2785</v>
      </c>
      <c r="H179" s="171" t="s">
        <v>1</v>
      </c>
      <c r="I179" s="173"/>
      <c r="L179" s="170"/>
      <c r="M179" s="174"/>
      <c r="T179" s="175"/>
      <c r="AT179" s="171" t="s">
        <v>1489</v>
      </c>
      <c r="AU179" s="171" t="s">
        <v>90</v>
      </c>
      <c r="AV179" s="12" t="s">
        <v>88</v>
      </c>
      <c r="AW179" s="12" t="s">
        <v>36</v>
      </c>
      <c r="AX179" s="12" t="s">
        <v>81</v>
      </c>
      <c r="AY179" s="171" t="s">
        <v>299</v>
      </c>
    </row>
    <row r="180" spans="2:65" s="12" customFormat="1">
      <c r="B180" s="170"/>
      <c r="D180" s="149" t="s">
        <v>1489</v>
      </c>
      <c r="E180" s="171" t="s">
        <v>1</v>
      </c>
      <c r="F180" s="172" t="s">
        <v>2037</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E181" s="177" t="s">
        <v>1</v>
      </c>
      <c r="F181" s="178" t="s">
        <v>2802</v>
      </c>
      <c r="H181" s="179">
        <v>20.347000000000001</v>
      </c>
      <c r="I181" s="180"/>
      <c r="L181" s="176"/>
      <c r="M181" s="181"/>
      <c r="T181" s="182"/>
      <c r="AT181" s="177" t="s">
        <v>1489</v>
      </c>
      <c r="AU181" s="177" t="s">
        <v>90</v>
      </c>
      <c r="AV181" s="13" t="s">
        <v>90</v>
      </c>
      <c r="AW181" s="13" t="s">
        <v>36</v>
      </c>
      <c r="AX181" s="13" t="s">
        <v>88</v>
      </c>
      <c r="AY181" s="177" t="s">
        <v>299</v>
      </c>
    </row>
    <row r="182" spans="2:65" s="1" customFormat="1" ht="33" customHeight="1">
      <c r="B182" s="32"/>
      <c r="C182" s="136" t="s">
        <v>342</v>
      </c>
      <c r="D182" s="136" t="s">
        <v>302</v>
      </c>
      <c r="E182" s="137" t="s">
        <v>2039</v>
      </c>
      <c r="F182" s="138" t="s">
        <v>2040</v>
      </c>
      <c r="G182" s="139" t="s">
        <v>1520</v>
      </c>
      <c r="H182" s="140">
        <v>55.953000000000003</v>
      </c>
      <c r="I182" s="141"/>
      <c r="J182" s="142">
        <f>ROUND(I182*H182,2)</f>
        <v>0</v>
      </c>
      <c r="K182" s="138" t="s">
        <v>1487</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2803</v>
      </c>
    </row>
    <row r="183" spans="2:65" s="12" customFormat="1">
      <c r="B183" s="170"/>
      <c r="D183" s="149" t="s">
        <v>1489</v>
      </c>
      <c r="E183" s="171" t="s">
        <v>1</v>
      </c>
      <c r="F183" s="172" t="s">
        <v>1490</v>
      </c>
      <c r="H183" s="171" t="s">
        <v>1</v>
      </c>
      <c r="I183" s="173"/>
      <c r="L183" s="170"/>
      <c r="M183" s="174"/>
      <c r="T183" s="175"/>
      <c r="AT183" s="171" t="s">
        <v>1489</v>
      </c>
      <c r="AU183" s="171" t="s">
        <v>90</v>
      </c>
      <c r="AV183" s="12" t="s">
        <v>88</v>
      </c>
      <c r="AW183" s="12" t="s">
        <v>36</v>
      </c>
      <c r="AX183" s="12" t="s">
        <v>81</v>
      </c>
      <c r="AY183" s="171" t="s">
        <v>299</v>
      </c>
    </row>
    <row r="184" spans="2:65" s="12" customFormat="1">
      <c r="B184" s="170"/>
      <c r="D184" s="149" t="s">
        <v>1489</v>
      </c>
      <c r="E184" s="171" t="s">
        <v>1</v>
      </c>
      <c r="F184" s="172" t="s">
        <v>2785</v>
      </c>
      <c r="H184" s="171" t="s">
        <v>1</v>
      </c>
      <c r="I184" s="173"/>
      <c r="L184" s="170"/>
      <c r="M184" s="174"/>
      <c r="T184" s="175"/>
      <c r="AT184" s="171" t="s">
        <v>1489</v>
      </c>
      <c r="AU184" s="171" t="s">
        <v>90</v>
      </c>
      <c r="AV184" s="12" t="s">
        <v>88</v>
      </c>
      <c r="AW184" s="12" t="s">
        <v>36</v>
      </c>
      <c r="AX184" s="12" t="s">
        <v>81</v>
      </c>
      <c r="AY184" s="171" t="s">
        <v>299</v>
      </c>
    </row>
    <row r="185" spans="2:65" s="12" customFormat="1">
      <c r="B185" s="170"/>
      <c r="D185" s="149" t="s">
        <v>1489</v>
      </c>
      <c r="E185" s="171" t="s">
        <v>1</v>
      </c>
      <c r="F185" s="172" t="s">
        <v>2042</v>
      </c>
      <c r="H185" s="171" t="s">
        <v>1</v>
      </c>
      <c r="I185" s="173"/>
      <c r="L185" s="170"/>
      <c r="M185" s="174"/>
      <c r="T185" s="175"/>
      <c r="AT185" s="171" t="s">
        <v>1489</v>
      </c>
      <c r="AU185" s="171" t="s">
        <v>90</v>
      </c>
      <c r="AV185" s="12" t="s">
        <v>88</v>
      </c>
      <c r="AW185" s="12" t="s">
        <v>36</v>
      </c>
      <c r="AX185" s="12" t="s">
        <v>81</v>
      </c>
      <c r="AY185" s="171" t="s">
        <v>299</v>
      </c>
    </row>
    <row r="186" spans="2:65" s="13" customFormat="1">
      <c r="B186" s="176"/>
      <c r="D186" s="149" t="s">
        <v>1489</v>
      </c>
      <c r="E186" s="177" t="s">
        <v>1</v>
      </c>
      <c r="F186" s="178" t="s">
        <v>2804</v>
      </c>
      <c r="H186" s="179">
        <v>55.953000000000003</v>
      </c>
      <c r="I186" s="180"/>
      <c r="L186" s="176"/>
      <c r="M186" s="181"/>
      <c r="T186" s="182"/>
      <c r="AT186" s="177" t="s">
        <v>1489</v>
      </c>
      <c r="AU186" s="177" t="s">
        <v>90</v>
      </c>
      <c r="AV186" s="13" t="s">
        <v>90</v>
      </c>
      <c r="AW186" s="13" t="s">
        <v>36</v>
      </c>
      <c r="AX186" s="13" t="s">
        <v>88</v>
      </c>
      <c r="AY186" s="177" t="s">
        <v>299</v>
      </c>
    </row>
    <row r="187" spans="2:65" s="1" customFormat="1" ht="24.15" customHeight="1">
      <c r="B187" s="32"/>
      <c r="C187" s="136" t="s">
        <v>347</v>
      </c>
      <c r="D187" s="136" t="s">
        <v>302</v>
      </c>
      <c r="E187" s="137" t="s">
        <v>1571</v>
      </c>
      <c r="F187" s="138" t="s">
        <v>1572</v>
      </c>
      <c r="G187" s="139" t="s">
        <v>1520</v>
      </c>
      <c r="H187" s="140">
        <v>1.9530000000000001</v>
      </c>
      <c r="I187" s="141"/>
      <c r="J187" s="142">
        <f>ROUND(I187*H187,2)</f>
        <v>0</v>
      </c>
      <c r="K187" s="138" t="s">
        <v>1487</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2805</v>
      </c>
    </row>
    <row r="188" spans="2:65" s="12" customFormat="1">
      <c r="B188" s="170"/>
      <c r="D188" s="149" t="s">
        <v>1489</v>
      </c>
      <c r="E188" s="171" t="s">
        <v>1</v>
      </c>
      <c r="F188" s="172" t="s">
        <v>1490</v>
      </c>
      <c r="H188" s="171" t="s">
        <v>1</v>
      </c>
      <c r="I188" s="173"/>
      <c r="L188" s="170"/>
      <c r="M188" s="174"/>
      <c r="T188" s="175"/>
      <c r="AT188" s="171" t="s">
        <v>1489</v>
      </c>
      <c r="AU188" s="171" t="s">
        <v>90</v>
      </c>
      <c r="AV188" s="12" t="s">
        <v>88</v>
      </c>
      <c r="AW188" s="12" t="s">
        <v>36</v>
      </c>
      <c r="AX188" s="12" t="s">
        <v>81</v>
      </c>
      <c r="AY188" s="171" t="s">
        <v>299</v>
      </c>
    </row>
    <row r="189" spans="2:65" s="12" customFormat="1">
      <c r="B189" s="170"/>
      <c r="D189" s="149" t="s">
        <v>1489</v>
      </c>
      <c r="E189" s="171" t="s">
        <v>1</v>
      </c>
      <c r="F189" s="172" t="s">
        <v>2785</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E190" s="177" t="s">
        <v>1</v>
      </c>
      <c r="F190" s="178" t="s">
        <v>2283</v>
      </c>
      <c r="H190" s="179">
        <v>1.9530000000000001</v>
      </c>
      <c r="I190" s="180"/>
      <c r="L190" s="176"/>
      <c r="M190" s="181"/>
      <c r="T190" s="182"/>
      <c r="AT190" s="177" t="s">
        <v>1489</v>
      </c>
      <c r="AU190" s="177" t="s">
        <v>90</v>
      </c>
      <c r="AV190" s="13" t="s">
        <v>90</v>
      </c>
      <c r="AW190" s="13" t="s">
        <v>36</v>
      </c>
      <c r="AX190" s="13" t="s">
        <v>81</v>
      </c>
      <c r="AY190" s="177" t="s">
        <v>299</v>
      </c>
    </row>
    <row r="191" spans="2:65" s="14" customFormat="1">
      <c r="B191" s="183"/>
      <c r="D191" s="149" t="s">
        <v>1489</v>
      </c>
      <c r="E191" s="184" t="s">
        <v>1</v>
      </c>
      <c r="F191" s="185" t="s">
        <v>1496</v>
      </c>
      <c r="H191" s="186">
        <v>1.9530000000000001</v>
      </c>
      <c r="I191" s="187"/>
      <c r="L191" s="183"/>
      <c r="M191" s="188"/>
      <c r="T191" s="189"/>
      <c r="AT191" s="184" t="s">
        <v>1489</v>
      </c>
      <c r="AU191" s="184" t="s">
        <v>90</v>
      </c>
      <c r="AV191" s="14" t="s">
        <v>318</v>
      </c>
      <c r="AW191" s="14" t="s">
        <v>36</v>
      </c>
      <c r="AX191" s="14" t="s">
        <v>88</v>
      </c>
      <c r="AY191" s="184" t="s">
        <v>299</v>
      </c>
    </row>
    <row r="192" spans="2:65" s="1" customFormat="1" ht="21.75" customHeight="1">
      <c r="B192" s="32"/>
      <c r="C192" s="136" t="s">
        <v>351</v>
      </c>
      <c r="D192" s="136" t="s">
        <v>302</v>
      </c>
      <c r="E192" s="137" t="s">
        <v>1595</v>
      </c>
      <c r="F192" s="138" t="s">
        <v>1596</v>
      </c>
      <c r="G192" s="139" t="s">
        <v>375</v>
      </c>
      <c r="H192" s="140">
        <v>113.41200000000001</v>
      </c>
      <c r="I192" s="141"/>
      <c r="J192" s="142">
        <f>ROUND(I192*H192,2)</f>
        <v>0</v>
      </c>
      <c r="K192" s="138" t="s">
        <v>1487</v>
      </c>
      <c r="L192" s="32"/>
      <c r="M192" s="143" t="s">
        <v>1</v>
      </c>
      <c r="N192" s="144" t="s">
        <v>46</v>
      </c>
      <c r="P192" s="145">
        <f>O192*H192</f>
        <v>0</v>
      </c>
      <c r="Q192" s="145">
        <v>5.8E-4</v>
      </c>
      <c r="R192" s="145">
        <f>Q192*H192</f>
        <v>6.5778959999999997E-2</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2806</v>
      </c>
    </row>
    <row r="193" spans="2:65" s="12" customFormat="1">
      <c r="B193" s="170"/>
      <c r="D193" s="149" t="s">
        <v>1489</v>
      </c>
      <c r="E193" s="171" t="s">
        <v>1</v>
      </c>
      <c r="F193" s="172" t="s">
        <v>1490</v>
      </c>
      <c r="H193" s="171" t="s">
        <v>1</v>
      </c>
      <c r="I193" s="173"/>
      <c r="L193" s="170"/>
      <c r="M193" s="174"/>
      <c r="T193" s="175"/>
      <c r="AT193" s="171" t="s">
        <v>1489</v>
      </c>
      <c r="AU193" s="171" t="s">
        <v>90</v>
      </c>
      <c r="AV193" s="12" t="s">
        <v>88</v>
      </c>
      <c r="AW193" s="12" t="s">
        <v>36</v>
      </c>
      <c r="AX193" s="12" t="s">
        <v>81</v>
      </c>
      <c r="AY193" s="171" t="s">
        <v>299</v>
      </c>
    </row>
    <row r="194" spans="2:65" s="12" customFormat="1">
      <c r="B194" s="170"/>
      <c r="D194" s="149" t="s">
        <v>1489</v>
      </c>
      <c r="E194" s="171" t="s">
        <v>1</v>
      </c>
      <c r="F194" s="172" t="s">
        <v>2785</v>
      </c>
      <c r="H194" s="171" t="s">
        <v>1</v>
      </c>
      <c r="I194" s="173"/>
      <c r="L194" s="170"/>
      <c r="M194" s="174"/>
      <c r="T194" s="175"/>
      <c r="AT194" s="171" t="s">
        <v>1489</v>
      </c>
      <c r="AU194" s="171" t="s">
        <v>90</v>
      </c>
      <c r="AV194" s="12" t="s">
        <v>88</v>
      </c>
      <c r="AW194" s="12" t="s">
        <v>36</v>
      </c>
      <c r="AX194" s="12" t="s">
        <v>81</v>
      </c>
      <c r="AY194" s="171" t="s">
        <v>299</v>
      </c>
    </row>
    <row r="195" spans="2:65" s="13" customFormat="1" ht="20.399999999999999">
      <c r="B195" s="176"/>
      <c r="D195" s="149" t="s">
        <v>1489</v>
      </c>
      <c r="E195" s="177" t="s">
        <v>1</v>
      </c>
      <c r="F195" s="178" t="s">
        <v>2807</v>
      </c>
      <c r="H195" s="179">
        <v>99.132000000000005</v>
      </c>
      <c r="I195" s="180"/>
      <c r="L195" s="176"/>
      <c r="M195" s="181"/>
      <c r="T195" s="182"/>
      <c r="AT195" s="177" t="s">
        <v>1489</v>
      </c>
      <c r="AU195" s="177" t="s">
        <v>90</v>
      </c>
      <c r="AV195" s="13" t="s">
        <v>90</v>
      </c>
      <c r="AW195" s="13" t="s">
        <v>36</v>
      </c>
      <c r="AX195" s="13" t="s">
        <v>81</v>
      </c>
      <c r="AY195" s="177" t="s">
        <v>299</v>
      </c>
    </row>
    <row r="196" spans="2:65" s="13" customFormat="1">
      <c r="B196" s="176"/>
      <c r="D196" s="149" t="s">
        <v>1489</v>
      </c>
      <c r="E196" s="177" t="s">
        <v>1</v>
      </c>
      <c r="F196" s="178" t="s">
        <v>2808</v>
      </c>
      <c r="H196" s="179">
        <v>14.28</v>
      </c>
      <c r="I196" s="180"/>
      <c r="L196" s="176"/>
      <c r="M196" s="181"/>
      <c r="T196" s="182"/>
      <c r="AT196" s="177" t="s">
        <v>1489</v>
      </c>
      <c r="AU196" s="177" t="s">
        <v>90</v>
      </c>
      <c r="AV196" s="13" t="s">
        <v>90</v>
      </c>
      <c r="AW196" s="13" t="s">
        <v>36</v>
      </c>
      <c r="AX196" s="13" t="s">
        <v>81</v>
      </c>
      <c r="AY196" s="177" t="s">
        <v>299</v>
      </c>
    </row>
    <row r="197" spans="2:65" s="14" customFormat="1">
      <c r="B197" s="183"/>
      <c r="D197" s="149" t="s">
        <v>1489</v>
      </c>
      <c r="E197" s="184" t="s">
        <v>1</v>
      </c>
      <c r="F197" s="185" t="s">
        <v>1496</v>
      </c>
      <c r="H197" s="186">
        <v>113.41200000000001</v>
      </c>
      <c r="I197" s="187"/>
      <c r="L197" s="183"/>
      <c r="M197" s="188"/>
      <c r="T197" s="189"/>
      <c r="AT197" s="184" t="s">
        <v>1489</v>
      </c>
      <c r="AU197" s="184" t="s">
        <v>90</v>
      </c>
      <c r="AV197" s="14" t="s">
        <v>318</v>
      </c>
      <c r="AW197" s="14" t="s">
        <v>36</v>
      </c>
      <c r="AX197" s="14" t="s">
        <v>88</v>
      </c>
      <c r="AY197" s="184" t="s">
        <v>299</v>
      </c>
    </row>
    <row r="198" spans="2:65" s="1" customFormat="1" ht="21.75" customHeight="1">
      <c r="B198" s="32"/>
      <c r="C198" s="136" t="s">
        <v>8</v>
      </c>
      <c r="D198" s="136" t="s">
        <v>302</v>
      </c>
      <c r="E198" s="137" t="s">
        <v>1605</v>
      </c>
      <c r="F198" s="138" t="s">
        <v>1606</v>
      </c>
      <c r="G198" s="139" t="s">
        <v>375</v>
      </c>
      <c r="H198" s="140">
        <v>113.41200000000001</v>
      </c>
      <c r="I198" s="141"/>
      <c r="J198" s="142">
        <f>ROUND(I198*H198,2)</f>
        <v>0</v>
      </c>
      <c r="K198" s="138" t="s">
        <v>1487</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2809</v>
      </c>
    </row>
    <row r="199" spans="2:65" s="1" customFormat="1" ht="37.950000000000003" customHeight="1">
      <c r="B199" s="32"/>
      <c r="C199" s="136" t="s">
        <v>362</v>
      </c>
      <c r="D199" s="136" t="s">
        <v>302</v>
      </c>
      <c r="E199" s="137" t="s">
        <v>1608</v>
      </c>
      <c r="F199" s="138" t="s">
        <v>1609</v>
      </c>
      <c r="G199" s="139" t="s">
        <v>1520</v>
      </c>
      <c r="H199" s="140">
        <v>26.452000000000002</v>
      </c>
      <c r="I199" s="141"/>
      <c r="J199" s="142">
        <f>ROUND(I199*H199,2)</f>
        <v>0</v>
      </c>
      <c r="K199" s="138" t="s">
        <v>1487</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2810</v>
      </c>
    </row>
    <row r="200" spans="2:65" s="12" customFormat="1">
      <c r="B200" s="170"/>
      <c r="D200" s="149" t="s">
        <v>1489</v>
      </c>
      <c r="E200" s="171" t="s">
        <v>1</v>
      </c>
      <c r="F200" s="172" t="s">
        <v>1490</v>
      </c>
      <c r="H200" s="171" t="s">
        <v>1</v>
      </c>
      <c r="I200" s="173"/>
      <c r="L200" s="170"/>
      <c r="M200" s="174"/>
      <c r="T200" s="175"/>
      <c r="AT200" s="171" t="s">
        <v>1489</v>
      </c>
      <c r="AU200" s="171" t="s">
        <v>90</v>
      </c>
      <c r="AV200" s="12" t="s">
        <v>88</v>
      </c>
      <c r="AW200" s="12" t="s">
        <v>36</v>
      </c>
      <c r="AX200" s="12" t="s">
        <v>81</v>
      </c>
      <c r="AY200" s="171" t="s">
        <v>299</v>
      </c>
    </row>
    <row r="201" spans="2:65" s="12" customFormat="1">
      <c r="B201" s="170"/>
      <c r="D201" s="149" t="s">
        <v>1489</v>
      </c>
      <c r="E201" s="171" t="s">
        <v>1</v>
      </c>
      <c r="F201" s="172" t="s">
        <v>2785</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E202" s="177" t="s">
        <v>1</v>
      </c>
      <c r="F202" s="178" t="s">
        <v>2811</v>
      </c>
      <c r="H202" s="179">
        <v>13.226000000000001</v>
      </c>
      <c r="I202" s="180"/>
      <c r="L202" s="176"/>
      <c r="M202" s="181"/>
      <c r="T202" s="182"/>
      <c r="AT202" s="177" t="s">
        <v>1489</v>
      </c>
      <c r="AU202" s="177" t="s">
        <v>90</v>
      </c>
      <c r="AV202" s="13" t="s">
        <v>90</v>
      </c>
      <c r="AW202" s="13" t="s">
        <v>36</v>
      </c>
      <c r="AX202" s="13" t="s">
        <v>81</v>
      </c>
      <c r="AY202" s="177" t="s">
        <v>299</v>
      </c>
    </row>
    <row r="203" spans="2:65" s="13" customFormat="1">
      <c r="B203" s="176"/>
      <c r="D203" s="149" t="s">
        <v>1489</v>
      </c>
      <c r="E203" s="177" t="s">
        <v>1</v>
      </c>
      <c r="F203" s="178" t="s">
        <v>2812</v>
      </c>
      <c r="H203" s="179">
        <v>13.226000000000001</v>
      </c>
      <c r="I203" s="180"/>
      <c r="L203" s="176"/>
      <c r="M203" s="181"/>
      <c r="T203" s="182"/>
      <c r="AT203" s="177" t="s">
        <v>1489</v>
      </c>
      <c r="AU203" s="177" t="s">
        <v>90</v>
      </c>
      <c r="AV203" s="13" t="s">
        <v>90</v>
      </c>
      <c r="AW203" s="13" t="s">
        <v>36</v>
      </c>
      <c r="AX203" s="13" t="s">
        <v>81</v>
      </c>
      <c r="AY203" s="177" t="s">
        <v>299</v>
      </c>
    </row>
    <row r="204" spans="2:65" s="14" customFormat="1">
      <c r="B204" s="183"/>
      <c r="D204" s="149" t="s">
        <v>1489</v>
      </c>
      <c r="E204" s="184" t="s">
        <v>1</v>
      </c>
      <c r="F204" s="185" t="s">
        <v>1496</v>
      </c>
      <c r="H204" s="186">
        <v>26.452000000000002</v>
      </c>
      <c r="I204" s="187"/>
      <c r="L204" s="183"/>
      <c r="M204" s="188"/>
      <c r="T204" s="189"/>
      <c r="AT204" s="184" t="s">
        <v>1489</v>
      </c>
      <c r="AU204" s="184" t="s">
        <v>90</v>
      </c>
      <c r="AV204" s="14" t="s">
        <v>318</v>
      </c>
      <c r="AW204" s="14" t="s">
        <v>36</v>
      </c>
      <c r="AX204" s="14" t="s">
        <v>88</v>
      </c>
      <c r="AY204" s="184" t="s">
        <v>299</v>
      </c>
    </row>
    <row r="205" spans="2:65" s="1" customFormat="1" ht="37.950000000000003" customHeight="1">
      <c r="B205" s="32"/>
      <c r="C205" s="136" t="s">
        <v>367</v>
      </c>
      <c r="D205" s="136" t="s">
        <v>302</v>
      </c>
      <c r="E205" s="137" t="s">
        <v>1613</v>
      </c>
      <c r="F205" s="138" t="s">
        <v>1614</v>
      </c>
      <c r="G205" s="139" t="s">
        <v>1520</v>
      </c>
      <c r="H205" s="140">
        <v>65.11</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2813</v>
      </c>
    </row>
    <row r="206" spans="2:65" s="12" customFormat="1">
      <c r="B206" s="170"/>
      <c r="D206" s="149" t="s">
        <v>1489</v>
      </c>
      <c r="E206" s="171" t="s">
        <v>1</v>
      </c>
      <c r="F206" s="172" t="s">
        <v>1490</v>
      </c>
      <c r="H206" s="171" t="s">
        <v>1</v>
      </c>
      <c r="I206" s="173"/>
      <c r="L206" s="170"/>
      <c r="M206" s="174"/>
      <c r="T206" s="175"/>
      <c r="AT206" s="171" t="s">
        <v>1489</v>
      </c>
      <c r="AU206" s="171" t="s">
        <v>90</v>
      </c>
      <c r="AV206" s="12" t="s">
        <v>88</v>
      </c>
      <c r="AW206" s="12" t="s">
        <v>36</v>
      </c>
      <c r="AX206" s="12" t="s">
        <v>81</v>
      </c>
      <c r="AY206" s="171" t="s">
        <v>299</v>
      </c>
    </row>
    <row r="207" spans="2:65" s="12" customFormat="1">
      <c r="B207" s="170"/>
      <c r="D207" s="149" t="s">
        <v>1489</v>
      </c>
      <c r="E207" s="171" t="s">
        <v>1</v>
      </c>
      <c r="F207" s="172" t="s">
        <v>2785</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2814</v>
      </c>
      <c r="H208" s="179">
        <v>32.555</v>
      </c>
      <c r="I208" s="180"/>
      <c r="L208" s="176"/>
      <c r="M208" s="181"/>
      <c r="T208" s="182"/>
      <c r="AT208" s="177" t="s">
        <v>1489</v>
      </c>
      <c r="AU208" s="177" t="s">
        <v>90</v>
      </c>
      <c r="AV208" s="13" t="s">
        <v>90</v>
      </c>
      <c r="AW208" s="13" t="s">
        <v>36</v>
      </c>
      <c r="AX208" s="13" t="s">
        <v>81</v>
      </c>
      <c r="AY208" s="177" t="s">
        <v>299</v>
      </c>
    </row>
    <row r="209" spans="2:65" s="13" customFormat="1">
      <c r="B209" s="176"/>
      <c r="D209" s="149" t="s">
        <v>1489</v>
      </c>
      <c r="E209" s="177" t="s">
        <v>1</v>
      </c>
      <c r="F209" s="178" t="s">
        <v>2815</v>
      </c>
      <c r="H209" s="179">
        <v>32.555</v>
      </c>
      <c r="I209" s="180"/>
      <c r="L209" s="176"/>
      <c r="M209" s="181"/>
      <c r="T209" s="182"/>
      <c r="AT209" s="177" t="s">
        <v>1489</v>
      </c>
      <c r="AU209" s="177" t="s">
        <v>90</v>
      </c>
      <c r="AV209" s="13" t="s">
        <v>90</v>
      </c>
      <c r="AW209" s="13" t="s">
        <v>36</v>
      </c>
      <c r="AX209" s="13" t="s">
        <v>81</v>
      </c>
      <c r="AY209" s="177" t="s">
        <v>299</v>
      </c>
    </row>
    <row r="210" spans="2:65" s="14" customFormat="1">
      <c r="B210" s="183"/>
      <c r="D210" s="149" t="s">
        <v>1489</v>
      </c>
      <c r="E210" s="184" t="s">
        <v>1</v>
      </c>
      <c r="F210" s="185" t="s">
        <v>1496</v>
      </c>
      <c r="H210" s="186">
        <v>65.11</v>
      </c>
      <c r="I210" s="187"/>
      <c r="L210" s="183"/>
      <c r="M210" s="188"/>
      <c r="T210" s="189"/>
      <c r="AT210" s="184" t="s">
        <v>1489</v>
      </c>
      <c r="AU210" s="184" t="s">
        <v>90</v>
      </c>
      <c r="AV210" s="14" t="s">
        <v>318</v>
      </c>
      <c r="AW210" s="14" t="s">
        <v>36</v>
      </c>
      <c r="AX210" s="14" t="s">
        <v>88</v>
      </c>
      <c r="AY210" s="184" t="s">
        <v>299</v>
      </c>
    </row>
    <row r="211" spans="2:65" s="1" customFormat="1" ht="37.950000000000003" customHeight="1">
      <c r="B211" s="32"/>
      <c r="C211" s="136" t="s">
        <v>372</v>
      </c>
      <c r="D211" s="136" t="s">
        <v>302</v>
      </c>
      <c r="E211" s="137" t="s">
        <v>2063</v>
      </c>
      <c r="F211" s="138" t="s">
        <v>2064</v>
      </c>
      <c r="G211" s="139" t="s">
        <v>1520</v>
      </c>
      <c r="H211" s="140">
        <v>27.736000000000001</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2816</v>
      </c>
    </row>
    <row r="212" spans="2:65" s="12" customFormat="1">
      <c r="B212" s="170"/>
      <c r="D212" s="149" t="s">
        <v>1489</v>
      </c>
      <c r="E212" s="171" t="s">
        <v>1</v>
      </c>
      <c r="F212" s="172" t="s">
        <v>1490</v>
      </c>
      <c r="H212" s="171" t="s">
        <v>1</v>
      </c>
      <c r="I212" s="173"/>
      <c r="L212" s="170"/>
      <c r="M212" s="174"/>
      <c r="T212" s="175"/>
      <c r="AT212" s="171" t="s">
        <v>1489</v>
      </c>
      <c r="AU212" s="171" t="s">
        <v>90</v>
      </c>
      <c r="AV212" s="12" t="s">
        <v>88</v>
      </c>
      <c r="AW212" s="12" t="s">
        <v>36</v>
      </c>
      <c r="AX212" s="12" t="s">
        <v>81</v>
      </c>
      <c r="AY212" s="171" t="s">
        <v>299</v>
      </c>
    </row>
    <row r="213" spans="2:65" s="12" customFormat="1">
      <c r="B213" s="170"/>
      <c r="D213" s="149" t="s">
        <v>1489</v>
      </c>
      <c r="E213" s="171" t="s">
        <v>1</v>
      </c>
      <c r="F213" s="172" t="s">
        <v>2785</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E214" s="177" t="s">
        <v>1</v>
      </c>
      <c r="F214" s="178" t="s">
        <v>2817</v>
      </c>
      <c r="H214" s="179">
        <v>13.868</v>
      </c>
      <c r="I214" s="180"/>
      <c r="L214" s="176"/>
      <c r="M214" s="181"/>
      <c r="T214" s="182"/>
      <c r="AT214" s="177" t="s">
        <v>1489</v>
      </c>
      <c r="AU214" s="177" t="s">
        <v>90</v>
      </c>
      <c r="AV214" s="13" t="s">
        <v>90</v>
      </c>
      <c r="AW214" s="13" t="s">
        <v>36</v>
      </c>
      <c r="AX214" s="13" t="s">
        <v>81</v>
      </c>
      <c r="AY214" s="177" t="s">
        <v>299</v>
      </c>
    </row>
    <row r="215" spans="2:65" s="13" customFormat="1">
      <c r="B215" s="176"/>
      <c r="D215" s="149" t="s">
        <v>1489</v>
      </c>
      <c r="E215" s="177" t="s">
        <v>1</v>
      </c>
      <c r="F215" s="178" t="s">
        <v>2818</v>
      </c>
      <c r="H215" s="179">
        <v>13.868</v>
      </c>
      <c r="I215" s="180"/>
      <c r="L215" s="176"/>
      <c r="M215" s="181"/>
      <c r="T215" s="182"/>
      <c r="AT215" s="177" t="s">
        <v>1489</v>
      </c>
      <c r="AU215" s="177" t="s">
        <v>90</v>
      </c>
      <c r="AV215" s="13" t="s">
        <v>90</v>
      </c>
      <c r="AW215" s="13" t="s">
        <v>36</v>
      </c>
      <c r="AX215" s="13" t="s">
        <v>81</v>
      </c>
      <c r="AY215" s="177" t="s">
        <v>299</v>
      </c>
    </row>
    <row r="216" spans="2:65" s="14" customFormat="1">
      <c r="B216" s="183"/>
      <c r="D216" s="149" t="s">
        <v>1489</v>
      </c>
      <c r="E216" s="184" t="s">
        <v>1</v>
      </c>
      <c r="F216" s="185" t="s">
        <v>1496</v>
      </c>
      <c r="H216" s="186">
        <v>27.736000000000001</v>
      </c>
      <c r="I216" s="187"/>
      <c r="L216" s="183"/>
      <c r="M216" s="188"/>
      <c r="T216" s="189"/>
      <c r="AT216" s="184" t="s">
        <v>1489</v>
      </c>
      <c r="AU216" s="184" t="s">
        <v>90</v>
      </c>
      <c r="AV216" s="14" t="s">
        <v>318</v>
      </c>
      <c r="AW216" s="14" t="s">
        <v>36</v>
      </c>
      <c r="AX216" s="14" t="s">
        <v>88</v>
      </c>
      <c r="AY216" s="184" t="s">
        <v>299</v>
      </c>
    </row>
    <row r="217" spans="2:65" s="1" customFormat="1" ht="37.950000000000003" customHeight="1">
      <c r="B217" s="32"/>
      <c r="C217" s="136" t="s">
        <v>378</v>
      </c>
      <c r="D217" s="136" t="s">
        <v>302</v>
      </c>
      <c r="E217" s="137" t="s">
        <v>2068</v>
      </c>
      <c r="F217" s="138" t="s">
        <v>2069</v>
      </c>
      <c r="G217" s="139" t="s">
        <v>1520</v>
      </c>
      <c r="H217" s="140">
        <v>42.085000000000001</v>
      </c>
      <c r="I217" s="141"/>
      <c r="J217" s="142">
        <f>ROUND(I217*H217,2)</f>
        <v>0</v>
      </c>
      <c r="K217" s="138" t="s">
        <v>1487</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2819</v>
      </c>
    </row>
    <row r="218" spans="2:65" s="12" customFormat="1">
      <c r="B218" s="170"/>
      <c r="D218" s="149" t="s">
        <v>1489</v>
      </c>
      <c r="E218" s="171" t="s">
        <v>1</v>
      </c>
      <c r="F218" s="172" t="s">
        <v>1490</v>
      </c>
      <c r="H218" s="171" t="s">
        <v>1</v>
      </c>
      <c r="I218" s="173"/>
      <c r="L218" s="170"/>
      <c r="M218" s="174"/>
      <c r="T218" s="175"/>
      <c r="AT218" s="171" t="s">
        <v>1489</v>
      </c>
      <c r="AU218" s="171" t="s">
        <v>90</v>
      </c>
      <c r="AV218" s="12" t="s">
        <v>88</v>
      </c>
      <c r="AW218" s="12" t="s">
        <v>36</v>
      </c>
      <c r="AX218" s="12" t="s">
        <v>81</v>
      </c>
      <c r="AY218" s="171" t="s">
        <v>299</v>
      </c>
    </row>
    <row r="219" spans="2:65" s="12" customFormat="1">
      <c r="B219" s="170"/>
      <c r="D219" s="149" t="s">
        <v>1489</v>
      </c>
      <c r="E219" s="171" t="s">
        <v>1</v>
      </c>
      <c r="F219" s="172" t="s">
        <v>2785</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2820</v>
      </c>
      <c r="H220" s="179">
        <v>42.085000000000001</v>
      </c>
      <c r="I220" s="180"/>
      <c r="L220" s="176"/>
      <c r="M220" s="181"/>
      <c r="T220" s="182"/>
      <c r="AT220" s="177" t="s">
        <v>1489</v>
      </c>
      <c r="AU220" s="177" t="s">
        <v>90</v>
      </c>
      <c r="AV220" s="13" t="s">
        <v>90</v>
      </c>
      <c r="AW220" s="13" t="s">
        <v>36</v>
      </c>
      <c r="AX220" s="13" t="s">
        <v>81</v>
      </c>
      <c r="AY220" s="177" t="s">
        <v>299</v>
      </c>
    </row>
    <row r="221" spans="2:65" s="14" customFormat="1">
      <c r="B221" s="183"/>
      <c r="D221" s="149" t="s">
        <v>1489</v>
      </c>
      <c r="E221" s="184" t="s">
        <v>1</v>
      </c>
      <c r="F221" s="185" t="s">
        <v>1496</v>
      </c>
      <c r="H221" s="186">
        <v>42.085000000000001</v>
      </c>
      <c r="I221" s="187"/>
      <c r="L221" s="183"/>
      <c r="M221" s="188"/>
      <c r="T221" s="189"/>
      <c r="AT221" s="184" t="s">
        <v>1489</v>
      </c>
      <c r="AU221" s="184" t="s">
        <v>90</v>
      </c>
      <c r="AV221" s="14" t="s">
        <v>318</v>
      </c>
      <c r="AW221" s="14" t="s">
        <v>36</v>
      </c>
      <c r="AX221" s="14" t="s">
        <v>88</v>
      </c>
      <c r="AY221" s="184" t="s">
        <v>299</v>
      </c>
    </row>
    <row r="222" spans="2:65" s="1" customFormat="1" ht="37.950000000000003" customHeight="1">
      <c r="B222" s="32"/>
      <c r="C222" s="136" t="s">
        <v>384</v>
      </c>
      <c r="D222" s="136" t="s">
        <v>302</v>
      </c>
      <c r="E222" s="137" t="s">
        <v>2072</v>
      </c>
      <c r="F222" s="138" t="s">
        <v>2073</v>
      </c>
      <c r="G222" s="139" t="s">
        <v>1520</v>
      </c>
      <c r="H222" s="140">
        <v>294.59500000000003</v>
      </c>
      <c r="I222" s="141"/>
      <c r="J222" s="142">
        <f>ROUND(I222*H222,2)</f>
        <v>0</v>
      </c>
      <c r="K222" s="138" t="s">
        <v>1487</v>
      </c>
      <c r="L222" s="32"/>
      <c r="M222" s="143" t="s">
        <v>1</v>
      </c>
      <c r="N222" s="144" t="s">
        <v>46</v>
      </c>
      <c r="P222" s="145">
        <f>O222*H222</f>
        <v>0</v>
      </c>
      <c r="Q222" s="145">
        <v>0</v>
      </c>
      <c r="R222" s="145">
        <f>Q222*H222</f>
        <v>0</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2821</v>
      </c>
    </row>
    <row r="223" spans="2:65" s="13" customFormat="1">
      <c r="B223" s="176"/>
      <c r="D223" s="149" t="s">
        <v>1489</v>
      </c>
      <c r="F223" s="178" t="s">
        <v>2822</v>
      </c>
      <c r="H223" s="179">
        <v>294.59500000000003</v>
      </c>
      <c r="I223" s="180"/>
      <c r="L223" s="176"/>
      <c r="M223" s="181"/>
      <c r="T223" s="182"/>
      <c r="AT223" s="177" t="s">
        <v>1489</v>
      </c>
      <c r="AU223" s="177" t="s">
        <v>90</v>
      </c>
      <c r="AV223" s="13" t="s">
        <v>90</v>
      </c>
      <c r="AW223" s="13" t="s">
        <v>4</v>
      </c>
      <c r="AX223" s="13" t="s">
        <v>88</v>
      </c>
      <c r="AY223" s="177" t="s">
        <v>299</v>
      </c>
    </row>
    <row r="224" spans="2:65" s="1" customFormat="1" ht="24.15" customHeight="1">
      <c r="B224" s="32"/>
      <c r="C224" s="136" t="s">
        <v>389</v>
      </c>
      <c r="D224" s="136" t="s">
        <v>302</v>
      </c>
      <c r="E224" s="137" t="s">
        <v>1626</v>
      </c>
      <c r="F224" s="138" t="s">
        <v>1627</v>
      </c>
      <c r="G224" s="139" t="s">
        <v>1520</v>
      </c>
      <c r="H224" s="140">
        <v>13.226000000000001</v>
      </c>
      <c r="I224" s="141"/>
      <c r="J224" s="142">
        <f>ROUND(I224*H224,2)</f>
        <v>0</v>
      </c>
      <c r="K224" s="138" t="s">
        <v>1487</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2823</v>
      </c>
    </row>
    <row r="225" spans="2:65" s="12" customFormat="1">
      <c r="B225" s="170"/>
      <c r="D225" s="149" t="s">
        <v>1489</v>
      </c>
      <c r="E225" s="171" t="s">
        <v>1</v>
      </c>
      <c r="F225" s="172" t="s">
        <v>1490</v>
      </c>
      <c r="H225" s="171" t="s">
        <v>1</v>
      </c>
      <c r="I225" s="173"/>
      <c r="L225" s="170"/>
      <c r="M225" s="174"/>
      <c r="T225" s="175"/>
      <c r="AT225" s="171" t="s">
        <v>1489</v>
      </c>
      <c r="AU225" s="171" t="s">
        <v>90</v>
      </c>
      <c r="AV225" s="12" t="s">
        <v>88</v>
      </c>
      <c r="AW225" s="12" t="s">
        <v>36</v>
      </c>
      <c r="AX225" s="12" t="s">
        <v>81</v>
      </c>
      <c r="AY225" s="171" t="s">
        <v>299</v>
      </c>
    </row>
    <row r="226" spans="2:65" s="12" customFormat="1">
      <c r="B226" s="170"/>
      <c r="D226" s="149" t="s">
        <v>1489</v>
      </c>
      <c r="E226" s="171" t="s">
        <v>1</v>
      </c>
      <c r="F226" s="172" t="s">
        <v>2785</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2824</v>
      </c>
      <c r="H227" s="179">
        <v>13.226000000000001</v>
      </c>
      <c r="I227" s="180"/>
      <c r="L227" s="176"/>
      <c r="M227" s="181"/>
      <c r="T227" s="182"/>
      <c r="AT227" s="177" t="s">
        <v>1489</v>
      </c>
      <c r="AU227" s="177" t="s">
        <v>90</v>
      </c>
      <c r="AV227" s="13" t="s">
        <v>90</v>
      </c>
      <c r="AW227" s="13" t="s">
        <v>36</v>
      </c>
      <c r="AX227" s="13" t="s">
        <v>88</v>
      </c>
      <c r="AY227" s="177" t="s">
        <v>299</v>
      </c>
    </row>
    <row r="228" spans="2:65" s="1" customFormat="1" ht="24.15" customHeight="1">
      <c r="B228" s="32"/>
      <c r="C228" s="136" t="s">
        <v>394</v>
      </c>
      <c r="D228" s="136" t="s">
        <v>302</v>
      </c>
      <c r="E228" s="137" t="s">
        <v>1630</v>
      </c>
      <c r="F228" s="138" t="s">
        <v>1631</v>
      </c>
      <c r="G228" s="139" t="s">
        <v>1520</v>
      </c>
      <c r="H228" s="140">
        <v>32.555</v>
      </c>
      <c r="I228" s="141"/>
      <c r="J228" s="142">
        <f>ROUND(I228*H228,2)</f>
        <v>0</v>
      </c>
      <c r="K228" s="138" t="s">
        <v>1487</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2825</v>
      </c>
    </row>
    <row r="229" spans="2:65" s="12" customFormat="1">
      <c r="B229" s="170"/>
      <c r="D229" s="149" t="s">
        <v>1489</v>
      </c>
      <c r="E229" s="171" t="s">
        <v>1</v>
      </c>
      <c r="F229" s="172" t="s">
        <v>1490</v>
      </c>
      <c r="H229" s="171" t="s">
        <v>1</v>
      </c>
      <c r="I229" s="173"/>
      <c r="L229" s="170"/>
      <c r="M229" s="174"/>
      <c r="T229" s="175"/>
      <c r="AT229" s="171" t="s">
        <v>1489</v>
      </c>
      <c r="AU229" s="171" t="s">
        <v>90</v>
      </c>
      <c r="AV229" s="12" t="s">
        <v>88</v>
      </c>
      <c r="AW229" s="12" t="s">
        <v>36</v>
      </c>
      <c r="AX229" s="12" t="s">
        <v>81</v>
      </c>
      <c r="AY229" s="171" t="s">
        <v>299</v>
      </c>
    </row>
    <row r="230" spans="2:65" s="12" customFormat="1">
      <c r="B230" s="170"/>
      <c r="D230" s="149" t="s">
        <v>1489</v>
      </c>
      <c r="E230" s="171" t="s">
        <v>1</v>
      </c>
      <c r="F230" s="172" t="s">
        <v>2785</v>
      </c>
      <c r="H230" s="171" t="s">
        <v>1</v>
      </c>
      <c r="I230" s="173"/>
      <c r="L230" s="170"/>
      <c r="M230" s="174"/>
      <c r="T230" s="175"/>
      <c r="AT230" s="171" t="s">
        <v>1489</v>
      </c>
      <c r="AU230" s="171" t="s">
        <v>90</v>
      </c>
      <c r="AV230" s="12" t="s">
        <v>88</v>
      </c>
      <c r="AW230" s="12" t="s">
        <v>36</v>
      </c>
      <c r="AX230" s="12" t="s">
        <v>81</v>
      </c>
      <c r="AY230" s="171" t="s">
        <v>299</v>
      </c>
    </row>
    <row r="231" spans="2:65" s="13" customFormat="1">
      <c r="B231" s="176"/>
      <c r="D231" s="149" t="s">
        <v>1489</v>
      </c>
      <c r="E231" s="177" t="s">
        <v>1</v>
      </c>
      <c r="F231" s="178" t="s">
        <v>2826</v>
      </c>
      <c r="H231" s="179">
        <v>32.555</v>
      </c>
      <c r="I231" s="180"/>
      <c r="L231" s="176"/>
      <c r="M231" s="181"/>
      <c r="T231" s="182"/>
      <c r="AT231" s="177" t="s">
        <v>1489</v>
      </c>
      <c r="AU231" s="177" t="s">
        <v>90</v>
      </c>
      <c r="AV231" s="13" t="s">
        <v>90</v>
      </c>
      <c r="AW231" s="13" t="s">
        <v>36</v>
      </c>
      <c r="AX231" s="13" t="s">
        <v>88</v>
      </c>
      <c r="AY231" s="177" t="s">
        <v>299</v>
      </c>
    </row>
    <row r="232" spans="2:65" s="1" customFormat="1" ht="24.15" customHeight="1">
      <c r="B232" s="32"/>
      <c r="C232" s="136" t="s">
        <v>399</v>
      </c>
      <c r="D232" s="136" t="s">
        <v>302</v>
      </c>
      <c r="E232" s="137" t="s">
        <v>2080</v>
      </c>
      <c r="F232" s="138" t="s">
        <v>2081</v>
      </c>
      <c r="G232" s="139" t="s">
        <v>1520</v>
      </c>
      <c r="H232" s="140">
        <v>13.868</v>
      </c>
      <c r="I232" s="141"/>
      <c r="J232" s="142">
        <f>ROUND(I232*H232,2)</f>
        <v>0</v>
      </c>
      <c r="K232" s="138" t="s">
        <v>1487</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2827</v>
      </c>
    </row>
    <row r="233" spans="2:65" s="12" customFormat="1">
      <c r="B233" s="170"/>
      <c r="D233" s="149" t="s">
        <v>1489</v>
      </c>
      <c r="E233" s="171" t="s">
        <v>1</v>
      </c>
      <c r="F233" s="172" t="s">
        <v>1490</v>
      </c>
      <c r="H233" s="171" t="s">
        <v>1</v>
      </c>
      <c r="I233" s="173"/>
      <c r="L233" s="170"/>
      <c r="M233" s="174"/>
      <c r="T233" s="175"/>
      <c r="AT233" s="171" t="s">
        <v>1489</v>
      </c>
      <c r="AU233" s="171" t="s">
        <v>90</v>
      </c>
      <c r="AV233" s="12" t="s">
        <v>88</v>
      </c>
      <c r="AW233" s="12" t="s">
        <v>36</v>
      </c>
      <c r="AX233" s="12" t="s">
        <v>81</v>
      </c>
      <c r="AY233" s="171" t="s">
        <v>299</v>
      </c>
    </row>
    <row r="234" spans="2:65" s="12" customFormat="1">
      <c r="B234" s="170"/>
      <c r="D234" s="149" t="s">
        <v>1489</v>
      </c>
      <c r="E234" s="171" t="s">
        <v>1</v>
      </c>
      <c r="F234" s="172" t="s">
        <v>2785</v>
      </c>
      <c r="H234" s="171" t="s">
        <v>1</v>
      </c>
      <c r="I234" s="173"/>
      <c r="L234" s="170"/>
      <c r="M234" s="174"/>
      <c r="T234" s="175"/>
      <c r="AT234" s="171" t="s">
        <v>1489</v>
      </c>
      <c r="AU234" s="171" t="s">
        <v>90</v>
      </c>
      <c r="AV234" s="12" t="s">
        <v>88</v>
      </c>
      <c r="AW234" s="12" t="s">
        <v>36</v>
      </c>
      <c r="AX234" s="12" t="s">
        <v>81</v>
      </c>
      <c r="AY234" s="171" t="s">
        <v>299</v>
      </c>
    </row>
    <row r="235" spans="2:65" s="13" customFormat="1">
      <c r="B235" s="176"/>
      <c r="D235" s="149" t="s">
        <v>1489</v>
      </c>
      <c r="E235" s="177" t="s">
        <v>1</v>
      </c>
      <c r="F235" s="178" t="s">
        <v>2828</v>
      </c>
      <c r="H235" s="179">
        <v>13.868</v>
      </c>
      <c r="I235" s="180"/>
      <c r="L235" s="176"/>
      <c r="M235" s="181"/>
      <c r="T235" s="182"/>
      <c r="AT235" s="177" t="s">
        <v>1489</v>
      </c>
      <c r="AU235" s="177" t="s">
        <v>90</v>
      </c>
      <c r="AV235" s="13" t="s">
        <v>90</v>
      </c>
      <c r="AW235" s="13" t="s">
        <v>36</v>
      </c>
      <c r="AX235" s="13" t="s">
        <v>88</v>
      </c>
      <c r="AY235" s="177" t="s">
        <v>299</v>
      </c>
    </row>
    <row r="236" spans="2:65" s="1" customFormat="1" ht="33" customHeight="1">
      <c r="B236" s="32"/>
      <c r="C236" s="136" t="s">
        <v>7</v>
      </c>
      <c r="D236" s="136" t="s">
        <v>302</v>
      </c>
      <c r="E236" s="137" t="s">
        <v>1634</v>
      </c>
      <c r="F236" s="138" t="s">
        <v>1635</v>
      </c>
      <c r="G236" s="139" t="s">
        <v>1636</v>
      </c>
      <c r="H236" s="140">
        <v>71.545000000000002</v>
      </c>
      <c r="I236" s="141"/>
      <c r="J236" s="142">
        <f>ROUND(I236*H236,2)</f>
        <v>0</v>
      </c>
      <c r="K236" s="138" t="s">
        <v>1487</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2829</v>
      </c>
    </row>
    <row r="237" spans="2:65" s="12" customFormat="1">
      <c r="B237" s="170"/>
      <c r="D237" s="149" t="s">
        <v>1489</v>
      </c>
      <c r="E237" s="171" t="s">
        <v>1</v>
      </c>
      <c r="F237" s="172" t="s">
        <v>1490</v>
      </c>
      <c r="H237" s="171" t="s">
        <v>1</v>
      </c>
      <c r="I237" s="173"/>
      <c r="L237" s="170"/>
      <c r="M237" s="174"/>
      <c r="T237" s="175"/>
      <c r="AT237" s="171" t="s">
        <v>1489</v>
      </c>
      <c r="AU237" s="171" t="s">
        <v>90</v>
      </c>
      <c r="AV237" s="12" t="s">
        <v>88</v>
      </c>
      <c r="AW237" s="12" t="s">
        <v>36</v>
      </c>
      <c r="AX237" s="12" t="s">
        <v>81</v>
      </c>
      <c r="AY237" s="171" t="s">
        <v>299</v>
      </c>
    </row>
    <row r="238" spans="2:65" s="12" customFormat="1">
      <c r="B238" s="170"/>
      <c r="D238" s="149" t="s">
        <v>1489</v>
      </c>
      <c r="E238" s="171" t="s">
        <v>1</v>
      </c>
      <c r="F238" s="172" t="s">
        <v>2785</v>
      </c>
      <c r="H238" s="171" t="s">
        <v>1</v>
      </c>
      <c r="I238" s="173"/>
      <c r="L238" s="170"/>
      <c r="M238" s="174"/>
      <c r="T238" s="175"/>
      <c r="AT238" s="171" t="s">
        <v>1489</v>
      </c>
      <c r="AU238" s="171" t="s">
        <v>90</v>
      </c>
      <c r="AV238" s="12" t="s">
        <v>88</v>
      </c>
      <c r="AW238" s="12" t="s">
        <v>36</v>
      </c>
      <c r="AX238" s="12" t="s">
        <v>81</v>
      </c>
      <c r="AY238" s="171" t="s">
        <v>299</v>
      </c>
    </row>
    <row r="239" spans="2:65" s="13" customFormat="1">
      <c r="B239" s="176"/>
      <c r="D239" s="149" t="s">
        <v>1489</v>
      </c>
      <c r="E239" s="177" t="s">
        <v>1</v>
      </c>
      <c r="F239" s="178" t="s">
        <v>2830</v>
      </c>
      <c r="H239" s="179">
        <v>71.545000000000002</v>
      </c>
      <c r="I239" s="180"/>
      <c r="L239" s="176"/>
      <c r="M239" s="181"/>
      <c r="T239" s="182"/>
      <c r="AT239" s="177" t="s">
        <v>1489</v>
      </c>
      <c r="AU239" s="177" t="s">
        <v>90</v>
      </c>
      <c r="AV239" s="13" t="s">
        <v>90</v>
      </c>
      <c r="AW239" s="13" t="s">
        <v>36</v>
      </c>
      <c r="AX239" s="13" t="s">
        <v>88</v>
      </c>
      <c r="AY239" s="177" t="s">
        <v>299</v>
      </c>
    </row>
    <row r="240" spans="2:65" s="1" customFormat="1" ht="16.5" customHeight="1">
      <c r="B240" s="32"/>
      <c r="C240" s="136" t="s">
        <v>408</v>
      </c>
      <c r="D240" s="136" t="s">
        <v>302</v>
      </c>
      <c r="E240" s="137" t="s">
        <v>1639</v>
      </c>
      <c r="F240" s="138" t="s">
        <v>1640</v>
      </c>
      <c r="G240" s="139" t="s">
        <v>1520</v>
      </c>
      <c r="H240" s="140">
        <v>59.649000000000001</v>
      </c>
      <c r="I240" s="141"/>
      <c r="J240" s="142">
        <f>ROUND(I240*H240,2)</f>
        <v>0</v>
      </c>
      <c r="K240" s="138" t="s">
        <v>1487</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2831</v>
      </c>
    </row>
    <row r="241" spans="2:65" s="12" customFormat="1">
      <c r="B241" s="170"/>
      <c r="D241" s="149" t="s">
        <v>1489</v>
      </c>
      <c r="E241" s="171" t="s">
        <v>1</v>
      </c>
      <c r="F241" s="172" t="s">
        <v>1490</v>
      </c>
      <c r="H241" s="171" t="s">
        <v>1</v>
      </c>
      <c r="I241" s="173"/>
      <c r="L241" s="170"/>
      <c r="M241" s="174"/>
      <c r="T241" s="175"/>
      <c r="AT241" s="171" t="s">
        <v>1489</v>
      </c>
      <c r="AU241" s="171" t="s">
        <v>90</v>
      </c>
      <c r="AV241" s="12" t="s">
        <v>88</v>
      </c>
      <c r="AW241" s="12" t="s">
        <v>36</v>
      </c>
      <c r="AX241" s="12" t="s">
        <v>81</v>
      </c>
      <c r="AY241" s="171" t="s">
        <v>299</v>
      </c>
    </row>
    <row r="242" spans="2:65" s="12" customFormat="1">
      <c r="B242" s="170"/>
      <c r="D242" s="149" t="s">
        <v>1489</v>
      </c>
      <c r="E242" s="171" t="s">
        <v>1</v>
      </c>
      <c r="F242" s="172" t="s">
        <v>2785</v>
      </c>
      <c r="H242" s="171" t="s">
        <v>1</v>
      </c>
      <c r="I242" s="173"/>
      <c r="L242" s="170"/>
      <c r="M242" s="174"/>
      <c r="T242" s="175"/>
      <c r="AT242" s="171" t="s">
        <v>1489</v>
      </c>
      <c r="AU242" s="171" t="s">
        <v>90</v>
      </c>
      <c r="AV242" s="12" t="s">
        <v>88</v>
      </c>
      <c r="AW242" s="12" t="s">
        <v>36</v>
      </c>
      <c r="AX242" s="12" t="s">
        <v>81</v>
      </c>
      <c r="AY242" s="171" t="s">
        <v>299</v>
      </c>
    </row>
    <row r="243" spans="2:65" s="13" customFormat="1">
      <c r="B243" s="176"/>
      <c r="D243" s="149" t="s">
        <v>1489</v>
      </c>
      <c r="E243" s="177" t="s">
        <v>1</v>
      </c>
      <c r="F243" s="178" t="s">
        <v>2832</v>
      </c>
      <c r="H243" s="179">
        <v>59.649000000000001</v>
      </c>
      <c r="I243" s="180"/>
      <c r="L243" s="176"/>
      <c r="M243" s="181"/>
      <c r="T243" s="182"/>
      <c r="AT243" s="177" t="s">
        <v>1489</v>
      </c>
      <c r="AU243" s="177" t="s">
        <v>90</v>
      </c>
      <c r="AV243" s="13" t="s">
        <v>90</v>
      </c>
      <c r="AW243" s="13" t="s">
        <v>36</v>
      </c>
      <c r="AX243" s="13" t="s">
        <v>88</v>
      </c>
      <c r="AY243" s="177" t="s">
        <v>299</v>
      </c>
    </row>
    <row r="244" spans="2:65" s="1" customFormat="1" ht="24.15" customHeight="1">
      <c r="B244" s="32"/>
      <c r="C244" s="136" t="s">
        <v>413</v>
      </c>
      <c r="D244" s="136" t="s">
        <v>302</v>
      </c>
      <c r="E244" s="137" t="s">
        <v>1643</v>
      </c>
      <c r="F244" s="138" t="s">
        <v>1644</v>
      </c>
      <c r="G244" s="139" t="s">
        <v>1520</v>
      </c>
      <c r="H244" s="140">
        <v>73.155000000000001</v>
      </c>
      <c r="I244" s="141"/>
      <c r="J244" s="142">
        <f>ROUND(I244*H244,2)</f>
        <v>0</v>
      </c>
      <c r="K244" s="138" t="s">
        <v>1487</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2833</v>
      </c>
    </row>
    <row r="245" spans="2:65" s="12" customFormat="1">
      <c r="B245" s="170"/>
      <c r="D245" s="149" t="s">
        <v>1489</v>
      </c>
      <c r="E245" s="171" t="s">
        <v>1</v>
      </c>
      <c r="F245" s="172" t="s">
        <v>1490</v>
      </c>
      <c r="H245" s="171" t="s">
        <v>1</v>
      </c>
      <c r="I245" s="173"/>
      <c r="L245" s="170"/>
      <c r="M245" s="174"/>
      <c r="T245" s="175"/>
      <c r="AT245" s="171" t="s">
        <v>1489</v>
      </c>
      <c r="AU245" s="171" t="s">
        <v>90</v>
      </c>
      <c r="AV245" s="12" t="s">
        <v>88</v>
      </c>
      <c r="AW245" s="12" t="s">
        <v>36</v>
      </c>
      <c r="AX245" s="12" t="s">
        <v>81</v>
      </c>
      <c r="AY245" s="171" t="s">
        <v>299</v>
      </c>
    </row>
    <row r="246" spans="2:65" s="12" customFormat="1">
      <c r="B246" s="170"/>
      <c r="D246" s="149" t="s">
        <v>1489</v>
      </c>
      <c r="E246" s="171" t="s">
        <v>1</v>
      </c>
      <c r="F246" s="172" t="s">
        <v>2785</v>
      </c>
      <c r="H246" s="171" t="s">
        <v>1</v>
      </c>
      <c r="I246" s="173"/>
      <c r="L246" s="170"/>
      <c r="M246" s="174"/>
      <c r="T246" s="175"/>
      <c r="AT246" s="171" t="s">
        <v>1489</v>
      </c>
      <c r="AU246" s="171" t="s">
        <v>90</v>
      </c>
      <c r="AV246" s="12" t="s">
        <v>88</v>
      </c>
      <c r="AW246" s="12" t="s">
        <v>36</v>
      </c>
      <c r="AX246" s="12" t="s">
        <v>81</v>
      </c>
      <c r="AY246" s="171" t="s">
        <v>299</v>
      </c>
    </row>
    <row r="247" spans="2:65" s="12" customFormat="1">
      <c r="B247" s="170"/>
      <c r="D247" s="149" t="s">
        <v>1489</v>
      </c>
      <c r="E247" s="171" t="s">
        <v>1</v>
      </c>
      <c r="F247" s="172" t="s">
        <v>2089</v>
      </c>
      <c r="H247" s="171" t="s">
        <v>1</v>
      </c>
      <c r="I247" s="173"/>
      <c r="L247" s="170"/>
      <c r="M247" s="174"/>
      <c r="T247" s="175"/>
      <c r="AT247" s="171" t="s">
        <v>1489</v>
      </c>
      <c r="AU247" s="171" t="s">
        <v>90</v>
      </c>
      <c r="AV247" s="12" t="s">
        <v>88</v>
      </c>
      <c r="AW247" s="12" t="s">
        <v>36</v>
      </c>
      <c r="AX247" s="12" t="s">
        <v>81</v>
      </c>
      <c r="AY247" s="171" t="s">
        <v>299</v>
      </c>
    </row>
    <row r="248" spans="2:65" s="13" customFormat="1">
      <c r="B248" s="176"/>
      <c r="D248" s="149" t="s">
        <v>1489</v>
      </c>
      <c r="E248" s="177" t="s">
        <v>1</v>
      </c>
      <c r="F248" s="178" t="s">
        <v>2834</v>
      </c>
      <c r="H248" s="179">
        <v>48.482999999999997</v>
      </c>
      <c r="I248" s="180"/>
      <c r="L248" s="176"/>
      <c r="M248" s="181"/>
      <c r="T248" s="182"/>
      <c r="AT248" s="177" t="s">
        <v>1489</v>
      </c>
      <c r="AU248" s="177" t="s">
        <v>90</v>
      </c>
      <c r="AV248" s="13" t="s">
        <v>90</v>
      </c>
      <c r="AW248" s="13" t="s">
        <v>36</v>
      </c>
      <c r="AX248" s="13" t="s">
        <v>81</v>
      </c>
      <c r="AY248" s="177" t="s">
        <v>299</v>
      </c>
    </row>
    <row r="249" spans="2:65" s="12" customFormat="1">
      <c r="B249" s="170"/>
      <c r="D249" s="149" t="s">
        <v>1489</v>
      </c>
      <c r="E249" s="171" t="s">
        <v>1</v>
      </c>
      <c r="F249" s="172" t="s">
        <v>2835</v>
      </c>
      <c r="H249" s="171" t="s">
        <v>1</v>
      </c>
      <c r="I249" s="173"/>
      <c r="L249" s="170"/>
      <c r="M249" s="174"/>
      <c r="T249" s="175"/>
      <c r="AT249" s="171" t="s">
        <v>1489</v>
      </c>
      <c r="AU249" s="171" t="s">
        <v>90</v>
      </c>
      <c r="AV249" s="12" t="s">
        <v>88</v>
      </c>
      <c r="AW249" s="12" t="s">
        <v>36</v>
      </c>
      <c r="AX249" s="12" t="s">
        <v>81</v>
      </c>
      <c r="AY249" s="171" t="s">
        <v>299</v>
      </c>
    </row>
    <row r="250" spans="2:65" s="12" customFormat="1">
      <c r="B250" s="170"/>
      <c r="D250" s="149" t="s">
        <v>1489</v>
      </c>
      <c r="E250" s="171" t="s">
        <v>1</v>
      </c>
      <c r="F250" s="172" t="s">
        <v>2836</v>
      </c>
      <c r="H250" s="171" t="s">
        <v>1</v>
      </c>
      <c r="I250" s="173"/>
      <c r="L250" s="170"/>
      <c r="M250" s="174"/>
      <c r="T250" s="175"/>
      <c r="AT250" s="171" t="s">
        <v>1489</v>
      </c>
      <c r="AU250" s="171" t="s">
        <v>90</v>
      </c>
      <c r="AV250" s="12" t="s">
        <v>88</v>
      </c>
      <c r="AW250" s="12" t="s">
        <v>36</v>
      </c>
      <c r="AX250" s="12" t="s">
        <v>81</v>
      </c>
      <c r="AY250" s="171" t="s">
        <v>299</v>
      </c>
    </row>
    <row r="251" spans="2:65" s="12" customFormat="1">
      <c r="B251" s="170"/>
      <c r="D251" s="149" t="s">
        <v>1489</v>
      </c>
      <c r="E251" s="171" t="s">
        <v>1</v>
      </c>
      <c r="F251" s="172" t="s">
        <v>2093</v>
      </c>
      <c r="H251" s="171" t="s">
        <v>1</v>
      </c>
      <c r="I251" s="173"/>
      <c r="L251" s="170"/>
      <c r="M251" s="174"/>
      <c r="T251" s="175"/>
      <c r="AT251" s="171" t="s">
        <v>1489</v>
      </c>
      <c r="AU251" s="171" t="s">
        <v>90</v>
      </c>
      <c r="AV251" s="12" t="s">
        <v>88</v>
      </c>
      <c r="AW251" s="12" t="s">
        <v>36</v>
      </c>
      <c r="AX251" s="12" t="s">
        <v>81</v>
      </c>
      <c r="AY251" s="171" t="s">
        <v>299</v>
      </c>
    </row>
    <row r="252" spans="2:65" s="13" customFormat="1">
      <c r="B252" s="176"/>
      <c r="D252" s="149" t="s">
        <v>1489</v>
      </c>
      <c r="E252" s="177" t="s">
        <v>1</v>
      </c>
      <c r="F252" s="178" t="s">
        <v>2837</v>
      </c>
      <c r="H252" s="179">
        <v>24.672000000000001</v>
      </c>
      <c r="I252" s="180"/>
      <c r="L252" s="176"/>
      <c r="M252" s="181"/>
      <c r="T252" s="182"/>
      <c r="AT252" s="177" t="s">
        <v>1489</v>
      </c>
      <c r="AU252" s="177" t="s">
        <v>90</v>
      </c>
      <c r="AV252" s="13" t="s">
        <v>90</v>
      </c>
      <c r="AW252" s="13" t="s">
        <v>36</v>
      </c>
      <c r="AX252" s="13" t="s">
        <v>81</v>
      </c>
      <c r="AY252" s="177" t="s">
        <v>299</v>
      </c>
    </row>
    <row r="253" spans="2:65" s="12" customFormat="1">
      <c r="B253" s="170"/>
      <c r="D253" s="149" t="s">
        <v>1489</v>
      </c>
      <c r="E253" s="171" t="s">
        <v>1</v>
      </c>
      <c r="F253" s="172" t="s">
        <v>1649</v>
      </c>
      <c r="H253" s="171" t="s">
        <v>1</v>
      </c>
      <c r="I253" s="173"/>
      <c r="L253" s="170"/>
      <c r="M253" s="174"/>
      <c r="T253" s="175"/>
      <c r="AT253" s="171" t="s">
        <v>1489</v>
      </c>
      <c r="AU253" s="171" t="s">
        <v>90</v>
      </c>
      <c r="AV253" s="12" t="s">
        <v>88</v>
      </c>
      <c r="AW253" s="12" t="s">
        <v>36</v>
      </c>
      <c r="AX253" s="12" t="s">
        <v>81</v>
      </c>
      <c r="AY253" s="171" t="s">
        <v>299</v>
      </c>
    </row>
    <row r="254" spans="2:65" s="14" customFormat="1">
      <c r="B254" s="183"/>
      <c r="D254" s="149" t="s">
        <v>1489</v>
      </c>
      <c r="E254" s="184" t="s">
        <v>1</v>
      </c>
      <c r="F254" s="185" t="s">
        <v>1496</v>
      </c>
      <c r="H254" s="186">
        <v>73.155000000000001</v>
      </c>
      <c r="I254" s="187"/>
      <c r="L254" s="183"/>
      <c r="M254" s="188"/>
      <c r="T254" s="189"/>
      <c r="AT254" s="184" t="s">
        <v>1489</v>
      </c>
      <c r="AU254" s="184" t="s">
        <v>90</v>
      </c>
      <c r="AV254" s="14" t="s">
        <v>318</v>
      </c>
      <c r="AW254" s="14" t="s">
        <v>36</v>
      </c>
      <c r="AX254" s="14" t="s">
        <v>88</v>
      </c>
      <c r="AY254" s="184" t="s">
        <v>299</v>
      </c>
    </row>
    <row r="255" spans="2:65" s="1" customFormat="1" ht="24.15" customHeight="1">
      <c r="B255" s="32"/>
      <c r="C255" s="158" t="s">
        <v>418</v>
      </c>
      <c r="D255" s="158" t="s">
        <v>340</v>
      </c>
      <c r="E255" s="159" t="s">
        <v>1665</v>
      </c>
      <c r="F255" s="160" t="s">
        <v>1666</v>
      </c>
      <c r="G255" s="161" t="s">
        <v>1520</v>
      </c>
      <c r="H255" s="162">
        <v>15.005000000000001</v>
      </c>
      <c r="I255" s="163"/>
      <c r="J255" s="164">
        <f>ROUND(I255*H255,2)</f>
        <v>0</v>
      </c>
      <c r="K255" s="160" t="s">
        <v>1</v>
      </c>
      <c r="L255" s="165"/>
      <c r="M255" s="166" t="s">
        <v>1</v>
      </c>
      <c r="N255" s="167" t="s">
        <v>46</v>
      </c>
      <c r="P255" s="145">
        <f>O255*H255</f>
        <v>0</v>
      </c>
      <c r="Q255" s="145">
        <v>0</v>
      </c>
      <c r="R255" s="145">
        <f>Q255*H255</f>
        <v>0</v>
      </c>
      <c r="S255" s="145">
        <v>0</v>
      </c>
      <c r="T255" s="146">
        <f>S255*H255</f>
        <v>0</v>
      </c>
      <c r="AR255" s="147" t="s">
        <v>337</v>
      </c>
      <c r="AT255" s="147" t="s">
        <v>340</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2838</v>
      </c>
    </row>
    <row r="256" spans="2:65" s="12" customFormat="1">
      <c r="B256" s="170"/>
      <c r="D256" s="149" t="s">
        <v>1489</v>
      </c>
      <c r="E256" s="171" t="s">
        <v>1</v>
      </c>
      <c r="F256" s="172" t="s">
        <v>1490</v>
      </c>
      <c r="H256" s="171" t="s">
        <v>1</v>
      </c>
      <c r="I256" s="173"/>
      <c r="L256" s="170"/>
      <c r="M256" s="174"/>
      <c r="T256" s="175"/>
      <c r="AT256" s="171" t="s">
        <v>1489</v>
      </c>
      <c r="AU256" s="171" t="s">
        <v>90</v>
      </c>
      <c r="AV256" s="12" t="s">
        <v>88</v>
      </c>
      <c r="AW256" s="12" t="s">
        <v>36</v>
      </c>
      <c r="AX256" s="12" t="s">
        <v>81</v>
      </c>
      <c r="AY256" s="171" t="s">
        <v>299</v>
      </c>
    </row>
    <row r="257" spans="2:65" s="12" customFormat="1">
      <c r="B257" s="170"/>
      <c r="D257" s="149" t="s">
        <v>1489</v>
      </c>
      <c r="E257" s="171" t="s">
        <v>1</v>
      </c>
      <c r="F257" s="172" t="s">
        <v>2785</v>
      </c>
      <c r="H257" s="171" t="s">
        <v>1</v>
      </c>
      <c r="I257" s="173"/>
      <c r="L257" s="170"/>
      <c r="M257" s="174"/>
      <c r="T257" s="175"/>
      <c r="AT257" s="171" t="s">
        <v>1489</v>
      </c>
      <c r="AU257" s="171" t="s">
        <v>90</v>
      </c>
      <c r="AV257" s="12" t="s">
        <v>88</v>
      </c>
      <c r="AW257" s="12" t="s">
        <v>36</v>
      </c>
      <c r="AX257" s="12" t="s">
        <v>81</v>
      </c>
      <c r="AY257" s="171" t="s">
        <v>299</v>
      </c>
    </row>
    <row r="258" spans="2:65" s="12" customFormat="1">
      <c r="B258" s="170"/>
      <c r="D258" s="149" t="s">
        <v>1489</v>
      </c>
      <c r="E258" s="171" t="s">
        <v>1</v>
      </c>
      <c r="F258" s="172" t="s">
        <v>1668</v>
      </c>
      <c r="H258" s="171" t="s">
        <v>1</v>
      </c>
      <c r="I258" s="173"/>
      <c r="L258" s="170"/>
      <c r="M258" s="174"/>
      <c r="T258" s="175"/>
      <c r="AT258" s="171" t="s">
        <v>1489</v>
      </c>
      <c r="AU258" s="171" t="s">
        <v>90</v>
      </c>
      <c r="AV258" s="12" t="s">
        <v>88</v>
      </c>
      <c r="AW258" s="12" t="s">
        <v>36</v>
      </c>
      <c r="AX258" s="12" t="s">
        <v>81</v>
      </c>
      <c r="AY258" s="171" t="s">
        <v>299</v>
      </c>
    </row>
    <row r="259" spans="2:65" s="13" customFormat="1">
      <c r="B259" s="176"/>
      <c r="D259" s="149" t="s">
        <v>1489</v>
      </c>
      <c r="E259" s="177" t="s">
        <v>1</v>
      </c>
      <c r="F259" s="178" t="s">
        <v>2839</v>
      </c>
      <c r="H259" s="179">
        <v>15.005000000000001</v>
      </c>
      <c r="I259" s="180"/>
      <c r="L259" s="176"/>
      <c r="M259" s="181"/>
      <c r="T259" s="182"/>
      <c r="AT259" s="177" t="s">
        <v>1489</v>
      </c>
      <c r="AU259" s="177" t="s">
        <v>90</v>
      </c>
      <c r="AV259" s="13" t="s">
        <v>90</v>
      </c>
      <c r="AW259" s="13" t="s">
        <v>36</v>
      </c>
      <c r="AX259" s="13" t="s">
        <v>88</v>
      </c>
      <c r="AY259" s="177" t="s">
        <v>299</v>
      </c>
    </row>
    <row r="260" spans="2:65" s="1" customFormat="1" ht="24.15" customHeight="1">
      <c r="B260" s="32"/>
      <c r="C260" s="136" t="s">
        <v>423</v>
      </c>
      <c r="D260" s="136" t="s">
        <v>302</v>
      </c>
      <c r="E260" s="137" t="s">
        <v>1670</v>
      </c>
      <c r="F260" s="138" t="s">
        <v>1671</v>
      </c>
      <c r="G260" s="139" t="s">
        <v>1520</v>
      </c>
      <c r="H260" s="140">
        <v>19.506</v>
      </c>
      <c r="I260" s="141"/>
      <c r="J260" s="142">
        <f>ROUND(I260*H260,2)</f>
        <v>0</v>
      </c>
      <c r="K260" s="138" t="s">
        <v>1487</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2840</v>
      </c>
    </row>
    <row r="261" spans="2:65" s="12" customFormat="1">
      <c r="B261" s="170"/>
      <c r="D261" s="149" t="s">
        <v>1489</v>
      </c>
      <c r="E261" s="171" t="s">
        <v>1</v>
      </c>
      <c r="F261" s="172" t="s">
        <v>1490</v>
      </c>
      <c r="H261" s="171" t="s">
        <v>1</v>
      </c>
      <c r="I261" s="173"/>
      <c r="L261" s="170"/>
      <c r="M261" s="174"/>
      <c r="T261" s="175"/>
      <c r="AT261" s="171" t="s">
        <v>1489</v>
      </c>
      <c r="AU261" s="171" t="s">
        <v>90</v>
      </c>
      <c r="AV261" s="12" t="s">
        <v>88</v>
      </c>
      <c r="AW261" s="12" t="s">
        <v>36</v>
      </c>
      <c r="AX261" s="12" t="s">
        <v>81</v>
      </c>
      <c r="AY261" s="171" t="s">
        <v>299</v>
      </c>
    </row>
    <row r="262" spans="2:65" s="12" customFormat="1">
      <c r="B262" s="170"/>
      <c r="D262" s="149" t="s">
        <v>1489</v>
      </c>
      <c r="E262" s="171" t="s">
        <v>1</v>
      </c>
      <c r="F262" s="172" t="s">
        <v>2785</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2841</v>
      </c>
      <c r="H263" s="179">
        <v>5.069</v>
      </c>
      <c r="I263" s="180"/>
      <c r="L263" s="176"/>
      <c r="M263" s="181"/>
      <c r="T263" s="182"/>
      <c r="AT263" s="177" t="s">
        <v>1489</v>
      </c>
      <c r="AU263" s="177" t="s">
        <v>90</v>
      </c>
      <c r="AV263" s="13" t="s">
        <v>90</v>
      </c>
      <c r="AW263" s="13" t="s">
        <v>36</v>
      </c>
      <c r="AX263" s="13" t="s">
        <v>81</v>
      </c>
      <c r="AY263" s="177" t="s">
        <v>299</v>
      </c>
    </row>
    <row r="264" spans="2:65" s="13" customFormat="1">
      <c r="B264" s="176"/>
      <c r="D264" s="149" t="s">
        <v>1489</v>
      </c>
      <c r="E264" s="177" t="s">
        <v>1</v>
      </c>
      <c r="F264" s="178" t="s">
        <v>2842</v>
      </c>
      <c r="H264" s="179">
        <v>16.559999999999999</v>
      </c>
      <c r="I264" s="180"/>
      <c r="L264" s="176"/>
      <c r="M264" s="181"/>
      <c r="T264" s="182"/>
      <c r="AT264" s="177" t="s">
        <v>1489</v>
      </c>
      <c r="AU264" s="177" t="s">
        <v>90</v>
      </c>
      <c r="AV264" s="13" t="s">
        <v>90</v>
      </c>
      <c r="AW264" s="13" t="s">
        <v>36</v>
      </c>
      <c r="AX264" s="13" t="s">
        <v>81</v>
      </c>
      <c r="AY264" s="177" t="s">
        <v>299</v>
      </c>
    </row>
    <row r="265" spans="2:65" s="15" customFormat="1">
      <c r="B265" s="190"/>
      <c r="D265" s="149" t="s">
        <v>1489</v>
      </c>
      <c r="E265" s="191" t="s">
        <v>1</v>
      </c>
      <c r="F265" s="192" t="s">
        <v>1549</v>
      </c>
      <c r="H265" s="193">
        <v>21.629000000000001</v>
      </c>
      <c r="I265" s="194"/>
      <c r="L265" s="190"/>
      <c r="M265" s="195"/>
      <c r="T265" s="196"/>
      <c r="AT265" s="191" t="s">
        <v>1489</v>
      </c>
      <c r="AU265" s="191" t="s">
        <v>90</v>
      </c>
      <c r="AV265" s="15" t="s">
        <v>298</v>
      </c>
      <c r="AW265" s="15" t="s">
        <v>36</v>
      </c>
      <c r="AX265" s="15" t="s">
        <v>81</v>
      </c>
      <c r="AY265" s="191" t="s">
        <v>299</v>
      </c>
    </row>
    <row r="266" spans="2:65" s="13" customFormat="1">
      <c r="B266" s="176"/>
      <c r="D266" s="149" t="s">
        <v>1489</v>
      </c>
      <c r="E266" s="177" t="s">
        <v>1</v>
      </c>
      <c r="F266" s="178" t="s">
        <v>2843</v>
      </c>
      <c r="H266" s="179">
        <v>-2.1230000000000002</v>
      </c>
      <c r="I266" s="180"/>
      <c r="L266" s="176"/>
      <c r="M266" s="181"/>
      <c r="T266" s="182"/>
      <c r="AT266" s="177" t="s">
        <v>1489</v>
      </c>
      <c r="AU266" s="177" t="s">
        <v>90</v>
      </c>
      <c r="AV266" s="13" t="s">
        <v>90</v>
      </c>
      <c r="AW266" s="13" t="s">
        <v>36</v>
      </c>
      <c r="AX266" s="13" t="s">
        <v>81</v>
      </c>
      <c r="AY266" s="177" t="s">
        <v>299</v>
      </c>
    </row>
    <row r="267" spans="2:65" s="14" customFormat="1">
      <c r="B267" s="183"/>
      <c r="D267" s="149" t="s">
        <v>1489</v>
      </c>
      <c r="E267" s="184" t="s">
        <v>1</v>
      </c>
      <c r="F267" s="185" t="s">
        <v>1496</v>
      </c>
      <c r="H267" s="186">
        <v>19.506</v>
      </c>
      <c r="I267" s="187"/>
      <c r="L267" s="183"/>
      <c r="M267" s="188"/>
      <c r="T267" s="189"/>
      <c r="AT267" s="184" t="s">
        <v>1489</v>
      </c>
      <c r="AU267" s="184" t="s">
        <v>90</v>
      </c>
      <c r="AV267" s="14" t="s">
        <v>318</v>
      </c>
      <c r="AW267" s="14" t="s">
        <v>36</v>
      </c>
      <c r="AX267" s="14" t="s">
        <v>88</v>
      </c>
      <c r="AY267" s="184" t="s">
        <v>299</v>
      </c>
    </row>
    <row r="268" spans="2:65" s="1" customFormat="1" ht="16.5" customHeight="1">
      <c r="B268" s="32"/>
      <c r="C268" s="158" t="s">
        <v>428</v>
      </c>
      <c r="D268" s="158" t="s">
        <v>340</v>
      </c>
      <c r="E268" s="159" t="s">
        <v>1678</v>
      </c>
      <c r="F268" s="160" t="s">
        <v>1679</v>
      </c>
      <c r="G268" s="161" t="s">
        <v>1636</v>
      </c>
      <c r="H268" s="162">
        <v>39.012</v>
      </c>
      <c r="I268" s="163"/>
      <c r="J268" s="164">
        <f>ROUND(I268*H268,2)</f>
        <v>0</v>
      </c>
      <c r="K268" s="160" t="s">
        <v>1487</v>
      </c>
      <c r="L268" s="165"/>
      <c r="M268" s="166" t="s">
        <v>1</v>
      </c>
      <c r="N268" s="167" t="s">
        <v>46</v>
      </c>
      <c r="P268" s="145">
        <f>O268*H268</f>
        <v>0</v>
      </c>
      <c r="Q268" s="145">
        <v>0</v>
      </c>
      <c r="R268" s="145">
        <f>Q268*H268</f>
        <v>0</v>
      </c>
      <c r="S268" s="145">
        <v>0</v>
      </c>
      <c r="T268" s="146">
        <f>S268*H268</f>
        <v>0</v>
      </c>
      <c r="AR268" s="147" t="s">
        <v>337</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2844</v>
      </c>
    </row>
    <row r="269" spans="2:65" s="13" customFormat="1">
      <c r="B269" s="176"/>
      <c r="D269" s="149" t="s">
        <v>1489</v>
      </c>
      <c r="F269" s="178" t="s">
        <v>2845</v>
      </c>
      <c r="H269" s="179">
        <v>39.012</v>
      </c>
      <c r="I269" s="180"/>
      <c r="L269" s="176"/>
      <c r="M269" s="181"/>
      <c r="T269" s="182"/>
      <c r="AT269" s="177" t="s">
        <v>1489</v>
      </c>
      <c r="AU269" s="177" t="s">
        <v>90</v>
      </c>
      <c r="AV269" s="13" t="s">
        <v>90</v>
      </c>
      <c r="AW269" s="13" t="s">
        <v>4</v>
      </c>
      <c r="AX269" s="13" t="s">
        <v>88</v>
      </c>
      <c r="AY269" s="177" t="s">
        <v>299</v>
      </c>
    </row>
    <row r="270" spans="2:65" s="1" customFormat="1" ht="24.15" customHeight="1">
      <c r="B270" s="32"/>
      <c r="C270" s="136" t="s">
        <v>433</v>
      </c>
      <c r="D270" s="136" t="s">
        <v>302</v>
      </c>
      <c r="E270" s="137" t="s">
        <v>1682</v>
      </c>
      <c r="F270" s="138" t="s">
        <v>1683</v>
      </c>
      <c r="G270" s="139" t="s">
        <v>375</v>
      </c>
      <c r="H270" s="140">
        <v>12.087999999999999</v>
      </c>
      <c r="I270" s="141"/>
      <c r="J270" s="142">
        <f>ROUND(I270*H270,2)</f>
        <v>0</v>
      </c>
      <c r="K270" s="138" t="s">
        <v>1487</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2846</v>
      </c>
    </row>
    <row r="271" spans="2:65" s="12" customFormat="1">
      <c r="B271" s="170"/>
      <c r="D271" s="149" t="s">
        <v>1489</v>
      </c>
      <c r="E271" s="171" t="s">
        <v>1</v>
      </c>
      <c r="F271" s="172" t="s">
        <v>1490</v>
      </c>
      <c r="H271" s="171" t="s">
        <v>1</v>
      </c>
      <c r="I271" s="173"/>
      <c r="L271" s="170"/>
      <c r="M271" s="174"/>
      <c r="T271" s="175"/>
      <c r="AT271" s="171" t="s">
        <v>1489</v>
      </c>
      <c r="AU271" s="171" t="s">
        <v>90</v>
      </c>
      <c r="AV271" s="12" t="s">
        <v>88</v>
      </c>
      <c r="AW271" s="12" t="s">
        <v>36</v>
      </c>
      <c r="AX271" s="12" t="s">
        <v>81</v>
      </c>
      <c r="AY271" s="171" t="s">
        <v>299</v>
      </c>
    </row>
    <row r="272" spans="2:65" s="12" customFormat="1">
      <c r="B272" s="170"/>
      <c r="D272" s="149" t="s">
        <v>1489</v>
      </c>
      <c r="E272" s="171" t="s">
        <v>1</v>
      </c>
      <c r="F272" s="172" t="s">
        <v>2785</v>
      </c>
      <c r="H272" s="171" t="s">
        <v>1</v>
      </c>
      <c r="I272" s="173"/>
      <c r="L272" s="170"/>
      <c r="M272" s="174"/>
      <c r="T272" s="175"/>
      <c r="AT272" s="171" t="s">
        <v>1489</v>
      </c>
      <c r="AU272" s="171" t="s">
        <v>90</v>
      </c>
      <c r="AV272" s="12" t="s">
        <v>88</v>
      </c>
      <c r="AW272" s="12" t="s">
        <v>36</v>
      </c>
      <c r="AX272" s="12" t="s">
        <v>81</v>
      </c>
      <c r="AY272" s="171" t="s">
        <v>299</v>
      </c>
    </row>
    <row r="273" spans="2:65" s="13" customFormat="1">
      <c r="B273" s="176"/>
      <c r="D273" s="149" t="s">
        <v>1489</v>
      </c>
      <c r="E273" s="177" t="s">
        <v>1</v>
      </c>
      <c r="F273" s="178" t="s">
        <v>2847</v>
      </c>
      <c r="H273" s="179">
        <v>12.087999999999999</v>
      </c>
      <c r="I273" s="180"/>
      <c r="L273" s="176"/>
      <c r="M273" s="181"/>
      <c r="T273" s="182"/>
      <c r="AT273" s="177" t="s">
        <v>1489</v>
      </c>
      <c r="AU273" s="177" t="s">
        <v>90</v>
      </c>
      <c r="AV273" s="13" t="s">
        <v>90</v>
      </c>
      <c r="AW273" s="13" t="s">
        <v>36</v>
      </c>
      <c r="AX273" s="13" t="s">
        <v>88</v>
      </c>
      <c r="AY273" s="177" t="s">
        <v>299</v>
      </c>
    </row>
    <row r="274" spans="2:65" s="1" customFormat="1" ht="24.15" customHeight="1">
      <c r="B274" s="32"/>
      <c r="C274" s="136" t="s">
        <v>438</v>
      </c>
      <c r="D274" s="136" t="s">
        <v>302</v>
      </c>
      <c r="E274" s="137" t="s">
        <v>1686</v>
      </c>
      <c r="F274" s="138" t="s">
        <v>1687</v>
      </c>
      <c r="G274" s="139" t="s">
        <v>375</v>
      </c>
      <c r="H274" s="140">
        <v>12.087999999999999</v>
      </c>
      <c r="I274" s="141"/>
      <c r="J274" s="142">
        <f>ROUND(I274*H274,2)</f>
        <v>0</v>
      </c>
      <c r="K274" s="138" t="s">
        <v>1487</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2848</v>
      </c>
    </row>
    <row r="275" spans="2:65" s="1" customFormat="1" ht="16.5" customHeight="1">
      <c r="B275" s="32"/>
      <c r="C275" s="158" t="s">
        <v>444</v>
      </c>
      <c r="D275" s="158" t="s">
        <v>340</v>
      </c>
      <c r="E275" s="159" t="s">
        <v>1689</v>
      </c>
      <c r="F275" s="160" t="s">
        <v>1690</v>
      </c>
      <c r="G275" s="161" t="s">
        <v>822</v>
      </c>
      <c r="H275" s="162">
        <v>0.30199999999999999</v>
      </c>
      <c r="I275" s="163"/>
      <c r="J275" s="164">
        <f>ROUND(I275*H275,2)</f>
        <v>0</v>
      </c>
      <c r="K275" s="160" t="s">
        <v>1487</v>
      </c>
      <c r="L275" s="165"/>
      <c r="M275" s="166" t="s">
        <v>1</v>
      </c>
      <c r="N275" s="167" t="s">
        <v>46</v>
      </c>
      <c r="P275" s="145">
        <f>O275*H275</f>
        <v>0</v>
      </c>
      <c r="Q275" s="145">
        <v>1E-3</v>
      </c>
      <c r="R275" s="145">
        <f>Q275*H275</f>
        <v>3.0200000000000002E-4</v>
      </c>
      <c r="S275" s="145">
        <v>0</v>
      </c>
      <c r="T275" s="146">
        <f>S275*H275</f>
        <v>0</v>
      </c>
      <c r="AR275" s="147" t="s">
        <v>337</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2849</v>
      </c>
    </row>
    <row r="276" spans="2:65" s="13" customFormat="1">
      <c r="B276" s="176"/>
      <c r="D276" s="149" t="s">
        <v>1489</v>
      </c>
      <c r="F276" s="178" t="s">
        <v>2850</v>
      </c>
      <c r="H276" s="179">
        <v>0.30199999999999999</v>
      </c>
      <c r="I276" s="180"/>
      <c r="L276" s="176"/>
      <c r="M276" s="181"/>
      <c r="T276" s="182"/>
      <c r="AT276" s="177" t="s">
        <v>1489</v>
      </c>
      <c r="AU276" s="177" t="s">
        <v>90</v>
      </c>
      <c r="AV276" s="13" t="s">
        <v>90</v>
      </c>
      <c r="AW276" s="13" t="s">
        <v>4</v>
      </c>
      <c r="AX276" s="13" t="s">
        <v>88</v>
      </c>
      <c r="AY276" s="177" t="s">
        <v>299</v>
      </c>
    </row>
    <row r="277" spans="2:65" s="11" customFormat="1" ht="22.95" customHeight="1">
      <c r="B277" s="124"/>
      <c r="D277" s="125" t="s">
        <v>80</v>
      </c>
      <c r="E277" s="134" t="s">
        <v>90</v>
      </c>
      <c r="F277" s="134" t="s">
        <v>1693</v>
      </c>
      <c r="I277" s="127"/>
      <c r="J277" s="135">
        <f>BK277</f>
        <v>0</v>
      </c>
      <c r="L277" s="124"/>
      <c r="M277" s="129"/>
      <c r="P277" s="130">
        <f>SUM(P278:P285)</f>
        <v>0</v>
      </c>
      <c r="R277" s="130">
        <f>SUM(R278:R285)</f>
        <v>1.4719599999999999E-2</v>
      </c>
      <c r="T277" s="131">
        <f>SUM(T278:T285)</f>
        <v>0</v>
      </c>
      <c r="AR277" s="125" t="s">
        <v>88</v>
      </c>
      <c r="AT277" s="132" t="s">
        <v>80</v>
      </c>
      <c r="AU277" s="132" t="s">
        <v>88</v>
      </c>
      <c r="AY277" s="125" t="s">
        <v>299</v>
      </c>
      <c r="BK277" s="133">
        <f>SUM(BK278:BK285)</f>
        <v>0</v>
      </c>
    </row>
    <row r="278" spans="2:65" s="1" customFormat="1" ht="24.15" customHeight="1">
      <c r="B278" s="32"/>
      <c r="C278" s="136" t="s">
        <v>448</v>
      </c>
      <c r="D278" s="136" t="s">
        <v>302</v>
      </c>
      <c r="E278" s="137" t="s">
        <v>1694</v>
      </c>
      <c r="F278" s="138" t="s">
        <v>1695</v>
      </c>
      <c r="G278" s="139" t="s">
        <v>1520</v>
      </c>
      <c r="H278" s="140">
        <v>2.8279999999999998</v>
      </c>
      <c r="I278" s="141"/>
      <c r="J278" s="142">
        <f>ROUND(I278*H278,2)</f>
        <v>0</v>
      </c>
      <c r="K278" s="138" t="s">
        <v>1487</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2851</v>
      </c>
    </row>
    <row r="279" spans="2:65" s="12" customFormat="1">
      <c r="B279" s="170"/>
      <c r="D279" s="149" t="s">
        <v>1489</v>
      </c>
      <c r="E279" s="171" t="s">
        <v>1</v>
      </c>
      <c r="F279" s="172" t="s">
        <v>1490</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2785</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2852</v>
      </c>
      <c r="H281" s="179">
        <v>2.8279999999999998</v>
      </c>
      <c r="I281" s="180"/>
      <c r="L281" s="176"/>
      <c r="M281" s="181"/>
      <c r="T281" s="182"/>
      <c r="AT281" s="177" t="s">
        <v>1489</v>
      </c>
      <c r="AU281" s="177" t="s">
        <v>90</v>
      </c>
      <c r="AV281" s="13" t="s">
        <v>90</v>
      </c>
      <c r="AW281" s="13" t="s">
        <v>36</v>
      </c>
      <c r="AX281" s="13" t="s">
        <v>88</v>
      </c>
      <c r="AY281" s="177" t="s">
        <v>299</v>
      </c>
    </row>
    <row r="282" spans="2:65" s="1" customFormat="1" ht="24.15" customHeight="1">
      <c r="B282" s="32"/>
      <c r="C282" s="136" t="s">
        <v>452</v>
      </c>
      <c r="D282" s="136" t="s">
        <v>302</v>
      </c>
      <c r="E282" s="137" t="s">
        <v>1698</v>
      </c>
      <c r="F282" s="138" t="s">
        <v>1699</v>
      </c>
      <c r="G282" s="139" t="s">
        <v>647</v>
      </c>
      <c r="H282" s="140">
        <v>30.04</v>
      </c>
      <c r="I282" s="141"/>
      <c r="J282" s="142">
        <f>ROUND(I282*H282,2)</f>
        <v>0</v>
      </c>
      <c r="K282" s="138" t="s">
        <v>1487</v>
      </c>
      <c r="L282" s="32"/>
      <c r="M282" s="143" t="s">
        <v>1</v>
      </c>
      <c r="N282" s="144" t="s">
        <v>46</v>
      </c>
      <c r="P282" s="145">
        <f>O282*H282</f>
        <v>0</v>
      </c>
      <c r="Q282" s="145">
        <v>4.8999999999999998E-4</v>
      </c>
      <c r="R282" s="145">
        <f>Q282*H282</f>
        <v>1.4719599999999999E-2</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2853</v>
      </c>
    </row>
    <row r="283" spans="2:65" s="12" customFormat="1">
      <c r="B283" s="170"/>
      <c r="D283" s="149" t="s">
        <v>1489</v>
      </c>
      <c r="E283" s="171" t="s">
        <v>1</v>
      </c>
      <c r="F283" s="172" t="s">
        <v>1490</v>
      </c>
      <c r="H283" s="171" t="s">
        <v>1</v>
      </c>
      <c r="I283" s="173"/>
      <c r="L283" s="170"/>
      <c r="M283" s="174"/>
      <c r="T283" s="175"/>
      <c r="AT283" s="171" t="s">
        <v>1489</v>
      </c>
      <c r="AU283" s="171" t="s">
        <v>90</v>
      </c>
      <c r="AV283" s="12" t="s">
        <v>88</v>
      </c>
      <c r="AW283" s="12" t="s">
        <v>36</v>
      </c>
      <c r="AX283" s="12" t="s">
        <v>81</v>
      </c>
      <c r="AY283" s="171" t="s">
        <v>299</v>
      </c>
    </row>
    <row r="284" spans="2:65" s="12" customFormat="1">
      <c r="B284" s="170"/>
      <c r="D284" s="149" t="s">
        <v>1489</v>
      </c>
      <c r="E284" s="171" t="s">
        <v>1</v>
      </c>
      <c r="F284" s="172" t="s">
        <v>2785</v>
      </c>
      <c r="H284" s="171" t="s">
        <v>1</v>
      </c>
      <c r="I284" s="173"/>
      <c r="L284" s="170"/>
      <c r="M284" s="174"/>
      <c r="T284" s="175"/>
      <c r="AT284" s="171" t="s">
        <v>1489</v>
      </c>
      <c r="AU284" s="171" t="s">
        <v>90</v>
      </c>
      <c r="AV284" s="12" t="s">
        <v>88</v>
      </c>
      <c r="AW284" s="12" t="s">
        <v>36</v>
      </c>
      <c r="AX284" s="12" t="s">
        <v>81</v>
      </c>
      <c r="AY284" s="171" t="s">
        <v>299</v>
      </c>
    </row>
    <row r="285" spans="2:65" s="13" customFormat="1">
      <c r="B285" s="176"/>
      <c r="D285" s="149" t="s">
        <v>1489</v>
      </c>
      <c r="E285" s="177" t="s">
        <v>1</v>
      </c>
      <c r="F285" s="178" t="s">
        <v>2854</v>
      </c>
      <c r="H285" s="179">
        <v>30.04</v>
      </c>
      <c r="I285" s="180"/>
      <c r="L285" s="176"/>
      <c r="M285" s="181"/>
      <c r="T285" s="182"/>
      <c r="AT285" s="177" t="s">
        <v>1489</v>
      </c>
      <c r="AU285" s="177" t="s">
        <v>90</v>
      </c>
      <c r="AV285" s="13" t="s">
        <v>90</v>
      </c>
      <c r="AW285" s="13" t="s">
        <v>36</v>
      </c>
      <c r="AX285" s="13" t="s">
        <v>88</v>
      </c>
      <c r="AY285" s="177" t="s">
        <v>299</v>
      </c>
    </row>
    <row r="286" spans="2:65" s="11" customFormat="1" ht="22.95" customHeight="1">
      <c r="B286" s="124"/>
      <c r="D286" s="125" t="s">
        <v>80</v>
      </c>
      <c r="E286" s="134" t="s">
        <v>318</v>
      </c>
      <c r="F286" s="134" t="s">
        <v>1702</v>
      </c>
      <c r="I286" s="127"/>
      <c r="J286" s="135">
        <f>BK286</f>
        <v>0</v>
      </c>
      <c r="L286" s="124"/>
      <c r="M286" s="129"/>
      <c r="P286" s="130">
        <f>SUM(P287:P307)</f>
        <v>0</v>
      </c>
      <c r="R286" s="130">
        <f>SUM(R287:R307)</f>
        <v>9.4559999999999991E-3</v>
      </c>
      <c r="T286" s="131">
        <f>SUM(T287:T307)</f>
        <v>0</v>
      </c>
      <c r="AR286" s="125" t="s">
        <v>88</v>
      </c>
      <c r="AT286" s="132" t="s">
        <v>80</v>
      </c>
      <c r="AU286" s="132" t="s">
        <v>88</v>
      </c>
      <c r="AY286" s="125" t="s">
        <v>299</v>
      </c>
      <c r="BK286" s="133">
        <f>SUM(BK287:BK307)</f>
        <v>0</v>
      </c>
    </row>
    <row r="287" spans="2:65" s="1" customFormat="1" ht="16.5" customHeight="1">
      <c r="B287" s="32"/>
      <c r="C287" s="136" t="s">
        <v>457</v>
      </c>
      <c r="D287" s="136" t="s">
        <v>302</v>
      </c>
      <c r="E287" s="137" t="s">
        <v>1703</v>
      </c>
      <c r="F287" s="138" t="s">
        <v>1704</v>
      </c>
      <c r="G287" s="139" t="s">
        <v>1520</v>
      </c>
      <c r="H287" s="140">
        <v>6.4989999999999997</v>
      </c>
      <c r="I287" s="141"/>
      <c r="J287" s="142">
        <f>ROUND(I287*H287,2)</f>
        <v>0</v>
      </c>
      <c r="K287" s="138" t="s">
        <v>1487</v>
      </c>
      <c r="L287" s="32"/>
      <c r="M287" s="143" t="s">
        <v>1</v>
      </c>
      <c r="N287" s="144" t="s">
        <v>46</v>
      </c>
      <c r="P287" s="145">
        <f>O287*H287</f>
        <v>0</v>
      </c>
      <c r="Q287" s="145">
        <v>0</v>
      </c>
      <c r="R287" s="145">
        <f>Q287*H287</f>
        <v>0</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2855</v>
      </c>
    </row>
    <row r="288" spans="2:65" s="12" customFormat="1">
      <c r="B288" s="170"/>
      <c r="D288" s="149" t="s">
        <v>1489</v>
      </c>
      <c r="E288" s="171" t="s">
        <v>1</v>
      </c>
      <c r="F288" s="172" t="s">
        <v>1490</v>
      </c>
      <c r="H288" s="171" t="s">
        <v>1</v>
      </c>
      <c r="I288" s="173"/>
      <c r="L288" s="170"/>
      <c r="M288" s="174"/>
      <c r="T288" s="175"/>
      <c r="AT288" s="171" t="s">
        <v>1489</v>
      </c>
      <c r="AU288" s="171" t="s">
        <v>90</v>
      </c>
      <c r="AV288" s="12" t="s">
        <v>88</v>
      </c>
      <c r="AW288" s="12" t="s">
        <v>36</v>
      </c>
      <c r="AX288" s="12" t="s">
        <v>81</v>
      </c>
      <c r="AY288" s="171" t="s">
        <v>299</v>
      </c>
    </row>
    <row r="289" spans="2:65" s="12" customFormat="1">
      <c r="B289" s="170"/>
      <c r="D289" s="149" t="s">
        <v>1489</v>
      </c>
      <c r="E289" s="171" t="s">
        <v>1</v>
      </c>
      <c r="F289" s="172" t="s">
        <v>2785</v>
      </c>
      <c r="H289" s="171" t="s">
        <v>1</v>
      </c>
      <c r="I289" s="173"/>
      <c r="L289" s="170"/>
      <c r="M289" s="174"/>
      <c r="T289" s="175"/>
      <c r="AT289" s="171" t="s">
        <v>1489</v>
      </c>
      <c r="AU289" s="171" t="s">
        <v>90</v>
      </c>
      <c r="AV289" s="12" t="s">
        <v>88</v>
      </c>
      <c r="AW289" s="12" t="s">
        <v>36</v>
      </c>
      <c r="AX289" s="12" t="s">
        <v>81</v>
      </c>
      <c r="AY289" s="171" t="s">
        <v>299</v>
      </c>
    </row>
    <row r="290" spans="2:65" s="13" customFormat="1">
      <c r="B290" s="176"/>
      <c r="D290" s="149" t="s">
        <v>1489</v>
      </c>
      <c r="E290" s="177" t="s">
        <v>1</v>
      </c>
      <c r="F290" s="178" t="s">
        <v>2856</v>
      </c>
      <c r="H290" s="179">
        <v>4.1399999999999997</v>
      </c>
      <c r="I290" s="180"/>
      <c r="L290" s="176"/>
      <c r="M290" s="181"/>
      <c r="T290" s="182"/>
      <c r="AT290" s="177" t="s">
        <v>1489</v>
      </c>
      <c r="AU290" s="177" t="s">
        <v>90</v>
      </c>
      <c r="AV290" s="13" t="s">
        <v>90</v>
      </c>
      <c r="AW290" s="13" t="s">
        <v>36</v>
      </c>
      <c r="AX290" s="13" t="s">
        <v>81</v>
      </c>
      <c r="AY290" s="177" t="s">
        <v>299</v>
      </c>
    </row>
    <row r="291" spans="2:65" s="13" customFormat="1">
      <c r="B291" s="176"/>
      <c r="D291" s="149" t="s">
        <v>1489</v>
      </c>
      <c r="E291" s="177" t="s">
        <v>1</v>
      </c>
      <c r="F291" s="178" t="s">
        <v>1707</v>
      </c>
      <c r="H291" s="179">
        <v>0.54600000000000004</v>
      </c>
      <c r="I291" s="180"/>
      <c r="L291" s="176"/>
      <c r="M291" s="181"/>
      <c r="T291" s="182"/>
      <c r="AT291" s="177" t="s">
        <v>1489</v>
      </c>
      <c r="AU291" s="177" t="s">
        <v>90</v>
      </c>
      <c r="AV291" s="13" t="s">
        <v>90</v>
      </c>
      <c r="AW291" s="13" t="s">
        <v>36</v>
      </c>
      <c r="AX291" s="13" t="s">
        <v>81</v>
      </c>
      <c r="AY291" s="177" t="s">
        <v>299</v>
      </c>
    </row>
    <row r="292" spans="2:65" s="15" customFormat="1">
      <c r="B292" s="190"/>
      <c r="D292" s="149" t="s">
        <v>1489</v>
      </c>
      <c r="E292" s="191" t="s">
        <v>1</v>
      </c>
      <c r="F292" s="192" t="s">
        <v>1549</v>
      </c>
      <c r="H292" s="193">
        <v>4.6859999999999999</v>
      </c>
      <c r="I292" s="194"/>
      <c r="L292" s="190"/>
      <c r="M292" s="195"/>
      <c r="T292" s="196"/>
      <c r="AT292" s="191" t="s">
        <v>1489</v>
      </c>
      <c r="AU292" s="191" t="s">
        <v>90</v>
      </c>
      <c r="AV292" s="15" t="s">
        <v>298</v>
      </c>
      <c r="AW292" s="15" t="s">
        <v>36</v>
      </c>
      <c r="AX292" s="15" t="s">
        <v>81</v>
      </c>
      <c r="AY292" s="191" t="s">
        <v>299</v>
      </c>
    </row>
    <row r="293" spans="2:65" s="13" customFormat="1">
      <c r="B293" s="176"/>
      <c r="D293" s="149" t="s">
        <v>1489</v>
      </c>
      <c r="E293" s="177" t="s">
        <v>1</v>
      </c>
      <c r="F293" s="178" t="s">
        <v>2857</v>
      </c>
      <c r="H293" s="179">
        <v>1.2669999999999999</v>
      </c>
      <c r="I293" s="180"/>
      <c r="L293" s="176"/>
      <c r="M293" s="181"/>
      <c r="T293" s="182"/>
      <c r="AT293" s="177" t="s">
        <v>1489</v>
      </c>
      <c r="AU293" s="177" t="s">
        <v>90</v>
      </c>
      <c r="AV293" s="13" t="s">
        <v>90</v>
      </c>
      <c r="AW293" s="13" t="s">
        <v>36</v>
      </c>
      <c r="AX293" s="13" t="s">
        <v>81</v>
      </c>
      <c r="AY293" s="177" t="s">
        <v>299</v>
      </c>
    </row>
    <row r="294" spans="2:65" s="13" customFormat="1">
      <c r="B294" s="176"/>
      <c r="D294" s="149" t="s">
        <v>1489</v>
      </c>
      <c r="E294" s="177" t="s">
        <v>1</v>
      </c>
      <c r="F294" s="178" t="s">
        <v>1707</v>
      </c>
      <c r="H294" s="179">
        <v>0.54600000000000004</v>
      </c>
      <c r="I294" s="180"/>
      <c r="L294" s="176"/>
      <c r="M294" s="181"/>
      <c r="T294" s="182"/>
      <c r="AT294" s="177" t="s">
        <v>1489</v>
      </c>
      <c r="AU294" s="177" t="s">
        <v>90</v>
      </c>
      <c r="AV294" s="13" t="s">
        <v>90</v>
      </c>
      <c r="AW294" s="13" t="s">
        <v>36</v>
      </c>
      <c r="AX294" s="13" t="s">
        <v>81</v>
      </c>
      <c r="AY294" s="177" t="s">
        <v>299</v>
      </c>
    </row>
    <row r="295" spans="2:65" s="15" customFormat="1">
      <c r="B295" s="190"/>
      <c r="D295" s="149" t="s">
        <v>1489</v>
      </c>
      <c r="E295" s="191" t="s">
        <v>1</v>
      </c>
      <c r="F295" s="192" t="s">
        <v>1549</v>
      </c>
      <c r="H295" s="193">
        <v>1.8129999999999999</v>
      </c>
      <c r="I295" s="194"/>
      <c r="L295" s="190"/>
      <c r="M295" s="195"/>
      <c r="T295" s="196"/>
      <c r="AT295" s="191" t="s">
        <v>1489</v>
      </c>
      <c r="AU295" s="191" t="s">
        <v>90</v>
      </c>
      <c r="AV295" s="15" t="s">
        <v>298</v>
      </c>
      <c r="AW295" s="15" t="s">
        <v>36</v>
      </c>
      <c r="AX295" s="15" t="s">
        <v>81</v>
      </c>
      <c r="AY295" s="191" t="s">
        <v>299</v>
      </c>
    </row>
    <row r="296" spans="2:65" s="14" customFormat="1">
      <c r="B296" s="183"/>
      <c r="D296" s="149" t="s">
        <v>1489</v>
      </c>
      <c r="E296" s="184" t="s">
        <v>1</v>
      </c>
      <c r="F296" s="185" t="s">
        <v>1496</v>
      </c>
      <c r="H296" s="186">
        <v>6.4989999999999997</v>
      </c>
      <c r="I296" s="187"/>
      <c r="L296" s="183"/>
      <c r="M296" s="188"/>
      <c r="T296" s="189"/>
      <c r="AT296" s="184" t="s">
        <v>1489</v>
      </c>
      <c r="AU296" s="184" t="s">
        <v>90</v>
      </c>
      <c r="AV296" s="14" t="s">
        <v>318</v>
      </c>
      <c r="AW296" s="14" t="s">
        <v>36</v>
      </c>
      <c r="AX296" s="14" t="s">
        <v>88</v>
      </c>
      <c r="AY296" s="184" t="s">
        <v>299</v>
      </c>
    </row>
    <row r="297" spans="2:65" s="1" customFormat="1" ht="33" customHeight="1">
      <c r="B297" s="32"/>
      <c r="C297" s="136" t="s">
        <v>461</v>
      </c>
      <c r="D297" s="136" t="s">
        <v>302</v>
      </c>
      <c r="E297" s="137" t="s">
        <v>1714</v>
      </c>
      <c r="F297" s="138" t="s">
        <v>1715</v>
      </c>
      <c r="G297" s="139" t="s">
        <v>1520</v>
      </c>
      <c r="H297" s="140">
        <v>0.45</v>
      </c>
      <c r="I297" s="141"/>
      <c r="J297" s="142">
        <f>ROUND(I297*H297,2)</f>
        <v>0</v>
      </c>
      <c r="K297" s="138" t="s">
        <v>1487</v>
      </c>
      <c r="L297" s="32"/>
      <c r="M297" s="143" t="s">
        <v>1</v>
      </c>
      <c r="N297" s="144" t="s">
        <v>46</v>
      </c>
      <c r="P297" s="145">
        <f>O297*H297</f>
        <v>0</v>
      </c>
      <c r="Q297" s="145">
        <v>0</v>
      </c>
      <c r="R297" s="145">
        <f>Q297*H297</f>
        <v>0</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2858</v>
      </c>
    </row>
    <row r="298" spans="2:65" s="12" customFormat="1">
      <c r="B298" s="170"/>
      <c r="D298" s="149" t="s">
        <v>1489</v>
      </c>
      <c r="E298" s="171" t="s">
        <v>1</v>
      </c>
      <c r="F298" s="172" t="s">
        <v>1490</v>
      </c>
      <c r="H298" s="171" t="s">
        <v>1</v>
      </c>
      <c r="I298" s="173"/>
      <c r="L298" s="170"/>
      <c r="M298" s="174"/>
      <c r="T298" s="175"/>
      <c r="AT298" s="171" t="s">
        <v>1489</v>
      </c>
      <c r="AU298" s="171" t="s">
        <v>90</v>
      </c>
      <c r="AV298" s="12" t="s">
        <v>88</v>
      </c>
      <c r="AW298" s="12" t="s">
        <v>36</v>
      </c>
      <c r="AX298" s="12" t="s">
        <v>81</v>
      </c>
      <c r="AY298" s="171" t="s">
        <v>299</v>
      </c>
    </row>
    <row r="299" spans="2:65" s="12" customFormat="1">
      <c r="B299" s="170"/>
      <c r="D299" s="149" t="s">
        <v>1489</v>
      </c>
      <c r="E299" s="171" t="s">
        <v>1</v>
      </c>
      <c r="F299" s="172" t="s">
        <v>2785</v>
      </c>
      <c r="H299" s="171" t="s">
        <v>1</v>
      </c>
      <c r="I299" s="173"/>
      <c r="L299" s="170"/>
      <c r="M299" s="174"/>
      <c r="T299" s="175"/>
      <c r="AT299" s="171" t="s">
        <v>1489</v>
      </c>
      <c r="AU299" s="171" t="s">
        <v>90</v>
      </c>
      <c r="AV299" s="12" t="s">
        <v>88</v>
      </c>
      <c r="AW299" s="12" t="s">
        <v>36</v>
      </c>
      <c r="AX299" s="12" t="s">
        <v>81</v>
      </c>
      <c r="AY299" s="171" t="s">
        <v>299</v>
      </c>
    </row>
    <row r="300" spans="2:65" s="13" customFormat="1">
      <c r="B300" s="176"/>
      <c r="D300" s="149" t="s">
        <v>1489</v>
      </c>
      <c r="E300" s="177" t="s">
        <v>1</v>
      </c>
      <c r="F300" s="178" t="s">
        <v>2859</v>
      </c>
      <c r="H300" s="179">
        <v>0.22500000000000001</v>
      </c>
      <c r="I300" s="180"/>
      <c r="L300" s="176"/>
      <c r="M300" s="181"/>
      <c r="T300" s="182"/>
      <c r="AT300" s="177" t="s">
        <v>1489</v>
      </c>
      <c r="AU300" s="177" t="s">
        <v>90</v>
      </c>
      <c r="AV300" s="13" t="s">
        <v>90</v>
      </c>
      <c r="AW300" s="13" t="s">
        <v>36</v>
      </c>
      <c r="AX300" s="13" t="s">
        <v>81</v>
      </c>
      <c r="AY300" s="177" t="s">
        <v>299</v>
      </c>
    </row>
    <row r="301" spans="2:65" s="13" customFormat="1">
      <c r="B301" s="176"/>
      <c r="D301" s="149" t="s">
        <v>1489</v>
      </c>
      <c r="E301" s="177" t="s">
        <v>1</v>
      </c>
      <c r="F301" s="178" t="s">
        <v>2117</v>
      </c>
      <c r="H301" s="179">
        <v>0.22500000000000001</v>
      </c>
      <c r="I301" s="180"/>
      <c r="L301" s="176"/>
      <c r="M301" s="181"/>
      <c r="T301" s="182"/>
      <c r="AT301" s="177" t="s">
        <v>1489</v>
      </c>
      <c r="AU301" s="177" t="s">
        <v>90</v>
      </c>
      <c r="AV301" s="13" t="s">
        <v>90</v>
      </c>
      <c r="AW301" s="13" t="s">
        <v>36</v>
      </c>
      <c r="AX301" s="13" t="s">
        <v>81</v>
      </c>
      <c r="AY301" s="177" t="s">
        <v>299</v>
      </c>
    </row>
    <row r="302" spans="2:65" s="14" customFormat="1">
      <c r="B302" s="183"/>
      <c r="D302" s="149" t="s">
        <v>1489</v>
      </c>
      <c r="E302" s="184" t="s">
        <v>1</v>
      </c>
      <c r="F302" s="185" t="s">
        <v>1496</v>
      </c>
      <c r="H302" s="186">
        <v>0.45</v>
      </c>
      <c r="I302" s="187"/>
      <c r="L302" s="183"/>
      <c r="M302" s="188"/>
      <c r="T302" s="189"/>
      <c r="AT302" s="184" t="s">
        <v>1489</v>
      </c>
      <c r="AU302" s="184" t="s">
        <v>90</v>
      </c>
      <c r="AV302" s="14" t="s">
        <v>318</v>
      </c>
      <c r="AW302" s="14" t="s">
        <v>36</v>
      </c>
      <c r="AX302" s="14" t="s">
        <v>88</v>
      </c>
      <c r="AY302" s="184" t="s">
        <v>299</v>
      </c>
    </row>
    <row r="303" spans="2:65" s="1" customFormat="1" ht="33" customHeight="1">
      <c r="B303" s="32"/>
      <c r="C303" s="136" t="s">
        <v>465</v>
      </c>
      <c r="D303" s="136" t="s">
        <v>302</v>
      </c>
      <c r="E303" s="137" t="s">
        <v>1721</v>
      </c>
      <c r="F303" s="138" t="s">
        <v>1722</v>
      </c>
      <c r="G303" s="139" t="s">
        <v>375</v>
      </c>
      <c r="H303" s="140">
        <v>1.2</v>
      </c>
      <c r="I303" s="141"/>
      <c r="J303" s="142">
        <f>ROUND(I303*H303,2)</f>
        <v>0</v>
      </c>
      <c r="K303" s="138" t="s">
        <v>1487</v>
      </c>
      <c r="L303" s="32"/>
      <c r="M303" s="143" t="s">
        <v>1</v>
      </c>
      <c r="N303" s="144" t="s">
        <v>46</v>
      </c>
      <c r="P303" s="145">
        <f>O303*H303</f>
        <v>0</v>
      </c>
      <c r="Q303" s="145">
        <v>7.8799999999999999E-3</v>
      </c>
      <c r="R303" s="145">
        <f>Q303*H303</f>
        <v>9.4559999999999991E-3</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2860</v>
      </c>
    </row>
    <row r="304" spans="2:65" s="12" customFormat="1">
      <c r="B304" s="170"/>
      <c r="D304" s="149" t="s">
        <v>1489</v>
      </c>
      <c r="E304" s="171" t="s">
        <v>1</v>
      </c>
      <c r="F304" s="172" t="s">
        <v>1490</v>
      </c>
      <c r="H304" s="171" t="s">
        <v>1</v>
      </c>
      <c r="I304" s="173"/>
      <c r="L304" s="170"/>
      <c r="M304" s="174"/>
      <c r="T304" s="175"/>
      <c r="AT304" s="171" t="s">
        <v>1489</v>
      </c>
      <c r="AU304" s="171" t="s">
        <v>90</v>
      </c>
      <c r="AV304" s="12" t="s">
        <v>88</v>
      </c>
      <c r="AW304" s="12" t="s">
        <v>36</v>
      </c>
      <c r="AX304" s="12" t="s">
        <v>81</v>
      </c>
      <c r="AY304" s="171" t="s">
        <v>299</v>
      </c>
    </row>
    <row r="305" spans="2:65" s="12" customFormat="1">
      <c r="B305" s="170"/>
      <c r="D305" s="149" t="s">
        <v>1489</v>
      </c>
      <c r="E305" s="171" t="s">
        <v>1</v>
      </c>
      <c r="F305" s="172" t="s">
        <v>2785</v>
      </c>
      <c r="H305" s="171" t="s">
        <v>1</v>
      </c>
      <c r="I305" s="173"/>
      <c r="L305" s="170"/>
      <c r="M305" s="174"/>
      <c r="T305" s="175"/>
      <c r="AT305" s="171" t="s">
        <v>1489</v>
      </c>
      <c r="AU305" s="171" t="s">
        <v>90</v>
      </c>
      <c r="AV305" s="12" t="s">
        <v>88</v>
      </c>
      <c r="AW305" s="12" t="s">
        <v>36</v>
      </c>
      <c r="AX305" s="12" t="s">
        <v>81</v>
      </c>
      <c r="AY305" s="171" t="s">
        <v>299</v>
      </c>
    </row>
    <row r="306" spans="2:65" s="13" customFormat="1">
      <c r="B306" s="176"/>
      <c r="D306" s="149" t="s">
        <v>1489</v>
      </c>
      <c r="E306" s="177" t="s">
        <v>1</v>
      </c>
      <c r="F306" s="178" t="s">
        <v>1958</v>
      </c>
      <c r="H306" s="179">
        <v>1.2</v>
      </c>
      <c r="I306" s="180"/>
      <c r="L306" s="176"/>
      <c r="M306" s="181"/>
      <c r="T306" s="182"/>
      <c r="AT306" s="177" t="s">
        <v>1489</v>
      </c>
      <c r="AU306" s="177" t="s">
        <v>90</v>
      </c>
      <c r="AV306" s="13" t="s">
        <v>90</v>
      </c>
      <c r="AW306" s="13" t="s">
        <v>36</v>
      </c>
      <c r="AX306" s="13" t="s">
        <v>88</v>
      </c>
      <c r="AY306" s="177" t="s">
        <v>299</v>
      </c>
    </row>
    <row r="307" spans="2:65" s="1" customFormat="1" ht="37.950000000000003" customHeight="1">
      <c r="B307" s="32"/>
      <c r="C307" s="136" t="s">
        <v>469</v>
      </c>
      <c r="D307" s="136" t="s">
        <v>302</v>
      </c>
      <c r="E307" s="137" t="s">
        <v>1725</v>
      </c>
      <c r="F307" s="138" t="s">
        <v>1726</v>
      </c>
      <c r="G307" s="139" t="s">
        <v>375</v>
      </c>
      <c r="H307" s="140">
        <v>1.2</v>
      </c>
      <c r="I307" s="141"/>
      <c r="J307" s="142">
        <f>ROUND(I307*H307,2)</f>
        <v>0</v>
      </c>
      <c r="K307" s="138" t="s">
        <v>1487</v>
      </c>
      <c r="L307" s="32"/>
      <c r="M307" s="143" t="s">
        <v>1</v>
      </c>
      <c r="N307" s="144" t="s">
        <v>46</v>
      </c>
      <c r="P307" s="145">
        <f>O307*H307</f>
        <v>0</v>
      </c>
      <c r="Q307" s="145">
        <v>0</v>
      </c>
      <c r="R307" s="145">
        <f>Q307*H307</f>
        <v>0</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2861</v>
      </c>
    </row>
    <row r="308" spans="2:65" s="11" customFormat="1" ht="22.95" customHeight="1">
      <c r="B308" s="124"/>
      <c r="D308" s="125" t="s">
        <v>80</v>
      </c>
      <c r="E308" s="134" t="s">
        <v>323</v>
      </c>
      <c r="F308" s="134" t="s">
        <v>2121</v>
      </c>
      <c r="I308" s="127"/>
      <c r="J308" s="135">
        <f>BK308</f>
        <v>0</v>
      </c>
      <c r="L308" s="124"/>
      <c r="M308" s="129"/>
      <c r="P308" s="130">
        <f>SUM(P309:P315)</f>
        <v>0</v>
      </c>
      <c r="R308" s="130">
        <f>SUM(R309:R315)</f>
        <v>0.50850655999999994</v>
      </c>
      <c r="T308" s="131">
        <f>SUM(T309:T315)</f>
        <v>0</v>
      </c>
      <c r="AR308" s="125" t="s">
        <v>88</v>
      </c>
      <c r="AT308" s="132" t="s">
        <v>80</v>
      </c>
      <c r="AU308" s="132" t="s">
        <v>88</v>
      </c>
      <c r="AY308" s="125" t="s">
        <v>299</v>
      </c>
      <c r="BK308" s="133">
        <f>SUM(BK309:BK315)</f>
        <v>0</v>
      </c>
    </row>
    <row r="309" spans="2:65" s="1" customFormat="1" ht="24.15" customHeight="1">
      <c r="B309" s="32"/>
      <c r="C309" s="136" t="s">
        <v>475</v>
      </c>
      <c r="D309" s="136" t="s">
        <v>302</v>
      </c>
      <c r="E309" s="137" t="s">
        <v>2122</v>
      </c>
      <c r="F309" s="138" t="s">
        <v>2123</v>
      </c>
      <c r="G309" s="139" t="s">
        <v>375</v>
      </c>
      <c r="H309" s="140">
        <v>0.84799999999999998</v>
      </c>
      <c r="I309" s="141"/>
      <c r="J309" s="142">
        <f>ROUND(I309*H309,2)</f>
        <v>0</v>
      </c>
      <c r="K309" s="138" t="s">
        <v>1</v>
      </c>
      <c r="L309" s="32"/>
      <c r="M309" s="143" t="s">
        <v>1</v>
      </c>
      <c r="N309" s="144" t="s">
        <v>46</v>
      </c>
      <c r="P309" s="145">
        <f>O309*H309</f>
        <v>0</v>
      </c>
      <c r="Q309" s="145">
        <v>0.17871999999999999</v>
      </c>
      <c r="R309" s="145">
        <f>Q309*H309</f>
        <v>0.15155455999999998</v>
      </c>
      <c r="S309" s="145">
        <v>0</v>
      </c>
      <c r="T309" s="146">
        <f>S309*H309</f>
        <v>0</v>
      </c>
      <c r="AR309" s="147" t="s">
        <v>318</v>
      </c>
      <c r="AT309" s="147" t="s">
        <v>302</v>
      </c>
      <c r="AU309" s="147" t="s">
        <v>90</v>
      </c>
      <c r="AY309" s="17" t="s">
        <v>299</v>
      </c>
      <c r="BE309" s="148">
        <f>IF(N309="základní",J309,0)</f>
        <v>0</v>
      </c>
      <c r="BF309" s="148">
        <f>IF(N309="snížená",J309,0)</f>
        <v>0</v>
      </c>
      <c r="BG309" s="148">
        <f>IF(N309="zákl. přenesená",J309,0)</f>
        <v>0</v>
      </c>
      <c r="BH309" s="148">
        <f>IF(N309="sníž. přenesená",J309,0)</f>
        <v>0</v>
      </c>
      <c r="BI309" s="148">
        <f>IF(N309="nulová",J309,0)</f>
        <v>0</v>
      </c>
      <c r="BJ309" s="17" t="s">
        <v>88</v>
      </c>
      <c r="BK309" s="148">
        <f>ROUND(I309*H309,2)</f>
        <v>0</v>
      </c>
      <c r="BL309" s="17" t="s">
        <v>318</v>
      </c>
      <c r="BM309" s="147" t="s">
        <v>2862</v>
      </c>
    </row>
    <row r="310" spans="2:65" s="12" customFormat="1">
      <c r="B310" s="170"/>
      <c r="D310" s="149" t="s">
        <v>1489</v>
      </c>
      <c r="E310" s="171" t="s">
        <v>1</v>
      </c>
      <c r="F310" s="172" t="s">
        <v>1490</v>
      </c>
      <c r="H310" s="171" t="s">
        <v>1</v>
      </c>
      <c r="I310" s="173"/>
      <c r="L310" s="170"/>
      <c r="M310" s="174"/>
      <c r="T310" s="175"/>
      <c r="AT310" s="171" t="s">
        <v>1489</v>
      </c>
      <c r="AU310" s="171" t="s">
        <v>90</v>
      </c>
      <c r="AV310" s="12" t="s">
        <v>88</v>
      </c>
      <c r="AW310" s="12" t="s">
        <v>36</v>
      </c>
      <c r="AX310" s="12" t="s">
        <v>81</v>
      </c>
      <c r="AY310" s="171" t="s">
        <v>299</v>
      </c>
    </row>
    <row r="311" spans="2:65" s="12" customFormat="1">
      <c r="B311" s="170"/>
      <c r="D311" s="149" t="s">
        <v>1489</v>
      </c>
      <c r="E311" s="171" t="s">
        <v>1</v>
      </c>
      <c r="F311" s="172" t="s">
        <v>2785</v>
      </c>
      <c r="H311" s="171" t="s">
        <v>1</v>
      </c>
      <c r="I311" s="173"/>
      <c r="L311" s="170"/>
      <c r="M311" s="174"/>
      <c r="T311" s="175"/>
      <c r="AT311" s="171" t="s">
        <v>1489</v>
      </c>
      <c r="AU311" s="171" t="s">
        <v>90</v>
      </c>
      <c r="AV311" s="12" t="s">
        <v>88</v>
      </c>
      <c r="AW311" s="12" t="s">
        <v>36</v>
      </c>
      <c r="AX311" s="12" t="s">
        <v>81</v>
      </c>
      <c r="AY311" s="171" t="s">
        <v>299</v>
      </c>
    </row>
    <row r="312" spans="2:65" s="12" customFormat="1">
      <c r="B312" s="170"/>
      <c r="D312" s="149" t="s">
        <v>1489</v>
      </c>
      <c r="E312" s="171" t="s">
        <v>1</v>
      </c>
      <c r="F312" s="172" t="s">
        <v>2125</v>
      </c>
      <c r="H312" s="171" t="s">
        <v>1</v>
      </c>
      <c r="I312" s="173"/>
      <c r="L312" s="170"/>
      <c r="M312" s="174"/>
      <c r="T312" s="175"/>
      <c r="AT312" s="171" t="s">
        <v>1489</v>
      </c>
      <c r="AU312" s="171" t="s">
        <v>90</v>
      </c>
      <c r="AV312" s="12" t="s">
        <v>88</v>
      </c>
      <c r="AW312" s="12" t="s">
        <v>36</v>
      </c>
      <c r="AX312" s="12" t="s">
        <v>81</v>
      </c>
      <c r="AY312" s="171" t="s">
        <v>299</v>
      </c>
    </row>
    <row r="313" spans="2:65" s="13" customFormat="1">
      <c r="B313" s="176"/>
      <c r="D313" s="149" t="s">
        <v>1489</v>
      </c>
      <c r="E313" s="177" t="s">
        <v>1</v>
      </c>
      <c r="F313" s="178" t="s">
        <v>2126</v>
      </c>
      <c r="H313" s="179">
        <v>0.84799999999999998</v>
      </c>
      <c r="I313" s="180"/>
      <c r="L313" s="176"/>
      <c r="M313" s="181"/>
      <c r="T313" s="182"/>
      <c r="AT313" s="177" t="s">
        <v>1489</v>
      </c>
      <c r="AU313" s="177" t="s">
        <v>90</v>
      </c>
      <c r="AV313" s="13" t="s">
        <v>90</v>
      </c>
      <c r="AW313" s="13" t="s">
        <v>36</v>
      </c>
      <c r="AX313" s="13" t="s">
        <v>88</v>
      </c>
      <c r="AY313" s="177" t="s">
        <v>299</v>
      </c>
    </row>
    <row r="314" spans="2:65" s="1" customFormat="1" ht="16.5" customHeight="1">
      <c r="B314" s="32"/>
      <c r="C314" s="158" t="s">
        <v>482</v>
      </c>
      <c r="D314" s="158" t="s">
        <v>340</v>
      </c>
      <c r="E314" s="159" t="s">
        <v>2127</v>
      </c>
      <c r="F314" s="160" t="s">
        <v>2128</v>
      </c>
      <c r="G314" s="161" t="s">
        <v>375</v>
      </c>
      <c r="H314" s="162">
        <v>0.85599999999999998</v>
      </c>
      <c r="I314" s="163"/>
      <c r="J314" s="164">
        <f>ROUND(I314*H314,2)</f>
        <v>0</v>
      </c>
      <c r="K314" s="160" t="s">
        <v>1487</v>
      </c>
      <c r="L314" s="165"/>
      <c r="M314" s="166" t="s">
        <v>1</v>
      </c>
      <c r="N314" s="167" t="s">
        <v>46</v>
      </c>
      <c r="P314" s="145">
        <f>O314*H314</f>
        <v>0</v>
      </c>
      <c r="Q314" s="145">
        <v>0.41699999999999998</v>
      </c>
      <c r="R314" s="145">
        <f>Q314*H314</f>
        <v>0.35695199999999999</v>
      </c>
      <c r="S314" s="145">
        <v>0</v>
      </c>
      <c r="T314" s="146">
        <f>S314*H314</f>
        <v>0</v>
      </c>
      <c r="AR314" s="147" t="s">
        <v>337</v>
      </c>
      <c r="AT314" s="147" t="s">
        <v>340</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2863</v>
      </c>
    </row>
    <row r="315" spans="2:65" s="13" customFormat="1">
      <c r="B315" s="176"/>
      <c r="D315" s="149" t="s">
        <v>1489</v>
      </c>
      <c r="F315" s="178" t="s">
        <v>2130</v>
      </c>
      <c r="H315" s="179">
        <v>0.85599999999999998</v>
      </c>
      <c r="I315" s="180"/>
      <c r="L315" s="176"/>
      <c r="M315" s="181"/>
      <c r="T315" s="182"/>
      <c r="AT315" s="177" t="s">
        <v>1489</v>
      </c>
      <c r="AU315" s="177" t="s">
        <v>90</v>
      </c>
      <c r="AV315" s="13" t="s">
        <v>90</v>
      </c>
      <c r="AW315" s="13" t="s">
        <v>4</v>
      </c>
      <c r="AX315" s="13" t="s">
        <v>88</v>
      </c>
      <c r="AY315" s="177" t="s">
        <v>299</v>
      </c>
    </row>
    <row r="316" spans="2:65" s="11" customFormat="1" ht="22.95" customHeight="1">
      <c r="B316" s="124"/>
      <c r="D316" s="125" t="s">
        <v>80</v>
      </c>
      <c r="E316" s="134" t="s">
        <v>337</v>
      </c>
      <c r="F316" s="134" t="s">
        <v>1728</v>
      </c>
      <c r="I316" s="127"/>
      <c r="J316" s="135">
        <f>BK316</f>
        <v>0</v>
      </c>
      <c r="L316" s="124"/>
      <c r="M316" s="129"/>
      <c r="P316" s="130">
        <f>SUM(P317:P354)</f>
        <v>0</v>
      </c>
      <c r="R316" s="130">
        <f>SUM(R317:R354)</f>
        <v>1.8882028300000002</v>
      </c>
      <c r="T316" s="131">
        <f>SUM(T317:T354)</f>
        <v>0</v>
      </c>
      <c r="AR316" s="125" t="s">
        <v>88</v>
      </c>
      <c r="AT316" s="132" t="s">
        <v>80</v>
      </c>
      <c r="AU316" s="132" t="s">
        <v>88</v>
      </c>
      <c r="AY316" s="125" t="s">
        <v>299</v>
      </c>
      <c r="BK316" s="133">
        <f>SUM(BK317:BK354)</f>
        <v>0</v>
      </c>
    </row>
    <row r="317" spans="2:65" s="1" customFormat="1" ht="24.15" customHeight="1">
      <c r="B317" s="32"/>
      <c r="C317" s="136" t="s">
        <v>618</v>
      </c>
      <c r="D317" s="136" t="s">
        <v>302</v>
      </c>
      <c r="E317" s="137" t="s">
        <v>1729</v>
      </c>
      <c r="F317" s="138" t="s">
        <v>1730</v>
      </c>
      <c r="G317" s="139" t="s">
        <v>647</v>
      </c>
      <c r="H317" s="140">
        <v>30.04</v>
      </c>
      <c r="I317" s="141"/>
      <c r="J317" s="142">
        <f>ROUND(I317*H317,2)</f>
        <v>0</v>
      </c>
      <c r="K317" s="138" t="s">
        <v>1487</v>
      </c>
      <c r="L317" s="32"/>
      <c r="M317" s="143" t="s">
        <v>1</v>
      </c>
      <c r="N317" s="144" t="s">
        <v>46</v>
      </c>
      <c r="P317" s="145">
        <f>O317*H317</f>
        <v>0</v>
      </c>
      <c r="Q317" s="145">
        <v>2.0000000000000002E-5</v>
      </c>
      <c r="R317" s="145">
        <f>Q317*H317</f>
        <v>6.0080000000000008E-4</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2864</v>
      </c>
    </row>
    <row r="318" spans="2:65" s="12" customFormat="1">
      <c r="B318" s="170"/>
      <c r="D318" s="149" t="s">
        <v>1489</v>
      </c>
      <c r="E318" s="171" t="s">
        <v>1</v>
      </c>
      <c r="F318" s="172" t="s">
        <v>1490</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2785</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2854</v>
      </c>
      <c r="H320" s="179">
        <v>30.04</v>
      </c>
      <c r="I320" s="180"/>
      <c r="L320" s="176"/>
      <c r="M320" s="181"/>
      <c r="T320" s="182"/>
      <c r="AT320" s="177" t="s">
        <v>1489</v>
      </c>
      <c r="AU320" s="177" t="s">
        <v>90</v>
      </c>
      <c r="AV320" s="13" t="s">
        <v>90</v>
      </c>
      <c r="AW320" s="13" t="s">
        <v>36</v>
      </c>
      <c r="AX320" s="13" t="s">
        <v>88</v>
      </c>
      <c r="AY320" s="177" t="s">
        <v>299</v>
      </c>
    </row>
    <row r="321" spans="2:65" s="1" customFormat="1" ht="16.5" customHeight="1">
      <c r="B321" s="32"/>
      <c r="C321" s="158" t="s">
        <v>622</v>
      </c>
      <c r="D321" s="158" t="s">
        <v>340</v>
      </c>
      <c r="E321" s="159" t="s">
        <v>1733</v>
      </c>
      <c r="F321" s="160" t="s">
        <v>1734</v>
      </c>
      <c r="G321" s="161" t="s">
        <v>647</v>
      </c>
      <c r="H321" s="162">
        <v>30.491</v>
      </c>
      <c r="I321" s="163"/>
      <c r="J321" s="164">
        <f>ROUND(I321*H321,2)</f>
        <v>0</v>
      </c>
      <c r="K321" s="160" t="s">
        <v>1</v>
      </c>
      <c r="L321" s="165"/>
      <c r="M321" s="166" t="s">
        <v>1</v>
      </c>
      <c r="N321" s="167" t="s">
        <v>46</v>
      </c>
      <c r="P321" s="145">
        <f>O321*H321</f>
        <v>0</v>
      </c>
      <c r="Q321" s="145">
        <v>1.273E-2</v>
      </c>
      <c r="R321" s="145">
        <f>Q321*H321</f>
        <v>0.38815042999999999</v>
      </c>
      <c r="S321" s="145">
        <v>0</v>
      </c>
      <c r="T321" s="146">
        <f>S321*H321</f>
        <v>0</v>
      </c>
      <c r="AR321" s="147" t="s">
        <v>337</v>
      </c>
      <c r="AT321" s="147" t="s">
        <v>340</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2865</v>
      </c>
    </row>
    <row r="322" spans="2:65" s="1" customFormat="1" ht="28.8">
      <c r="B322" s="32"/>
      <c r="D322" s="149" t="s">
        <v>308</v>
      </c>
      <c r="F322" s="150" t="s">
        <v>1736</v>
      </c>
      <c r="I322" s="151"/>
      <c r="L322" s="32"/>
      <c r="M322" s="152"/>
      <c r="T322" s="56"/>
      <c r="AT322" s="17" t="s">
        <v>308</v>
      </c>
      <c r="AU322" s="17" t="s">
        <v>90</v>
      </c>
    </row>
    <row r="323" spans="2:65" s="13" customFormat="1">
      <c r="B323" s="176"/>
      <c r="D323" s="149" t="s">
        <v>1489</v>
      </c>
      <c r="F323" s="178" t="s">
        <v>2866</v>
      </c>
      <c r="H323" s="179">
        <v>30.491</v>
      </c>
      <c r="I323" s="180"/>
      <c r="L323" s="176"/>
      <c r="M323" s="181"/>
      <c r="T323" s="182"/>
      <c r="AT323" s="177" t="s">
        <v>1489</v>
      </c>
      <c r="AU323" s="177" t="s">
        <v>90</v>
      </c>
      <c r="AV323" s="13" t="s">
        <v>90</v>
      </c>
      <c r="AW323" s="13" t="s">
        <v>4</v>
      </c>
      <c r="AX323" s="13" t="s">
        <v>88</v>
      </c>
      <c r="AY323" s="177" t="s">
        <v>299</v>
      </c>
    </row>
    <row r="324" spans="2:65" s="1" customFormat="1" ht="16.5" customHeight="1">
      <c r="B324" s="32"/>
      <c r="C324" s="158" t="s">
        <v>626</v>
      </c>
      <c r="D324" s="158" t="s">
        <v>340</v>
      </c>
      <c r="E324" s="159" t="s">
        <v>1742</v>
      </c>
      <c r="F324" s="160" t="s">
        <v>1743</v>
      </c>
      <c r="G324" s="161" t="s">
        <v>598</v>
      </c>
      <c r="H324" s="162">
        <v>4</v>
      </c>
      <c r="I324" s="163"/>
      <c r="J324" s="164">
        <f>ROUND(I324*H324,2)</f>
        <v>0</v>
      </c>
      <c r="K324" s="160" t="s">
        <v>1</v>
      </c>
      <c r="L324" s="165"/>
      <c r="M324" s="166" t="s">
        <v>1</v>
      </c>
      <c r="N324" s="167" t="s">
        <v>46</v>
      </c>
      <c r="P324" s="145">
        <f>O324*H324</f>
        <v>0</v>
      </c>
      <c r="Q324" s="145">
        <v>0</v>
      </c>
      <c r="R324" s="145">
        <f>Q324*H324</f>
        <v>0</v>
      </c>
      <c r="S324" s="145">
        <v>0</v>
      </c>
      <c r="T324" s="146">
        <f>S324*H324</f>
        <v>0</v>
      </c>
      <c r="AR324" s="147" t="s">
        <v>337</v>
      </c>
      <c r="AT324" s="147" t="s">
        <v>340</v>
      </c>
      <c r="AU324" s="147" t="s">
        <v>90</v>
      </c>
      <c r="AY324" s="17" t="s">
        <v>299</v>
      </c>
      <c r="BE324" s="148">
        <f>IF(N324="základní",J324,0)</f>
        <v>0</v>
      </c>
      <c r="BF324" s="148">
        <f>IF(N324="snížená",J324,0)</f>
        <v>0</v>
      </c>
      <c r="BG324" s="148">
        <f>IF(N324="zákl. přenesená",J324,0)</f>
        <v>0</v>
      </c>
      <c r="BH324" s="148">
        <f>IF(N324="sníž. přenesená",J324,0)</f>
        <v>0</v>
      </c>
      <c r="BI324" s="148">
        <f>IF(N324="nulová",J324,0)</f>
        <v>0</v>
      </c>
      <c r="BJ324" s="17" t="s">
        <v>88</v>
      </c>
      <c r="BK324" s="148">
        <f>ROUND(I324*H324,2)</f>
        <v>0</v>
      </c>
      <c r="BL324" s="17" t="s">
        <v>318</v>
      </c>
      <c r="BM324" s="147" t="s">
        <v>2867</v>
      </c>
    </row>
    <row r="325" spans="2:65" s="12" customFormat="1">
      <c r="B325" s="170"/>
      <c r="D325" s="149" t="s">
        <v>1489</v>
      </c>
      <c r="E325" s="171" t="s">
        <v>1</v>
      </c>
      <c r="F325" s="172" t="s">
        <v>1490</v>
      </c>
      <c r="H325" s="171" t="s">
        <v>1</v>
      </c>
      <c r="I325" s="173"/>
      <c r="L325" s="170"/>
      <c r="M325" s="174"/>
      <c r="T325" s="175"/>
      <c r="AT325" s="171" t="s">
        <v>1489</v>
      </c>
      <c r="AU325" s="171" t="s">
        <v>90</v>
      </c>
      <c r="AV325" s="12" t="s">
        <v>88</v>
      </c>
      <c r="AW325" s="12" t="s">
        <v>36</v>
      </c>
      <c r="AX325" s="12" t="s">
        <v>81</v>
      </c>
      <c r="AY325" s="171" t="s">
        <v>299</v>
      </c>
    </row>
    <row r="326" spans="2:65" s="12" customFormat="1">
      <c r="B326" s="170"/>
      <c r="D326" s="149" t="s">
        <v>1489</v>
      </c>
      <c r="E326" s="171" t="s">
        <v>1</v>
      </c>
      <c r="F326" s="172" t="s">
        <v>2785</v>
      </c>
      <c r="H326" s="171" t="s">
        <v>1</v>
      </c>
      <c r="I326" s="173"/>
      <c r="L326" s="170"/>
      <c r="M326" s="174"/>
      <c r="T326" s="175"/>
      <c r="AT326" s="171" t="s">
        <v>1489</v>
      </c>
      <c r="AU326" s="171" t="s">
        <v>90</v>
      </c>
      <c r="AV326" s="12" t="s">
        <v>88</v>
      </c>
      <c r="AW326" s="12" t="s">
        <v>36</v>
      </c>
      <c r="AX326" s="12" t="s">
        <v>81</v>
      </c>
      <c r="AY326" s="171" t="s">
        <v>299</v>
      </c>
    </row>
    <row r="327" spans="2:65" s="12" customFormat="1">
      <c r="B327" s="170"/>
      <c r="D327" s="149" t="s">
        <v>1489</v>
      </c>
      <c r="E327" s="171" t="s">
        <v>1</v>
      </c>
      <c r="F327" s="172" t="s">
        <v>1745</v>
      </c>
      <c r="H327" s="171" t="s">
        <v>1</v>
      </c>
      <c r="I327" s="173"/>
      <c r="L327" s="170"/>
      <c r="M327" s="174"/>
      <c r="T327" s="175"/>
      <c r="AT327" s="171" t="s">
        <v>1489</v>
      </c>
      <c r="AU327" s="171" t="s">
        <v>90</v>
      </c>
      <c r="AV327" s="12" t="s">
        <v>88</v>
      </c>
      <c r="AW327" s="12" t="s">
        <v>36</v>
      </c>
      <c r="AX327" s="12" t="s">
        <v>81</v>
      </c>
      <c r="AY327" s="171" t="s">
        <v>299</v>
      </c>
    </row>
    <row r="328" spans="2:65" s="13" customFormat="1">
      <c r="B328" s="176"/>
      <c r="D328" s="149" t="s">
        <v>1489</v>
      </c>
      <c r="E328" s="177" t="s">
        <v>1</v>
      </c>
      <c r="F328" s="178" t="s">
        <v>318</v>
      </c>
      <c r="H328" s="179">
        <v>4</v>
      </c>
      <c r="I328" s="180"/>
      <c r="L328" s="176"/>
      <c r="M328" s="181"/>
      <c r="T328" s="182"/>
      <c r="AT328" s="177" t="s">
        <v>1489</v>
      </c>
      <c r="AU328" s="177" t="s">
        <v>90</v>
      </c>
      <c r="AV328" s="13" t="s">
        <v>90</v>
      </c>
      <c r="AW328" s="13" t="s">
        <v>36</v>
      </c>
      <c r="AX328" s="13" t="s">
        <v>88</v>
      </c>
      <c r="AY328" s="177" t="s">
        <v>299</v>
      </c>
    </row>
    <row r="329" spans="2:65" s="1" customFormat="1" ht="24.15" customHeight="1">
      <c r="B329" s="32"/>
      <c r="C329" s="136" t="s">
        <v>630</v>
      </c>
      <c r="D329" s="136" t="s">
        <v>302</v>
      </c>
      <c r="E329" s="137" t="s">
        <v>1746</v>
      </c>
      <c r="F329" s="138" t="s">
        <v>1747</v>
      </c>
      <c r="G329" s="139" t="s">
        <v>598</v>
      </c>
      <c r="H329" s="140">
        <v>2</v>
      </c>
      <c r="I329" s="141"/>
      <c r="J329" s="142">
        <f>ROUND(I329*H329,2)</f>
        <v>0</v>
      </c>
      <c r="K329" s="138" t="s">
        <v>1487</v>
      </c>
      <c r="L329" s="32"/>
      <c r="M329" s="143" t="s">
        <v>1</v>
      </c>
      <c r="N329" s="144" t="s">
        <v>46</v>
      </c>
      <c r="P329" s="145">
        <f>O329*H329</f>
        <v>0</v>
      </c>
      <c r="Q329" s="145">
        <v>0.45937</v>
      </c>
      <c r="R329" s="145">
        <f>Q329*H329</f>
        <v>0.91874</v>
      </c>
      <c r="S329" s="145">
        <v>0</v>
      </c>
      <c r="T329" s="146">
        <f>S329*H329</f>
        <v>0</v>
      </c>
      <c r="AR329" s="147" t="s">
        <v>318</v>
      </c>
      <c r="AT329" s="147" t="s">
        <v>302</v>
      </c>
      <c r="AU329" s="147" t="s">
        <v>90</v>
      </c>
      <c r="AY329" s="17" t="s">
        <v>299</v>
      </c>
      <c r="BE329" s="148">
        <f>IF(N329="základní",J329,0)</f>
        <v>0</v>
      </c>
      <c r="BF329" s="148">
        <f>IF(N329="snížená",J329,0)</f>
        <v>0</v>
      </c>
      <c r="BG329" s="148">
        <f>IF(N329="zákl. přenesená",J329,0)</f>
        <v>0</v>
      </c>
      <c r="BH329" s="148">
        <f>IF(N329="sníž. přenesená",J329,0)</f>
        <v>0</v>
      </c>
      <c r="BI329" s="148">
        <f>IF(N329="nulová",J329,0)</f>
        <v>0</v>
      </c>
      <c r="BJ329" s="17" t="s">
        <v>88</v>
      </c>
      <c r="BK329" s="148">
        <f>ROUND(I329*H329,2)</f>
        <v>0</v>
      </c>
      <c r="BL329" s="17" t="s">
        <v>318</v>
      </c>
      <c r="BM329" s="147" t="s">
        <v>2868</v>
      </c>
    </row>
    <row r="330" spans="2:65" s="12" customFormat="1">
      <c r="B330" s="170"/>
      <c r="D330" s="149" t="s">
        <v>1489</v>
      </c>
      <c r="E330" s="171" t="s">
        <v>1</v>
      </c>
      <c r="F330" s="172" t="s">
        <v>1490</v>
      </c>
      <c r="H330" s="171" t="s">
        <v>1</v>
      </c>
      <c r="I330" s="173"/>
      <c r="L330" s="170"/>
      <c r="M330" s="174"/>
      <c r="T330" s="175"/>
      <c r="AT330" s="171" t="s">
        <v>1489</v>
      </c>
      <c r="AU330" s="171" t="s">
        <v>90</v>
      </c>
      <c r="AV330" s="12" t="s">
        <v>88</v>
      </c>
      <c r="AW330" s="12" t="s">
        <v>36</v>
      </c>
      <c r="AX330" s="12" t="s">
        <v>81</v>
      </c>
      <c r="AY330" s="171" t="s">
        <v>299</v>
      </c>
    </row>
    <row r="331" spans="2:65" s="12" customFormat="1">
      <c r="B331" s="170"/>
      <c r="D331" s="149" t="s">
        <v>1489</v>
      </c>
      <c r="E331" s="171" t="s">
        <v>1</v>
      </c>
      <c r="F331" s="172" t="s">
        <v>2785</v>
      </c>
      <c r="H331" s="171" t="s">
        <v>1</v>
      </c>
      <c r="I331" s="173"/>
      <c r="L331" s="170"/>
      <c r="M331" s="174"/>
      <c r="T331" s="175"/>
      <c r="AT331" s="171" t="s">
        <v>1489</v>
      </c>
      <c r="AU331" s="171" t="s">
        <v>90</v>
      </c>
      <c r="AV331" s="12" t="s">
        <v>88</v>
      </c>
      <c r="AW331" s="12" t="s">
        <v>36</v>
      </c>
      <c r="AX331" s="12" t="s">
        <v>81</v>
      </c>
      <c r="AY331" s="171" t="s">
        <v>299</v>
      </c>
    </row>
    <row r="332" spans="2:65" s="13" customFormat="1">
      <c r="B332" s="176"/>
      <c r="D332" s="149" t="s">
        <v>1489</v>
      </c>
      <c r="E332" s="177" t="s">
        <v>1</v>
      </c>
      <c r="F332" s="178" t="s">
        <v>90</v>
      </c>
      <c r="H332" s="179">
        <v>2</v>
      </c>
      <c r="I332" s="180"/>
      <c r="L332" s="176"/>
      <c r="M332" s="181"/>
      <c r="T332" s="182"/>
      <c r="AT332" s="177" t="s">
        <v>1489</v>
      </c>
      <c r="AU332" s="177" t="s">
        <v>90</v>
      </c>
      <c r="AV332" s="13" t="s">
        <v>90</v>
      </c>
      <c r="AW332" s="13" t="s">
        <v>36</v>
      </c>
      <c r="AX332" s="13" t="s">
        <v>88</v>
      </c>
      <c r="AY332" s="177" t="s">
        <v>299</v>
      </c>
    </row>
    <row r="333" spans="2:65" s="1" customFormat="1" ht="24.15" customHeight="1">
      <c r="B333" s="32"/>
      <c r="C333" s="136" t="s">
        <v>634</v>
      </c>
      <c r="D333" s="136" t="s">
        <v>302</v>
      </c>
      <c r="E333" s="137" t="s">
        <v>1749</v>
      </c>
      <c r="F333" s="138" t="s">
        <v>1750</v>
      </c>
      <c r="G333" s="139" t="s">
        <v>647</v>
      </c>
      <c r="H333" s="140">
        <v>30.04</v>
      </c>
      <c r="I333" s="141"/>
      <c r="J333" s="142">
        <f>ROUND(I333*H333,2)</f>
        <v>0</v>
      </c>
      <c r="K333" s="138" t="s">
        <v>1487</v>
      </c>
      <c r="L333" s="32"/>
      <c r="M333" s="143" t="s">
        <v>1</v>
      </c>
      <c r="N333" s="144" t="s">
        <v>46</v>
      </c>
      <c r="P333" s="145">
        <f>O333*H333</f>
        <v>0</v>
      </c>
      <c r="Q333" s="145">
        <v>0</v>
      </c>
      <c r="R333" s="145">
        <f>Q333*H333</f>
        <v>0</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2869</v>
      </c>
    </row>
    <row r="334" spans="2:65" s="12" customFormat="1">
      <c r="B334" s="170"/>
      <c r="D334" s="149" t="s">
        <v>1489</v>
      </c>
      <c r="E334" s="171" t="s">
        <v>1</v>
      </c>
      <c r="F334" s="172" t="s">
        <v>1490</v>
      </c>
      <c r="H334" s="171" t="s">
        <v>1</v>
      </c>
      <c r="I334" s="173"/>
      <c r="L334" s="170"/>
      <c r="M334" s="174"/>
      <c r="T334" s="175"/>
      <c r="AT334" s="171" t="s">
        <v>1489</v>
      </c>
      <c r="AU334" s="171" t="s">
        <v>90</v>
      </c>
      <c r="AV334" s="12" t="s">
        <v>88</v>
      </c>
      <c r="AW334" s="12" t="s">
        <v>36</v>
      </c>
      <c r="AX334" s="12" t="s">
        <v>81</v>
      </c>
      <c r="AY334" s="171" t="s">
        <v>299</v>
      </c>
    </row>
    <row r="335" spans="2:65" s="12" customFormat="1">
      <c r="B335" s="170"/>
      <c r="D335" s="149" t="s">
        <v>1489</v>
      </c>
      <c r="E335" s="171" t="s">
        <v>1</v>
      </c>
      <c r="F335" s="172" t="s">
        <v>2785</v>
      </c>
      <c r="H335" s="171" t="s">
        <v>1</v>
      </c>
      <c r="I335" s="173"/>
      <c r="L335" s="170"/>
      <c r="M335" s="174"/>
      <c r="T335" s="175"/>
      <c r="AT335" s="171" t="s">
        <v>1489</v>
      </c>
      <c r="AU335" s="171" t="s">
        <v>90</v>
      </c>
      <c r="AV335" s="12" t="s">
        <v>88</v>
      </c>
      <c r="AW335" s="12" t="s">
        <v>36</v>
      </c>
      <c r="AX335" s="12" t="s">
        <v>81</v>
      </c>
      <c r="AY335" s="171" t="s">
        <v>299</v>
      </c>
    </row>
    <row r="336" spans="2:65" s="13" customFormat="1">
      <c r="B336" s="176"/>
      <c r="D336" s="149" t="s">
        <v>1489</v>
      </c>
      <c r="E336" s="177" t="s">
        <v>1</v>
      </c>
      <c r="F336" s="178" t="s">
        <v>2854</v>
      </c>
      <c r="H336" s="179">
        <v>30.04</v>
      </c>
      <c r="I336" s="180"/>
      <c r="L336" s="176"/>
      <c r="M336" s="181"/>
      <c r="T336" s="182"/>
      <c r="AT336" s="177" t="s">
        <v>1489</v>
      </c>
      <c r="AU336" s="177" t="s">
        <v>90</v>
      </c>
      <c r="AV336" s="13" t="s">
        <v>90</v>
      </c>
      <c r="AW336" s="13" t="s">
        <v>36</v>
      </c>
      <c r="AX336" s="13" t="s">
        <v>88</v>
      </c>
      <c r="AY336" s="177" t="s">
        <v>299</v>
      </c>
    </row>
    <row r="337" spans="2:65" s="1" customFormat="1" ht="24.15" customHeight="1">
      <c r="B337" s="32"/>
      <c r="C337" s="136" t="s">
        <v>638</v>
      </c>
      <c r="D337" s="136" t="s">
        <v>302</v>
      </c>
      <c r="E337" s="137" t="s">
        <v>1752</v>
      </c>
      <c r="F337" s="138" t="s">
        <v>1753</v>
      </c>
      <c r="G337" s="139" t="s">
        <v>598</v>
      </c>
      <c r="H337" s="140">
        <v>2</v>
      </c>
      <c r="I337" s="141"/>
      <c r="J337" s="142">
        <f>ROUND(I337*H337,2)</f>
        <v>0</v>
      </c>
      <c r="K337" s="138" t="s">
        <v>1</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2870</v>
      </c>
    </row>
    <row r="338" spans="2:65" s="12" customFormat="1">
      <c r="B338" s="170"/>
      <c r="D338" s="149" t="s">
        <v>1489</v>
      </c>
      <c r="E338" s="171" t="s">
        <v>1</v>
      </c>
      <c r="F338" s="172" t="s">
        <v>1490</v>
      </c>
      <c r="H338" s="171" t="s">
        <v>1</v>
      </c>
      <c r="I338" s="173"/>
      <c r="L338" s="170"/>
      <c r="M338" s="174"/>
      <c r="T338" s="175"/>
      <c r="AT338" s="171" t="s">
        <v>1489</v>
      </c>
      <c r="AU338" s="171" t="s">
        <v>90</v>
      </c>
      <c r="AV338" s="12" t="s">
        <v>88</v>
      </c>
      <c r="AW338" s="12" t="s">
        <v>36</v>
      </c>
      <c r="AX338" s="12" t="s">
        <v>81</v>
      </c>
      <c r="AY338" s="171" t="s">
        <v>299</v>
      </c>
    </row>
    <row r="339" spans="2:65" s="12" customFormat="1">
      <c r="B339" s="170"/>
      <c r="D339" s="149" t="s">
        <v>1489</v>
      </c>
      <c r="E339" s="171" t="s">
        <v>1</v>
      </c>
      <c r="F339" s="172" t="s">
        <v>2785</v>
      </c>
      <c r="H339" s="171" t="s">
        <v>1</v>
      </c>
      <c r="I339" s="173"/>
      <c r="L339" s="170"/>
      <c r="M339" s="174"/>
      <c r="T339" s="175"/>
      <c r="AT339" s="171" t="s">
        <v>1489</v>
      </c>
      <c r="AU339" s="171" t="s">
        <v>90</v>
      </c>
      <c r="AV339" s="12" t="s">
        <v>88</v>
      </c>
      <c r="AW339" s="12" t="s">
        <v>36</v>
      </c>
      <c r="AX339" s="12" t="s">
        <v>81</v>
      </c>
      <c r="AY339" s="171" t="s">
        <v>299</v>
      </c>
    </row>
    <row r="340" spans="2:65" s="12" customFormat="1">
      <c r="B340" s="170"/>
      <c r="D340" s="149" t="s">
        <v>1489</v>
      </c>
      <c r="E340" s="171" t="s">
        <v>1</v>
      </c>
      <c r="F340" s="172" t="s">
        <v>2871</v>
      </c>
      <c r="H340" s="171" t="s">
        <v>1</v>
      </c>
      <c r="I340" s="173"/>
      <c r="L340" s="170"/>
      <c r="M340" s="174"/>
      <c r="T340" s="175"/>
      <c r="AT340" s="171" t="s">
        <v>1489</v>
      </c>
      <c r="AU340" s="171" t="s">
        <v>90</v>
      </c>
      <c r="AV340" s="12" t="s">
        <v>88</v>
      </c>
      <c r="AW340" s="12" t="s">
        <v>36</v>
      </c>
      <c r="AX340" s="12" t="s">
        <v>81</v>
      </c>
      <c r="AY340" s="171" t="s">
        <v>299</v>
      </c>
    </row>
    <row r="341" spans="2:65" s="13" customFormat="1">
      <c r="B341" s="176"/>
      <c r="D341" s="149" t="s">
        <v>1489</v>
      </c>
      <c r="E341" s="177" t="s">
        <v>1</v>
      </c>
      <c r="F341" s="178" t="s">
        <v>90</v>
      </c>
      <c r="H341" s="179">
        <v>2</v>
      </c>
      <c r="I341" s="180"/>
      <c r="L341" s="176"/>
      <c r="M341" s="181"/>
      <c r="T341" s="182"/>
      <c r="AT341" s="177" t="s">
        <v>1489</v>
      </c>
      <c r="AU341" s="177" t="s">
        <v>90</v>
      </c>
      <c r="AV341" s="13" t="s">
        <v>90</v>
      </c>
      <c r="AW341" s="13" t="s">
        <v>36</v>
      </c>
      <c r="AX341" s="13" t="s">
        <v>88</v>
      </c>
      <c r="AY341" s="177" t="s">
        <v>299</v>
      </c>
    </row>
    <row r="342" spans="2:65" s="1" customFormat="1" ht="37.950000000000003" customHeight="1">
      <c r="B342" s="32"/>
      <c r="C342" s="136" t="s">
        <v>644</v>
      </c>
      <c r="D342" s="136" t="s">
        <v>302</v>
      </c>
      <c r="E342" s="137" t="s">
        <v>1768</v>
      </c>
      <c r="F342" s="138" t="s">
        <v>1769</v>
      </c>
      <c r="G342" s="139" t="s">
        <v>598</v>
      </c>
      <c r="H342" s="140">
        <v>2</v>
      </c>
      <c r="I342" s="141"/>
      <c r="J342" s="142">
        <f>ROUND(I342*H342,2)</f>
        <v>0</v>
      </c>
      <c r="K342" s="138" t="s">
        <v>1487</v>
      </c>
      <c r="L342" s="32"/>
      <c r="M342" s="143" t="s">
        <v>1</v>
      </c>
      <c r="N342" s="144" t="s">
        <v>46</v>
      </c>
      <c r="P342" s="145">
        <f>O342*H342</f>
        <v>0</v>
      </c>
      <c r="Q342" s="145">
        <v>0.09</v>
      </c>
      <c r="R342" s="145">
        <f>Q342*H342</f>
        <v>0.18</v>
      </c>
      <c r="S342" s="145">
        <v>0</v>
      </c>
      <c r="T342" s="146">
        <f>S342*H342</f>
        <v>0</v>
      </c>
      <c r="AR342" s="147" t="s">
        <v>318</v>
      </c>
      <c r="AT342" s="147" t="s">
        <v>302</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2872</v>
      </c>
    </row>
    <row r="343" spans="2:65" s="12" customFormat="1">
      <c r="B343" s="170"/>
      <c r="D343" s="149" t="s">
        <v>1489</v>
      </c>
      <c r="E343" s="171" t="s">
        <v>1</v>
      </c>
      <c r="F343" s="172" t="s">
        <v>1490</v>
      </c>
      <c r="H343" s="171" t="s">
        <v>1</v>
      </c>
      <c r="I343" s="173"/>
      <c r="L343" s="170"/>
      <c r="M343" s="174"/>
      <c r="T343" s="175"/>
      <c r="AT343" s="171" t="s">
        <v>1489</v>
      </c>
      <c r="AU343" s="171" t="s">
        <v>90</v>
      </c>
      <c r="AV343" s="12" t="s">
        <v>88</v>
      </c>
      <c r="AW343" s="12" t="s">
        <v>36</v>
      </c>
      <c r="AX343" s="12" t="s">
        <v>81</v>
      </c>
      <c r="AY343" s="171" t="s">
        <v>299</v>
      </c>
    </row>
    <row r="344" spans="2:65" s="12" customFormat="1">
      <c r="B344" s="170"/>
      <c r="D344" s="149" t="s">
        <v>1489</v>
      </c>
      <c r="E344" s="171" t="s">
        <v>1</v>
      </c>
      <c r="F344" s="172" t="s">
        <v>2785</v>
      </c>
      <c r="H344" s="171" t="s">
        <v>1</v>
      </c>
      <c r="I344" s="173"/>
      <c r="L344" s="170"/>
      <c r="M344" s="174"/>
      <c r="T344" s="175"/>
      <c r="AT344" s="171" t="s">
        <v>1489</v>
      </c>
      <c r="AU344" s="171" t="s">
        <v>90</v>
      </c>
      <c r="AV344" s="12" t="s">
        <v>88</v>
      </c>
      <c r="AW344" s="12" t="s">
        <v>36</v>
      </c>
      <c r="AX344" s="12" t="s">
        <v>81</v>
      </c>
      <c r="AY344" s="171" t="s">
        <v>299</v>
      </c>
    </row>
    <row r="345" spans="2:65" s="13" customFormat="1">
      <c r="B345" s="176"/>
      <c r="D345" s="149" t="s">
        <v>1489</v>
      </c>
      <c r="E345" s="177" t="s">
        <v>1</v>
      </c>
      <c r="F345" s="178" t="s">
        <v>90</v>
      </c>
      <c r="H345" s="179">
        <v>2</v>
      </c>
      <c r="I345" s="180"/>
      <c r="L345" s="176"/>
      <c r="M345" s="181"/>
      <c r="T345" s="182"/>
      <c r="AT345" s="177" t="s">
        <v>1489</v>
      </c>
      <c r="AU345" s="177" t="s">
        <v>90</v>
      </c>
      <c r="AV345" s="13" t="s">
        <v>90</v>
      </c>
      <c r="AW345" s="13" t="s">
        <v>36</v>
      </c>
      <c r="AX345" s="13" t="s">
        <v>88</v>
      </c>
      <c r="AY345" s="177" t="s">
        <v>299</v>
      </c>
    </row>
    <row r="346" spans="2:65" s="1" customFormat="1" ht="33" customHeight="1">
      <c r="B346" s="32"/>
      <c r="C346" s="158" t="s">
        <v>649</v>
      </c>
      <c r="D346" s="158" t="s">
        <v>340</v>
      </c>
      <c r="E346" s="159" t="s">
        <v>1772</v>
      </c>
      <c r="F346" s="160" t="s">
        <v>1773</v>
      </c>
      <c r="G346" s="161" t="s">
        <v>598</v>
      </c>
      <c r="H346" s="162">
        <v>2</v>
      </c>
      <c r="I346" s="163"/>
      <c r="J346" s="164">
        <f>ROUND(I346*H346,2)</f>
        <v>0</v>
      </c>
      <c r="K346" s="160" t="s">
        <v>1</v>
      </c>
      <c r="L346" s="165"/>
      <c r="M346" s="166" t="s">
        <v>1</v>
      </c>
      <c r="N346" s="167" t="s">
        <v>46</v>
      </c>
      <c r="P346" s="145">
        <f>O346*H346</f>
        <v>0</v>
      </c>
      <c r="Q346" s="145">
        <v>0.19600000000000001</v>
      </c>
      <c r="R346" s="145">
        <f>Q346*H346</f>
        <v>0.39200000000000002</v>
      </c>
      <c r="S346" s="145">
        <v>0</v>
      </c>
      <c r="T346" s="146">
        <f>S346*H346</f>
        <v>0</v>
      </c>
      <c r="AR346" s="147" t="s">
        <v>337</v>
      </c>
      <c r="AT346" s="147" t="s">
        <v>340</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2873</v>
      </c>
    </row>
    <row r="347" spans="2:65" s="1" customFormat="1" ht="16.5" customHeight="1">
      <c r="B347" s="32"/>
      <c r="C347" s="136" t="s">
        <v>653</v>
      </c>
      <c r="D347" s="136" t="s">
        <v>302</v>
      </c>
      <c r="E347" s="137" t="s">
        <v>1775</v>
      </c>
      <c r="F347" s="138" t="s">
        <v>1776</v>
      </c>
      <c r="G347" s="139" t="s">
        <v>647</v>
      </c>
      <c r="H347" s="140">
        <v>30.04</v>
      </c>
      <c r="I347" s="141"/>
      <c r="J347" s="142">
        <f>ROUND(I347*H347,2)</f>
        <v>0</v>
      </c>
      <c r="K347" s="138" t="s">
        <v>1487</v>
      </c>
      <c r="L347" s="32"/>
      <c r="M347" s="143" t="s">
        <v>1</v>
      </c>
      <c r="N347" s="144" t="s">
        <v>46</v>
      </c>
      <c r="P347" s="145">
        <f>O347*H347</f>
        <v>0</v>
      </c>
      <c r="Q347" s="145">
        <v>2.0000000000000001E-4</v>
      </c>
      <c r="R347" s="145">
        <f>Q347*H347</f>
        <v>6.0080000000000003E-3</v>
      </c>
      <c r="S347" s="145">
        <v>0</v>
      </c>
      <c r="T347" s="146">
        <f>S347*H347</f>
        <v>0</v>
      </c>
      <c r="AR347" s="147" t="s">
        <v>318</v>
      </c>
      <c r="AT347" s="147" t="s">
        <v>302</v>
      </c>
      <c r="AU347" s="147" t="s">
        <v>90</v>
      </c>
      <c r="AY347" s="17" t="s">
        <v>299</v>
      </c>
      <c r="BE347" s="148">
        <f>IF(N347="základní",J347,0)</f>
        <v>0</v>
      </c>
      <c r="BF347" s="148">
        <f>IF(N347="snížená",J347,0)</f>
        <v>0</v>
      </c>
      <c r="BG347" s="148">
        <f>IF(N347="zákl. přenesená",J347,0)</f>
        <v>0</v>
      </c>
      <c r="BH347" s="148">
        <f>IF(N347="sníž. přenesená",J347,0)</f>
        <v>0</v>
      </c>
      <c r="BI347" s="148">
        <f>IF(N347="nulová",J347,0)</f>
        <v>0</v>
      </c>
      <c r="BJ347" s="17" t="s">
        <v>88</v>
      </c>
      <c r="BK347" s="148">
        <f>ROUND(I347*H347,2)</f>
        <v>0</v>
      </c>
      <c r="BL347" s="17" t="s">
        <v>318</v>
      </c>
      <c r="BM347" s="147" t="s">
        <v>2874</v>
      </c>
    </row>
    <row r="348" spans="2:65" s="12" customFormat="1">
      <c r="B348" s="170"/>
      <c r="D348" s="149" t="s">
        <v>1489</v>
      </c>
      <c r="E348" s="171" t="s">
        <v>1</v>
      </c>
      <c r="F348" s="172" t="s">
        <v>1490</v>
      </c>
      <c r="H348" s="171" t="s">
        <v>1</v>
      </c>
      <c r="I348" s="173"/>
      <c r="L348" s="170"/>
      <c r="M348" s="174"/>
      <c r="T348" s="175"/>
      <c r="AT348" s="171" t="s">
        <v>1489</v>
      </c>
      <c r="AU348" s="171" t="s">
        <v>90</v>
      </c>
      <c r="AV348" s="12" t="s">
        <v>88</v>
      </c>
      <c r="AW348" s="12" t="s">
        <v>36</v>
      </c>
      <c r="AX348" s="12" t="s">
        <v>81</v>
      </c>
      <c r="AY348" s="171" t="s">
        <v>299</v>
      </c>
    </row>
    <row r="349" spans="2:65" s="12" customFormat="1">
      <c r="B349" s="170"/>
      <c r="D349" s="149" t="s">
        <v>1489</v>
      </c>
      <c r="E349" s="171" t="s">
        <v>1</v>
      </c>
      <c r="F349" s="172" t="s">
        <v>2785</v>
      </c>
      <c r="H349" s="171" t="s">
        <v>1</v>
      </c>
      <c r="I349" s="173"/>
      <c r="L349" s="170"/>
      <c r="M349" s="174"/>
      <c r="T349" s="175"/>
      <c r="AT349" s="171" t="s">
        <v>1489</v>
      </c>
      <c r="AU349" s="171" t="s">
        <v>90</v>
      </c>
      <c r="AV349" s="12" t="s">
        <v>88</v>
      </c>
      <c r="AW349" s="12" t="s">
        <v>36</v>
      </c>
      <c r="AX349" s="12" t="s">
        <v>81</v>
      </c>
      <c r="AY349" s="171" t="s">
        <v>299</v>
      </c>
    </row>
    <row r="350" spans="2:65" s="13" customFormat="1">
      <c r="B350" s="176"/>
      <c r="D350" s="149" t="s">
        <v>1489</v>
      </c>
      <c r="E350" s="177" t="s">
        <v>1</v>
      </c>
      <c r="F350" s="178" t="s">
        <v>2854</v>
      </c>
      <c r="H350" s="179">
        <v>30.04</v>
      </c>
      <c r="I350" s="180"/>
      <c r="L350" s="176"/>
      <c r="M350" s="181"/>
      <c r="T350" s="182"/>
      <c r="AT350" s="177" t="s">
        <v>1489</v>
      </c>
      <c r="AU350" s="177" t="s">
        <v>90</v>
      </c>
      <c r="AV350" s="13" t="s">
        <v>90</v>
      </c>
      <c r="AW350" s="13" t="s">
        <v>36</v>
      </c>
      <c r="AX350" s="13" t="s">
        <v>88</v>
      </c>
      <c r="AY350" s="177" t="s">
        <v>299</v>
      </c>
    </row>
    <row r="351" spans="2:65" s="1" customFormat="1" ht="24.15" customHeight="1">
      <c r="B351" s="32"/>
      <c r="C351" s="136" t="s">
        <v>657</v>
      </c>
      <c r="D351" s="136" t="s">
        <v>302</v>
      </c>
      <c r="E351" s="137" t="s">
        <v>1778</v>
      </c>
      <c r="F351" s="138" t="s">
        <v>1779</v>
      </c>
      <c r="G351" s="139" t="s">
        <v>647</v>
      </c>
      <c r="H351" s="140">
        <v>30.04</v>
      </c>
      <c r="I351" s="141"/>
      <c r="J351" s="142">
        <f>ROUND(I351*H351,2)</f>
        <v>0</v>
      </c>
      <c r="K351" s="138" t="s">
        <v>1487</v>
      </c>
      <c r="L351" s="32"/>
      <c r="M351" s="143" t="s">
        <v>1</v>
      </c>
      <c r="N351" s="144" t="s">
        <v>46</v>
      </c>
      <c r="P351" s="145">
        <f>O351*H351</f>
        <v>0</v>
      </c>
      <c r="Q351" s="145">
        <v>9.0000000000000006E-5</v>
      </c>
      <c r="R351" s="145">
        <f>Q351*H351</f>
        <v>2.7036E-3</v>
      </c>
      <c r="S351" s="145">
        <v>0</v>
      </c>
      <c r="T351" s="146">
        <f>S351*H351</f>
        <v>0</v>
      </c>
      <c r="AR351" s="147" t="s">
        <v>318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2875</v>
      </c>
    </row>
    <row r="352" spans="2:65" s="12" customFormat="1">
      <c r="B352" s="170"/>
      <c r="D352" s="149" t="s">
        <v>1489</v>
      </c>
      <c r="E352" s="171" t="s">
        <v>1</v>
      </c>
      <c r="F352" s="172" t="s">
        <v>1490</v>
      </c>
      <c r="H352" s="171" t="s">
        <v>1</v>
      </c>
      <c r="I352" s="173"/>
      <c r="L352" s="170"/>
      <c r="M352" s="174"/>
      <c r="T352" s="175"/>
      <c r="AT352" s="171" t="s">
        <v>1489</v>
      </c>
      <c r="AU352" s="171" t="s">
        <v>90</v>
      </c>
      <c r="AV352" s="12" t="s">
        <v>88</v>
      </c>
      <c r="AW352" s="12" t="s">
        <v>36</v>
      </c>
      <c r="AX352" s="12" t="s">
        <v>81</v>
      </c>
      <c r="AY352" s="171" t="s">
        <v>299</v>
      </c>
    </row>
    <row r="353" spans="2:65" s="12" customFormat="1">
      <c r="B353" s="170"/>
      <c r="D353" s="149" t="s">
        <v>1489</v>
      </c>
      <c r="E353" s="171" t="s">
        <v>1</v>
      </c>
      <c r="F353" s="172" t="s">
        <v>2785</v>
      </c>
      <c r="H353" s="171" t="s">
        <v>1</v>
      </c>
      <c r="I353" s="173"/>
      <c r="L353" s="170"/>
      <c r="M353" s="174"/>
      <c r="T353" s="175"/>
      <c r="AT353" s="171" t="s">
        <v>1489</v>
      </c>
      <c r="AU353" s="171" t="s">
        <v>90</v>
      </c>
      <c r="AV353" s="12" t="s">
        <v>88</v>
      </c>
      <c r="AW353" s="12" t="s">
        <v>36</v>
      </c>
      <c r="AX353" s="12" t="s">
        <v>81</v>
      </c>
      <c r="AY353" s="171" t="s">
        <v>299</v>
      </c>
    </row>
    <row r="354" spans="2:65" s="13" customFormat="1">
      <c r="B354" s="176"/>
      <c r="D354" s="149" t="s">
        <v>1489</v>
      </c>
      <c r="E354" s="177" t="s">
        <v>1</v>
      </c>
      <c r="F354" s="178" t="s">
        <v>2854</v>
      </c>
      <c r="H354" s="179">
        <v>30.04</v>
      </c>
      <c r="I354" s="180"/>
      <c r="L354" s="176"/>
      <c r="M354" s="181"/>
      <c r="T354" s="182"/>
      <c r="AT354" s="177" t="s">
        <v>1489</v>
      </c>
      <c r="AU354" s="177" t="s">
        <v>90</v>
      </c>
      <c r="AV354" s="13" t="s">
        <v>90</v>
      </c>
      <c r="AW354" s="13" t="s">
        <v>36</v>
      </c>
      <c r="AX354" s="13" t="s">
        <v>88</v>
      </c>
      <c r="AY354" s="177" t="s">
        <v>299</v>
      </c>
    </row>
    <row r="355" spans="2:65" s="11" customFormat="1" ht="22.95" customHeight="1">
      <c r="B355" s="124"/>
      <c r="D355" s="125" t="s">
        <v>80</v>
      </c>
      <c r="E355" s="134" t="s">
        <v>1789</v>
      </c>
      <c r="F355" s="134" t="s">
        <v>1790</v>
      </c>
      <c r="I355" s="127"/>
      <c r="J355" s="135">
        <f>BK355</f>
        <v>0</v>
      </c>
      <c r="L355" s="124"/>
      <c r="M355" s="129"/>
      <c r="P355" s="130">
        <f>P356</f>
        <v>0</v>
      </c>
      <c r="R355" s="130">
        <f>R356</f>
        <v>0</v>
      </c>
      <c r="T355" s="131">
        <f>T356</f>
        <v>0</v>
      </c>
      <c r="AR355" s="125" t="s">
        <v>88</v>
      </c>
      <c r="AT355" s="132" t="s">
        <v>80</v>
      </c>
      <c r="AU355" s="132" t="s">
        <v>88</v>
      </c>
      <c r="AY355" s="125" t="s">
        <v>299</v>
      </c>
      <c r="BK355" s="133">
        <f>BK356</f>
        <v>0</v>
      </c>
    </row>
    <row r="356" spans="2:65" s="1" customFormat="1" ht="24.15" customHeight="1">
      <c r="B356" s="32"/>
      <c r="C356" s="136" t="s">
        <v>661</v>
      </c>
      <c r="D356" s="136" t="s">
        <v>302</v>
      </c>
      <c r="E356" s="137" t="s">
        <v>1791</v>
      </c>
      <c r="F356" s="138" t="s">
        <v>1792</v>
      </c>
      <c r="G356" s="139" t="s">
        <v>1636</v>
      </c>
      <c r="H356" s="140">
        <v>2.5529999999999999</v>
      </c>
      <c r="I356" s="141"/>
      <c r="J356" s="142">
        <f>ROUND(I356*H356,2)</f>
        <v>0</v>
      </c>
      <c r="K356" s="138" t="s">
        <v>1487</v>
      </c>
      <c r="L356" s="32"/>
      <c r="M356" s="153" t="s">
        <v>1</v>
      </c>
      <c r="N356" s="154" t="s">
        <v>46</v>
      </c>
      <c r="O356" s="155"/>
      <c r="P356" s="156">
        <f>O356*H356</f>
        <v>0</v>
      </c>
      <c r="Q356" s="156">
        <v>0</v>
      </c>
      <c r="R356" s="156">
        <f>Q356*H356</f>
        <v>0</v>
      </c>
      <c r="S356" s="156">
        <v>0</v>
      </c>
      <c r="T356" s="157">
        <f>S356*H356</f>
        <v>0</v>
      </c>
      <c r="AR356" s="147" t="s">
        <v>318</v>
      </c>
      <c r="AT356" s="147" t="s">
        <v>302</v>
      </c>
      <c r="AU356" s="147" t="s">
        <v>90</v>
      </c>
      <c r="AY356" s="17" t="s">
        <v>299</v>
      </c>
      <c r="BE356" s="148">
        <f>IF(N356="základní",J356,0)</f>
        <v>0</v>
      </c>
      <c r="BF356" s="148">
        <f>IF(N356="snížená",J356,0)</f>
        <v>0</v>
      </c>
      <c r="BG356" s="148">
        <f>IF(N356="zákl. přenesená",J356,0)</f>
        <v>0</v>
      </c>
      <c r="BH356" s="148">
        <f>IF(N356="sníž. přenesená",J356,0)</f>
        <v>0</v>
      </c>
      <c r="BI356" s="148">
        <f>IF(N356="nulová",J356,0)</f>
        <v>0</v>
      </c>
      <c r="BJ356" s="17" t="s">
        <v>88</v>
      </c>
      <c r="BK356" s="148">
        <f>ROUND(I356*H356,2)</f>
        <v>0</v>
      </c>
      <c r="BL356" s="17" t="s">
        <v>318</v>
      </c>
      <c r="BM356" s="147" t="s">
        <v>2876</v>
      </c>
    </row>
    <row r="357" spans="2:65" s="1" customFormat="1" ht="6.9" customHeight="1">
      <c r="B357" s="44"/>
      <c r="C357" s="45"/>
      <c r="D357" s="45"/>
      <c r="E357" s="45"/>
      <c r="F357" s="45"/>
      <c r="G357" s="45"/>
      <c r="H357" s="45"/>
      <c r="I357" s="45"/>
      <c r="J357" s="45"/>
      <c r="K357" s="45"/>
      <c r="L357" s="32"/>
    </row>
  </sheetData>
  <sheetProtection algorithmName="SHA-512" hashValue="HenuBVIuwKyams00HnviuZxYvkIOvKtg4PP9Rpbo1Ta+pyiuNtz7xdunMTWWpz319LteSx3lG/6U5z5/MVklYw==" saltValue="aNP8lhAvhRtHeBAHp5u6SYiCsY7hsofZzS/CMUVRTCt5WfXCaPWD1ZGGgLdBjn2msvZYuw6nI4PjQtp2+sCyow==" spinCount="100000" sheet="1" objects="1" scenarios="1" formatColumns="0" formatRows="0" autoFilter="0"/>
  <autoFilter ref="C126:K356" xr:uid="{00000000-0009-0000-0000-00000F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16"/>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144</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2877</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ROUND((SUM(BE126:BE315)),  2)</f>
        <v>0</v>
      </c>
      <c r="I35" s="96">
        <v>0.21</v>
      </c>
      <c r="J35" s="86">
        <f>ROUND(((SUM(BE126:BE315))*I35),  2)</f>
        <v>0</v>
      </c>
      <c r="L35" s="32"/>
    </row>
    <row r="36" spans="2:12" s="1" customFormat="1" ht="14.4" customHeight="1">
      <c r="B36" s="32"/>
      <c r="E36" s="27" t="s">
        <v>47</v>
      </c>
      <c r="F36" s="86">
        <f>ROUND((SUM(BF126:BF315)),  2)</f>
        <v>0</v>
      </c>
      <c r="I36" s="96">
        <v>0.12</v>
      </c>
      <c r="J36" s="86">
        <f>ROUND(((SUM(BF126:BF315))*I36),  2)</f>
        <v>0</v>
      </c>
      <c r="L36" s="32"/>
    </row>
    <row r="37" spans="2:12" s="1" customFormat="1" ht="14.4" hidden="1" customHeight="1">
      <c r="B37" s="32"/>
      <c r="E37" s="27" t="s">
        <v>48</v>
      </c>
      <c r="F37" s="86">
        <f>ROUND((SUM(BG126:BG315)),  2)</f>
        <v>0</v>
      </c>
      <c r="I37" s="96">
        <v>0.21</v>
      </c>
      <c r="J37" s="86">
        <f>0</f>
        <v>0</v>
      </c>
      <c r="L37" s="32"/>
    </row>
    <row r="38" spans="2:12" s="1" customFormat="1" ht="14.4" hidden="1" customHeight="1">
      <c r="B38" s="32"/>
      <c r="E38" s="27" t="s">
        <v>49</v>
      </c>
      <c r="F38" s="86">
        <f>ROUND((SUM(BH126:BH315)),  2)</f>
        <v>0</v>
      </c>
      <c r="I38" s="96">
        <v>0.12</v>
      </c>
      <c r="J38" s="86">
        <f>0</f>
        <v>0</v>
      </c>
      <c r="L38" s="32"/>
    </row>
    <row r="39" spans="2:12" s="1" customFormat="1" ht="14.4" hidden="1" customHeight="1">
      <c r="B39" s="32"/>
      <c r="E39" s="27" t="s">
        <v>50</v>
      </c>
      <c r="F39" s="86">
        <f>ROUND((SUM(BI126:BI315)),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01.12 - Stoka A-3-4</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J250</f>
        <v>0</v>
      </c>
      <c r="L101" s="112"/>
    </row>
    <row r="102" spans="2:47" s="9" customFormat="1" ht="19.95" customHeight="1">
      <c r="B102" s="112"/>
      <c r="D102" s="113" t="s">
        <v>1479</v>
      </c>
      <c r="E102" s="114"/>
      <c r="F102" s="114"/>
      <c r="G102" s="114"/>
      <c r="H102" s="114"/>
      <c r="I102" s="114"/>
      <c r="J102" s="115">
        <f>J259</f>
        <v>0</v>
      </c>
      <c r="L102" s="112"/>
    </row>
    <row r="103" spans="2:47" s="9" customFormat="1" ht="19.95" customHeight="1">
      <c r="B103" s="112"/>
      <c r="D103" s="113" t="s">
        <v>2495</v>
      </c>
      <c r="E103" s="114"/>
      <c r="F103" s="114"/>
      <c r="G103" s="114"/>
      <c r="H103" s="114"/>
      <c r="I103" s="114"/>
      <c r="J103" s="115">
        <f>J275</f>
        <v>0</v>
      </c>
      <c r="L103" s="112"/>
    </row>
    <row r="104" spans="2:47" s="9" customFormat="1" ht="19.95" customHeight="1">
      <c r="B104" s="112"/>
      <c r="D104" s="113" t="s">
        <v>1481</v>
      </c>
      <c r="E104" s="114"/>
      <c r="F104" s="114"/>
      <c r="G104" s="114"/>
      <c r="H104" s="114"/>
      <c r="I104" s="114"/>
      <c r="J104" s="115">
        <f>J314</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01.12 - Stoka A-3-4</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2.3348801099999994</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P128+P250+P259+P275+P314</f>
        <v>0</v>
      </c>
      <c r="R127" s="130">
        <f>R128+R250+R259+R275+R314</f>
        <v>2.3348801099999994</v>
      </c>
      <c r="T127" s="131">
        <f>T128+T250+T259+T275+T314</f>
        <v>0</v>
      </c>
      <c r="AR127" s="125" t="s">
        <v>88</v>
      </c>
      <c r="AT127" s="132" t="s">
        <v>80</v>
      </c>
      <c r="AU127" s="132" t="s">
        <v>81</v>
      </c>
      <c r="AY127" s="125" t="s">
        <v>299</v>
      </c>
      <c r="BK127" s="133">
        <f>BK128+BK250+BK259+BK275+BK314</f>
        <v>0</v>
      </c>
    </row>
    <row r="128" spans="2:63" s="11" customFormat="1" ht="22.95" customHeight="1">
      <c r="B128" s="124"/>
      <c r="D128" s="125" t="s">
        <v>80</v>
      </c>
      <c r="E128" s="134" t="s">
        <v>88</v>
      </c>
      <c r="F128" s="134" t="s">
        <v>1448</v>
      </c>
      <c r="I128" s="127"/>
      <c r="J128" s="135">
        <f>BK128</f>
        <v>0</v>
      </c>
      <c r="L128" s="124"/>
      <c r="M128" s="129"/>
      <c r="P128" s="130">
        <f>SUM(P129:P249)</f>
        <v>0</v>
      </c>
      <c r="R128" s="130">
        <f>SUM(R129:R249)</f>
        <v>0.13353720000000002</v>
      </c>
      <c r="T128" s="131">
        <f>SUM(T129:T249)</f>
        <v>0</v>
      </c>
      <c r="AR128" s="125" t="s">
        <v>88</v>
      </c>
      <c r="AT128" s="132" t="s">
        <v>80</v>
      </c>
      <c r="AU128" s="132" t="s">
        <v>88</v>
      </c>
      <c r="AY128" s="125" t="s">
        <v>299</v>
      </c>
      <c r="BK128" s="133">
        <f>SUM(BK129:BK249)</f>
        <v>0</v>
      </c>
    </row>
    <row r="129" spans="2:65" s="1" customFormat="1" ht="24.15" customHeight="1">
      <c r="B129" s="32"/>
      <c r="C129" s="136" t="s">
        <v>88</v>
      </c>
      <c r="D129" s="136" t="s">
        <v>302</v>
      </c>
      <c r="E129" s="137" t="s">
        <v>1484</v>
      </c>
      <c r="F129" s="138" t="s">
        <v>1485</v>
      </c>
      <c r="G129" s="139" t="s">
        <v>1486</v>
      </c>
      <c r="H129" s="140">
        <v>720</v>
      </c>
      <c r="I129" s="141"/>
      <c r="J129" s="142">
        <f>ROUND(I129*H129,2)</f>
        <v>0</v>
      </c>
      <c r="K129" s="138" t="s">
        <v>1487</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2878</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2879</v>
      </c>
      <c r="H131" s="171" t="s">
        <v>1</v>
      </c>
      <c r="I131" s="173"/>
      <c r="L131" s="170"/>
      <c r="M131" s="174"/>
      <c r="T131" s="175"/>
      <c r="AT131" s="171" t="s">
        <v>1489</v>
      </c>
      <c r="AU131" s="171" t="s">
        <v>90</v>
      </c>
      <c r="AV131" s="12" t="s">
        <v>88</v>
      </c>
      <c r="AW131" s="12" t="s">
        <v>36</v>
      </c>
      <c r="AX131" s="12" t="s">
        <v>81</v>
      </c>
      <c r="AY131" s="171" t="s">
        <v>299</v>
      </c>
    </row>
    <row r="132" spans="2:65" s="12" customFormat="1" ht="20.399999999999999">
      <c r="B132" s="170"/>
      <c r="D132" s="149" t="s">
        <v>1489</v>
      </c>
      <c r="E132" s="171" t="s">
        <v>1</v>
      </c>
      <c r="F132" s="172" t="s">
        <v>1891</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1892</v>
      </c>
      <c r="H133" s="179">
        <v>720</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1497</v>
      </c>
      <c r="F134" s="138" t="s">
        <v>1498</v>
      </c>
      <c r="G134" s="139" t="s">
        <v>1499</v>
      </c>
      <c r="H134" s="140">
        <v>30</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2880</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2879</v>
      </c>
      <c r="H136" s="171" t="s">
        <v>1</v>
      </c>
      <c r="I136" s="173"/>
      <c r="L136" s="170"/>
      <c r="M136" s="174"/>
      <c r="T136" s="175"/>
      <c r="AT136" s="171" t="s">
        <v>1489</v>
      </c>
      <c r="AU136" s="171" t="s">
        <v>90</v>
      </c>
      <c r="AV136" s="12" t="s">
        <v>88</v>
      </c>
      <c r="AW136" s="12" t="s">
        <v>36</v>
      </c>
      <c r="AX136" s="12" t="s">
        <v>81</v>
      </c>
      <c r="AY136" s="171" t="s">
        <v>299</v>
      </c>
    </row>
    <row r="137" spans="2:65" s="12" customFormat="1" ht="20.399999999999999">
      <c r="B137" s="170"/>
      <c r="D137" s="149" t="s">
        <v>1489</v>
      </c>
      <c r="E137" s="171" t="s">
        <v>1</v>
      </c>
      <c r="F137" s="172" t="s">
        <v>1891</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1894</v>
      </c>
      <c r="H138" s="179">
        <v>30</v>
      </c>
      <c r="I138" s="180"/>
      <c r="L138" s="176"/>
      <c r="M138" s="181"/>
      <c r="T138" s="182"/>
      <c r="AT138" s="177" t="s">
        <v>1489</v>
      </c>
      <c r="AU138" s="177" t="s">
        <v>90</v>
      </c>
      <c r="AV138" s="13" t="s">
        <v>90</v>
      </c>
      <c r="AW138" s="13" t="s">
        <v>36</v>
      </c>
      <c r="AX138" s="13" t="s">
        <v>88</v>
      </c>
      <c r="AY138" s="177" t="s">
        <v>299</v>
      </c>
    </row>
    <row r="139" spans="2:65" s="1" customFormat="1" ht="24.15" customHeight="1">
      <c r="B139" s="32"/>
      <c r="C139" s="136" t="s">
        <v>298</v>
      </c>
      <c r="D139" s="136" t="s">
        <v>302</v>
      </c>
      <c r="E139" s="137" t="s">
        <v>1502</v>
      </c>
      <c r="F139" s="138" t="s">
        <v>1503</v>
      </c>
      <c r="G139" s="139" t="s">
        <v>647</v>
      </c>
      <c r="H139" s="140">
        <v>1.2</v>
      </c>
      <c r="I139" s="141"/>
      <c r="J139" s="142">
        <f>ROUND(I139*H139,2)</f>
        <v>0</v>
      </c>
      <c r="K139" s="138" t="s">
        <v>1487</v>
      </c>
      <c r="L139" s="32"/>
      <c r="M139" s="143" t="s">
        <v>1</v>
      </c>
      <c r="N139" s="144" t="s">
        <v>46</v>
      </c>
      <c r="P139" s="145">
        <f>O139*H139</f>
        <v>0</v>
      </c>
      <c r="Q139" s="145">
        <v>1.269E-2</v>
      </c>
      <c r="R139" s="145">
        <f>Q139*H139</f>
        <v>1.5227999999999998E-2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2881</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2879</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2501</v>
      </c>
      <c r="H142" s="179">
        <v>1.2</v>
      </c>
      <c r="I142" s="180"/>
      <c r="L142" s="176"/>
      <c r="M142" s="181"/>
      <c r="T142" s="182"/>
      <c r="AT142" s="177" t="s">
        <v>1489</v>
      </c>
      <c r="AU142" s="177" t="s">
        <v>90</v>
      </c>
      <c r="AV142" s="13" t="s">
        <v>90</v>
      </c>
      <c r="AW142" s="13" t="s">
        <v>36</v>
      </c>
      <c r="AX142" s="13" t="s">
        <v>88</v>
      </c>
      <c r="AY142" s="177" t="s">
        <v>299</v>
      </c>
    </row>
    <row r="143" spans="2:65" s="1" customFormat="1" ht="33" customHeight="1">
      <c r="B143" s="32"/>
      <c r="C143" s="136" t="s">
        <v>318</v>
      </c>
      <c r="D143" s="136" t="s">
        <v>302</v>
      </c>
      <c r="E143" s="137" t="s">
        <v>1803</v>
      </c>
      <c r="F143" s="138" t="s">
        <v>1804</v>
      </c>
      <c r="G143" s="139" t="s">
        <v>1520</v>
      </c>
      <c r="H143" s="140">
        <v>7.1449999999999996</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2882</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2879</v>
      </c>
      <c r="H145" s="171" t="s">
        <v>1</v>
      </c>
      <c r="I145" s="173"/>
      <c r="L145" s="170"/>
      <c r="M145" s="174"/>
      <c r="T145" s="175"/>
      <c r="AT145" s="171" t="s">
        <v>1489</v>
      </c>
      <c r="AU145" s="171" t="s">
        <v>90</v>
      </c>
      <c r="AV145" s="12" t="s">
        <v>88</v>
      </c>
      <c r="AW145" s="12" t="s">
        <v>36</v>
      </c>
      <c r="AX145" s="12" t="s">
        <v>81</v>
      </c>
      <c r="AY145" s="171" t="s">
        <v>299</v>
      </c>
    </row>
    <row r="146" spans="2:65" s="12" customFormat="1" ht="20.399999999999999">
      <c r="B146" s="170"/>
      <c r="D146" s="149" t="s">
        <v>1489</v>
      </c>
      <c r="E146" s="171" t="s">
        <v>1</v>
      </c>
      <c r="F146" s="172" t="s">
        <v>2883</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2884</v>
      </c>
      <c r="H147" s="179">
        <v>123.866</v>
      </c>
      <c r="I147" s="180"/>
      <c r="L147" s="176"/>
      <c r="M147" s="181"/>
      <c r="T147" s="182"/>
      <c r="AT147" s="177" t="s">
        <v>1489</v>
      </c>
      <c r="AU147" s="177" t="s">
        <v>90</v>
      </c>
      <c r="AV147" s="13" t="s">
        <v>90</v>
      </c>
      <c r="AW147" s="13" t="s">
        <v>36</v>
      </c>
      <c r="AX147" s="13" t="s">
        <v>81</v>
      </c>
      <c r="AY147" s="177" t="s">
        <v>299</v>
      </c>
    </row>
    <row r="148" spans="2:65" s="13" customFormat="1">
      <c r="B148" s="176"/>
      <c r="D148" s="149" t="s">
        <v>1489</v>
      </c>
      <c r="E148" s="177" t="s">
        <v>1</v>
      </c>
      <c r="F148" s="178" t="s">
        <v>2885</v>
      </c>
      <c r="H148" s="179">
        <v>14.706</v>
      </c>
      <c r="I148" s="180"/>
      <c r="L148" s="176"/>
      <c r="M148" s="181"/>
      <c r="T148" s="182"/>
      <c r="AT148" s="177" t="s">
        <v>1489</v>
      </c>
      <c r="AU148" s="177" t="s">
        <v>90</v>
      </c>
      <c r="AV148" s="13" t="s">
        <v>90</v>
      </c>
      <c r="AW148" s="13" t="s">
        <v>36</v>
      </c>
      <c r="AX148" s="13" t="s">
        <v>81</v>
      </c>
      <c r="AY148" s="177" t="s">
        <v>299</v>
      </c>
    </row>
    <row r="149" spans="2:65" s="13" customFormat="1">
      <c r="B149" s="176"/>
      <c r="D149" s="149" t="s">
        <v>1489</v>
      </c>
      <c r="E149" s="177" t="s">
        <v>1</v>
      </c>
      <c r="F149" s="178" t="s">
        <v>1904</v>
      </c>
      <c r="H149" s="179">
        <v>4.3259999999999996</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142.898</v>
      </c>
      <c r="I150" s="187"/>
      <c r="L150" s="183"/>
      <c r="M150" s="188"/>
      <c r="T150" s="189"/>
      <c r="AT150" s="184" t="s">
        <v>1489</v>
      </c>
      <c r="AU150" s="184" t="s">
        <v>90</v>
      </c>
      <c r="AV150" s="14" t="s">
        <v>318</v>
      </c>
      <c r="AW150" s="14" t="s">
        <v>36</v>
      </c>
      <c r="AX150" s="14" t="s">
        <v>81</v>
      </c>
      <c r="AY150" s="184" t="s">
        <v>299</v>
      </c>
    </row>
    <row r="151" spans="2:65" s="12" customFormat="1">
      <c r="B151" s="170"/>
      <c r="D151" s="149" t="s">
        <v>1489</v>
      </c>
      <c r="E151" s="171" t="s">
        <v>1</v>
      </c>
      <c r="F151" s="172" t="s">
        <v>2026</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E152" s="177" t="s">
        <v>1</v>
      </c>
      <c r="F152" s="178" t="s">
        <v>2886</v>
      </c>
      <c r="H152" s="179">
        <v>7.1449999999999996</v>
      </c>
      <c r="I152" s="180"/>
      <c r="L152" s="176"/>
      <c r="M152" s="181"/>
      <c r="T152" s="182"/>
      <c r="AT152" s="177" t="s">
        <v>1489</v>
      </c>
      <c r="AU152" s="177" t="s">
        <v>90</v>
      </c>
      <c r="AV152" s="13" t="s">
        <v>90</v>
      </c>
      <c r="AW152" s="13" t="s">
        <v>36</v>
      </c>
      <c r="AX152" s="13" t="s">
        <v>88</v>
      </c>
      <c r="AY152" s="177" t="s">
        <v>299</v>
      </c>
    </row>
    <row r="153" spans="2:65" s="1" customFormat="1" ht="33" customHeight="1">
      <c r="B153" s="32"/>
      <c r="C153" s="136" t="s">
        <v>323</v>
      </c>
      <c r="D153" s="136" t="s">
        <v>302</v>
      </c>
      <c r="E153" s="137" t="s">
        <v>1811</v>
      </c>
      <c r="F153" s="138" t="s">
        <v>1812</v>
      </c>
      <c r="G153" s="139" t="s">
        <v>1520</v>
      </c>
      <c r="H153" s="140">
        <v>11.432</v>
      </c>
      <c r="I153" s="141"/>
      <c r="J153" s="142">
        <f>ROUND(I153*H153,2)</f>
        <v>0</v>
      </c>
      <c r="K153" s="138" t="s">
        <v>1487</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2887</v>
      </c>
    </row>
    <row r="154" spans="2:65" s="12" customFormat="1">
      <c r="B154" s="170"/>
      <c r="D154" s="149" t="s">
        <v>1489</v>
      </c>
      <c r="E154" s="171" t="s">
        <v>1</v>
      </c>
      <c r="F154" s="172" t="s">
        <v>1490</v>
      </c>
      <c r="H154" s="171" t="s">
        <v>1</v>
      </c>
      <c r="I154" s="173"/>
      <c r="L154" s="170"/>
      <c r="M154" s="174"/>
      <c r="T154" s="175"/>
      <c r="AT154" s="171" t="s">
        <v>1489</v>
      </c>
      <c r="AU154" s="171" t="s">
        <v>90</v>
      </c>
      <c r="AV154" s="12" t="s">
        <v>88</v>
      </c>
      <c r="AW154" s="12" t="s">
        <v>36</v>
      </c>
      <c r="AX154" s="12" t="s">
        <v>81</v>
      </c>
      <c r="AY154" s="171" t="s">
        <v>299</v>
      </c>
    </row>
    <row r="155" spans="2:65" s="12" customFormat="1">
      <c r="B155" s="170"/>
      <c r="D155" s="149" t="s">
        <v>1489</v>
      </c>
      <c r="E155" s="171" t="s">
        <v>1</v>
      </c>
      <c r="F155" s="172" t="s">
        <v>2879</v>
      </c>
      <c r="H155" s="171" t="s">
        <v>1</v>
      </c>
      <c r="I155" s="173"/>
      <c r="L155" s="170"/>
      <c r="M155" s="174"/>
      <c r="T155" s="175"/>
      <c r="AT155" s="171" t="s">
        <v>1489</v>
      </c>
      <c r="AU155" s="171" t="s">
        <v>90</v>
      </c>
      <c r="AV155" s="12" t="s">
        <v>88</v>
      </c>
      <c r="AW155" s="12" t="s">
        <v>36</v>
      </c>
      <c r="AX155" s="12" t="s">
        <v>81</v>
      </c>
      <c r="AY155" s="171" t="s">
        <v>299</v>
      </c>
    </row>
    <row r="156" spans="2:65" s="12" customFormat="1">
      <c r="B156" s="170"/>
      <c r="D156" s="149" t="s">
        <v>1489</v>
      </c>
      <c r="E156" s="171" t="s">
        <v>1</v>
      </c>
      <c r="F156" s="172" t="s">
        <v>2029</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2888</v>
      </c>
      <c r="H157" s="179">
        <v>11.432</v>
      </c>
      <c r="I157" s="180"/>
      <c r="L157" s="176"/>
      <c r="M157" s="181"/>
      <c r="T157" s="182"/>
      <c r="AT157" s="177" t="s">
        <v>1489</v>
      </c>
      <c r="AU157" s="177" t="s">
        <v>90</v>
      </c>
      <c r="AV157" s="13" t="s">
        <v>90</v>
      </c>
      <c r="AW157" s="13" t="s">
        <v>36</v>
      </c>
      <c r="AX157" s="13" t="s">
        <v>88</v>
      </c>
      <c r="AY157" s="177" t="s">
        <v>299</v>
      </c>
    </row>
    <row r="158" spans="2:65" s="1" customFormat="1" ht="33" customHeight="1">
      <c r="B158" s="32"/>
      <c r="C158" s="136" t="s">
        <v>328</v>
      </c>
      <c r="D158" s="136" t="s">
        <v>302</v>
      </c>
      <c r="E158" s="137" t="s">
        <v>1815</v>
      </c>
      <c r="F158" s="138" t="s">
        <v>1816</v>
      </c>
      <c r="G158" s="139" t="s">
        <v>1520</v>
      </c>
      <c r="H158" s="140">
        <v>17.148</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2889</v>
      </c>
    </row>
    <row r="159" spans="2:65" s="12" customFormat="1">
      <c r="B159" s="170"/>
      <c r="D159" s="149" t="s">
        <v>1489</v>
      </c>
      <c r="E159" s="171" t="s">
        <v>1</v>
      </c>
      <c r="F159" s="172" t="s">
        <v>1490</v>
      </c>
      <c r="H159" s="171" t="s">
        <v>1</v>
      </c>
      <c r="I159" s="173"/>
      <c r="L159" s="170"/>
      <c r="M159" s="174"/>
      <c r="T159" s="175"/>
      <c r="AT159" s="171" t="s">
        <v>1489</v>
      </c>
      <c r="AU159" s="171" t="s">
        <v>90</v>
      </c>
      <c r="AV159" s="12" t="s">
        <v>88</v>
      </c>
      <c r="AW159" s="12" t="s">
        <v>36</v>
      </c>
      <c r="AX159" s="12" t="s">
        <v>81</v>
      </c>
      <c r="AY159" s="171" t="s">
        <v>299</v>
      </c>
    </row>
    <row r="160" spans="2:65" s="12" customFormat="1">
      <c r="B160" s="170"/>
      <c r="D160" s="149" t="s">
        <v>1489</v>
      </c>
      <c r="E160" s="171" t="s">
        <v>1</v>
      </c>
      <c r="F160" s="172" t="s">
        <v>2879</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2032</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2890</v>
      </c>
      <c r="H162" s="179">
        <v>17.148</v>
      </c>
      <c r="I162" s="180"/>
      <c r="L162" s="176"/>
      <c r="M162" s="181"/>
      <c r="T162" s="182"/>
      <c r="AT162" s="177" t="s">
        <v>1489</v>
      </c>
      <c r="AU162" s="177" t="s">
        <v>90</v>
      </c>
      <c r="AV162" s="13" t="s">
        <v>90</v>
      </c>
      <c r="AW162" s="13" t="s">
        <v>36</v>
      </c>
      <c r="AX162" s="13" t="s">
        <v>88</v>
      </c>
      <c r="AY162" s="177" t="s">
        <v>299</v>
      </c>
    </row>
    <row r="163" spans="2:65" s="1" customFormat="1" ht="33" customHeight="1">
      <c r="B163" s="32"/>
      <c r="C163" s="136" t="s">
        <v>333</v>
      </c>
      <c r="D163" s="136" t="s">
        <v>302</v>
      </c>
      <c r="E163" s="137" t="s">
        <v>2034</v>
      </c>
      <c r="F163" s="138" t="s">
        <v>2035</v>
      </c>
      <c r="G163" s="139" t="s">
        <v>1520</v>
      </c>
      <c r="H163" s="140">
        <v>28.58</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2891</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2879</v>
      </c>
      <c r="H165" s="171" t="s">
        <v>1</v>
      </c>
      <c r="I165" s="173"/>
      <c r="L165" s="170"/>
      <c r="M165" s="174"/>
      <c r="T165" s="175"/>
      <c r="AT165" s="171" t="s">
        <v>1489</v>
      </c>
      <c r="AU165" s="171" t="s">
        <v>90</v>
      </c>
      <c r="AV165" s="12" t="s">
        <v>88</v>
      </c>
      <c r="AW165" s="12" t="s">
        <v>36</v>
      </c>
      <c r="AX165" s="12" t="s">
        <v>81</v>
      </c>
      <c r="AY165" s="171" t="s">
        <v>299</v>
      </c>
    </row>
    <row r="166" spans="2:65" s="12" customFormat="1">
      <c r="B166" s="170"/>
      <c r="D166" s="149" t="s">
        <v>1489</v>
      </c>
      <c r="E166" s="171" t="s">
        <v>1</v>
      </c>
      <c r="F166" s="172" t="s">
        <v>2037</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E167" s="177" t="s">
        <v>1</v>
      </c>
      <c r="F167" s="178" t="s">
        <v>2892</v>
      </c>
      <c r="H167" s="179">
        <v>28.58</v>
      </c>
      <c r="I167" s="180"/>
      <c r="L167" s="176"/>
      <c r="M167" s="181"/>
      <c r="T167" s="182"/>
      <c r="AT167" s="177" t="s">
        <v>1489</v>
      </c>
      <c r="AU167" s="177" t="s">
        <v>90</v>
      </c>
      <c r="AV167" s="13" t="s">
        <v>90</v>
      </c>
      <c r="AW167" s="13" t="s">
        <v>36</v>
      </c>
      <c r="AX167" s="13" t="s">
        <v>88</v>
      </c>
      <c r="AY167" s="177" t="s">
        <v>299</v>
      </c>
    </row>
    <row r="168" spans="2:65" s="1" customFormat="1" ht="33" customHeight="1">
      <c r="B168" s="32"/>
      <c r="C168" s="136" t="s">
        <v>337</v>
      </c>
      <c r="D168" s="136" t="s">
        <v>302</v>
      </c>
      <c r="E168" s="137" t="s">
        <v>2039</v>
      </c>
      <c r="F168" s="138" t="s">
        <v>2040</v>
      </c>
      <c r="G168" s="139" t="s">
        <v>1520</v>
      </c>
      <c r="H168" s="140">
        <v>78.593999999999994</v>
      </c>
      <c r="I168" s="141"/>
      <c r="J168" s="142">
        <f>ROUND(I168*H168,2)</f>
        <v>0</v>
      </c>
      <c r="K168" s="138" t="s">
        <v>1487</v>
      </c>
      <c r="L168" s="32"/>
      <c r="M168" s="143" t="s">
        <v>1</v>
      </c>
      <c r="N168" s="144" t="s">
        <v>46</v>
      </c>
      <c r="P168" s="145">
        <f>O168*H168</f>
        <v>0</v>
      </c>
      <c r="Q168" s="145">
        <v>0</v>
      </c>
      <c r="R168" s="145">
        <f>Q168*H168</f>
        <v>0</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2893</v>
      </c>
    </row>
    <row r="169" spans="2:65" s="12" customFormat="1">
      <c r="B169" s="170"/>
      <c r="D169" s="149" t="s">
        <v>1489</v>
      </c>
      <c r="E169" s="171" t="s">
        <v>1</v>
      </c>
      <c r="F169" s="172" t="s">
        <v>1490</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2879</v>
      </c>
      <c r="H170" s="171" t="s">
        <v>1</v>
      </c>
      <c r="I170" s="173"/>
      <c r="L170" s="170"/>
      <c r="M170" s="174"/>
      <c r="T170" s="175"/>
      <c r="AT170" s="171" t="s">
        <v>1489</v>
      </c>
      <c r="AU170" s="171" t="s">
        <v>90</v>
      </c>
      <c r="AV170" s="12" t="s">
        <v>88</v>
      </c>
      <c r="AW170" s="12" t="s">
        <v>36</v>
      </c>
      <c r="AX170" s="12" t="s">
        <v>81</v>
      </c>
      <c r="AY170" s="171" t="s">
        <v>299</v>
      </c>
    </row>
    <row r="171" spans="2:65" s="12" customFormat="1">
      <c r="B171" s="170"/>
      <c r="D171" s="149" t="s">
        <v>1489</v>
      </c>
      <c r="E171" s="171" t="s">
        <v>1</v>
      </c>
      <c r="F171" s="172" t="s">
        <v>2042</v>
      </c>
      <c r="H171" s="171" t="s">
        <v>1</v>
      </c>
      <c r="I171" s="173"/>
      <c r="L171" s="170"/>
      <c r="M171" s="174"/>
      <c r="T171" s="175"/>
      <c r="AT171" s="171" t="s">
        <v>1489</v>
      </c>
      <c r="AU171" s="171" t="s">
        <v>90</v>
      </c>
      <c r="AV171" s="12" t="s">
        <v>88</v>
      </c>
      <c r="AW171" s="12" t="s">
        <v>36</v>
      </c>
      <c r="AX171" s="12" t="s">
        <v>81</v>
      </c>
      <c r="AY171" s="171" t="s">
        <v>299</v>
      </c>
    </row>
    <row r="172" spans="2:65" s="13" customFormat="1">
      <c r="B172" s="176"/>
      <c r="D172" s="149" t="s">
        <v>1489</v>
      </c>
      <c r="E172" s="177" t="s">
        <v>1</v>
      </c>
      <c r="F172" s="178" t="s">
        <v>2894</v>
      </c>
      <c r="H172" s="179">
        <v>78.593999999999994</v>
      </c>
      <c r="I172" s="180"/>
      <c r="L172" s="176"/>
      <c r="M172" s="181"/>
      <c r="T172" s="182"/>
      <c r="AT172" s="177" t="s">
        <v>1489</v>
      </c>
      <c r="AU172" s="177" t="s">
        <v>90</v>
      </c>
      <c r="AV172" s="13" t="s">
        <v>90</v>
      </c>
      <c r="AW172" s="13" t="s">
        <v>36</v>
      </c>
      <c r="AX172" s="13" t="s">
        <v>88</v>
      </c>
      <c r="AY172" s="177" t="s">
        <v>299</v>
      </c>
    </row>
    <row r="173" spans="2:65" s="1" customFormat="1" ht="24.15" customHeight="1">
      <c r="B173" s="32"/>
      <c r="C173" s="136" t="s">
        <v>342</v>
      </c>
      <c r="D173" s="136" t="s">
        <v>302</v>
      </c>
      <c r="E173" s="137" t="s">
        <v>1571</v>
      </c>
      <c r="F173" s="138" t="s">
        <v>1572</v>
      </c>
      <c r="G173" s="139" t="s">
        <v>1520</v>
      </c>
      <c r="H173" s="140">
        <v>3.6</v>
      </c>
      <c r="I173" s="141"/>
      <c r="J173" s="142">
        <f>ROUND(I173*H173,2)</f>
        <v>0</v>
      </c>
      <c r="K173" s="138" t="s">
        <v>1487</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2895</v>
      </c>
    </row>
    <row r="174" spans="2:65" s="12" customFormat="1">
      <c r="B174" s="170"/>
      <c r="D174" s="149" t="s">
        <v>1489</v>
      </c>
      <c r="E174" s="171" t="s">
        <v>1</v>
      </c>
      <c r="F174" s="172" t="s">
        <v>1490</v>
      </c>
      <c r="H174" s="171" t="s">
        <v>1</v>
      </c>
      <c r="I174" s="173"/>
      <c r="L174" s="170"/>
      <c r="M174" s="174"/>
      <c r="T174" s="175"/>
      <c r="AT174" s="171" t="s">
        <v>1489</v>
      </c>
      <c r="AU174" s="171" t="s">
        <v>90</v>
      </c>
      <c r="AV174" s="12" t="s">
        <v>88</v>
      </c>
      <c r="AW174" s="12" t="s">
        <v>36</v>
      </c>
      <c r="AX174" s="12" t="s">
        <v>81</v>
      </c>
      <c r="AY174" s="171" t="s">
        <v>299</v>
      </c>
    </row>
    <row r="175" spans="2:65" s="12" customFormat="1">
      <c r="B175" s="170"/>
      <c r="D175" s="149" t="s">
        <v>1489</v>
      </c>
      <c r="E175" s="171" t="s">
        <v>1</v>
      </c>
      <c r="F175" s="172" t="s">
        <v>2879</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E176" s="177" t="s">
        <v>1</v>
      </c>
      <c r="F176" s="178" t="s">
        <v>2533</v>
      </c>
      <c r="H176" s="179">
        <v>3.6</v>
      </c>
      <c r="I176" s="180"/>
      <c r="L176" s="176"/>
      <c r="M176" s="181"/>
      <c r="T176" s="182"/>
      <c r="AT176" s="177" t="s">
        <v>1489</v>
      </c>
      <c r="AU176" s="177" t="s">
        <v>90</v>
      </c>
      <c r="AV176" s="13" t="s">
        <v>90</v>
      </c>
      <c r="AW176" s="13" t="s">
        <v>36</v>
      </c>
      <c r="AX176" s="13" t="s">
        <v>88</v>
      </c>
      <c r="AY176" s="177" t="s">
        <v>299</v>
      </c>
    </row>
    <row r="177" spans="2:65" s="1" customFormat="1" ht="21.75" customHeight="1">
      <c r="B177" s="32"/>
      <c r="C177" s="136" t="s">
        <v>347</v>
      </c>
      <c r="D177" s="136" t="s">
        <v>302</v>
      </c>
      <c r="E177" s="137" t="s">
        <v>1595</v>
      </c>
      <c r="F177" s="138" t="s">
        <v>1596</v>
      </c>
      <c r="G177" s="139" t="s">
        <v>375</v>
      </c>
      <c r="H177" s="140">
        <v>166.74</v>
      </c>
      <c r="I177" s="141"/>
      <c r="J177" s="142">
        <f>ROUND(I177*H177,2)</f>
        <v>0</v>
      </c>
      <c r="K177" s="138" t="s">
        <v>1487</v>
      </c>
      <c r="L177" s="32"/>
      <c r="M177" s="143" t="s">
        <v>1</v>
      </c>
      <c r="N177" s="144" t="s">
        <v>46</v>
      </c>
      <c r="P177" s="145">
        <f>O177*H177</f>
        <v>0</v>
      </c>
      <c r="Q177" s="145">
        <v>5.8E-4</v>
      </c>
      <c r="R177" s="145">
        <f>Q177*H177</f>
        <v>9.6709200000000009E-2</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2896</v>
      </c>
    </row>
    <row r="178" spans="2:65" s="12" customFormat="1">
      <c r="B178" s="170"/>
      <c r="D178" s="149" t="s">
        <v>1489</v>
      </c>
      <c r="E178" s="171" t="s">
        <v>1</v>
      </c>
      <c r="F178" s="172" t="s">
        <v>1490</v>
      </c>
      <c r="H178" s="171" t="s">
        <v>1</v>
      </c>
      <c r="I178" s="173"/>
      <c r="L178" s="170"/>
      <c r="M178" s="174"/>
      <c r="T178" s="175"/>
      <c r="AT178" s="171" t="s">
        <v>1489</v>
      </c>
      <c r="AU178" s="171" t="s">
        <v>90</v>
      </c>
      <c r="AV178" s="12" t="s">
        <v>88</v>
      </c>
      <c r="AW178" s="12" t="s">
        <v>36</v>
      </c>
      <c r="AX178" s="12" t="s">
        <v>81</v>
      </c>
      <c r="AY178" s="171" t="s">
        <v>299</v>
      </c>
    </row>
    <row r="179" spans="2:65" s="12" customFormat="1">
      <c r="B179" s="170"/>
      <c r="D179" s="149" t="s">
        <v>1489</v>
      </c>
      <c r="E179" s="171" t="s">
        <v>1</v>
      </c>
      <c r="F179" s="172" t="s">
        <v>2879</v>
      </c>
      <c r="H179" s="171" t="s">
        <v>1</v>
      </c>
      <c r="I179" s="173"/>
      <c r="L179" s="170"/>
      <c r="M179" s="174"/>
      <c r="T179" s="175"/>
      <c r="AT179" s="171" t="s">
        <v>1489</v>
      </c>
      <c r="AU179" s="171" t="s">
        <v>90</v>
      </c>
      <c r="AV179" s="12" t="s">
        <v>88</v>
      </c>
      <c r="AW179" s="12" t="s">
        <v>36</v>
      </c>
      <c r="AX179" s="12" t="s">
        <v>81</v>
      </c>
      <c r="AY179" s="171" t="s">
        <v>299</v>
      </c>
    </row>
    <row r="180" spans="2:65" s="13" customFormat="1" ht="20.399999999999999">
      <c r="B180" s="176"/>
      <c r="D180" s="149" t="s">
        <v>1489</v>
      </c>
      <c r="E180" s="177" t="s">
        <v>1</v>
      </c>
      <c r="F180" s="178" t="s">
        <v>2897</v>
      </c>
      <c r="H180" s="179">
        <v>153.30000000000001</v>
      </c>
      <c r="I180" s="180"/>
      <c r="L180" s="176"/>
      <c r="M180" s="181"/>
      <c r="T180" s="182"/>
      <c r="AT180" s="177" t="s">
        <v>1489</v>
      </c>
      <c r="AU180" s="177" t="s">
        <v>90</v>
      </c>
      <c r="AV180" s="13" t="s">
        <v>90</v>
      </c>
      <c r="AW180" s="13" t="s">
        <v>36</v>
      </c>
      <c r="AX180" s="13" t="s">
        <v>81</v>
      </c>
      <c r="AY180" s="177" t="s">
        <v>299</v>
      </c>
    </row>
    <row r="181" spans="2:65" s="13" customFormat="1">
      <c r="B181" s="176"/>
      <c r="D181" s="149" t="s">
        <v>1489</v>
      </c>
      <c r="E181" s="177" t="s">
        <v>1</v>
      </c>
      <c r="F181" s="178" t="s">
        <v>2898</v>
      </c>
      <c r="H181" s="179">
        <v>13.44</v>
      </c>
      <c r="I181" s="180"/>
      <c r="L181" s="176"/>
      <c r="M181" s="181"/>
      <c r="T181" s="182"/>
      <c r="AT181" s="177" t="s">
        <v>1489</v>
      </c>
      <c r="AU181" s="177" t="s">
        <v>90</v>
      </c>
      <c r="AV181" s="13" t="s">
        <v>90</v>
      </c>
      <c r="AW181" s="13" t="s">
        <v>36</v>
      </c>
      <c r="AX181" s="13" t="s">
        <v>81</v>
      </c>
      <c r="AY181" s="177" t="s">
        <v>299</v>
      </c>
    </row>
    <row r="182" spans="2:65" s="14" customFormat="1">
      <c r="B182" s="183"/>
      <c r="D182" s="149" t="s">
        <v>1489</v>
      </c>
      <c r="E182" s="184" t="s">
        <v>1</v>
      </c>
      <c r="F182" s="185" t="s">
        <v>1496</v>
      </c>
      <c r="H182" s="186">
        <v>166.74</v>
      </c>
      <c r="I182" s="187"/>
      <c r="L182" s="183"/>
      <c r="M182" s="188"/>
      <c r="T182" s="189"/>
      <c r="AT182" s="184" t="s">
        <v>1489</v>
      </c>
      <c r="AU182" s="184" t="s">
        <v>90</v>
      </c>
      <c r="AV182" s="14" t="s">
        <v>318</v>
      </c>
      <c r="AW182" s="14" t="s">
        <v>36</v>
      </c>
      <c r="AX182" s="14" t="s">
        <v>88</v>
      </c>
      <c r="AY182" s="184" t="s">
        <v>299</v>
      </c>
    </row>
    <row r="183" spans="2:65" s="1" customFormat="1" ht="21.75" customHeight="1">
      <c r="B183" s="32"/>
      <c r="C183" s="136" t="s">
        <v>351</v>
      </c>
      <c r="D183" s="136" t="s">
        <v>302</v>
      </c>
      <c r="E183" s="137" t="s">
        <v>1605</v>
      </c>
      <c r="F183" s="138" t="s">
        <v>1606</v>
      </c>
      <c r="G183" s="139" t="s">
        <v>375</v>
      </c>
      <c r="H183" s="140">
        <v>166.74</v>
      </c>
      <c r="I183" s="141"/>
      <c r="J183" s="142">
        <f>ROUND(I183*H183,2)</f>
        <v>0</v>
      </c>
      <c r="K183" s="138" t="s">
        <v>1487</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2899</v>
      </c>
    </row>
    <row r="184" spans="2:65" s="1" customFormat="1" ht="37.950000000000003" customHeight="1">
      <c r="B184" s="32"/>
      <c r="C184" s="136" t="s">
        <v>8</v>
      </c>
      <c r="D184" s="136" t="s">
        <v>302</v>
      </c>
      <c r="E184" s="137" t="s">
        <v>1608</v>
      </c>
      <c r="F184" s="138" t="s">
        <v>1609</v>
      </c>
      <c r="G184" s="139" t="s">
        <v>1520</v>
      </c>
      <c r="H184" s="140">
        <v>37.154000000000003</v>
      </c>
      <c r="I184" s="141"/>
      <c r="J184" s="142">
        <f>ROUND(I184*H184,2)</f>
        <v>0</v>
      </c>
      <c r="K184" s="138" t="s">
        <v>1487</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2900</v>
      </c>
    </row>
    <row r="185" spans="2:65" s="12" customFormat="1">
      <c r="B185" s="170"/>
      <c r="D185" s="149" t="s">
        <v>1489</v>
      </c>
      <c r="E185" s="171" t="s">
        <v>1</v>
      </c>
      <c r="F185" s="172" t="s">
        <v>1490</v>
      </c>
      <c r="H185" s="171" t="s">
        <v>1</v>
      </c>
      <c r="I185" s="173"/>
      <c r="L185" s="170"/>
      <c r="M185" s="174"/>
      <c r="T185" s="175"/>
      <c r="AT185" s="171" t="s">
        <v>1489</v>
      </c>
      <c r="AU185" s="171" t="s">
        <v>90</v>
      </c>
      <c r="AV185" s="12" t="s">
        <v>88</v>
      </c>
      <c r="AW185" s="12" t="s">
        <v>36</v>
      </c>
      <c r="AX185" s="12" t="s">
        <v>81</v>
      </c>
      <c r="AY185" s="171" t="s">
        <v>299</v>
      </c>
    </row>
    <row r="186" spans="2:65" s="12" customFormat="1">
      <c r="B186" s="170"/>
      <c r="D186" s="149" t="s">
        <v>1489</v>
      </c>
      <c r="E186" s="171" t="s">
        <v>1</v>
      </c>
      <c r="F186" s="172" t="s">
        <v>2879</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E187" s="177" t="s">
        <v>1</v>
      </c>
      <c r="F187" s="178" t="s">
        <v>2901</v>
      </c>
      <c r="H187" s="179">
        <v>18.577000000000002</v>
      </c>
      <c r="I187" s="180"/>
      <c r="L187" s="176"/>
      <c r="M187" s="181"/>
      <c r="T187" s="182"/>
      <c r="AT187" s="177" t="s">
        <v>1489</v>
      </c>
      <c r="AU187" s="177" t="s">
        <v>90</v>
      </c>
      <c r="AV187" s="13" t="s">
        <v>90</v>
      </c>
      <c r="AW187" s="13" t="s">
        <v>36</v>
      </c>
      <c r="AX187" s="13" t="s">
        <v>81</v>
      </c>
      <c r="AY187" s="177" t="s">
        <v>299</v>
      </c>
    </row>
    <row r="188" spans="2:65" s="13" customFormat="1">
      <c r="B188" s="176"/>
      <c r="D188" s="149" t="s">
        <v>1489</v>
      </c>
      <c r="E188" s="177" t="s">
        <v>1</v>
      </c>
      <c r="F188" s="178" t="s">
        <v>2902</v>
      </c>
      <c r="H188" s="179">
        <v>18.577000000000002</v>
      </c>
      <c r="I188" s="180"/>
      <c r="L188" s="176"/>
      <c r="M188" s="181"/>
      <c r="T188" s="182"/>
      <c r="AT188" s="177" t="s">
        <v>1489</v>
      </c>
      <c r="AU188" s="177" t="s">
        <v>90</v>
      </c>
      <c r="AV188" s="13" t="s">
        <v>90</v>
      </c>
      <c r="AW188" s="13" t="s">
        <v>36</v>
      </c>
      <c r="AX188" s="13" t="s">
        <v>81</v>
      </c>
      <c r="AY188" s="177" t="s">
        <v>299</v>
      </c>
    </row>
    <row r="189" spans="2:65" s="14" customFormat="1">
      <c r="B189" s="183"/>
      <c r="D189" s="149" t="s">
        <v>1489</v>
      </c>
      <c r="E189" s="184" t="s">
        <v>1</v>
      </c>
      <c r="F189" s="185" t="s">
        <v>1496</v>
      </c>
      <c r="H189" s="186">
        <v>37.154000000000003</v>
      </c>
      <c r="I189" s="187"/>
      <c r="L189" s="183"/>
      <c r="M189" s="188"/>
      <c r="T189" s="189"/>
      <c r="AT189" s="184" t="s">
        <v>1489</v>
      </c>
      <c r="AU189" s="184" t="s">
        <v>90</v>
      </c>
      <c r="AV189" s="14" t="s">
        <v>318</v>
      </c>
      <c r="AW189" s="14" t="s">
        <v>36</v>
      </c>
      <c r="AX189" s="14" t="s">
        <v>88</v>
      </c>
      <c r="AY189" s="184" t="s">
        <v>299</v>
      </c>
    </row>
    <row r="190" spans="2:65" s="1" customFormat="1" ht="37.950000000000003" customHeight="1">
      <c r="B190" s="32"/>
      <c r="C190" s="136" t="s">
        <v>362</v>
      </c>
      <c r="D190" s="136" t="s">
        <v>302</v>
      </c>
      <c r="E190" s="137" t="s">
        <v>1613</v>
      </c>
      <c r="F190" s="138" t="s">
        <v>1614</v>
      </c>
      <c r="G190" s="139" t="s">
        <v>1520</v>
      </c>
      <c r="H190" s="140">
        <v>91.456000000000003</v>
      </c>
      <c r="I190" s="141"/>
      <c r="J190" s="142">
        <f>ROUND(I190*H190,2)</f>
        <v>0</v>
      </c>
      <c r="K190" s="138" t="s">
        <v>1487</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2903</v>
      </c>
    </row>
    <row r="191" spans="2:65" s="12" customFormat="1">
      <c r="B191" s="170"/>
      <c r="D191" s="149" t="s">
        <v>1489</v>
      </c>
      <c r="E191" s="171" t="s">
        <v>1</v>
      </c>
      <c r="F191" s="172" t="s">
        <v>1490</v>
      </c>
      <c r="H191" s="171" t="s">
        <v>1</v>
      </c>
      <c r="I191" s="173"/>
      <c r="L191" s="170"/>
      <c r="M191" s="174"/>
      <c r="T191" s="175"/>
      <c r="AT191" s="171" t="s">
        <v>1489</v>
      </c>
      <c r="AU191" s="171" t="s">
        <v>90</v>
      </c>
      <c r="AV191" s="12" t="s">
        <v>88</v>
      </c>
      <c r="AW191" s="12" t="s">
        <v>36</v>
      </c>
      <c r="AX191" s="12" t="s">
        <v>81</v>
      </c>
      <c r="AY191" s="171" t="s">
        <v>299</v>
      </c>
    </row>
    <row r="192" spans="2:65" s="12" customFormat="1">
      <c r="B192" s="170"/>
      <c r="D192" s="149" t="s">
        <v>1489</v>
      </c>
      <c r="E192" s="171" t="s">
        <v>1</v>
      </c>
      <c r="F192" s="172" t="s">
        <v>2879</v>
      </c>
      <c r="H192" s="171" t="s">
        <v>1</v>
      </c>
      <c r="I192" s="173"/>
      <c r="L192" s="170"/>
      <c r="M192" s="174"/>
      <c r="T192" s="175"/>
      <c r="AT192" s="171" t="s">
        <v>1489</v>
      </c>
      <c r="AU192" s="171" t="s">
        <v>90</v>
      </c>
      <c r="AV192" s="12" t="s">
        <v>88</v>
      </c>
      <c r="AW192" s="12" t="s">
        <v>36</v>
      </c>
      <c r="AX192" s="12" t="s">
        <v>81</v>
      </c>
      <c r="AY192" s="171" t="s">
        <v>299</v>
      </c>
    </row>
    <row r="193" spans="2:65" s="13" customFormat="1">
      <c r="B193" s="176"/>
      <c r="D193" s="149" t="s">
        <v>1489</v>
      </c>
      <c r="E193" s="177" t="s">
        <v>1</v>
      </c>
      <c r="F193" s="178" t="s">
        <v>2904</v>
      </c>
      <c r="H193" s="179">
        <v>45.728000000000002</v>
      </c>
      <c r="I193" s="180"/>
      <c r="L193" s="176"/>
      <c r="M193" s="181"/>
      <c r="T193" s="182"/>
      <c r="AT193" s="177" t="s">
        <v>1489</v>
      </c>
      <c r="AU193" s="177" t="s">
        <v>90</v>
      </c>
      <c r="AV193" s="13" t="s">
        <v>90</v>
      </c>
      <c r="AW193" s="13" t="s">
        <v>36</v>
      </c>
      <c r="AX193" s="13" t="s">
        <v>81</v>
      </c>
      <c r="AY193" s="177" t="s">
        <v>299</v>
      </c>
    </row>
    <row r="194" spans="2:65" s="13" customFormat="1">
      <c r="B194" s="176"/>
      <c r="D194" s="149" t="s">
        <v>1489</v>
      </c>
      <c r="E194" s="177" t="s">
        <v>1</v>
      </c>
      <c r="F194" s="178" t="s">
        <v>2905</v>
      </c>
      <c r="H194" s="179">
        <v>45.728000000000002</v>
      </c>
      <c r="I194" s="180"/>
      <c r="L194" s="176"/>
      <c r="M194" s="181"/>
      <c r="T194" s="182"/>
      <c r="AT194" s="177" t="s">
        <v>1489</v>
      </c>
      <c r="AU194" s="177" t="s">
        <v>90</v>
      </c>
      <c r="AV194" s="13" t="s">
        <v>90</v>
      </c>
      <c r="AW194" s="13" t="s">
        <v>36</v>
      </c>
      <c r="AX194" s="13" t="s">
        <v>81</v>
      </c>
      <c r="AY194" s="177" t="s">
        <v>299</v>
      </c>
    </row>
    <row r="195" spans="2:65" s="14" customFormat="1">
      <c r="B195" s="183"/>
      <c r="D195" s="149" t="s">
        <v>1489</v>
      </c>
      <c r="E195" s="184" t="s">
        <v>1</v>
      </c>
      <c r="F195" s="185" t="s">
        <v>1496</v>
      </c>
      <c r="H195" s="186">
        <v>91.456000000000003</v>
      </c>
      <c r="I195" s="187"/>
      <c r="L195" s="183"/>
      <c r="M195" s="188"/>
      <c r="T195" s="189"/>
      <c r="AT195" s="184" t="s">
        <v>1489</v>
      </c>
      <c r="AU195" s="184" t="s">
        <v>90</v>
      </c>
      <c r="AV195" s="14" t="s">
        <v>318</v>
      </c>
      <c r="AW195" s="14" t="s">
        <v>36</v>
      </c>
      <c r="AX195" s="14" t="s">
        <v>88</v>
      </c>
      <c r="AY195" s="184" t="s">
        <v>299</v>
      </c>
    </row>
    <row r="196" spans="2:65" s="1" customFormat="1" ht="37.950000000000003" customHeight="1">
      <c r="B196" s="32"/>
      <c r="C196" s="136" t="s">
        <v>367</v>
      </c>
      <c r="D196" s="136" t="s">
        <v>302</v>
      </c>
      <c r="E196" s="137" t="s">
        <v>2063</v>
      </c>
      <c r="F196" s="138" t="s">
        <v>2064</v>
      </c>
      <c r="G196" s="139" t="s">
        <v>1520</v>
      </c>
      <c r="H196" s="140">
        <v>14.288</v>
      </c>
      <c r="I196" s="141"/>
      <c r="J196" s="142">
        <f>ROUND(I196*H196,2)</f>
        <v>0</v>
      </c>
      <c r="K196" s="138" t="s">
        <v>1487</v>
      </c>
      <c r="L196" s="32"/>
      <c r="M196" s="143" t="s">
        <v>1</v>
      </c>
      <c r="N196" s="144" t="s">
        <v>46</v>
      </c>
      <c r="P196" s="145">
        <f>O196*H196</f>
        <v>0</v>
      </c>
      <c r="Q196" s="145">
        <v>0</v>
      </c>
      <c r="R196" s="145">
        <f>Q196*H196</f>
        <v>0</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2906</v>
      </c>
    </row>
    <row r="197" spans="2:65" s="12" customFormat="1">
      <c r="B197" s="170"/>
      <c r="D197" s="149" t="s">
        <v>1489</v>
      </c>
      <c r="E197" s="171" t="s">
        <v>1</v>
      </c>
      <c r="F197" s="172" t="s">
        <v>1490</v>
      </c>
      <c r="H197" s="171" t="s">
        <v>1</v>
      </c>
      <c r="I197" s="173"/>
      <c r="L197" s="170"/>
      <c r="M197" s="174"/>
      <c r="T197" s="175"/>
      <c r="AT197" s="171" t="s">
        <v>1489</v>
      </c>
      <c r="AU197" s="171" t="s">
        <v>90</v>
      </c>
      <c r="AV197" s="12" t="s">
        <v>88</v>
      </c>
      <c r="AW197" s="12" t="s">
        <v>36</v>
      </c>
      <c r="AX197" s="12" t="s">
        <v>81</v>
      </c>
      <c r="AY197" s="171" t="s">
        <v>299</v>
      </c>
    </row>
    <row r="198" spans="2:65" s="12" customFormat="1">
      <c r="B198" s="170"/>
      <c r="D198" s="149" t="s">
        <v>1489</v>
      </c>
      <c r="E198" s="171" t="s">
        <v>1</v>
      </c>
      <c r="F198" s="172" t="s">
        <v>2879</v>
      </c>
      <c r="H198" s="171" t="s">
        <v>1</v>
      </c>
      <c r="I198" s="173"/>
      <c r="L198" s="170"/>
      <c r="M198" s="174"/>
      <c r="T198" s="175"/>
      <c r="AT198" s="171" t="s">
        <v>1489</v>
      </c>
      <c r="AU198" s="171" t="s">
        <v>90</v>
      </c>
      <c r="AV198" s="12" t="s">
        <v>88</v>
      </c>
      <c r="AW198" s="12" t="s">
        <v>36</v>
      </c>
      <c r="AX198" s="12" t="s">
        <v>81</v>
      </c>
      <c r="AY198" s="171" t="s">
        <v>299</v>
      </c>
    </row>
    <row r="199" spans="2:65" s="13" customFormat="1">
      <c r="B199" s="176"/>
      <c r="D199" s="149" t="s">
        <v>1489</v>
      </c>
      <c r="E199" s="177" t="s">
        <v>1</v>
      </c>
      <c r="F199" s="178" t="s">
        <v>2907</v>
      </c>
      <c r="H199" s="179">
        <v>7.1440000000000001</v>
      </c>
      <c r="I199" s="180"/>
      <c r="L199" s="176"/>
      <c r="M199" s="181"/>
      <c r="T199" s="182"/>
      <c r="AT199" s="177" t="s">
        <v>1489</v>
      </c>
      <c r="AU199" s="177" t="s">
        <v>90</v>
      </c>
      <c r="AV199" s="13" t="s">
        <v>90</v>
      </c>
      <c r="AW199" s="13" t="s">
        <v>36</v>
      </c>
      <c r="AX199" s="13" t="s">
        <v>81</v>
      </c>
      <c r="AY199" s="177" t="s">
        <v>299</v>
      </c>
    </row>
    <row r="200" spans="2:65" s="13" customFormat="1">
      <c r="B200" s="176"/>
      <c r="D200" s="149" t="s">
        <v>1489</v>
      </c>
      <c r="E200" s="177" t="s">
        <v>1</v>
      </c>
      <c r="F200" s="178" t="s">
        <v>2908</v>
      </c>
      <c r="H200" s="179">
        <v>7.1440000000000001</v>
      </c>
      <c r="I200" s="180"/>
      <c r="L200" s="176"/>
      <c r="M200" s="181"/>
      <c r="T200" s="182"/>
      <c r="AT200" s="177" t="s">
        <v>1489</v>
      </c>
      <c r="AU200" s="177" t="s">
        <v>90</v>
      </c>
      <c r="AV200" s="13" t="s">
        <v>90</v>
      </c>
      <c r="AW200" s="13" t="s">
        <v>36</v>
      </c>
      <c r="AX200" s="13" t="s">
        <v>81</v>
      </c>
      <c r="AY200" s="177" t="s">
        <v>299</v>
      </c>
    </row>
    <row r="201" spans="2:65" s="14" customFormat="1">
      <c r="B201" s="183"/>
      <c r="D201" s="149" t="s">
        <v>1489</v>
      </c>
      <c r="E201" s="184" t="s">
        <v>1</v>
      </c>
      <c r="F201" s="185" t="s">
        <v>1496</v>
      </c>
      <c r="H201" s="186">
        <v>14.288</v>
      </c>
      <c r="I201" s="187"/>
      <c r="L201" s="183"/>
      <c r="M201" s="188"/>
      <c r="T201" s="189"/>
      <c r="AT201" s="184" t="s">
        <v>1489</v>
      </c>
      <c r="AU201" s="184" t="s">
        <v>90</v>
      </c>
      <c r="AV201" s="14" t="s">
        <v>318</v>
      </c>
      <c r="AW201" s="14" t="s">
        <v>36</v>
      </c>
      <c r="AX201" s="14" t="s">
        <v>88</v>
      </c>
      <c r="AY201" s="184" t="s">
        <v>299</v>
      </c>
    </row>
    <row r="202" spans="2:65" s="1" customFormat="1" ht="37.950000000000003" customHeight="1">
      <c r="B202" s="32"/>
      <c r="C202" s="136" t="s">
        <v>372</v>
      </c>
      <c r="D202" s="136" t="s">
        <v>302</v>
      </c>
      <c r="E202" s="137" t="s">
        <v>2068</v>
      </c>
      <c r="F202" s="138" t="s">
        <v>2069</v>
      </c>
      <c r="G202" s="139" t="s">
        <v>1520</v>
      </c>
      <c r="H202" s="140">
        <v>71.45</v>
      </c>
      <c r="I202" s="141"/>
      <c r="J202" s="142">
        <f>ROUND(I202*H202,2)</f>
        <v>0</v>
      </c>
      <c r="K202" s="138" t="s">
        <v>1487</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2909</v>
      </c>
    </row>
    <row r="203" spans="2:65" s="12" customFormat="1">
      <c r="B203" s="170"/>
      <c r="D203" s="149" t="s">
        <v>1489</v>
      </c>
      <c r="E203" s="171" t="s">
        <v>1</v>
      </c>
      <c r="F203" s="172" t="s">
        <v>1490</v>
      </c>
      <c r="H203" s="171" t="s">
        <v>1</v>
      </c>
      <c r="I203" s="173"/>
      <c r="L203" s="170"/>
      <c r="M203" s="174"/>
      <c r="T203" s="175"/>
      <c r="AT203" s="171" t="s">
        <v>1489</v>
      </c>
      <c r="AU203" s="171" t="s">
        <v>90</v>
      </c>
      <c r="AV203" s="12" t="s">
        <v>88</v>
      </c>
      <c r="AW203" s="12" t="s">
        <v>36</v>
      </c>
      <c r="AX203" s="12" t="s">
        <v>81</v>
      </c>
      <c r="AY203" s="171" t="s">
        <v>299</v>
      </c>
    </row>
    <row r="204" spans="2:65" s="12" customFormat="1">
      <c r="B204" s="170"/>
      <c r="D204" s="149" t="s">
        <v>1489</v>
      </c>
      <c r="E204" s="171" t="s">
        <v>1</v>
      </c>
      <c r="F204" s="172" t="s">
        <v>2879</v>
      </c>
      <c r="H204" s="171" t="s">
        <v>1</v>
      </c>
      <c r="I204" s="173"/>
      <c r="L204" s="170"/>
      <c r="M204" s="174"/>
      <c r="T204" s="175"/>
      <c r="AT204" s="171" t="s">
        <v>1489</v>
      </c>
      <c r="AU204" s="171" t="s">
        <v>90</v>
      </c>
      <c r="AV204" s="12" t="s">
        <v>88</v>
      </c>
      <c r="AW204" s="12" t="s">
        <v>36</v>
      </c>
      <c r="AX204" s="12" t="s">
        <v>81</v>
      </c>
      <c r="AY204" s="171" t="s">
        <v>299</v>
      </c>
    </row>
    <row r="205" spans="2:65" s="13" customFormat="1">
      <c r="B205" s="176"/>
      <c r="D205" s="149" t="s">
        <v>1489</v>
      </c>
      <c r="E205" s="177" t="s">
        <v>1</v>
      </c>
      <c r="F205" s="178" t="s">
        <v>2910</v>
      </c>
      <c r="H205" s="179">
        <v>71.45</v>
      </c>
      <c r="I205" s="180"/>
      <c r="L205" s="176"/>
      <c r="M205" s="181"/>
      <c r="T205" s="182"/>
      <c r="AT205" s="177" t="s">
        <v>1489</v>
      </c>
      <c r="AU205" s="177" t="s">
        <v>90</v>
      </c>
      <c r="AV205" s="13" t="s">
        <v>90</v>
      </c>
      <c r="AW205" s="13" t="s">
        <v>36</v>
      </c>
      <c r="AX205" s="13" t="s">
        <v>81</v>
      </c>
      <c r="AY205" s="177" t="s">
        <v>299</v>
      </c>
    </row>
    <row r="206" spans="2:65" s="14" customFormat="1">
      <c r="B206" s="183"/>
      <c r="D206" s="149" t="s">
        <v>1489</v>
      </c>
      <c r="E206" s="184" t="s">
        <v>1</v>
      </c>
      <c r="F206" s="185" t="s">
        <v>1496</v>
      </c>
      <c r="H206" s="186">
        <v>71.45</v>
      </c>
      <c r="I206" s="187"/>
      <c r="L206" s="183"/>
      <c r="M206" s="188"/>
      <c r="T206" s="189"/>
      <c r="AT206" s="184" t="s">
        <v>1489</v>
      </c>
      <c r="AU206" s="184" t="s">
        <v>90</v>
      </c>
      <c r="AV206" s="14" t="s">
        <v>318</v>
      </c>
      <c r="AW206" s="14" t="s">
        <v>36</v>
      </c>
      <c r="AX206" s="14" t="s">
        <v>88</v>
      </c>
      <c r="AY206" s="184" t="s">
        <v>299</v>
      </c>
    </row>
    <row r="207" spans="2:65" s="1" customFormat="1" ht="37.950000000000003" customHeight="1">
      <c r="B207" s="32"/>
      <c r="C207" s="136" t="s">
        <v>378</v>
      </c>
      <c r="D207" s="136" t="s">
        <v>302</v>
      </c>
      <c r="E207" s="137" t="s">
        <v>2072</v>
      </c>
      <c r="F207" s="138" t="s">
        <v>2073</v>
      </c>
      <c r="G207" s="139" t="s">
        <v>1520</v>
      </c>
      <c r="H207" s="140">
        <v>500.15</v>
      </c>
      <c r="I207" s="141"/>
      <c r="J207" s="142">
        <f>ROUND(I207*H207,2)</f>
        <v>0</v>
      </c>
      <c r="K207" s="138" t="s">
        <v>1487</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2911</v>
      </c>
    </row>
    <row r="208" spans="2:65" s="13" customFormat="1">
      <c r="B208" s="176"/>
      <c r="D208" s="149" t="s">
        <v>1489</v>
      </c>
      <c r="F208" s="178" t="s">
        <v>2912</v>
      </c>
      <c r="H208" s="179">
        <v>500.15</v>
      </c>
      <c r="I208" s="180"/>
      <c r="L208" s="176"/>
      <c r="M208" s="181"/>
      <c r="T208" s="182"/>
      <c r="AT208" s="177" t="s">
        <v>1489</v>
      </c>
      <c r="AU208" s="177" t="s">
        <v>90</v>
      </c>
      <c r="AV208" s="13" t="s">
        <v>90</v>
      </c>
      <c r="AW208" s="13" t="s">
        <v>4</v>
      </c>
      <c r="AX208" s="13" t="s">
        <v>88</v>
      </c>
      <c r="AY208" s="177" t="s">
        <v>299</v>
      </c>
    </row>
    <row r="209" spans="2:65" s="1" customFormat="1" ht="24.15" customHeight="1">
      <c r="B209" s="32"/>
      <c r="C209" s="136" t="s">
        <v>384</v>
      </c>
      <c r="D209" s="136" t="s">
        <v>302</v>
      </c>
      <c r="E209" s="137" t="s">
        <v>1626</v>
      </c>
      <c r="F209" s="138" t="s">
        <v>1627</v>
      </c>
      <c r="G209" s="139" t="s">
        <v>1520</v>
      </c>
      <c r="H209" s="140">
        <v>18.577000000000002</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2913</v>
      </c>
    </row>
    <row r="210" spans="2:65" s="12" customFormat="1">
      <c r="B210" s="170"/>
      <c r="D210" s="149" t="s">
        <v>1489</v>
      </c>
      <c r="E210" s="171" t="s">
        <v>1</v>
      </c>
      <c r="F210" s="172" t="s">
        <v>1490</v>
      </c>
      <c r="H210" s="171" t="s">
        <v>1</v>
      </c>
      <c r="I210" s="173"/>
      <c r="L210" s="170"/>
      <c r="M210" s="174"/>
      <c r="T210" s="175"/>
      <c r="AT210" s="171" t="s">
        <v>1489</v>
      </c>
      <c r="AU210" s="171" t="s">
        <v>90</v>
      </c>
      <c r="AV210" s="12" t="s">
        <v>88</v>
      </c>
      <c r="AW210" s="12" t="s">
        <v>36</v>
      </c>
      <c r="AX210" s="12" t="s">
        <v>81</v>
      </c>
      <c r="AY210" s="171" t="s">
        <v>299</v>
      </c>
    </row>
    <row r="211" spans="2:65" s="12" customFormat="1">
      <c r="B211" s="170"/>
      <c r="D211" s="149" t="s">
        <v>1489</v>
      </c>
      <c r="E211" s="171" t="s">
        <v>1</v>
      </c>
      <c r="F211" s="172" t="s">
        <v>2879</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2914</v>
      </c>
      <c r="H212" s="179">
        <v>18.577000000000002</v>
      </c>
      <c r="I212" s="180"/>
      <c r="L212" s="176"/>
      <c r="M212" s="181"/>
      <c r="T212" s="182"/>
      <c r="AT212" s="177" t="s">
        <v>1489</v>
      </c>
      <c r="AU212" s="177" t="s">
        <v>90</v>
      </c>
      <c r="AV212" s="13" t="s">
        <v>90</v>
      </c>
      <c r="AW212" s="13" t="s">
        <v>36</v>
      </c>
      <c r="AX212" s="13" t="s">
        <v>88</v>
      </c>
      <c r="AY212" s="177" t="s">
        <v>299</v>
      </c>
    </row>
    <row r="213" spans="2:65" s="1" customFormat="1" ht="24.15" customHeight="1">
      <c r="B213" s="32"/>
      <c r="C213" s="136" t="s">
        <v>389</v>
      </c>
      <c r="D213" s="136" t="s">
        <v>302</v>
      </c>
      <c r="E213" s="137" t="s">
        <v>1630</v>
      </c>
      <c r="F213" s="138" t="s">
        <v>1631</v>
      </c>
      <c r="G213" s="139" t="s">
        <v>1520</v>
      </c>
      <c r="H213" s="140">
        <v>45.728000000000002</v>
      </c>
      <c r="I213" s="141"/>
      <c r="J213" s="142">
        <f>ROUND(I213*H213,2)</f>
        <v>0</v>
      </c>
      <c r="K213" s="138" t="s">
        <v>1487</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2915</v>
      </c>
    </row>
    <row r="214" spans="2:65" s="12" customFormat="1">
      <c r="B214" s="170"/>
      <c r="D214" s="149" t="s">
        <v>1489</v>
      </c>
      <c r="E214" s="171" t="s">
        <v>1</v>
      </c>
      <c r="F214" s="172" t="s">
        <v>1490</v>
      </c>
      <c r="H214" s="171" t="s">
        <v>1</v>
      </c>
      <c r="I214" s="173"/>
      <c r="L214" s="170"/>
      <c r="M214" s="174"/>
      <c r="T214" s="175"/>
      <c r="AT214" s="171" t="s">
        <v>1489</v>
      </c>
      <c r="AU214" s="171" t="s">
        <v>90</v>
      </c>
      <c r="AV214" s="12" t="s">
        <v>88</v>
      </c>
      <c r="AW214" s="12" t="s">
        <v>36</v>
      </c>
      <c r="AX214" s="12" t="s">
        <v>81</v>
      </c>
      <c r="AY214" s="171" t="s">
        <v>299</v>
      </c>
    </row>
    <row r="215" spans="2:65" s="12" customFormat="1">
      <c r="B215" s="170"/>
      <c r="D215" s="149" t="s">
        <v>1489</v>
      </c>
      <c r="E215" s="171" t="s">
        <v>1</v>
      </c>
      <c r="F215" s="172" t="s">
        <v>2879</v>
      </c>
      <c r="H215" s="171" t="s">
        <v>1</v>
      </c>
      <c r="I215" s="173"/>
      <c r="L215" s="170"/>
      <c r="M215" s="174"/>
      <c r="T215" s="175"/>
      <c r="AT215" s="171" t="s">
        <v>1489</v>
      </c>
      <c r="AU215" s="171" t="s">
        <v>90</v>
      </c>
      <c r="AV215" s="12" t="s">
        <v>88</v>
      </c>
      <c r="AW215" s="12" t="s">
        <v>36</v>
      </c>
      <c r="AX215" s="12" t="s">
        <v>81</v>
      </c>
      <c r="AY215" s="171" t="s">
        <v>299</v>
      </c>
    </row>
    <row r="216" spans="2:65" s="13" customFormat="1">
      <c r="B216" s="176"/>
      <c r="D216" s="149" t="s">
        <v>1489</v>
      </c>
      <c r="E216" s="177" t="s">
        <v>1</v>
      </c>
      <c r="F216" s="178" t="s">
        <v>2916</v>
      </c>
      <c r="H216" s="179">
        <v>45.728000000000002</v>
      </c>
      <c r="I216" s="180"/>
      <c r="L216" s="176"/>
      <c r="M216" s="181"/>
      <c r="T216" s="182"/>
      <c r="AT216" s="177" t="s">
        <v>1489</v>
      </c>
      <c r="AU216" s="177" t="s">
        <v>90</v>
      </c>
      <c r="AV216" s="13" t="s">
        <v>90</v>
      </c>
      <c r="AW216" s="13" t="s">
        <v>36</v>
      </c>
      <c r="AX216" s="13" t="s">
        <v>88</v>
      </c>
      <c r="AY216" s="177" t="s">
        <v>299</v>
      </c>
    </row>
    <row r="217" spans="2:65" s="1" customFormat="1" ht="24.15" customHeight="1">
      <c r="B217" s="32"/>
      <c r="C217" s="136" t="s">
        <v>394</v>
      </c>
      <c r="D217" s="136" t="s">
        <v>302</v>
      </c>
      <c r="E217" s="137" t="s">
        <v>2080</v>
      </c>
      <c r="F217" s="138" t="s">
        <v>2081</v>
      </c>
      <c r="G217" s="139" t="s">
        <v>1520</v>
      </c>
      <c r="H217" s="140">
        <v>7.1440000000000001</v>
      </c>
      <c r="I217" s="141"/>
      <c r="J217" s="142">
        <f>ROUND(I217*H217,2)</f>
        <v>0</v>
      </c>
      <c r="K217" s="138" t="s">
        <v>1487</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2917</v>
      </c>
    </row>
    <row r="218" spans="2:65" s="12" customFormat="1">
      <c r="B218" s="170"/>
      <c r="D218" s="149" t="s">
        <v>1489</v>
      </c>
      <c r="E218" s="171" t="s">
        <v>1</v>
      </c>
      <c r="F218" s="172" t="s">
        <v>1490</v>
      </c>
      <c r="H218" s="171" t="s">
        <v>1</v>
      </c>
      <c r="I218" s="173"/>
      <c r="L218" s="170"/>
      <c r="M218" s="174"/>
      <c r="T218" s="175"/>
      <c r="AT218" s="171" t="s">
        <v>1489</v>
      </c>
      <c r="AU218" s="171" t="s">
        <v>90</v>
      </c>
      <c r="AV218" s="12" t="s">
        <v>88</v>
      </c>
      <c r="AW218" s="12" t="s">
        <v>36</v>
      </c>
      <c r="AX218" s="12" t="s">
        <v>81</v>
      </c>
      <c r="AY218" s="171" t="s">
        <v>299</v>
      </c>
    </row>
    <row r="219" spans="2:65" s="12" customFormat="1">
      <c r="B219" s="170"/>
      <c r="D219" s="149" t="s">
        <v>1489</v>
      </c>
      <c r="E219" s="171" t="s">
        <v>1</v>
      </c>
      <c r="F219" s="172" t="s">
        <v>2879</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2918</v>
      </c>
      <c r="H220" s="179">
        <v>7.1440000000000001</v>
      </c>
      <c r="I220" s="180"/>
      <c r="L220" s="176"/>
      <c r="M220" s="181"/>
      <c r="T220" s="182"/>
      <c r="AT220" s="177" t="s">
        <v>1489</v>
      </c>
      <c r="AU220" s="177" t="s">
        <v>90</v>
      </c>
      <c r="AV220" s="13" t="s">
        <v>90</v>
      </c>
      <c r="AW220" s="13" t="s">
        <v>36</v>
      </c>
      <c r="AX220" s="13" t="s">
        <v>88</v>
      </c>
      <c r="AY220" s="177" t="s">
        <v>299</v>
      </c>
    </row>
    <row r="221" spans="2:65" s="1" customFormat="1" ht="33" customHeight="1">
      <c r="B221" s="32"/>
      <c r="C221" s="136" t="s">
        <v>399</v>
      </c>
      <c r="D221" s="136" t="s">
        <v>302</v>
      </c>
      <c r="E221" s="137" t="s">
        <v>1634</v>
      </c>
      <c r="F221" s="138" t="s">
        <v>1635</v>
      </c>
      <c r="G221" s="139" t="s">
        <v>1636</v>
      </c>
      <c r="H221" s="140">
        <v>121.465</v>
      </c>
      <c r="I221" s="141"/>
      <c r="J221" s="142">
        <f>ROUND(I221*H221,2)</f>
        <v>0</v>
      </c>
      <c r="K221" s="138" t="s">
        <v>1487</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2919</v>
      </c>
    </row>
    <row r="222" spans="2:65" s="12" customFormat="1">
      <c r="B222" s="170"/>
      <c r="D222" s="149" t="s">
        <v>1489</v>
      </c>
      <c r="E222" s="171" t="s">
        <v>1</v>
      </c>
      <c r="F222" s="172" t="s">
        <v>1490</v>
      </c>
      <c r="H222" s="171" t="s">
        <v>1</v>
      </c>
      <c r="I222" s="173"/>
      <c r="L222" s="170"/>
      <c r="M222" s="174"/>
      <c r="T222" s="175"/>
      <c r="AT222" s="171" t="s">
        <v>1489</v>
      </c>
      <c r="AU222" s="171" t="s">
        <v>90</v>
      </c>
      <c r="AV222" s="12" t="s">
        <v>88</v>
      </c>
      <c r="AW222" s="12" t="s">
        <v>36</v>
      </c>
      <c r="AX222" s="12" t="s">
        <v>81</v>
      </c>
      <c r="AY222" s="171" t="s">
        <v>299</v>
      </c>
    </row>
    <row r="223" spans="2:65" s="12" customFormat="1">
      <c r="B223" s="170"/>
      <c r="D223" s="149" t="s">
        <v>1489</v>
      </c>
      <c r="E223" s="171" t="s">
        <v>1</v>
      </c>
      <c r="F223" s="172" t="s">
        <v>2879</v>
      </c>
      <c r="H223" s="171" t="s">
        <v>1</v>
      </c>
      <c r="I223" s="173"/>
      <c r="L223" s="170"/>
      <c r="M223" s="174"/>
      <c r="T223" s="175"/>
      <c r="AT223" s="171" t="s">
        <v>1489</v>
      </c>
      <c r="AU223" s="171" t="s">
        <v>90</v>
      </c>
      <c r="AV223" s="12" t="s">
        <v>88</v>
      </c>
      <c r="AW223" s="12" t="s">
        <v>36</v>
      </c>
      <c r="AX223" s="12" t="s">
        <v>81</v>
      </c>
      <c r="AY223" s="171" t="s">
        <v>299</v>
      </c>
    </row>
    <row r="224" spans="2:65" s="13" customFormat="1">
      <c r="B224" s="176"/>
      <c r="D224" s="149" t="s">
        <v>1489</v>
      </c>
      <c r="E224" s="177" t="s">
        <v>1</v>
      </c>
      <c r="F224" s="178" t="s">
        <v>2920</v>
      </c>
      <c r="H224" s="179">
        <v>121.465</v>
      </c>
      <c r="I224" s="180"/>
      <c r="L224" s="176"/>
      <c r="M224" s="181"/>
      <c r="T224" s="182"/>
      <c r="AT224" s="177" t="s">
        <v>1489</v>
      </c>
      <c r="AU224" s="177" t="s">
        <v>90</v>
      </c>
      <c r="AV224" s="13" t="s">
        <v>90</v>
      </c>
      <c r="AW224" s="13" t="s">
        <v>36</v>
      </c>
      <c r="AX224" s="13" t="s">
        <v>88</v>
      </c>
      <c r="AY224" s="177" t="s">
        <v>299</v>
      </c>
    </row>
    <row r="225" spans="2:65" s="1" customFormat="1" ht="16.5" customHeight="1">
      <c r="B225" s="32"/>
      <c r="C225" s="136" t="s">
        <v>7</v>
      </c>
      <c r="D225" s="136" t="s">
        <v>302</v>
      </c>
      <c r="E225" s="137" t="s">
        <v>1639</v>
      </c>
      <c r="F225" s="138" t="s">
        <v>1640</v>
      </c>
      <c r="G225" s="139" t="s">
        <v>1520</v>
      </c>
      <c r="H225" s="140">
        <v>71.448999999999998</v>
      </c>
      <c r="I225" s="141"/>
      <c r="J225" s="142">
        <f>ROUND(I225*H225,2)</f>
        <v>0</v>
      </c>
      <c r="K225" s="138" t="s">
        <v>1487</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2921</v>
      </c>
    </row>
    <row r="226" spans="2:65" s="12" customFormat="1">
      <c r="B226" s="170"/>
      <c r="D226" s="149" t="s">
        <v>1489</v>
      </c>
      <c r="E226" s="171" t="s">
        <v>1</v>
      </c>
      <c r="F226" s="172" t="s">
        <v>1490</v>
      </c>
      <c r="H226" s="171" t="s">
        <v>1</v>
      </c>
      <c r="I226" s="173"/>
      <c r="L226" s="170"/>
      <c r="M226" s="174"/>
      <c r="T226" s="175"/>
      <c r="AT226" s="171" t="s">
        <v>1489</v>
      </c>
      <c r="AU226" s="171" t="s">
        <v>90</v>
      </c>
      <c r="AV226" s="12" t="s">
        <v>88</v>
      </c>
      <c r="AW226" s="12" t="s">
        <v>36</v>
      </c>
      <c r="AX226" s="12" t="s">
        <v>81</v>
      </c>
      <c r="AY226" s="171" t="s">
        <v>299</v>
      </c>
    </row>
    <row r="227" spans="2:65" s="12" customFormat="1">
      <c r="B227" s="170"/>
      <c r="D227" s="149" t="s">
        <v>1489</v>
      </c>
      <c r="E227" s="171" t="s">
        <v>1</v>
      </c>
      <c r="F227" s="172" t="s">
        <v>2879</v>
      </c>
      <c r="H227" s="171" t="s">
        <v>1</v>
      </c>
      <c r="I227" s="173"/>
      <c r="L227" s="170"/>
      <c r="M227" s="174"/>
      <c r="T227" s="175"/>
      <c r="AT227" s="171" t="s">
        <v>1489</v>
      </c>
      <c r="AU227" s="171" t="s">
        <v>90</v>
      </c>
      <c r="AV227" s="12" t="s">
        <v>88</v>
      </c>
      <c r="AW227" s="12" t="s">
        <v>36</v>
      </c>
      <c r="AX227" s="12" t="s">
        <v>81</v>
      </c>
      <c r="AY227" s="171" t="s">
        <v>299</v>
      </c>
    </row>
    <row r="228" spans="2:65" s="13" customFormat="1">
      <c r="B228" s="176"/>
      <c r="D228" s="149" t="s">
        <v>1489</v>
      </c>
      <c r="E228" s="177" t="s">
        <v>1</v>
      </c>
      <c r="F228" s="178" t="s">
        <v>2922</v>
      </c>
      <c r="H228" s="179">
        <v>71.448999999999998</v>
      </c>
      <c r="I228" s="180"/>
      <c r="L228" s="176"/>
      <c r="M228" s="181"/>
      <c r="T228" s="182"/>
      <c r="AT228" s="177" t="s">
        <v>1489</v>
      </c>
      <c r="AU228" s="177" t="s">
        <v>90</v>
      </c>
      <c r="AV228" s="13" t="s">
        <v>90</v>
      </c>
      <c r="AW228" s="13" t="s">
        <v>36</v>
      </c>
      <c r="AX228" s="13" t="s">
        <v>88</v>
      </c>
      <c r="AY228" s="177" t="s">
        <v>299</v>
      </c>
    </row>
    <row r="229" spans="2:65" s="1" customFormat="1" ht="24.15" customHeight="1">
      <c r="B229" s="32"/>
      <c r="C229" s="136" t="s">
        <v>408</v>
      </c>
      <c r="D229" s="136" t="s">
        <v>302</v>
      </c>
      <c r="E229" s="137" t="s">
        <v>1643</v>
      </c>
      <c r="F229" s="138" t="s">
        <v>1644</v>
      </c>
      <c r="G229" s="139" t="s">
        <v>1520</v>
      </c>
      <c r="H229" s="140">
        <v>95.366</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2923</v>
      </c>
    </row>
    <row r="230" spans="2:65" s="12" customFormat="1">
      <c r="B230" s="170"/>
      <c r="D230" s="149" t="s">
        <v>1489</v>
      </c>
      <c r="E230" s="171" t="s">
        <v>1</v>
      </c>
      <c r="F230" s="172" t="s">
        <v>1490</v>
      </c>
      <c r="H230" s="171" t="s">
        <v>1</v>
      </c>
      <c r="I230" s="173"/>
      <c r="L230" s="170"/>
      <c r="M230" s="174"/>
      <c r="T230" s="175"/>
      <c r="AT230" s="171" t="s">
        <v>1489</v>
      </c>
      <c r="AU230" s="171" t="s">
        <v>90</v>
      </c>
      <c r="AV230" s="12" t="s">
        <v>88</v>
      </c>
      <c r="AW230" s="12" t="s">
        <v>36</v>
      </c>
      <c r="AX230" s="12" t="s">
        <v>81</v>
      </c>
      <c r="AY230" s="171" t="s">
        <v>299</v>
      </c>
    </row>
    <row r="231" spans="2:65" s="12" customFormat="1">
      <c r="B231" s="170"/>
      <c r="D231" s="149" t="s">
        <v>1489</v>
      </c>
      <c r="E231" s="171" t="s">
        <v>1</v>
      </c>
      <c r="F231" s="172" t="s">
        <v>2879</v>
      </c>
      <c r="H231" s="171" t="s">
        <v>1</v>
      </c>
      <c r="I231" s="173"/>
      <c r="L231" s="170"/>
      <c r="M231" s="174"/>
      <c r="T231" s="175"/>
      <c r="AT231" s="171" t="s">
        <v>1489</v>
      </c>
      <c r="AU231" s="171" t="s">
        <v>90</v>
      </c>
      <c r="AV231" s="12" t="s">
        <v>88</v>
      </c>
      <c r="AW231" s="12" t="s">
        <v>36</v>
      </c>
      <c r="AX231" s="12" t="s">
        <v>81</v>
      </c>
      <c r="AY231" s="171" t="s">
        <v>299</v>
      </c>
    </row>
    <row r="232" spans="2:65" s="12" customFormat="1">
      <c r="B232" s="170"/>
      <c r="D232" s="149" t="s">
        <v>1489</v>
      </c>
      <c r="E232" s="171" t="s">
        <v>1</v>
      </c>
      <c r="F232" s="172" t="s">
        <v>2089</v>
      </c>
      <c r="H232" s="171" t="s">
        <v>1</v>
      </c>
      <c r="I232" s="173"/>
      <c r="L232" s="170"/>
      <c r="M232" s="174"/>
      <c r="T232" s="175"/>
      <c r="AT232" s="171" t="s">
        <v>1489</v>
      </c>
      <c r="AU232" s="171" t="s">
        <v>90</v>
      </c>
      <c r="AV232" s="12" t="s">
        <v>88</v>
      </c>
      <c r="AW232" s="12" t="s">
        <v>36</v>
      </c>
      <c r="AX232" s="12" t="s">
        <v>81</v>
      </c>
      <c r="AY232" s="171" t="s">
        <v>299</v>
      </c>
    </row>
    <row r="233" spans="2:65" s="13" customFormat="1">
      <c r="B233" s="176"/>
      <c r="D233" s="149" t="s">
        <v>1489</v>
      </c>
      <c r="E233" s="177" t="s">
        <v>1</v>
      </c>
      <c r="F233" s="178" t="s">
        <v>2924</v>
      </c>
      <c r="H233" s="179">
        <v>95.366</v>
      </c>
      <c r="I233" s="180"/>
      <c r="L233" s="176"/>
      <c r="M233" s="181"/>
      <c r="T233" s="182"/>
      <c r="AT233" s="177" t="s">
        <v>1489</v>
      </c>
      <c r="AU233" s="177" t="s">
        <v>90</v>
      </c>
      <c r="AV233" s="13" t="s">
        <v>90</v>
      </c>
      <c r="AW233" s="13" t="s">
        <v>36</v>
      </c>
      <c r="AX233" s="13" t="s">
        <v>81</v>
      </c>
      <c r="AY233" s="177" t="s">
        <v>299</v>
      </c>
    </row>
    <row r="234" spans="2:65" s="12" customFormat="1">
      <c r="B234" s="170"/>
      <c r="D234" s="149" t="s">
        <v>1489</v>
      </c>
      <c r="E234" s="171" t="s">
        <v>1</v>
      </c>
      <c r="F234" s="172" t="s">
        <v>2925</v>
      </c>
      <c r="H234" s="171" t="s">
        <v>1</v>
      </c>
      <c r="I234" s="173"/>
      <c r="L234" s="170"/>
      <c r="M234" s="174"/>
      <c r="T234" s="175"/>
      <c r="AT234" s="171" t="s">
        <v>1489</v>
      </c>
      <c r="AU234" s="171" t="s">
        <v>90</v>
      </c>
      <c r="AV234" s="12" t="s">
        <v>88</v>
      </c>
      <c r="AW234" s="12" t="s">
        <v>36</v>
      </c>
      <c r="AX234" s="12" t="s">
        <v>81</v>
      </c>
      <c r="AY234" s="171" t="s">
        <v>299</v>
      </c>
    </row>
    <row r="235" spans="2:65" s="12" customFormat="1">
      <c r="B235" s="170"/>
      <c r="D235" s="149" t="s">
        <v>1489</v>
      </c>
      <c r="E235" s="171" t="s">
        <v>1</v>
      </c>
      <c r="F235" s="172" t="s">
        <v>2926</v>
      </c>
      <c r="H235" s="171" t="s">
        <v>1</v>
      </c>
      <c r="I235" s="173"/>
      <c r="L235" s="170"/>
      <c r="M235" s="174"/>
      <c r="T235" s="175"/>
      <c r="AT235" s="171" t="s">
        <v>1489</v>
      </c>
      <c r="AU235" s="171" t="s">
        <v>90</v>
      </c>
      <c r="AV235" s="12" t="s">
        <v>88</v>
      </c>
      <c r="AW235" s="12" t="s">
        <v>36</v>
      </c>
      <c r="AX235" s="12" t="s">
        <v>81</v>
      </c>
      <c r="AY235" s="171" t="s">
        <v>299</v>
      </c>
    </row>
    <row r="236" spans="2:65" s="14" customFormat="1">
      <c r="B236" s="183"/>
      <c r="D236" s="149" t="s">
        <v>1489</v>
      </c>
      <c r="E236" s="184" t="s">
        <v>1</v>
      </c>
      <c r="F236" s="185" t="s">
        <v>1496</v>
      </c>
      <c r="H236" s="186">
        <v>95.366</v>
      </c>
      <c r="I236" s="187"/>
      <c r="L236" s="183"/>
      <c r="M236" s="188"/>
      <c r="T236" s="189"/>
      <c r="AT236" s="184" t="s">
        <v>1489</v>
      </c>
      <c r="AU236" s="184" t="s">
        <v>90</v>
      </c>
      <c r="AV236" s="14" t="s">
        <v>318</v>
      </c>
      <c r="AW236" s="14" t="s">
        <v>36</v>
      </c>
      <c r="AX236" s="14" t="s">
        <v>88</v>
      </c>
      <c r="AY236" s="184" t="s">
        <v>299</v>
      </c>
    </row>
    <row r="237" spans="2:65" s="1" customFormat="1" ht="24.15" customHeight="1">
      <c r="B237" s="32"/>
      <c r="C237" s="158" t="s">
        <v>413</v>
      </c>
      <c r="D237" s="158" t="s">
        <v>340</v>
      </c>
      <c r="E237" s="159" t="s">
        <v>1665</v>
      </c>
      <c r="F237" s="160" t="s">
        <v>1666</v>
      </c>
      <c r="G237" s="161" t="s">
        <v>1520</v>
      </c>
      <c r="H237" s="162">
        <v>26.571999999999999</v>
      </c>
      <c r="I237" s="163"/>
      <c r="J237" s="164">
        <f>ROUND(I237*H237,2)</f>
        <v>0</v>
      </c>
      <c r="K237" s="160" t="s">
        <v>1</v>
      </c>
      <c r="L237" s="165"/>
      <c r="M237" s="166" t="s">
        <v>1</v>
      </c>
      <c r="N237" s="167" t="s">
        <v>46</v>
      </c>
      <c r="P237" s="145">
        <f>O237*H237</f>
        <v>0</v>
      </c>
      <c r="Q237" s="145">
        <v>0</v>
      </c>
      <c r="R237" s="145">
        <f>Q237*H237</f>
        <v>0</v>
      </c>
      <c r="S237" s="145">
        <v>0</v>
      </c>
      <c r="T237" s="146">
        <f>S237*H237</f>
        <v>0</v>
      </c>
      <c r="AR237" s="147" t="s">
        <v>337</v>
      </c>
      <c r="AT237" s="147" t="s">
        <v>340</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2927</v>
      </c>
    </row>
    <row r="238" spans="2:65" s="12" customFormat="1">
      <c r="B238" s="170"/>
      <c r="D238" s="149" t="s">
        <v>1489</v>
      </c>
      <c r="E238" s="171" t="s">
        <v>1</v>
      </c>
      <c r="F238" s="172" t="s">
        <v>1490</v>
      </c>
      <c r="H238" s="171" t="s">
        <v>1</v>
      </c>
      <c r="I238" s="173"/>
      <c r="L238" s="170"/>
      <c r="M238" s="174"/>
      <c r="T238" s="175"/>
      <c r="AT238" s="171" t="s">
        <v>1489</v>
      </c>
      <c r="AU238" s="171" t="s">
        <v>90</v>
      </c>
      <c r="AV238" s="12" t="s">
        <v>88</v>
      </c>
      <c r="AW238" s="12" t="s">
        <v>36</v>
      </c>
      <c r="AX238" s="12" t="s">
        <v>81</v>
      </c>
      <c r="AY238" s="171" t="s">
        <v>299</v>
      </c>
    </row>
    <row r="239" spans="2:65" s="12" customFormat="1">
      <c r="B239" s="170"/>
      <c r="D239" s="149" t="s">
        <v>1489</v>
      </c>
      <c r="E239" s="171" t="s">
        <v>1</v>
      </c>
      <c r="F239" s="172" t="s">
        <v>2879</v>
      </c>
      <c r="H239" s="171" t="s">
        <v>1</v>
      </c>
      <c r="I239" s="173"/>
      <c r="L239" s="170"/>
      <c r="M239" s="174"/>
      <c r="T239" s="175"/>
      <c r="AT239" s="171" t="s">
        <v>1489</v>
      </c>
      <c r="AU239" s="171" t="s">
        <v>90</v>
      </c>
      <c r="AV239" s="12" t="s">
        <v>88</v>
      </c>
      <c r="AW239" s="12" t="s">
        <v>36</v>
      </c>
      <c r="AX239" s="12" t="s">
        <v>81</v>
      </c>
      <c r="AY239" s="171" t="s">
        <v>299</v>
      </c>
    </row>
    <row r="240" spans="2:65" s="12" customFormat="1">
      <c r="B240" s="170"/>
      <c r="D240" s="149" t="s">
        <v>1489</v>
      </c>
      <c r="E240" s="171" t="s">
        <v>1</v>
      </c>
      <c r="F240" s="172" t="s">
        <v>1668</v>
      </c>
      <c r="H240" s="171" t="s">
        <v>1</v>
      </c>
      <c r="I240" s="173"/>
      <c r="L240" s="170"/>
      <c r="M240" s="174"/>
      <c r="T240" s="175"/>
      <c r="AT240" s="171" t="s">
        <v>1489</v>
      </c>
      <c r="AU240" s="171" t="s">
        <v>90</v>
      </c>
      <c r="AV240" s="12" t="s">
        <v>88</v>
      </c>
      <c r="AW240" s="12" t="s">
        <v>36</v>
      </c>
      <c r="AX240" s="12" t="s">
        <v>81</v>
      </c>
      <c r="AY240" s="171" t="s">
        <v>299</v>
      </c>
    </row>
    <row r="241" spans="2:65" s="13" customFormat="1">
      <c r="B241" s="176"/>
      <c r="D241" s="149" t="s">
        <v>1489</v>
      </c>
      <c r="E241" s="177" t="s">
        <v>1</v>
      </c>
      <c r="F241" s="178" t="s">
        <v>2928</v>
      </c>
      <c r="H241" s="179">
        <v>26.571999999999999</v>
      </c>
      <c r="I241" s="180"/>
      <c r="L241" s="176"/>
      <c r="M241" s="181"/>
      <c r="T241" s="182"/>
      <c r="AT241" s="177" t="s">
        <v>1489</v>
      </c>
      <c r="AU241" s="177" t="s">
        <v>90</v>
      </c>
      <c r="AV241" s="13" t="s">
        <v>90</v>
      </c>
      <c r="AW241" s="13" t="s">
        <v>36</v>
      </c>
      <c r="AX241" s="13" t="s">
        <v>88</v>
      </c>
      <c r="AY241" s="177" t="s">
        <v>299</v>
      </c>
    </row>
    <row r="242" spans="2:65" s="1" customFormat="1" ht="24.15" customHeight="1">
      <c r="B242" s="32"/>
      <c r="C242" s="136" t="s">
        <v>418</v>
      </c>
      <c r="D242" s="136" t="s">
        <v>302</v>
      </c>
      <c r="E242" s="137" t="s">
        <v>1670</v>
      </c>
      <c r="F242" s="138" t="s">
        <v>1671</v>
      </c>
      <c r="G242" s="139" t="s">
        <v>1520</v>
      </c>
      <c r="H242" s="140">
        <v>33.18</v>
      </c>
      <c r="I242" s="141"/>
      <c r="J242" s="142">
        <f>ROUND(I242*H242,2)</f>
        <v>0</v>
      </c>
      <c r="K242" s="138" t="s">
        <v>1487</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2929</v>
      </c>
    </row>
    <row r="243" spans="2:65" s="12" customFormat="1">
      <c r="B243" s="170"/>
      <c r="D243" s="149" t="s">
        <v>1489</v>
      </c>
      <c r="E243" s="171" t="s">
        <v>1</v>
      </c>
      <c r="F243" s="172" t="s">
        <v>1490</v>
      </c>
      <c r="H243" s="171" t="s">
        <v>1</v>
      </c>
      <c r="I243" s="173"/>
      <c r="L243" s="170"/>
      <c r="M243" s="174"/>
      <c r="T243" s="175"/>
      <c r="AT243" s="171" t="s">
        <v>1489</v>
      </c>
      <c r="AU243" s="171" t="s">
        <v>90</v>
      </c>
      <c r="AV243" s="12" t="s">
        <v>88</v>
      </c>
      <c r="AW243" s="12" t="s">
        <v>36</v>
      </c>
      <c r="AX243" s="12" t="s">
        <v>81</v>
      </c>
      <c r="AY243" s="171" t="s">
        <v>299</v>
      </c>
    </row>
    <row r="244" spans="2:65" s="12" customFormat="1">
      <c r="B244" s="170"/>
      <c r="D244" s="149" t="s">
        <v>1489</v>
      </c>
      <c r="E244" s="171" t="s">
        <v>1</v>
      </c>
      <c r="F244" s="172" t="s">
        <v>2879</v>
      </c>
      <c r="H244" s="171" t="s">
        <v>1</v>
      </c>
      <c r="I244" s="173"/>
      <c r="L244" s="170"/>
      <c r="M244" s="174"/>
      <c r="T244" s="175"/>
      <c r="AT244" s="171" t="s">
        <v>1489</v>
      </c>
      <c r="AU244" s="171" t="s">
        <v>90</v>
      </c>
      <c r="AV244" s="12" t="s">
        <v>88</v>
      </c>
      <c r="AW244" s="12" t="s">
        <v>36</v>
      </c>
      <c r="AX244" s="12" t="s">
        <v>81</v>
      </c>
      <c r="AY244" s="171" t="s">
        <v>299</v>
      </c>
    </row>
    <row r="245" spans="2:65" s="13" customFormat="1">
      <c r="B245" s="176"/>
      <c r="D245" s="149" t="s">
        <v>1489</v>
      </c>
      <c r="E245" s="177" t="s">
        <v>1</v>
      </c>
      <c r="F245" s="178" t="s">
        <v>2930</v>
      </c>
      <c r="H245" s="179">
        <v>36.792000000000002</v>
      </c>
      <c r="I245" s="180"/>
      <c r="L245" s="176"/>
      <c r="M245" s="181"/>
      <c r="T245" s="182"/>
      <c r="AT245" s="177" t="s">
        <v>1489</v>
      </c>
      <c r="AU245" s="177" t="s">
        <v>90</v>
      </c>
      <c r="AV245" s="13" t="s">
        <v>90</v>
      </c>
      <c r="AW245" s="13" t="s">
        <v>36</v>
      </c>
      <c r="AX245" s="13" t="s">
        <v>81</v>
      </c>
      <c r="AY245" s="177" t="s">
        <v>299</v>
      </c>
    </row>
    <row r="246" spans="2:65" s="13" customFormat="1">
      <c r="B246" s="176"/>
      <c r="D246" s="149" t="s">
        <v>1489</v>
      </c>
      <c r="E246" s="177" t="s">
        <v>1</v>
      </c>
      <c r="F246" s="178" t="s">
        <v>2931</v>
      </c>
      <c r="H246" s="179">
        <v>-3.6120000000000001</v>
      </c>
      <c r="I246" s="180"/>
      <c r="L246" s="176"/>
      <c r="M246" s="181"/>
      <c r="T246" s="182"/>
      <c r="AT246" s="177" t="s">
        <v>1489</v>
      </c>
      <c r="AU246" s="177" t="s">
        <v>90</v>
      </c>
      <c r="AV246" s="13" t="s">
        <v>90</v>
      </c>
      <c r="AW246" s="13" t="s">
        <v>36</v>
      </c>
      <c r="AX246" s="13" t="s">
        <v>81</v>
      </c>
      <c r="AY246" s="177" t="s">
        <v>299</v>
      </c>
    </row>
    <row r="247" spans="2:65" s="14" customFormat="1">
      <c r="B247" s="183"/>
      <c r="D247" s="149" t="s">
        <v>1489</v>
      </c>
      <c r="E247" s="184" t="s">
        <v>1</v>
      </c>
      <c r="F247" s="185" t="s">
        <v>1496</v>
      </c>
      <c r="H247" s="186">
        <v>33.18</v>
      </c>
      <c r="I247" s="187"/>
      <c r="L247" s="183"/>
      <c r="M247" s="188"/>
      <c r="T247" s="189"/>
      <c r="AT247" s="184" t="s">
        <v>1489</v>
      </c>
      <c r="AU247" s="184" t="s">
        <v>90</v>
      </c>
      <c r="AV247" s="14" t="s">
        <v>318</v>
      </c>
      <c r="AW247" s="14" t="s">
        <v>36</v>
      </c>
      <c r="AX247" s="14" t="s">
        <v>88</v>
      </c>
      <c r="AY247" s="184" t="s">
        <v>299</v>
      </c>
    </row>
    <row r="248" spans="2:65" s="1" customFormat="1" ht="16.5" customHeight="1">
      <c r="B248" s="32"/>
      <c r="C248" s="158" t="s">
        <v>423</v>
      </c>
      <c r="D248" s="158" t="s">
        <v>340</v>
      </c>
      <c r="E248" s="159" t="s">
        <v>1678</v>
      </c>
      <c r="F248" s="160" t="s">
        <v>1679</v>
      </c>
      <c r="G248" s="161" t="s">
        <v>1636</v>
      </c>
      <c r="H248" s="162">
        <v>66.36</v>
      </c>
      <c r="I248" s="163"/>
      <c r="J248" s="164">
        <f>ROUND(I248*H248,2)</f>
        <v>0</v>
      </c>
      <c r="K248" s="160" t="s">
        <v>1487</v>
      </c>
      <c r="L248" s="165"/>
      <c r="M248" s="166" t="s">
        <v>1</v>
      </c>
      <c r="N248" s="167" t="s">
        <v>46</v>
      </c>
      <c r="P248" s="145">
        <f>O248*H248</f>
        <v>0</v>
      </c>
      <c r="Q248" s="145">
        <v>0</v>
      </c>
      <c r="R248" s="145">
        <f>Q248*H248</f>
        <v>0</v>
      </c>
      <c r="S248" s="145">
        <v>0</v>
      </c>
      <c r="T248" s="146">
        <f>S248*H248</f>
        <v>0</v>
      </c>
      <c r="AR248" s="147" t="s">
        <v>337</v>
      </c>
      <c r="AT248" s="147" t="s">
        <v>340</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2932</v>
      </c>
    </row>
    <row r="249" spans="2:65" s="13" customFormat="1">
      <c r="B249" s="176"/>
      <c r="D249" s="149" t="s">
        <v>1489</v>
      </c>
      <c r="F249" s="178" t="s">
        <v>2933</v>
      </c>
      <c r="H249" s="179">
        <v>66.36</v>
      </c>
      <c r="I249" s="180"/>
      <c r="L249" s="176"/>
      <c r="M249" s="181"/>
      <c r="T249" s="182"/>
      <c r="AT249" s="177" t="s">
        <v>1489</v>
      </c>
      <c r="AU249" s="177" t="s">
        <v>90</v>
      </c>
      <c r="AV249" s="13" t="s">
        <v>90</v>
      </c>
      <c r="AW249" s="13" t="s">
        <v>4</v>
      </c>
      <c r="AX249" s="13" t="s">
        <v>88</v>
      </c>
      <c r="AY249" s="177" t="s">
        <v>299</v>
      </c>
    </row>
    <row r="250" spans="2:65" s="11" customFormat="1" ht="22.95" customHeight="1">
      <c r="B250" s="124"/>
      <c r="D250" s="125" t="s">
        <v>80</v>
      </c>
      <c r="E250" s="134" t="s">
        <v>90</v>
      </c>
      <c r="F250" s="134" t="s">
        <v>1693</v>
      </c>
      <c r="I250" s="127"/>
      <c r="J250" s="135">
        <f>BK250</f>
        <v>0</v>
      </c>
      <c r="L250" s="124"/>
      <c r="M250" s="129"/>
      <c r="P250" s="130">
        <f>SUM(P251:P258)</f>
        <v>0</v>
      </c>
      <c r="R250" s="130">
        <f>SUM(R251:R258)</f>
        <v>2.5038999999999999E-2</v>
      </c>
      <c r="T250" s="131">
        <f>SUM(T251:T258)</f>
        <v>0</v>
      </c>
      <c r="AR250" s="125" t="s">
        <v>88</v>
      </c>
      <c r="AT250" s="132" t="s">
        <v>80</v>
      </c>
      <c r="AU250" s="132" t="s">
        <v>88</v>
      </c>
      <c r="AY250" s="125" t="s">
        <v>299</v>
      </c>
      <c r="BK250" s="133">
        <f>SUM(BK251:BK258)</f>
        <v>0</v>
      </c>
    </row>
    <row r="251" spans="2:65" s="1" customFormat="1" ht="24.15" customHeight="1">
      <c r="B251" s="32"/>
      <c r="C251" s="136" t="s">
        <v>428</v>
      </c>
      <c r="D251" s="136" t="s">
        <v>302</v>
      </c>
      <c r="E251" s="137" t="s">
        <v>1694</v>
      </c>
      <c r="F251" s="138" t="s">
        <v>1695</v>
      </c>
      <c r="G251" s="139" t="s">
        <v>1520</v>
      </c>
      <c r="H251" s="140">
        <v>4.8109999999999999</v>
      </c>
      <c r="I251" s="141"/>
      <c r="J251" s="142">
        <f>ROUND(I251*H251,2)</f>
        <v>0</v>
      </c>
      <c r="K251" s="138" t="s">
        <v>1487</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2934</v>
      </c>
    </row>
    <row r="252" spans="2:65" s="12" customFormat="1">
      <c r="B252" s="170"/>
      <c r="D252" s="149" t="s">
        <v>1489</v>
      </c>
      <c r="E252" s="171" t="s">
        <v>1</v>
      </c>
      <c r="F252" s="172" t="s">
        <v>1490</v>
      </c>
      <c r="H252" s="171" t="s">
        <v>1</v>
      </c>
      <c r="I252" s="173"/>
      <c r="L252" s="170"/>
      <c r="M252" s="174"/>
      <c r="T252" s="175"/>
      <c r="AT252" s="171" t="s">
        <v>1489</v>
      </c>
      <c r="AU252" s="171" t="s">
        <v>90</v>
      </c>
      <c r="AV252" s="12" t="s">
        <v>88</v>
      </c>
      <c r="AW252" s="12" t="s">
        <v>36</v>
      </c>
      <c r="AX252" s="12" t="s">
        <v>81</v>
      </c>
      <c r="AY252" s="171" t="s">
        <v>299</v>
      </c>
    </row>
    <row r="253" spans="2:65" s="12" customFormat="1">
      <c r="B253" s="170"/>
      <c r="D253" s="149" t="s">
        <v>1489</v>
      </c>
      <c r="E253" s="171" t="s">
        <v>1</v>
      </c>
      <c r="F253" s="172" t="s">
        <v>2879</v>
      </c>
      <c r="H253" s="171" t="s">
        <v>1</v>
      </c>
      <c r="I253" s="173"/>
      <c r="L253" s="170"/>
      <c r="M253" s="174"/>
      <c r="T253" s="175"/>
      <c r="AT253" s="171" t="s">
        <v>1489</v>
      </c>
      <c r="AU253" s="171" t="s">
        <v>90</v>
      </c>
      <c r="AV253" s="12" t="s">
        <v>88</v>
      </c>
      <c r="AW253" s="12" t="s">
        <v>36</v>
      </c>
      <c r="AX253" s="12" t="s">
        <v>81</v>
      </c>
      <c r="AY253" s="171" t="s">
        <v>299</v>
      </c>
    </row>
    <row r="254" spans="2:65" s="13" customFormat="1">
      <c r="B254" s="176"/>
      <c r="D254" s="149" t="s">
        <v>1489</v>
      </c>
      <c r="E254" s="177" t="s">
        <v>1</v>
      </c>
      <c r="F254" s="178" t="s">
        <v>2935</v>
      </c>
      <c r="H254" s="179">
        <v>4.8109999999999999</v>
      </c>
      <c r="I254" s="180"/>
      <c r="L254" s="176"/>
      <c r="M254" s="181"/>
      <c r="T254" s="182"/>
      <c r="AT254" s="177" t="s">
        <v>1489</v>
      </c>
      <c r="AU254" s="177" t="s">
        <v>90</v>
      </c>
      <c r="AV254" s="13" t="s">
        <v>90</v>
      </c>
      <c r="AW254" s="13" t="s">
        <v>36</v>
      </c>
      <c r="AX254" s="13" t="s">
        <v>88</v>
      </c>
      <c r="AY254" s="177" t="s">
        <v>299</v>
      </c>
    </row>
    <row r="255" spans="2:65" s="1" customFormat="1" ht="24.15" customHeight="1">
      <c r="B255" s="32"/>
      <c r="C255" s="136" t="s">
        <v>433</v>
      </c>
      <c r="D255" s="136" t="s">
        <v>302</v>
      </c>
      <c r="E255" s="137" t="s">
        <v>1698</v>
      </c>
      <c r="F255" s="138" t="s">
        <v>1699</v>
      </c>
      <c r="G255" s="139" t="s">
        <v>647</v>
      </c>
      <c r="H255" s="140">
        <v>51.1</v>
      </c>
      <c r="I255" s="141"/>
      <c r="J255" s="142">
        <f>ROUND(I255*H255,2)</f>
        <v>0</v>
      </c>
      <c r="K255" s="138" t="s">
        <v>1487</v>
      </c>
      <c r="L255" s="32"/>
      <c r="M255" s="143" t="s">
        <v>1</v>
      </c>
      <c r="N255" s="144" t="s">
        <v>46</v>
      </c>
      <c r="P255" s="145">
        <f>O255*H255</f>
        <v>0</v>
      </c>
      <c r="Q255" s="145">
        <v>4.8999999999999998E-4</v>
      </c>
      <c r="R255" s="145">
        <f>Q255*H255</f>
        <v>2.5038999999999999E-2</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2936</v>
      </c>
    </row>
    <row r="256" spans="2:65" s="12" customFormat="1">
      <c r="B256" s="170"/>
      <c r="D256" s="149" t="s">
        <v>1489</v>
      </c>
      <c r="E256" s="171" t="s">
        <v>1</v>
      </c>
      <c r="F256" s="172" t="s">
        <v>1490</v>
      </c>
      <c r="H256" s="171" t="s">
        <v>1</v>
      </c>
      <c r="I256" s="173"/>
      <c r="L256" s="170"/>
      <c r="M256" s="174"/>
      <c r="T256" s="175"/>
      <c r="AT256" s="171" t="s">
        <v>1489</v>
      </c>
      <c r="AU256" s="171" t="s">
        <v>90</v>
      </c>
      <c r="AV256" s="12" t="s">
        <v>88</v>
      </c>
      <c r="AW256" s="12" t="s">
        <v>36</v>
      </c>
      <c r="AX256" s="12" t="s">
        <v>81</v>
      </c>
      <c r="AY256" s="171" t="s">
        <v>299</v>
      </c>
    </row>
    <row r="257" spans="2:65" s="12" customFormat="1">
      <c r="B257" s="170"/>
      <c r="D257" s="149" t="s">
        <v>1489</v>
      </c>
      <c r="E257" s="171" t="s">
        <v>1</v>
      </c>
      <c r="F257" s="172" t="s">
        <v>2879</v>
      </c>
      <c r="H257" s="171" t="s">
        <v>1</v>
      </c>
      <c r="I257" s="173"/>
      <c r="L257" s="170"/>
      <c r="M257" s="174"/>
      <c r="T257" s="175"/>
      <c r="AT257" s="171" t="s">
        <v>1489</v>
      </c>
      <c r="AU257" s="171" t="s">
        <v>90</v>
      </c>
      <c r="AV257" s="12" t="s">
        <v>88</v>
      </c>
      <c r="AW257" s="12" t="s">
        <v>36</v>
      </c>
      <c r="AX257" s="12" t="s">
        <v>81</v>
      </c>
      <c r="AY257" s="171" t="s">
        <v>299</v>
      </c>
    </row>
    <row r="258" spans="2:65" s="13" customFormat="1">
      <c r="B258" s="176"/>
      <c r="D258" s="149" t="s">
        <v>1489</v>
      </c>
      <c r="E258" s="177" t="s">
        <v>1</v>
      </c>
      <c r="F258" s="178" t="s">
        <v>2937</v>
      </c>
      <c r="H258" s="179">
        <v>51.1</v>
      </c>
      <c r="I258" s="180"/>
      <c r="L258" s="176"/>
      <c r="M258" s="181"/>
      <c r="T258" s="182"/>
      <c r="AT258" s="177" t="s">
        <v>1489</v>
      </c>
      <c r="AU258" s="177" t="s">
        <v>90</v>
      </c>
      <c r="AV258" s="13" t="s">
        <v>90</v>
      </c>
      <c r="AW258" s="13" t="s">
        <v>36</v>
      </c>
      <c r="AX258" s="13" t="s">
        <v>88</v>
      </c>
      <c r="AY258" s="177" t="s">
        <v>299</v>
      </c>
    </row>
    <row r="259" spans="2:65" s="11" customFormat="1" ht="22.95" customHeight="1">
      <c r="B259" s="124"/>
      <c r="D259" s="125" t="s">
        <v>80</v>
      </c>
      <c r="E259" s="134" t="s">
        <v>318</v>
      </c>
      <c r="F259" s="134" t="s">
        <v>1702</v>
      </c>
      <c r="I259" s="127"/>
      <c r="J259" s="135">
        <f>BK259</f>
        <v>0</v>
      </c>
      <c r="L259" s="124"/>
      <c r="M259" s="129"/>
      <c r="P259" s="130">
        <f>SUM(P260:P274)</f>
        <v>0</v>
      </c>
      <c r="R259" s="130">
        <f>SUM(R260:R274)</f>
        <v>9.4559999999999991E-3</v>
      </c>
      <c r="T259" s="131">
        <f>SUM(T260:T274)</f>
        <v>0</v>
      </c>
      <c r="AR259" s="125" t="s">
        <v>88</v>
      </c>
      <c r="AT259" s="132" t="s">
        <v>80</v>
      </c>
      <c r="AU259" s="132" t="s">
        <v>88</v>
      </c>
      <c r="AY259" s="125" t="s">
        <v>299</v>
      </c>
      <c r="BK259" s="133">
        <f>SUM(BK260:BK274)</f>
        <v>0</v>
      </c>
    </row>
    <row r="260" spans="2:65" s="1" customFormat="1" ht="16.5" customHeight="1">
      <c r="B260" s="32"/>
      <c r="C260" s="136" t="s">
        <v>438</v>
      </c>
      <c r="D260" s="136" t="s">
        <v>302</v>
      </c>
      <c r="E260" s="137" t="s">
        <v>1703</v>
      </c>
      <c r="F260" s="138" t="s">
        <v>1704</v>
      </c>
      <c r="G260" s="139" t="s">
        <v>1520</v>
      </c>
      <c r="H260" s="140">
        <v>10.29</v>
      </c>
      <c r="I260" s="141"/>
      <c r="J260" s="142">
        <f>ROUND(I260*H260,2)</f>
        <v>0</v>
      </c>
      <c r="K260" s="138" t="s">
        <v>1487</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2938</v>
      </c>
    </row>
    <row r="261" spans="2:65" s="12" customFormat="1">
      <c r="B261" s="170"/>
      <c r="D261" s="149" t="s">
        <v>1489</v>
      </c>
      <c r="E261" s="171" t="s">
        <v>1</v>
      </c>
      <c r="F261" s="172" t="s">
        <v>1490</v>
      </c>
      <c r="H261" s="171" t="s">
        <v>1</v>
      </c>
      <c r="I261" s="173"/>
      <c r="L261" s="170"/>
      <c r="M261" s="174"/>
      <c r="T261" s="175"/>
      <c r="AT261" s="171" t="s">
        <v>1489</v>
      </c>
      <c r="AU261" s="171" t="s">
        <v>90</v>
      </c>
      <c r="AV261" s="12" t="s">
        <v>88</v>
      </c>
      <c r="AW261" s="12" t="s">
        <v>36</v>
      </c>
      <c r="AX261" s="12" t="s">
        <v>81</v>
      </c>
      <c r="AY261" s="171" t="s">
        <v>299</v>
      </c>
    </row>
    <row r="262" spans="2:65" s="12" customFormat="1">
      <c r="B262" s="170"/>
      <c r="D262" s="149" t="s">
        <v>1489</v>
      </c>
      <c r="E262" s="171" t="s">
        <v>1</v>
      </c>
      <c r="F262" s="172" t="s">
        <v>2879</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2939</v>
      </c>
      <c r="H263" s="179">
        <v>9.1980000000000004</v>
      </c>
      <c r="I263" s="180"/>
      <c r="L263" s="176"/>
      <c r="M263" s="181"/>
      <c r="T263" s="182"/>
      <c r="AT263" s="177" t="s">
        <v>1489</v>
      </c>
      <c r="AU263" s="177" t="s">
        <v>90</v>
      </c>
      <c r="AV263" s="13" t="s">
        <v>90</v>
      </c>
      <c r="AW263" s="13" t="s">
        <v>36</v>
      </c>
      <c r="AX263" s="13" t="s">
        <v>81</v>
      </c>
      <c r="AY263" s="177" t="s">
        <v>299</v>
      </c>
    </row>
    <row r="264" spans="2:65" s="13" customFormat="1">
      <c r="B264" s="176"/>
      <c r="D264" s="149" t="s">
        <v>1489</v>
      </c>
      <c r="E264" s="177" t="s">
        <v>1</v>
      </c>
      <c r="F264" s="178" t="s">
        <v>2229</v>
      </c>
      <c r="H264" s="179">
        <v>1.0920000000000001</v>
      </c>
      <c r="I264" s="180"/>
      <c r="L264" s="176"/>
      <c r="M264" s="181"/>
      <c r="T264" s="182"/>
      <c r="AT264" s="177" t="s">
        <v>1489</v>
      </c>
      <c r="AU264" s="177" t="s">
        <v>90</v>
      </c>
      <c r="AV264" s="13" t="s">
        <v>90</v>
      </c>
      <c r="AW264" s="13" t="s">
        <v>36</v>
      </c>
      <c r="AX264" s="13" t="s">
        <v>81</v>
      </c>
      <c r="AY264" s="177" t="s">
        <v>299</v>
      </c>
    </row>
    <row r="265" spans="2:65" s="14" customFormat="1">
      <c r="B265" s="183"/>
      <c r="D265" s="149" t="s">
        <v>1489</v>
      </c>
      <c r="E265" s="184" t="s">
        <v>1</v>
      </c>
      <c r="F265" s="185" t="s">
        <v>1496</v>
      </c>
      <c r="H265" s="186">
        <v>10.29</v>
      </c>
      <c r="I265" s="187"/>
      <c r="L265" s="183"/>
      <c r="M265" s="188"/>
      <c r="T265" s="189"/>
      <c r="AT265" s="184" t="s">
        <v>1489</v>
      </c>
      <c r="AU265" s="184" t="s">
        <v>90</v>
      </c>
      <c r="AV265" s="14" t="s">
        <v>318</v>
      </c>
      <c r="AW265" s="14" t="s">
        <v>36</v>
      </c>
      <c r="AX265" s="14" t="s">
        <v>88</v>
      </c>
      <c r="AY265" s="184" t="s">
        <v>299</v>
      </c>
    </row>
    <row r="266" spans="2:65" s="1" customFormat="1" ht="33" customHeight="1">
      <c r="B266" s="32"/>
      <c r="C266" s="136" t="s">
        <v>444</v>
      </c>
      <c r="D266" s="136" t="s">
        <v>302</v>
      </c>
      <c r="E266" s="137" t="s">
        <v>1714</v>
      </c>
      <c r="F266" s="138" t="s">
        <v>1715</v>
      </c>
      <c r="G266" s="139" t="s">
        <v>1520</v>
      </c>
      <c r="H266" s="140">
        <v>0.45</v>
      </c>
      <c r="I266" s="141"/>
      <c r="J266" s="142">
        <f>ROUND(I266*H266,2)</f>
        <v>0</v>
      </c>
      <c r="K266" s="138" t="s">
        <v>1487</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2940</v>
      </c>
    </row>
    <row r="267" spans="2:65" s="12" customFormat="1">
      <c r="B267" s="170"/>
      <c r="D267" s="149" t="s">
        <v>1489</v>
      </c>
      <c r="E267" s="171" t="s">
        <v>1</v>
      </c>
      <c r="F267" s="172" t="s">
        <v>1490</v>
      </c>
      <c r="H267" s="171" t="s">
        <v>1</v>
      </c>
      <c r="I267" s="173"/>
      <c r="L267" s="170"/>
      <c r="M267" s="174"/>
      <c r="T267" s="175"/>
      <c r="AT267" s="171" t="s">
        <v>1489</v>
      </c>
      <c r="AU267" s="171" t="s">
        <v>90</v>
      </c>
      <c r="AV267" s="12" t="s">
        <v>88</v>
      </c>
      <c r="AW267" s="12" t="s">
        <v>36</v>
      </c>
      <c r="AX267" s="12" t="s">
        <v>81</v>
      </c>
      <c r="AY267" s="171" t="s">
        <v>299</v>
      </c>
    </row>
    <row r="268" spans="2:65" s="12" customFormat="1">
      <c r="B268" s="170"/>
      <c r="D268" s="149" t="s">
        <v>1489</v>
      </c>
      <c r="E268" s="171" t="s">
        <v>1</v>
      </c>
      <c r="F268" s="172" t="s">
        <v>2879</v>
      </c>
      <c r="H268" s="171" t="s">
        <v>1</v>
      </c>
      <c r="I268" s="173"/>
      <c r="L268" s="170"/>
      <c r="M268" s="174"/>
      <c r="T268" s="175"/>
      <c r="AT268" s="171" t="s">
        <v>1489</v>
      </c>
      <c r="AU268" s="171" t="s">
        <v>90</v>
      </c>
      <c r="AV268" s="12" t="s">
        <v>88</v>
      </c>
      <c r="AW268" s="12" t="s">
        <v>36</v>
      </c>
      <c r="AX268" s="12" t="s">
        <v>81</v>
      </c>
      <c r="AY268" s="171" t="s">
        <v>299</v>
      </c>
    </row>
    <row r="269" spans="2:65" s="13" customFormat="1">
      <c r="B269" s="176"/>
      <c r="D269" s="149" t="s">
        <v>1489</v>
      </c>
      <c r="E269" s="177" t="s">
        <v>1</v>
      </c>
      <c r="F269" s="178" t="s">
        <v>2602</v>
      </c>
      <c r="H269" s="179">
        <v>0.45</v>
      </c>
      <c r="I269" s="180"/>
      <c r="L269" s="176"/>
      <c r="M269" s="181"/>
      <c r="T269" s="182"/>
      <c r="AT269" s="177" t="s">
        <v>1489</v>
      </c>
      <c r="AU269" s="177" t="s">
        <v>90</v>
      </c>
      <c r="AV269" s="13" t="s">
        <v>90</v>
      </c>
      <c r="AW269" s="13" t="s">
        <v>36</v>
      </c>
      <c r="AX269" s="13" t="s">
        <v>88</v>
      </c>
      <c r="AY269" s="177" t="s">
        <v>299</v>
      </c>
    </row>
    <row r="270" spans="2:65" s="1" customFormat="1" ht="33" customHeight="1">
      <c r="B270" s="32"/>
      <c r="C270" s="136" t="s">
        <v>448</v>
      </c>
      <c r="D270" s="136" t="s">
        <v>302</v>
      </c>
      <c r="E270" s="137" t="s">
        <v>1721</v>
      </c>
      <c r="F270" s="138" t="s">
        <v>1722</v>
      </c>
      <c r="G270" s="139" t="s">
        <v>375</v>
      </c>
      <c r="H270" s="140">
        <v>1.2</v>
      </c>
      <c r="I270" s="141"/>
      <c r="J270" s="142">
        <f>ROUND(I270*H270,2)</f>
        <v>0</v>
      </c>
      <c r="K270" s="138" t="s">
        <v>1487</v>
      </c>
      <c r="L270" s="32"/>
      <c r="M270" s="143" t="s">
        <v>1</v>
      </c>
      <c r="N270" s="144" t="s">
        <v>46</v>
      </c>
      <c r="P270" s="145">
        <f>O270*H270</f>
        <v>0</v>
      </c>
      <c r="Q270" s="145">
        <v>7.8799999999999999E-3</v>
      </c>
      <c r="R270" s="145">
        <f>Q270*H270</f>
        <v>9.4559999999999991E-3</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2941</v>
      </c>
    </row>
    <row r="271" spans="2:65" s="12" customFormat="1">
      <c r="B271" s="170"/>
      <c r="D271" s="149" t="s">
        <v>1489</v>
      </c>
      <c r="E271" s="171" t="s">
        <v>1</v>
      </c>
      <c r="F271" s="172" t="s">
        <v>1490</v>
      </c>
      <c r="H271" s="171" t="s">
        <v>1</v>
      </c>
      <c r="I271" s="173"/>
      <c r="L271" s="170"/>
      <c r="M271" s="174"/>
      <c r="T271" s="175"/>
      <c r="AT271" s="171" t="s">
        <v>1489</v>
      </c>
      <c r="AU271" s="171" t="s">
        <v>90</v>
      </c>
      <c r="AV271" s="12" t="s">
        <v>88</v>
      </c>
      <c r="AW271" s="12" t="s">
        <v>36</v>
      </c>
      <c r="AX271" s="12" t="s">
        <v>81</v>
      </c>
      <c r="AY271" s="171" t="s">
        <v>299</v>
      </c>
    </row>
    <row r="272" spans="2:65" s="12" customFormat="1">
      <c r="B272" s="170"/>
      <c r="D272" s="149" t="s">
        <v>1489</v>
      </c>
      <c r="E272" s="171" t="s">
        <v>1</v>
      </c>
      <c r="F272" s="172" t="s">
        <v>2879</v>
      </c>
      <c r="H272" s="171" t="s">
        <v>1</v>
      </c>
      <c r="I272" s="173"/>
      <c r="L272" s="170"/>
      <c r="M272" s="174"/>
      <c r="T272" s="175"/>
      <c r="AT272" s="171" t="s">
        <v>1489</v>
      </c>
      <c r="AU272" s="171" t="s">
        <v>90</v>
      </c>
      <c r="AV272" s="12" t="s">
        <v>88</v>
      </c>
      <c r="AW272" s="12" t="s">
        <v>36</v>
      </c>
      <c r="AX272" s="12" t="s">
        <v>81</v>
      </c>
      <c r="AY272" s="171" t="s">
        <v>299</v>
      </c>
    </row>
    <row r="273" spans="2:65" s="13" customFormat="1">
      <c r="B273" s="176"/>
      <c r="D273" s="149" t="s">
        <v>1489</v>
      </c>
      <c r="E273" s="177" t="s">
        <v>1</v>
      </c>
      <c r="F273" s="178" t="s">
        <v>1958</v>
      </c>
      <c r="H273" s="179">
        <v>1.2</v>
      </c>
      <c r="I273" s="180"/>
      <c r="L273" s="176"/>
      <c r="M273" s="181"/>
      <c r="T273" s="182"/>
      <c r="AT273" s="177" t="s">
        <v>1489</v>
      </c>
      <c r="AU273" s="177" t="s">
        <v>90</v>
      </c>
      <c r="AV273" s="13" t="s">
        <v>90</v>
      </c>
      <c r="AW273" s="13" t="s">
        <v>36</v>
      </c>
      <c r="AX273" s="13" t="s">
        <v>88</v>
      </c>
      <c r="AY273" s="177" t="s">
        <v>299</v>
      </c>
    </row>
    <row r="274" spans="2:65" s="1" customFormat="1" ht="37.950000000000003" customHeight="1">
      <c r="B274" s="32"/>
      <c r="C274" s="136" t="s">
        <v>452</v>
      </c>
      <c r="D274" s="136" t="s">
        <v>302</v>
      </c>
      <c r="E274" s="137" t="s">
        <v>1725</v>
      </c>
      <c r="F274" s="138" t="s">
        <v>1726</v>
      </c>
      <c r="G274" s="139" t="s">
        <v>375</v>
      </c>
      <c r="H274" s="140">
        <v>1.2</v>
      </c>
      <c r="I274" s="141"/>
      <c r="J274" s="142">
        <f>ROUND(I274*H274,2)</f>
        <v>0</v>
      </c>
      <c r="K274" s="138" t="s">
        <v>1487</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2942</v>
      </c>
    </row>
    <row r="275" spans="2:65" s="11" customFormat="1" ht="22.95" customHeight="1">
      <c r="B275" s="124"/>
      <c r="D275" s="125" t="s">
        <v>80</v>
      </c>
      <c r="E275" s="134" t="s">
        <v>337</v>
      </c>
      <c r="F275" s="134" t="s">
        <v>2607</v>
      </c>
      <c r="I275" s="127"/>
      <c r="J275" s="135">
        <f>BK275</f>
        <v>0</v>
      </c>
      <c r="L275" s="124"/>
      <c r="M275" s="129"/>
      <c r="P275" s="130">
        <f>SUM(P276:P313)</f>
        <v>0</v>
      </c>
      <c r="R275" s="130">
        <f>SUM(R276:R313)</f>
        <v>2.1668479099999995</v>
      </c>
      <c r="T275" s="131">
        <f>SUM(T276:T313)</f>
        <v>0</v>
      </c>
      <c r="AR275" s="125" t="s">
        <v>88</v>
      </c>
      <c r="AT275" s="132" t="s">
        <v>80</v>
      </c>
      <c r="AU275" s="132" t="s">
        <v>88</v>
      </c>
      <c r="AY275" s="125" t="s">
        <v>299</v>
      </c>
      <c r="BK275" s="133">
        <f>SUM(BK276:BK313)</f>
        <v>0</v>
      </c>
    </row>
    <row r="276" spans="2:65" s="1" customFormat="1" ht="24.15" customHeight="1">
      <c r="B276" s="32"/>
      <c r="C276" s="136" t="s">
        <v>457</v>
      </c>
      <c r="D276" s="136" t="s">
        <v>302</v>
      </c>
      <c r="E276" s="137" t="s">
        <v>1729</v>
      </c>
      <c r="F276" s="138" t="s">
        <v>1730</v>
      </c>
      <c r="G276" s="139" t="s">
        <v>647</v>
      </c>
      <c r="H276" s="140">
        <v>51.1</v>
      </c>
      <c r="I276" s="141"/>
      <c r="J276" s="142">
        <f>ROUND(I276*H276,2)</f>
        <v>0</v>
      </c>
      <c r="K276" s="138" t="s">
        <v>1487</v>
      </c>
      <c r="L276" s="32"/>
      <c r="M276" s="143" t="s">
        <v>1</v>
      </c>
      <c r="N276" s="144" t="s">
        <v>46</v>
      </c>
      <c r="P276" s="145">
        <f>O276*H276</f>
        <v>0</v>
      </c>
      <c r="Q276" s="145">
        <v>2.0000000000000002E-5</v>
      </c>
      <c r="R276" s="145">
        <f>Q276*H276</f>
        <v>1.0220000000000001E-3</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2943</v>
      </c>
    </row>
    <row r="277" spans="2:65" s="12" customFormat="1">
      <c r="B277" s="170"/>
      <c r="D277" s="149" t="s">
        <v>1489</v>
      </c>
      <c r="E277" s="171" t="s">
        <v>1</v>
      </c>
      <c r="F277" s="172" t="s">
        <v>1490</v>
      </c>
      <c r="H277" s="171" t="s">
        <v>1</v>
      </c>
      <c r="I277" s="173"/>
      <c r="L277" s="170"/>
      <c r="M277" s="174"/>
      <c r="T277" s="175"/>
      <c r="AT277" s="171" t="s">
        <v>1489</v>
      </c>
      <c r="AU277" s="171" t="s">
        <v>90</v>
      </c>
      <c r="AV277" s="12" t="s">
        <v>88</v>
      </c>
      <c r="AW277" s="12" t="s">
        <v>36</v>
      </c>
      <c r="AX277" s="12" t="s">
        <v>81</v>
      </c>
      <c r="AY277" s="171" t="s">
        <v>299</v>
      </c>
    </row>
    <row r="278" spans="2:65" s="12" customFormat="1">
      <c r="B278" s="170"/>
      <c r="D278" s="149" t="s">
        <v>1489</v>
      </c>
      <c r="E278" s="171" t="s">
        <v>1</v>
      </c>
      <c r="F278" s="172" t="s">
        <v>2879</v>
      </c>
      <c r="H278" s="171" t="s">
        <v>1</v>
      </c>
      <c r="I278" s="173"/>
      <c r="L278" s="170"/>
      <c r="M278" s="174"/>
      <c r="T278" s="175"/>
      <c r="AT278" s="171" t="s">
        <v>1489</v>
      </c>
      <c r="AU278" s="171" t="s">
        <v>90</v>
      </c>
      <c r="AV278" s="12" t="s">
        <v>88</v>
      </c>
      <c r="AW278" s="12" t="s">
        <v>36</v>
      </c>
      <c r="AX278" s="12" t="s">
        <v>81</v>
      </c>
      <c r="AY278" s="171" t="s">
        <v>299</v>
      </c>
    </row>
    <row r="279" spans="2:65" s="13" customFormat="1">
      <c r="B279" s="176"/>
      <c r="D279" s="149" t="s">
        <v>1489</v>
      </c>
      <c r="E279" s="177" t="s">
        <v>1</v>
      </c>
      <c r="F279" s="178" t="s">
        <v>2937</v>
      </c>
      <c r="H279" s="179">
        <v>51.1</v>
      </c>
      <c r="I279" s="180"/>
      <c r="L279" s="176"/>
      <c r="M279" s="181"/>
      <c r="T279" s="182"/>
      <c r="AT279" s="177" t="s">
        <v>1489</v>
      </c>
      <c r="AU279" s="177" t="s">
        <v>90</v>
      </c>
      <c r="AV279" s="13" t="s">
        <v>90</v>
      </c>
      <c r="AW279" s="13" t="s">
        <v>36</v>
      </c>
      <c r="AX279" s="13" t="s">
        <v>88</v>
      </c>
      <c r="AY279" s="177" t="s">
        <v>299</v>
      </c>
    </row>
    <row r="280" spans="2:65" s="1" customFormat="1" ht="16.5" customHeight="1">
      <c r="B280" s="32"/>
      <c r="C280" s="158" t="s">
        <v>461</v>
      </c>
      <c r="D280" s="158" t="s">
        <v>340</v>
      </c>
      <c r="E280" s="159" t="s">
        <v>1733</v>
      </c>
      <c r="F280" s="160" t="s">
        <v>1734</v>
      </c>
      <c r="G280" s="161" t="s">
        <v>647</v>
      </c>
      <c r="H280" s="162">
        <v>51.866999999999997</v>
      </c>
      <c r="I280" s="163"/>
      <c r="J280" s="164">
        <f>ROUND(I280*H280,2)</f>
        <v>0</v>
      </c>
      <c r="K280" s="160" t="s">
        <v>1</v>
      </c>
      <c r="L280" s="165"/>
      <c r="M280" s="166" t="s">
        <v>1</v>
      </c>
      <c r="N280" s="167" t="s">
        <v>46</v>
      </c>
      <c r="P280" s="145">
        <f>O280*H280</f>
        <v>0</v>
      </c>
      <c r="Q280" s="145">
        <v>1.273E-2</v>
      </c>
      <c r="R280" s="145">
        <f>Q280*H280</f>
        <v>0.66026690999999993</v>
      </c>
      <c r="S280" s="145">
        <v>0</v>
      </c>
      <c r="T280" s="146">
        <f>S280*H280</f>
        <v>0</v>
      </c>
      <c r="AR280" s="147" t="s">
        <v>337</v>
      </c>
      <c r="AT280" s="147" t="s">
        <v>340</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2944</v>
      </c>
    </row>
    <row r="281" spans="2:65" s="1" customFormat="1" ht="28.8">
      <c r="B281" s="32"/>
      <c r="D281" s="149" t="s">
        <v>308</v>
      </c>
      <c r="F281" s="150" t="s">
        <v>1736</v>
      </c>
      <c r="I281" s="151"/>
      <c r="L281" s="32"/>
      <c r="M281" s="152"/>
      <c r="T281" s="56"/>
      <c r="AT281" s="17" t="s">
        <v>308</v>
      </c>
      <c r="AU281" s="17" t="s">
        <v>90</v>
      </c>
    </row>
    <row r="282" spans="2:65" s="13" customFormat="1">
      <c r="B282" s="176"/>
      <c r="D282" s="149" t="s">
        <v>1489</v>
      </c>
      <c r="F282" s="178" t="s">
        <v>2945</v>
      </c>
      <c r="H282" s="179">
        <v>51.866999999999997</v>
      </c>
      <c r="I282" s="180"/>
      <c r="L282" s="176"/>
      <c r="M282" s="181"/>
      <c r="T282" s="182"/>
      <c r="AT282" s="177" t="s">
        <v>1489</v>
      </c>
      <c r="AU282" s="177" t="s">
        <v>90</v>
      </c>
      <c r="AV282" s="13" t="s">
        <v>90</v>
      </c>
      <c r="AW282" s="13" t="s">
        <v>4</v>
      </c>
      <c r="AX282" s="13" t="s">
        <v>88</v>
      </c>
      <c r="AY282" s="177" t="s">
        <v>299</v>
      </c>
    </row>
    <row r="283" spans="2:65" s="1" customFormat="1" ht="16.5" customHeight="1">
      <c r="B283" s="32"/>
      <c r="C283" s="158" t="s">
        <v>465</v>
      </c>
      <c r="D283" s="158" t="s">
        <v>340</v>
      </c>
      <c r="E283" s="159" t="s">
        <v>1742</v>
      </c>
      <c r="F283" s="160" t="s">
        <v>1743</v>
      </c>
      <c r="G283" s="161" t="s">
        <v>598</v>
      </c>
      <c r="H283" s="162">
        <v>4</v>
      </c>
      <c r="I283" s="163"/>
      <c r="J283" s="164">
        <f>ROUND(I283*H283,2)</f>
        <v>0</v>
      </c>
      <c r="K283" s="160" t="s">
        <v>1</v>
      </c>
      <c r="L283" s="165"/>
      <c r="M283" s="166" t="s">
        <v>1</v>
      </c>
      <c r="N283" s="167" t="s">
        <v>46</v>
      </c>
      <c r="P283" s="145">
        <f>O283*H283</f>
        <v>0</v>
      </c>
      <c r="Q283" s="145">
        <v>0</v>
      </c>
      <c r="R283" s="145">
        <f>Q283*H283</f>
        <v>0</v>
      </c>
      <c r="S283" s="145">
        <v>0</v>
      </c>
      <c r="T283" s="146">
        <f>S283*H283</f>
        <v>0</v>
      </c>
      <c r="AR283" s="147" t="s">
        <v>337</v>
      </c>
      <c r="AT283" s="147" t="s">
        <v>340</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2946</v>
      </c>
    </row>
    <row r="284" spans="2:65" s="12" customFormat="1">
      <c r="B284" s="170"/>
      <c r="D284" s="149" t="s">
        <v>1489</v>
      </c>
      <c r="E284" s="171" t="s">
        <v>1</v>
      </c>
      <c r="F284" s="172" t="s">
        <v>1490</v>
      </c>
      <c r="H284" s="171" t="s">
        <v>1</v>
      </c>
      <c r="I284" s="173"/>
      <c r="L284" s="170"/>
      <c r="M284" s="174"/>
      <c r="T284" s="175"/>
      <c r="AT284" s="171" t="s">
        <v>1489</v>
      </c>
      <c r="AU284" s="171" t="s">
        <v>90</v>
      </c>
      <c r="AV284" s="12" t="s">
        <v>88</v>
      </c>
      <c r="AW284" s="12" t="s">
        <v>36</v>
      </c>
      <c r="AX284" s="12" t="s">
        <v>81</v>
      </c>
      <c r="AY284" s="171" t="s">
        <v>299</v>
      </c>
    </row>
    <row r="285" spans="2:65" s="12" customFormat="1">
      <c r="B285" s="170"/>
      <c r="D285" s="149" t="s">
        <v>1489</v>
      </c>
      <c r="E285" s="171" t="s">
        <v>1</v>
      </c>
      <c r="F285" s="172" t="s">
        <v>2879</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1745</v>
      </c>
      <c r="H286" s="171" t="s">
        <v>1</v>
      </c>
      <c r="I286" s="173"/>
      <c r="L286" s="170"/>
      <c r="M286" s="174"/>
      <c r="T286" s="175"/>
      <c r="AT286" s="171" t="s">
        <v>1489</v>
      </c>
      <c r="AU286" s="171" t="s">
        <v>90</v>
      </c>
      <c r="AV286" s="12" t="s">
        <v>88</v>
      </c>
      <c r="AW286" s="12" t="s">
        <v>36</v>
      </c>
      <c r="AX286" s="12" t="s">
        <v>81</v>
      </c>
      <c r="AY286" s="171" t="s">
        <v>299</v>
      </c>
    </row>
    <row r="287" spans="2:65" s="13" customFormat="1">
      <c r="B287" s="176"/>
      <c r="D287" s="149" t="s">
        <v>1489</v>
      </c>
      <c r="E287" s="177" t="s">
        <v>1</v>
      </c>
      <c r="F287" s="178" t="s">
        <v>318</v>
      </c>
      <c r="H287" s="179">
        <v>4</v>
      </c>
      <c r="I287" s="180"/>
      <c r="L287" s="176"/>
      <c r="M287" s="181"/>
      <c r="T287" s="182"/>
      <c r="AT287" s="177" t="s">
        <v>1489</v>
      </c>
      <c r="AU287" s="177" t="s">
        <v>90</v>
      </c>
      <c r="AV287" s="13" t="s">
        <v>90</v>
      </c>
      <c r="AW287" s="13" t="s">
        <v>36</v>
      </c>
      <c r="AX287" s="13" t="s">
        <v>88</v>
      </c>
      <c r="AY287" s="177" t="s">
        <v>299</v>
      </c>
    </row>
    <row r="288" spans="2:65" s="1" customFormat="1" ht="24.15" customHeight="1">
      <c r="B288" s="32"/>
      <c r="C288" s="136" t="s">
        <v>469</v>
      </c>
      <c r="D288" s="136" t="s">
        <v>302</v>
      </c>
      <c r="E288" s="137" t="s">
        <v>1746</v>
      </c>
      <c r="F288" s="138" t="s">
        <v>1747</v>
      </c>
      <c r="G288" s="139" t="s">
        <v>598</v>
      </c>
      <c r="H288" s="140">
        <v>2</v>
      </c>
      <c r="I288" s="141"/>
      <c r="J288" s="142">
        <f>ROUND(I288*H288,2)</f>
        <v>0</v>
      </c>
      <c r="K288" s="138" t="s">
        <v>1487</v>
      </c>
      <c r="L288" s="32"/>
      <c r="M288" s="143" t="s">
        <v>1</v>
      </c>
      <c r="N288" s="144" t="s">
        <v>46</v>
      </c>
      <c r="P288" s="145">
        <f>O288*H288</f>
        <v>0</v>
      </c>
      <c r="Q288" s="145">
        <v>0.45937</v>
      </c>
      <c r="R288" s="145">
        <f>Q288*H288</f>
        <v>0.91874</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2947</v>
      </c>
    </row>
    <row r="289" spans="2:65" s="12" customFormat="1">
      <c r="B289" s="170"/>
      <c r="D289" s="149" t="s">
        <v>1489</v>
      </c>
      <c r="E289" s="171" t="s">
        <v>1</v>
      </c>
      <c r="F289" s="172" t="s">
        <v>1490</v>
      </c>
      <c r="H289" s="171" t="s">
        <v>1</v>
      </c>
      <c r="I289" s="173"/>
      <c r="L289" s="170"/>
      <c r="M289" s="174"/>
      <c r="T289" s="175"/>
      <c r="AT289" s="171" t="s">
        <v>1489</v>
      </c>
      <c r="AU289" s="171" t="s">
        <v>90</v>
      </c>
      <c r="AV289" s="12" t="s">
        <v>88</v>
      </c>
      <c r="AW289" s="12" t="s">
        <v>36</v>
      </c>
      <c r="AX289" s="12" t="s">
        <v>81</v>
      </c>
      <c r="AY289" s="171" t="s">
        <v>299</v>
      </c>
    </row>
    <row r="290" spans="2:65" s="12" customFormat="1">
      <c r="B290" s="170"/>
      <c r="D290" s="149" t="s">
        <v>1489</v>
      </c>
      <c r="E290" s="171" t="s">
        <v>1</v>
      </c>
      <c r="F290" s="172" t="s">
        <v>2879</v>
      </c>
      <c r="H290" s="171" t="s">
        <v>1</v>
      </c>
      <c r="I290" s="173"/>
      <c r="L290" s="170"/>
      <c r="M290" s="174"/>
      <c r="T290" s="175"/>
      <c r="AT290" s="171" t="s">
        <v>1489</v>
      </c>
      <c r="AU290" s="171" t="s">
        <v>90</v>
      </c>
      <c r="AV290" s="12" t="s">
        <v>88</v>
      </c>
      <c r="AW290" s="12" t="s">
        <v>36</v>
      </c>
      <c r="AX290" s="12" t="s">
        <v>81</v>
      </c>
      <c r="AY290" s="171" t="s">
        <v>299</v>
      </c>
    </row>
    <row r="291" spans="2:65" s="13" customFormat="1">
      <c r="B291" s="176"/>
      <c r="D291" s="149" t="s">
        <v>1489</v>
      </c>
      <c r="E291" s="177" t="s">
        <v>1</v>
      </c>
      <c r="F291" s="178" t="s">
        <v>90</v>
      </c>
      <c r="H291" s="179">
        <v>2</v>
      </c>
      <c r="I291" s="180"/>
      <c r="L291" s="176"/>
      <c r="M291" s="181"/>
      <c r="T291" s="182"/>
      <c r="AT291" s="177" t="s">
        <v>1489</v>
      </c>
      <c r="AU291" s="177" t="s">
        <v>90</v>
      </c>
      <c r="AV291" s="13" t="s">
        <v>90</v>
      </c>
      <c r="AW291" s="13" t="s">
        <v>36</v>
      </c>
      <c r="AX291" s="13" t="s">
        <v>88</v>
      </c>
      <c r="AY291" s="177" t="s">
        <v>299</v>
      </c>
    </row>
    <row r="292" spans="2:65" s="1" customFormat="1" ht="24.15" customHeight="1">
      <c r="B292" s="32"/>
      <c r="C292" s="136" t="s">
        <v>475</v>
      </c>
      <c r="D292" s="136" t="s">
        <v>302</v>
      </c>
      <c r="E292" s="137" t="s">
        <v>1749</v>
      </c>
      <c r="F292" s="138" t="s">
        <v>1750</v>
      </c>
      <c r="G292" s="139" t="s">
        <v>647</v>
      </c>
      <c r="H292" s="140">
        <v>51.1</v>
      </c>
      <c r="I292" s="141"/>
      <c r="J292" s="142">
        <f>ROUND(I292*H292,2)</f>
        <v>0</v>
      </c>
      <c r="K292" s="138" t="s">
        <v>1487</v>
      </c>
      <c r="L292" s="32"/>
      <c r="M292" s="143" t="s">
        <v>1</v>
      </c>
      <c r="N292" s="144" t="s">
        <v>46</v>
      </c>
      <c r="P292" s="145">
        <f>O292*H292</f>
        <v>0</v>
      </c>
      <c r="Q292" s="145">
        <v>0</v>
      </c>
      <c r="R292" s="145">
        <f>Q292*H292</f>
        <v>0</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2948</v>
      </c>
    </row>
    <row r="293" spans="2:65" s="12" customFormat="1">
      <c r="B293" s="170"/>
      <c r="D293" s="149" t="s">
        <v>1489</v>
      </c>
      <c r="E293" s="171" t="s">
        <v>1</v>
      </c>
      <c r="F293" s="172" t="s">
        <v>1490</v>
      </c>
      <c r="H293" s="171" t="s">
        <v>1</v>
      </c>
      <c r="I293" s="173"/>
      <c r="L293" s="170"/>
      <c r="M293" s="174"/>
      <c r="T293" s="175"/>
      <c r="AT293" s="171" t="s">
        <v>1489</v>
      </c>
      <c r="AU293" s="171" t="s">
        <v>90</v>
      </c>
      <c r="AV293" s="12" t="s">
        <v>88</v>
      </c>
      <c r="AW293" s="12" t="s">
        <v>36</v>
      </c>
      <c r="AX293" s="12" t="s">
        <v>81</v>
      </c>
      <c r="AY293" s="171" t="s">
        <v>299</v>
      </c>
    </row>
    <row r="294" spans="2:65" s="12" customFormat="1">
      <c r="B294" s="170"/>
      <c r="D294" s="149" t="s">
        <v>1489</v>
      </c>
      <c r="E294" s="171" t="s">
        <v>1</v>
      </c>
      <c r="F294" s="172" t="s">
        <v>2879</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2937</v>
      </c>
      <c r="H295" s="179">
        <v>51.1</v>
      </c>
      <c r="I295" s="180"/>
      <c r="L295" s="176"/>
      <c r="M295" s="181"/>
      <c r="T295" s="182"/>
      <c r="AT295" s="177" t="s">
        <v>1489</v>
      </c>
      <c r="AU295" s="177" t="s">
        <v>90</v>
      </c>
      <c r="AV295" s="13" t="s">
        <v>90</v>
      </c>
      <c r="AW295" s="13" t="s">
        <v>36</v>
      </c>
      <c r="AX295" s="13" t="s">
        <v>88</v>
      </c>
      <c r="AY295" s="177" t="s">
        <v>299</v>
      </c>
    </row>
    <row r="296" spans="2:65" s="1" customFormat="1" ht="24.15" customHeight="1">
      <c r="B296" s="32"/>
      <c r="C296" s="136" t="s">
        <v>482</v>
      </c>
      <c r="D296" s="136" t="s">
        <v>302</v>
      </c>
      <c r="E296" s="137" t="s">
        <v>1752</v>
      </c>
      <c r="F296" s="138" t="s">
        <v>1753</v>
      </c>
      <c r="G296" s="139" t="s">
        <v>598</v>
      </c>
      <c r="H296" s="140">
        <v>2</v>
      </c>
      <c r="I296" s="141"/>
      <c r="J296" s="142">
        <f>ROUND(I296*H296,2)</f>
        <v>0</v>
      </c>
      <c r="K296" s="138" t="s">
        <v>1</v>
      </c>
      <c r="L296" s="32"/>
      <c r="M296" s="143" t="s">
        <v>1</v>
      </c>
      <c r="N296" s="144" t="s">
        <v>46</v>
      </c>
      <c r="P296" s="145">
        <f>O296*H296</f>
        <v>0</v>
      </c>
      <c r="Q296" s="145">
        <v>0</v>
      </c>
      <c r="R296" s="145">
        <f>Q296*H296</f>
        <v>0</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2949</v>
      </c>
    </row>
    <row r="297" spans="2:65" s="12" customFormat="1">
      <c r="B297" s="170"/>
      <c r="D297" s="149" t="s">
        <v>1489</v>
      </c>
      <c r="E297" s="171" t="s">
        <v>1</v>
      </c>
      <c r="F297" s="172" t="s">
        <v>1490</v>
      </c>
      <c r="H297" s="171" t="s">
        <v>1</v>
      </c>
      <c r="I297" s="173"/>
      <c r="L297" s="170"/>
      <c r="M297" s="174"/>
      <c r="T297" s="175"/>
      <c r="AT297" s="171" t="s">
        <v>1489</v>
      </c>
      <c r="AU297" s="171" t="s">
        <v>90</v>
      </c>
      <c r="AV297" s="12" t="s">
        <v>88</v>
      </c>
      <c r="AW297" s="12" t="s">
        <v>36</v>
      </c>
      <c r="AX297" s="12" t="s">
        <v>81</v>
      </c>
      <c r="AY297" s="171" t="s">
        <v>299</v>
      </c>
    </row>
    <row r="298" spans="2:65" s="12" customFormat="1">
      <c r="B298" s="170"/>
      <c r="D298" s="149" t="s">
        <v>1489</v>
      </c>
      <c r="E298" s="171" t="s">
        <v>1</v>
      </c>
      <c r="F298" s="172" t="s">
        <v>2879</v>
      </c>
      <c r="H298" s="171" t="s">
        <v>1</v>
      </c>
      <c r="I298" s="173"/>
      <c r="L298" s="170"/>
      <c r="M298" s="174"/>
      <c r="T298" s="175"/>
      <c r="AT298" s="171" t="s">
        <v>1489</v>
      </c>
      <c r="AU298" s="171" t="s">
        <v>90</v>
      </c>
      <c r="AV298" s="12" t="s">
        <v>88</v>
      </c>
      <c r="AW298" s="12" t="s">
        <v>36</v>
      </c>
      <c r="AX298" s="12" t="s">
        <v>81</v>
      </c>
      <c r="AY298" s="171" t="s">
        <v>299</v>
      </c>
    </row>
    <row r="299" spans="2:65" s="12" customFormat="1">
      <c r="B299" s="170"/>
      <c r="D299" s="149" t="s">
        <v>1489</v>
      </c>
      <c r="E299" s="171" t="s">
        <v>1</v>
      </c>
      <c r="F299" s="172" t="s">
        <v>2950</v>
      </c>
      <c r="H299" s="171" t="s">
        <v>1</v>
      </c>
      <c r="I299" s="173"/>
      <c r="L299" s="170"/>
      <c r="M299" s="174"/>
      <c r="T299" s="175"/>
      <c r="AT299" s="171" t="s">
        <v>1489</v>
      </c>
      <c r="AU299" s="171" t="s">
        <v>90</v>
      </c>
      <c r="AV299" s="12" t="s">
        <v>88</v>
      </c>
      <c r="AW299" s="12" t="s">
        <v>36</v>
      </c>
      <c r="AX299" s="12" t="s">
        <v>81</v>
      </c>
      <c r="AY299" s="171" t="s">
        <v>299</v>
      </c>
    </row>
    <row r="300" spans="2:65" s="13" customFormat="1">
      <c r="B300" s="176"/>
      <c r="D300" s="149" t="s">
        <v>1489</v>
      </c>
      <c r="E300" s="177" t="s">
        <v>1</v>
      </c>
      <c r="F300" s="178" t="s">
        <v>90</v>
      </c>
      <c r="H300" s="179">
        <v>2</v>
      </c>
      <c r="I300" s="180"/>
      <c r="L300" s="176"/>
      <c r="M300" s="181"/>
      <c r="T300" s="182"/>
      <c r="AT300" s="177" t="s">
        <v>1489</v>
      </c>
      <c r="AU300" s="177" t="s">
        <v>90</v>
      </c>
      <c r="AV300" s="13" t="s">
        <v>90</v>
      </c>
      <c r="AW300" s="13" t="s">
        <v>36</v>
      </c>
      <c r="AX300" s="13" t="s">
        <v>88</v>
      </c>
      <c r="AY300" s="177" t="s">
        <v>299</v>
      </c>
    </row>
    <row r="301" spans="2:65" s="1" customFormat="1" ht="37.950000000000003" customHeight="1">
      <c r="B301" s="32"/>
      <c r="C301" s="136" t="s">
        <v>618</v>
      </c>
      <c r="D301" s="136" t="s">
        <v>302</v>
      </c>
      <c r="E301" s="137" t="s">
        <v>1768</v>
      </c>
      <c r="F301" s="138" t="s">
        <v>1769</v>
      </c>
      <c r="G301" s="139" t="s">
        <v>598</v>
      </c>
      <c r="H301" s="140">
        <v>2</v>
      </c>
      <c r="I301" s="141"/>
      <c r="J301" s="142">
        <f>ROUND(I301*H301,2)</f>
        <v>0</v>
      </c>
      <c r="K301" s="138" t="s">
        <v>1487</v>
      </c>
      <c r="L301" s="32"/>
      <c r="M301" s="143" t="s">
        <v>1</v>
      </c>
      <c r="N301" s="144" t="s">
        <v>46</v>
      </c>
      <c r="P301" s="145">
        <f>O301*H301</f>
        <v>0</v>
      </c>
      <c r="Q301" s="145">
        <v>0.09</v>
      </c>
      <c r="R301" s="145">
        <f>Q301*H301</f>
        <v>0.18</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2951</v>
      </c>
    </row>
    <row r="302" spans="2:65" s="12" customFormat="1">
      <c r="B302" s="170"/>
      <c r="D302" s="149" t="s">
        <v>1489</v>
      </c>
      <c r="E302" s="171" t="s">
        <v>1</v>
      </c>
      <c r="F302" s="172" t="s">
        <v>1490</v>
      </c>
      <c r="H302" s="171" t="s">
        <v>1</v>
      </c>
      <c r="I302" s="173"/>
      <c r="L302" s="170"/>
      <c r="M302" s="174"/>
      <c r="T302" s="175"/>
      <c r="AT302" s="171" t="s">
        <v>1489</v>
      </c>
      <c r="AU302" s="171" t="s">
        <v>90</v>
      </c>
      <c r="AV302" s="12" t="s">
        <v>88</v>
      </c>
      <c r="AW302" s="12" t="s">
        <v>36</v>
      </c>
      <c r="AX302" s="12" t="s">
        <v>81</v>
      </c>
      <c r="AY302" s="171" t="s">
        <v>299</v>
      </c>
    </row>
    <row r="303" spans="2:65" s="12" customFormat="1">
      <c r="B303" s="170"/>
      <c r="D303" s="149" t="s">
        <v>1489</v>
      </c>
      <c r="E303" s="171" t="s">
        <v>1</v>
      </c>
      <c r="F303" s="172" t="s">
        <v>2879</v>
      </c>
      <c r="H303" s="171" t="s">
        <v>1</v>
      </c>
      <c r="I303" s="173"/>
      <c r="L303" s="170"/>
      <c r="M303" s="174"/>
      <c r="T303" s="175"/>
      <c r="AT303" s="171" t="s">
        <v>1489</v>
      </c>
      <c r="AU303" s="171" t="s">
        <v>90</v>
      </c>
      <c r="AV303" s="12" t="s">
        <v>88</v>
      </c>
      <c r="AW303" s="12" t="s">
        <v>36</v>
      </c>
      <c r="AX303" s="12" t="s">
        <v>81</v>
      </c>
      <c r="AY303" s="171" t="s">
        <v>299</v>
      </c>
    </row>
    <row r="304" spans="2:65" s="13" customFormat="1">
      <c r="B304" s="176"/>
      <c r="D304" s="149" t="s">
        <v>1489</v>
      </c>
      <c r="E304" s="177" t="s">
        <v>1</v>
      </c>
      <c r="F304" s="178" t="s">
        <v>90</v>
      </c>
      <c r="H304" s="179">
        <v>2</v>
      </c>
      <c r="I304" s="180"/>
      <c r="L304" s="176"/>
      <c r="M304" s="181"/>
      <c r="T304" s="182"/>
      <c r="AT304" s="177" t="s">
        <v>1489</v>
      </c>
      <c r="AU304" s="177" t="s">
        <v>90</v>
      </c>
      <c r="AV304" s="13" t="s">
        <v>90</v>
      </c>
      <c r="AW304" s="13" t="s">
        <v>36</v>
      </c>
      <c r="AX304" s="13" t="s">
        <v>88</v>
      </c>
      <c r="AY304" s="177" t="s">
        <v>299</v>
      </c>
    </row>
    <row r="305" spans="2:65" s="1" customFormat="1" ht="33" customHeight="1">
      <c r="B305" s="32"/>
      <c r="C305" s="158" t="s">
        <v>622</v>
      </c>
      <c r="D305" s="158" t="s">
        <v>340</v>
      </c>
      <c r="E305" s="159" t="s">
        <v>1772</v>
      </c>
      <c r="F305" s="160" t="s">
        <v>1773</v>
      </c>
      <c r="G305" s="161" t="s">
        <v>598</v>
      </c>
      <c r="H305" s="162">
        <v>2</v>
      </c>
      <c r="I305" s="163"/>
      <c r="J305" s="164">
        <f>ROUND(I305*H305,2)</f>
        <v>0</v>
      </c>
      <c r="K305" s="160" t="s">
        <v>1</v>
      </c>
      <c r="L305" s="165"/>
      <c r="M305" s="166" t="s">
        <v>1</v>
      </c>
      <c r="N305" s="167" t="s">
        <v>46</v>
      </c>
      <c r="P305" s="145">
        <f>O305*H305</f>
        <v>0</v>
      </c>
      <c r="Q305" s="145">
        <v>0.19600000000000001</v>
      </c>
      <c r="R305" s="145">
        <f>Q305*H305</f>
        <v>0.39200000000000002</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2952</v>
      </c>
    </row>
    <row r="306" spans="2:65" s="1" customFormat="1" ht="16.5" customHeight="1">
      <c r="B306" s="32"/>
      <c r="C306" s="136" t="s">
        <v>626</v>
      </c>
      <c r="D306" s="136" t="s">
        <v>302</v>
      </c>
      <c r="E306" s="137" t="s">
        <v>1775</v>
      </c>
      <c r="F306" s="138" t="s">
        <v>1776</v>
      </c>
      <c r="G306" s="139" t="s">
        <v>647</v>
      </c>
      <c r="H306" s="140">
        <v>51.1</v>
      </c>
      <c r="I306" s="141"/>
      <c r="J306" s="142">
        <f>ROUND(I306*H306,2)</f>
        <v>0</v>
      </c>
      <c r="K306" s="138" t="s">
        <v>1487</v>
      </c>
      <c r="L306" s="32"/>
      <c r="M306" s="143" t="s">
        <v>1</v>
      </c>
      <c r="N306" s="144" t="s">
        <v>46</v>
      </c>
      <c r="P306" s="145">
        <f>O306*H306</f>
        <v>0</v>
      </c>
      <c r="Q306" s="145">
        <v>2.0000000000000001E-4</v>
      </c>
      <c r="R306" s="145">
        <f>Q306*H306</f>
        <v>1.022E-2</v>
      </c>
      <c r="S306" s="145">
        <v>0</v>
      </c>
      <c r="T306" s="146">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2953</v>
      </c>
    </row>
    <row r="307" spans="2:65" s="12" customFormat="1">
      <c r="B307" s="170"/>
      <c r="D307" s="149" t="s">
        <v>1489</v>
      </c>
      <c r="E307" s="171" t="s">
        <v>1</v>
      </c>
      <c r="F307" s="172" t="s">
        <v>1490</v>
      </c>
      <c r="H307" s="171" t="s">
        <v>1</v>
      </c>
      <c r="I307" s="173"/>
      <c r="L307" s="170"/>
      <c r="M307" s="174"/>
      <c r="T307" s="175"/>
      <c r="AT307" s="171" t="s">
        <v>1489</v>
      </c>
      <c r="AU307" s="171" t="s">
        <v>90</v>
      </c>
      <c r="AV307" s="12" t="s">
        <v>88</v>
      </c>
      <c r="AW307" s="12" t="s">
        <v>36</v>
      </c>
      <c r="AX307" s="12" t="s">
        <v>81</v>
      </c>
      <c r="AY307" s="171" t="s">
        <v>299</v>
      </c>
    </row>
    <row r="308" spans="2:65" s="12" customFormat="1">
      <c r="B308" s="170"/>
      <c r="D308" s="149" t="s">
        <v>1489</v>
      </c>
      <c r="E308" s="171" t="s">
        <v>1</v>
      </c>
      <c r="F308" s="172" t="s">
        <v>2879</v>
      </c>
      <c r="H308" s="171" t="s">
        <v>1</v>
      </c>
      <c r="I308" s="173"/>
      <c r="L308" s="170"/>
      <c r="M308" s="174"/>
      <c r="T308" s="175"/>
      <c r="AT308" s="171" t="s">
        <v>1489</v>
      </c>
      <c r="AU308" s="171" t="s">
        <v>90</v>
      </c>
      <c r="AV308" s="12" t="s">
        <v>88</v>
      </c>
      <c r="AW308" s="12" t="s">
        <v>36</v>
      </c>
      <c r="AX308" s="12" t="s">
        <v>81</v>
      </c>
      <c r="AY308" s="171" t="s">
        <v>299</v>
      </c>
    </row>
    <row r="309" spans="2:65" s="13" customFormat="1">
      <c r="B309" s="176"/>
      <c r="D309" s="149" t="s">
        <v>1489</v>
      </c>
      <c r="E309" s="177" t="s">
        <v>1</v>
      </c>
      <c r="F309" s="178" t="s">
        <v>2937</v>
      </c>
      <c r="H309" s="179">
        <v>51.1</v>
      </c>
      <c r="I309" s="180"/>
      <c r="L309" s="176"/>
      <c r="M309" s="181"/>
      <c r="T309" s="182"/>
      <c r="AT309" s="177" t="s">
        <v>1489</v>
      </c>
      <c r="AU309" s="177" t="s">
        <v>90</v>
      </c>
      <c r="AV309" s="13" t="s">
        <v>90</v>
      </c>
      <c r="AW309" s="13" t="s">
        <v>36</v>
      </c>
      <c r="AX309" s="13" t="s">
        <v>88</v>
      </c>
      <c r="AY309" s="177" t="s">
        <v>299</v>
      </c>
    </row>
    <row r="310" spans="2:65" s="1" customFormat="1" ht="24.15" customHeight="1">
      <c r="B310" s="32"/>
      <c r="C310" s="136" t="s">
        <v>630</v>
      </c>
      <c r="D310" s="136" t="s">
        <v>302</v>
      </c>
      <c r="E310" s="137" t="s">
        <v>1778</v>
      </c>
      <c r="F310" s="138" t="s">
        <v>1779</v>
      </c>
      <c r="G310" s="139" t="s">
        <v>647</v>
      </c>
      <c r="H310" s="140">
        <v>51.1</v>
      </c>
      <c r="I310" s="141"/>
      <c r="J310" s="142">
        <f>ROUND(I310*H310,2)</f>
        <v>0</v>
      </c>
      <c r="K310" s="138" t="s">
        <v>1487</v>
      </c>
      <c r="L310" s="32"/>
      <c r="M310" s="143" t="s">
        <v>1</v>
      </c>
      <c r="N310" s="144" t="s">
        <v>46</v>
      </c>
      <c r="P310" s="145">
        <f>O310*H310</f>
        <v>0</v>
      </c>
      <c r="Q310" s="145">
        <v>9.0000000000000006E-5</v>
      </c>
      <c r="R310" s="145">
        <f>Q310*H310</f>
        <v>4.5990000000000007E-3</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2954</v>
      </c>
    </row>
    <row r="311" spans="2:65" s="12" customFormat="1">
      <c r="B311" s="170"/>
      <c r="D311" s="149" t="s">
        <v>1489</v>
      </c>
      <c r="E311" s="171" t="s">
        <v>1</v>
      </c>
      <c r="F311" s="172" t="s">
        <v>1490</v>
      </c>
      <c r="H311" s="171" t="s">
        <v>1</v>
      </c>
      <c r="I311" s="173"/>
      <c r="L311" s="170"/>
      <c r="M311" s="174"/>
      <c r="T311" s="175"/>
      <c r="AT311" s="171" t="s">
        <v>1489</v>
      </c>
      <c r="AU311" s="171" t="s">
        <v>90</v>
      </c>
      <c r="AV311" s="12" t="s">
        <v>88</v>
      </c>
      <c r="AW311" s="12" t="s">
        <v>36</v>
      </c>
      <c r="AX311" s="12" t="s">
        <v>81</v>
      </c>
      <c r="AY311" s="171" t="s">
        <v>299</v>
      </c>
    </row>
    <row r="312" spans="2:65" s="12" customFormat="1">
      <c r="B312" s="170"/>
      <c r="D312" s="149" t="s">
        <v>1489</v>
      </c>
      <c r="E312" s="171" t="s">
        <v>1</v>
      </c>
      <c r="F312" s="172" t="s">
        <v>2879</v>
      </c>
      <c r="H312" s="171" t="s">
        <v>1</v>
      </c>
      <c r="I312" s="173"/>
      <c r="L312" s="170"/>
      <c r="M312" s="174"/>
      <c r="T312" s="175"/>
      <c r="AT312" s="171" t="s">
        <v>1489</v>
      </c>
      <c r="AU312" s="171" t="s">
        <v>90</v>
      </c>
      <c r="AV312" s="12" t="s">
        <v>88</v>
      </c>
      <c r="AW312" s="12" t="s">
        <v>36</v>
      </c>
      <c r="AX312" s="12" t="s">
        <v>81</v>
      </c>
      <c r="AY312" s="171" t="s">
        <v>299</v>
      </c>
    </row>
    <row r="313" spans="2:65" s="13" customFormat="1">
      <c r="B313" s="176"/>
      <c r="D313" s="149" t="s">
        <v>1489</v>
      </c>
      <c r="E313" s="177" t="s">
        <v>1</v>
      </c>
      <c r="F313" s="178" t="s">
        <v>2937</v>
      </c>
      <c r="H313" s="179">
        <v>51.1</v>
      </c>
      <c r="I313" s="180"/>
      <c r="L313" s="176"/>
      <c r="M313" s="181"/>
      <c r="T313" s="182"/>
      <c r="AT313" s="177" t="s">
        <v>1489</v>
      </c>
      <c r="AU313" s="177" t="s">
        <v>90</v>
      </c>
      <c r="AV313" s="13" t="s">
        <v>90</v>
      </c>
      <c r="AW313" s="13" t="s">
        <v>36</v>
      </c>
      <c r="AX313" s="13" t="s">
        <v>88</v>
      </c>
      <c r="AY313" s="177" t="s">
        <v>299</v>
      </c>
    </row>
    <row r="314" spans="2:65" s="11" customFormat="1" ht="22.95" customHeight="1">
      <c r="B314" s="124"/>
      <c r="D314" s="125" t="s">
        <v>80</v>
      </c>
      <c r="E314" s="134" t="s">
        <v>1789</v>
      </c>
      <c r="F314" s="134" t="s">
        <v>1790</v>
      </c>
      <c r="I314" s="127"/>
      <c r="J314" s="135">
        <f>BK314</f>
        <v>0</v>
      </c>
      <c r="L314" s="124"/>
      <c r="M314" s="129"/>
      <c r="P314" s="130">
        <f>P315</f>
        <v>0</v>
      </c>
      <c r="R314" s="130">
        <f>R315</f>
        <v>0</v>
      </c>
      <c r="T314" s="131">
        <f>T315</f>
        <v>0</v>
      </c>
      <c r="AR314" s="125" t="s">
        <v>88</v>
      </c>
      <c r="AT314" s="132" t="s">
        <v>80</v>
      </c>
      <c r="AU314" s="132" t="s">
        <v>88</v>
      </c>
      <c r="AY314" s="125" t="s">
        <v>299</v>
      </c>
      <c r="BK314" s="133">
        <f>BK315</f>
        <v>0</v>
      </c>
    </row>
    <row r="315" spans="2:65" s="1" customFormat="1" ht="24.15" customHeight="1">
      <c r="B315" s="32"/>
      <c r="C315" s="136" t="s">
        <v>634</v>
      </c>
      <c r="D315" s="136" t="s">
        <v>302</v>
      </c>
      <c r="E315" s="137" t="s">
        <v>1791</v>
      </c>
      <c r="F315" s="138" t="s">
        <v>1792</v>
      </c>
      <c r="G315" s="139" t="s">
        <v>1636</v>
      </c>
      <c r="H315" s="140">
        <v>2.335</v>
      </c>
      <c r="I315" s="141"/>
      <c r="J315" s="142">
        <f>ROUND(I315*H315,2)</f>
        <v>0</v>
      </c>
      <c r="K315" s="138" t="s">
        <v>1487</v>
      </c>
      <c r="L315" s="32"/>
      <c r="M315" s="153" t="s">
        <v>1</v>
      </c>
      <c r="N315" s="154" t="s">
        <v>46</v>
      </c>
      <c r="O315" s="155"/>
      <c r="P315" s="156">
        <f>O315*H315</f>
        <v>0</v>
      </c>
      <c r="Q315" s="156">
        <v>0</v>
      </c>
      <c r="R315" s="156">
        <f>Q315*H315</f>
        <v>0</v>
      </c>
      <c r="S315" s="156">
        <v>0</v>
      </c>
      <c r="T315" s="157">
        <f>S315*H315</f>
        <v>0</v>
      </c>
      <c r="AR315" s="147" t="s">
        <v>318</v>
      </c>
      <c r="AT315" s="147" t="s">
        <v>302</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2955</v>
      </c>
    </row>
    <row r="316" spans="2:65" s="1" customFormat="1" ht="6.9" customHeight="1">
      <c r="B316" s="44"/>
      <c r="C316" s="45"/>
      <c r="D316" s="45"/>
      <c r="E316" s="45"/>
      <c r="F316" s="45"/>
      <c r="G316" s="45"/>
      <c r="H316" s="45"/>
      <c r="I316" s="45"/>
      <c r="J316" s="45"/>
      <c r="K316" s="45"/>
      <c r="L316" s="32"/>
    </row>
  </sheetData>
  <sheetProtection algorithmName="SHA-512" hashValue="N6X1XSr6MBaWuedYtK6VCX6XJ0/SrartSGLHORXSd/LAIgBYTdzRPb0/pkYVe+R184mrO8FjxWHo2kjGb1ZuZg==" saltValue="4/iNzk3CMSSSfkArDCWsdn2nisD1p6lybvcNMnLWKS63nG24GN5NyCzh5+iXkG8STure0cOg4X9ywCVavOpMhQ==" spinCount="100000" sheet="1" objects="1" scenarios="1" formatColumns="0" formatRows="0" autoFilter="0"/>
  <autoFilter ref="C125:K315" xr:uid="{00000000-0009-0000-0000-000010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31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147</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2956</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ROUND((SUM(BE126:BE311)),  2)</f>
        <v>0</v>
      </c>
      <c r="I35" s="96">
        <v>0.21</v>
      </c>
      <c r="J35" s="86">
        <f>ROUND(((SUM(BE126:BE311))*I35),  2)</f>
        <v>0</v>
      </c>
      <c r="L35" s="32"/>
    </row>
    <row r="36" spans="2:12" s="1" customFormat="1" ht="14.4" customHeight="1">
      <c r="B36" s="32"/>
      <c r="E36" s="27" t="s">
        <v>47</v>
      </c>
      <c r="F36" s="86">
        <f>ROUND((SUM(BF126:BF311)),  2)</f>
        <v>0</v>
      </c>
      <c r="I36" s="96">
        <v>0.12</v>
      </c>
      <c r="J36" s="86">
        <f>ROUND(((SUM(BF126:BF311))*I36),  2)</f>
        <v>0</v>
      </c>
      <c r="L36" s="32"/>
    </row>
    <row r="37" spans="2:12" s="1" customFormat="1" ht="14.4" hidden="1" customHeight="1">
      <c r="B37" s="32"/>
      <c r="E37" s="27" t="s">
        <v>48</v>
      </c>
      <c r="F37" s="86">
        <f>ROUND((SUM(BG126:BG311)),  2)</f>
        <v>0</v>
      </c>
      <c r="I37" s="96">
        <v>0.21</v>
      </c>
      <c r="J37" s="86">
        <f>0</f>
        <v>0</v>
      </c>
      <c r="L37" s="32"/>
    </row>
    <row r="38" spans="2:12" s="1" customFormat="1" ht="14.4" hidden="1" customHeight="1">
      <c r="B38" s="32"/>
      <c r="E38" s="27" t="s">
        <v>49</v>
      </c>
      <c r="F38" s="86">
        <f>ROUND((SUM(BH126:BH311)),  2)</f>
        <v>0</v>
      </c>
      <c r="I38" s="96">
        <v>0.12</v>
      </c>
      <c r="J38" s="86">
        <f>0</f>
        <v>0</v>
      </c>
      <c r="L38" s="32"/>
    </row>
    <row r="39" spans="2:12" s="1" customFormat="1" ht="14.4" hidden="1" customHeight="1">
      <c r="B39" s="32"/>
      <c r="E39" s="27" t="s">
        <v>50</v>
      </c>
      <c r="F39" s="86">
        <f>ROUND((SUM(BI126:BI311)),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01.13 - Stoka A-4</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J242</f>
        <v>0</v>
      </c>
      <c r="L101" s="112"/>
    </row>
    <row r="102" spans="2:47" s="9" customFormat="1" ht="19.95" customHeight="1">
      <c r="B102" s="112"/>
      <c r="D102" s="113" t="s">
        <v>1479</v>
      </c>
      <c r="E102" s="114"/>
      <c r="F102" s="114"/>
      <c r="G102" s="114"/>
      <c r="H102" s="114"/>
      <c r="I102" s="114"/>
      <c r="J102" s="115">
        <f>J251</f>
        <v>0</v>
      </c>
      <c r="L102" s="112"/>
    </row>
    <row r="103" spans="2:47" s="9" customFormat="1" ht="19.95" customHeight="1">
      <c r="B103" s="112"/>
      <c r="D103" s="113" t="s">
        <v>1480</v>
      </c>
      <c r="E103" s="114"/>
      <c r="F103" s="114"/>
      <c r="G103" s="114"/>
      <c r="H103" s="114"/>
      <c r="I103" s="114"/>
      <c r="J103" s="115">
        <f>J271</f>
        <v>0</v>
      </c>
      <c r="L103" s="112"/>
    </row>
    <row r="104" spans="2:47" s="9" customFormat="1" ht="19.95" customHeight="1">
      <c r="B104" s="112"/>
      <c r="D104" s="113" t="s">
        <v>1481</v>
      </c>
      <c r="E104" s="114"/>
      <c r="F104" s="114"/>
      <c r="G104" s="114"/>
      <c r="H104" s="114"/>
      <c r="I104" s="114"/>
      <c r="J104" s="115">
        <f>J310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01.13 - Stoka A-4</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1.4266225400000001</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P128+P242+P251+P271+P310</f>
        <v>0</v>
      </c>
      <c r="R127" s="130">
        <f>R128+R242+R251+R271+R310</f>
        <v>1.4266225400000001</v>
      </c>
      <c r="T127" s="131">
        <f>T128+T242+T251+T271+T310</f>
        <v>0</v>
      </c>
      <c r="AR127" s="125" t="s">
        <v>88</v>
      </c>
      <c r="AT127" s="132" t="s">
        <v>80</v>
      </c>
      <c r="AU127" s="132" t="s">
        <v>81</v>
      </c>
      <c r="AY127" s="125" t="s">
        <v>299</v>
      </c>
      <c r="BK127" s="133">
        <f>BK128+BK242+BK251+BK271+BK310</f>
        <v>0</v>
      </c>
    </row>
    <row r="128" spans="2:63" s="11" customFormat="1" ht="22.95" customHeight="1">
      <c r="B128" s="124"/>
      <c r="D128" s="125" t="s">
        <v>80</v>
      </c>
      <c r="E128" s="134" t="s">
        <v>88</v>
      </c>
      <c r="F128" s="134" t="s">
        <v>1448</v>
      </c>
      <c r="I128" s="127"/>
      <c r="J128" s="135">
        <f>BK128</f>
        <v>0</v>
      </c>
      <c r="L128" s="124"/>
      <c r="M128" s="129"/>
      <c r="P128" s="130">
        <f>SUM(P129:P241)</f>
        <v>0</v>
      </c>
      <c r="R128" s="130">
        <f>SUM(R129:R241)</f>
        <v>7.253699999999999E-2</v>
      </c>
      <c r="T128" s="131">
        <f>SUM(T129:T241)</f>
        <v>0</v>
      </c>
      <c r="AR128" s="125" t="s">
        <v>88</v>
      </c>
      <c r="AT128" s="132" t="s">
        <v>80</v>
      </c>
      <c r="AU128" s="132" t="s">
        <v>88</v>
      </c>
      <c r="AY128" s="125" t="s">
        <v>299</v>
      </c>
      <c r="BK128" s="133">
        <f>SUM(BK129:BK241)</f>
        <v>0</v>
      </c>
    </row>
    <row r="129" spans="2:65" s="1" customFormat="1" ht="24.15" customHeight="1">
      <c r="B129" s="32"/>
      <c r="C129" s="136" t="s">
        <v>88</v>
      </c>
      <c r="D129" s="136" t="s">
        <v>302</v>
      </c>
      <c r="E129" s="137" t="s">
        <v>1484</v>
      </c>
      <c r="F129" s="138" t="s">
        <v>1485</v>
      </c>
      <c r="G129" s="139" t="s">
        <v>1486</v>
      </c>
      <c r="H129" s="140">
        <v>480</v>
      </c>
      <c r="I129" s="141"/>
      <c r="J129" s="142">
        <f>ROUND(I129*H129,2)</f>
        <v>0</v>
      </c>
      <c r="K129" s="138" t="s">
        <v>1487</v>
      </c>
      <c r="L129" s="32"/>
      <c r="M129" s="143" t="s">
        <v>1</v>
      </c>
      <c r="N129" s="144" t="s">
        <v>46</v>
      </c>
      <c r="P129" s="145">
        <f>O129*H129</f>
        <v>0</v>
      </c>
      <c r="Q129" s="145">
        <v>3.0000000000000001E-5</v>
      </c>
      <c r="R129" s="145">
        <f>Q129*H129</f>
        <v>1.44E-2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2957</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2958</v>
      </c>
      <c r="H131" s="171" t="s">
        <v>1</v>
      </c>
      <c r="I131" s="173"/>
      <c r="L131" s="170"/>
      <c r="M131" s="174"/>
      <c r="T131" s="175"/>
      <c r="AT131" s="171" t="s">
        <v>1489</v>
      </c>
      <c r="AU131" s="171" t="s">
        <v>90</v>
      </c>
      <c r="AV131" s="12" t="s">
        <v>88</v>
      </c>
      <c r="AW131" s="12" t="s">
        <v>36</v>
      </c>
      <c r="AX131" s="12" t="s">
        <v>81</v>
      </c>
      <c r="AY131" s="171" t="s">
        <v>299</v>
      </c>
    </row>
    <row r="132" spans="2:65" s="12" customFormat="1" ht="20.399999999999999">
      <c r="B132" s="170"/>
      <c r="D132" s="149" t="s">
        <v>1489</v>
      </c>
      <c r="E132" s="171" t="s">
        <v>1</v>
      </c>
      <c r="F132" s="172" t="s">
        <v>2704</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2705</v>
      </c>
      <c r="H133" s="179">
        <v>480</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1497</v>
      </c>
      <c r="F134" s="138" t="s">
        <v>1498</v>
      </c>
      <c r="G134" s="139" t="s">
        <v>1499</v>
      </c>
      <c r="H134" s="140">
        <v>20</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2959</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2958</v>
      </c>
      <c r="H136" s="171" t="s">
        <v>1</v>
      </c>
      <c r="I136" s="173"/>
      <c r="L136" s="170"/>
      <c r="M136" s="174"/>
      <c r="T136" s="175"/>
      <c r="AT136" s="171" t="s">
        <v>1489</v>
      </c>
      <c r="AU136" s="171" t="s">
        <v>90</v>
      </c>
      <c r="AV136" s="12" t="s">
        <v>88</v>
      </c>
      <c r="AW136" s="12" t="s">
        <v>36</v>
      </c>
      <c r="AX136" s="12" t="s">
        <v>81</v>
      </c>
      <c r="AY136" s="171" t="s">
        <v>299</v>
      </c>
    </row>
    <row r="137" spans="2:65" s="12" customFormat="1" ht="20.399999999999999">
      <c r="B137" s="170"/>
      <c r="D137" s="149" t="s">
        <v>1489</v>
      </c>
      <c r="E137" s="171" t="s">
        <v>1</v>
      </c>
      <c r="F137" s="172" t="s">
        <v>2704</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2707</v>
      </c>
      <c r="H138" s="179">
        <v>20</v>
      </c>
      <c r="I138" s="180"/>
      <c r="L138" s="176"/>
      <c r="M138" s="181"/>
      <c r="T138" s="182"/>
      <c r="AT138" s="177" t="s">
        <v>1489</v>
      </c>
      <c r="AU138" s="177" t="s">
        <v>90</v>
      </c>
      <c r="AV138" s="13" t="s">
        <v>90</v>
      </c>
      <c r="AW138" s="13" t="s">
        <v>36</v>
      </c>
      <c r="AX138" s="13" t="s">
        <v>88</v>
      </c>
      <c r="AY138" s="177" t="s">
        <v>299</v>
      </c>
    </row>
    <row r="139" spans="2:65" s="1" customFormat="1" ht="24.15" customHeight="1">
      <c r="B139" s="32"/>
      <c r="C139" s="136" t="s">
        <v>298</v>
      </c>
      <c r="D139" s="136" t="s">
        <v>302</v>
      </c>
      <c r="E139" s="137" t="s">
        <v>2013</v>
      </c>
      <c r="F139" s="138" t="s">
        <v>2014</v>
      </c>
      <c r="G139" s="139" t="s">
        <v>375</v>
      </c>
      <c r="H139" s="140">
        <v>4.32</v>
      </c>
      <c r="I139" s="141"/>
      <c r="J139" s="142">
        <f>ROUND(I139*H139,2)</f>
        <v>0</v>
      </c>
      <c r="K139" s="138" t="s">
        <v>1487</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2960</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2958</v>
      </c>
      <c r="H141" s="171" t="s">
        <v>1</v>
      </c>
      <c r="I141" s="173"/>
      <c r="L141" s="170"/>
      <c r="M141" s="174"/>
      <c r="T141" s="175"/>
      <c r="AT141" s="171" t="s">
        <v>1489</v>
      </c>
      <c r="AU141" s="171" t="s">
        <v>90</v>
      </c>
      <c r="AV141" s="12" t="s">
        <v>88</v>
      </c>
      <c r="AW141" s="12" t="s">
        <v>36</v>
      </c>
      <c r="AX141" s="12" t="s">
        <v>81</v>
      </c>
      <c r="AY141" s="171" t="s">
        <v>299</v>
      </c>
    </row>
    <row r="142" spans="2:65" s="12" customFormat="1">
      <c r="B142" s="170"/>
      <c r="D142" s="149" t="s">
        <v>1489</v>
      </c>
      <c r="E142" s="171" t="s">
        <v>1</v>
      </c>
      <c r="F142" s="172" t="s">
        <v>2016</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2961</v>
      </c>
      <c r="H143" s="179">
        <v>4.32</v>
      </c>
      <c r="I143" s="180"/>
      <c r="L143" s="176"/>
      <c r="M143" s="181"/>
      <c r="T143" s="182"/>
      <c r="AT143" s="177" t="s">
        <v>1489</v>
      </c>
      <c r="AU143" s="177" t="s">
        <v>90</v>
      </c>
      <c r="AV143" s="13" t="s">
        <v>90</v>
      </c>
      <c r="AW143" s="13" t="s">
        <v>36</v>
      </c>
      <c r="AX143" s="13" t="s">
        <v>81</v>
      </c>
      <c r="AY143" s="177" t="s">
        <v>299</v>
      </c>
    </row>
    <row r="144" spans="2:65" s="14" customFormat="1">
      <c r="B144" s="183"/>
      <c r="D144" s="149" t="s">
        <v>1489</v>
      </c>
      <c r="E144" s="184" t="s">
        <v>1</v>
      </c>
      <c r="F144" s="185" t="s">
        <v>1496</v>
      </c>
      <c r="H144" s="186">
        <v>4.32</v>
      </c>
      <c r="I144" s="187"/>
      <c r="L144" s="183"/>
      <c r="M144" s="188"/>
      <c r="T144" s="189"/>
      <c r="AT144" s="184" t="s">
        <v>1489</v>
      </c>
      <c r="AU144" s="184" t="s">
        <v>90</v>
      </c>
      <c r="AV144" s="14" t="s">
        <v>318</v>
      </c>
      <c r="AW144" s="14" t="s">
        <v>36</v>
      </c>
      <c r="AX144" s="14" t="s">
        <v>88</v>
      </c>
      <c r="AY144" s="184" t="s">
        <v>299</v>
      </c>
    </row>
    <row r="145" spans="2:65" s="1" customFormat="1" ht="33" customHeight="1">
      <c r="B145" s="32"/>
      <c r="C145" s="136" t="s">
        <v>318</v>
      </c>
      <c r="D145" s="136" t="s">
        <v>302</v>
      </c>
      <c r="E145" s="137" t="s">
        <v>1803</v>
      </c>
      <c r="F145" s="138" t="s">
        <v>1804</v>
      </c>
      <c r="G145" s="139" t="s">
        <v>1520</v>
      </c>
      <c r="H145" s="140">
        <v>15.023999999999999</v>
      </c>
      <c r="I145" s="141"/>
      <c r="J145" s="142">
        <f>ROUND(I145*H145,2)</f>
        <v>0</v>
      </c>
      <c r="K145" s="138" t="s">
        <v>1487</v>
      </c>
      <c r="L145" s="32"/>
      <c r="M145" s="143" t="s">
        <v>1</v>
      </c>
      <c r="N145" s="144" t="s">
        <v>46</v>
      </c>
      <c r="P145" s="145">
        <f>O145*H145</f>
        <v>0</v>
      </c>
      <c r="Q145" s="145">
        <v>0</v>
      </c>
      <c r="R145" s="145">
        <f>Q145*H145</f>
        <v>0</v>
      </c>
      <c r="S145" s="145">
        <v>0</v>
      </c>
      <c r="T145" s="146">
        <f>S145*H145</f>
        <v>0</v>
      </c>
      <c r="AR145" s="147" t="s">
        <v>318</v>
      </c>
      <c r="AT145" s="147" t="s">
        <v>302</v>
      </c>
      <c r="AU145" s="147" t="s">
        <v>90</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318</v>
      </c>
      <c r="BM145" s="147" t="s">
        <v>2962</v>
      </c>
    </row>
    <row r="146" spans="2:65" s="12" customFormat="1">
      <c r="B146" s="170"/>
      <c r="D146" s="149" t="s">
        <v>1489</v>
      </c>
      <c r="E146" s="171" t="s">
        <v>1</v>
      </c>
      <c r="F146" s="172" t="s">
        <v>1490</v>
      </c>
      <c r="H146" s="171" t="s">
        <v>1</v>
      </c>
      <c r="I146" s="173"/>
      <c r="L146" s="170"/>
      <c r="M146" s="174"/>
      <c r="T146" s="175"/>
      <c r="AT146" s="171" t="s">
        <v>1489</v>
      </c>
      <c r="AU146" s="171" t="s">
        <v>90</v>
      </c>
      <c r="AV146" s="12" t="s">
        <v>88</v>
      </c>
      <c r="AW146" s="12" t="s">
        <v>36</v>
      </c>
      <c r="AX146" s="12" t="s">
        <v>81</v>
      </c>
      <c r="AY146" s="171" t="s">
        <v>299</v>
      </c>
    </row>
    <row r="147" spans="2:65" s="12" customFormat="1">
      <c r="B147" s="170"/>
      <c r="D147" s="149" t="s">
        <v>1489</v>
      </c>
      <c r="E147" s="171" t="s">
        <v>1</v>
      </c>
      <c r="F147" s="172" t="s">
        <v>2958</v>
      </c>
      <c r="H147" s="171" t="s">
        <v>1</v>
      </c>
      <c r="I147" s="173"/>
      <c r="L147" s="170"/>
      <c r="M147" s="174"/>
      <c r="T147" s="175"/>
      <c r="AT147" s="171" t="s">
        <v>1489</v>
      </c>
      <c r="AU147" s="171" t="s">
        <v>90</v>
      </c>
      <c r="AV147" s="12" t="s">
        <v>88</v>
      </c>
      <c r="AW147" s="12" t="s">
        <v>36</v>
      </c>
      <c r="AX147" s="12" t="s">
        <v>81</v>
      </c>
      <c r="AY147" s="171" t="s">
        <v>299</v>
      </c>
    </row>
    <row r="148" spans="2:65" s="12" customFormat="1" ht="20.399999999999999">
      <c r="B148" s="170"/>
      <c r="D148" s="149" t="s">
        <v>1489</v>
      </c>
      <c r="E148" s="171" t="s">
        <v>1</v>
      </c>
      <c r="F148" s="172" t="s">
        <v>2963</v>
      </c>
      <c r="H148" s="171" t="s">
        <v>1</v>
      </c>
      <c r="I148" s="173"/>
      <c r="L148" s="170"/>
      <c r="M148" s="174"/>
      <c r="T148" s="175"/>
      <c r="AT148" s="171" t="s">
        <v>1489</v>
      </c>
      <c r="AU148" s="171" t="s">
        <v>90</v>
      </c>
      <c r="AV148" s="12" t="s">
        <v>88</v>
      </c>
      <c r="AW148" s="12" t="s">
        <v>36</v>
      </c>
      <c r="AX148" s="12" t="s">
        <v>81</v>
      </c>
      <c r="AY148" s="171" t="s">
        <v>299</v>
      </c>
    </row>
    <row r="149" spans="2:65" s="13" customFormat="1">
      <c r="B149" s="176"/>
      <c r="D149" s="149" t="s">
        <v>1489</v>
      </c>
      <c r="E149" s="177" t="s">
        <v>1</v>
      </c>
      <c r="F149" s="178" t="s">
        <v>2964</v>
      </c>
      <c r="H149" s="179">
        <v>27.731999999999999</v>
      </c>
      <c r="I149" s="180"/>
      <c r="L149" s="176"/>
      <c r="M149" s="181"/>
      <c r="T149" s="182"/>
      <c r="AT149" s="177" t="s">
        <v>1489</v>
      </c>
      <c r="AU149" s="177" t="s">
        <v>90</v>
      </c>
      <c r="AV149" s="13" t="s">
        <v>90</v>
      </c>
      <c r="AW149" s="13" t="s">
        <v>36</v>
      </c>
      <c r="AX149" s="13" t="s">
        <v>81</v>
      </c>
      <c r="AY149" s="177" t="s">
        <v>299</v>
      </c>
    </row>
    <row r="150" spans="2:65" s="13" customFormat="1">
      <c r="B150" s="176"/>
      <c r="D150" s="149" t="s">
        <v>1489</v>
      </c>
      <c r="E150" s="177" t="s">
        <v>1</v>
      </c>
      <c r="F150" s="178" t="s">
        <v>2965</v>
      </c>
      <c r="H150" s="179">
        <v>12.121</v>
      </c>
      <c r="I150" s="180"/>
      <c r="L150" s="176"/>
      <c r="M150" s="181"/>
      <c r="T150" s="182"/>
      <c r="AT150" s="177" t="s">
        <v>1489</v>
      </c>
      <c r="AU150" s="177" t="s">
        <v>90</v>
      </c>
      <c r="AV150" s="13" t="s">
        <v>90</v>
      </c>
      <c r="AW150" s="13" t="s">
        <v>36</v>
      </c>
      <c r="AX150" s="13" t="s">
        <v>81</v>
      </c>
      <c r="AY150" s="177" t="s">
        <v>299</v>
      </c>
    </row>
    <row r="151" spans="2:65" s="13" customFormat="1">
      <c r="B151" s="176"/>
      <c r="D151" s="149" t="s">
        <v>1489</v>
      </c>
      <c r="E151" s="177" t="s">
        <v>1</v>
      </c>
      <c r="F151" s="178" t="s">
        <v>1548</v>
      </c>
      <c r="H151" s="179">
        <v>2.1629999999999998</v>
      </c>
      <c r="I151" s="180"/>
      <c r="L151" s="176"/>
      <c r="M151" s="181"/>
      <c r="T151" s="182"/>
      <c r="AT151" s="177" t="s">
        <v>1489</v>
      </c>
      <c r="AU151" s="177" t="s">
        <v>90</v>
      </c>
      <c r="AV151" s="13" t="s">
        <v>90</v>
      </c>
      <c r="AW151" s="13" t="s">
        <v>36</v>
      </c>
      <c r="AX151" s="13" t="s">
        <v>81</v>
      </c>
      <c r="AY151" s="177" t="s">
        <v>299</v>
      </c>
    </row>
    <row r="152" spans="2:65" s="15" customFormat="1">
      <c r="B152" s="190"/>
      <c r="D152" s="149" t="s">
        <v>1489</v>
      </c>
      <c r="E152" s="191" t="s">
        <v>1</v>
      </c>
      <c r="F152" s="192" t="s">
        <v>1549</v>
      </c>
      <c r="H152" s="193">
        <v>42.015999999999998</v>
      </c>
      <c r="I152" s="194"/>
      <c r="L152" s="190"/>
      <c r="M152" s="195"/>
      <c r="T152" s="196"/>
      <c r="AT152" s="191" t="s">
        <v>1489</v>
      </c>
      <c r="AU152" s="191" t="s">
        <v>90</v>
      </c>
      <c r="AV152" s="15" t="s">
        <v>298</v>
      </c>
      <c r="AW152" s="15" t="s">
        <v>36</v>
      </c>
      <c r="AX152" s="15" t="s">
        <v>81</v>
      </c>
      <c r="AY152" s="191" t="s">
        <v>299</v>
      </c>
    </row>
    <row r="153" spans="2:65" s="12" customFormat="1">
      <c r="B153" s="170"/>
      <c r="D153" s="149" t="s">
        <v>1489</v>
      </c>
      <c r="E153" s="171" t="s">
        <v>1</v>
      </c>
      <c r="F153" s="172" t="s">
        <v>2966</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E154" s="177" t="s">
        <v>1</v>
      </c>
      <c r="F154" s="178" t="s">
        <v>2967</v>
      </c>
      <c r="H154" s="179">
        <v>15.768000000000001</v>
      </c>
      <c r="I154" s="180"/>
      <c r="L154" s="176"/>
      <c r="M154" s="181"/>
      <c r="T154" s="182"/>
      <c r="AT154" s="177" t="s">
        <v>1489</v>
      </c>
      <c r="AU154" s="177" t="s">
        <v>90</v>
      </c>
      <c r="AV154" s="13" t="s">
        <v>90</v>
      </c>
      <c r="AW154" s="13" t="s">
        <v>36</v>
      </c>
      <c r="AX154" s="13" t="s">
        <v>81</v>
      </c>
      <c r="AY154" s="177" t="s">
        <v>299</v>
      </c>
    </row>
    <row r="155" spans="2:65" s="14" customFormat="1">
      <c r="B155" s="183"/>
      <c r="D155" s="149" t="s">
        <v>1489</v>
      </c>
      <c r="E155" s="184" t="s">
        <v>1</v>
      </c>
      <c r="F155" s="185" t="s">
        <v>1496</v>
      </c>
      <c r="H155" s="186">
        <v>57.783999999999999</v>
      </c>
      <c r="I155" s="187"/>
      <c r="L155" s="183"/>
      <c r="M155" s="188"/>
      <c r="T155" s="189"/>
      <c r="AT155" s="184" t="s">
        <v>1489</v>
      </c>
      <c r="AU155" s="184" t="s">
        <v>90</v>
      </c>
      <c r="AV155" s="14" t="s">
        <v>318</v>
      </c>
      <c r="AW155" s="14" t="s">
        <v>36</v>
      </c>
      <c r="AX155" s="14" t="s">
        <v>81</v>
      </c>
      <c r="AY155" s="184" t="s">
        <v>299</v>
      </c>
    </row>
    <row r="156" spans="2:65" s="12" customFormat="1">
      <c r="B156" s="170"/>
      <c r="D156" s="149" t="s">
        <v>1489</v>
      </c>
      <c r="E156" s="171" t="s">
        <v>1</v>
      </c>
      <c r="F156" s="172" t="s">
        <v>2968</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2969</v>
      </c>
      <c r="H157" s="179">
        <v>15.023999999999999</v>
      </c>
      <c r="I157" s="180"/>
      <c r="L157" s="176"/>
      <c r="M157" s="181"/>
      <c r="T157" s="182"/>
      <c r="AT157" s="177" t="s">
        <v>1489</v>
      </c>
      <c r="AU157" s="177" t="s">
        <v>90</v>
      </c>
      <c r="AV157" s="13" t="s">
        <v>90</v>
      </c>
      <c r="AW157" s="13" t="s">
        <v>36</v>
      </c>
      <c r="AX157" s="13" t="s">
        <v>88</v>
      </c>
      <c r="AY157" s="177" t="s">
        <v>299</v>
      </c>
    </row>
    <row r="158" spans="2:65" s="1" customFormat="1" ht="33" customHeight="1">
      <c r="B158" s="32"/>
      <c r="C158" s="136" t="s">
        <v>323</v>
      </c>
      <c r="D158" s="136" t="s">
        <v>302</v>
      </c>
      <c r="E158" s="137" t="s">
        <v>1811</v>
      </c>
      <c r="F158" s="138" t="s">
        <v>1812</v>
      </c>
      <c r="G158" s="139" t="s">
        <v>1520</v>
      </c>
      <c r="H158" s="140">
        <v>2.3109999999999999</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2970</v>
      </c>
    </row>
    <row r="159" spans="2:65" s="12" customFormat="1">
      <c r="B159" s="170"/>
      <c r="D159" s="149" t="s">
        <v>1489</v>
      </c>
      <c r="E159" s="171" t="s">
        <v>1</v>
      </c>
      <c r="F159" s="172" t="s">
        <v>1490</v>
      </c>
      <c r="H159" s="171" t="s">
        <v>1</v>
      </c>
      <c r="I159" s="173"/>
      <c r="L159" s="170"/>
      <c r="M159" s="174"/>
      <c r="T159" s="175"/>
      <c r="AT159" s="171" t="s">
        <v>1489</v>
      </c>
      <c r="AU159" s="171" t="s">
        <v>90</v>
      </c>
      <c r="AV159" s="12" t="s">
        <v>88</v>
      </c>
      <c r="AW159" s="12" t="s">
        <v>36</v>
      </c>
      <c r="AX159" s="12" t="s">
        <v>81</v>
      </c>
      <c r="AY159" s="171" t="s">
        <v>299</v>
      </c>
    </row>
    <row r="160" spans="2:65" s="12" customFormat="1">
      <c r="B160" s="170"/>
      <c r="D160" s="149" t="s">
        <v>1489</v>
      </c>
      <c r="E160" s="171" t="s">
        <v>1</v>
      </c>
      <c r="F160" s="172" t="s">
        <v>2958</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1535</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2971</v>
      </c>
      <c r="H162" s="179">
        <v>2.3109999999999999</v>
      </c>
      <c r="I162" s="180"/>
      <c r="L162" s="176"/>
      <c r="M162" s="181"/>
      <c r="T162" s="182"/>
      <c r="AT162" s="177" t="s">
        <v>1489</v>
      </c>
      <c r="AU162" s="177" t="s">
        <v>90</v>
      </c>
      <c r="AV162" s="13" t="s">
        <v>90</v>
      </c>
      <c r="AW162" s="13" t="s">
        <v>36</v>
      </c>
      <c r="AX162" s="13" t="s">
        <v>88</v>
      </c>
      <c r="AY162" s="177" t="s">
        <v>299</v>
      </c>
    </row>
    <row r="163" spans="2:65" s="1" customFormat="1" ht="33" customHeight="1">
      <c r="B163" s="32"/>
      <c r="C163" s="136" t="s">
        <v>328</v>
      </c>
      <c r="D163" s="136" t="s">
        <v>302</v>
      </c>
      <c r="E163" s="137" t="s">
        <v>1815</v>
      </c>
      <c r="F163" s="138" t="s">
        <v>1816</v>
      </c>
      <c r="G163" s="139" t="s">
        <v>1520</v>
      </c>
      <c r="H163" s="140">
        <v>40.448999999999998</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2972</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2958</v>
      </c>
      <c r="H165" s="171" t="s">
        <v>1</v>
      </c>
      <c r="I165" s="173"/>
      <c r="L165" s="170"/>
      <c r="M165" s="174"/>
      <c r="T165" s="175"/>
      <c r="AT165" s="171" t="s">
        <v>1489</v>
      </c>
      <c r="AU165" s="171" t="s">
        <v>90</v>
      </c>
      <c r="AV165" s="12" t="s">
        <v>88</v>
      </c>
      <c r="AW165" s="12" t="s">
        <v>36</v>
      </c>
      <c r="AX165" s="12" t="s">
        <v>81</v>
      </c>
      <c r="AY165" s="171" t="s">
        <v>299</v>
      </c>
    </row>
    <row r="166" spans="2:65" s="12" customFormat="1">
      <c r="B166" s="170"/>
      <c r="D166" s="149" t="s">
        <v>1489</v>
      </c>
      <c r="E166" s="171" t="s">
        <v>1</v>
      </c>
      <c r="F166" s="172" t="s">
        <v>1540</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E167" s="177" t="s">
        <v>1</v>
      </c>
      <c r="F167" s="178" t="s">
        <v>2973</v>
      </c>
      <c r="H167" s="179">
        <v>40.448999999999998</v>
      </c>
      <c r="I167" s="180"/>
      <c r="L167" s="176"/>
      <c r="M167" s="181"/>
      <c r="T167" s="182"/>
      <c r="AT167" s="177" t="s">
        <v>1489</v>
      </c>
      <c r="AU167" s="177" t="s">
        <v>90</v>
      </c>
      <c r="AV167" s="13" t="s">
        <v>90</v>
      </c>
      <c r="AW167" s="13" t="s">
        <v>36</v>
      </c>
      <c r="AX167" s="13" t="s">
        <v>88</v>
      </c>
      <c r="AY167" s="177" t="s">
        <v>299</v>
      </c>
    </row>
    <row r="168" spans="2:65" s="1" customFormat="1" ht="21.75" customHeight="1">
      <c r="B168" s="32"/>
      <c r="C168" s="136" t="s">
        <v>333</v>
      </c>
      <c r="D168" s="136" t="s">
        <v>302</v>
      </c>
      <c r="E168" s="137" t="s">
        <v>1595</v>
      </c>
      <c r="F168" s="138" t="s">
        <v>1596</v>
      </c>
      <c r="G168" s="139" t="s">
        <v>375</v>
      </c>
      <c r="H168" s="140">
        <v>100.05</v>
      </c>
      <c r="I168" s="141"/>
      <c r="J168" s="142">
        <f>ROUND(I168*H168,2)</f>
        <v>0</v>
      </c>
      <c r="K168" s="138" t="s">
        <v>1487</v>
      </c>
      <c r="L168" s="32"/>
      <c r="M168" s="143" t="s">
        <v>1</v>
      </c>
      <c r="N168" s="144" t="s">
        <v>46</v>
      </c>
      <c r="P168" s="145">
        <f>O168*H168</f>
        <v>0</v>
      </c>
      <c r="Q168" s="145">
        <v>5.8E-4</v>
      </c>
      <c r="R168" s="145">
        <f>Q168*H168</f>
        <v>5.8028999999999997E-2</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2974</v>
      </c>
    </row>
    <row r="169" spans="2:65" s="12" customFormat="1">
      <c r="B169" s="170"/>
      <c r="D169" s="149" t="s">
        <v>1489</v>
      </c>
      <c r="E169" s="171" t="s">
        <v>1</v>
      </c>
      <c r="F169" s="172" t="s">
        <v>1490</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2958</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E171" s="177" t="s">
        <v>1</v>
      </c>
      <c r="F171" s="178" t="s">
        <v>2975</v>
      </c>
      <c r="H171" s="179">
        <v>79.05</v>
      </c>
      <c r="I171" s="180"/>
      <c r="L171" s="176"/>
      <c r="M171" s="181"/>
      <c r="T171" s="182"/>
      <c r="AT171" s="177" t="s">
        <v>1489</v>
      </c>
      <c r="AU171" s="177" t="s">
        <v>90</v>
      </c>
      <c r="AV171" s="13" t="s">
        <v>90</v>
      </c>
      <c r="AW171" s="13" t="s">
        <v>36</v>
      </c>
      <c r="AX171" s="13" t="s">
        <v>81</v>
      </c>
      <c r="AY171" s="177" t="s">
        <v>299</v>
      </c>
    </row>
    <row r="172" spans="2:65" s="13" customFormat="1">
      <c r="B172" s="176"/>
      <c r="D172" s="149" t="s">
        <v>1489</v>
      </c>
      <c r="E172" s="177" t="s">
        <v>1</v>
      </c>
      <c r="F172" s="178" t="s">
        <v>2976</v>
      </c>
      <c r="H172" s="179">
        <v>21</v>
      </c>
      <c r="I172" s="180"/>
      <c r="L172" s="176"/>
      <c r="M172" s="181"/>
      <c r="T172" s="182"/>
      <c r="AT172" s="177" t="s">
        <v>1489</v>
      </c>
      <c r="AU172" s="177" t="s">
        <v>90</v>
      </c>
      <c r="AV172" s="13" t="s">
        <v>90</v>
      </c>
      <c r="AW172" s="13" t="s">
        <v>36</v>
      </c>
      <c r="AX172" s="13" t="s">
        <v>81</v>
      </c>
      <c r="AY172" s="177" t="s">
        <v>299</v>
      </c>
    </row>
    <row r="173" spans="2:65" s="14" customFormat="1">
      <c r="B173" s="183"/>
      <c r="D173" s="149" t="s">
        <v>1489</v>
      </c>
      <c r="E173" s="184" t="s">
        <v>1</v>
      </c>
      <c r="F173" s="185" t="s">
        <v>1496</v>
      </c>
      <c r="H173" s="186">
        <v>100.05</v>
      </c>
      <c r="I173" s="187"/>
      <c r="L173" s="183"/>
      <c r="M173" s="188"/>
      <c r="T173" s="189"/>
      <c r="AT173" s="184" t="s">
        <v>1489</v>
      </c>
      <c r="AU173" s="184" t="s">
        <v>90</v>
      </c>
      <c r="AV173" s="14" t="s">
        <v>318</v>
      </c>
      <c r="AW173" s="14" t="s">
        <v>36</v>
      </c>
      <c r="AX173" s="14" t="s">
        <v>88</v>
      </c>
      <c r="AY173" s="184" t="s">
        <v>299</v>
      </c>
    </row>
    <row r="174" spans="2:65" s="1" customFormat="1" ht="21.75" customHeight="1">
      <c r="B174" s="32"/>
      <c r="C174" s="136" t="s">
        <v>337</v>
      </c>
      <c r="D174" s="136" t="s">
        <v>302</v>
      </c>
      <c r="E174" s="137" t="s">
        <v>1605</v>
      </c>
      <c r="F174" s="138" t="s">
        <v>1606</v>
      </c>
      <c r="G174" s="139" t="s">
        <v>375</v>
      </c>
      <c r="H174" s="140">
        <v>100.05</v>
      </c>
      <c r="I174" s="141"/>
      <c r="J174" s="142">
        <f>ROUND(I174*H174,2)</f>
        <v>0</v>
      </c>
      <c r="K174" s="138" t="s">
        <v>1487</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2977</v>
      </c>
    </row>
    <row r="175" spans="2:65" s="1" customFormat="1" ht="37.950000000000003" customHeight="1">
      <c r="B175" s="32"/>
      <c r="C175" s="136" t="s">
        <v>342</v>
      </c>
      <c r="D175" s="136" t="s">
        <v>302</v>
      </c>
      <c r="E175" s="137" t="s">
        <v>1608</v>
      </c>
      <c r="F175" s="138" t="s">
        <v>1609</v>
      </c>
      <c r="G175" s="139" t="s">
        <v>1520</v>
      </c>
      <c r="H175" s="140">
        <v>34.67</v>
      </c>
      <c r="I175" s="141"/>
      <c r="J175" s="142">
        <f>ROUND(I175*H175,2)</f>
        <v>0</v>
      </c>
      <c r="K175" s="138" t="s">
        <v>1487</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2978</v>
      </c>
    </row>
    <row r="176" spans="2:65" s="12" customFormat="1">
      <c r="B176" s="170"/>
      <c r="D176" s="149" t="s">
        <v>1489</v>
      </c>
      <c r="E176" s="171" t="s">
        <v>1</v>
      </c>
      <c r="F176" s="172" t="s">
        <v>1490</v>
      </c>
      <c r="H176" s="171" t="s">
        <v>1</v>
      </c>
      <c r="I176" s="173"/>
      <c r="L176" s="170"/>
      <c r="M176" s="174"/>
      <c r="T176" s="175"/>
      <c r="AT176" s="171" t="s">
        <v>1489</v>
      </c>
      <c r="AU176" s="171" t="s">
        <v>90</v>
      </c>
      <c r="AV176" s="12" t="s">
        <v>88</v>
      </c>
      <c r="AW176" s="12" t="s">
        <v>36</v>
      </c>
      <c r="AX176" s="12" t="s">
        <v>81</v>
      </c>
      <c r="AY176" s="171" t="s">
        <v>299</v>
      </c>
    </row>
    <row r="177" spans="2:65" s="12" customFormat="1">
      <c r="B177" s="170"/>
      <c r="D177" s="149" t="s">
        <v>1489</v>
      </c>
      <c r="E177" s="171" t="s">
        <v>1</v>
      </c>
      <c r="F177" s="172" t="s">
        <v>2958</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E178" s="177" t="s">
        <v>1</v>
      </c>
      <c r="F178" s="178" t="s">
        <v>2979</v>
      </c>
      <c r="H178" s="179">
        <v>17.335000000000001</v>
      </c>
      <c r="I178" s="180"/>
      <c r="L178" s="176"/>
      <c r="M178" s="181"/>
      <c r="T178" s="182"/>
      <c r="AT178" s="177" t="s">
        <v>1489</v>
      </c>
      <c r="AU178" s="177" t="s">
        <v>90</v>
      </c>
      <c r="AV178" s="13" t="s">
        <v>90</v>
      </c>
      <c r="AW178" s="13" t="s">
        <v>36</v>
      </c>
      <c r="AX178" s="13" t="s">
        <v>81</v>
      </c>
      <c r="AY178" s="177" t="s">
        <v>299</v>
      </c>
    </row>
    <row r="179" spans="2:65" s="13" customFormat="1">
      <c r="B179" s="176"/>
      <c r="D179" s="149" t="s">
        <v>1489</v>
      </c>
      <c r="E179" s="177" t="s">
        <v>1</v>
      </c>
      <c r="F179" s="178" t="s">
        <v>2980</v>
      </c>
      <c r="H179" s="179">
        <v>17.335000000000001</v>
      </c>
      <c r="I179" s="180"/>
      <c r="L179" s="176"/>
      <c r="M179" s="181"/>
      <c r="T179" s="182"/>
      <c r="AT179" s="177" t="s">
        <v>1489</v>
      </c>
      <c r="AU179" s="177" t="s">
        <v>90</v>
      </c>
      <c r="AV179" s="13" t="s">
        <v>90</v>
      </c>
      <c r="AW179" s="13" t="s">
        <v>36</v>
      </c>
      <c r="AX179" s="13" t="s">
        <v>81</v>
      </c>
      <c r="AY179" s="177" t="s">
        <v>299</v>
      </c>
    </row>
    <row r="180" spans="2:65" s="14" customFormat="1">
      <c r="B180" s="183"/>
      <c r="D180" s="149" t="s">
        <v>1489</v>
      </c>
      <c r="E180" s="184" t="s">
        <v>1</v>
      </c>
      <c r="F180" s="185" t="s">
        <v>1496</v>
      </c>
      <c r="H180" s="186">
        <v>34.67</v>
      </c>
      <c r="I180" s="187"/>
      <c r="L180" s="183"/>
      <c r="M180" s="188"/>
      <c r="T180" s="189"/>
      <c r="AT180" s="184" t="s">
        <v>1489</v>
      </c>
      <c r="AU180" s="184" t="s">
        <v>90</v>
      </c>
      <c r="AV180" s="14" t="s">
        <v>318</v>
      </c>
      <c r="AW180" s="14" t="s">
        <v>36</v>
      </c>
      <c r="AX180" s="14" t="s">
        <v>88</v>
      </c>
      <c r="AY180" s="184" t="s">
        <v>299</v>
      </c>
    </row>
    <row r="181" spans="2:65" s="1" customFormat="1" ht="37.950000000000003" customHeight="1">
      <c r="B181" s="32"/>
      <c r="C181" s="136" t="s">
        <v>347</v>
      </c>
      <c r="D181" s="136" t="s">
        <v>302</v>
      </c>
      <c r="E181" s="137" t="s">
        <v>1613</v>
      </c>
      <c r="F181" s="138" t="s">
        <v>1614</v>
      </c>
      <c r="G181" s="139" t="s">
        <v>1520</v>
      </c>
      <c r="H181" s="140">
        <v>32.402000000000001</v>
      </c>
      <c r="I181" s="141"/>
      <c r="J181" s="142">
        <f>ROUND(I181*H181,2)</f>
        <v>0</v>
      </c>
      <c r="K181" s="138" t="s">
        <v>1487</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2981</v>
      </c>
    </row>
    <row r="182" spans="2:65" s="12" customFormat="1">
      <c r="B182" s="170"/>
      <c r="D182" s="149" t="s">
        <v>1489</v>
      </c>
      <c r="E182" s="171" t="s">
        <v>1</v>
      </c>
      <c r="F182" s="172" t="s">
        <v>1490</v>
      </c>
      <c r="H182" s="171" t="s">
        <v>1</v>
      </c>
      <c r="I182" s="173"/>
      <c r="L182" s="170"/>
      <c r="M182" s="174"/>
      <c r="T182" s="175"/>
      <c r="AT182" s="171" t="s">
        <v>1489</v>
      </c>
      <c r="AU182" s="171" t="s">
        <v>90</v>
      </c>
      <c r="AV182" s="12" t="s">
        <v>88</v>
      </c>
      <c r="AW182" s="12" t="s">
        <v>36</v>
      </c>
      <c r="AX182" s="12" t="s">
        <v>81</v>
      </c>
      <c r="AY182" s="171" t="s">
        <v>299</v>
      </c>
    </row>
    <row r="183" spans="2:65" s="12" customFormat="1">
      <c r="B183" s="170"/>
      <c r="D183" s="149" t="s">
        <v>1489</v>
      </c>
      <c r="E183" s="171" t="s">
        <v>1</v>
      </c>
      <c r="F183" s="172" t="s">
        <v>2958</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E184" s="177" t="s">
        <v>1</v>
      </c>
      <c r="F184" s="178" t="s">
        <v>2982</v>
      </c>
      <c r="H184" s="179">
        <v>16.201000000000001</v>
      </c>
      <c r="I184" s="180"/>
      <c r="L184" s="176"/>
      <c r="M184" s="181"/>
      <c r="T184" s="182"/>
      <c r="AT184" s="177" t="s">
        <v>1489</v>
      </c>
      <c r="AU184" s="177" t="s">
        <v>90</v>
      </c>
      <c r="AV184" s="13" t="s">
        <v>90</v>
      </c>
      <c r="AW184" s="13" t="s">
        <v>36</v>
      </c>
      <c r="AX184" s="13" t="s">
        <v>81</v>
      </c>
      <c r="AY184" s="177" t="s">
        <v>299</v>
      </c>
    </row>
    <row r="185" spans="2:65" s="13" customFormat="1">
      <c r="B185" s="176"/>
      <c r="D185" s="149" t="s">
        <v>1489</v>
      </c>
      <c r="E185" s="177" t="s">
        <v>1</v>
      </c>
      <c r="F185" s="178" t="s">
        <v>2983</v>
      </c>
      <c r="H185" s="179">
        <v>16.201000000000001</v>
      </c>
      <c r="I185" s="180"/>
      <c r="L185" s="176"/>
      <c r="M185" s="181"/>
      <c r="T185" s="182"/>
      <c r="AT185" s="177" t="s">
        <v>1489</v>
      </c>
      <c r="AU185" s="177" t="s">
        <v>90</v>
      </c>
      <c r="AV185" s="13" t="s">
        <v>90</v>
      </c>
      <c r="AW185" s="13" t="s">
        <v>36</v>
      </c>
      <c r="AX185" s="13" t="s">
        <v>81</v>
      </c>
      <c r="AY185" s="177" t="s">
        <v>299</v>
      </c>
    </row>
    <row r="186" spans="2:65" s="14" customFormat="1">
      <c r="B186" s="183"/>
      <c r="D186" s="149" t="s">
        <v>1489</v>
      </c>
      <c r="E186" s="184" t="s">
        <v>1</v>
      </c>
      <c r="F186" s="185" t="s">
        <v>1496</v>
      </c>
      <c r="H186" s="186">
        <v>32.402000000000001</v>
      </c>
      <c r="I186" s="187"/>
      <c r="L186" s="183"/>
      <c r="M186" s="188"/>
      <c r="T186" s="189"/>
      <c r="AT186" s="184" t="s">
        <v>1489</v>
      </c>
      <c r="AU186" s="184" t="s">
        <v>90</v>
      </c>
      <c r="AV186" s="14" t="s">
        <v>318</v>
      </c>
      <c r="AW186" s="14" t="s">
        <v>36</v>
      </c>
      <c r="AX186" s="14" t="s">
        <v>88</v>
      </c>
      <c r="AY186" s="184" t="s">
        <v>299</v>
      </c>
    </row>
    <row r="187" spans="2:65" s="1" customFormat="1" ht="37.950000000000003" customHeight="1">
      <c r="B187" s="32"/>
      <c r="C187" s="136" t="s">
        <v>351</v>
      </c>
      <c r="D187" s="136" t="s">
        <v>302</v>
      </c>
      <c r="E187" s="137" t="s">
        <v>1618</v>
      </c>
      <c r="F187" s="138" t="s">
        <v>1619</v>
      </c>
      <c r="G187" s="139" t="s">
        <v>1520</v>
      </c>
      <c r="H187" s="140">
        <v>24.248000000000001</v>
      </c>
      <c r="I187" s="141"/>
      <c r="J187" s="142">
        <f>ROUND(I187*H187,2)</f>
        <v>0</v>
      </c>
      <c r="K187" s="138" t="s">
        <v>1487</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2984</v>
      </c>
    </row>
    <row r="188" spans="2:65" s="12" customFormat="1">
      <c r="B188" s="170"/>
      <c r="D188" s="149" t="s">
        <v>1489</v>
      </c>
      <c r="E188" s="171" t="s">
        <v>1</v>
      </c>
      <c r="F188" s="172" t="s">
        <v>1490</v>
      </c>
      <c r="H188" s="171" t="s">
        <v>1</v>
      </c>
      <c r="I188" s="173"/>
      <c r="L188" s="170"/>
      <c r="M188" s="174"/>
      <c r="T188" s="175"/>
      <c r="AT188" s="171" t="s">
        <v>1489</v>
      </c>
      <c r="AU188" s="171" t="s">
        <v>90</v>
      </c>
      <c r="AV188" s="12" t="s">
        <v>88</v>
      </c>
      <c r="AW188" s="12" t="s">
        <v>36</v>
      </c>
      <c r="AX188" s="12" t="s">
        <v>81</v>
      </c>
      <c r="AY188" s="171" t="s">
        <v>299</v>
      </c>
    </row>
    <row r="189" spans="2:65" s="12" customFormat="1">
      <c r="B189" s="170"/>
      <c r="D189" s="149" t="s">
        <v>1489</v>
      </c>
      <c r="E189" s="171" t="s">
        <v>1</v>
      </c>
      <c r="F189" s="172" t="s">
        <v>2958</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E190" s="177" t="s">
        <v>1</v>
      </c>
      <c r="F190" s="178" t="s">
        <v>2985</v>
      </c>
      <c r="H190" s="179">
        <v>24.248000000000001</v>
      </c>
      <c r="I190" s="180"/>
      <c r="L190" s="176"/>
      <c r="M190" s="181"/>
      <c r="T190" s="182"/>
      <c r="AT190" s="177" t="s">
        <v>1489</v>
      </c>
      <c r="AU190" s="177" t="s">
        <v>90</v>
      </c>
      <c r="AV190" s="13" t="s">
        <v>90</v>
      </c>
      <c r="AW190" s="13" t="s">
        <v>36</v>
      </c>
      <c r="AX190" s="13" t="s">
        <v>88</v>
      </c>
      <c r="AY190" s="177" t="s">
        <v>299</v>
      </c>
    </row>
    <row r="191" spans="2:65" s="1" customFormat="1" ht="37.950000000000003" customHeight="1">
      <c r="B191" s="32"/>
      <c r="C191" s="136" t="s">
        <v>8</v>
      </c>
      <c r="D191" s="136" t="s">
        <v>302</v>
      </c>
      <c r="E191" s="137" t="s">
        <v>1622</v>
      </c>
      <c r="F191" s="138" t="s">
        <v>1623</v>
      </c>
      <c r="G191" s="139" t="s">
        <v>1520</v>
      </c>
      <c r="H191" s="140">
        <v>169.73599999999999</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2986</v>
      </c>
    </row>
    <row r="192" spans="2:65" s="13" customFormat="1">
      <c r="B192" s="176"/>
      <c r="D192" s="149" t="s">
        <v>1489</v>
      </c>
      <c r="F192" s="178" t="s">
        <v>2987</v>
      </c>
      <c r="H192" s="179">
        <v>169.73599999999999</v>
      </c>
      <c r="I192" s="180"/>
      <c r="L192" s="176"/>
      <c r="M192" s="181"/>
      <c r="T192" s="182"/>
      <c r="AT192" s="177" t="s">
        <v>1489</v>
      </c>
      <c r="AU192" s="177" t="s">
        <v>90</v>
      </c>
      <c r="AV192" s="13" t="s">
        <v>90</v>
      </c>
      <c r="AW192" s="13" t="s">
        <v>4</v>
      </c>
      <c r="AX192" s="13" t="s">
        <v>88</v>
      </c>
      <c r="AY192" s="177" t="s">
        <v>299</v>
      </c>
    </row>
    <row r="193" spans="2:65" s="1" customFormat="1" ht="24.15" customHeight="1">
      <c r="B193" s="32"/>
      <c r="C193" s="136" t="s">
        <v>362</v>
      </c>
      <c r="D193" s="136" t="s">
        <v>302</v>
      </c>
      <c r="E193" s="137" t="s">
        <v>1626</v>
      </c>
      <c r="F193" s="138" t="s">
        <v>1627</v>
      </c>
      <c r="G193" s="139" t="s">
        <v>1520</v>
      </c>
      <c r="H193" s="140">
        <v>17.335000000000001</v>
      </c>
      <c r="I193" s="141"/>
      <c r="J193" s="142">
        <f>ROUND(I193*H193,2)</f>
        <v>0</v>
      </c>
      <c r="K193" s="138" t="s">
        <v>1487</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2988</v>
      </c>
    </row>
    <row r="194" spans="2:65" s="12" customFormat="1">
      <c r="B194" s="170"/>
      <c r="D194" s="149" t="s">
        <v>1489</v>
      </c>
      <c r="E194" s="171" t="s">
        <v>1</v>
      </c>
      <c r="F194" s="172" t="s">
        <v>1490</v>
      </c>
      <c r="H194" s="171" t="s">
        <v>1</v>
      </c>
      <c r="I194" s="173"/>
      <c r="L194" s="170"/>
      <c r="M194" s="174"/>
      <c r="T194" s="175"/>
      <c r="AT194" s="171" t="s">
        <v>1489</v>
      </c>
      <c r="AU194" s="171" t="s">
        <v>90</v>
      </c>
      <c r="AV194" s="12" t="s">
        <v>88</v>
      </c>
      <c r="AW194" s="12" t="s">
        <v>36</v>
      </c>
      <c r="AX194" s="12" t="s">
        <v>81</v>
      </c>
      <c r="AY194" s="171" t="s">
        <v>299</v>
      </c>
    </row>
    <row r="195" spans="2:65" s="12" customFormat="1">
      <c r="B195" s="170"/>
      <c r="D195" s="149" t="s">
        <v>1489</v>
      </c>
      <c r="E195" s="171" t="s">
        <v>1</v>
      </c>
      <c r="F195" s="172" t="s">
        <v>2958</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E196" s="177" t="s">
        <v>1</v>
      </c>
      <c r="F196" s="178" t="s">
        <v>2989</v>
      </c>
      <c r="H196" s="179">
        <v>17.335000000000001</v>
      </c>
      <c r="I196" s="180"/>
      <c r="L196" s="176"/>
      <c r="M196" s="181"/>
      <c r="T196" s="182"/>
      <c r="AT196" s="177" t="s">
        <v>1489</v>
      </c>
      <c r="AU196" s="177" t="s">
        <v>90</v>
      </c>
      <c r="AV196" s="13" t="s">
        <v>90</v>
      </c>
      <c r="AW196" s="13" t="s">
        <v>36</v>
      </c>
      <c r="AX196" s="13" t="s">
        <v>88</v>
      </c>
      <c r="AY196" s="177" t="s">
        <v>299</v>
      </c>
    </row>
    <row r="197" spans="2:65" s="1" customFormat="1" ht="24.15" customHeight="1">
      <c r="B197" s="32"/>
      <c r="C197" s="136" t="s">
        <v>367</v>
      </c>
      <c r="D197" s="136" t="s">
        <v>302</v>
      </c>
      <c r="E197" s="137" t="s">
        <v>1630</v>
      </c>
      <c r="F197" s="138" t="s">
        <v>1631</v>
      </c>
      <c r="G197" s="139" t="s">
        <v>1520</v>
      </c>
      <c r="H197" s="140">
        <v>16.201000000000001</v>
      </c>
      <c r="I197" s="141"/>
      <c r="J197" s="142">
        <f>ROUND(I197*H197,2)</f>
        <v>0</v>
      </c>
      <c r="K197" s="138" t="s">
        <v>1487</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2990</v>
      </c>
    </row>
    <row r="198" spans="2:65" s="12" customFormat="1">
      <c r="B198" s="170"/>
      <c r="D198" s="149" t="s">
        <v>1489</v>
      </c>
      <c r="E198" s="171" t="s">
        <v>1</v>
      </c>
      <c r="F198" s="172" t="s">
        <v>1490</v>
      </c>
      <c r="H198" s="171" t="s">
        <v>1</v>
      </c>
      <c r="I198" s="173"/>
      <c r="L198" s="170"/>
      <c r="M198" s="174"/>
      <c r="T198" s="175"/>
      <c r="AT198" s="171" t="s">
        <v>1489</v>
      </c>
      <c r="AU198" s="171" t="s">
        <v>90</v>
      </c>
      <c r="AV198" s="12" t="s">
        <v>88</v>
      </c>
      <c r="AW198" s="12" t="s">
        <v>36</v>
      </c>
      <c r="AX198" s="12" t="s">
        <v>81</v>
      </c>
      <c r="AY198" s="171" t="s">
        <v>299</v>
      </c>
    </row>
    <row r="199" spans="2:65" s="12" customFormat="1">
      <c r="B199" s="170"/>
      <c r="D199" s="149" t="s">
        <v>1489</v>
      </c>
      <c r="E199" s="171" t="s">
        <v>1</v>
      </c>
      <c r="F199" s="172" t="s">
        <v>2958</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2991</v>
      </c>
      <c r="H200" s="179">
        <v>16.201000000000001</v>
      </c>
      <c r="I200" s="180"/>
      <c r="L200" s="176"/>
      <c r="M200" s="181"/>
      <c r="T200" s="182"/>
      <c r="AT200" s="177" t="s">
        <v>1489</v>
      </c>
      <c r="AU200" s="177" t="s">
        <v>90</v>
      </c>
      <c r="AV200" s="13" t="s">
        <v>90</v>
      </c>
      <c r="AW200" s="13" t="s">
        <v>36</v>
      </c>
      <c r="AX200" s="13" t="s">
        <v>88</v>
      </c>
      <c r="AY200" s="177" t="s">
        <v>299</v>
      </c>
    </row>
    <row r="201" spans="2:65" s="1" customFormat="1" ht="33" customHeight="1">
      <c r="B201" s="32"/>
      <c r="C201" s="136" t="s">
        <v>372</v>
      </c>
      <c r="D201" s="136" t="s">
        <v>302</v>
      </c>
      <c r="E201" s="137" t="s">
        <v>1634</v>
      </c>
      <c r="F201" s="138" t="s">
        <v>1635</v>
      </c>
      <c r="G201" s="139" t="s">
        <v>1636</v>
      </c>
      <c r="H201" s="140">
        <v>41.222000000000001</v>
      </c>
      <c r="I201" s="141"/>
      <c r="J201" s="142">
        <f>ROUND(I201*H201,2)</f>
        <v>0</v>
      </c>
      <c r="K201" s="138" t="s">
        <v>1487</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2992</v>
      </c>
    </row>
    <row r="202" spans="2:65" s="12" customFormat="1">
      <c r="B202" s="170"/>
      <c r="D202" s="149" t="s">
        <v>1489</v>
      </c>
      <c r="E202" s="171" t="s">
        <v>1</v>
      </c>
      <c r="F202" s="172" t="s">
        <v>1490</v>
      </c>
      <c r="H202" s="171" t="s">
        <v>1</v>
      </c>
      <c r="I202" s="173"/>
      <c r="L202" s="170"/>
      <c r="M202" s="174"/>
      <c r="T202" s="175"/>
      <c r="AT202" s="171" t="s">
        <v>1489</v>
      </c>
      <c r="AU202" s="171" t="s">
        <v>90</v>
      </c>
      <c r="AV202" s="12" t="s">
        <v>88</v>
      </c>
      <c r="AW202" s="12" t="s">
        <v>36</v>
      </c>
      <c r="AX202" s="12" t="s">
        <v>81</v>
      </c>
      <c r="AY202" s="171" t="s">
        <v>299</v>
      </c>
    </row>
    <row r="203" spans="2:65" s="12" customFormat="1">
      <c r="B203" s="170"/>
      <c r="D203" s="149" t="s">
        <v>1489</v>
      </c>
      <c r="E203" s="171" t="s">
        <v>1</v>
      </c>
      <c r="F203" s="172" t="s">
        <v>2958</v>
      </c>
      <c r="H203" s="171" t="s">
        <v>1</v>
      </c>
      <c r="I203" s="173"/>
      <c r="L203" s="170"/>
      <c r="M203" s="174"/>
      <c r="T203" s="175"/>
      <c r="AT203" s="171" t="s">
        <v>1489</v>
      </c>
      <c r="AU203" s="171" t="s">
        <v>90</v>
      </c>
      <c r="AV203" s="12" t="s">
        <v>88</v>
      </c>
      <c r="AW203" s="12" t="s">
        <v>36</v>
      </c>
      <c r="AX203" s="12" t="s">
        <v>81</v>
      </c>
      <c r="AY203" s="171" t="s">
        <v>299</v>
      </c>
    </row>
    <row r="204" spans="2:65" s="13" customFormat="1">
      <c r="B204" s="176"/>
      <c r="D204" s="149" t="s">
        <v>1489</v>
      </c>
      <c r="E204" s="177" t="s">
        <v>1</v>
      </c>
      <c r="F204" s="178" t="s">
        <v>2993</v>
      </c>
      <c r="H204" s="179">
        <v>41.222000000000001</v>
      </c>
      <c r="I204" s="180"/>
      <c r="L204" s="176"/>
      <c r="M204" s="181"/>
      <c r="T204" s="182"/>
      <c r="AT204" s="177" t="s">
        <v>1489</v>
      </c>
      <c r="AU204" s="177" t="s">
        <v>90</v>
      </c>
      <c r="AV204" s="13" t="s">
        <v>90</v>
      </c>
      <c r="AW204" s="13" t="s">
        <v>36</v>
      </c>
      <c r="AX204" s="13" t="s">
        <v>88</v>
      </c>
      <c r="AY204" s="177" t="s">
        <v>299</v>
      </c>
    </row>
    <row r="205" spans="2:65" s="1" customFormat="1" ht="16.5" customHeight="1">
      <c r="B205" s="32"/>
      <c r="C205" s="136" t="s">
        <v>378</v>
      </c>
      <c r="D205" s="136" t="s">
        <v>302</v>
      </c>
      <c r="E205" s="137" t="s">
        <v>1639</v>
      </c>
      <c r="F205" s="138" t="s">
        <v>1640</v>
      </c>
      <c r="G205" s="139" t="s">
        <v>1520</v>
      </c>
      <c r="H205" s="140">
        <v>33.536000000000001</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2994</v>
      </c>
    </row>
    <row r="206" spans="2:65" s="12" customFormat="1">
      <c r="B206" s="170"/>
      <c r="D206" s="149" t="s">
        <v>1489</v>
      </c>
      <c r="E206" s="171" t="s">
        <v>1</v>
      </c>
      <c r="F206" s="172" t="s">
        <v>1490</v>
      </c>
      <c r="H206" s="171" t="s">
        <v>1</v>
      </c>
      <c r="I206" s="173"/>
      <c r="L206" s="170"/>
      <c r="M206" s="174"/>
      <c r="T206" s="175"/>
      <c r="AT206" s="171" t="s">
        <v>1489</v>
      </c>
      <c r="AU206" s="171" t="s">
        <v>90</v>
      </c>
      <c r="AV206" s="12" t="s">
        <v>88</v>
      </c>
      <c r="AW206" s="12" t="s">
        <v>36</v>
      </c>
      <c r="AX206" s="12" t="s">
        <v>81</v>
      </c>
      <c r="AY206" s="171" t="s">
        <v>299</v>
      </c>
    </row>
    <row r="207" spans="2:65" s="12" customFormat="1">
      <c r="B207" s="170"/>
      <c r="D207" s="149" t="s">
        <v>1489</v>
      </c>
      <c r="E207" s="171" t="s">
        <v>1</v>
      </c>
      <c r="F207" s="172" t="s">
        <v>2958</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2995</v>
      </c>
      <c r="H208" s="179">
        <v>33.536000000000001</v>
      </c>
      <c r="I208" s="180"/>
      <c r="L208" s="176"/>
      <c r="M208" s="181"/>
      <c r="T208" s="182"/>
      <c r="AT208" s="177" t="s">
        <v>1489</v>
      </c>
      <c r="AU208" s="177" t="s">
        <v>90</v>
      </c>
      <c r="AV208" s="13" t="s">
        <v>90</v>
      </c>
      <c r="AW208" s="13" t="s">
        <v>36</v>
      </c>
      <c r="AX208" s="13" t="s">
        <v>88</v>
      </c>
      <c r="AY208" s="177" t="s">
        <v>299</v>
      </c>
    </row>
    <row r="209" spans="2:65" s="1" customFormat="1" ht="24.15" customHeight="1">
      <c r="B209" s="32"/>
      <c r="C209" s="136" t="s">
        <v>384</v>
      </c>
      <c r="D209" s="136" t="s">
        <v>302</v>
      </c>
      <c r="E209" s="137" t="s">
        <v>1643</v>
      </c>
      <c r="F209" s="138" t="s">
        <v>1644</v>
      </c>
      <c r="G209" s="139" t="s">
        <v>1520</v>
      </c>
      <c r="H209" s="140">
        <v>47.527000000000001</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2996</v>
      </c>
    </row>
    <row r="210" spans="2:65" s="12" customFormat="1">
      <c r="B210" s="170"/>
      <c r="D210" s="149" t="s">
        <v>1489</v>
      </c>
      <c r="E210" s="171" t="s">
        <v>1</v>
      </c>
      <c r="F210" s="172" t="s">
        <v>1490</v>
      </c>
      <c r="H210" s="171" t="s">
        <v>1</v>
      </c>
      <c r="I210" s="173"/>
      <c r="L210" s="170"/>
      <c r="M210" s="174"/>
      <c r="T210" s="175"/>
      <c r="AT210" s="171" t="s">
        <v>1489</v>
      </c>
      <c r="AU210" s="171" t="s">
        <v>90</v>
      </c>
      <c r="AV210" s="12" t="s">
        <v>88</v>
      </c>
      <c r="AW210" s="12" t="s">
        <v>36</v>
      </c>
      <c r="AX210" s="12" t="s">
        <v>81</v>
      </c>
      <c r="AY210" s="171" t="s">
        <v>299</v>
      </c>
    </row>
    <row r="211" spans="2:65" s="12" customFormat="1">
      <c r="B211" s="170"/>
      <c r="D211" s="149" t="s">
        <v>1489</v>
      </c>
      <c r="E211" s="171" t="s">
        <v>1</v>
      </c>
      <c r="F211" s="172" t="s">
        <v>2958</v>
      </c>
      <c r="H211" s="171" t="s">
        <v>1</v>
      </c>
      <c r="I211" s="173"/>
      <c r="L211" s="170"/>
      <c r="M211" s="174"/>
      <c r="T211" s="175"/>
      <c r="AT211" s="171" t="s">
        <v>1489</v>
      </c>
      <c r="AU211" s="171" t="s">
        <v>90</v>
      </c>
      <c r="AV211" s="12" t="s">
        <v>88</v>
      </c>
      <c r="AW211" s="12" t="s">
        <v>36</v>
      </c>
      <c r="AX211" s="12" t="s">
        <v>81</v>
      </c>
      <c r="AY211" s="171" t="s">
        <v>299</v>
      </c>
    </row>
    <row r="212" spans="2:65" s="12" customFormat="1">
      <c r="B212" s="170"/>
      <c r="D212" s="149" t="s">
        <v>1489</v>
      </c>
      <c r="E212" s="171" t="s">
        <v>1</v>
      </c>
      <c r="F212" s="172" t="s">
        <v>2089</v>
      </c>
      <c r="H212" s="171" t="s">
        <v>1</v>
      </c>
      <c r="I212" s="173"/>
      <c r="L212" s="170"/>
      <c r="M212" s="174"/>
      <c r="T212" s="175"/>
      <c r="AT212" s="171" t="s">
        <v>1489</v>
      </c>
      <c r="AU212" s="171" t="s">
        <v>90</v>
      </c>
      <c r="AV212" s="12" t="s">
        <v>88</v>
      </c>
      <c r="AW212" s="12" t="s">
        <v>36</v>
      </c>
      <c r="AX212" s="12" t="s">
        <v>81</v>
      </c>
      <c r="AY212" s="171" t="s">
        <v>299</v>
      </c>
    </row>
    <row r="213" spans="2:65" s="13" customFormat="1">
      <c r="B213" s="176"/>
      <c r="D213" s="149" t="s">
        <v>1489</v>
      </c>
      <c r="E213" s="177" t="s">
        <v>1</v>
      </c>
      <c r="F213" s="178" t="s">
        <v>2997</v>
      </c>
      <c r="H213" s="179">
        <v>34.999000000000002</v>
      </c>
      <c r="I213" s="180"/>
      <c r="L213" s="176"/>
      <c r="M213" s="181"/>
      <c r="T213" s="182"/>
      <c r="AT213" s="177" t="s">
        <v>1489</v>
      </c>
      <c r="AU213" s="177" t="s">
        <v>90</v>
      </c>
      <c r="AV213" s="13" t="s">
        <v>90</v>
      </c>
      <c r="AW213" s="13" t="s">
        <v>36</v>
      </c>
      <c r="AX213" s="13" t="s">
        <v>81</v>
      </c>
      <c r="AY213" s="177" t="s">
        <v>299</v>
      </c>
    </row>
    <row r="214" spans="2:65" s="12" customFormat="1">
      <c r="B214" s="170"/>
      <c r="D214" s="149" t="s">
        <v>1489</v>
      </c>
      <c r="E214" s="171" t="s">
        <v>1</v>
      </c>
      <c r="F214" s="172" t="s">
        <v>2998</v>
      </c>
      <c r="H214" s="171" t="s">
        <v>1</v>
      </c>
      <c r="I214" s="173"/>
      <c r="L214" s="170"/>
      <c r="M214" s="174"/>
      <c r="T214" s="175"/>
      <c r="AT214" s="171" t="s">
        <v>1489</v>
      </c>
      <c r="AU214" s="171" t="s">
        <v>90</v>
      </c>
      <c r="AV214" s="12" t="s">
        <v>88</v>
      </c>
      <c r="AW214" s="12" t="s">
        <v>36</v>
      </c>
      <c r="AX214" s="12" t="s">
        <v>81</v>
      </c>
      <c r="AY214" s="171" t="s">
        <v>299</v>
      </c>
    </row>
    <row r="215" spans="2:65" s="12" customFormat="1">
      <c r="B215" s="170"/>
      <c r="D215" s="149" t="s">
        <v>1489</v>
      </c>
      <c r="E215" s="171" t="s">
        <v>1</v>
      </c>
      <c r="F215" s="172" t="s">
        <v>2999</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3000</v>
      </c>
      <c r="H216" s="171" t="s">
        <v>1</v>
      </c>
      <c r="I216" s="173"/>
      <c r="L216" s="170"/>
      <c r="M216" s="174"/>
      <c r="T216" s="175"/>
      <c r="AT216" s="171" t="s">
        <v>1489</v>
      </c>
      <c r="AU216" s="171" t="s">
        <v>90</v>
      </c>
      <c r="AV216" s="12" t="s">
        <v>88</v>
      </c>
      <c r="AW216" s="12" t="s">
        <v>36</v>
      </c>
      <c r="AX216" s="12" t="s">
        <v>81</v>
      </c>
      <c r="AY216" s="171" t="s">
        <v>299</v>
      </c>
    </row>
    <row r="217" spans="2:65" s="13" customFormat="1">
      <c r="B217" s="176"/>
      <c r="D217" s="149" t="s">
        <v>1489</v>
      </c>
      <c r="E217" s="177" t="s">
        <v>1</v>
      </c>
      <c r="F217" s="178" t="s">
        <v>3001</v>
      </c>
      <c r="H217" s="179">
        <v>12.528</v>
      </c>
      <c r="I217" s="180"/>
      <c r="L217" s="176"/>
      <c r="M217" s="181"/>
      <c r="T217" s="182"/>
      <c r="AT217" s="177" t="s">
        <v>1489</v>
      </c>
      <c r="AU217" s="177" t="s">
        <v>90</v>
      </c>
      <c r="AV217" s="13" t="s">
        <v>90</v>
      </c>
      <c r="AW217" s="13" t="s">
        <v>36</v>
      </c>
      <c r="AX217" s="13" t="s">
        <v>81</v>
      </c>
      <c r="AY217" s="177" t="s">
        <v>299</v>
      </c>
    </row>
    <row r="218" spans="2:65" s="12" customFormat="1">
      <c r="B218" s="170"/>
      <c r="D218" s="149" t="s">
        <v>1489</v>
      </c>
      <c r="E218" s="171" t="s">
        <v>1</v>
      </c>
      <c r="F218" s="172" t="s">
        <v>1649</v>
      </c>
      <c r="H218" s="171" t="s">
        <v>1</v>
      </c>
      <c r="I218" s="173"/>
      <c r="L218" s="170"/>
      <c r="M218" s="174"/>
      <c r="T218" s="175"/>
      <c r="AT218" s="171" t="s">
        <v>1489</v>
      </c>
      <c r="AU218" s="171" t="s">
        <v>90</v>
      </c>
      <c r="AV218" s="12" t="s">
        <v>88</v>
      </c>
      <c r="AW218" s="12" t="s">
        <v>36</v>
      </c>
      <c r="AX218" s="12" t="s">
        <v>81</v>
      </c>
      <c r="AY218" s="171" t="s">
        <v>299</v>
      </c>
    </row>
    <row r="219" spans="2:65" s="14" customFormat="1">
      <c r="B219" s="183"/>
      <c r="D219" s="149" t="s">
        <v>1489</v>
      </c>
      <c r="E219" s="184" t="s">
        <v>1</v>
      </c>
      <c r="F219" s="185" t="s">
        <v>1496</v>
      </c>
      <c r="H219" s="186">
        <v>47.527000000000001</v>
      </c>
      <c r="I219" s="187"/>
      <c r="L219" s="183"/>
      <c r="M219" s="188"/>
      <c r="T219" s="189"/>
      <c r="AT219" s="184" t="s">
        <v>1489</v>
      </c>
      <c r="AU219" s="184" t="s">
        <v>90</v>
      </c>
      <c r="AV219" s="14" t="s">
        <v>318</v>
      </c>
      <c r="AW219" s="14" t="s">
        <v>36</v>
      </c>
      <c r="AX219" s="14" t="s">
        <v>88</v>
      </c>
      <c r="AY219" s="184" t="s">
        <v>299</v>
      </c>
    </row>
    <row r="220" spans="2:65" s="1" customFormat="1" ht="24.15" customHeight="1">
      <c r="B220" s="32"/>
      <c r="C220" s="158" t="s">
        <v>389</v>
      </c>
      <c r="D220" s="158" t="s">
        <v>340</v>
      </c>
      <c r="E220" s="159" t="s">
        <v>1665</v>
      </c>
      <c r="F220" s="160" t="s">
        <v>1666</v>
      </c>
      <c r="G220" s="161" t="s">
        <v>1520</v>
      </c>
      <c r="H220" s="162">
        <v>15.544</v>
      </c>
      <c r="I220" s="163"/>
      <c r="J220" s="164">
        <f>ROUND(I220*H220,2)</f>
        <v>0</v>
      </c>
      <c r="K220" s="160" t="s">
        <v>1</v>
      </c>
      <c r="L220" s="165"/>
      <c r="M220" s="166" t="s">
        <v>1</v>
      </c>
      <c r="N220" s="167" t="s">
        <v>46</v>
      </c>
      <c r="P220" s="145">
        <f>O220*H220</f>
        <v>0</v>
      </c>
      <c r="Q220" s="145">
        <v>0</v>
      </c>
      <c r="R220" s="145">
        <f>Q220*H220</f>
        <v>0</v>
      </c>
      <c r="S220" s="145">
        <v>0</v>
      </c>
      <c r="T220" s="146">
        <f>S220*H220</f>
        <v>0</v>
      </c>
      <c r="AR220" s="147" t="s">
        <v>337</v>
      </c>
      <c r="AT220" s="147" t="s">
        <v>340</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3002</v>
      </c>
    </row>
    <row r="221" spans="2:65" s="12" customFormat="1">
      <c r="B221" s="170"/>
      <c r="D221" s="149" t="s">
        <v>1489</v>
      </c>
      <c r="E221" s="171" t="s">
        <v>1</v>
      </c>
      <c r="F221" s="172" t="s">
        <v>1490</v>
      </c>
      <c r="H221" s="171" t="s">
        <v>1</v>
      </c>
      <c r="I221" s="173"/>
      <c r="L221" s="170"/>
      <c r="M221" s="174"/>
      <c r="T221" s="175"/>
      <c r="AT221" s="171" t="s">
        <v>1489</v>
      </c>
      <c r="AU221" s="171" t="s">
        <v>90</v>
      </c>
      <c r="AV221" s="12" t="s">
        <v>88</v>
      </c>
      <c r="AW221" s="12" t="s">
        <v>36</v>
      </c>
      <c r="AX221" s="12" t="s">
        <v>81</v>
      </c>
      <c r="AY221" s="171" t="s">
        <v>299</v>
      </c>
    </row>
    <row r="222" spans="2:65" s="12" customFormat="1">
      <c r="B222" s="170"/>
      <c r="D222" s="149" t="s">
        <v>1489</v>
      </c>
      <c r="E222" s="171" t="s">
        <v>1</v>
      </c>
      <c r="F222" s="172" t="s">
        <v>2958</v>
      </c>
      <c r="H222" s="171" t="s">
        <v>1</v>
      </c>
      <c r="I222" s="173"/>
      <c r="L222" s="170"/>
      <c r="M222" s="174"/>
      <c r="T222" s="175"/>
      <c r="AT222" s="171" t="s">
        <v>1489</v>
      </c>
      <c r="AU222" s="171" t="s">
        <v>90</v>
      </c>
      <c r="AV222" s="12" t="s">
        <v>88</v>
      </c>
      <c r="AW222" s="12" t="s">
        <v>36</v>
      </c>
      <c r="AX222" s="12" t="s">
        <v>81</v>
      </c>
      <c r="AY222" s="171" t="s">
        <v>299</v>
      </c>
    </row>
    <row r="223" spans="2:65" s="12" customFormat="1">
      <c r="B223" s="170"/>
      <c r="D223" s="149" t="s">
        <v>1489</v>
      </c>
      <c r="E223" s="171" t="s">
        <v>1</v>
      </c>
      <c r="F223" s="172" t="s">
        <v>1668</v>
      </c>
      <c r="H223" s="171" t="s">
        <v>1</v>
      </c>
      <c r="I223" s="173"/>
      <c r="L223" s="170"/>
      <c r="M223" s="174"/>
      <c r="T223" s="175"/>
      <c r="AT223" s="171" t="s">
        <v>1489</v>
      </c>
      <c r="AU223" s="171" t="s">
        <v>90</v>
      </c>
      <c r="AV223" s="12" t="s">
        <v>88</v>
      </c>
      <c r="AW223" s="12" t="s">
        <v>36</v>
      </c>
      <c r="AX223" s="12" t="s">
        <v>81</v>
      </c>
      <c r="AY223" s="171" t="s">
        <v>299</v>
      </c>
    </row>
    <row r="224" spans="2:65" s="13" customFormat="1">
      <c r="B224" s="176"/>
      <c r="D224" s="149" t="s">
        <v>1489</v>
      </c>
      <c r="E224" s="177" t="s">
        <v>1</v>
      </c>
      <c r="F224" s="178" t="s">
        <v>3003</v>
      </c>
      <c r="H224" s="179">
        <v>15.544</v>
      </c>
      <c r="I224" s="180"/>
      <c r="L224" s="176"/>
      <c r="M224" s="181"/>
      <c r="T224" s="182"/>
      <c r="AT224" s="177" t="s">
        <v>1489</v>
      </c>
      <c r="AU224" s="177" t="s">
        <v>90</v>
      </c>
      <c r="AV224" s="13" t="s">
        <v>90</v>
      </c>
      <c r="AW224" s="13" t="s">
        <v>36</v>
      </c>
      <c r="AX224" s="13" t="s">
        <v>88</v>
      </c>
      <c r="AY224" s="177" t="s">
        <v>299</v>
      </c>
    </row>
    <row r="225" spans="2:65" s="1" customFormat="1" ht="24.15" customHeight="1">
      <c r="B225" s="32"/>
      <c r="C225" s="136" t="s">
        <v>394</v>
      </c>
      <c r="D225" s="136" t="s">
        <v>302</v>
      </c>
      <c r="E225" s="137" t="s">
        <v>1670</v>
      </c>
      <c r="F225" s="138" t="s">
        <v>1671</v>
      </c>
      <c r="G225" s="139" t="s">
        <v>1520</v>
      </c>
      <c r="H225" s="140">
        <v>6.8440000000000003</v>
      </c>
      <c r="I225" s="141"/>
      <c r="J225" s="142">
        <f>ROUND(I225*H225,2)</f>
        <v>0</v>
      </c>
      <c r="K225" s="138" t="s">
        <v>1487</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3004</v>
      </c>
    </row>
    <row r="226" spans="2:65" s="12" customFormat="1">
      <c r="B226" s="170"/>
      <c r="D226" s="149" t="s">
        <v>1489</v>
      </c>
      <c r="E226" s="171" t="s">
        <v>1</v>
      </c>
      <c r="F226" s="172" t="s">
        <v>1490</v>
      </c>
      <c r="H226" s="171" t="s">
        <v>1</v>
      </c>
      <c r="I226" s="173"/>
      <c r="L226" s="170"/>
      <c r="M226" s="174"/>
      <c r="T226" s="175"/>
      <c r="AT226" s="171" t="s">
        <v>1489</v>
      </c>
      <c r="AU226" s="171" t="s">
        <v>90</v>
      </c>
      <c r="AV226" s="12" t="s">
        <v>88</v>
      </c>
      <c r="AW226" s="12" t="s">
        <v>36</v>
      </c>
      <c r="AX226" s="12" t="s">
        <v>81</v>
      </c>
      <c r="AY226" s="171" t="s">
        <v>299</v>
      </c>
    </row>
    <row r="227" spans="2:65" s="12" customFormat="1">
      <c r="B227" s="170"/>
      <c r="D227" s="149" t="s">
        <v>1489</v>
      </c>
      <c r="E227" s="171" t="s">
        <v>1</v>
      </c>
      <c r="F227" s="172" t="s">
        <v>2958</v>
      </c>
      <c r="H227" s="171" t="s">
        <v>1</v>
      </c>
      <c r="I227" s="173"/>
      <c r="L227" s="170"/>
      <c r="M227" s="174"/>
      <c r="T227" s="175"/>
      <c r="AT227" s="171" t="s">
        <v>1489</v>
      </c>
      <c r="AU227" s="171" t="s">
        <v>90</v>
      </c>
      <c r="AV227" s="12" t="s">
        <v>88</v>
      </c>
      <c r="AW227" s="12" t="s">
        <v>36</v>
      </c>
      <c r="AX227" s="12" t="s">
        <v>81</v>
      </c>
      <c r="AY227" s="171" t="s">
        <v>299</v>
      </c>
    </row>
    <row r="228" spans="2:65" s="13" customFormat="1">
      <c r="B228" s="176"/>
      <c r="D228" s="149" t="s">
        <v>1489</v>
      </c>
      <c r="E228" s="177" t="s">
        <v>1</v>
      </c>
      <c r="F228" s="178" t="s">
        <v>3005</v>
      </c>
      <c r="H228" s="179">
        <v>2.5920000000000001</v>
      </c>
      <c r="I228" s="180"/>
      <c r="L228" s="176"/>
      <c r="M228" s="181"/>
      <c r="T228" s="182"/>
      <c r="AT228" s="177" t="s">
        <v>1489</v>
      </c>
      <c r="AU228" s="177" t="s">
        <v>90</v>
      </c>
      <c r="AV228" s="13" t="s">
        <v>90</v>
      </c>
      <c r="AW228" s="13" t="s">
        <v>36</v>
      </c>
      <c r="AX228" s="13" t="s">
        <v>81</v>
      </c>
      <c r="AY228" s="177" t="s">
        <v>299</v>
      </c>
    </row>
    <row r="229" spans="2:65" s="13" customFormat="1">
      <c r="B229" s="176"/>
      <c r="D229" s="149" t="s">
        <v>1489</v>
      </c>
      <c r="E229" s="177" t="s">
        <v>1</v>
      </c>
      <c r="F229" s="178" t="s">
        <v>3006</v>
      </c>
      <c r="H229" s="179">
        <v>4.9969999999999999</v>
      </c>
      <c r="I229" s="180"/>
      <c r="L229" s="176"/>
      <c r="M229" s="181"/>
      <c r="T229" s="182"/>
      <c r="AT229" s="177" t="s">
        <v>1489</v>
      </c>
      <c r="AU229" s="177" t="s">
        <v>90</v>
      </c>
      <c r="AV229" s="13" t="s">
        <v>90</v>
      </c>
      <c r="AW229" s="13" t="s">
        <v>36</v>
      </c>
      <c r="AX229" s="13" t="s">
        <v>81</v>
      </c>
      <c r="AY229" s="177" t="s">
        <v>299</v>
      </c>
    </row>
    <row r="230" spans="2:65" s="15" customFormat="1">
      <c r="B230" s="190"/>
      <c r="D230" s="149" t="s">
        <v>1489</v>
      </c>
      <c r="E230" s="191" t="s">
        <v>1</v>
      </c>
      <c r="F230" s="192" t="s">
        <v>1549</v>
      </c>
      <c r="H230" s="193">
        <v>7.5890000000000004</v>
      </c>
      <c r="I230" s="194"/>
      <c r="L230" s="190"/>
      <c r="M230" s="195"/>
      <c r="T230" s="196"/>
      <c r="AT230" s="191" t="s">
        <v>1489</v>
      </c>
      <c r="AU230" s="191" t="s">
        <v>90</v>
      </c>
      <c r="AV230" s="15" t="s">
        <v>298</v>
      </c>
      <c r="AW230" s="15" t="s">
        <v>36</v>
      </c>
      <c r="AX230" s="15" t="s">
        <v>81</v>
      </c>
      <c r="AY230" s="191" t="s">
        <v>299</v>
      </c>
    </row>
    <row r="231" spans="2:65" s="13" customFormat="1">
      <c r="B231" s="176"/>
      <c r="D231" s="149" t="s">
        <v>1489</v>
      </c>
      <c r="E231" s="177" t="s">
        <v>1</v>
      </c>
      <c r="F231" s="178" t="s">
        <v>3007</v>
      </c>
      <c r="H231" s="179">
        <v>-0.745</v>
      </c>
      <c r="I231" s="180"/>
      <c r="L231" s="176"/>
      <c r="M231" s="181"/>
      <c r="T231" s="182"/>
      <c r="AT231" s="177" t="s">
        <v>1489</v>
      </c>
      <c r="AU231" s="177" t="s">
        <v>90</v>
      </c>
      <c r="AV231" s="13" t="s">
        <v>90</v>
      </c>
      <c r="AW231" s="13" t="s">
        <v>36</v>
      </c>
      <c r="AX231" s="13" t="s">
        <v>81</v>
      </c>
      <c r="AY231" s="177" t="s">
        <v>299</v>
      </c>
    </row>
    <row r="232" spans="2:65" s="14" customFormat="1">
      <c r="B232" s="183"/>
      <c r="D232" s="149" t="s">
        <v>1489</v>
      </c>
      <c r="E232" s="184" t="s">
        <v>1</v>
      </c>
      <c r="F232" s="185" t="s">
        <v>1496</v>
      </c>
      <c r="H232" s="186">
        <v>6.8440000000000003</v>
      </c>
      <c r="I232" s="187"/>
      <c r="L232" s="183"/>
      <c r="M232" s="188"/>
      <c r="T232" s="189"/>
      <c r="AT232" s="184" t="s">
        <v>1489</v>
      </c>
      <c r="AU232" s="184" t="s">
        <v>90</v>
      </c>
      <c r="AV232" s="14" t="s">
        <v>318</v>
      </c>
      <c r="AW232" s="14" t="s">
        <v>36</v>
      </c>
      <c r="AX232" s="14" t="s">
        <v>88</v>
      </c>
      <c r="AY232" s="184" t="s">
        <v>299</v>
      </c>
    </row>
    <row r="233" spans="2:65" s="1" customFormat="1" ht="16.5" customHeight="1">
      <c r="B233" s="32"/>
      <c r="C233" s="158" t="s">
        <v>399</v>
      </c>
      <c r="D233" s="158" t="s">
        <v>340</v>
      </c>
      <c r="E233" s="159" t="s">
        <v>1678</v>
      </c>
      <c r="F233" s="160" t="s">
        <v>1679</v>
      </c>
      <c r="G233" s="161" t="s">
        <v>1636</v>
      </c>
      <c r="H233" s="162">
        <v>13.688000000000001</v>
      </c>
      <c r="I233" s="163"/>
      <c r="J233" s="164">
        <f>ROUND(I233*H233,2)</f>
        <v>0</v>
      </c>
      <c r="K233" s="160" t="s">
        <v>1487</v>
      </c>
      <c r="L233" s="165"/>
      <c r="M233" s="166" t="s">
        <v>1</v>
      </c>
      <c r="N233" s="167" t="s">
        <v>46</v>
      </c>
      <c r="P233" s="145">
        <f>O233*H233</f>
        <v>0</v>
      </c>
      <c r="Q233" s="145">
        <v>0</v>
      </c>
      <c r="R233" s="145">
        <f>Q233*H233</f>
        <v>0</v>
      </c>
      <c r="S233" s="145">
        <v>0</v>
      </c>
      <c r="T233" s="146">
        <f>S233*H233</f>
        <v>0</v>
      </c>
      <c r="AR233" s="147" t="s">
        <v>337</v>
      </c>
      <c r="AT233" s="147" t="s">
        <v>340</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3008</v>
      </c>
    </row>
    <row r="234" spans="2:65" s="13" customFormat="1">
      <c r="B234" s="176"/>
      <c r="D234" s="149" t="s">
        <v>1489</v>
      </c>
      <c r="F234" s="178" t="s">
        <v>3009</v>
      </c>
      <c r="H234" s="179">
        <v>13.688000000000001</v>
      </c>
      <c r="I234" s="180"/>
      <c r="L234" s="176"/>
      <c r="M234" s="181"/>
      <c r="T234" s="182"/>
      <c r="AT234" s="177" t="s">
        <v>1489</v>
      </c>
      <c r="AU234" s="177" t="s">
        <v>90</v>
      </c>
      <c r="AV234" s="13" t="s">
        <v>90</v>
      </c>
      <c r="AW234" s="13" t="s">
        <v>4</v>
      </c>
      <c r="AX234" s="13" t="s">
        <v>88</v>
      </c>
      <c r="AY234" s="177" t="s">
        <v>299</v>
      </c>
    </row>
    <row r="235" spans="2:65" s="1" customFormat="1" ht="24.15" customHeight="1">
      <c r="B235" s="32"/>
      <c r="C235" s="136" t="s">
        <v>7</v>
      </c>
      <c r="D235" s="136" t="s">
        <v>302</v>
      </c>
      <c r="E235" s="137" t="s">
        <v>1682</v>
      </c>
      <c r="F235" s="138" t="s">
        <v>1683</v>
      </c>
      <c r="G235" s="139" t="s">
        <v>375</v>
      </c>
      <c r="H235" s="140">
        <v>4.32</v>
      </c>
      <c r="I235" s="141"/>
      <c r="J235" s="142">
        <f>ROUND(I235*H235,2)</f>
        <v>0</v>
      </c>
      <c r="K235" s="138" t="s">
        <v>1487</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3010</v>
      </c>
    </row>
    <row r="236" spans="2:65" s="12" customFormat="1">
      <c r="B236" s="170"/>
      <c r="D236" s="149" t="s">
        <v>1489</v>
      </c>
      <c r="E236" s="171" t="s">
        <v>1</v>
      </c>
      <c r="F236" s="172" t="s">
        <v>1490</v>
      </c>
      <c r="H236" s="171" t="s">
        <v>1</v>
      </c>
      <c r="I236" s="173"/>
      <c r="L236" s="170"/>
      <c r="M236" s="174"/>
      <c r="T236" s="175"/>
      <c r="AT236" s="171" t="s">
        <v>1489</v>
      </c>
      <c r="AU236" s="171" t="s">
        <v>90</v>
      </c>
      <c r="AV236" s="12" t="s">
        <v>88</v>
      </c>
      <c r="AW236" s="12" t="s">
        <v>36</v>
      </c>
      <c r="AX236" s="12" t="s">
        <v>81</v>
      </c>
      <c r="AY236" s="171" t="s">
        <v>299</v>
      </c>
    </row>
    <row r="237" spans="2:65" s="12" customFormat="1">
      <c r="B237" s="170"/>
      <c r="D237" s="149" t="s">
        <v>1489</v>
      </c>
      <c r="E237" s="171" t="s">
        <v>1</v>
      </c>
      <c r="F237" s="172" t="s">
        <v>2785</v>
      </c>
      <c r="H237" s="171" t="s">
        <v>1</v>
      </c>
      <c r="I237" s="173"/>
      <c r="L237" s="170"/>
      <c r="M237" s="174"/>
      <c r="T237" s="175"/>
      <c r="AT237" s="171" t="s">
        <v>1489</v>
      </c>
      <c r="AU237" s="171" t="s">
        <v>90</v>
      </c>
      <c r="AV237" s="12" t="s">
        <v>88</v>
      </c>
      <c r="AW237" s="12" t="s">
        <v>36</v>
      </c>
      <c r="AX237" s="12" t="s">
        <v>81</v>
      </c>
      <c r="AY237" s="171" t="s">
        <v>299</v>
      </c>
    </row>
    <row r="238" spans="2:65" s="13" customFormat="1">
      <c r="B238" s="176"/>
      <c r="D238" s="149" t="s">
        <v>1489</v>
      </c>
      <c r="E238" s="177" t="s">
        <v>1</v>
      </c>
      <c r="F238" s="178" t="s">
        <v>3011</v>
      </c>
      <c r="H238" s="179">
        <v>4.32</v>
      </c>
      <c r="I238" s="180"/>
      <c r="L238" s="176"/>
      <c r="M238" s="181"/>
      <c r="T238" s="182"/>
      <c r="AT238" s="177" t="s">
        <v>1489</v>
      </c>
      <c r="AU238" s="177" t="s">
        <v>90</v>
      </c>
      <c r="AV238" s="13" t="s">
        <v>90</v>
      </c>
      <c r="AW238" s="13" t="s">
        <v>36</v>
      </c>
      <c r="AX238" s="13" t="s">
        <v>88</v>
      </c>
      <c r="AY238" s="177" t="s">
        <v>299</v>
      </c>
    </row>
    <row r="239" spans="2:65" s="1" customFormat="1" ht="24.15" customHeight="1">
      <c r="B239" s="32"/>
      <c r="C239" s="136" t="s">
        <v>408</v>
      </c>
      <c r="D239" s="136" t="s">
        <v>302</v>
      </c>
      <c r="E239" s="137" t="s">
        <v>1686</v>
      </c>
      <c r="F239" s="138" t="s">
        <v>1687</v>
      </c>
      <c r="G239" s="139" t="s">
        <v>375</v>
      </c>
      <c r="H239" s="140">
        <v>4.32</v>
      </c>
      <c r="I239" s="141"/>
      <c r="J239" s="142">
        <f>ROUND(I239*H239,2)</f>
        <v>0</v>
      </c>
      <c r="K239" s="138" t="s">
        <v>1487</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3012</v>
      </c>
    </row>
    <row r="240" spans="2:65" s="1" customFormat="1" ht="16.5" customHeight="1">
      <c r="B240" s="32"/>
      <c r="C240" s="158" t="s">
        <v>413</v>
      </c>
      <c r="D240" s="158" t="s">
        <v>340</v>
      </c>
      <c r="E240" s="159" t="s">
        <v>1689</v>
      </c>
      <c r="F240" s="160" t="s">
        <v>1690</v>
      </c>
      <c r="G240" s="161" t="s">
        <v>822</v>
      </c>
      <c r="H240" s="162">
        <v>0.108</v>
      </c>
      <c r="I240" s="163"/>
      <c r="J240" s="164">
        <f>ROUND(I240*H240,2)</f>
        <v>0</v>
      </c>
      <c r="K240" s="160" t="s">
        <v>1487</v>
      </c>
      <c r="L240" s="165"/>
      <c r="M240" s="166" t="s">
        <v>1</v>
      </c>
      <c r="N240" s="167" t="s">
        <v>46</v>
      </c>
      <c r="P240" s="145">
        <f>O240*H240</f>
        <v>0</v>
      </c>
      <c r="Q240" s="145">
        <v>1E-3</v>
      </c>
      <c r="R240" s="145">
        <f>Q240*H240</f>
        <v>1.08E-4</v>
      </c>
      <c r="S240" s="145">
        <v>0</v>
      </c>
      <c r="T240" s="146">
        <f>S240*H240</f>
        <v>0</v>
      </c>
      <c r="AR240" s="147" t="s">
        <v>337</v>
      </c>
      <c r="AT240" s="147" t="s">
        <v>340</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3013</v>
      </c>
    </row>
    <row r="241" spans="2:65" s="13" customFormat="1">
      <c r="B241" s="176"/>
      <c r="D241" s="149" t="s">
        <v>1489</v>
      </c>
      <c r="F241" s="178" t="s">
        <v>3014</v>
      </c>
      <c r="H241" s="179">
        <v>0.108</v>
      </c>
      <c r="I241" s="180"/>
      <c r="L241" s="176"/>
      <c r="M241" s="181"/>
      <c r="T241" s="182"/>
      <c r="AT241" s="177" t="s">
        <v>1489</v>
      </c>
      <c r="AU241" s="177" t="s">
        <v>90</v>
      </c>
      <c r="AV241" s="13" t="s">
        <v>90</v>
      </c>
      <c r="AW241" s="13" t="s">
        <v>4</v>
      </c>
      <c r="AX241" s="13" t="s">
        <v>88</v>
      </c>
      <c r="AY241" s="177" t="s">
        <v>299</v>
      </c>
    </row>
    <row r="242" spans="2:65" s="11" customFormat="1" ht="22.95" customHeight="1">
      <c r="B242" s="124"/>
      <c r="D242" s="125" t="s">
        <v>80</v>
      </c>
      <c r="E242" s="134" t="s">
        <v>90</v>
      </c>
      <c r="F242" s="134" t="s">
        <v>1693</v>
      </c>
      <c r="I242" s="127"/>
      <c r="J242" s="135">
        <f>BK242</f>
        <v>0</v>
      </c>
      <c r="L242" s="124"/>
      <c r="M242" s="129"/>
      <c r="P242" s="130">
        <f>SUM(P243:P250)</f>
        <v>0</v>
      </c>
      <c r="R242" s="130">
        <f>SUM(R243:R250)</f>
        <v>5.1645999999999992E-3</v>
      </c>
      <c r="T242" s="131">
        <f>SUM(T243:T250)</f>
        <v>0</v>
      </c>
      <c r="AR242" s="125" t="s">
        <v>88</v>
      </c>
      <c r="AT242" s="132" t="s">
        <v>80</v>
      </c>
      <c r="AU242" s="132" t="s">
        <v>88</v>
      </c>
      <c r="AY242" s="125" t="s">
        <v>299</v>
      </c>
      <c r="BK242" s="133">
        <f>SUM(BK243:BK250)</f>
        <v>0</v>
      </c>
    </row>
    <row r="243" spans="2:65" s="1" customFormat="1" ht="24.15" customHeight="1">
      <c r="B243" s="32"/>
      <c r="C243" s="136" t="s">
        <v>418</v>
      </c>
      <c r="D243" s="136" t="s">
        <v>302</v>
      </c>
      <c r="E243" s="137" t="s">
        <v>1694</v>
      </c>
      <c r="F243" s="138" t="s">
        <v>1695</v>
      </c>
      <c r="G243" s="139" t="s">
        <v>1520</v>
      </c>
      <c r="H243" s="140">
        <v>0.99199999999999999</v>
      </c>
      <c r="I243" s="141"/>
      <c r="J243" s="142">
        <f>ROUND(I243*H243,2)</f>
        <v>0</v>
      </c>
      <c r="K243" s="138" t="s">
        <v>1487</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3015</v>
      </c>
    </row>
    <row r="244" spans="2:65" s="12" customFormat="1">
      <c r="B244" s="170"/>
      <c r="D244" s="149" t="s">
        <v>1489</v>
      </c>
      <c r="E244" s="171" t="s">
        <v>1</v>
      </c>
      <c r="F244" s="172" t="s">
        <v>1490</v>
      </c>
      <c r="H244" s="171" t="s">
        <v>1</v>
      </c>
      <c r="I244" s="173"/>
      <c r="L244" s="170"/>
      <c r="M244" s="174"/>
      <c r="T244" s="175"/>
      <c r="AT244" s="171" t="s">
        <v>1489</v>
      </c>
      <c r="AU244" s="171" t="s">
        <v>90</v>
      </c>
      <c r="AV244" s="12" t="s">
        <v>88</v>
      </c>
      <c r="AW244" s="12" t="s">
        <v>36</v>
      </c>
      <c r="AX244" s="12" t="s">
        <v>81</v>
      </c>
      <c r="AY244" s="171" t="s">
        <v>299</v>
      </c>
    </row>
    <row r="245" spans="2:65" s="12" customFormat="1">
      <c r="B245" s="170"/>
      <c r="D245" s="149" t="s">
        <v>1489</v>
      </c>
      <c r="E245" s="171" t="s">
        <v>1</v>
      </c>
      <c r="F245" s="172" t="s">
        <v>2958</v>
      </c>
      <c r="H245" s="171" t="s">
        <v>1</v>
      </c>
      <c r="I245" s="173"/>
      <c r="L245" s="170"/>
      <c r="M245" s="174"/>
      <c r="T245" s="175"/>
      <c r="AT245" s="171" t="s">
        <v>1489</v>
      </c>
      <c r="AU245" s="171" t="s">
        <v>90</v>
      </c>
      <c r="AV245" s="12" t="s">
        <v>88</v>
      </c>
      <c r="AW245" s="12" t="s">
        <v>36</v>
      </c>
      <c r="AX245" s="12" t="s">
        <v>81</v>
      </c>
      <c r="AY245" s="171" t="s">
        <v>299</v>
      </c>
    </row>
    <row r="246" spans="2:65" s="13" customFormat="1">
      <c r="B246" s="176"/>
      <c r="D246" s="149" t="s">
        <v>1489</v>
      </c>
      <c r="E246" s="177" t="s">
        <v>1</v>
      </c>
      <c r="F246" s="178" t="s">
        <v>3016</v>
      </c>
      <c r="H246" s="179">
        <v>0.99199999999999999</v>
      </c>
      <c r="I246" s="180"/>
      <c r="L246" s="176"/>
      <c r="M246" s="181"/>
      <c r="T246" s="182"/>
      <c r="AT246" s="177" t="s">
        <v>1489</v>
      </c>
      <c r="AU246" s="177" t="s">
        <v>90</v>
      </c>
      <c r="AV246" s="13" t="s">
        <v>90</v>
      </c>
      <c r="AW246" s="13" t="s">
        <v>36</v>
      </c>
      <c r="AX246" s="13" t="s">
        <v>88</v>
      </c>
      <c r="AY246" s="177" t="s">
        <v>299</v>
      </c>
    </row>
    <row r="247" spans="2:65" s="1" customFormat="1" ht="24.15" customHeight="1">
      <c r="B247" s="32"/>
      <c r="C247" s="136" t="s">
        <v>423</v>
      </c>
      <c r="D247" s="136" t="s">
        <v>302</v>
      </c>
      <c r="E247" s="137" t="s">
        <v>1698</v>
      </c>
      <c r="F247" s="138" t="s">
        <v>1699</v>
      </c>
      <c r="G247" s="139" t="s">
        <v>647</v>
      </c>
      <c r="H247" s="140">
        <v>10.54</v>
      </c>
      <c r="I247" s="141"/>
      <c r="J247" s="142">
        <f>ROUND(I247*H247,2)</f>
        <v>0</v>
      </c>
      <c r="K247" s="138" t="s">
        <v>1487</v>
      </c>
      <c r="L247" s="32"/>
      <c r="M247" s="143" t="s">
        <v>1</v>
      </c>
      <c r="N247" s="144" t="s">
        <v>46</v>
      </c>
      <c r="P247" s="145">
        <f>O247*H247</f>
        <v>0</v>
      </c>
      <c r="Q247" s="145">
        <v>4.8999999999999998E-4</v>
      </c>
      <c r="R247" s="145">
        <f>Q247*H247</f>
        <v>5.1645999999999992E-3</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3017</v>
      </c>
    </row>
    <row r="248" spans="2:65" s="12" customFormat="1">
      <c r="B248" s="170"/>
      <c r="D248" s="149" t="s">
        <v>1489</v>
      </c>
      <c r="E248" s="171" t="s">
        <v>1</v>
      </c>
      <c r="F248" s="172" t="s">
        <v>1490</v>
      </c>
      <c r="H248" s="171" t="s">
        <v>1</v>
      </c>
      <c r="I248" s="173"/>
      <c r="L248" s="170"/>
      <c r="M248" s="174"/>
      <c r="T248" s="175"/>
      <c r="AT248" s="171" t="s">
        <v>1489</v>
      </c>
      <c r="AU248" s="171" t="s">
        <v>90</v>
      </c>
      <c r="AV248" s="12" t="s">
        <v>88</v>
      </c>
      <c r="AW248" s="12" t="s">
        <v>36</v>
      </c>
      <c r="AX248" s="12" t="s">
        <v>81</v>
      </c>
      <c r="AY248" s="171" t="s">
        <v>299</v>
      </c>
    </row>
    <row r="249" spans="2:65" s="12" customFormat="1">
      <c r="B249" s="170"/>
      <c r="D249" s="149" t="s">
        <v>1489</v>
      </c>
      <c r="E249" s="171" t="s">
        <v>1</v>
      </c>
      <c r="F249" s="172" t="s">
        <v>2958</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3018</v>
      </c>
      <c r="H250" s="179">
        <v>10.54</v>
      </c>
      <c r="I250" s="180"/>
      <c r="L250" s="176"/>
      <c r="M250" s="181"/>
      <c r="T250" s="182"/>
      <c r="AT250" s="177" t="s">
        <v>1489</v>
      </c>
      <c r="AU250" s="177" t="s">
        <v>90</v>
      </c>
      <c r="AV250" s="13" t="s">
        <v>90</v>
      </c>
      <c r="AW250" s="13" t="s">
        <v>36</v>
      </c>
      <c r="AX250" s="13" t="s">
        <v>88</v>
      </c>
      <c r="AY250" s="177" t="s">
        <v>299</v>
      </c>
    </row>
    <row r="251" spans="2:65" s="11" customFormat="1" ht="22.95" customHeight="1">
      <c r="B251" s="124"/>
      <c r="D251" s="125" t="s">
        <v>80</v>
      </c>
      <c r="E251" s="134" t="s">
        <v>318</v>
      </c>
      <c r="F251" s="134" t="s">
        <v>1702</v>
      </c>
      <c r="I251" s="127"/>
      <c r="J251" s="135">
        <f>BK251</f>
        <v>0</v>
      </c>
      <c r="L251" s="124"/>
      <c r="M251" s="129"/>
      <c r="P251" s="130">
        <f>SUM(P252:P270)</f>
        <v>0</v>
      </c>
      <c r="R251" s="130">
        <f>SUM(R252:R270)</f>
        <v>4.7279999999999996E-3</v>
      </c>
      <c r="T251" s="131">
        <f>SUM(T252:T270)</f>
        <v>0</v>
      </c>
      <c r="AR251" s="125" t="s">
        <v>88</v>
      </c>
      <c r="AT251" s="132" t="s">
        <v>80</v>
      </c>
      <c r="AU251" s="132" t="s">
        <v>88</v>
      </c>
      <c r="AY251" s="125" t="s">
        <v>299</v>
      </c>
      <c r="BK251" s="133">
        <f>SUM(BK252:BK270)</f>
        <v>0</v>
      </c>
    </row>
    <row r="252" spans="2:65" s="1" customFormat="1" ht="16.5" customHeight="1">
      <c r="B252" s="32"/>
      <c r="C252" s="136" t="s">
        <v>428</v>
      </c>
      <c r="D252" s="136" t="s">
        <v>302</v>
      </c>
      <c r="E252" s="137" t="s">
        <v>1703</v>
      </c>
      <c r="F252" s="138" t="s">
        <v>1704</v>
      </c>
      <c r="G252" s="139" t="s">
        <v>1520</v>
      </c>
      <c r="H252" s="140">
        <v>2.4430000000000001</v>
      </c>
      <c r="I252" s="141"/>
      <c r="J252" s="142">
        <f>ROUND(I252*H252,2)</f>
        <v>0</v>
      </c>
      <c r="K252" s="138" t="s">
        <v>1487</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3019</v>
      </c>
    </row>
    <row r="253" spans="2:65" s="12" customFormat="1">
      <c r="B253" s="170"/>
      <c r="D253" s="149" t="s">
        <v>1489</v>
      </c>
      <c r="E253" s="171" t="s">
        <v>1</v>
      </c>
      <c r="F253" s="172" t="s">
        <v>1490</v>
      </c>
      <c r="H253" s="171" t="s">
        <v>1</v>
      </c>
      <c r="I253" s="173"/>
      <c r="L253" s="170"/>
      <c r="M253" s="174"/>
      <c r="T253" s="175"/>
      <c r="AT253" s="171" t="s">
        <v>1489</v>
      </c>
      <c r="AU253" s="171" t="s">
        <v>90</v>
      </c>
      <c r="AV253" s="12" t="s">
        <v>88</v>
      </c>
      <c r="AW253" s="12" t="s">
        <v>36</v>
      </c>
      <c r="AX253" s="12" t="s">
        <v>81</v>
      </c>
      <c r="AY253" s="171" t="s">
        <v>299</v>
      </c>
    </row>
    <row r="254" spans="2:65" s="12" customFormat="1">
      <c r="B254" s="170"/>
      <c r="D254" s="149" t="s">
        <v>1489</v>
      </c>
      <c r="E254" s="171" t="s">
        <v>1</v>
      </c>
      <c r="F254" s="172" t="s">
        <v>2958</v>
      </c>
      <c r="H254" s="171" t="s">
        <v>1</v>
      </c>
      <c r="I254" s="173"/>
      <c r="L254" s="170"/>
      <c r="M254" s="174"/>
      <c r="T254" s="175"/>
      <c r="AT254" s="171" t="s">
        <v>1489</v>
      </c>
      <c r="AU254" s="171" t="s">
        <v>90</v>
      </c>
      <c r="AV254" s="12" t="s">
        <v>88</v>
      </c>
      <c r="AW254" s="12" t="s">
        <v>36</v>
      </c>
      <c r="AX254" s="12" t="s">
        <v>81</v>
      </c>
      <c r="AY254" s="171" t="s">
        <v>299</v>
      </c>
    </row>
    <row r="255" spans="2:65" s="13" customFormat="1">
      <c r="B255" s="176"/>
      <c r="D255" s="149" t="s">
        <v>1489</v>
      </c>
      <c r="E255" s="177" t="s">
        <v>1</v>
      </c>
      <c r="F255" s="178" t="s">
        <v>3020</v>
      </c>
      <c r="H255" s="179">
        <v>1.2490000000000001</v>
      </c>
      <c r="I255" s="180"/>
      <c r="L255" s="176"/>
      <c r="M255" s="181"/>
      <c r="T255" s="182"/>
      <c r="AT255" s="177" t="s">
        <v>1489</v>
      </c>
      <c r="AU255" s="177" t="s">
        <v>90</v>
      </c>
      <c r="AV255" s="13" t="s">
        <v>90</v>
      </c>
      <c r="AW255" s="13" t="s">
        <v>36</v>
      </c>
      <c r="AX255" s="13" t="s">
        <v>81</v>
      </c>
      <c r="AY255" s="177" t="s">
        <v>299</v>
      </c>
    </row>
    <row r="256" spans="2:65" s="13" customFormat="1">
      <c r="B256" s="176"/>
      <c r="D256" s="149" t="s">
        <v>1489</v>
      </c>
      <c r="E256" s="177" t="s">
        <v>1</v>
      </c>
      <c r="F256" s="178" t="s">
        <v>1707</v>
      </c>
      <c r="H256" s="179">
        <v>0.54600000000000004</v>
      </c>
      <c r="I256" s="180"/>
      <c r="L256" s="176"/>
      <c r="M256" s="181"/>
      <c r="T256" s="182"/>
      <c r="AT256" s="177" t="s">
        <v>1489</v>
      </c>
      <c r="AU256" s="177" t="s">
        <v>90</v>
      </c>
      <c r="AV256" s="13" t="s">
        <v>90</v>
      </c>
      <c r="AW256" s="13" t="s">
        <v>36</v>
      </c>
      <c r="AX256" s="13" t="s">
        <v>81</v>
      </c>
      <c r="AY256" s="177" t="s">
        <v>299</v>
      </c>
    </row>
    <row r="257" spans="2:65" s="15" customFormat="1">
      <c r="B257" s="190"/>
      <c r="D257" s="149" t="s">
        <v>1489</v>
      </c>
      <c r="E257" s="191" t="s">
        <v>1</v>
      </c>
      <c r="F257" s="192" t="s">
        <v>1549</v>
      </c>
      <c r="H257" s="193">
        <v>1.7949999999999999</v>
      </c>
      <c r="I257" s="194"/>
      <c r="L257" s="190"/>
      <c r="M257" s="195"/>
      <c r="T257" s="196"/>
      <c r="AT257" s="191" t="s">
        <v>1489</v>
      </c>
      <c r="AU257" s="191" t="s">
        <v>90</v>
      </c>
      <c r="AV257" s="15" t="s">
        <v>298</v>
      </c>
      <c r="AW257" s="15" t="s">
        <v>36</v>
      </c>
      <c r="AX257" s="15" t="s">
        <v>81</v>
      </c>
      <c r="AY257" s="191" t="s">
        <v>299</v>
      </c>
    </row>
    <row r="258" spans="2:65" s="13" customFormat="1">
      <c r="B258" s="176"/>
      <c r="D258" s="149" t="s">
        <v>1489</v>
      </c>
      <c r="E258" s="177" t="s">
        <v>1</v>
      </c>
      <c r="F258" s="178" t="s">
        <v>3021</v>
      </c>
      <c r="H258" s="179">
        <v>0.64800000000000002</v>
      </c>
      <c r="I258" s="180"/>
      <c r="L258" s="176"/>
      <c r="M258" s="181"/>
      <c r="T258" s="182"/>
      <c r="AT258" s="177" t="s">
        <v>1489</v>
      </c>
      <c r="AU258" s="177" t="s">
        <v>90</v>
      </c>
      <c r="AV258" s="13" t="s">
        <v>90</v>
      </c>
      <c r="AW258" s="13" t="s">
        <v>36</v>
      </c>
      <c r="AX258" s="13" t="s">
        <v>81</v>
      </c>
      <c r="AY258" s="177" t="s">
        <v>299</v>
      </c>
    </row>
    <row r="259" spans="2:65" s="15" customFormat="1">
      <c r="B259" s="190"/>
      <c r="D259" s="149" t="s">
        <v>1489</v>
      </c>
      <c r="E259" s="191" t="s">
        <v>1</v>
      </c>
      <c r="F259" s="192" t="s">
        <v>1549</v>
      </c>
      <c r="H259" s="193">
        <v>0.64800000000000002</v>
      </c>
      <c r="I259" s="194"/>
      <c r="L259" s="190"/>
      <c r="M259" s="195"/>
      <c r="T259" s="196"/>
      <c r="AT259" s="191" t="s">
        <v>1489</v>
      </c>
      <c r="AU259" s="191" t="s">
        <v>90</v>
      </c>
      <c r="AV259" s="15" t="s">
        <v>298</v>
      </c>
      <c r="AW259" s="15" t="s">
        <v>36</v>
      </c>
      <c r="AX259" s="15" t="s">
        <v>81</v>
      </c>
      <c r="AY259" s="191" t="s">
        <v>299</v>
      </c>
    </row>
    <row r="260" spans="2:65" s="14" customFormat="1">
      <c r="B260" s="183"/>
      <c r="D260" s="149" t="s">
        <v>1489</v>
      </c>
      <c r="E260" s="184" t="s">
        <v>1</v>
      </c>
      <c r="F260" s="185" t="s">
        <v>1496</v>
      </c>
      <c r="H260" s="186">
        <v>2.4430000000000001</v>
      </c>
      <c r="I260" s="187"/>
      <c r="L260" s="183"/>
      <c r="M260" s="188"/>
      <c r="T260" s="189"/>
      <c r="AT260" s="184" t="s">
        <v>1489</v>
      </c>
      <c r="AU260" s="184" t="s">
        <v>90</v>
      </c>
      <c r="AV260" s="14" t="s">
        <v>318</v>
      </c>
      <c r="AW260" s="14" t="s">
        <v>36</v>
      </c>
      <c r="AX260" s="14" t="s">
        <v>88</v>
      </c>
      <c r="AY260" s="184" t="s">
        <v>299</v>
      </c>
    </row>
    <row r="261" spans="2:65" s="1" customFormat="1" ht="33" customHeight="1">
      <c r="B261" s="32"/>
      <c r="C261" s="136" t="s">
        <v>433</v>
      </c>
      <c r="D261" s="136" t="s">
        <v>302</v>
      </c>
      <c r="E261" s="137" t="s">
        <v>1714</v>
      </c>
      <c r="F261" s="138" t="s">
        <v>1715</v>
      </c>
      <c r="G261" s="139" t="s">
        <v>1520</v>
      </c>
      <c r="H261" s="140">
        <v>0.22500000000000001</v>
      </c>
      <c r="I261" s="141"/>
      <c r="J261" s="142">
        <f>ROUND(I261*H261,2)</f>
        <v>0</v>
      </c>
      <c r="K261" s="138" t="s">
        <v>1487</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3022</v>
      </c>
    </row>
    <row r="262" spans="2:65" s="12" customFormat="1">
      <c r="B262" s="170"/>
      <c r="D262" s="149" t="s">
        <v>1489</v>
      </c>
      <c r="E262" s="171" t="s">
        <v>1</v>
      </c>
      <c r="F262" s="172" t="s">
        <v>1490</v>
      </c>
      <c r="H262" s="171" t="s">
        <v>1</v>
      </c>
      <c r="I262" s="173"/>
      <c r="L262" s="170"/>
      <c r="M262" s="174"/>
      <c r="T262" s="175"/>
      <c r="AT262" s="171" t="s">
        <v>1489</v>
      </c>
      <c r="AU262" s="171" t="s">
        <v>90</v>
      </c>
      <c r="AV262" s="12" t="s">
        <v>88</v>
      </c>
      <c r="AW262" s="12" t="s">
        <v>36</v>
      </c>
      <c r="AX262" s="12" t="s">
        <v>81</v>
      </c>
      <c r="AY262" s="171" t="s">
        <v>299</v>
      </c>
    </row>
    <row r="263" spans="2:65" s="12" customFormat="1">
      <c r="B263" s="170"/>
      <c r="D263" s="149" t="s">
        <v>1489</v>
      </c>
      <c r="E263" s="171" t="s">
        <v>1</v>
      </c>
      <c r="F263" s="172" t="s">
        <v>2958</v>
      </c>
      <c r="H263" s="171" t="s">
        <v>1</v>
      </c>
      <c r="I263" s="173"/>
      <c r="L263" s="170"/>
      <c r="M263" s="174"/>
      <c r="T263" s="175"/>
      <c r="AT263" s="171" t="s">
        <v>1489</v>
      </c>
      <c r="AU263" s="171" t="s">
        <v>90</v>
      </c>
      <c r="AV263" s="12" t="s">
        <v>88</v>
      </c>
      <c r="AW263" s="12" t="s">
        <v>36</v>
      </c>
      <c r="AX263" s="12" t="s">
        <v>81</v>
      </c>
      <c r="AY263" s="171" t="s">
        <v>299</v>
      </c>
    </row>
    <row r="264" spans="2:65" s="13" customFormat="1">
      <c r="B264" s="176"/>
      <c r="D264" s="149" t="s">
        <v>1489</v>
      </c>
      <c r="E264" s="177" t="s">
        <v>1</v>
      </c>
      <c r="F264" s="178" t="s">
        <v>2859</v>
      </c>
      <c r="H264" s="179">
        <v>0.22500000000000001</v>
      </c>
      <c r="I264" s="180"/>
      <c r="L264" s="176"/>
      <c r="M264" s="181"/>
      <c r="T264" s="182"/>
      <c r="AT264" s="177" t="s">
        <v>1489</v>
      </c>
      <c r="AU264" s="177" t="s">
        <v>90</v>
      </c>
      <c r="AV264" s="13" t="s">
        <v>90</v>
      </c>
      <c r="AW264" s="13" t="s">
        <v>36</v>
      </c>
      <c r="AX264" s="13" t="s">
        <v>81</v>
      </c>
      <c r="AY264" s="177" t="s">
        <v>299</v>
      </c>
    </row>
    <row r="265" spans="2:65" s="14" customFormat="1">
      <c r="B265" s="183"/>
      <c r="D265" s="149" t="s">
        <v>1489</v>
      </c>
      <c r="E265" s="184" t="s">
        <v>1</v>
      </c>
      <c r="F265" s="185" t="s">
        <v>1496</v>
      </c>
      <c r="H265" s="186">
        <v>0.22500000000000001</v>
      </c>
      <c r="I265" s="187"/>
      <c r="L265" s="183"/>
      <c r="M265" s="188"/>
      <c r="T265" s="189"/>
      <c r="AT265" s="184" t="s">
        <v>1489</v>
      </c>
      <c r="AU265" s="184" t="s">
        <v>90</v>
      </c>
      <c r="AV265" s="14" t="s">
        <v>318</v>
      </c>
      <c r="AW265" s="14" t="s">
        <v>36</v>
      </c>
      <c r="AX265" s="14" t="s">
        <v>88</v>
      </c>
      <c r="AY265" s="184" t="s">
        <v>299</v>
      </c>
    </row>
    <row r="266" spans="2:65" s="1" customFormat="1" ht="33" customHeight="1">
      <c r="B266" s="32"/>
      <c r="C266" s="136" t="s">
        <v>438</v>
      </c>
      <c r="D266" s="136" t="s">
        <v>302</v>
      </c>
      <c r="E266" s="137" t="s">
        <v>1721</v>
      </c>
      <c r="F266" s="138" t="s">
        <v>1722</v>
      </c>
      <c r="G266" s="139" t="s">
        <v>375</v>
      </c>
      <c r="H266" s="140">
        <v>0.6</v>
      </c>
      <c r="I266" s="141"/>
      <c r="J266" s="142">
        <f>ROUND(I266*H266,2)</f>
        <v>0</v>
      </c>
      <c r="K266" s="138" t="s">
        <v>1487</v>
      </c>
      <c r="L266" s="32"/>
      <c r="M266" s="143" t="s">
        <v>1</v>
      </c>
      <c r="N266" s="144" t="s">
        <v>46</v>
      </c>
      <c r="P266" s="145">
        <f>O266*H266</f>
        <v>0</v>
      </c>
      <c r="Q266" s="145">
        <v>7.8799999999999999E-3</v>
      </c>
      <c r="R266" s="145">
        <f>Q266*H266</f>
        <v>4.7279999999999996E-3</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3023</v>
      </c>
    </row>
    <row r="267" spans="2:65" s="12" customFormat="1">
      <c r="B267" s="170"/>
      <c r="D267" s="149" t="s">
        <v>1489</v>
      </c>
      <c r="E267" s="171" t="s">
        <v>1</v>
      </c>
      <c r="F267" s="172" t="s">
        <v>1490</v>
      </c>
      <c r="H267" s="171" t="s">
        <v>1</v>
      </c>
      <c r="I267" s="173"/>
      <c r="L267" s="170"/>
      <c r="M267" s="174"/>
      <c r="T267" s="175"/>
      <c r="AT267" s="171" t="s">
        <v>1489</v>
      </c>
      <c r="AU267" s="171" t="s">
        <v>90</v>
      </c>
      <c r="AV267" s="12" t="s">
        <v>88</v>
      </c>
      <c r="AW267" s="12" t="s">
        <v>36</v>
      </c>
      <c r="AX267" s="12" t="s">
        <v>81</v>
      </c>
      <c r="AY267" s="171" t="s">
        <v>299</v>
      </c>
    </row>
    <row r="268" spans="2:65" s="12" customFormat="1">
      <c r="B268" s="170"/>
      <c r="D268" s="149" t="s">
        <v>1489</v>
      </c>
      <c r="E268" s="171" t="s">
        <v>1</v>
      </c>
      <c r="F268" s="172" t="s">
        <v>2958</v>
      </c>
      <c r="H268" s="171" t="s">
        <v>1</v>
      </c>
      <c r="I268" s="173"/>
      <c r="L268" s="170"/>
      <c r="M268" s="174"/>
      <c r="T268" s="175"/>
      <c r="AT268" s="171" t="s">
        <v>1489</v>
      </c>
      <c r="AU268" s="171" t="s">
        <v>90</v>
      </c>
      <c r="AV268" s="12" t="s">
        <v>88</v>
      </c>
      <c r="AW268" s="12" t="s">
        <v>36</v>
      </c>
      <c r="AX268" s="12" t="s">
        <v>81</v>
      </c>
      <c r="AY268" s="171" t="s">
        <v>299</v>
      </c>
    </row>
    <row r="269" spans="2:65" s="13" customFormat="1">
      <c r="B269" s="176"/>
      <c r="D269" s="149" t="s">
        <v>1489</v>
      </c>
      <c r="E269" s="177" t="s">
        <v>1</v>
      </c>
      <c r="F269" s="178" t="s">
        <v>2768</v>
      </c>
      <c r="H269" s="179">
        <v>0.6</v>
      </c>
      <c r="I269" s="180"/>
      <c r="L269" s="176"/>
      <c r="M269" s="181"/>
      <c r="T269" s="182"/>
      <c r="AT269" s="177" t="s">
        <v>1489</v>
      </c>
      <c r="AU269" s="177" t="s">
        <v>90</v>
      </c>
      <c r="AV269" s="13" t="s">
        <v>90</v>
      </c>
      <c r="AW269" s="13" t="s">
        <v>36</v>
      </c>
      <c r="AX269" s="13" t="s">
        <v>88</v>
      </c>
      <c r="AY269" s="177" t="s">
        <v>299</v>
      </c>
    </row>
    <row r="270" spans="2:65" s="1" customFormat="1" ht="37.950000000000003" customHeight="1">
      <c r="B270" s="32"/>
      <c r="C270" s="136" t="s">
        <v>444</v>
      </c>
      <c r="D270" s="136" t="s">
        <v>302</v>
      </c>
      <c r="E270" s="137" t="s">
        <v>1725</v>
      </c>
      <c r="F270" s="138" t="s">
        <v>1726</v>
      </c>
      <c r="G270" s="139" t="s">
        <v>375</v>
      </c>
      <c r="H270" s="140">
        <v>0.6</v>
      </c>
      <c r="I270" s="141"/>
      <c r="J270" s="142">
        <f>ROUND(I270*H270,2)</f>
        <v>0</v>
      </c>
      <c r="K270" s="138" t="s">
        <v>1487</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3024</v>
      </c>
    </row>
    <row r="271" spans="2:65" s="11" customFormat="1" ht="22.95" customHeight="1">
      <c r="B271" s="124"/>
      <c r="D271" s="125" t="s">
        <v>80</v>
      </c>
      <c r="E271" s="134" t="s">
        <v>337</v>
      </c>
      <c r="F271" s="134" t="s">
        <v>1728</v>
      </c>
      <c r="I271" s="127"/>
      <c r="J271" s="135">
        <f>BK271</f>
        <v>0</v>
      </c>
      <c r="L271" s="124"/>
      <c r="M271" s="129"/>
      <c r="P271" s="130">
        <f>SUM(P272:P309)</f>
        <v>0</v>
      </c>
      <c r="R271" s="130">
        <f>SUM(R272:R309)</f>
        <v>1.3441929400000001</v>
      </c>
      <c r="T271" s="131">
        <f>SUM(T272:T309)</f>
        <v>0</v>
      </c>
      <c r="AR271" s="125" t="s">
        <v>88</v>
      </c>
      <c r="AT271" s="132" t="s">
        <v>80</v>
      </c>
      <c r="AU271" s="132" t="s">
        <v>88</v>
      </c>
      <c r="AY271" s="125" t="s">
        <v>299</v>
      </c>
      <c r="BK271" s="133">
        <f>SUM(BK272:BK309)</f>
        <v>0</v>
      </c>
    </row>
    <row r="272" spans="2:65" s="1" customFormat="1" ht="24.15" customHeight="1">
      <c r="B272" s="32"/>
      <c r="C272" s="136" t="s">
        <v>448</v>
      </c>
      <c r="D272" s="136" t="s">
        <v>302</v>
      </c>
      <c r="E272" s="137" t="s">
        <v>1729</v>
      </c>
      <c r="F272" s="138" t="s">
        <v>1730</v>
      </c>
      <c r="G272" s="139" t="s">
        <v>647</v>
      </c>
      <c r="H272" s="140">
        <v>10.54</v>
      </c>
      <c r="I272" s="141"/>
      <c r="J272" s="142">
        <f>ROUND(I272*H272,2)</f>
        <v>0</v>
      </c>
      <c r="K272" s="138" t="s">
        <v>1487</v>
      </c>
      <c r="L272" s="32"/>
      <c r="M272" s="143" t="s">
        <v>1</v>
      </c>
      <c r="N272" s="144" t="s">
        <v>46</v>
      </c>
      <c r="P272" s="145">
        <f>O272*H272</f>
        <v>0</v>
      </c>
      <c r="Q272" s="145">
        <v>2.0000000000000002E-5</v>
      </c>
      <c r="R272" s="145">
        <f>Q272*H272</f>
        <v>2.108E-4</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3025</v>
      </c>
    </row>
    <row r="273" spans="2:65" s="12" customFormat="1">
      <c r="B273" s="170"/>
      <c r="D273" s="149" t="s">
        <v>1489</v>
      </c>
      <c r="E273" s="171" t="s">
        <v>1</v>
      </c>
      <c r="F273" s="172" t="s">
        <v>1490</v>
      </c>
      <c r="H273" s="171" t="s">
        <v>1</v>
      </c>
      <c r="I273" s="173"/>
      <c r="L273" s="170"/>
      <c r="M273" s="174"/>
      <c r="T273" s="175"/>
      <c r="AT273" s="171" t="s">
        <v>1489</v>
      </c>
      <c r="AU273" s="171" t="s">
        <v>90</v>
      </c>
      <c r="AV273" s="12" t="s">
        <v>88</v>
      </c>
      <c r="AW273" s="12" t="s">
        <v>36</v>
      </c>
      <c r="AX273" s="12" t="s">
        <v>81</v>
      </c>
      <c r="AY273" s="171" t="s">
        <v>299</v>
      </c>
    </row>
    <row r="274" spans="2:65" s="12" customFormat="1">
      <c r="B274" s="170"/>
      <c r="D274" s="149" t="s">
        <v>1489</v>
      </c>
      <c r="E274" s="171" t="s">
        <v>1</v>
      </c>
      <c r="F274" s="172" t="s">
        <v>2958</v>
      </c>
      <c r="H274" s="171" t="s">
        <v>1</v>
      </c>
      <c r="I274" s="173"/>
      <c r="L274" s="170"/>
      <c r="M274" s="174"/>
      <c r="T274" s="175"/>
      <c r="AT274" s="171" t="s">
        <v>1489</v>
      </c>
      <c r="AU274" s="171" t="s">
        <v>90</v>
      </c>
      <c r="AV274" s="12" t="s">
        <v>88</v>
      </c>
      <c r="AW274" s="12" t="s">
        <v>36</v>
      </c>
      <c r="AX274" s="12" t="s">
        <v>81</v>
      </c>
      <c r="AY274" s="171" t="s">
        <v>299</v>
      </c>
    </row>
    <row r="275" spans="2:65" s="13" customFormat="1">
      <c r="B275" s="176"/>
      <c r="D275" s="149" t="s">
        <v>1489</v>
      </c>
      <c r="E275" s="177" t="s">
        <v>1</v>
      </c>
      <c r="F275" s="178" t="s">
        <v>3018</v>
      </c>
      <c r="H275" s="179">
        <v>10.54</v>
      </c>
      <c r="I275" s="180"/>
      <c r="L275" s="176"/>
      <c r="M275" s="181"/>
      <c r="T275" s="182"/>
      <c r="AT275" s="177" t="s">
        <v>1489</v>
      </c>
      <c r="AU275" s="177" t="s">
        <v>90</v>
      </c>
      <c r="AV275" s="13" t="s">
        <v>90</v>
      </c>
      <c r="AW275" s="13" t="s">
        <v>36</v>
      </c>
      <c r="AX275" s="13" t="s">
        <v>88</v>
      </c>
      <c r="AY275" s="177" t="s">
        <v>299</v>
      </c>
    </row>
    <row r="276" spans="2:65" s="1" customFormat="1" ht="16.5" customHeight="1">
      <c r="B276" s="32"/>
      <c r="C276" s="158" t="s">
        <v>452</v>
      </c>
      <c r="D276" s="158" t="s">
        <v>340</v>
      </c>
      <c r="E276" s="159" t="s">
        <v>1733</v>
      </c>
      <c r="F276" s="160" t="s">
        <v>1734</v>
      </c>
      <c r="G276" s="161" t="s">
        <v>647</v>
      </c>
      <c r="H276" s="162">
        <v>10.698</v>
      </c>
      <c r="I276" s="163"/>
      <c r="J276" s="164">
        <f>ROUND(I276*H276,2)</f>
        <v>0</v>
      </c>
      <c r="K276" s="160" t="s">
        <v>1</v>
      </c>
      <c r="L276" s="165"/>
      <c r="M276" s="166" t="s">
        <v>1</v>
      </c>
      <c r="N276" s="167" t="s">
        <v>46</v>
      </c>
      <c r="P276" s="145">
        <f>O276*H276</f>
        <v>0</v>
      </c>
      <c r="Q276" s="145">
        <v>1.273E-2</v>
      </c>
      <c r="R276" s="145">
        <f>Q276*H276</f>
        <v>0.13618553999999999</v>
      </c>
      <c r="S276" s="145">
        <v>0</v>
      </c>
      <c r="T276" s="146">
        <f>S276*H276</f>
        <v>0</v>
      </c>
      <c r="AR276" s="147" t="s">
        <v>337</v>
      </c>
      <c r="AT276" s="147" t="s">
        <v>340</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3026</v>
      </c>
    </row>
    <row r="277" spans="2:65" s="1" customFormat="1" ht="28.8">
      <c r="B277" s="32"/>
      <c r="D277" s="149" t="s">
        <v>308</v>
      </c>
      <c r="F277" s="150" t="s">
        <v>1736</v>
      </c>
      <c r="I277" s="151"/>
      <c r="L277" s="32"/>
      <c r="M277" s="152"/>
      <c r="T277" s="56"/>
      <c r="AT277" s="17" t="s">
        <v>308</v>
      </c>
      <c r="AU277" s="17" t="s">
        <v>90</v>
      </c>
    </row>
    <row r="278" spans="2:65" s="13" customFormat="1">
      <c r="B278" s="176"/>
      <c r="D278" s="149" t="s">
        <v>1489</v>
      </c>
      <c r="F278" s="178" t="s">
        <v>3027</v>
      </c>
      <c r="H278" s="179">
        <v>10.698</v>
      </c>
      <c r="I278" s="180"/>
      <c r="L278" s="176"/>
      <c r="M278" s="181"/>
      <c r="T278" s="182"/>
      <c r="AT278" s="177" t="s">
        <v>1489</v>
      </c>
      <c r="AU278" s="177" t="s">
        <v>90</v>
      </c>
      <c r="AV278" s="13" t="s">
        <v>90</v>
      </c>
      <c r="AW278" s="13" t="s">
        <v>4</v>
      </c>
      <c r="AX278" s="13" t="s">
        <v>88</v>
      </c>
      <c r="AY278" s="177" t="s">
        <v>299</v>
      </c>
    </row>
    <row r="279" spans="2:65" s="1" customFormat="1" ht="16.5" customHeight="1">
      <c r="B279" s="32"/>
      <c r="C279" s="158" t="s">
        <v>457</v>
      </c>
      <c r="D279" s="158" t="s">
        <v>340</v>
      </c>
      <c r="E279" s="159" t="s">
        <v>1742</v>
      </c>
      <c r="F279" s="160" t="s">
        <v>1743</v>
      </c>
      <c r="G279" s="161" t="s">
        <v>598</v>
      </c>
      <c r="H279" s="162">
        <v>2</v>
      </c>
      <c r="I279" s="163"/>
      <c r="J279" s="164">
        <f>ROUND(I279*H279,2)</f>
        <v>0</v>
      </c>
      <c r="K279" s="160" t="s">
        <v>1</v>
      </c>
      <c r="L279" s="165"/>
      <c r="M279" s="166" t="s">
        <v>1</v>
      </c>
      <c r="N279" s="167" t="s">
        <v>46</v>
      </c>
      <c r="P279" s="145">
        <f>O279*H279</f>
        <v>0</v>
      </c>
      <c r="Q279" s="145">
        <v>0</v>
      </c>
      <c r="R279" s="145">
        <f>Q279*H279</f>
        <v>0</v>
      </c>
      <c r="S279" s="145">
        <v>0</v>
      </c>
      <c r="T279" s="146">
        <f>S279*H279</f>
        <v>0</v>
      </c>
      <c r="AR279" s="147" t="s">
        <v>337</v>
      </c>
      <c r="AT279" s="147" t="s">
        <v>340</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3028</v>
      </c>
    </row>
    <row r="280" spans="2:65" s="12" customFormat="1">
      <c r="B280" s="170"/>
      <c r="D280" s="149" t="s">
        <v>1489</v>
      </c>
      <c r="E280" s="171" t="s">
        <v>1</v>
      </c>
      <c r="F280" s="172" t="s">
        <v>1490</v>
      </c>
      <c r="H280" s="171" t="s">
        <v>1</v>
      </c>
      <c r="I280" s="173"/>
      <c r="L280" s="170"/>
      <c r="M280" s="174"/>
      <c r="T280" s="175"/>
      <c r="AT280" s="171" t="s">
        <v>1489</v>
      </c>
      <c r="AU280" s="171" t="s">
        <v>90</v>
      </c>
      <c r="AV280" s="12" t="s">
        <v>88</v>
      </c>
      <c r="AW280" s="12" t="s">
        <v>36</v>
      </c>
      <c r="AX280" s="12" t="s">
        <v>81</v>
      </c>
      <c r="AY280" s="171" t="s">
        <v>299</v>
      </c>
    </row>
    <row r="281" spans="2:65" s="12" customFormat="1">
      <c r="B281" s="170"/>
      <c r="D281" s="149" t="s">
        <v>1489</v>
      </c>
      <c r="E281" s="171" t="s">
        <v>1</v>
      </c>
      <c r="F281" s="172" t="s">
        <v>2958</v>
      </c>
      <c r="H281" s="171" t="s">
        <v>1</v>
      </c>
      <c r="I281" s="173"/>
      <c r="L281" s="170"/>
      <c r="M281" s="174"/>
      <c r="T281" s="175"/>
      <c r="AT281" s="171" t="s">
        <v>1489</v>
      </c>
      <c r="AU281" s="171" t="s">
        <v>90</v>
      </c>
      <c r="AV281" s="12" t="s">
        <v>88</v>
      </c>
      <c r="AW281" s="12" t="s">
        <v>36</v>
      </c>
      <c r="AX281" s="12" t="s">
        <v>81</v>
      </c>
      <c r="AY281" s="171" t="s">
        <v>299</v>
      </c>
    </row>
    <row r="282" spans="2:65" s="12" customFormat="1">
      <c r="B282" s="170"/>
      <c r="D282" s="149" t="s">
        <v>1489</v>
      </c>
      <c r="E282" s="171" t="s">
        <v>1</v>
      </c>
      <c r="F282" s="172" t="s">
        <v>1745</v>
      </c>
      <c r="H282" s="171" t="s">
        <v>1</v>
      </c>
      <c r="I282" s="173"/>
      <c r="L282" s="170"/>
      <c r="M282" s="174"/>
      <c r="T282" s="175"/>
      <c r="AT282" s="171" t="s">
        <v>1489</v>
      </c>
      <c r="AU282" s="171" t="s">
        <v>90</v>
      </c>
      <c r="AV282" s="12" t="s">
        <v>88</v>
      </c>
      <c r="AW282" s="12" t="s">
        <v>36</v>
      </c>
      <c r="AX282" s="12" t="s">
        <v>81</v>
      </c>
      <c r="AY282" s="171" t="s">
        <v>299</v>
      </c>
    </row>
    <row r="283" spans="2:65" s="13" customFormat="1">
      <c r="B283" s="176"/>
      <c r="D283" s="149" t="s">
        <v>1489</v>
      </c>
      <c r="E283" s="177" t="s">
        <v>1</v>
      </c>
      <c r="F283" s="178" t="s">
        <v>90</v>
      </c>
      <c r="H283" s="179">
        <v>2</v>
      </c>
      <c r="I283" s="180"/>
      <c r="L283" s="176"/>
      <c r="M283" s="181"/>
      <c r="T283" s="182"/>
      <c r="AT283" s="177" t="s">
        <v>1489</v>
      </c>
      <c r="AU283" s="177" t="s">
        <v>90</v>
      </c>
      <c r="AV283" s="13" t="s">
        <v>90</v>
      </c>
      <c r="AW283" s="13" t="s">
        <v>36</v>
      </c>
      <c r="AX283" s="13" t="s">
        <v>88</v>
      </c>
      <c r="AY283" s="177" t="s">
        <v>299</v>
      </c>
    </row>
    <row r="284" spans="2:65" s="1" customFormat="1" ht="24.15" customHeight="1">
      <c r="B284" s="32"/>
      <c r="C284" s="136" t="s">
        <v>461</v>
      </c>
      <c r="D284" s="136" t="s">
        <v>302</v>
      </c>
      <c r="E284" s="137" t="s">
        <v>1746</v>
      </c>
      <c r="F284" s="138" t="s">
        <v>1747</v>
      </c>
      <c r="G284" s="139" t="s">
        <v>598</v>
      </c>
      <c r="H284" s="140">
        <v>2</v>
      </c>
      <c r="I284" s="141"/>
      <c r="J284" s="142">
        <f>ROUND(I284*H284,2)</f>
        <v>0</v>
      </c>
      <c r="K284" s="138" t="s">
        <v>1487</v>
      </c>
      <c r="L284" s="32"/>
      <c r="M284" s="143" t="s">
        <v>1</v>
      </c>
      <c r="N284" s="144" t="s">
        <v>46</v>
      </c>
      <c r="P284" s="145">
        <f>O284*H284</f>
        <v>0</v>
      </c>
      <c r="Q284" s="145">
        <v>0.45937</v>
      </c>
      <c r="R284" s="145">
        <f>Q284*H284</f>
        <v>0.91874</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3029</v>
      </c>
    </row>
    <row r="285" spans="2:65" s="12" customFormat="1">
      <c r="B285" s="170"/>
      <c r="D285" s="149" t="s">
        <v>1489</v>
      </c>
      <c r="E285" s="171" t="s">
        <v>1</v>
      </c>
      <c r="F285" s="172" t="s">
        <v>1490</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2958</v>
      </c>
      <c r="H286" s="171" t="s">
        <v>1</v>
      </c>
      <c r="I286" s="173"/>
      <c r="L286" s="170"/>
      <c r="M286" s="174"/>
      <c r="T286" s="175"/>
      <c r="AT286" s="171" t="s">
        <v>1489</v>
      </c>
      <c r="AU286" s="171" t="s">
        <v>90</v>
      </c>
      <c r="AV286" s="12" t="s">
        <v>88</v>
      </c>
      <c r="AW286" s="12" t="s">
        <v>36</v>
      </c>
      <c r="AX286" s="12" t="s">
        <v>81</v>
      </c>
      <c r="AY286" s="171" t="s">
        <v>299</v>
      </c>
    </row>
    <row r="287" spans="2:65" s="13" customFormat="1">
      <c r="B287" s="176"/>
      <c r="D287" s="149" t="s">
        <v>1489</v>
      </c>
      <c r="E287" s="177" t="s">
        <v>1</v>
      </c>
      <c r="F287" s="178" t="s">
        <v>90</v>
      </c>
      <c r="H287" s="179">
        <v>2</v>
      </c>
      <c r="I287" s="180"/>
      <c r="L287" s="176"/>
      <c r="M287" s="181"/>
      <c r="T287" s="182"/>
      <c r="AT287" s="177" t="s">
        <v>1489</v>
      </c>
      <c r="AU287" s="177" t="s">
        <v>90</v>
      </c>
      <c r="AV287" s="13" t="s">
        <v>90</v>
      </c>
      <c r="AW287" s="13" t="s">
        <v>36</v>
      </c>
      <c r="AX287" s="13" t="s">
        <v>88</v>
      </c>
      <c r="AY287" s="177" t="s">
        <v>299</v>
      </c>
    </row>
    <row r="288" spans="2:65" s="1" customFormat="1" ht="24.15" customHeight="1">
      <c r="B288" s="32"/>
      <c r="C288" s="136" t="s">
        <v>465</v>
      </c>
      <c r="D288" s="136" t="s">
        <v>302</v>
      </c>
      <c r="E288" s="137" t="s">
        <v>1749</v>
      </c>
      <c r="F288" s="138" t="s">
        <v>1750</v>
      </c>
      <c r="G288" s="139" t="s">
        <v>647</v>
      </c>
      <c r="H288" s="140">
        <v>10.54</v>
      </c>
      <c r="I288" s="141"/>
      <c r="J288" s="142">
        <f>ROUND(I288*H288,2)</f>
        <v>0</v>
      </c>
      <c r="K288" s="138" t="s">
        <v>1487</v>
      </c>
      <c r="L288" s="32"/>
      <c r="M288" s="143" t="s">
        <v>1</v>
      </c>
      <c r="N288" s="144" t="s">
        <v>46</v>
      </c>
      <c r="P288" s="145">
        <f>O288*H288</f>
        <v>0</v>
      </c>
      <c r="Q288" s="145">
        <v>0</v>
      </c>
      <c r="R288" s="145">
        <f>Q288*H288</f>
        <v>0</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3030</v>
      </c>
    </row>
    <row r="289" spans="2:65" s="12" customFormat="1">
      <c r="B289" s="170"/>
      <c r="D289" s="149" t="s">
        <v>1489</v>
      </c>
      <c r="E289" s="171" t="s">
        <v>1</v>
      </c>
      <c r="F289" s="172" t="s">
        <v>1490</v>
      </c>
      <c r="H289" s="171" t="s">
        <v>1</v>
      </c>
      <c r="I289" s="173"/>
      <c r="L289" s="170"/>
      <c r="M289" s="174"/>
      <c r="T289" s="175"/>
      <c r="AT289" s="171" t="s">
        <v>1489</v>
      </c>
      <c r="AU289" s="171" t="s">
        <v>90</v>
      </c>
      <c r="AV289" s="12" t="s">
        <v>88</v>
      </c>
      <c r="AW289" s="12" t="s">
        <v>36</v>
      </c>
      <c r="AX289" s="12" t="s">
        <v>81</v>
      </c>
      <c r="AY289" s="171" t="s">
        <v>299</v>
      </c>
    </row>
    <row r="290" spans="2:65" s="12" customFormat="1">
      <c r="B290" s="170"/>
      <c r="D290" s="149" t="s">
        <v>1489</v>
      </c>
      <c r="E290" s="171" t="s">
        <v>1</v>
      </c>
      <c r="F290" s="172" t="s">
        <v>2958</v>
      </c>
      <c r="H290" s="171" t="s">
        <v>1</v>
      </c>
      <c r="I290" s="173"/>
      <c r="L290" s="170"/>
      <c r="M290" s="174"/>
      <c r="T290" s="175"/>
      <c r="AT290" s="171" t="s">
        <v>1489</v>
      </c>
      <c r="AU290" s="171" t="s">
        <v>90</v>
      </c>
      <c r="AV290" s="12" t="s">
        <v>88</v>
      </c>
      <c r="AW290" s="12" t="s">
        <v>36</v>
      </c>
      <c r="AX290" s="12" t="s">
        <v>81</v>
      </c>
      <c r="AY290" s="171" t="s">
        <v>299</v>
      </c>
    </row>
    <row r="291" spans="2:65" s="13" customFormat="1">
      <c r="B291" s="176"/>
      <c r="D291" s="149" t="s">
        <v>1489</v>
      </c>
      <c r="E291" s="177" t="s">
        <v>1</v>
      </c>
      <c r="F291" s="178" t="s">
        <v>3018</v>
      </c>
      <c r="H291" s="179">
        <v>10.54</v>
      </c>
      <c r="I291" s="180"/>
      <c r="L291" s="176"/>
      <c r="M291" s="181"/>
      <c r="T291" s="182"/>
      <c r="AT291" s="177" t="s">
        <v>1489</v>
      </c>
      <c r="AU291" s="177" t="s">
        <v>90</v>
      </c>
      <c r="AV291" s="13" t="s">
        <v>90</v>
      </c>
      <c r="AW291" s="13" t="s">
        <v>36</v>
      </c>
      <c r="AX291" s="13" t="s">
        <v>88</v>
      </c>
      <c r="AY291" s="177" t="s">
        <v>299</v>
      </c>
    </row>
    <row r="292" spans="2:65" s="1" customFormat="1" ht="24.15" customHeight="1">
      <c r="B292" s="32"/>
      <c r="C292" s="136" t="s">
        <v>469</v>
      </c>
      <c r="D292" s="136" t="s">
        <v>302</v>
      </c>
      <c r="E292" s="137" t="s">
        <v>1756</v>
      </c>
      <c r="F292" s="138" t="s">
        <v>1757</v>
      </c>
      <c r="G292" s="139" t="s">
        <v>598</v>
      </c>
      <c r="H292" s="140">
        <v>1</v>
      </c>
      <c r="I292" s="141"/>
      <c r="J292" s="142">
        <f>ROUND(I292*H292,2)</f>
        <v>0</v>
      </c>
      <c r="K292" s="138" t="s">
        <v>1</v>
      </c>
      <c r="L292" s="32"/>
      <c r="M292" s="143" t="s">
        <v>1</v>
      </c>
      <c r="N292" s="144" t="s">
        <v>46</v>
      </c>
      <c r="P292" s="145">
        <f>O292*H292</f>
        <v>0</v>
      </c>
      <c r="Q292" s="145">
        <v>0</v>
      </c>
      <c r="R292" s="145">
        <f>Q292*H292</f>
        <v>0</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3031</v>
      </c>
    </row>
    <row r="293" spans="2:65" s="12" customFormat="1">
      <c r="B293" s="170"/>
      <c r="D293" s="149" t="s">
        <v>1489</v>
      </c>
      <c r="E293" s="171" t="s">
        <v>1</v>
      </c>
      <c r="F293" s="172" t="s">
        <v>1490</v>
      </c>
      <c r="H293" s="171" t="s">
        <v>1</v>
      </c>
      <c r="I293" s="173"/>
      <c r="L293" s="170"/>
      <c r="M293" s="174"/>
      <c r="T293" s="175"/>
      <c r="AT293" s="171" t="s">
        <v>1489</v>
      </c>
      <c r="AU293" s="171" t="s">
        <v>90</v>
      </c>
      <c r="AV293" s="12" t="s">
        <v>88</v>
      </c>
      <c r="AW293" s="12" t="s">
        <v>36</v>
      </c>
      <c r="AX293" s="12" t="s">
        <v>81</v>
      </c>
      <c r="AY293" s="171" t="s">
        <v>299</v>
      </c>
    </row>
    <row r="294" spans="2:65" s="12" customFormat="1">
      <c r="B294" s="170"/>
      <c r="D294" s="149" t="s">
        <v>1489</v>
      </c>
      <c r="E294" s="171" t="s">
        <v>1</v>
      </c>
      <c r="F294" s="172" t="s">
        <v>2958</v>
      </c>
      <c r="H294" s="171" t="s">
        <v>1</v>
      </c>
      <c r="I294" s="173"/>
      <c r="L294" s="170"/>
      <c r="M294" s="174"/>
      <c r="T294" s="175"/>
      <c r="AT294" s="171" t="s">
        <v>1489</v>
      </c>
      <c r="AU294" s="171" t="s">
        <v>90</v>
      </c>
      <c r="AV294" s="12" t="s">
        <v>88</v>
      </c>
      <c r="AW294" s="12" t="s">
        <v>36</v>
      </c>
      <c r="AX294" s="12" t="s">
        <v>81</v>
      </c>
      <c r="AY294" s="171" t="s">
        <v>299</v>
      </c>
    </row>
    <row r="295" spans="2:65" s="12" customFormat="1">
      <c r="B295" s="170"/>
      <c r="D295" s="149" t="s">
        <v>1489</v>
      </c>
      <c r="E295" s="171" t="s">
        <v>1</v>
      </c>
      <c r="F295" s="172" t="s">
        <v>3032</v>
      </c>
      <c r="H295" s="171" t="s">
        <v>1</v>
      </c>
      <c r="I295" s="173"/>
      <c r="L295" s="170"/>
      <c r="M295" s="174"/>
      <c r="T295" s="175"/>
      <c r="AT295" s="171" t="s">
        <v>1489</v>
      </c>
      <c r="AU295" s="171" t="s">
        <v>90</v>
      </c>
      <c r="AV295" s="12" t="s">
        <v>88</v>
      </c>
      <c r="AW295" s="12" t="s">
        <v>36</v>
      </c>
      <c r="AX295" s="12" t="s">
        <v>81</v>
      </c>
      <c r="AY295" s="171" t="s">
        <v>299</v>
      </c>
    </row>
    <row r="296" spans="2:65" s="13" customFormat="1">
      <c r="B296" s="176"/>
      <c r="D296" s="149" t="s">
        <v>1489</v>
      </c>
      <c r="E296" s="177" t="s">
        <v>1</v>
      </c>
      <c r="F296" s="178" t="s">
        <v>88</v>
      </c>
      <c r="H296" s="179">
        <v>1</v>
      </c>
      <c r="I296" s="180"/>
      <c r="L296" s="176"/>
      <c r="M296" s="181"/>
      <c r="T296" s="182"/>
      <c r="AT296" s="177" t="s">
        <v>1489</v>
      </c>
      <c r="AU296" s="177" t="s">
        <v>90</v>
      </c>
      <c r="AV296" s="13" t="s">
        <v>90</v>
      </c>
      <c r="AW296" s="13" t="s">
        <v>36</v>
      </c>
      <c r="AX296" s="13" t="s">
        <v>88</v>
      </c>
      <c r="AY296" s="177" t="s">
        <v>299</v>
      </c>
    </row>
    <row r="297" spans="2:65" s="1" customFormat="1" ht="37.950000000000003" customHeight="1">
      <c r="B297" s="32"/>
      <c r="C297" s="136" t="s">
        <v>475</v>
      </c>
      <c r="D297" s="136" t="s">
        <v>302</v>
      </c>
      <c r="E297" s="137" t="s">
        <v>1768</v>
      </c>
      <c r="F297" s="138" t="s">
        <v>1769</v>
      </c>
      <c r="G297" s="139" t="s">
        <v>598</v>
      </c>
      <c r="H297" s="140">
        <v>1</v>
      </c>
      <c r="I297" s="141"/>
      <c r="J297" s="142">
        <f>ROUND(I297*H297,2)</f>
        <v>0</v>
      </c>
      <c r="K297" s="138" t="s">
        <v>1487</v>
      </c>
      <c r="L297" s="32"/>
      <c r="M297" s="143" t="s">
        <v>1</v>
      </c>
      <c r="N297" s="144" t="s">
        <v>46</v>
      </c>
      <c r="P297" s="145">
        <f>O297*H297</f>
        <v>0</v>
      </c>
      <c r="Q297" s="145">
        <v>0.09</v>
      </c>
      <c r="R297" s="145">
        <f>Q297*H297</f>
        <v>0.09</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3033</v>
      </c>
    </row>
    <row r="298" spans="2:65" s="12" customFormat="1">
      <c r="B298" s="170"/>
      <c r="D298" s="149" t="s">
        <v>1489</v>
      </c>
      <c r="E298" s="171" t="s">
        <v>1</v>
      </c>
      <c r="F298" s="172" t="s">
        <v>1490</v>
      </c>
      <c r="H298" s="171" t="s">
        <v>1</v>
      </c>
      <c r="I298" s="173"/>
      <c r="L298" s="170"/>
      <c r="M298" s="174"/>
      <c r="T298" s="175"/>
      <c r="AT298" s="171" t="s">
        <v>1489</v>
      </c>
      <c r="AU298" s="171" t="s">
        <v>90</v>
      </c>
      <c r="AV298" s="12" t="s">
        <v>88</v>
      </c>
      <c r="AW298" s="12" t="s">
        <v>36</v>
      </c>
      <c r="AX298" s="12" t="s">
        <v>81</v>
      </c>
      <c r="AY298" s="171" t="s">
        <v>299</v>
      </c>
    </row>
    <row r="299" spans="2:65" s="12" customFormat="1">
      <c r="B299" s="170"/>
      <c r="D299" s="149" t="s">
        <v>1489</v>
      </c>
      <c r="E299" s="171" t="s">
        <v>1</v>
      </c>
      <c r="F299" s="172" t="s">
        <v>2958</v>
      </c>
      <c r="H299" s="171" t="s">
        <v>1</v>
      </c>
      <c r="I299" s="173"/>
      <c r="L299" s="170"/>
      <c r="M299" s="174"/>
      <c r="T299" s="175"/>
      <c r="AT299" s="171" t="s">
        <v>1489</v>
      </c>
      <c r="AU299" s="171" t="s">
        <v>90</v>
      </c>
      <c r="AV299" s="12" t="s">
        <v>88</v>
      </c>
      <c r="AW299" s="12" t="s">
        <v>36</v>
      </c>
      <c r="AX299" s="12" t="s">
        <v>81</v>
      </c>
      <c r="AY299" s="171" t="s">
        <v>299</v>
      </c>
    </row>
    <row r="300" spans="2:65" s="13" customFormat="1">
      <c r="B300" s="176"/>
      <c r="D300" s="149" t="s">
        <v>1489</v>
      </c>
      <c r="E300" s="177" t="s">
        <v>1</v>
      </c>
      <c r="F300" s="178" t="s">
        <v>88</v>
      </c>
      <c r="H300" s="179">
        <v>1</v>
      </c>
      <c r="I300" s="180"/>
      <c r="L300" s="176"/>
      <c r="M300" s="181"/>
      <c r="T300" s="182"/>
      <c r="AT300" s="177" t="s">
        <v>1489</v>
      </c>
      <c r="AU300" s="177" t="s">
        <v>90</v>
      </c>
      <c r="AV300" s="13" t="s">
        <v>90</v>
      </c>
      <c r="AW300" s="13" t="s">
        <v>36</v>
      </c>
      <c r="AX300" s="13" t="s">
        <v>88</v>
      </c>
      <c r="AY300" s="177" t="s">
        <v>299</v>
      </c>
    </row>
    <row r="301" spans="2:65" s="1" customFormat="1" ht="33" customHeight="1">
      <c r="B301" s="32"/>
      <c r="C301" s="158" t="s">
        <v>482</v>
      </c>
      <c r="D301" s="158" t="s">
        <v>340</v>
      </c>
      <c r="E301" s="159" t="s">
        <v>1772</v>
      </c>
      <c r="F301" s="160" t="s">
        <v>1773</v>
      </c>
      <c r="G301" s="161" t="s">
        <v>598</v>
      </c>
      <c r="H301" s="162">
        <v>1</v>
      </c>
      <c r="I301" s="163"/>
      <c r="J301" s="164">
        <f>ROUND(I301*H301,2)</f>
        <v>0</v>
      </c>
      <c r="K301" s="160" t="s">
        <v>1</v>
      </c>
      <c r="L301" s="165"/>
      <c r="M301" s="166" t="s">
        <v>1</v>
      </c>
      <c r="N301" s="167" t="s">
        <v>46</v>
      </c>
      <c r="P301" s="145">
        <f>O301*H301</f>
        <v>0</v>
      </c>
      <c r="Q301" s="145">
        <v>0.19600000000000001</v>
      </c>
      <c r="R301" s="145">
        <f>Q301*H301</f>
        <v>0.19600000000000001</v>
      </c>
      <c r="S301" s="145">
        <v>0</v>
      </c>
      <c r="T301" s="146">
        <f>S301*H301</f>
        <v>0</v>
      </c>
      <c r="AR301" s="147" t="s">
        <v>337</v>
      </c>
      <c r="AT301" s="147" t="s">
        <v>340</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3034</v>
      </c>
    </row>
    <row r="302" spans="2:65" s="1" customFormat="1" ht="16.5" customHeight="1">
      <c r="B302" s="32"/>
      <c r="C302" s="136" t="s">
        <v>618</v>
      </c>
      <c r="D302" s="136" t="s">
        <v>302</v>
      </c>
      <c r="E302" s="137" t="s">
        <v>1775</v>
      </c>
      <c r="F302" s="138" t="s">
        <v>1776</v>
      </c>
      <c r="G302" s="139" t="s">
        <v>647</v>
      </c>
      <c r="H302" s="140">
        <v>10.54</v>
      </c>
      <c r="I302" s="141"/>
      <c r="J302" s="142">
        <f>ROUND(I302*H302,2)</f>
        <v>0</v>
      </c>
      <c r="K302" s="138" t="s">
        <v>1487</v>
      </c>
      <c r="L302" s="32"/>
      <c r="M302" s="143" t="s">
        <v>1</v>
      </c>
      <c r="N302" s="144" t="s">
        <v>46</v>
      </c>
      <c r="P302" s="145">
        <f>O302*H302</f>
        <v>0</v>
      </c>
      <c r="Q302" s="145">
        <v>2.0000000000000001E-4</v>
      </c>
      <c r="R302" s="145">
        <f>Q302*H302</f>
        <v>2.1080000000000001E-3</v>
      </c>
      <c r="S302" s="145">
        <v>0</v>
      </c>
      <c r="T302" s="146">
        <f>S302*H302</f>
        <v>0</v>
      </c>
      <c r="AR302" s="147" t="s">
        <v>318</v>
      </c>
      <c r="AT302" s="147" t="s">
        <v>302</v>
      </c>
      <c r="AU302" s="147" t="s">
        <v>90</v>
      </c>
      <c r="AY302" s="17" t="s">
        <v>299</v>
      </c>
      <c r="BE302" s="148">
        <f>IF(N302="základní",J302,0)</f>
        <v>0</v>
      </c>
      <c r="BF302" s="148">
        <f>IF(N302="snížená",J302,0)</f>
        <v>0</v>
      </c>
      <c r="BG302" s="148">
        <f>IF(N302="zákl. přenesená",J302,0)</f>
        <v>0</v>
      </c>
      <c r="BH302" s="148">
        <f>IF(N302="sníž. přenesená",J302,0)</f>
        <v>0</v>
      </c>
      <c r="BI302" s="148">
        <f>IF(N302="nulová",J302,0)</f>
        <v>0</v>
      </c>
      <c r="BJ302" s="17" t="s">
        <v>88</v>
      </c>
      <c r="BK302" s="148">
        <f>ROUND(I302*H302,2)</f>
        <v>0</v>
      </c>
      <c r="BL302" s="17" t="s">
        <v>318</v>
      </c>
      <c r="BM302" s="147" t="s">
        <v>3035</v>
      </c>
    </row>
    <row r="303" spans="2:65" s="12" customFormat="1">
      <c r="B303" s="170"/>
      <c r="D303" s="149" t="s">
        <v>1489</v>
      </c>
      <c r="E303" s="171" t="s">
        <v>1</v>
      </c>
      <c r="F303" s="172" t="s">
        <v>1490</v>
      </c>
      <c r="H303" s="171" t="s">
        <v>1</v>
      </c>
      <c r="I303" s="173"/>
      <c r="L303" s="170"/>
      <c r="M303" s="174"/>
      <c r="T303" s="175"/>
      <c r="AT303" s="171" t="s">
        <v>1489</v>
      </c>
      <c r="AU303" s="171" t="s">
        <v>90</v>
      </c>
      <c r="AV303" s="12" t="s">
        <v>88</v>
      </c>
      <c r="AW303" s="12" t="s">
        <v>36</v>
      </c>
      <c r="AX303" s="12" t="s">
        <v>81</v>
      </c>
      <c r="AY303" s="171" t="s">
        <v>299</v>
      </c>
    </row>
    <row r="304" spans="2:65" s="12" customFormat="1">
      <c r="B304" s="170"/>
      <c r="D304" s="149" t="s">
        <v>1489</v>
      </c>
      <c r="E304" s="171" t="s">
        <v>1</v>
      </c>
      <c r="F304" s="172" t="s">
        <v>2958</v>
      </c>
      <c r="H304" s="171" t="s">
        <v>1</v>
      </c>
      <c r="I304" s="173"/>
      <c r="L304" s="170"/>
      <c r="M304" s="174"/>
      <c r="T304" s="175"/>
      <c r="AT304" s="171" t="s">
        <v>1489</v>
      </c>
      <c r="AU304" s="171" t="s">
        <v>90</v>
      </c>
      <c r="AV304" s="12" t="s">
        <v>88</v>
      </c>
      <c r="AW304" s="12" t="s">
        <v>36</v>
      </c>
      <c r="AX304" s="12" t="s">
        <v>81</v>
      </c>
      <c r="AY304" s="171" t="s">
        <v>299</v>
      </c>
    </row>
    <row r="305" spans="2:65" s="13" customFormat="1">
      <c r="B305" s="176"/>
      <c r="D305" s="149" t="s">
        <v>1489</v>
      </c>
      <c r="E305" s="177" t="s">
        <v>1</v>
      </c>
      <c r="F305" s="178" t="s">
        <v>3018</v>
      </c>
      <c r="H305" s="179">
        <v>10.54</v>
      </c>
      <c r="I305" s="180"/>
      <c r="L305" s="176"/>
      <c r="M305" s="181"/>
      <c r="T305" s="182"/>
      <c r="AT305" s="177" t="s">
        <v>1489</v>
      </c>
      <c r="AU305" s="177" t="s">
        <v>90</v>
      </c>
      <c r="AV305" s="13" t="s">
        <v>90</v>
      </c>
      <c r="AW305" s="13" t="s">
        <v>36</v>
      </c>
      <c r="AX305" s="13" t="s">
        <v>88</v>
      </c>
      <c r="AY305" s="177" t="s">
        <v>299</v>
      </c>
    </row>
    <row r="306" spans="2:65" s="1" customFormat="1" ht="24.15" customHeight="1">
      <c r="B306" s="32"/>
      <c r="C306" s="136" t="s">
        <v>622</v>
      </c>
      <c r="D306" s="136" t="s">
        <v>302</v>
      </c>
      <c r="E306" s="137" t="s">
        <v>1778</v>
      </c>
      <c r="F306" s="138" t="s">
        <v>1779</v>
      </c>
      <c r="G306" s="139" t="s">
        <v>647</v>
      </c>
      <c r="H306" s="140">
        <v>10.54</v>
      </c>
      <c r="I306" s="141"/>
      <c r="J306" s="142">
        <f>ROUND(I306*H306,2)</f>
        <v>0</v>
      </c>
      <c r="K306" s="138" t="s">
        <v>1487</v>
      </c>
      <c r="L306" s="32"/>
      <c r="M306" s="143" t="s">
        <v>1</v>
      </c>
      <c r="N306" s="144" t="s">
        <v>46</v>
      </c>
      <c r="P306" s="145">
        <f>O306*H306</f>
        <v>0</v>
      </c>
      <c r="Q306" s="145">
        <v>9.0000000000000006E-5</v>
      </c>
      <c r="R306" s="145">
        <f>Q306*H306</f>
        <v>9.4859999999999996E-4</v>
      </c>
      <c r="S306" s="145">
        <v>0</v>
      </c>
      <c r="T306" s="146">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3036</v>
      </c>
    </row>
    <row r="307" spans="2:65" s="12" customFormat="1">
      <c r="B307" s="170"/>
      <c r="D307" s="149" t="s">
        <v>1489</v>
      </c>
      <c r="E307" s="171" t="s">
        <v>1</v>
      </c>
      <c r="F307" s="172" t="s">
        <v>1490</v>
      </c>
      <c r="H307" s="171" t="s">
        <v>1</v>
      </c>
      <c r="I307" s="173"/>
      <c r="L307" s="170"/>
      <c r="M307" s="174"/>
      <c r="T307" s="175"/>
      <c r="AT307" s="171" t="s">
        <v>1489</v>
      </c>
      <c r="AU307" s="171" t="s">
        <v>90</v>
      </c>
      <c r="AV307" s="12" t="s">
        <v>88</v>
      </c>
      <c r="AW307" s="12" t="s">
        <v>36</v>
      </c>
      <c r="AX307" s="12" t="s">
        <v>81</v>
      </c>
      <c r="AY307" s="171" t="s">
        <v>299</v>
      </c>
    </row>
    <row r="308" spans="2:65" s="12" customFormat="1">
      <c r="B308" s="170"/>
      <c r="D308" s="149" t="s">
        <v>1489</v>
      </c>
      <c r="E308" s="171" t="s">
        <v>1</v>
      </c>
      <c r="F308" s="172" t="s">
        <v>2958</v>
      </c>
      <c r="H308" s="171" t="s">
        <v>1</v>
      </c>
      <c r="I308" s="173"/>
      <c r="L308" s="170"/>
      <c r="M308" s="174"/>
      <c r="T308" s="175"/>
      <c r="AT308" s="171" t="s">
        <v>1489</v>
      </c>
      <c r="AU308" s="171" t="s">
        <v>90</v>
      </c>
      <c r="AV308" s="12" t="s">
        <v>88</v>
      </c>
      <c r="AW308" s="12" t="s">
        <v>36</v>
      </c>
      <c r="AX308" s="12" t="s">
        <v>81</v>
      </c>
      <c r="AY308" s="171" t="s">
        <v>299</v>
      </c>
    </row>
    <row r="309" spans="2:65" s="13" customFormat="1">
      <c r="B309" s="176"/>
      <c r="D309" s="149" t="s">
        <v>1489</v>
      </c>
      <c r="E309" s="177" t="s">
        <v>1</v>
      </c>
      <c r="F309" s="178" t="s">
        <v>3018</v>
      </c>
      <c r="H309" s="179">
        <v>10.54</v>
      </c>
      <c r="I309" s="180"/>
      <c r="L309" s="176"/>
      <c r="M309" s="181"/>
      <c r="T309" s="182"/>
      <c r="AT309" s="177" t="s">
        <v>1489</v>
      </c>
      <c r="AU309" s="177" t="s">
        <v>90</v>
      </c>
      <c r="AV309" s="13" t="s">
        <v>90</v>
      </c>
      <c r="AW309" s="13" t="s">
        <v>36</v>
      </c>
      <c r="AX309" s="13" t="s">
        <v>88</v>
      </c>
      <c r="AY309" s="177" t="s">
        <v>299</v>
      </c>
    </row>
    <row r="310" spans="2:65" s="11" customFormat="1" ht="22.95" customHeight="1">
      <c r="B310" s="124"/>
      <c r="D310" s="125" t="s">
        <v>80</v>
      </c>
      <c r="E310" s="134" t="s">
        <v>1789</v>
      </c>
      <c r="F310" s="134" t="s">
        <v>1790</v>
      </c>
      <c r="I310" s="127"/>
      <c r="J310" s="135">
        <f>BK310</f>
        <v>0</v>
      </c>
      <c r="L310" s="124"/>
      <c r="M310" s="129"/>
      <c r="P310" s="130">
        <f>P311</f>
        <v>0</v>
      </c>
      <c r="R310" s="130">
        <f>R311</f>
        <v>0</v>
      </c>
      <c r="T310" s="131">
        <f>T311</f>
        <v>0</v>
      </c>
      <c r="AR310" s="125" t="s">
        <v>88</v>
      </c>
      <c r="AT310" s="132" t="s">
        <v>80</v>
      </c>
      <c r="AU310" s="132" t="s">
        <v>88</v>
      </c>
      <c r="AY310" s="125" t="s">
        <v>299</v>
      </c>
      <c r="BK310" s="133">
        <f>BK311</f>
        <v>0</v>
      </c>
    </row>
    <row r="311" spans="2:65" s="1" customFormat="1" ht="24.15" customHeight="1">
      <c r="B311" s="32"/>
      <c r="C311" s="136" t="s">
        <v>626</v>
      </c>
      <c r="D311" s="136" t="s">
        <v>302</v>
      </c>
      <c r="E311" s="137" t="s">
        <v>1791</v>
      </c>
      <c r="F311" s="138" t="s">
        <v>1792</v>
      </c>
      <c r="G311" s="139" t="s">
        <v>1636</v>
      </c>
      <c r="H311" s="140">
        <v>1.427</v>
      </c>
      <c r="I311" s="141"/>
      <c r="J311" s="142">
        <f>ROUND(I311*H311,2)</f>
        <v>0</v>
      </c>
      <c r="K311" s="138" t="s">
        <v>1487</v>
      </c>
      <c r="L311" s="32"/>
      <c r="M311" s="153" t="s">
        <v>1</v>
      </c>
      <c r="N311" s="154" t="s">
        <v>46</v>
      </c>
      <c r="O311" s="155"/>
      <c r="P311" s="156">
        <f>O311*H311</f>
        <v>0</v>
      </c>
      <c r="Q311" s="156">
        <v>0</v>
      </c>
      <c r="R311" s="156">
        <f>Q311*H311</f>
        <v>0</v>
      </c>
      <c r="S311" s="156">
        <v>0</v>
      </c>
      <c r="T311" s="157">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3037</v>
      </c>
    </row>
    <row r="312" spans="2:65" s="1" customFormat="1" ht="6.9" customHeight="1">
      <c r="B312" s="44"/>
      <c r="C312" s="45"/>
      <c r="D312" s="45"/>
      <c r="E312" s="45"/>
      <c r="F312" s="45"/>
      <c r="G312" s="45"/>
      <c r="H312" s="45"/>
      <c r="I312" s="45"/>
      <c r="J312" s="45"/>
      <c r="K312" s="45"/>
      <c r="L312" s="32"/>
    </row>
  </sheetData>
  <sheetProtection algorithmName="SHA-512" hashValue="yDEjTLRWEtemwQ/eOxQN8eMdtN53yuORX4Asbpi7kPFUhnZEAX33KYrlS1OAgay0aIBlbsj4ESlUvCEOnv6atg==" saltValue="THIxjDh7U6dhDLpc/N/Nwqpfc1WBhnITeaALd2d4nSkodg7xaigc6GPFf8ZpqNG5TD8Dlgk5LQjVvSQ8LXtBlw==" spinCount="100000" sheet="1" objects="1" scenarios="1" formatColumns="0" formatRows="0" autoFilter="0"/>
  <autoFilter ref="C125:K311" xr:uid="{00000000-0009-0000-0000-000011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30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150</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3038</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ROUND((SUM(BE126:BE306)),  2)</f>
        <v>0</v>
      </c>
      <c r="I35" s="96">
        <v>0.21</v>
      </c>
      <c r="J35" s="86">
        <f>ROUND(((SUM(BE126:BE306))*I35),  2)</f>
        <v>0</v>
      </c>
      <c r="L35" s="32"/>
    </row>
    <row r="36" spans="2:12" s="1" customFormat="1" ht="14.4" customHeight="1">
      <c r="B36" s="32"/>
      <c r="E36" s="27" t="s">
        <v>47</v>
      </c>
      <c r="F36" s="86">
        <f>ROUND((SUM(BF126:BF306)),  2)</f>
        <v>0</v>
      </c>
      <c r="I36" s="96">
        <v>0.12</v>
      </c>
      <c r="J36" s="86">
        <f>ROUND(((SUM(BF126:BF306))*I36),  2)</f>
        <v>0</v>
      </c>
      <c r="L36" s="32"/>
    </row>
    <row r="37" spans="2:12" s="1" customFormat="1" ht="14.4" hidden="1" customHeight="1">
      <c r="B37" s="32"/>
      <c r="E37" s="27" t="s">
        <v>48</v>
      </c>
      <c r="F37" s="86">
        <f>ROUND((SUM(BG126:BG306)),  2)</f>
        <v>0</v>
      </c>
      <c r="I37" s="96">
        <v>0.21</v>
      </c>
      <c r="J37" s="86">
        <f>0</f>
        <v>0</v>
      </c>
      <c r="L37" s="32"/>
    </row>
    <row r="38" spans="2:12" s="1" customFormat="1" ht="14.4" hidden="1" customHeight="1">
      <c r="B38" s="32"/>
      <c r="E38" s="27" t="s">
        <v>49</v>
      </c>
      <c r="F38" s="86">
        <f>ROUND((SUM(BH126:BH306)),  2)</f>
        <v>0</v>
      </c>
      <c r="I38" s="96">
        <v>0.12</v>
      </c>
      <c r="J38" s="86">
        <f>0</f>
        <v>0</v>
      </c>
      <c r="L38" s="32"/>
    </row>
    <row r="39" spans="2:12" s="1" customFormat="1" ht="14.4" hidden="1" customHeight="1">
      <c r="B39" s="32"/>
      <c r="E39" s="27" t="s">
        <v>50</v>
      </c>
      <c r="F39" s="86">
        <f>ROUND((SUM(BI126:BI306)),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01.14 - Stoka A-5</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J231</f>
        <v>0</v>
      </c>
      <c r="L101" s="112"/>
    </row>
    <row r="102" spans="2:47" s="9" customFormat="1" ht="19.95" customHeight="1">
      <c r="B102" s="112"/>
      <c r="D102" s="113" t="s">
        <v>1479</v>
      </c>
      <c r="E102" s="114"/>
      <c r="F102" s="114"/>
      <c r="G102" s="114"/>
      <c r="H102" s="114"/>
      <c r="I102" s="114"/>
      <c r="J102" s="115">
        <f>J240</f>
        <v>0</v>
      </c>
      <c r="L102" s="112"/>
    </row>
    <row r="103" spans="2:47" s="9" customFormat="1" ht="19.95" customHeight="1">
      <c r="B103" s="112"/>
      <c r="D103" s="113" t="s">
        <v>1480</v>
      </c>
      <c r="E103" s="114"/>
      <c r="F103" s="114"/>
      <c r="G103" s="114"/>
      <c r="H103" s="114"/>
      <c r="I103" s="114"/>
      <c r="J103" s="115">
        <f>J256</f>
        <v>0</v>
      </c>
      <c r="L103" s="112"/>
    </row>
    <row r="104" spans="2:47" s="9" customFormat="1" ht="19.95" customHeight="1">
      <c r="B104" s="112"/>
      <c r="D104" s="113" t="s">
        <v>1481</v>
      </c>
      <c r="E104" s="114"/>
      <c r="F104" s="114"/>
      <c r="G104" s="114"/>
      <c r="H104" s="114"/>
      <c r="I104" s="114"/>
      <c r="J104" s="115">
        <f>J305</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01.14 - Stoka A-5</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5.5401041999999991</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P128+P231+P240+P256+P305</f>
        <v>0</v>
      </c>
      <c r="R127" s="130">
        <f>R128+R231+R240+R256+R305</f>
        <v>5.5401041999999991</v>
      </c>
      <c r="T127" s="131">
        <f>T128+T231+T240+T256+T305</f>
        <v>0</v>
      </c>
      <c r="AR127" s="125" t="s">
        <v>88</v>
      </c>
      <c r="AT127" s="132" t="s">
        <v>80</v>
      </c>
      <c r="AU127" s="132" t="s">
        <v>81</v>
      </c>
      <c r="AY127" s="125" t="s">
        <v>299</v>
      </c>
      <c r="BK127" s="133">
        <f>BK128+BK231+BK240+BK256+BK305</f>
        <v>0</v>
      </c>
    </row>
    <row r="128" spans="2:63" s="11" customFormat="1" ht="22.95" customHeight="1">
      <c r="B128" s="124"/>
      <c r="D128" s="125" t="s">
        <v>80</v>
      </c>
      <c r="E128" s="134" t="s">
        <v>88</v>
      </c>
      <c r="F128" s="134" t="s">
        <v>1448</v>
      </c>
      <c r="I128" s="127"/>
      <c r="J128" s="135">
        <f>BK128</f>
        <v>0</v>
      </c>
      <c r="L128" s="124"/>
      <c r="M128" s="129"/>
      <c r="P128" s="130">
        <f>SUM(P129:P230)</f>
        <v>0</v>
      </c>
      <c r="R128" s="130">
        <f>SUM(R129:R230)</f>
        <v>0.60837560000000002</v>
      </c>
      <c r="T128" s="131">
        <f>SUM(T129:T230)</f>
        <v>0</v>
      </c>
      <c r="AR128" s="125" t="s">
        <v>88</v>
      </c>
      <c r="AT128" s="132" t="s">
        <v>80</v>
      </c>
      <c r="AU128" s="132" t="s">
        <v>88</v>
      </c>
      <c r="AY128" s="125" t="s">
        <v>299</v>
      </c>
      <c r="BK128" s="133">
        <f>SUM(BK129:BK230)</f>
        <v>0</v>
      </c>
    </row>
    <row r="129" spans="2:65" s="1" customFormat="1" ht="24.15" customHeight="1">
      <c r="B129" s="32"/>
      <c r="C129" s="136" t="s">
        <v>88</v>
      </c>
      <c r="D129" s="136" t="s">
        <v>302</v>
      </c>
      <c r="E129" s="137" t="s">
        <v>1484</v>
      </c>
      <c r="F129" s="138" t="s">
        <v>1485</v>
      </c>
      <c r="G129" s="139" t="s">
        <v>1486</v>
      </c>
      <c r="H129" s="140">
        <v>240</v>
      </c>
      <c r="I129" s="141"/>
      <c r="J129" s="142">
        <f>ROUND(I129*H129,2)</f>
        <v>0</v>
      </c>
      <c r="K129" s="138" t="s">
        <v>1487</v>
      </c>
      <c r="L129" s="32"/>
      <c r="M129" s="143" t="s">
        <v>1</v>
      </c>
      <c r="N129" s="144" t="s">
        <v>46</v>
      </c>
      <c r="P129" s="145">
        <f>O129*H129</f>
        <v>0</v>
      </c>
      <c r="Q129" s="145">
        <v>3.0000000000000001E-5</v>
      </c>
      <c r="R129" s="145">
        <f>Q129*H129</f>
        <v>7.1999999999999998E-3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3039</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3040</v>
      </c>
      <c r="H131" s="171" t="s">
        <v>1</v>
      </c>
      <c r="I131" s="173"/>
      <c r="L131" s="170"/>
      <c r="M131" s="174"/>
      <c r="T131" s="175"/>
      <c r="AT131" s="171" t="s">
        <v>1489</v>
      </c>
      <c r="AU131" s="171" t="s">
        <v>90</v>
      </c>
      <c r="AV131" s="12" t="s">
        <v>88</v>
      </c>
      <c r="AW131" s="12" t="s">
        <v>36</v>
      </c>
      <c r="AX131" s="12" t="s">
        <v>81</v>
      </c>
      <c r="AY131" s="171" t="s">
        <v>299</v>
      </c>
    </row>
    <row r="132" spans="2:65" s="12" customFormat="1">
      <c r="B132" s="170"/>
      <c r="D132" s="149" t="s">
        <v>1489</v>
      </c>
      <c r="E132" s="171" t="s">
        <v>1</v>
      </c>
      <c r="F132" s="172" t="s">
        <v>2001</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2002</v>
      </c>
      <c r="H133" s="179">
        <v>240</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1497</v>
      </c>
      <c r="F134" s="138" t="s">
        <v>1498</v>
      </c>
      <c r="G134" s="139" t="s">
        <v>1499</v>
      </c>
      <c r="H134" s="140">
        <v>30</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3041</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3040</v>
      </c>
      <c r="H136" s="171" t="s">
        <v>1</v>
      </c>
      <c r="I136" s="173"/>
      <c r="L136" s="170"/>
      <c r="M136" s="174"/>
      <c r="T136" s="175"/>
      <c r="AT136" s="171" t="s">
        <v>1489</v>
      </c>
      <c r="AU136" s="171" t="s">
        <v>90</v>
      </c>
      <c r="AV136" s="12" t="s">
        <v>88</v>
      </c>
      <c r="AW136" s="12" t="s">
        <v>36</v>
      </c>
      <c r="AX136" s="12" t="s">
        <v>81</v>
      </c>
      <c r="AY136" s="171" t="s">
        <v>299</v>
      </c>
    </row>
    <row r="137" spans="2:65" s="12" customFormat="1">
      <c r="B137" s="170"/>
      <c r="D137" s="149" t="s">
        <v>1489</v>
      </c>
      <c r="E137" s="171" t="s">
        <v>1</v>
      </c>
      <c r="F137" s="172" t="s">
        <v>2001</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448</v>
      </c>
      <c r="H138" s="179">
        <v>30</v>
      </c>
      <c r="I138" s="180"/>
      <c r="L138" s="176"/>
      <c r="M138" s="181"/>
      <c r="T138" s="182"/>
      <c r="AT138" s="177" t="s">
        <v>1489</v>
      </c>
      <c r="AU138" s="177" t="s">
        <v>90</v>
      </c>
      <c r="AV138" s="13" t="s">
        <v>90</v>
      </c>
      <c r="AW138" s="13" t="s">
        <v>36</v>
      </c>
      <c r="AX138" s="13" t="s">
        <v>88</v>
      </c>
      <c r="AY138" s="177" t="s">
        <v>299</v>
      </c>
    </row>
    <row r="139" spans="2:65" s="1" customFormat="1" ht="24.15" customHeight="1">
      <c r="B139" s="32"/>
      <c r="C139" s="136" t="s">
        <v>298</v>
      </c>
      <c r="D139" s="136" t="s">
        <v>302</v>
      </c>
      <c r="E139" s="137" t="s">
        <v>1508</v>
      </c>
      <c r="F139" s="138" t="s">
        <v>1509</v>
      </c>
      <c r="G139" s="139" t="s">
        <v>647</v>
      </c>
      <c r="H139" s="140">
        <v>2.4</v>
      </c>
      <c r="I139" s="141"/>
      <c r="J139" s="142">
        <f>ROUND(I139*H139,2)</f>
        <v>0</v>
      </c>
      <c r="K139" s="138" t="s">
        <v>1487</v>
      </c>
      <c r="L139" s="32"/>
      <c r="M139" s="143" t="s">
        <v>1</v>
      </c>
      <c r="N139" s="144" t="s">
        <v>46</v>
      </c>
      <c r="P139" s="145">
        <f>O139*H139</f>
        <v>0</v>
      </c>
      <c r="Q139" s="145">
        <v>3.6900000000000002E-2</v>
      </c>
      <c r="R139" s="145">
        <f>Q139*H139</f>
        <v>8.856E-2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3042</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3040</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3043</v>
      </c>
      <c r="H142" s="179">
        <v>2.4</v>
      </c>
      <c r="I142" s="180"/>
      <c r="L142" s="176"/>
      <c r="M142" s="181"/>
      <c r="T142" s="182"/>
      <c r="AT142" s="177" t="s">
        <v>1489</v>
      </c>
      <c r="AU142" s="177" t="s">
        <v>90</v>
      </c>
      <c r="AV142" s="13" t="s">
        <v>90</v>
      </c>
      <c r="AW142" s="13" t="s">
        <v>36</v>
      </c>
      <c r="AX142" s="13" t="s">
        <v>88</v>
      </c>
      <c r="AY142" s="177" t="s">
        <v>299</v>
      </c>
    </row>
    <row r="143" spans="2:65" s="1" customFormat="1" ht="33" customHeight="1">
      <c r="B143" s="32"/>
      <c r="C143" s="136" t="s">
        <v>318</v>
      </c>
      <c r="D143" s="136" t="s">
        <v>302</v>
      </c>
      <c r="E143" s="137" t="s">
        <v>1803</v>
      </c>
      <c r="F143" s="138" t="s">
        <v>1804</v>
      </c>
      <c r="G143" s="139" t="s">
        <v>1520</v>
      </c>
      <c r="H143" s="140">
        <v>176.31299999999999</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3044</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3040</v>
      </c>
      <c r="H145" s="171" t="s">
        <v>1</v>
      </c>
      <c r="I145" s="173"/>
      <c r="L145" s="170"/>
      <c r="M145" s="174"/>
      <c r="T145" s="175"/>
      <c r="AT145" s="171" t="s">
        <v>1489</v>
      </c>
      <c r="AU145" s="171" t="s">
        <v>90</v>
      </c>
      <c r="AV145" s="12" t="s">
        <v>88</v>
      </c>
      <c r="AW145" s="12" t="s">
        <v>36</v>
      </c>
      <c r="AX145" s="12" t="s">
        <v>81</v>
      </c>
      <c r="AY145" s="171" t="s">
        <v>299</v>
      </c>
    </row>
    <row r="146" spans="2:65" s="12" customFormat="1" ht="20.399999999999999">
      <c r="B146" s="170"/>
      <c r="D146" s="149" t="s">
        <v>1489</v>
      </c>
      <c r="E146" s="171" t="s">
        <v>1</v>
      </c>
      <c r="F146" s="172" t="s">
        <v>3045</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3046</v>
      </c>
      <c r="H147" s="179">
        <v>599.19200000000001</v>
      </c>
      <c r="I147" s="180"/>
      <c r="L147" s="176"/>
      <c r="M147" s="181"/>
      <c r="T147" s="182"/>
      <c r="AT147" s="177" t="s">
        <v>1489</v>
      </c>
      <c r="AU147" s="177" t="s">
        <v>90</v>
      </c>
      <c r="AV147" s="13" t="s">
        <v>90</v>
      </c>
      <c r="AW147" s="13" t="s">
        <v>36</v>
      </c>
      <c r="AX147" s="13" t="s">
        <v>81</v>
      </c>
      <c r="AY147" s="177" t="s">
        <v>299</v>
      </c>
    </row>
    <row r="148" spans="2:65" s="13" customFormat="1">
      <c r="B148" s="176"/>
      <c r="D148" s="149" t="s">
        <v>1489</v>
      </c>
      <c r="E148" s="177" t="s">
        <v>1</v>
      </c>
      <c r="F148" s="178" t="s">
        <v>3047</v>
      </c>
      <c r="H148" s="179">
        <v>65.956999999999994</v>
      </c>
      <c r="I148" s="180"/>
      <c r="L148" s="176"/>
      <c r="M148" s="181"/>
      <c r="T148" s="182"/>
      <c r="AT148" s="177" t="s">
        <v>1489</v>
      </c>
      <c r="AU148" s="177" t="s">
        <v>90</v>
      </c>
      <c r="AV148" s="13" t="s">
        <v>90</v>
      </c>
      <c r="AW148" s="13" t="s">
        <v>36</v>
      </c>
      <c r="AX148" s="13" t="s">
        <v>81</v>
      </c>
      <c r="AY148" s="177" t="s">
        <v>299</v>
      </c>
    </row>
    <row r="149" spans="2:65" s="13" customFormat="1">
      <c r="B149" s="176"/>
      <c r="D149" s="149" t="s">
        <v>1489</v>
      </c>
      <c r="E149" s="177" t="s">
        <v>1</v>
      </c>
      <c r="F149" s="178" t="s">
        <v>3048</v>
      </c>
      <c r="H149" s="179">
        <v>12.978999999999999</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678.12800000000004</v>
      </c>
      <c r="I150" s="187"/>
      <c r="L150" s="183"/>
      <c r="M150" s="188"/>
      <c r="T150" s="189"/>
      <c r="AT150" s="184" t="s">
        <v>1489</v>
      </c>
      <c r="AU150" s="184" t="s">
        <v>90</v>
      </c>
      <c r="AV150" s="14" t="s">
        <v>318</v>
      </c>
      <c r="AW150" s="14" t="s">
        <v>36</v>
      </c>
      <c r="AX150" s="14" t="s">
        <v>81</v>
      </c>
      <c r="AY150" s="184" t="s">
        <v>299</v>
      </c>
    </row>
    <row r="151" spans="2:65" s="12" customFormat="1">
      <c r="B151" s="170"/>
      <c r="D151" s="149" t="s">
        <v>1489</v>
      </c>
      <c r="E151" s="171" t="s">
        <v>1</v>
      </c>
      <c r="F151" s="172" t="s">
        <v>1530</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E152" s="177" t="s">
        <v>1</v>
      </c>
      <c r="F152" s="178" t="s">
        <v>3049</v>
      </c>
      <c r="H152" s="179">
        <v>176.31299999999999</v>
      </c>
      <c r="I152" s="180"/>
      <c r="L152" s="176"/>
      <c r="M152" s="181"/>
      <c r="T152" s="182"/>
      <c r="AT152" s="177" t="s">
        <v>1489</v>
      </c>
      <c r="AU152" s="177" t="s">
        <v>90</v>
      </c>
      <c r="AV152" s="13" t="s">
        <v>90</v>
      </c>
      <c r="AW152" s="13" t="s">
        <v>36</v>
      </c>
      <c r="AX152" s="13" t="s">
        <v>88</v>
      </c>
      <c r="AY152" s="177" t="s">
        <v>299</v>
      </c>
    </row>
    <row r="153" spans="2:65" s="1" customFormat="1" ht="33" customHeight="1">
      <c r="B153" s="32"/>
      <c r="C153" s="136" t="s">
        <v>323</v>
      </c>
      <c r="D153" s="136" t="s">
        <v>302</v>
      </c>
      <c r="E153" s="137" t="s">
        <v>1811</v>
      </c>
      <c r="F153" s="138" t="s">
        <v>1812</v>
      </c>
      <c r="G153" s="139" t="s">
        <v>1520</v>
      </c>
      <c r="H153" s="140">
        <v>27.125</v>
      </c>
      <c r="I153" s="141"/>
      <c r="J153" s="142">
        <f>ROUND(I153*H153,2)</f>
        <v>0</v>
      </c>
      <c r="K153" s="138" t="s">
        <v>1487</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3050</v>
      </c>
    </row>
    <row r="154" spans="2:65" s="12" customFormat="1">
      <c r="B154" s="170"/>
      <c r="D154" s="149" t="s">
        <v>1489</v>
      </c>
      <c r="E154" s="171" t="s">
        <v>1</v>
      </c>
      <c r="F154" s="172" t="s">
        <v>1490</v>
      </c>
      <c r="H154" s="171" t="s">
        <v>1</v>
      </c>
      <c r="I154" s="173"/>
      <c r="L154" s="170"/>
      <c r="M154" s="174"/>
      <c r="T154" s="175"/>
      <c r="AT154" s="171" t="s">
        <v>1489</v>
      </c>
      <c r="AU154" s="171" t="s">
        <v>90</v>
      </c>
      <c r="AV154" s="12" t="s">
        <v>88</v>
      </c>
      <c r="AW154" s="12" t="s">
        <v>36</v>
      </c>
      <c r="AX154" s="12" t="s">
        <v>81</v>
      </c>
      <c r="AY154" s="171" t="s">
        <v>299</v>
      </c>
    </row>
    <row r="155" spans="2:65" s="12" customFormat="1">
      <c r="B155" s="170"/>
      <c r="D155" s="149" t="s">
        <v>1489</v>
      </c>
      <c r="E155" s="171" t="s">
        <v>1</v>
      </c>
      <c r="F155" s="172" t="s">
        <v>3040</v>
      </c>
      <c r="H155" s="171" t="s">
        <v>1</v>
      </c>
      <c r="I155" s="173"/>
      <c r="L155" s="170"/>
      <c r="M155" s="174"/>
      <c r="T155" s="175"/>
      <c r="AT155" s="171" t="s">
        <v>1489</v>
      </c>
      <c r="AU155" s="171" t="s">
        <v>90</v>
      </c>
      <c r="AV155" s="12" t="s">
        <v>88</v>
      </c>
      <c r="AW155" s="12" t="s">
        <v>36</v>
      </c>
      <c r="AX155" s="12" t="s">
        <v>81</v>
      </c>
      <c r="AY155" s="171" t="s">
        <v>299</v>
      </c>
    </row>
    <row r="156" spans="2:65" s="12" customFormat="1">
      <c r="B156" s="170"/>
      <c r="D156" s="149" t="s">
        <v>1489</v>
      </c>
      <c r="E156" s="171" t="s">
        <v>1</v>
      </c>
      <c r="F156" s="172" t="s">
        <v>1535</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3051</v>
      </c>
      <c r="H157" s="179">
        <v>27.125</v>
      </c>
      <c r="I157" s="180"/>
      <c r="L157" s="176"/>
      <c r="M157" s="181"/>
      <c r="T157" s="182"/>
      <c r="AT157" s="177" t="s">
        <v>1489</v>
      </c>
      <c r="AU157" s="177" t="s">
        <v>90</v>
      </c>
      <c r="AV157" s="13" t="s">
        <v>90</v>
      </c>
      <c r="AW157" s="13" t="s">
        <v>36</v>
      </c>
      <c r="AX157" s="13" t="s">
        <v>88</v>
      </c>
      <c r="AY157" s="177" t="s">
        <v>299</v>
      </c>
    </row>
    <row r="158" spans="2:65" s="1" customFormat="1" ht="33" customHeight="1">
      <c r="B158" s="32"/>
      <c r="C158" s="136" t="s">
        <v>328</v>
      </c>
      <c r="D158" s="136" t="s">
        <v>302</v>
      </c>
      <c r="E158" s="137" t="s">
        <v>1815</v>
      </c>
      <c r="F158" s="138" t="s">
        <v>1816</v>
      </c>
      <c r="G158" s="139" t="s">
        <v>1520</v>
      </c>
      <c r="H158" s="140">
        <v>474.69</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3052</v>
      </c>
    </row>
    <row r="159" spans="2:65" s="12" customFormat="1">
      <c r="B159" s="170"/>
      <c r="D159" s="149" t="s">
        <v>1489</v>
      </c>
      <c r="E159" s="171" t="s">
        <v>1</v>
      </c>
      <c r="F159" s="172" t="s">
        <v>1490</v>
      </c>
      <c r="H159" s="171" t="s">
        <v>1</v>
      </c>
      <c r="I159" s="173"/>
      <c r="L159" s="170"/>
      <c r="M159" s="174"/>
      <c r="T159" s="175"/>
      <c r="AT159" s="171" t="s">
        <v>1489</v>
      </c>
      <c r="AU159" s="171" t="s">
        <v>90</v>
      </c>
      <c r="AV159" s="12" t="s">
        <v>88</v>
      </c>
      <c r="AW159" s="12" t="s">
        <v>36</v>
      </c>
      <c r="AX159" s="12" t="s">
        <v>81</v>
      </c>
      <c r="AY159" s="171" t="s">
        <v>299</v>
      </c>
    </row>
    <row r="160" spans="2:65" s="12" customFormat="1">
      <c r="B160" s="170"/>
      <c r="D160" s="149" t="s">
        <v>1489</v>
      </c>
      <c r="E160" s="171" t="s">
        <v>1</v>
      </c>
      <c r="F160" s="172" t="s">
        <v>3040</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1540</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3053</v>
      </c>
      <c r="H162" s="179">
        <v>474.69</v>
      </c>
      <c r="I162" s="180"/>
      <c r="L162" s="176"/>
      <c r="M162" s="181"/>
      <c r="T162" s="182"/>
      <c r="AT162" s="177" t="s">
        <v>1489</v>
      </c>
      <c r="AU162" s="177" t="s">
        <v>90</v>
      </c>
      <c r="AV162" s="13" t="s">
        <v>90</v>
      </c>
      <c r="AW162" s="13" t="s">
        <v>36</v>
      </c>
      <c r="AX162" s="13" t="s">
        <v>88</v>
      </c>
      <c r="AY162" s="177" t="s">
        <v>299</v>
      </c>
    </row>
    <row r="163" spans="2:65" s="1" customFormat="1" ht="24.15" customHeight="1">
      <c r="B163" s="32"/>
      <c r="C163" s="136" t="s">
        <v>333</v>
      </c>
      <c r="D163" s="136" t="s">
        <v>302</v>
      </c>
      <c r="E163" s="137" t="s">
        <v>1571</v>
      </c>
      <c r="F163" s="138" t="s">
        <v>1572</v>
      </c>
      <c r="G163" s="139" t="s">
        <v>1520</v>
      </c>
      <c r="H163" s="140">
        <v>3.9060000000000001</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3054</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3040</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E166" s="177" t="s">
        <v>1</v>
      </c>
      <c r="F166" s="178" t="s">
        <v>3055</v>
      </c>
      <c r="H166" s="179">
        <v>3.9060000000000001</v>
      </c>
      <c r="I166" s="180"/>
      <c r="L166" s="176"/>
      <c r="M166" s="181"/>
      <c r="T166" s="182"/>
      <c r="AT166" s="177" t="s">
        <v>1489</v>
      </c>
      <c r="AU166" s="177" t="s">
        <v>90</v>
      </c>
      <c r="AV166" s="13" t="s">
        <v>90</v>
      </c>
      <c r="AW166" s="13" t="s">
        <v>36</v>
      </c>
      <c r="AX166" s="13" t="s">
        <v>81</v>
      </c>
      <c r="AY166" s="177" t="s">
        <v>299</v>
      </c>
    </row>
    <row r="167" spans="2:65" s="14" customFormat="1">
      <c r="B167" s="183"/>
      <c r="D167" s="149" t="s">
        <v>1489</v>
      </c>
      <c r="E167" s="184" t="s">
        <v>1</v>
      </c>
      <c r="F167" s="185" t="s">
        <v>1496</v>
      </c>
      <c r="H167" s="186">
        <v>3.9060000000000001</v>
      </c>
      <c r="I167" s="187"/>
      <c r="L167" s="183"/>
      <c r="M167" s="188"/>
      <c r="T167" s="189"/>
      <c r="AT167" s="184" t="s">
        <v>1489</v>
      </c>
      <c r="AU167" s="184" t="s">
        <v>90</v>
      </c>
      <c r="AV167" s="14" t="s">
        <v>318</v>
      </c>
      <c r="AW167" s="14" t="s">
        <v>36</v>
      </c>
      <c r="AX167" s="14" t="s">
        <v>88</v>
      </c>
      <c r="AY167" s="184" t="s">
        <v>299</v>
      </c>
    </row>
    <row r="168" spans="2:65" s="1" customFormat="1" ht="21.75" customHeight="1">
      <c r="B168" s="32"/>
      <c r="C168" s="136" t="s">
        <v>337</v>
      </c>
      <c r="D168" s="136" t="s">
        <v>302</v>
      </c>
      <c r="E168" s="137" t="s">
        <v>1595</v>
      </c>
      <c r="F168" s="138" t="s">
        <v>1596</v>
      </c>
      <c r="G168" s="139" t="s">
        <v>375</v>
      </c>
      <c r="H168" s="140">
        <v>883.82</v>
      </c>
      <c r="I168" s="141"/>
      <c r="J168" s="142">
        <f>ROUND(I168*H168,2)</f>
        <v>0</v>
      </c>
      <c r="K168" s="138" t="s">
        <v>1487</v>
      </c>
      <c r="L168" s="32"/>
      <c r="M168" s="143" t="s">
        <v>1</v>
      </c>
      <c r="N168" s="144" t="s">
        <v>46</v>
      </c>
      <c r="P168" s="145">
        <f>O168*H168</f>
        <v>0</v>
      </c>
      <c r="Q168" s="145">
        <v>5.8E-4</v>
      </c>
      <c r="R168" s="145">
        <f>Q168*H168</f>
        <v>0.51261560000000006</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3056</v>
      </c>
    </row>
    <row r="169" spans="2:65" s="12" customFormat="1">
      <c r="B169" s="170"/>
      <c r="D169" s="149" t="s">
        <v>1489</v>
      </c>
      <c r="E169" s="171" t="s">
        <v>1</v>
      </c>
      <c r="F169" s="172" t="s">
        <v>1490</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3040</v>
      </c>
      <c r="H170" s="171" t="s">
        <v>1</v>
      </c>
      <c r="I170" s="173"/>
      <c r="L170" s="170"/>
      <c r="M170" s="174"/>
      <c r="T170" s="175"/>
      <c r="AT170" s="171" t="s">
        <v>1489</v>
      </c>
      <c r="AU170" s="171" t="s">
        <v>90</v>
      </c>
      <c r="AV170" s="12" t="s">
        <v>88</v>
      </c>
      <c r="AW170" s="12" t="s">
        <v>36</v>
      </c>
      <c r="AX170" s="12" t="s">
        <v>81</v>
      </c>
      <c r="AY170" s="171" t="s">
        <v>299</v>
      </c>
    </row>
    <row r="171" spans="2:65" s="13" customFormat="1" ht="20.399999999999999">
      <c r="B171" s="176"/>
      <c r="D171" s="149" t="s">
        <v>1489</v>
      </c>
      <c r="E171" s="177" t="s">
        <v>1</v>
      </c>
      <c r="F171" s="178" t="s">
        <v>3057</v>
      </c>
      <c r="H171" s="179">
        <v>826.7</v>
      </c>
      <c r="I171" s="180"/>
      <c r="L171" s="176"/>
      <c r="M171" s="181"/>
      <c r="T171" s="182"/>
      <c r="AT171" s="177" t="s">
        <v>1489</v>
      </c>
      <c r="AU171" s="177" t="s">
        <v>90</v>
      </c>
      <c r="AV171" s="13" t="s">
        <v>90</v>
      </c>
      <c r="AW171" s="13" t="s">
        <v>36</v>
      </c>
      <c r="AX171" s="13" t="s">
        <v>81</v>
      </c>
      <c r="AY171" s="177" t="s">
        <v>299</v>
      </c>
    </row>
    <row r="172" spans="2:65" s="13" customFormat="1">
      <c r="B172" s="176"/>
      <c r="D172" s="149" t="s">
        <v>1489</v>
      </c>
      <c r="E172" s="177" t="s">
        <v>1</v>
      </c>
      <c r="F172" s="178" t="s">
        <v>3058</v>
      </c>
      <c r="H172" s="179">
        <v>57.12</v>
      </c>
      <c r="I172" s="180"/>
      <c r="L172" s="176"/>
      <c r="M172" s="181"/>
      <c r="T172" s="182"/>
      <c r="AT172" s="177" t="s">
        <v>1489</v>
      </c>
      <c r="AU172" s="177" t="s">
        <v>90</v>
      </c>
      <c r="AV172" s="13" t="s">
        <v>90</v>
      </c>
      <c r="AW172" s="13" t="s">
        <v>36</v>
      </c>
      <c r="AX172" s="13" t="s">
        <v>81</v>
      </c>
      <c r="AY172" s="177" t="s">
        <v>299</v>
      </c>
    </row>
    <row r="173" spans="2:65" s="14" customFormat="1">
      <c r="B173" s="183"/>
      <c r="D173" s="149" t="s">
        <v>1489</v>
      </c>
      <c r="E173" s="184" t="s">
        <v>1</v>
      </c>
      <c r="F173" s="185" t="s">
        <v>1496</v>
      </c>
      <c r="H173" s="186">
        <v>883.82</v>
      </c>
      <c r="I173" s="187"/>
      <c r="L173" s="183"/>
      <c r="M173" s="188"/>
      <c r="T173" s="189"/>
      <c r="AT173" s="184" t="s">
        <v>1489</v>
      </c>
      <c r="AU173" s="184" t="s">
        <v>90</v>
      </c>
      <c r="AV173" s="14" t="s">
        <v>318</v>
      </c>
      <c r="AW173" s="14" t="s">
        <v>36</v>
      </c>
      <c r="AX173" s="14" t="s">
        <v>88</v>
      </c>
      <c r="AY173" s="184" t="s">
        <v>299</v>
      </c>
    </row>
    <row r="174" spans="2:65" s="1" customFormat="1" ht="21.75" customHeight="1">
      <c r="B174" s="32"/>
      <c r="C174" s="136" t="s">
        <v>342</v>
      </c>
      <c r="D174" s="136" t="s">
        <v>302</v>
      </c>
      <c r="E174" s="137" t="s">
        <v>1605</v>
      </c>
      <c r="F174" s="138" t="s">
        <v>1606</v>
      </c>
      <c r="G174" s="139" t="s">
        <v>375</v>
      </c>
      <c r="H174" s="140">
        <v>883.82</v>
      </c>
      <c r="I174" s="141"/>
      <c r="J174" s="142">
        <f>ROUND(I174*H174,2)</f>
        <v>0</v>
      </c>
      <c r="K174" s="138" t="s">
        <v>1487</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3059</v>
      </c>
    </row>
    <row r="175" spans="2:65" s="1" customFormat="1" ht="37.950000000000003" customHeight="1">
      <c r="B175" s="32"/>
      <c r="C175" s="136" t="s">
        <v>347</v>
      </c>
      <c r="D175" s="136" t="s">
        <v>302</v>
      </c>
      <c r="E175" s="137" t="s">
        <v>1608</v>
      </c>
      <c r="F175" s="138" t="s">
        <v>1609</v>
      </c>
      <c r="G175" s="139" t="s">
        <v>1520</v>
      </c>
      <c r="H175" s="140">
        <v>406.87599999999998</v>
      </c>
      <c r="I175" s="141"/>
      <c r="J175" s="142">
        <f>ROUND(I175*H175,2)</f>
        <v>0</v>
      </c>
      <c r="K175" s="138" t="s">
        <v>1487</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3060</v>
      </c>
    </row>
    <row r="176" spans="2:65" s="12" customFormat="1">
      <c r="B176" s="170"/>
      <c r="D176" s="149" t="s">
        <v>1489</v>
      </c>
      <c r="E176" s="171" t="s">
        <v>1</v>
      </c>
      <c r="F176" s="172" t="s">
        <v>1490</v>
      </c>
      <c r="H176" s="171" t="s">
        <v>1</v>
      </c>
      <c r="I176" s="173"/>
      <c r="L176" s="170"/>
      <c r="M176" s="174"/>
      <c r="T176" s="175"/>
      <c r="AT176" s="171" t="s">
        <v>1489</v>
      </c>
      <c r="AU176" s="171" t="s">
        <v>90</v>
      </c>
      <c r="AV176" s="12" t="s">
        <v>88</v>
      </c>
      <c r="AW176" s="12" t="s">
        <v>36</v>
      </c>
      <c r="AX176" s="12" t="s">
        <v>81</v>
      </c>
      <c r="AY176" s="171" t="s">
        <v>299</v>
      </c>
    </row>
    <row r="177" spans="2:65" s="12" customFormat="1">
      <c r="B177" s="170"/>
      <c r="D177" s="149" t="s">
        <v>1489</v>
      </c>
      <c r="E177" s="171" t="s">
        <v>1</v>
      </c>
      <c r="F177" s="172" t="s">
        <v>3040</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E178" s="177" t="s">
        <v>1</v>
      </c>
      <c r="F178" s="178" t="s">
        <v>3061</v>
      </c>
      <c r="H178" s="179">
        <v>203.43799999999999</v>
      </c>
      <c r="I178" s="180"/>
      <c r="L178" s="176"/>
      <c r="M178" s="181"/>
      <c r="T178" s="182"/>
      <c r="AT178" s="177" t="s">
        <v>1489</v>
      </c>
      <c r="AU178" s="177" t="s">
        <v>90</v>
      </c>
      <c r="AV178" s="13" t="s">
        <v>90</v>
      </c>
      <c r="AW178" s="13" t="s">
        <v>36</v>
      </c>
      <c r="AX178" s="13" t="s">
        <v>81</v>
      </c>
      <c r="AY178" s="177" t="s">
        <v>299</v>
      </c>
    </row>
    <row r="179" spans="2:65" s="13" customFormat="1">
      <c r="B179" s="176"/>
      <c r="D179" s="149" t="s">
        <v>1489</v>
      </c>
      <c r="E179" s="177" t="s">
        <v>1</v>
      </c>
      <c r="F179" s="178" t="s">
        <v>3062</v>
      </c>
      <c r="H179" s="179">
        <v>203.43799999999999</v>
      </c>
      <c r="I179" s="180"/>
      <c r="L179" s="176"/>
      <c r="M179" s="181"/>
      <c r="T179" s="182"/>
      <c r="AT179" s="177" t="s">
        <v>1489</v>
      </c>
      <c r="AU179" s="177" t="s">
        <v>90</v>
      </c>
      <c r="AV179" s="13" t="s">
        <v>90</v>
      </c>
      <c r="AW179" s="13" t="s">
        <v>36</v>
      </c>
      <c r="AX179" s="13" t="s">
        <v>81</v>
      </c>
      <c r="AY179" s="177" t="s">
        <v>299</v>
      </c>
    </row>
    <row r="180" spans="2:65" s="14" customFormat="1">
      <c r="B180" s="183"/>
      <c r="D180" s="149" t="s">
        <v>1489</v>
      </c>
      <c r="E180" s="184" t="s">
        <v>1</v>
      </c>
      <c r="F180" s="185" t="s">
        <v>1496</v>
      </c>
      <c r="H180" s="186">
        <v>406.87599999999998</v>
      </c>
      <c r="I180" s="187"/>
      <c r="L180" s="183"/>
      <c r="M180" s="188"/>
      <c r="T180" s="189"/>
      <c r="AT180" s="184" t="s">
        <v>1489</v>
      </c>
      <c r="AU180" s="184" t="s">
        <v>90</v>
      </c>
      <c r="AV180" s="14" t="s">
        <v>318</v>
      </c>
      <c r="AW180" s="14" t="s">
        <v>36</v>
      </c>
      <c r="AX180" s="14" t="s">
        <v>88</v>
      </c>
      <c r="AY180" s="184" t="s">
        <v>299</v>
      </c>
    </row>
    <row r="181" spans="2:65" s="1" customFormat="1" ht="37.950000000000003" customHeight="1">
      <c r="B181" s="32"/>
      <c r="C181" s="136" t="s">
        <v>351</v>
      </c>
      <c r="D181" s="136" t="s">
        <v>302</v>
      </c>
      <c r="E181" s="137" t="s">
        <v>1613</v>
      </c>
      <c r="F181" s="138" t="s">
        <v>1614</v>
      </c>
      <c r="G181" s="139" t="s">
        <v>1520</v>
      </c>
      <c r="H181" s="140">
        <v>271.25200000000001</v>
      </c>
      <c r="I181" s="141"/>
      <c r="J181" s="142">
        <f>ROUND(I181*H181,2)</f>
        <v>0</v>
      </c>
      <c r="K181" s="138" t="s">
        <v>1487</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3063</v>
      </c>
    </row>
    <row r="182" spans="2:65" s="12" customFormat="1">
      <c r="B182" s="170"/>
      <c r="D182" s="149" t="s">
        <v>1489</v>
      </c>
      <c r="E182" s="171" t="s">
        <v>1</v>
      </c>
      <c r="F182" s="172" t="s">
        <v>1490</v>
      </c>
      <c r="H182" s="171" t="s">
        <v>1</v>
      </c>
      <c r="I182" s="173"/>
      <c r="L182" s="170"/>
      <c r="M182" s="174"/>
      <c r="T182" s="175"/>
      <c r="AT182" s="171" t="s">
        <v>1489</v>
      </c>
      <c r="AU182" s="171" t="s">
        <v>90</v>
      </c>
      <c r="AV182" s="12" t="s">
        <v>88</v>
      </c>
      <c r="AW182" s="12" t="s">
        <v>36</v>
      </c>
      <c r="AX182" s="12" t="s">
        <v>81</v>
      </c>
      <c r="AY182" s="171" t="s">
        <v>299</v>
      </c>
    </row>
    <row r="183" spans="2:65" s="12" customFormat="1">
      <c r="B183" s="170"/>
      <c r="D183" s="149" t="s">
        <v>1489</v>
      </c>
      <c r="E183" s="171" t="s">
        <v>1</v>
      </c>
      <c r="F183" s="172" t="s">
        <v>3040</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E184" s="177" t="s">
        <v>1</v>
      </c>
      <c r="F184" s="178" t="s">
        <v>3064</v>
      </c>
      <c r="H184" s="179">
        <v>135.626</v>
      </c>
      <c r="I184" s="180"/>
      <c r="L184" s="176"/>
      <c r="M184" s="181"/>
      <c r="T184" s="182"/>
      <c r="AT184" s="177" t="s">
        <v>1489</v>
      </c>
      <c r="AU184" s="177" t="s">
        <v>90</v>
      </c>
      <c r="AV184" s="13" t="s">
        <v>90</v>
      </c>
      <c r="AW184" s="13" t="s">
        <v>36</v>
      </c>
      <c r="AX184" s="13" t="s">
        <v>81</v>
      </c>
      <c r="AY184" s="177" t="s">
        <v>299</v>
      </c>
    </row>
    <row r="185" spans="2:65" s="13" customFormat="1">
      <c r="B185" s="176"/>
      <c r="D185" s="149" t="s">
        <v>1489</v>
      </c>
      <c r="E185" s="177" t="s">
        <v>1</v>
      </c>
      <c r="F185" s="178" t="s">
        <v>3065</v>
      </c>
      <c r="H185" s="179">
        <v>135.626</v>
      </c>
      <c r="I185" s="180"/>
      <c r="L185" s="176"/>
      <c r="M185" s="181"/>
      <c r="T185" s="182"/>
      <c r="AT185" s="177" t="s">
        <v>1489</v>
      </c>
      <c r="AU185" s="177" t="s">
        <v>90</v>
      </c>
      <c r="AV185" s="13" t="s">
        <v>90</v>
      </c>
      <c r="AW185" s="13" t="s">
        <v>36</v>
      </c>
      <c r="AX185" s="13" t="s">
        <v>81</v>
      </c>
      <c r="AY185" s="177" t="s">
        <v>299</v>
      </c>
    </row>
    <row r="186" spans="2:65" s="14" customFormat="1">
      <c r="B186" s="183"/>
      <c r="D186" s="149" t="s">
        <v>1489</v>
      </c>
      <c r="E186" s="184" t="s">
        <v>1</v>
      </c>
      <c r="F186" s="185" t="s">
        <v>1496</v>
      </c>
      <c r="H186" s="186">
        <v>271.25200000000001</v>
      </c>
      <c r="I186" s="187"/>
      <c r="L186" s="183"/>
      <c r="M186" s="188"/>
      <c r="T186" s="189"/>
      <c r="AT186" s="184" t="s">
        <v>1489</v>
      </c>
      <c r="AU186" s="184" t="s">
        <v>90</v>
      </c>
      <c r="AV186" s="14" t="s">
        <v>318</v>
      </c>
      <c r="AW186" s="14" t="s">
        <v>36</v>
      </c>
      <c r="AX186" s="14" t="s">
        <v>88</v>
      </c>
      <c r="AY186" s="184" t="s">
        <v>299</v>
      </c>
    </row>
    <row r="187" spans="2:65" s="1" customFormat="1" ht="37.950000000000003" customHeight="1">
      <c r="B187" s="32"/>
      <c r="C187" s="136" t="s">
        <v>8</v>
      </c>
      <c r="D187" s="136" t="s">
        <v>302</v>
      </c>
      <c r="E187" s="137" t="s">
        <v>1618</v>
      </c>
      <c r="F187" s="138" t="s">
        <v>1619</v>
      </c>
      <c r="G187" s="139" t="s">
        <v>1520</v>
      </c>
      <c r="H187" s="140">
        <v>339.06400000000002</v>
      </c>
      <c r="I187" s="141"/>
      <c r="J187" s="142">
        <f>ROUND(I187*H187,2)</f>
        <v>0</v>
      </c>
      <c r="K187" s="138" t="s">
        <v>1487</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3066</v>
      </c>
    </row>
    <row r="188" spans="2:65" s="12" customFormat="1">
      <c r="B188" s="170"/>
      <c r="D188" s="149" t="s">
        <v>1489</v>
      </c>
      <c r="E188" s="171" t="s">
        <v>1</v>
      </c>
      <c r="F188" s="172" t="s">
        <v>1490</v>
      </c>
      <c r="H188" s="171" t="s">
        <v>1</v>
      </c>
      <c r="I188" s="173"/>
      <c r="L188" s="170"/>
      <c r="M188" s="174"/>
      <c r="T188" s="175"/>
      <c r="AT188" s="171" t="s">
        <v>1489</v>
      </c>
      <c r="AU188" s="171" t="s">
        <v>90</v>
      </c>
      <c r="AV188" s="12" t="s">
        <v>88</v>
      </c>
      <c r="AW188" s="12" t="s">
        <v>36</v>
      </c>
      <c r="AX188" s="12" t="s">
        <v>81</v>
      </c>
      <c r="AY188" s="171" t="s">
        <v>299</v>
      </c>
    </row>
    <row r="189" spans="2:65" s="12" customFormat="1">
      <c r="B189" s="170"/>
      <c r="D189" s="149" t="s">
        <v>1489</v>
      </c>
      <c r="E189" s="171" t="s">
        <v>1</v>
      </c>
      <c r="F189" s="172" t="s">
        <v>3040</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E190" s="177" t="s">
        <v>1</v>
      </c>
      <c r="F190" s="178" t="s">
        <v>3067</v>
      </c>
      <c r="H190" s="179">
        <v>339.06400000000002</v>
      </c>
      <c r="I190" s="180"/>
      <c r="L190" s="176"/>
      <c r="M190" s="181"/>
      <c r="T190" s="182"/>
      <c r="AT190" s="177" t="s">
        <v>1489</v>
      </c>
      <c r="AU190" s="177" t="s">
        <v>90</v>
      </c>
      <c r="AV190" s="13" t="s">
        <v>90</v>
      </c>
      <c r="AW190" s="13" t="s">
        <v>36</v>
      </c>
      <c r="AX190" s="13" t="s">
        <v>81</v>
      </c>
      <c r="AY190" s="177" t="s">
        <v>299</v>
      </c>
    </row>
    <row r="191" spans="2:65" s="14" customFormat="1">
      <c r="B191" s="183"/>
      <c r="D191" s="149" t="s">
        <v>1489</v>
      </c>
      <c r="E191" s="184" t="s">
        <v>1</v>
      </c>
      <c r="F191" s="185" t="s">
        <v>1496</v>
      </c>
      <c r="H191" s="186">
        <v>339.06400000000002</v>
      </c>
      <c r="I191" s="187"/>
      <c r="L191" s="183"/>
      <c r="M191" s="188"/>
      <c r="T191" s="189"/>
      <c r="AT191" s="184" t="s">
        <v>1489</v>
      </c>
      <c r="AU191" s="184" t="s">
        <v>90</v>
      </c>
      <c r="AV191" s="14" t="s">
        <v>318</v>
      </c>
      <c r="AW191" s="14" t="s">
        <v>36</v>
      </c>
      <c r="AX191" s="14" t="s">
        <v>88</v>
      </c>
      <c r="AY191" s="184" t="s">
        <v>299</v>
      </c>
    </row>
    <row r="192" spans="2:65" s="1" customFormat="1" ht="37.950000000000003" customHeight="1">
      <c r="B192" s="32"/>
      <c r="C192" s="136" t="s">
        <v>362</v>
      </c>
      <c r="D192" s="136" t="s">
        <v>302</v>
      </c>
      <c r="E192" s="137" t="s">
        <v>1622</v>
      </c>
      <c r="F192" s="138" t="s">
        <v>1623</v>
      </c>
      <c r="G192" s="139" t="s">
        <v>1520</v>
      </c>
      <c r="H192" s="140">
        <v>2373.4479999999999</v>
      </c>
      <c r="I192" s="141"/>
      <c r="J192" s="142">
        <f>ROUND(I192*H192,2)</f>
        <v>0</v>
      </c>
      <c r="K192" s="138" t="s">
        <v>1487</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3068</v>
      </c>
    </row>
    <row r="193" spans="2:65" s="13" customFormat="1">
      <c r="B193" s="176"/>
      <c r="D193" s="149" t="s">
        <v>1489</v>
      </c>
      <c r="F193" s="178" t="s">
        <v>3069</v>
      </c>
      <c r="H193" s="179">
        <v>2373.4479999999999</v>
      </c>
      <c r="I193" s="180"/>
      <c r="L193" s="176"/>
      <c r="M193" s="181"/>
      <c r="T193" s="182"/>
      <c r="AT193" s="177" t="s">
        <v>1489</v>
      </c>
      <c r="AU193" s="177" t="s">
        <v>90</v>
      </c>
      <c r="AV193" s="13" t="s">
        <v>90</v>
      </c>
      <c r="AW193" s="13" t="s">
        <v>4</v>
      </c>
      <c r="AX193" s="13" t="s">
        <v>88</v>
      </c>
      <c r="AY193" s="177" t="s">
        <v>299</v>
      </c>
    </row>
    <row r="194" spans="2:65" s="1" customFormat="1" ht="24.15" customHeight="1">
      <c r="B194" s="32"/>
      <c r="C194" s="136" t="s">
        <v>367</v>
      </c>
      <c r="D194" s="136" t="s">
        <v>302</v>
      </c>
      <c r="E194" s="137" t="s">
        <v>1626</v>
      </c>
      <c r="F194" s="138" t="s">
        <v>1627</v>
      </c>
      <c r="G194" s="139" t="s">
        <v>1520</v>
      </c>
      <c r="H194" s="140">
        <v>203.43799999999999</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3070</v>
      </c>
    </row>
    <row r="195" spans="2:65" s="12" customFormat="1">
      <c r="B195" s="170"/>
      <c r="D195" s="149" t="s">
        <v>1489</v>
      </c>
      <c r="E195" s="171" t="s">
        <v>1</v>
      </c>
      <c r="F195" s="172" t="s">
        <v>1490</v>
      </c>
      <c r="H195" s="171" t="s">
        <v>1</v>
      </c>
      <c r="I195" s="173"/>
      <c r="L195" s="170"/>
      <c r="M195" s="174"/>
      <c r="T195" s="175"/>
      <c r="AT195" s="171" t="s">
        <v>1489</v>
      </c>
      <c r="AU195" s="171" t="s">
        <v>90</v>
      </c>
      <c r="AV195" s="12" t="s">
        <v>88</v>
      </c>
      <c r="AW195" s="12" t="s">
        <v>36</v>
      </c>
      <c r="AX195" s="12" t="s">
        <v>81</v>
      </c>
      <c r="AY195" s="171" t="s">
        <v>299</v>
      </c>
    </row>
    <row r="196" spans="2:65" s="12" customFormat="1">
      <c r="B196" s="170"/>
      <c r="D196" s="149" t="s">
        <v>1489</v>
      </c>
      <c r="E196" s="171" t="s">
        <v>1</v>
      </c>
      <c r="F196" s="172" t="s">
        <v>3040</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E197" s="177" t="s">
        <v>1</v>
      </c>
      <c r="F197" s="178" t="s">
        <v>3071</v>
      </c>
      <c r="H197" s="179">
        <v>203.43799999999999</v>
      </c>
      <c r="I197" s="180"/>
      <c r="L197" s="176"/>
      <c r="M197" s="181"/>
      <c r="T197" s="182"/>
      <c r="AT197" s="177" t="s">
        <v>1489</v>
      </c>
      <c r="AU197" s="177" t="s">
        <v>90</v>
      </c>
      <c r="AV197" s="13" t="s">
        <v>90</v>
      </c>
      <c r="AW197" s="13" t="s">
        <v>36</v>
      </c>
      <c r="AX197" s="13" t="s">
        <v>88</v>
      </c>
      <c r="AY197" s="177" t="s">
        <v>299</v>
      </c>
    </row>
    <row r="198" spans="2:65" s="1" customFormat="1" ht="24.15" customHeight="1">
      <c r="B198" s="32"/>
      <c r="C198" s="136" t="s">
        <v>372</v>
      </c>
      <c r="D198" s="136" t="s">
        <v>302</v>
      </c>
      <c r="E198" s="137" t="s">
        <v>1630</v>
      </c>
      <c r="F198" s="138" t="s">
        <v>1631</v>
      </c>
      <c r="G198" s="139" t="s">
        <v>1520</v>
      </c>
      <c r="H198" s="140">
        <v>135.626</v>
      </c>
      <c r="I198" s="141"/>
      <c r="J198" s="142">
        <f>ROUND(I198*H198,2)</f>
        <v>0</v>
      </c>
      <c r="K198" s="138" t="s">
        <v>1487</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3072</v>
      </c>
    </row>
    <row r="199" spans="2:65" s="12" customFormat="1">
      <c r="B199" s="170"/>
      <c r="D199" s="149" t="s">
        <v>1489</v>
      </c>
      <c r="E199" s="171" t="s">
        <v>1</v>
      </c>
      <c r="F199" s="172" t="s">
        <v>1490</v>
      </c>
      <c r="H199" s="171" t="s">
        <v>1</v>
      </c>
      <c r="I199" s="173"/>
      <c r="L199" s="170"/>
      <c r="M199" s="174"/>
      <c r="T199" s="175"/>
      <c r="AT199" s="171" t="s">
        <v>1489</v>
      </c>
      <c r="AU199" s="171" t="s">
        <v>90</v>
      </c>
      <c r="AV199" s="12" t="s">
        <v>88</v>
      </c>
      <c r="AW199" s="12" t="s">
        <v>36</v>
      </c>
      <c r="AX199" s="12" t="s">
        <v>81</v>
      </c>
      <c r="AY199" s="171" t="s">
        <v>299</v>
      </c>
    </row>
    <row r="200" spans="2:65" s="12" customFormat="1">
      <c r="B200" s="170"/>
      <c r="D200" s="149" t="s">
        <v>1489</v>
      </c>
      <c r="E200" s="171" t="s">
        <v>1</v>
      </c>
      <c r="F200" s="172" t="s">
        <v>3040</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E201" s="177" t="s">
        <v>1</v>
      </c>
      <c r="F201" s="178" t="s">
        <v>3073</v>
      </c>
      <c r="H201" s="179">
        <v>135.626</v>
      </c>
      <c r="I201" s="180"/>
      <c r="L201" s="176"/>
      <c r="M201" s="181"/>
      <c r="T201" s="182"/>
      <c r="AT201" s="177" t="s">
        <v>1489</v>
      </c>
      <c r="AU201" s="177" t="s">
        <v>90</v>
      </c>
      <c r="AV201" s="13" t="s">
        <v>90</v>
      </c>
      <c r="AW201" s="13" t="s">
        <v>36</v>
      </c>
      <c r="AX201" s="13" t="s">
        <v>88</v>
      </c>
      <c r="AY201" s="177" t="s">
        <v>299</v>
      </c>
    </row>
    <row r="202" spans="2:65" s="1" customFormat="1" ht="33" customHeight="1">
      <c r="B202" s="32"/>
      <c r="C202" s="136" t="s">
        <v>378</v>
      </c>
      <c r="D202" s="136" t="s">
        <v>302</v>
      </c>
      <c r="E202" s="137" t="s">
        <v>1634</v>
      </c>
      <c r="F202" s="138" t="s">
        <v>1635</v>
      </c>
      <c r="G202" s="139" t="s">
        <v>1636</v>
      </c>
      <c r="H202" s="140">
        <v>576.40899999999999</v>
      </c>
      <c r="I202" s="141"/>
      <c r="J202" s="142">
        <f>ROUND(I202*H202,2)</f>
        <v>0</v>
      </c>
      <c r="K202" s="138" t="s">
        <v>1487</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3074</v>
      </c>
    </row>
    <row r="203" spans="2:65" s="12" customFormat="1">
      <c r="B203" s="170"/>
      <c r="D203" s="149" t="s">
        <v>1489</v>
      </c>
      <c r="E203" s="171" t="s">
        <v>1</v>
      </c>
      <c r="F203" s="172" t="s">
        <v>1490</v>
      </c>
      <c r="H203" s="171" t="s">
        <v>1</v>
      </c>
      <c r="I203" s="173"/>
      <c r="L203" s="170"/>
      <c r="M203" s="174"/>
      <c r="T203" s="175"/>
      <c r="AT203" s="171" t="s">
        <v>1489</v>
      </c>
      <c r="AU203" s="171" t="s">
        <v>90</v>
      </c>
      <c r="AV203" s="12" t="s">
        <v>88</v>
      </c>
      <c r="AW203" s="12" t="s">
        <v>36</v>
      </c>
      <c r="AX203" s="12" t="s">
        <v>81</v>
      </c>
      <c r="AY203" s="171" t="s">
        <v>299</v>
      </c>
    </row>
    <row r="204" spans="2:65" s="12" customFormat="1">
      <c r="B204" s="170"/>
      <c r="D204" s="149" t="s">
        <v>1489</v>
      </c>
      <c r="E204" s="171" t="s">
        <v>1</v>
      </c>
      <c r="F204" s="172" t="s">
        <v>3040</v>
      </c>
      <c r="H204" s="171" t="s">
        <v>1</v>
      </c>
      <c r="I204" s="173"/>
      <c r="L204" s="170"/>
      <c r="M204" s="174"/>
      <c r="T204" s="175"/>
      <c r="AT204" s="171" t="s">
        <v>1489</v>
      </c>
      <c r="AU204" s="171" t="s">
        <v>90</v>
      </c>
      <c r="AV204" s="12" t="s">
        <v>88</v>
      </c>
      <c r="AW204" s="12" t="s">
        <v>36</v>
      </c>
      <c r="AX204" s="12" t="s">
        <v>81</v>
      </c>
      <c r="AY204" s="171" t="s">
        <v>299</v>
      </c>
    </row>
    <row r="205" spans="2:65" s="13" customFormat="1">
      <c r="B205" s="176"/>
      <c r="D205" s="149" t="s">
        <v>1489</v>
      </c>
      <c r="E205" s="177" t="s">
        <v>1</v>
      </c>
      <c r="F205" s="178" t="s">
        <v>3075</v>
      </c>
      <c r="H205" s="179">
        <v>576.40899999999999</v>
      </c>
      <c r="I205" s="180"/>
      <c r="L205" s="176"/>
      <c r="M205" s="181"/>
      <c r="T205" s="182"/>
      <c r="AT205" s="177" t="s">
        <v>1489</v>
      </c>
      <c r="AU205" s="177" t="s">
        <v>90</v>
      </c>
      <c r="AV205" s="13" t="s">
        <v>90</v>
      </c>
      <c r="AW205" s="13" t="s">
        <v>36</v>
      </c>
      <c r="AX205" s="13" t="s">
        <v>88</v>
      </c>
      <c r="AY205" s="177" t="s">
        <v>299</v>
      </c>
    </row>
    <row r="206" spans="2:65" s="1" customFormat="1" ht="16.5" customHeight="1">
      <c r="B206" s="32"/>
      <c r="C206" s="136" t="s">
        <v>384</v>
      </c>
      <c r="D206" s="136" t="s">
        <v>302</v>
      </c>
      <c r="E206" s="137" t="s">
        <v>1639</v>
      </c>
      <c r="F206" s="138" t="s">
        <v>1640</v>
      </c>
      <c r="G206" s="139" t="s">
        <v>1520</v>
      </c>
      <c r="H206" s="140">
        <v>339.06400000000002</v>
      </c>
      <c r="I206" s="141"/>
      <c r="J206" s="142">
        <f>ROUND(I206*H206,2)</f>
        <v>0</v>
      </c>
      <c r="K206" s="138" t="s">
        <v>1487</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3076</v>
      </c>
    </row>
    <row r="207" spans="2:65" s="12" customFormat="1">
      <c r="B207" s="170"/>
      <c r="D207" s="149" t="s">
        <v>1489</v>
      </c>
      <c r="E207" s="171" t="s">
        <v>1</v>
      </c>
      <c r="F207" s="172" t="s">
        <v>1490</v>
      </c>
      <c r="H207" s="171" t="s">
        <v>1</v>
      </c>
      <c r="I207" s="173"/>
      <c r="L207" s="170"/>
      <c r="M207" s="174"/>
      <c r="T207" s="175"/>
      <c r="AT207" s="171" t="s">
        <v>1489</v>
      </c>
      <c r="AU207" s="171" t="s">
        <v>90</v>
      </c>
      <c r="AV207" s="12" t="s">
        <v>88</v>
      </c>
      <c r="AW207" s="12" t="s">
        <v>36</v>
      </c>
      <c r="AX207" s="12" t="s">
        <v>81</v>
      </c>
      <c r="AY207" s="171" t="s">
        <v>299</v>
      </c>
    </row>
    <row r="208" spans="2:65" s="12" customFormat="1">
      <c r="B208" s="170"/>
      <c r="D208" s="149" t="s">
        <v>1489</v>
      </c>
      <c r="E208" s="171" t="s">
        <v>1</v>
      </c>
      <c r="F208" s="172" t="s">
        <v>3040</v>
      </c>
      <c r="H208" s="171" t="s">
        <v>1</v>
      </c>
      <c r="I208" s="173"/>
      <c r="L208" s="170"/>
      <c r="M208" s="174"/>
      <c r="T208" s="175"/>
      <c r="AT208" s="171" t="s">
        <v>1489</v>
      </c>
      <c r="AU208" s="171" t="s">
        <v>90</v>
      </c>
      <c r="AV208" s="12" t="s">
        <v>88</v>
      </c>
      <c r="AW208" s="12" t="s">
        <v>36</v>
      </c>
      <c r="AX208" s="12" t="s">
        <v>81</v>
      </c>
      <c r="AY208" s="171" t="s">
        <v>299</v>
      </c>
    </row>
    <row r="209" spans="2:65" s="13" customFormat="1">
      <c r="B209" s="176"/>
      <c r="D209" s="149" t="s">
        <v>1489</v>
      </c>
      <c r="E209" s="177" t="s">
        <v>1</v>
      </c>
      <c r="F209" s="178" t="s">
        <v>3077</v>
      </c>
      <c r="H209" s="179">
        <v>339.06400000000002</v>
      </c>
      <c r="I209" s="180"/>
      <c r="L209" s="176"/>
      <c r="M209" s="181"/>
      <c r="T209" s="182"/>
      <c r="AT209" s="177" t="s">
        <v>1489</v>
      </c>
      <c r="AU209" s="177" t="s">
        <v>90</v>
      </c>
      <c r="AV209" s="13" t="s">
        <v>90</v>
      </c>
      <c r="AW209" s="13" t="s">
        <v>36</v>
      </c>
      <c r="AX209" s="13" t="s">
        <v>88</v>
      </c>
      <c r="AY209" s="177" t="s">
        <v>299</v>
      </c>
    </row>
    <row r="210" spans="2:65" s="1" customFormat="1" ht="24.15" customHeight="1">
      <c r="B210" s="32"/>
      <c r="C210" s="136" t="s">
        <v>389</v>
      </c>
      <c r="D210" s="136" t="s">
        <v>302</v>
      </c>
      <c r="E210" s="137" t="s">
        <v>1643</v>
      </c>
      <c r="F210" s="138" t="s">
        <v>1644</v>
      </c>
      <c r="G210" s="139" t="s">
        <v>1520</v>
      </c>
      <c r="H210" s="140">
        <v>524.69600000000003</v>
      </c>
      <c r="I210" s="141"/>
      <c r="J210" s="142">
        <f>ROUND(I210*H210,2)</f>
        <v>0</v>
      </c>
      <c r="K210" s="138" t="s">
        <v>1487</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3078</v>
      </c>
    </row>
    <row r="211" spans="2:65" s="12" customFormat="1">
      <c r="B211" s="170"/>
      <c r="D211" s="149" t="s">
        <v>1489</v>
      </c>
      <c r="E211" s="171" t="s">
        <v>1</v>
      </c>
      <c r="F211" s="172" t="s">
        <v>1490</v>
      </c>
      <c r="H211" s="171" t="s">
        <v>1</v>
      </c>
      <c r="I211" s="173"/>
      <c r="L211" s="170"/>
      <c r="M211" s="174"/>
      <c r="T211" s="175"/>
      <c r="AT211" s="171" t="s">
        <v>1489</v>
      </c>
      <c r="AU211" s="171" t="s">
        <v>90</v>
      </c>
      <c r="AV211" s="12" t="s">
        <v>88</v>
      </c>
      <c r="AW211" s="12" t="s">
        <v>36</v>
      </c>
      <c r="AX211" s="12" t="s">
        <v>81</v>
      </c>
      <c r="AY211" s="171" t="s">
        <v>299</v>
      </c>
    </row>
    <row r="212" spans="2:65" s="12" customFormat="1">
      <c r="B212" s="170"/>
      <c r="D212" s="149" t="s">
        <v>1489</v>
      </c>
      <c r="E212" s="171" t="s">
        <v>1</v>
      </c>
      <c r="F212" s="172" t="s">
        <v>3040</v>
      </c>
      <c r="H212" s="171" t="s">
        <v>1</v>
      </c>
      <c r="I212" s="173"/>
      <c r="L212" s="170"/>
      <c r="M212" s="174"/>
      <c r="T212" s="175"/>
      <c r="AT212" s="171" t="s">
        <v>1489</v>
      </c>
      <c r="AU212" s="171" t="s">
        <v>90</v>
      </c>
      <c r="AV212" s="12" t="s">
        <v>88</v>
      </c>
      <c r="AW212" s="12" t="s">
        <v>36</v>
      </c>
      <c r="AX212" s="12" t="s">
        <v>81</v>
      </c>
      <c r="AY212" s="171" t="s">
        <v>299</v>
      </c>
    </row>
    <row r="213" spans="2:65" s="12" customFormat="1">
      <c r="B213" s="170"/>
      <c r="D213" s="149" t="s">
        <v>1489</v>
      </c>
      <c r="E213" s="171" t="s">
        <v>1</v>
      </c>
      <c r="F213" s="172" t="s">
        <v>2089</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E214" s="177" t="s">
        <v>1</v>
      </c>
      <c r="F214" s="178" t="s">
        <v>3079</v>
      </c>
      <c r="H214" s="179">
        <v>524.69600000000003</v>
      </c>
      <c r="I214" s="180"/>
      <c r="L214" s="176"/>
      <c r="M214" s="181"/>
      <c r="T214" s="182"/>
      <c r="AT214" s="177" t="s">
        <v>1489</v>
      </c>
      <c r="AU214" s="177" t="s">
        <v>90</v>
      </c>
      <c r="AV214" s="13" t="s">
        <v>90</v>
      </c>
      <c r="AW214" s="13" t="s">
        <v>36</v>
      </c>
      <c r="AX214" s="13" t="s">
        <v>81</v>
      </c>
      <c r="AY214" s="177" t="s">
        <v>299</v>
      </c>
    </row>
    <row r="215" spans="2:65" s="12" customFormat="1">
      <c r="B215" s="170"/>
      <c r="D215" s="149" t="s">
        <v>1489</v>
      </c>
      <c r="E215" s="171" t="s">
        <v>1</v>
      </c>
      <c r="F215" s="172" t="s">
        <v>3080</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3081</v>
      </c>
      <c r="H216" s="171" t="s">
        <v>1</v>
      </c>
      <c r="I216" s="173"/>
      <c r="L216" s="170"/>
      <c r="M216" s="174"/>
      <c r="T216" s="175"/>
      <c r="AT216" s="171" t="s">
        <v>1489</v>
      </c>
      <c r="AU216" s="171" t="s">
        <v>90</v>
      </c>
      <c r="AV216" s="12" t="s">
        <v>88</v>
      </c>
      <c r="AW216" s="12" t="s">
        <v>36</v>
      </c>
      <c r="AX216" s="12" t="s">
        <v>81</v>
      </c>
      <c r="AY216" s="171" t="s">
        <v>299</v>
      </c>
    </row>
    <row r="217" spans="2:65" s="14" customFormat="1">
      <c r="B217" s="183"/>
      <c r="D217" s="149" t="s">
        <v>1489</v>
      </c>
      <c r="E217" s="184" t="s">
        <v>1</v>
      </c>
      <c r="F217" s="185" t="s">
        <v>1496</v>
      </c>
      <c r="H217" s="186">
        <v>524.69600000000003</v>
      </c>
      <c r="I217" s="187"/>
      <c r="L217" s="183"/>
      <c r="M217" s="188"/>
      <c r="T217" s="189"/>
      <c r="AT217" s="184" t="s">
        <v>1489</v>
      </c>
      <c r="AU217" s="184" t="s">
        <v>90</v>
      </c>
      <c r="AV217" s="14" t="s">
        <v>318</v>
      </c>
      <c r="AW217" s="14" t="s">
        <v>36</v>
      </c>
      <c r="AX217" s="14" t="s">
        <v>88</v>
      </c>
      <c r="AY217" s="184" t="s">
        <v>299</v>
      </c>
    </row>
    <row r="218" spans="2:65" s="1" customFormat="1" ht="24.15" customHeight="1">
      <c r="B218" s="32"/>
      <c r="C218" s="158" t="s">
        <v>394</v>
      </c>
      <c r="D218" s="158" t="s">
        <v>340</v>
      </c>
      <c r="E218" s="159" t="s">
        <v>1665</v>
      </c>
      <c r="F218" s="160" t="s">
        <v>1666</v>
      </c>
      <c r="G218" s="161" t="s">
        <v>1520</v>
      </c>
      <c r="H218" s="162">
        <v>206.23699999999999</v>
      </c>
      <c r="I218" s="163"/>
      <c r="J218" s="164">
        <f>ROUND(I218*H218,2)</f>
        <v>0</v>
      </c>
      <c r="K218" s="160" t="s">
        <v>1</v>
      </c>
      <c r="L218" s="165"/>
      <c r="M218" s="166" t="s">
        <v>1</v>
      </c>
      <c r="N218" s="167" t="s">
        <v>46</v>
      </c>
      <c r="P218" s="145">
        <f>O218*H218</f>
        <v>0</v>
      </c>
      <c r="Q218" s="145">
        <v>0</v>
      </c>
      <c r="R218" s="145">
        <f>Q218*H218</f>
        <v>0</v>
      </c>
      <c r="S218" s="145">
        <v>0</v>
      </c>
      <c r="T218" s="146">
        <f>S218*H218</f>
        <v>0</v>
      </c>
      <c r="AR218" s="147" t="s">
        <v>337</v>
      </c>
      <c r="AT218" s="147" t="s">
        <v>340</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3082</v>
      </c>
    </row>
    <row r="219" spans="2:65" s="12" customFormat="1">
      <c r="B219" s="170"/>
      <c r="D219" s="149" t="s">
        <v>1489</v>
      </c>
      <c r="E219" s="171" t="s">
        <v>1</v>
      </c>
      <c r="F219" s="172" t="s">
        <v>1490</v>
      </c>
      <c r="H219" s="171" t="s">
        <v>1</v>
      </c>
      <c r="I219" s="173"/>
      <c r="L219" s="170"/>
      <c r="M219" s="174"/>
      <c r="T219" s="175"/>
      <c r="AT219" s="171" t="s">
        <v>1489</v>
      </c>
      <c r="AU219" s="171" t="s">
        <v>90</v>
      </c>
      <c r="AV219" s="12" t="s">
        <v>88</v>
      </c>
      <c r="AW219" s="12" t="s">
        <v>36</v>
      </c>
      <c r="AX219" s="12" t="s">
        <v>81</v>
      </c>
      <c r="AY219" s="171" t="s">
        <v>299</v>
      </c>
    </row>
    <row r="220" spans="2:65" s="12" customFormat="1">
      <c r="B220" s="170"/>
      <c r="D220" s="149" t="s">
        <v>1489</v>
      </c>
      <c r="E220" s="171" t="s">
        <v>1</v>
      </c>
      <c r="F220" s="172" t="s">
        <v>3040</v>
      </c>
      <c r="H220" s="171" t="s">
        <v>1</v>
      </c>
      <c r="I220" s="173"/>
      <c r="L220" s="170"/>
      <c r="M220" s="174"/>
      <c r="T220" s="175"/>
      <c r="AT220" s="171" t="s">
        <v>1489</v>
      </c>
      <c r="AU220" s="171" t="s">
        <v>90</v>
      </c>
      <c r="AV220" s="12" t="s">
        <v>88</v>
      </c>
      <c r="AW220" s="12" t="s">
        <v>36</v>
      </c>
      <c r="AX220" s="12" t="s">
        <v>81</v>
      </c>
      <c r="AY220" s="171" t="s">
        <v>299</v>
      </c>
    </row>
    <row r="221" spans="2:65" s="12" customFormat="1">
      <c r="B221" s="170"/>
      <c r="D221" s="149" t="s">
        <v>1489</v>
      </c>
      <c r="E221" s="171" t="s">
        <v>1</v>
      </c>
      <c r="F221" s="172" t="s">
        <v>1668</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3083</v>
      </c>
      <c r="H222" s="179">
        <v>206.23699999999999</v>
      </c>
      <c r="I222" s="180"/>
      <c r="L222" s="176"/>
      <c r="M222" s="181"/>
      <c r="T222" s="182"/>
      <c r="AT222" s="177" t="s">
        <v>1489</v>
      </c>
      <c r="AU222" s="177" t="s">
        <v>90</v>
      </c>
      <c r="AV222" s="13" t="s">
        <v>90</v>
      </c>
      <c r="AW222" s="13" t="s">
        <v>36</v>
      </c>
      <c r="AX222" s="13" t="s">
        <v>88</v>
      </c>
      <c r="AY222" s="177" t="s">
        <v>299</v>
      </c>
    </row>
    <row r="223" spans="2:65" s="1" customFormat="1" ht="24.15" customHeight="1">
      <c r="B223" s="32"/>
      <c r="C223" s="136" t="s">
        <v>399</v>
      </c>
      <c r="D223" s="136" t="s">
        <v>302</v>
      </c>
      <c r="E223" s="137" t="s">
        <v>1670</v>
      </c>
      <c r="F223" s="138" t="s">
        <v>1671</v>
      </c>
      <c r="G223" s="139" t="s">
        <v>1520</v>
      </c>
      <c r="H223" s="140">
        <v>107.358</v>
      </c>
      <c r="I223" s="141"/>
      <c r="J223" s="142">
        <f>ROUND(I223*H223,2)</f>
        <v>0</v>
      </c>
      <c r="K223" s="138" t="s">
        <v>1487</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3084</v>
      </c>
    </row>
    <row r="224" spans="2:65" s="12" customFormat="1">
      <c r="B224" s="170"/>
      <c r="D224" s="149" t="s">
        <v>1489</v>
      </c>
      <c r="E224" s="171" t="s">
        <v>1</v>
      </c>
      <c r="F224" s="172" t="s">
        <v>1490</v>
      </c>
      <c r="H224" s="171" t="s">
        <v>1</v>
      </c>
      <c r="I224" s="173"/>
      <c r="L224" s="170"/>
      <c r="M224" s="174"/>
      <c r="T224" s="175"/>
      <c r="AT224" s="171" t="s">
        <v>1489</v>
      </c>
      <c r="AU224" s="171" t="s">
        <v>90</v>
      </c>
      <c r="AV224" s="12" t="s">
        <v>88</v>
      </c>
      <c r="AW224" s="12" t="s">
        <v>36</v>
      </c>
      <c r="AX224" s="12" t="s">
        <v>81</v>
      </c>
      <c r="AY224" s="171" t="s">
        <v>299</v>
      </c>
    </row>
    <row r="225" spans="2:65" s="12" customFormat="1">
      <c r="B225" s="170"/>
      <c r="D225" s="149" t="s">
        <v>1489</v>
      </c>
      <c r="E225" s="171" t="s">
        <v>1</v>
      </c>
      <c r="F225" s="172" t="s">
        <v>3040</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3085</v>
      </c>
      <c r="H226" s="179">
        <v>119.045</v>
      </c>
      <c r="I226" s="180"/>
      <c r="L226" s="176"/>
      <c r="M226" s="181"/>
      <c r="T226" s="182"/>
      <c r="AT226" s="177" t="s">
        <v>1489</v>
      </c>
      <c r="AU226" s="177" t="s">
        <v>90</v>
      </c>
      <c r="AV226" s="13" t="s">
        <v>90</v>
      </c>
      <c r="AW226" s="13" t="s">
        <v>36</v>
      </c>
      <c r="AX226" s="13" t="s">
        <v>81</v>
      </c>
      <c r="AY226" s="177" t="s">
        <v>299</v>
      </c>
    </row>
    <row r="227" spans="2:65" s="13" customFormat="1">
      <c r="B227" s="176"/>
      <c r="D227" s="149" t="s">
        <v>1489</v>
      </c>
      <c r="E227" s="177" t="s">
        <v>1</v>
      </c>
      <c r="F227" s="178" t="s">
        <v>3086</v>
      </c>
      <c r="H227" s="179">
        <v>-11.686999999999999</v>
      </c>
      <c r="I227" s="180"/>
      <c r="L227" s="176"/>
      <c r="M227" s="181"/>
      <c r="T227" s="182"/>
      <c r="AT227" s="177" t="s">
        <v>1489</v>
      </c>
      <c r="AU227" s="177" t="s">
        <v>90</v>
      </c>
      <c r="AV227" s="13" t="s">
        <v>90</v>
      </c>
      <c r="AW227" s="13" t="s">
        <v>36</v>
      </c>
      <c r="AX227" s="13" t="s">
        <v>81</v>
      </c>
      <c r="AY227" s="177" t="s">
        <v>299</v>
      </c>
    </row>
    <row r="228" spans="2:65" s="14" customFormat="1">
      <c r="B228" s="183"/>
      <c r="D228" s="149" t="s">
        <v>1489</v>
      </c>
      <c r="E228" s="184" t="s">
        <v>1</v>
      </c>
      <c r="F228" s="185" t="s">
        <v>1496</v>
      </c>
      <c r="H228" s="186">
        <v>107.358</v>
      </c>
      <c r="I228" s="187"/>
      <c r="L228" s="183"/>
      <c r="M228" s="188"/>
      <c r="T228" s="189"/>
      <c r="AT228" s="184" t="s">
        <v>1489</v>
      </c>
      <c r="AU228" s="184" t="s">
        <v>90</v>
      </c>
      <c r="AV228" s="14" t="s">
        <v>318</v>
      </c>
      <c r="AW228" s="14" t="s">
        <v>36</v>
      </c>
      <c r="AX228" s="14" t="s">
        <v>88</v>
      </c>
      <c r="AY228" s="184" t="s">
        <v>299</v>
      </c>
    </row>
    <row r="229" spans="2:65" s="1" customFormat="1" ht="16.5" customHeight="1">
      <c r="B229" s="32"/>
      <c r="C229" s="158" t="s">
        <v>7</v>
      </c>
      <c r="D229" s="158" t="s">
        <v>340</v>
      </c>
      <c r="E229" s="159" t="s">
        <v>1678</v>
      </c>
      <c r="F229" s="160" t="s">
        <v>1679</v>
      </c>
      <c r="G229" s="161" t="s">
        <v>1636</v>
      </c>
      <c r="H229" s="162">
        <v>214.71600000000001</v>
      </c>
      <c r="I229" s="163"/>
      <c r="J229" s="164">
        <f>ROUND(I229*H229,2)</f>
        <v>0</v>
      </c>
      <c r="K229" s="160" t="s">
        <v>1487</v>
      </c>
      <c r="L229" s="165"/>
      <c r="M229" s="166" t="s">
        <v>1</v>
      </c>
      <c r="N229" s="167" t="s">
        <v>46</v>
      </c>
      <c r="P229" s="145">
        <f>O229*H229</f>
        <v>0</v>
      </c>
      <c r="Q229" s="145">
        <v>0</v>
      </c>
      <c r="R229" s="145">
        <f>Q229*H229</f>
        <v>0</v>
      </c>
      <c r="S229" s="145">
        <v>0</v>
      </c>
      <c r="T229" s="146">
        <f>S229*H229</f>
        <v>0</v>
      </c>
      <c r="AR229" s="147" t="s">
        <v>337</v>
      </c>
      <c r="AT229" s="147" t="s">
        <v>340</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3087</v>
      </c>
    </row>
    <row r="230" spans="2:65" s="13" customFormat="1">
      <c r="B230" s="176"/>
      <c r="D230" s="149" t="s">
        <v>1489</v>
      </c>
      <c r="F230" s="178" t="s">
        <v>3088</v>
      </c>
      <c r="H230" s="179">
        <v>214.71600000000001</v>
      </c>
      <c r="I230" s="180"/>
      <c r="L230" s="176"/>
      <c r="M230" s="181"/>
      <c r="T230" s="182"/>
      <c r="AT230" s="177" t="s">
        <v>1489</v>
      </c>
      <c r="AU230" s="177" t="s">
        <v>90</v>
      </c>
      <c r="AV230" s="13" t="s">
        <v>90</v>
      </c>
      <c r="AW230" s="13" t="s">
        <v>4</v>
      </c>
      <c r="AX230" s="13" t="s">
        <v>88</v>
      </c>
      <c r="AY230" s="177" t="s">
        <v>299</v>
      </c>
    </row>
    <row r="231" spans="2:65" s="11" customFormat="1" ht="22.95" customHeight="1">
      <c r="B231" s="124"/>
      <c r="D231" s="125" t="s">
        <v>80</v>
      </c>
      <c r="E231" s="134" t="s">
        <v>90</v>
      </c>
      <c r="F231" s="134" t="s">
        <v>1693</v>
      </c>
      <c r="I231" s="127"/>
      <c r="J231" s="135">
        <f>BK231</f>
        <v>0</v>
      </c>
      <c r="L231" s="124"/>
      <c r="M231" s="129"/>
      <c r="P231" s="130">
        <f>SUM(P232:P239)</f>
        <v>0</v>
      </c>
      <c r="R231" s="130">
        <f>SUM(R232:R239)</f>
        <v>8.1016599999999994E-2</v>
      </c>
      <c r="T231" s="131">
        <f>SUM(T232:T239)</f>
        <v>0</v>
      </c>
      <c r="AR231" s="125" t="s">
        <v>88</v>
      </c>
      <c r="AT231" s="132" t="s">
        <v>80</v>
      </c>
      <c r="AU231" s="132" t="s">
        <v>88</v>
      </c>
      <c r="AY231" s="125" t="s">
        <v>299</v>
      </c>
      <c r="BK231" s="133">
        <f>SUM(BK232:BK239)</f>
        <v>0</v>
      </c>
    </row>
    <row r="232" spans="2:65" s="1" customFormat="1" ht="24.15" customHeight="1">
      <c r="B232" s="32"/>
      <c r="C232" s="136" t="s">
        <v>408</v>
      </c>
      <c r="D232" s="136" t="s">
        <v>302</v>
      </c>
      <c r="E232" s="137" t="s">
        <v>1694</v>
      </c>
      <c r="F232" s="138" t="s">
        <v>1695</v>
      </c>
      <c r="G232" s="139" t="s">
        <v>1520</v>
      </c>
      <c r="H232" s="140">
        <v>15.566000000000001</v>
      </c>
      <c r="I232" s="141"/>
      <c r="J232" s="142">
        <f>ROUND(I232*H232,2)</f>
        <v>0</v>
      </c>
      <c r="K232" s="138" t="s">
        <v>1487</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3089</v>
      </c>
    </row>
    <row r="233" spans="2:65" s="12" customFormat="1">
      <c r="B233" s="170"/>
      <c r="D233" s="149" t="s">
        <v>1489</v>
      </c>
      <c r="E233" s="171" t="s">
        <v>1</v>
      </c>
      <c r="F233" s="172" t="s">
        <v>1490</v>
      </c>
      <c r="H233" s="171" t="s">
        <v>1</v>
      </c>
      <c r="I233" s="173"/>
      <c r="L233" s="170"/>
      <c r="M233" s="174"/>
      <c r="T233" s="175"/>
      <c r="AT233" s="171" t="s">
        <v>1489</v>
      </c>
      <c r="AU233" s="171" t="s">
        <v>90</v>
      </c>
      <c r="AV233" s="12" t="s">
        <v>88</v>
      </c>
      <c r="AW233" s="12" t="s">
        <v>36</v>
      </c>
      <c r="AX233" s="12" t="s">
        <v>81</v>
      </c>
      <c r="AY233" s="171" t="s">
        <v>299</v>
      </c>
    </row>
    <row r="234" spans="2:65" s="12" customFormat="1">
      <c r="B234" s="170"/>
      <c r="D234" s="149" t="s">
        <v>1489</v>
      </c>
      <c r="E234" s="171" t="s">
        <v>1</v>
      </c>
      <c r="F234" s="172" t="s">
        <v>3040</v>
      </c>
      <c r="H234" s="171" t="s">
        <v>1</v>
      </c>
      <c r="I234" s="173"/>
      <c r="L234" s="170"/>
      <c r="M234" s="174"/>
      <c r="T234" s="175"/>
      <c r="AT234" s="171" t="s">
        <v>1489</v>
      </c>
      <c r="AU234" s="171" t="s">
        <v>90</v>
      </c>
      <c r="AV234" s="12" t="s">
        <v>88</v>
      </c>
      <c r="AW234" s="12" t="s">
        <v>36</v>
      </c>
      <c r="AX234" s="12" t="s">
        <v>81</v>
      </c>
      <c r="AY234" s="171" t="s">
        <v>299</v>
      </c>
    </row>
    <row r="235" spans="2:65" s="13" customFormat="1">
      <c r="B235" s="176"/>
      <c r="D235" s="149" t="s">
        <v>1489</v>
      </c>
      <c r="E235" s="177" t="s">
        <v>1</v>
      </c>
      <c r="F235" s="178" t="s">
        <v>3090</v>
      </c>
      <c r="H235" s="179">
        <v>15.566000000000001</v>
      </c>
      <c r="I235" s="180"/>
      <c r="L235" s="176"/>
      <c r="M235" s="181"/>
      <c r="T235" s="182"/>
      <c r="AT235" s="177" t="s">
        <v>1489</v>
      </c>
      <c r="AU235" s="177" t="s">
        <v>90</v>
      </c>
      <c r="AV235" s="13" t="s">
        <v>90</v>
      </c>
      <c r="AW235" s="13" t="s">
        <v>36</v>
      </c>
      <c r="AX235" s="13" t="s">
        <v>88</v>
      </c>
      <c r="AY235" s="177" t="s">
        <v>299</v>
      </c>
    </row>
    <row r="236" spans="2:65" s="1" customFormat="1" ht="24.15" customHeight="1">
      <c r="B236" s="32"/>
      <c r="C236" s="136" t="s">
        <v>413</v>
      </c>
      <c r="D236" s="136" t="s">
        <v>302</v>
      </c>
      <c r="E236" s="137" t="s">
        <v>1698</v>
      </c>
      <c r="F236" s="138" t="s">
        <v>1699</v>
      </c>
      <c r="G236" s="139" t="s">
        <v>647</v>
      </c>
      <c r="H236" s="140">
        <v>165.34</v>
      </c>
      <c r="I236" s="141"/>
      <c r="J236" s="142">
        <f>ROUND(I236*H236,2)</f>
        <v>0</v>
      </c>
      <c r="K236" s="138" t="s">
        <v>1487</v>
      </c>
      <c r="L236" s="32"/>
      <c r="M236" s="143" t="s">
        <v>1</v>
      </c>
      <c r="N236" s="144" t="s">
        <v>46</v>
      </c>
      <c r="P236" s="145">
        <f>O236*H236</f>
        <v>0</v>
      </c>
      <c r="Q236" s="145">
        <v>4.8999999999999998E-4</v>
      </c>
      <c r="R236" s="145">
        <f>Q236*H236</f>
        <v>8.1016599999999994E-2</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3091</v>
      </c>
    </row>
    <row r="237" spans="2:65" s="12" customFormat="1">
      <c r="B237" s="170"/>
      <c r="D237" s="149" t="s">
        <v>1489</v>
      </c>
      <c r="E237" s="171" t="s">
        <v>1</v>
      </c>
      <c r="F237" s="172" t="s">
        <v>1490</v>
      </c>
      <c r="H237" s="171" t="s">
        <v>1</v>
      </c>
      <c r="I237" s="173"/>
      <c r="L237" s="170"/>
      <c r="M237" s="174"/>
      <c r="T237" s="175"/>
      <c r="AT237" s="171" t="s">
        <v>1489</v>
      </c>
      <c r="AU237" s="171" t="s">
        <v>90</v>
      </c>
      <c r="AV237" s="12" t="s">
        <v>88</v>
      </c>
      <c r="AW237" s="12" t="s">
        <v>36</v>
      </c>
      <c r="AX237" s="12" t="s">
        <v>81</v>
      </c>
      <c r="AY237" s="171" t="s">
        <v>299</v>
      </c>
    </row>
    <row r="238" spans="2:65" s="12" customFormat="1">
      <c r="B238" s="170"/>
      <c r="D238" s="149" t="s">
        <v>1489</v>
      </c>
      <c r="E238" s="171" t="s">
        <v>1</v>
      </c>
      <c r="F238" s="172" t="s">
        <v>3040</v>
      </c>
      <c r="H238" s="171" t="s">
        <v>1</v>
      </c>
      <c r="I238" s="173"/>
      <c r="L238" s="170"/>
      <c r="M238" s="174"/>
      <c r="T238" s="175"/>
      <c r="AT238" s="171" t="s">
        <v>1489</v>
      </c>
      <c r="AU238" s="171" t="s">
        <v>90</v>
      </c>
      <c r="AV238" s="12" t="s">
        <v>88</v>
      </c>
      <c r="AW238" s="12" t="s">
        <v>36</v>
      </c>
      <c r="AX238" s="12" t="s">
        <v>81</v>
      </c>
      <c r="AY238" s="171" t="s">
        <v>299</v>
      </c>
    </row>
    <row r="239" spans="2:65" s="13" customFormat="1">
      <c r="B239" s="176"/>
      <c r="D239" s="149" t="s">
        <v>1489</v>
      </c>
      <c r="E239" s="177" t="s">
        <v>1</v>
      </c>
      <c r="F239" s="178" t="s">
        <v>3092</v>
      </c>
      <c r="H239" s="179">
        <v>165.34</v>
      </c>
      <c r="I239" s="180"/>
      <c r="L239" s="176"/>
      <c r="M239" s="181"/>
      <c r="T239" s="182"/>
      <c r="AT239" s="177" t="s">
        <v>1489</v>
      </c>
      <c r="AU239" s="177" t="s">
        <v>90</v>
      </c>
      <c r="AV239" s="13" t="s">
        <v>90</v>
      </c>
      <c r="AW239" s="13" t="s">
        <v>36</v>
      </c>
      <c r="AX239" s="13" t="s">
        <v>88</v>
      </c>
      <c r="AY239" s="177" t="s">
        <v>299</v>
      </c>
    </row>
    <row r="240" spans="2:65" s="11" customFormat="1" ht="22.95" customHeight="1">
      <c r="B240" s="124"/>
      <c r="D240" s="125" t="s">
        <v>80</v>
      </c>
      <c r="E240" s="134" t="s">
        <v>318</v>
      </c>
      <c r="F240" s="134" t="s">
        <v>1702</v>
      </c>
      <c r="I240" s="127"/>
      <c r="J240" s="135">
        <f>BK240</f>
        <v>0</v>
      </c>
      <c r="L240" s="124"/>
      <c r="M240" s="129"/>
      <c r="P240" s="130">
        <f>SUM(P241:P255)</f>
        <v>0</v>
      </c>
      <c r="R240" s="130">
        <f>SUM(R241:R255)</f>
        <v>2.8368000000000001E-2</v>
      </c>
      <c r="T240" s="131">
        <f>SUM(T241:T255)</f>
        <v>0</v>
      </c>
      <c r="AR240" s="125" t="s">
        <v>88</v>
      </c>
      <c r="AT240" s="132" t="s">
        <v>80</v>
      </c>
      <c r="AU240" s="132" t="s">
        <v>88</v>
      </c>
      <c r="AY240" s="125" t="s">
        <v>299</v>
      </c>
      <c r="BK240" s="133">
        <f>SUM(BK241:BK255)</f>
        <v>0</v>
      </c>
    </row>
    <row r="241" spans="2:65" s="1" customFormat="1" ht="16.5" customHeight="1">
      <c r="B241" s="32"/>
      <c r="C241" s="136" t="s">
        <v>418</v>
      </c>
      <c r="D241" s="136" t="s">
        <v>302</v>
      </c>
      <c r="E241" s="137" t="s">
        <v>1703</v>
      </c>
      <c r="F241" s="138" t="s">
        <v>1704</v>
      </c>
      <c r="G241" s="139" t="s">
        <v>1520</v>
      </c>
      <c r="H241" s="140">
        <v>33.036999999999999</v>
      </c>
      <c r="I241" s="141"/>
      <c r="J241" s="142">
        <f>ROUND(I241*H241,2)</f>
        <v>0</v>
      </c>
      <c r="K241" s="138" t="s">
        <v>1487</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3093</v>
      </c>
    </row>
    <row r="242" spans="2:65" s="12" customFormat="1">
      <c r="B242" s="170"/>
      <c r="D242" s="149" t="s">
        <v>1489</v>
      </c>
      <c r="E242" s="171" t="s">
        <v>1</v>
      </c>
      <c r="F242" s="172" t="s">
        <v>1490</v>
      </c>
      <c r="H242" s="171" t="s">
        <v>1</v>
      </c>
      <c r="I242" s="173"/>
      <c r="L242" s="170"/>
      <c r="M242" s="174"/>
      <c r="T242" s="175"/>
      <c r="AT242" s="171" t="s">
        <v>1489</v>
      </c>
      <c r="AU242" s="171" t="s">
        <v>90</v>
      </c>
      <c r="AV242" s="12" t="s">
        <v>88</v>
      </c>
      <c r="AW242" s="12" t="s">
        <v>36</v>
      </c>
      <c r="AX242" s="12" t="s">
        <v>81</v>
      </c>
      <c r="AY242" s="171" t="s">
        <v>299</v>
      </c>
    </row>
    <row r="243" spans="2:65" s="12" customFormat="1">
      <c r="B243" s="170"/>
      <c r="D243" s="149" t="s">
        <v>1489</v>
      </c>
      <c r="E243" s="171" t="s">
        <v>1</v>
      </c>
      <c r="F243" s="172" t="s">
        <v>3040</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3094</v>
      </c>
      <c r="H244" s="179">
        <v>29.760999999999999</v>
      </c>
      <c r="I244" s="180"/>
      <c r="L244" s="176"/>
      <c r="M244" s="181"/>
      <c r="T244" s="182"/>
      <c r="AT244" s="177" t="s">
        <v>1489</v>
      </c>
      <c r="AU244" s="177" t="s">
        <v>90</v>
      </c>
      <c r="AV244" s="13" t="s">
        <v>90</v>
      </c>
      <c r="AW244" s="13" t="s">
        <v>36</v>
      </c>
      <c r="AX244" s="13" t="s">
        <v>81</v>
      </c>
      <c r="AY244" s="177" t="s">
        <v>299</v>
      </c>
    </row>
    <row r="245" spans="2:65" s="13" customFormat="1">
      <c r="B245" s="176"/>
      <c r="D245" s="149" t="s">
        <v>1489</v>
      </c>
      <c r="E245" s="177" t="s">
        <v>1</v>
      </c>
      <c r="F245" s="178" t="s">
        <v>3095</v>
      </c>
      <c r="H245" s="179">
        <v>3.2759999999999998</v>
      </c>
      <c r="I245" s="180"/>
      <c r="L245" s="176"/>
      <c r="M245" s="181"/>
      <c r="T245" s="182"/>
      <c r="AT245" s="177" t="s">
        <v>1489</v>
      </c>
      <c r="AU245" s="177" t="s">
        <v>90</v>
      </c>
      <c r="AV245" s="13" t="s">
        <v>90</v>
      </c>
      <c r="AW245" s="13" t="s">
        <v>36</v>
      </c>
      <c r="AX245" s="13" t="s">
        <v>81</v>
      </c>
      <c r="AY245" s="177" t="s">
        <v>299</v>
      </c>
    </row>
    <row r="246" spans="2:65" s="14" customFormat="1">
      <c r="B246" s="183"/>
      <c r="D246" s="149" t="s">
        <v>1489</v>
      </c>
      <c r="E246" s="184" t="s">
        <v>1</v>
      </c>
      <c r="F246" s="185" t="s">
        <v>1496</v>
      </c>
      <c r="H246" s="186">
        <v>33.036999999999999</v>
      </c>
      <c r="I246" s="187"/>
      <c r="L246" s="183"/>
      <c r="M246" s="188"/>
      <c r="T246" s="189"/>
      <c r="AT246" s="184" t="s">
        <v>1489</v>
      </c>
      <c r="AU246" s="184" t="s">
        <v>90</v>
      </c>
      <c r="AV246" s="14" t="s">
        <v>318</v>
      </c>
      <c r="AW246" s="14" t="s">
        <v>36</v>
      </c>
      <c r="AX246" s="14" t="s">
        <v>88</v>
      </c>
      <c r="AY246" s="184" t="s">
        <v>299</v>
      </c>
    </row>
    <row r="247" spans="2:65" s="1" customFormat="1" ht="33" customHeight="1">
      <c r="B247" s="32"/>
      <c r="C247" s="136" t="s">
        <v>423</v>
      </c>
      <c r="D247" s="136" t="s">
        <v>302</v>
      </c>
      <c r="E247" s="137" t="s">
        <v>1714</v>
      </c>
      <c r="F247" s="138" t="s">
        <v>1715</v>
      </c>
      <c r="G247" s="139" t="s">
        <v>1520</v>
      </c>
      <c r="H247" s="140">
        <v>1.35</v>
      </c>
      <c r="I247" s="141"/>
      <c r="J247" s="142">
        <f>ROUND(I247*H247,2)</f>
        <v>0</v>
      </c>
      <c r="K247" s="138" t="s">
        <v>1487</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3096</v>
      </c>
    </row>
    <row r="248" spans="2:65" s="12" customFormat="1">
      <c r="B248" s="170"/>
      <c r="D248" s="149" t="s">
        <v>1489</v>
      </c>
      <c r="E248" s="171" t="s">
        <v>1</v>
      </c>
      <c r="F248" s="172" t="s">
        <v>1490</v>
      </c>
      <c r="H248" s="171" t="s">
        <v>1</v>
      </c>
      <c r="I248" s="173"/>
      <c r="L248" s="170"/>
      <c r="M248" s="174"/>
      <c r="T248" s="175"/>
      <c r="AT248" s="171" t="s">
        <v>1489</v>
      </c>
      <c r="AU248" s="171" t="s">
        <v>90</v>
      </c>
      <c r="AV248" s="12" t="s">
        <v>88</v>
      </c>
      <c r="AW248" s="12" t="s">
        <v>36</v>
      </c>
      <c r="AX248" s="12" t="s">
        <v>81</v>
      </c>
      <c r="AY248" s="171" t="s">
        <v>299</v>
      </c>
    </row>
    <row r="249" spans="2:65" s="12" customFormat="1">
      <c r="B249" s="170"/>
      <c r="D249" s="149" t="s">
        <v>1489</v>
      </c>
      <c r="E249" s="171" t="s">
        <v>1</v>
      </c>
      <c r="F249" s="172" t="s">
        <v>3040</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3097</v>
      </c>
      <c r="H250" s="179">
        <v>1.35</v>
      </c>
      <c r="I250" s="180"/>
      <c r="L250" s="176"/>
      <c r="M250" s="181"/>
      <c r="T250" s="182"/>
      <c r="AT250" s="177" t="s">
        <v>1489</v>
      </c>
      <c r="AU250" s="177" t="s">
        <v>90</v>
      </c>
      <c r="AV250" s="13" t="s">
        <v>90</v>
      </c>
      <c r="AW250" s="13" t="s">
        <v>36</v>
      </c>
      <c r="AX250" s="13" t="s">
        <v>88</v>
      </c>
      <c r="AY250" s="177" t="s">
        <v>299</v>
      </c>
    </row>
    <row r="251" spans="2:65" s="1" customFormat="1" ht="33" customHeight="1">
      <c r="B251" s="32"/>
      <c r="C251" s="136" t="s">
        <v>428</v>
      </c>
      <c r="D251" s="136" t="s">
        <v>302</v>
      </c>
      <c r="E251" s="137" t="s">
        <v>1721</v>
      </c>
      <c r="F251" s="138" t="s">
        <v>1722</v>
      </c>
      <c r="G251" s="139" t="s">
        <v>375</v>
      </c>
      <c r="H251" s="140">
        <v>3.6</v>
      </c>
      <c r="I251" s="141"/>
      <c r="J251" s="142">
        <f>ROUND(I251*H251,2)</f>
        <v>0</v>
      </c>
      <c r="K251" s="138" t="s">
        <v>1487</v>
      </c>
      <c r="L251" s="32"/>
      <c r="M251" s="143" t="s">
        <v>1</v>
      </c>
      <c r="N251" s="144" t="s">
        <v>46</v>
      </c>
      <c r="P251" s="145">
        <f>O251*H251</f>
        <v>0</v>
      </c>
      <c r="Q251" s="145">
        <v>7.8799999999999999E-3</v>
      </c>
      <c r="R251" s="145">
        <f>Q251*H251</f>
        <v>2.8368000000000001E-2</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3098</v>
      </c>
    </row>
    <row r="252" spans="2:65" s="12" customFormat="1">
      <c r="B252" s="170"/>
      <c r="D252" s="149" t="s">
        <v>1489</v>
      </c>
      <c r="E252" s="171" t="s">
        <v>1</v>
      </c>
      <c r="F252" s="172" t="s">
        <v>1490</v>
      </c>
      <c r="H252" s="171" t="s">
        <v>1</v>
      </c>
      <c r="I252" s="173"/>
      <c r="L252" s="170"/>
      <c r="M252" s="174"/>
      <c r="T252" s="175"/>
      <c r="AT252" s="171" t="s">
        <v>1489</v>
      </c>
      <c r="AU252" s="171" t="s">
        <v>90</v>
      </c>
      <c r="AV252" s="12" t="s">
        <v>88</v>
      </c>
      <c r="AW252" s="12" t="s">
        <v>36</v>
      </c>
      <c r="AX252" s="12" t="s">
        <v>81</v>
      </c>
      <c r="AY252" s="171" t="s">
        <v>299</v>
      </c>
    </row>
    <row r="253" spans="2:65" s="12" customFormat="1">
      <c r="B253" s="170"/>
      <c r="D253" s="149" t="s">
        <v>1489</v>
      </c>
      <c r="E253" s="171" t="s">
        <v>1</v>
      </c>
      <c r="F253" s="172" t="s">
        <v>3040</v>
      </c>
      <c r="H253" s="171" t="s">
        <v>1</v>
      </c>
      <c r="I253" s="173"/>
      <c r="L253" s="170"/>
      <c r="M253" s="174"/>
      <c r="T253" s="175"/>
      <c r="AT253" s="171" t="s">
        <v>1489</v>
      </c>
      <c r="AU253" s="171" t="s">
        <v>90</v>
      </c>
      <c r="AV253" s="12" t="s">
        <v>88</v>
      </c>
      <c r="AW253" s="12" t="s">
        <v>36</v>
      </c>
      <c r="AX253" s="12" t="s">
        <v>81</v>
      </c>
      <c r="AY253" s="171" t="s">
        <v>299</v>
      </c>
    </row>
    <row r="254" spans="2:65" s="13" customFormat="1">
      <c r="B254" s="176"/>
      <c r="D254" s="149" t="s">
        <v>1489</v>
      </c>
      <c r="E254" s="177" t="s">
        <v>1</v>
      </c>
      <c r="F254" s="178" t="s">
        <v>3099</v>
      </c>
      <c r="H254" s="179">
        <v>3.6</v>
      </c>
      <c r="I254" s="180"/>
      <c r="L254" s="176"/>
      <c r="M254" s="181"/>
      <c r="T254" s="182"/>
      <c r="AT254" s="177" t="s">
        <v>1489</v>
      </c>
      <c r="AU254" s="177" t="s">
        <v>90</v>
      </c>
      <c r="AV254" s="13" t="s">
        <v>90</v>
      </c>
      <c r="AW254" s="13" t="s">
        <v>36</v>
      </c>
      <c r="AX254" s="13" t="s">
        <v>88</v>
      </c>
      <c r="AY254" s="177" t="s">
        <v>299</v>
      </c>
    </row>
    <row r="255" spans="2:65" s="1" customFormat="1" ht="37.950000000000003" customHeight="1">
      <c r="B255" s="32"/>
      <c r="C255" s="136" t="s">
        <v>433</v>
      </c>
      <c r="D255" s="136" t="s">
        <v>302</v>
      </c>
      <c r="E255" s="137" t="s">
        <v>1725</v>
      </c>
      <c r="F255" s="138" t="s">
        <v>1726</v>
      </c>
      <c r="G255" s="139" t="s">
        <v>375</v>
      </c>
      <c r="H255" s="140">
        <v>3.6</v>
      </c>
      <c r="I255" s="141"/>
      <c r="J255" s="142">
        <f>ROUND(I255*H255,2)</f>
        <v>0</v>
      </c>
      <c r="K255" s="138" t="s">
        <v>1487</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3100</v>
      </c>
    </row>
    <row r="256" spans="2:65" s="11" customFormat="1" ht="22.95" customHeight="1">
      <c r="B256" s="124"/>
      <c r="D256" s="125" t="s">
        <v>80</v>
      </c>
      <c r="E256" s="134" t="s">
        <v>337</v>
      </c>
      <c r="F256" s="134" t="s">
        <v>1728</v>
      </c>
      <c r="I256" s="127"/>
      <c r="J256" s="135">
        <f>BK256</f>
        <v>0</v>
      </c>
      <c r="L256" s="124"/>
      <c r="M256" s="129"/>
      <c r="P256" s="130">
        <f>SUM(P257:P304)</f>
        <v>0</v>
      </c>
      <c r="R256" s="130">
        <f>SUM(R257:R304)</f>
        <v>4.8223439999999993</v>
      </c>
      <c r="T256" s="131">
        <f>SUM(T257:T304)</f>
        <v>0</v>
      </c>
      <c r="AR256" s="125" t="s">
        <v>88</v>
      </c>
      <c r="AT256" s="132" t="s">
        <v>80</v>
      </c>
      <c r="AU256" s="132" t="s">
        <v>88</v>
      </c>
      <c r="AY256" s="125" t="s">
        <v>299</v>
      </c>
      <c r="BK256" s="133">
        <f>SUM(BK257:BK304)</f>
        <v>0</v>
      </c>
    </row>
    <row r="257" spans="2:65" s="1" customFormat="1" ht="24.15" customHeight="1">
      <c r="B257" s="32"/>
      <c r="C257" s="136" t="s">
        <v>438</v>
      </c>
      <c r="D257" s="136" t="s">
        <v>302</v>
      </c>
      <c r="E257" s="137" t="s">
        <v>1729</v>
      </c>
      <c r="F257" s="138" t="s">
        <v>1730</v>
      </c>
      <c r="G257" s="139" t="s">
        <v>647</v>
      </c>
      <c r="H257" s="140">
        <v>165.34</v>
      </c>
      <c r="I257" s="141"/>
      <c r="J257" s="142">
        <f>ROUND(I257*H257,2)</f>
        <v>0</v>
      </c>
      <c r="K257" s="138" t="s">
        <v>1487</v>
      </c>
      <c r="L257" s="32"/>
      <c r="M257" s="143" t="s">
        <v>1</v>
      </c>
      <c r="N257" s="144" t="s">
        <v>46</v>
      </c>
      <c r="P257" s="145">
        <f>O257*H257</f>
        <v>0</v>
      </c>
      <c r="Q257" s="145">
        <v>2.0000000000000002E-5</v>
      </c>
      <c r="R257" s="145">
        <f>Q257*H257</f>
        <v>3.3068000000000004E-3</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3101</v>
      </c>
    </row>
    <row r="258" spans="2:65" s="12" customFormat="1">
      <c r="B258" s="170"/>
      <c r="D258" s="149" t="s">
        <v>1489</v>
      </c>
      <c r="E258" s="171" t="s">
        <v>1</v>
      </c>
      <c r="F258" s="172" t="s">
        <v>1490</v>
      </c>
      <c r="H258" s="171" t="s">
        <v>1</v>
      </c>
      <c r="I258" s="173"/>
      <c r="L258" s="170"/>
      <c r="M258" s="174"/>
      <c r="T258" s="175"/>
      <c r="AT258" s="171" t="s">
        <v>1489</v>
      </c>
      <c r="AU258" s="171" t="s">
        <v>90</v>
      </c>
      <c r="AV258" s="12" t="s">
        <v>88</v>
      </c>
      <c r="AW258" s="12" t="s">
        <v>36</v>
      </c>
      <c r="AX258" s="12" t="s">
        <v>81</v>
      </c>
      <c r="AY258" s="171" t="s">
        <v>299</v>
      </c>
    </row>
    <row r="259" spans="2:65" s="12" customFormat="1">
      <c r="B259" s="170"/>
      <c r="D259" s="149" t="s">
        <v>1489</v>
      </c>
      <c r="E259" s="171" t="s">
        <v>1</v>
      </c>
      <c r="F259" s="172" t="s">
        <v>3040</v>
      </c>
      <c r="H259" s="171" t="s">
        <v>1</v>
      </c>
      <c r="I259" s="173"/>
      <c r="L259" s="170"/>
      <c r="M259" s="174"/>
      <c r="T259" s="175"/>
      <c r="AT259" s="171" t="s">
        <v>1489</v>
      </c>
      <c r="AU259" s="171" t="s">
        <v>90</v>
      </c>
      <c r="AV259" s="12" t="s">
        <v>88</v>
      </c>
      <c r="AW259" s="12" t="s">
        <v>36</v>
      </c>
      <c r="AX259" s="12" t="s">
        <v>81</v>
      </c>
      <c r="AY259" s="171" t="s">
        <v>299</v>
      </c>
    </row>
    <row r="260" spans="2:65" s="13" customFormat="1">
      <c r="B260" s="176"/>
      <c r="D260" s="149" t="s">
        <v>1489</v>
      </c>
      <c r="E260" s="177" t="s">
        <v>1</v>
      </c>
      <c r="F260" s="178" t="s">
        <v>3092</v>
      </c>
      <c r="H260" s="179">
        <v>165.34</v>
      </c>
      <c r="I260" s="180"/>
      <c r="L260" s="176"/>
      <c r="M260" s="181"/>
      <c r="T260" s="182"/>
      <c r="AT260" s="177" t="s">
        <v>1489</v>
      </c>
      <c r="AU260" s="177" t="s">
        <v>90</v>
      </c>
      <c r="AV260" s="13" t="s">
        <v>90</v>
      </c>
      <c r="AW260" s="13" t="s">
        <v>36</v>
      </c>
      <c r="AX260" s="13" t="s">
        <v>88</v>
      </c>
      <c r="AY260" s="177" t="s">
        <v>299</v>
      </c>
    </row>
    <row r="261" spans="2:65" s="1" customFormat="1" ht="16.5" customHeight="1">
      <c r="B261" s="32"/>
      <c r="C261" s="158" t="s">
        <v>444</v>
      </c>
      <c r="D261" s="158" t="s">
        <v>340</v>
      </c>
      <c r="E261" s="159" t="s">
        <v>1733</v>
      </c>
      <c r="F261" s="160" t="s">
        <v>1734</v>
      </c>
      <c r="G261" s="161" t="s">
        <v>647</v>
      </c>
      <c r="H261" s="162">
        <v>167.82</v>
      </c>
      <c r="I261" s="163"/>
      <c r="J261" s="164">
        <f>ROUND(I261*H261,2)</f>
        <v>0</v>
      </c>
      <c r="K261" s="160" t="s">
        <v>1</v>
      </c>
      <c r="L261" s="165"/>
      <c r="M261" s="166" t="s">
        <v>1</v>
      </c>
      <c r="N261" s="167" t="s">
        <v>46</v>
      </c>
      <c r="P261" s="145">
        <f>O261*H261</f>
        <v>0</v>
      </c>
      <c r="Q261" s="145">
        <v>1.273E-2</v>
      </c>
      <c r="R261" s="145">
        <f>Q261*H261</f>
        <v>2.1363485999999998</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3102</v>
      </c>
    </row>
    <row r="262" spans="2:65" s="1" customFormat="1" ht="28.8">
      <c r="B262" s="32"/>
      <c r="D262" s="149" t="s">
        <v>308</v>
      </c>
      <c r="F262" s="150" t="s">
        <v>1736</v>
      </c>
      <c r="I262" s="151"/>
      <c r="L262" s="32"/>
      <c r="M262" s="152"/>
      <c r="T262" s="56"/>
      <c r="AT262" s="17" t="s">
        <v>308</v>
      </c>
      <c r="AU262" s="17" t="s">
        <v>90</v>
      </c>
    </row>
    <row r="263" spans="2:65" s="13" customFormat="1">
      <c r="B263" s="176"/>
      <c r="D263" s="149" t="s">
        <v>1489</v>
      </c>
      <c r="F263" s="178" t="s">
        <v>3103</v>
      </c>
      <c r="H263" s="179">
        <v>167.82</v>
      </c>
      <c r="I263" s="180"/>
      <c r="L263" s="176"/>
      <c r="M263" s="181"/>
      <c r="T263" s="182"/>
      <c r="AT263" s="177" t="s">
        <v>1489</v>
      </c>
      <c r="AU263" s="177" t="s">
        <v>90</v>
      </c>
      <c r="AV263" s="13" t="s">
        <v>90</v>
      </c>
      <c r="AW263" s="13" t="s">
        <v>4</v>
      </c>
      <c r="AX263" s="13" t="s">
        <v>88</v>
      </c>
      <c r="AY263" s="177" t="s">
        <v>299</v>
      </c>
    </row>
    <row r="264" spans="2:65" s="1" customFormat="1" ht="16.5" customHeight="1">
      <c r="B264" s="32"/>
      <c r="C264" s="158" t="s">
        <v>448</v>
      </c>
      <c r="D264" s="158" t="s">
        <v>340</v>
      </c>
      <c r="E264" s="159" t="s">
        <v>1742</v>
      </c>
      <c r="F264" s="160" t="s">
        <v>1743</v>
      </c>
      <c r="G264" s="161" t="s">
        <v>598</v>
      </c>
      <c r="H264" s="162">
        <v>12</v>
      </c>
      <c r="I264" s="163"/>
      <c r="J264" s="164">
        <f>ROUND(I264*H264,2)</f>
        <v>0</v>
      </c>
      <c r="K264" s="160" t="s">
        <v>1</v>
      </c>
      <c r="L264" s="165"/>
      <c r="M264" s="166" t="s">
        <v>1</v>
      </c>
      <c r="N264" s="167" t="s">
        <v>46</v>
      </c>
      <c r="P264" s="145">
        <f>O264*H264</f>
        <v>0</v>
      </c>
      <c r="Q264" s="145">
        <v>0</v>
      </c>
      <c r="R264" s="145">
        <f>Q264*H264</f>
        <v>0</v>
      </c>
      <c r="S264" s="145">
        <v>0</v>
      </c>
      <c r="T264" s="146">
        <f>S264*H264</f>
        <v>0</v>
      </c>
      <c r="AR264" s="147" t="s">
        <v>337</v>
      </c>
      <c r="AT264" s="147" t="s">
        <v>340</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3104</v>
      </c>
    </row>
    <row r="265" spans="2:65" s="12" customFormat="1">
      <c r="B265" s="170"/>
      <c r="D265" s="149" t="s">
        <v>1489</v>
      </c>
      <c r="E265" s="171" t="s">
        <v>1</v>
      </c>
      <c r="F265" s="172" t="s">
        <v>1490</v>
      </c>
      <c r="H265" s="171" t="s">
        <v>1</v>
      </c>
      <c r="I265" s="173"/>
      <c r="L265" s="170"/>
      <c r="M265" s="174"/>
      <c r="T265" s="175"/>
      <c r="AT265" s="171" t="s">
        <v>1489</v>
      </c>
      <c r="AU265" s="171" t="s">
        <v>90</v>
      </c>
      <c r="AV265" s="12" t="s">
        <v>88</v>
      </c>
      <c r="AW265" s="12" t="s">
        <v>36</v>
      </c>
      <c r="AX265" s="12" t="s">
        <v>81</v>
      </c>
      <c r="AY265" s="171" t="s">
        <v>299</v>
      </c>
    </row>
    <row r="266" spans="2:65" s="12" customFormat="1">
      <c r="B266" s="170"/>
      <c r="D266" s="149" t="s">
        <v>1489</v>
      </c>
      <c r="E266" s="171" t="s">
        <v>1</v>
      </c>
      <c r="F266" s="172" t="s">
        <v>3040</v>
      </c>
      <c r="H266" s="171" t="s">
        <v>1</v>
      </c>
      <c r="I266" s="173"/>
      <c r="L266" s="170"/>
      <c r="M266" s="174"/>
      <c r="T266" s="175"/>
      <c r="AT266" s="171" t="s">
        <v>1489</v>
      </c>
      <c r="AU266" s="171" t="s">
        <v>90</v>
      </c>
      <c r="AV266" s="12" t="s">
        <v>88</v>
      </c>
      <c r="AW266" s="12" t="s">
        <v>36</v>
      </c>
      <c r="AX266" s="12" t="s">
        <v>81</v>
      </c>
      <c r="AY266" s="171" t="s">
        <v>299</v>
      </c>
    </row>
    <row r="267" spans="2:65" s="12" customFormat="1">
      <c r="B267" s="170"/>
      <c r="D267" s="149" t="s">
        <v>1489</v>
      </c>
      <c r="E267" s="171" t="s">
        <v>1</v>
      </c>
      <c r="F267" s="172" t="s">
        <v>1745</v>
      </c>
      <c r="H267" s="171" t="s">
        <v>1</v>
      </c>
      <c r="I267" s="173"/>
      <c r="L267" s="170"/>
      <c r="M267" s="174"/>
      <c r="T267" s="175"/>
      <c r="AT267" s="171" t="s">
        <v>1489</v>
      </c>
      <c r="AU267" s="171" t="s">
        <v>90</v>
      </c>
      <c r="AV267" s="12" t="s">
        <v>88</v>
      </c>
      <c r="AW267" s="12" t="s">
        <v>36</v>
      </c>
      <c r="AX267" s="12" t="s">
        <v>81</v>
      </c>
      <c r="AY267" s="171" t="s">
        <v>299</v>
      </c>
    </row>
    <row r="268" spans="2:65" s="13" customFormat="1">
      <c r="B268" s="176"/>
      <c r="D268" s="149" t="s">
        <v>1489</v>
      </c>
      <c r="E268" s="177" t="s">
        <v>1</v>
      </c>
      <c r="F268" s="178" t="s">
        <v>8</v>
      </c>
      <c r="H268" s="179">
        <v>12</v>
      </c>
      <c r="I268" s="180"/>
      <c r="L268" s="176"/>
      <c r="M268" s="181"/>
      <c r="T268" s="182"/>
      <c r="AT268" s="177" t="s">
        <v>1489</v>
      </c>
      <c r="AU268" s="177" t="s">
        <v>90</v>
      </c>
      <c r="AV268" s="13" t="s">
        <v>90</v>
      </c>
      <c r="AW268" s="13" t="s">
        <v>36</v>
      </c>
      <c r="AX268" s="13" t="s">
        <v>88</v>
      </c>
      <c r="AY268" s="177" t="s">
        <v>299</v>
      </c>
    </row>
    <row r="269" spans="2:65" s="1" customFormat="1" ht="24.15" customHeight="1">
      <c r="B269" s="32"/>
      <c r="C269" s="136" t="s">
        <v>452</v>
      </c>
      <c r="D269" s="136" t="s">
        <v>302</v>
      </c>
      <c r="E269" s="137" t="s">
        <v>1746</v>
      </c>
      <c r="F269" s="138" t="s">
        <v>1747</v>
      </c>
      <c r="G269" s="139" t="s">
        <v>598</v>
      </c>
      <c r="H269" s="140">
        <v>2</v>
      </c>
      <c r="I269" s="141"/>
      <c r="J269" s="142">
        <f>ROUND(I269*H269,2)</f>
        <v>0</v>
      </c>
      <c r="K269" s="138" t="s">
        <v>1487</v>
      </c>
      <c r="L269" s="32"/>
      <c r="M269" s="143" t="s">
        <v>1</v>
      </c>
      <c r="N269" s="144" t="s">
        <v>46</v>
      </c>
      <c r="P269" s="145">
        <f>O269*H269</f>
        <v>0</v>
      </c>
      <c r="Q269" s="145">
        <v>0.45937</v>
      </c>
      <c r="R269" s="145">
        <f>Q269*H269</f>
        <v>0.91874</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3105</v>
      </c>
    </row>
    <row r="270" spans="2:65" s="12" customFormat="1">
      <c r="B270" s="170"/>
      <c r="D270" s="149" t="s">
        <v>1489</v>
      </c>
      <c r="E270" s="171" t="s">
        <v>1</v>
      </c>
      <c r="F270" s="172" t="s">
        <v>1490</v>
      </c>
      <c r="H270" s="171" t="s">
        <v>1</v>
      </c>
      <c r="I270" s="173"/>
      <c r="L270" s="170"/>
      <c r="M270" s="174"/>
      <c r="T270" s="175"/>
      <c r="AT270" s="171" t="s">
        <v>1489</v>
      </c>
      <c r="AU270" s="171" t="s">
        <v>90</v>
      </c>
      <c r="AV270" s="12" t="s">
        <v>88</v>
      </c>
      <c r="AW270" s="12" t="s">
        <v>36</v>
      </c>
      <c r="AX270" s="12" t="s">
        <v>81</v>
      </c>
      <c r="AY270" s="171" t="s">
        <v>299</v>
      </c>
    </row>
    <row r="271" spans="2:65" s="12" customFormat="1">
      <c r="B271" s="170"/>
      <c r="D271" s="149" t="s">
        <v>1489</v>
      </c>
      <c r="E271" s="171" t="s">
        <v>1</v>
      </c>
      <c r="F271" s="172" t="s">
        <v>3040</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90</v>
      </c>
      <c r="H272" s="179">
        <v>2</v>
      </c>
      <c r="I272" s="180"/>
      <c r="L272" s="176"/>
      <c r="M272" s="181"/>
      <c r="T272" s="182"/>
      <c r="AT272" s="177" t="s">
        <v>1489</v>
      </c>
      <c r="AU272" s="177" t="s">
        <v>90</v>
      </c>
      <c r="AV272" s="13" t="s">
        <v>90</v>
      </c>
      <c r="AW272" s="13" t="s">
        <v>36</v>
      </c>
      <c r="AX272" s="13" t="s">
        <v>88</v>
      </c>
      <c r="AY272" s="177" t="s">
        <v>299</v>
      </c>
    </row>
    <row r="273" spans="2:65" s="1" customFormat="1" ht="24.15" customHeight="1">
      <c r="B273" s="32"/>
      <c r="C273" s="136" t="s">
        <v>457</v>
      </c>
      <c r="D273" s="136" t="s">
        <v>302</v>
      </c>
      <c r="E273" s="137" t="s">
        <v>1749</v>
      </c>
      <c r="F273" s="138" t="s">
        <v>1750</v>
      </c>
      <c r="G273" s="139" t="s">
        <v>647</v>
      </c>
      <c r="H273" s="140">
        <v>165.34</v>
      </c>
      <c r="I273" s="141"/>
      <c r="J273" s="142">
        <f>ROUND(I273*H273,2)</f>
        <v>0</v>
      </c>
      <c r="K273" s="138" t="s">
        <v>1487</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3106</v>
      </c>
    </row>
    <row r="274" spans="2:65" s="12" customFormat="1">
      <c r="B274" s="170"/>
      <c r="D274" s="149" t="s">
        <v>1489</v>
      </c>
      <c r="E274" s="171" t="s">
        <v>1</v>
      </c>
      <c r="F274" s="172" t="s">
        <v>1490</v>
      </c>
      <c r="H274" s="171" t="s">
        <v>1</v>
      </c>
      <c r="I274" s="173"/>
      <c r="L274" s="170"/>
      <c r="M274" s="174"/>
      <c r="T274" s="175"/>
      <c r="AT274" s="171" t="s">
        <v>1489</v>
      </c>
      <c r="AU274" s="171" t="s">
        <v>90</v>
      </c>
      <c r="AV274" s="12" t="s">
        <v>88</v>
      </c>
      <c r="AW274" s="12" t="s">
        <v>36</v>
      </c>
      <c r="AX274" s="12" t="s">
        <v>81</v>
      </c>
      <c r="AY274" s="171" t="s">
        <v>299</v>
      </c>
    </row>
    <row r="275" spans="2:65" s="12" customFormat="1">
      <c r="B275" s="170"/>
      <c r="D275" s="149" t="s">
        <v>1489</v>
      </c>
      <c r="E275" s="171" t="s">
        <v>1</v>
      </c>
      <c r="F275" s="172" t="s">
        <v>3040</v>
      </c>
      <c r="H275" s="171" t="s">
        <v>1</v>
      </c>
      <c r="I275" s="173"/>
      <c r="L275" s="170"/>
      <c r="M275" s="174"/>
      <c r="T275" s="175"/>
      <c r="AT275" s="171" t="s">
        <v>1489</v>
      </c>
      <c r="AU275" s="171" t="s">
        <v>90</v>
      </c>
      <c r="AV275" s="12" t="s">
        <v>88</v>
      </c>
      <c r="AW275" s="12" t="s">
        <v>36</v>
      </c>
      <c r="AX275" s="12" t="s">
        <v>81</v>
      </c>
      <c r="AY275" s="171" t="s">
        <v>299</v>
      </c>
    </row>
    <row r="276" spans="2:65" s="13" customFormat="1">
      <c r="B276" s="176"/>
      <c r="D276" s="149" t="s">
        <v>1489</v>
      </c>
      <c r="E276" s="177" t="s">
        <v>1</v>
      </c>
      <c r="F276" s="178" t="s">
        <v>3092</v>
      </c>
      <c r="H276" s="179">
        <v>165.34</v>
      </c>
      <c r="I276" s="180"/>
      <c r="L276" s="176"/>
      <c r="M276" s="181"/>
      <c r="T276" s="182"/>
      <c r="AT276" s="177" t="s">
        <v>1489</v>
      </c>
      <c r="AU276" s="177" t="s">
        <v>90</v>
      </c>
      <c r="AV276" s="13" t="s">
        <v>90</v>
      </c>
      <c r="AW276" s="13" t="s">
        <v>36</v>
      </c>
      <c r="AX276" s="13" t="s">
        <v>88</v>
      </c>
      <c r="AY276" s="177" t="s">
        <v>299</v>
      </c>
    </row>
    <row r="277" spans="2:65" s="1" customFormat="1" ht="24.15" customHeight="1">
      <c r="B277" s="32"/>
      <c r="C277" s="136" t="s">
        <v>461</v>
      </c>
      <c r="D277" s="136" t="s">
        <v>302</v>
      </c>
      <c r="E277" s="137" t="s">
        <v>1752</v>
      </c>
      <c r="F277" s="138" t="s">
        <v>1753</v>
      </c>
      <c r="G277" s="139" t="s">
        <v>598</v>
      </c>
      <c r="H277" s="140">
        <v>2</v>
      </c>
      <c r="I277" s="141"/>
      <c r="J277" s="142">
        <f>ROUND(I277*H277,2)</f>
        <v>0</v>
      </c>
      <c r="K277" s="138" t="s">
        <v>1</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3107</v>
      </c>
    </row>
    <row r="278" spans="2:65" s="12" customFormat="1">
      <c r="B278" s="170"/>
      <c r="D278" s="149" t="s">
        <v>1489</v>
      </c>
      <c r="E278" s="171" t="s">
        <v>1</v>
      </c>
      <c r="F278" s="172" t="s">
        <v>1490</v>
      </c>
      <c r="H278" s="171" t="s">
        <v>1</v>
      </c>
      <c r="I278" s="173"/>
      <c r="L278" s="170"/>
      <c r="M278" s="174"/>
      <c r="T278" s="175"/>
      <c r="AT278" s="171" t="s">
        <v>1489</v>
      </c>
      <c r="AU278" s="171" t="s">
        <v>90</v>
      </c>
      <c r="AV278" s="12" t="s">
        <v>88</v>
      </c>
      <c r="AW278" s="12" t="s">
        <v>36</v>
      </c>
      <c r="AX278" s="12" t="s">
        <v>81</v>
      </c>
      <c r="AY278" s="171" t="s">
        <v>299</v>
      </c>
    </row>
    <row r="279" spans="2:65" s="12" customFormat="1">
      <c r="B279" s="170"/>
      <c r="D279" s="149" t="s">
        <v>1489</v>
      </c>
      <c r="E279" s="171" t="s">
        <v>1</v>
      </c>
      <c r="F279" s="172" t="s">
        <v>3040</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3108</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90</v>
      </c>
      <c r="H281" s="179">
        <v>2</v>
      </c>
      <c r="I281" s="180"/>
      <c r="L281" s="176"/>
      <c r="M281" s="181"/>
      <c r="T281" s="182"/>
      <c r="AT281" s="177" t="s">
        <v>1489</v>
      </c>
      <c r="AU281" s="177" t="s">
        <v>90</v>
      </c>
      <c r="AV281" s="13" t="s">
        <v>90</v>
      </c>
      <c r="AW281" s="13" t="s">
        <v>36</v>
      </c>
      <c r="AX281" s="13" t="s">
        <v>88</v>
      </c>
      <c r="AY281" s="177" t="s">
        <v>299</v>
      </c>
    </row>
    <row r="282" spans="2:65" s="1" customFormat="1" ht="24.15" customHeight="1">
      <c r="B282" s="32"/>
      <c r="C282" s="136" t="s">
        <v>465</v>
      </c>
      <c r="D282" s="136" t="s">
        <v>302</v>
      </c>
      <c r="E282" s="137" t="s">
        <v>1756</v>
      </c>
      <c r="F282" s="138" t="s">
        <v>1757</v>
      </c>
      <c r="G282" s="139" t="s">
        <v>598</v>
      </c>
      <c r="H282" s="140">
        <v>2</v>
      </c>
      <c r="I282" s="141"/>
      <c r="J282" s="142">
        <f>ROUND(I282*H282,2)</f>
        <v>0</v>
      </c>
      <c r="K282" s="138" t="s">
        <v>1</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3109</v>
      </c>
    </row>
    <row r="283" spans="2:65" s="12" customFormat="1">
      <c r="B283" s="170"/>
      <c r="D283" s="149" t="s">
        <v>1489</v>
      </c>
      <c r="E283" s="171" t="s">
        <v>1</v>
      </c>
      <c r="F283" s="172" t="s">
        <v>1490</v>
      </c>
      <c r="H283" s="171" t="s">
        <v>1</v>
      </c>
      <c r="I283" s="173"/>
      <c r="L283" s="170"/>
      <c r="M283" s="174"/>
      <c r="T283" s="175"/>
      <c r="AT283" s="171" t="s">
        <v>1489</v>
      </c>
      <c r="AU283" s="171" t="s">
        <v>90</v>
      </c>
      <c r="AV283" s="12" t="s">
        <v>88</v>
      </c>
      <c r="AW283" s="12" t="s">
        <v>36</v>
      </c>
      <c r="AX283" s="12" t="s">
        <v>81</v>
      </c>
      <c r="AY283" s="171" t="s">
        <v>299</v>
      </c>
    </row>
    <row r="284" spans="2:65" s="12" customFormat="1">
      <c r="B284" s="170"/>
      <c r="D284" s="149" t="s">
        <v>1489</v>
      </c>
      <c r="E284" s="171" t="s">
        <v>1</v>
      </c>
      <c r="F284" s="172" t="s">
        <v>3040</v>
      </c>
      <c r="H284" s="171" t="s">
        <v>1</v>
      </c>
      <c r="I284" s="173"/>
      <c r="L284" s="170"/>
      <c r="M284" s="174"/>
      <c r="T284" s="175"/>
      <c r="AT284" s="171" t="s">
        <v>1489</v>
      </c>
      <c r="AU284" s="171" t="s">
        <v>90</v>
      </c>
      <c r="AV284" s="12" t="s">
        <v>88</v>
      </c>
      <c r="AW284" s="12" t="s">
        <v>36</v>
      </c>
      <c r="AX284" s="12" t="s">
        <v>81</v>
      </c>
      <c r="AY284" s="171" t="s">
        <v>299</v>
      </c>
    </row>
    <row r="285" spans="2:65" s="12" customFormat="1">
      <c r="B285" s="170"/>
      <c r="D285" s="149" t="s">
        <v>1489</v>
      </c>
      <c r="E285" s="171" t="s">
        <v>1</v>
      </c>
      <c r="F285" s="172" t="s">
        <v>3110</v>
      </c>
      <c r="H285" s="171" t="s">
        <v>1</v>
      </c>
      <c r="I285" s="173"/>
      <c r="L285" s="170"/>
      <c r="M285" s="174"/>
      <c r="T285" s="175"/>
      <c r="AT285" s="171" t="s">
        <v>1489</v>
      </c>
      <c r="AU285" s="171" t="s">
        <v>90</v>
      </c>
      <c r="AV285" s="12" t="s">
        <v>88</v>
      </c>
      <c r="AW285" s="12" t="s">
        <v>36</v>
      </c>
      <c r="AX285" s="12" t="s">
        <v>81</v>
      </c>
      <c r="AY285" s="171" t="s">
        <v>299</v>
      </c>
    </row>
    <row r="286" spans="2:65" s="13" customFormat="1">
      <c r="B286" s="176"/>
      <c r="D286" s="149" t="s">
        <v>1489</v>
      </c>
      <c r="E286" s="177" t="s">
        <v>1</v>
      </c>
      <c r="F286" s="178" t="s">
        <v>90</v>
      </c>
      <c r="H286" s="179">
        <v>2</v>
      </c>
      <c r="I286" s="180"/>
      <c r="L286" s="176"/>
      <c r="M286" s="181"/>
      <c r="T286" s="182"/>
      <c r="AT286" s="177" t="s">
        <v>1489</v>
      </c>
      <c r="AU286" s="177" t="s">
        <v>90</v>
      </c>
      <c r="AV286" s="13" t="s">
        <v>90</v>
      </c>
      <c r="AW286" s="13" t="s">
        <v>36</v>
      </c>
      <c r="AX286" s="13" t="s">
        <v>88</v>
      </c>
      <c r="AY286" s="177" t="s">
        <v>299</v>
      </c>
    </row>
    <row r="287" spans="2:65" s="1" customFormat="1" ht="24.15" customHeight="1">
      <c r="B287" s="32"/>
      <c r="C287" s="136" t="s">
        <v>469</v>
      </c>
      <c r="D287" s="136" t="s">
        <v>302</v>
      </c>
      <c r="E287" s="137" t="s">
        <v>1760</v>
      </c>
      <c r="F287" s="138" t="s">
        <v>1761</v>
      </c>
      <c r="G287" s="139" t="s">
        <v>598</v>
      </c>
      <c r="H287" s="140">
        <v>2</v>
      </c>
      <c r="I287" s="141"/>
      <c r="J287" s="142">
        <f>ROUND(I287*H287,2)</f>
        <v>0</v>
      </c>
      <c r="K287" s="138" t="s">
        <v>1</v>
      </c>
      <c r="L287" s="32"/>
      <c r="M287" s="143" t="s">
        <v>1</v>
      </c>
      <c r="N287" s="144" t="s">
        <v>46</v>
      </c>
      <c r="P287" s="145">
        <f>O287*H287</f>
        <v>0</v>
      </c>
      <c r="Q287" s="145">
        <v>0</v>
      </c>
      <c r="R287" s="145">
        <f>Q287*H287</f>
        <v>0</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3111</v>
      </c>
    </row>
    <row r="288" spans="2:65" s="12" customFormat="1">
      <c r="B288" s="170"/>
      <c r="D288" s="149" t="s">
        <v>1489</v>
      </c>
      <c r="E288" s="171" t="s">
        <v>1</v>
      </c>
      <c r="F288" s="172" t="s">
        <v>1490</v>
      </c>
      <c r="H288" s="171" t="s">
        <v>1</v>
      </c>
      <c r="I288" s="173"/>
      <c r="L288" s="170"/>
      <c r="M288" s="174"/>
      <c r="T288" s="175"/>
      <c r="AT288" s="171" t="s">
        <v>1489</v>
      </c>
      <c r="AU288" s="171" t="s">
        <v>90</v>
      </c>
      <c r="AV288" s="12" t="s">
        <v>88</v>
      </c>
      <c r="AW288" s="12" t="s">
        <v>36</v>
      </c>
      <c r="AX288" s="12" t="s">
        <v>81</v>
      </c>
      <c r="AY288" s="171" t="s">
        <v>299</v>
      </c>
    </row>
    <row r="289" spans="2:65" s="12" customFormat="1">
      <c r="B289" s="170"/>
      <c r="D289" s="149" t="s">
        <v>1489</v>
      </c>
      <c r="E289" s="171" t="s">
        <v>1</v>
      </c>
      <c r="F289" s="172" t="s">
        <v>3040</v>
      </c>
      <c r="H289" s="171" t="s">
        <v>1</v>
      </c>
      <c r="I289" s="173"/>
      <c r="L289" s="170"/>
      <c r="M289" s="174"/>
      <c r="T289" s="175"/>
      <c r="AT289" s="171" t="s">
        <v>1489</v>
      </c>
      <c r="AU289" s="171" t="s">
        <v>90</v>
      </c>
      <c r="AV289" s="12" t="s">
        <v>88</v>
      </c>
      <c r="AW289" s="12" t="s">
        <v>36</v>
      </c>
      <c r="AX289" s="12" t="s">
        <v>81</v>
      </c>
      <c r="AY289" s="171" t="s">
        <v>299</v>
      </c>
    </row>
    <row r="290" spans="2:65" s="12" customFormat="1">
      <c r="B290" s="170"/>
      <c r="D290" s="149" t="s">
        <v>1489</v>
      </c>
      <c r="E290" s="171" t="s">
        <v>1</v>
      </c>
      <c r="F290" s="172" t="s">
        <v>3112</v>
      </c>
      <c r="H290" s="171" t="s">
        <v>1</v>
      </c>
      <c r="I290" s="173"/>
      <c r="L290" s="170"/>
      <c r="M290" s="174"/>
      <c r="T290" s="175"/>
      <c r="AT290" s="171" t="s">
        <v>1489</v>
      </c>
      <c r="AU290" s="171" t="s">
        <v>90</v>
      </c>
      <c r="AV290" s="12" t="s">
        <v>88</v>
      </c>
      <c r="AW290" s="12" t="s">
        <v>36</v>
      </c>
      <c r="AX290" s="12" t="s">
        <v>81</v>
      </c>
      <c r="AY290" s="171" t="s">
        <v>299</v>
      </c>
    </row>
    <row r="291" spans="2:65" s="13" customFormat="1">
      <c r="B291" s="176"/>
      <c r="D291" s="149" t="s">
        <v>1489</v>
      </c>
      <c r="E291" s="177" t="s">
        <v>1</v>
      </c>
      <c r="F291" s="178" t="s">
        <v>90</v>
      </c>
      <c r="H291" s="179">
        <v>2</v>
      </c>
      <c r="I291" s="180"/>
      <c r="L291" s="176"/>
      <c r="M291" s="181"/>
      <c r="T291" s="182"/>
      <c r="AT291" s="177" t="s">
        <v>1489</v>
      </c>
      <c r="AU291" s="177" t="s">
        <v>90</v>
      </c>
      <c r="AV291" s="13" t="s">
        <v>90</v>
      </c>
      <c r="AW291" s="13" t="s">
        <v>36</v>
      </c>
      <c r="AX291" s="13" t="s">
        <v>88</v>
      </c>
      <c r="AY291" s="177" t="s">
        <v>299</v>
      </c>
    </row>
    <row r="292" spans="2:65" s="1" customFormat="1" ht="37.950000000000003" customHeight="1">
      <c r="B292" s="32"/>
      <c r="C292" s="136" t="s">
        <v>475</v>
      </c>
      <c r="D292" s="136" t="s">
        <v>302</v>
      </c>
      <c r="E292" s="137" t="s">
        <v>1768</v>
      </c>
      <c r="F292" s="138" t="s">
        <v>1769</v>
      </c>
      <c r="G292" s="139" t="s">
        <v>598</v>
      </c>
      <c r="H292" s="140">
        <v>6</v>
      </c>
      <c r="I292" s="141"/>
      <c r="J292" s="142">
        <f>ROUND(I292*H292,2)</f>
        <v>0</v>
      </c>
      <c r="K292" s="138" t="s">
        <v>1487</v>
      </c>
      <c r="L292" s="32"/>
      <c r="M292" s="143" t="s">
        <v>1</v>
      </c>
      <c r="N292" s="144" t="s">
        <v>46</v>
      </c>
      <c r="P292" s="145">
        <f>O292*H292</f>
        <v>0</v>
      </c>
      <c r="Q292" s="145">
        <v>0.09</v>
      </c>
      <c r="R292" s="145">
        <f>Q292*H292</f>
        <v>0.54</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3113</v>
      </c>
    </row>
    <row r="293" spans="2:65" s="12" customFormat="1">
      <c r="B293" s="170"/>
      <c r="D293" s="149" t="s">
        <v>1489</v>
      </c>
      <c r="E293" s="171" t="s">
        <v>1</v>
      </c>
      <c r="F293" s="172" t="s">
        <v>1490</v>
      </c>
      <c r="H293" s="171" t="s">
        <v>1</v>
      </c>
      <c r="I293" s="173"/>
      <c r="L293" s="170"/>
      <c r="M293" s="174"/>
      <c r="T293" s="175"/>
      <c r="AT293" s="171" t="s">
        <v>1489</v>
      </c>
      <c r="AU293" s="171" t="s">
        <v>90</v>
      </c>
      <c r="AV293" s="12" t="s">
        <v>88</v>
      </c>
      <c r="AW293" s="12" t="s">
        <v>36</v>
      </c>
      <c r="AX293" s="12" t="s">
        <v>81</v>
      </c>
      <c r="AY293" s="171" t="s">
        <v>299</v>
      </c>
    </row>
    <row r="294" spans="2:65" s="12" customFormat="1">
      <c r="B294" s="170"/>
      <c r="D294" s="149" t="s">
        <v>1489</v>
      </c>
      <c r="E294" s="171" t="s">
        <v>1</v>
      </c>
      <c r="F294" s="172" t="s">
        <v>3040</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328</v>
      </c>
      <c r="H295" s="179">
        <v>6</v>
      </c>
      <c r="I295" s="180"/>
      <c r="L295" s="176"/>
      <c r="M295" s="181"/>
      <c r="T295" s="182"/>
      <c r="AT295" s="177" t="s">
        <v>1489</v>
      </c>
      <c r="AU295" s="177" t="s">
        <v>90</v>
      </c>
      <c r="AV295" s="13" t="s">
        <v>90</v>
      </c>
      <c r="AW295" s="13" t="s">
        <v>36</v>
      </c>
      <c r="AX295" s="13" t="s">
        <v>88</v>
      </c>
      <c r="AY295" s="177" t="s">
        <v>299</v>
      </c>
    </row>
    <row r="296" spans="2:65" s="1" customFormat="1" ht="33" customHeight="1">
      <c r="B296" s="32"/>
      <c r="C296" s="158" t="s">
        <v>482</v>
      </c>
      <c r="D296" s="158" t="s">
        <v>340</v>
      </c>
      <c r="E296" s="159" t="s">
        <v>1772</v>
      </c>
      <c r="F296" s="160" t="s">
        <v>1773</v>
      </c>
      <c r="G296" s="161" t="s">
        <v>598</v>
      </c>
      <c r="H296" s="162">
        <v>6</v>
      </c>
      <c r="I296" s="163"/>
      <c r="J296" s="164">
        <f>ROUND(I296*H296,2)</f>
        <v>0</v>
      </c>
      <c r="K296" s="160" t="s">
        <v>1</v>
      </c>
      <c r="L296" s="165"/>
      <c r="M296" s="166" t="s">
        <v>1</v>
      </c>
      <c r="N296" s="167" t="s">
        <v>46</v>
      </c>
      <c r="P296" s="145">
        <f>O296*H296</f>
        <v>0</v>
      </c>
      <c r="Q296" s="145">
        <v>0.19600000000000001</v>
      </c>
      <c r="R296" s="145">
        <f>Q296*H296</f>
        <v>1.1760000000000002</v>
      </c>
      <c r="S296" s="145">
        <v>0</v>
      </c>
      <c r="T296" s="146">
        <f>S296*H296</f>
        <v>0</v>
      </c>
      <c r="AR296" s="147" t="s">
        <v>337</v>
      </c>
      <c r="AT296" s="147" t="s">
        <v>340</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3114</v>
      </c>
    </row>
    <row r="297" spans="2:65" s="1" customFormat="1" ht="16.5" customHeight="1">
      <c r="B297" s="32"/>
      <c r="C297" s="136" t="s">
        <v>618</v>
      </c>
      <c r="D297" s="136" t="s">
        <v>302</v>
      </c>
      <c r="E297" s="137" t="s">
        <v>1775</v>
      </c>
      <c r="F297" s="138" t="s">
        <v>1776</v>
      </c>
      <c r="G297" s="139" t="s">
        <v>647</v>
      </c>
      <c r="H297" s="140">
        <v>165.34</v>
      </c>
      <c r="I297" s="141"/>
      <c r="J297" s="142">
        <f>ROUND(I297*H297,2)</f>
        <v>0</v>
      </c>
      <c r="K297" s="138" t="s">
        <v>1487</v>
      </c>
      <c r="L297" s="32"/>
      <c r="M297" s="143" t="s">
        <v>1</v>
      </c>
      <c r="N297" s="144" t="s">
        <v>46</v>
      </c>
      <c r="P297" s="145">
        <f>O297*H297</f>
        <v>0</v>
      </c>
      <c r="Q297" s="145">
        <v>2.0000000000000001E-4</v>
      </c>
      <c r="R297" s="145">
        <f>Q297*H297</f>
        <v>3.3068E-2</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3115</v>
      </c>
    </row>
    <row r="298" spans="2:65" s="12" customFormat="1">
      <c r="B298" s="170"/>
      <c r="D298" s="149" t="s">
        <v>1489</v>
      </c>
      <c r="E298" s="171" t="s">
        <v>1</v>
      </c>
      <c r="F298" s="172" t="s">
        <v>1490</v>
      </c>
      <c r="H298" s="171" t="s">
        <v>1</v>
      </c>
      <c r="I298" s="173"/>
      <c r="L298" s="170"/>
      <c r="M298" s="174"/>
      <c r="T298" s="175"/>
      <c r="AT298" s="171" t="s">
        <v>1489</v>
      </c>
      <c r="AU298" s="171" t="s">
        <v>90</v>
      </c>
      <c r="AV298" s="12" t="s">
        <v>88</v>
      </c>
      <c r="AW298" s="12" t="s">
        <v>36</v>
      </c>
      <c r="AX298" s="12" t="s">
        <v>81</v>
      </c>
      <c r="AY298" s="171" t="s">
        <v>299</v>
      </c>
    </row>
    <row r="299" spans="2:65" s="12" customFormat="1">
      <c r="B299" s="170"/>
      <c r="D299" s="149" t="s">
        <v>1489</v>
      </c>
      <c r="E299" s="171" t="s">
        <v>1</v>
      </c>
      <c r="F299" s="172" t="s">
        <v>3040</v>
      </c>
      <c r="H299" s="171" t="s">
        <v>1</v>
      </c>
      <c r="I299" s="173"/>
      <c r="L299" s="170"/>
      <c r="M299" s="174"/>
      <c r="T299" s="175"/>
      <c r="AT299" s="171" t="s">
        <v>1489</v>
      </c>
      <c r="AU299" s="171" t="s">
        <v>90</v>
      </c>
      <c r="AV299" s="12" t="s">
        <v>88</v>
      </c>
      <c r="AW299" s="12" t="s">
        <v>36</v>
      </c>
      <c r="AX299" s="12" t="s">
        <v>81</v>
      </c>
      <c r="AY299" s="171" t="s">
        <v>299</v>
      </c>
    </row>
    <row r="300" spans="2:65" s="13" customFormat="1">
      <c r="B300" s="176"/>
      <c r="D300" s="149" t="s">
        <v>1489</v>
      </c>
      <c r="E300" s="177" t="s">
        <v>1</v>
      </c>
      <c r="F300" s="178" t="s">
        <v>3092</v>
      </c>
      <c r="H300" s="179">
        <v>165.34</v>
      </c>
      <c r="I300" s="180"/>
      <c r="L300" s="176"/>
      <c r="M300" s="181"/>
      <c r="T300" s="182"/>
      <c r="AT300" s="177" t="s">
        <v>1489</v>
      </c>
      <c r="AU300" s="177" t="s">
        <v>90</v>
      </c>
      <c r="AV300" s="13" t="s">
        <v>90</v>
      </c>
      <c r="AW300" s="13" t="s">
        <v>36</v>
      </c>
      <c r="AX300" s="13" t="s">
        <v>88</v>
      </c>
      <c r="AY300" s="177" t="s">
        <v>299</v>
      </c>
    </row>
    <row r="301" spans="2:65" s="1" customFormat="1" ht="24.15" customHeight="1">
      <c r="B301" s="32"/>
      <c r="C301" s="136" t="s">
        <v>622</v>
      </c>
      <c r="D301" s="136" t="s">
        <v>302</v>
      </c>
      <c r="E301" s="137" t="s">
        <v>1778</v>
      </c>
      <c r="F301" s="138" t="s">
        <v>1779</v>
      </c>
      <c r="G301" s="139" t="s">
        <v>647</v>
      </c>
      <c r="H301" s="140">
        <v>165.34</v>
      </c>
      <c r="I301" s="141"/>
      <c r="J301" s="142">
        <f>ROUND(I301*H301,2)</f>
        <v>0</v>
      </c>
      <c r="K301" s="138" t="s">
        <v>1487</v>
      </c>
      <c r="L301" s="32"/>
      <c r="M301" s="143" t="s">
        <v>1</v>
      </c>
      <c r="N301" s="144" t="s">
        <v>46</v>
      </c>
      <c r="P301" s="145">
        <f>O301*H301</f>
        <v>0</v>
      </c>
      <c r="Q301" s="145">
        <v>9.0000000000000006E-5</v>
      </c>
      <c r="R301" s="145">
        <f>Q301*H301</f>
        <v>1.4880600000000001E-2</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3116</v>
      </c>
    </row>
    <row r="302" spans="2:65" s="12" customFormat="1">
      <c r="B302" s="170"/>
      <c r="D302" s="149" t="s">
        <v>1489</v>
      </c>
      <c r="E302" s="171" t="s">
        <v>1</v>
      </c>
      <c r="F302" s="172" t="s">
        <v>1490</v>
      </c>
      <c r="H302" s="171" t="s">
        <v>1</v>
      </c>
      <c r="I302" s="173"/>
      <c r="L302" s="170"/>
      <c r="M302" s="174"/>
      <c r="T302" s="175"/>
      <c r="AT302" s="171" t="s">
        <v>1489</v>
      </c>
      <c r="AU302" s="171" t="s">
        <v>90</v>
      </c>
      <c r="AV302" s="12" t="s">
        <v>88</v>
      </c>
      <c r="AW302" s="12" t="s">
        <v>36</v>
      </c>
      <c r="AX302" s="12" t="s">
        <v>81</v>
      </c>
      <c r="AY302" s="171" t="s">
        <v>299</v>
      </c>
    </row>
    <row r="303" spans="2:65" s="12" customFormat="1">
      <c r="B303" s="170"/>
      <c r="D303" s="149" t="s">
        <v>1489</v>
      </c>
      <c r="E303" s="171" t="s">
        <v>1</v>
      </c>
      <c r="F303" s="172" t="s">
        <v>3040</v>
      </c>
      <c r="H303" s="171" t="s">
        <v>1</v>
      </c>
      <c r="I303" s="173"/>
      <c r="L303" s="170"/>
      <c r="M303" s="174"/>
      <c r="T303" s="175"/>
      <c r="AT303" s="171" t="s">
        <v>1489</v>
      </c>
      <c r="AU303" s="171" t="s">
        <v>90</v>
      </c>
      <c r="AV303" s="12" t="s">
        <v>88</v>
      </c>
      <c r="AW303" s="12" t="s">
        <v>36</v>
      </c>
      <c r="AX303" s="12" t="s">
        <v>81</v>
      </c>
      <c r="AY303" s="171" t="s">
        <v>299</v>
      </c>
    </row>
    <row r="304" spans="2:65" s="13" customFormat="1">
      <c r="B304" s="176"/>
      <c r="D304" s="149" t="s">
        <v>1489</v>
      </c>
      <c r="E304" s="177" t="s">
        <v>1</v>
      </c>
      <c r="F304" s="178" t="s">
        <v>3092</v>
      </c>
      <c r="H304" s="179">
        <v>165.34</v>
      </c>
      <c r="I304" s="180"/>
      <c r="L304" s="176"/>
      <c r="M304" s="181"/>
      <c r="T304" s="182"/>
      <c r="AT304" s="177" t="s">
        <v>1489</v>
      </c>
      <c r="AU304" s="177" t="s">
        <v>90</v>
      </c>
      <c r="AV304" s="13" t="s">
        <v>90</v>
      </c>
      <c r="AW304" s="13" t="s">
        <v>36</v>
      </c>
      <c r="AX304" s="13" t="s">
        <v>88</v>
      </c>
      <c r="AY304" s="177" t="s">
        <v>299</v>
      </c>
    </row>
    <row r="305" spans="2:65" s="11" customFormat="1" ht="22.95" customHeight="1">
      <c r="B305" s="124"/>
      <c r="D305" s="125" t="s">
        <v>80</v>
      </c>
      <c r="E305" s="134" t="s">
        <v>1789</v>
      </c>
      <c r="F305" s="134" t="s">
        <v>1790</v>
      </c>
      <c r="I305" s="127"/>
      <c r="J305" s="135">
        <f>BK305</f>
        <v>0</v>
      </c>
      <c r="L305" s="124"/>
      <c r="M305" s="129"/>
      <c r="P305" s="130">
        <f>P306</f>
        <v>0</v>
      </c>
      <c r="R305" s="130">
        <f>R306</f>
        <v>0</v>
      </c>
      <c r="T305" s="131">
        <f>T306</f>
        <v>0</v>
      </c>
      <c r="AR305" s="125" t="s">
        <v>88</v>
      </c>
      <c r="AT305" s="132" t="s">
        <v>80</v>
      </c>
      <c r="AU305" s="132" t="s">
        <v>88</v>
      </c>
      <c r="AY305" s="125" t="s">
        <v>299</v>
      </c>
      <c r="BK305" s="133">
        <f>BK306</f>
        <v>0</v>
      </c>
    </row>
    <row r="306" spans="2:65" s="1" customFormat="1" ht="24.15" customHeight="1">
      <c r="B306" s="32"/>
      <c r="C306" s="136" t="s">
        <v>626</v>
      </c>
      <c r="D306" s="136" t="s">
        <v>302</v>
      </c>
      <c r="E306" s="137" t="s">
        <v>1791</v>
      </c>
      <c r="F306" s="138" t="s">
        <v>1792</v>
      </c>
      <c r="G306" s="139" t="s">
        <v>1636</v>
      </c>
      <c r="H306" s="140">
        <v>5.54</v>
      </c>
      <c r="I306" s="141"/>
      <c r="J306" s="142">
        <f>ROUND(I306*H306,2)</f>
        <v>0</v>
      </c>
      <c r="K306" s="138" t="s">
        <v>1487</v>
      </c>
      <c r="L306" s="32"/>
      <c r="M306" s="153" t="s">
        <v>1</v>
      </c>
      <c r="N306" s="154" t="s">
        <v>46</v>
      </c>
      <c r="O306" s="155"/>
      <c r="P306" s="156">
        <f>O306*H306</f>
        <v>0</v>
      </c>
      <c r="Q306" s="156">
        <v>0</v>
      </c>
      <c r="R306" s="156">
        <f>Q306*H306</f>
        <v>0</v>
      </c>
      <c r="S306" s="156">
        <v>0</v>
      </c>
      <c r="T306" s="157">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3117</v>
      </c>
    </row>
    <row r="307" spans="2:65" s="1" customFormat="1" ht="6.9" customHeight="1">
      <c r="B307" s="44"/>
      <c r="C307" s="45"/>
      <c r="D307" s="45"/>
      <c r="E307" s="45"/>
      <c r="F307" s="45"/>
      <c r="G307" s="45"/>
      <c r="H307" s="45"/>
      <c r="I307" s="45"/>
      <c r="J307" s="45"/>
      <c r="K307" s="45"/>
      <c r="L307" s="32"/>
    </row>
  </sheetData>
  <sheetProtection algorithmName="SHA-512" hashValue="Q+mrdZGnsKaldcusvqHX0t4/xaPO0JVbBCWUPqW8O7ol0A+xLreYqV2iXvneN//Av/9DxuaPZdy6VDk62miI5w==" saltValue="P/3JnVvsrqckhZtxIZ0JZ5UnNcRXzeSS3k61XVbkOO6HTll0hgfq1pc06B4NGfpg6Y4qcHLocyjWpNNg+MoXxQ==" spinCount="100000" sheet="1" objects="1" scenarios="1" formatColumns="0" formatRows="0" autoFilter="0"/>
  <autoFilter ref="C125:K306" xr:uid="{00000000-0009-0000-0000-000012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199"/>
  <sheetViews>
    <sheetView showGridLines="0" topLeftCell="A134"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95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265</v>
      </c>
      <c r="F9" s="269"/>
      <c r="G9" s="269"/>
      <c r="H9" s="269"/>
      <c r="L9" s="32"/>
    </row>
    <row r="10" spans="2:46" s="1" customFormat="1" ht="12" customHeight="1">
      <c r="B10" s="32"/>
      <c r="D10" s="27" t="s">
        <v>266</v>
      </c>
      <c r="L10" s="32"/>
    </row>
    <row r="11" spans="2:46" s="1" customFormat="1" ht="16.5" customHeight="1">
      <c r="B11" s="32"/>
      <c r="E11" s="247" t="s">
        <v>267</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268</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ROUND(J130,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ROUND((SUM(BE130:BE198)),  2)</f>
        <v>0</v>
      </c>
      <c r="I35" s="96">
        <v>0.21</v>
      </c>
      <c r="J35" s="86">
        <f>ROUND(((SUM(BE130:BE198))*I35),  2)</f>
        <v>0</v>
      </c>
      <c r="L35" s="32"/>
    </row>
    <row r="36" spans="2:12" s="1" customFormat="1" ht="14.4" customHeight="1">
      <c r="B36" s="32"/>
      <c r="E36" s="27" t="s">
        <v>47</v>
      </c>
      <c r="F36" s="86">
        <f>ROUND((SUM(BF130:BF198)),  2)</f>
        <v>0</v>
      </c>
      <c r="I36" s="96">
        <v>0.12</v>
      </c>
      <c r="J36" s="86">
        <f>ROUND(((SUM(BF130:BF198))*I36),  2)</f>
        <v>0</v>
      </c>
      <c r="L36" s="32"/>
    </row>
    <row r="37" spans="2:12" s="1" customFormat="1" ht="14.4" hidden="1" customHeight="1">
      <c r="B37" s="32"/>
      <c r="E37" s="27" t="s">
        <v>48</v>
      </c>
      <c r="F37" s="86">
        <f>ROUND((SUM(BG130:BG198)),  2)</f>
        <v>0</v>
      </c>
      <c r="I37" s="96">
        <v>0.21</v>
      </c>
      <c r="J37" s="86">
        <f>0</f>
        <v>0</v>
      </c>
      <c r="L37" s="32"/>
    </row>
    <row r="38" spans="2:12" s="1" customFormat="1" ht="14.4" hidden="1" customHeight="1">
      <c r="B38" s="32"/>
      <c r="E38" s="27" t="s">
        <v>49</v>
      </c>
      <c r="F38" s="86">
        <f>ROUND((SUM(BH130:BH198)),  2)</f>
        <v>0</v>
      </c>
      <c r="I38" s="96">
        <v>0.12</v>
      </c>
      <c r="J38" s="86">
        <f>0</f>
        <v>0</v>
      </c>
      <c r="L38" s="32"/>
    </row>
    <row r="39" spans="2:12" s="1" customFormat="1" ht="14.4" hidden="1" customHeight="1">
      <c r="B39" s="32"/>
      <c r="E39" s="27" t="s">
        <v>50</v>
      </c>
      <c r="F39" s="86">
        <f>ROUND((SUM(BI130:BI198)),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265</v>
      </c>
      <c r="F87" s="269"/>
      <c r="G87" s="269"/>
      <c r="H87" s="269"/>
      <c r="L87" s="32"/>
    </row>
    <row r="88" spans="2:12" s="1" customFormat="1" ht="12" customHeight="1">
      <c r="B88" s="32"/>
      <c r="C88" s="27" t="s">
        <v>266</v>
      </c>
      <c r="L88" s="32"/>
    </row>
    <row r="89" spans="2:12" s="1" customFormat="1" ht="16.5" customHeight="1">
      <c r="B89" s="32"/>
      <c r="E89" s="247" t="str">
        <f>E11</f>
        <v>PS-01.1 - ČOV - strojně-technologická část</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Petr Frouz</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J130</f>
        <v>0</v>
      </c>
      <c r="L98" s="32"/>
      <c r="AU98" s="17" t="s">
        <v>273</v>
      </c>
    </row>
    <row r="99" spans="2:47" s="8" customFormat="1" ht="24.9" customHeight="1">
      <c r="B99" s="108"/>
      <c r="D99" s="109" t="s">
        <v>274</v>
      </c>
      <c r="E99" s="110"/>
      <c r="F99" s="110"/>
      <c r="G99" s="110"/>
      <c r="H99" s="110"/>
      <c r="I99" s="110"/>
      <c r="J99" s="111">
        <f>J131</f>
        <v>0</v>
      </c>
      <c r="L99" s="108"/>
    </row>
    <row r="100" spans="2:47" s="9" customFormat="1" ht="19.95" customHeight="1">
      <c r="B100" s="112"/>
      <c r="D100" s="113" t="s">
        <v>275</v>
      </c>
      <c r="E100" s="114"/>
      <c r="F100" s="114"/>
      <c r="G100" s="114"/>
      <c r="H100" s="114"/>
      <c r="I100" s="114"/>
      <c r="J100" s="115">
        <f>J132</f>
        <v>0</v>
      </c>
      <c r="L100" s="112"/>
    </row>
    <row r="101" spans="2:47" s="9" customFormat="1" ht="19.95" customHeight="1">
      <c r="B101" s="112"/>
      <c r="D101" s="113" t="s">
        <v>276</v>
      </c>
      <c r="E101" s="114"/>
      <c r="F101" s="114"/>
      <c r="G101" s="114"/>
      <c r="H101" s="114"/>
      <c r="I101" s="114"/>
      <c r="J101" s="115">
        <f>J151</f>
        <v>0</v>
      </c>
      <c r="L101" s="112"/>
    </row>
    <row r="102" spans="2:47" s="9" customFormat="1" ht="19.95" customHeight="1">
      <c r="B102" s="112"/>
      <c r="D102" s="113" t="s">
        <v>277</v>
      </c>
      <c r="E102" s="114"/>
      <c r="F102" s="114"/>
      <c r="G102" s="114"/>
      <c r="H102" s="114"/>
      <c r="I102" s="114"/>
      <c r="J102" s="115">
        <f>J161</f>
        <v>0</v>
      </c>
      <c r="L102" s="112"/>
    </row>
    <row r="103" spans="2:47" s="9" customFormat="1" ht="19.95" customHeight="1">
      <c r="B103" s="112"/>
      <c r="D103" s="113" t="s">
        <v>278</v>
      </c>
      <c r="E103" s="114"/>
      <c r="F103" s="114"/>
      <c r="G103" s="114"/>
      <c r="H103" s="114"/>
      <c r="I103" s="114"/>
      <c r="J103" s="115">
        <f>J167</f>
        <v>0</v>
      </c>
      <c r="L103" s="112"/>
    </row>
    <row r="104" spans="2:47" s="9" customFormat="1" ht="19.95" customHeight="1">
      <c r="B104" s="112"/>
      <c r="D104" s="113" t="s">
        <v>279</v>
      </c>
      <c r="E104" s="114"/>
      <c r="F104" s="114"/>
      <c r="G104" s="114"/>
      <c r="H104" s="114"/>
      <c r="I104" s="114"/>
      <c r="J104" s="115">
        <f>J179</f>
        <v>0</v>
      </c>
      <c r="L104" s="112"/>
    </row>
    <row r="105" spans="2:47" s="9" customFormat="1" ht="19.95" customHeight="1">
      <c r="B105" s="112"/>
      <c r="D105" s="113" t="s">
        <v>280</v>
      </c>
      <c r="E105" s="114"/>
      <c r="F105" s="114"/>
      <c r="G105" s="114"/>
      <c r="H105" s="114"/>
      <c r="I105" s="114"/>
      <c r="J105" s="115">
        <f>J185</f>
        <v>0</v>
      </c>
      <c r="L105" s="112"/>
    </row>
    <row r="106" spans="2:47" s="9" customFormat="1" ht="19.95" customHeight="1">
      <c r="B106" s="112"/>
      <c r="D106" s="113" t="s">
        <v>281</v>
      </c>
      <c r="E106" s="114"/>
      <c r="F106" s="114"/>
      <c r="G106" s="114"/>
      <c r="H106" s="114"/>
      <c r="I106" s="114"/>
      <c r="J106" s="115">
        <f>J189</f>
        <v>0</v>
      </c>
      <c r="L106" s="112"/>
    </row>
    <row r="107" spans="2:47" s="9" customFormat="1" ht="19.95" customHeight="1">
      <c r="B107" s="112"/>
      <c r="D107" s="113" t="s">
        <v>282</v>
      </c>
      <c r="E107" s="114"/>
      <c r="F107" s="114"/>
      <c r="G107" s="114"/>
      <c r="H107" s="114"/>
      <c r="I107" s="114"/>
      <c r="J107" s="115">
        <f>J194</f>
        <v>0</v>
      </c>
      <c r="L107" s="112"/>
    </row>
    <row r="108" spans="2:47" s="9" customFormat="1" ht="19.95" customHeight="1">
      <c r="B108" s="112"/>
      <c r="D108" s="113" t="s">
        <v>283</v>
      </c>
      <c r="E108" s="114"/>
      <c r="F108" s="114"/>
      <c r="G108" s="114"/>
      <c r="H108" s="114"/>
      <c r="I108" s="114"/>
      <c r="J108" s="115">
        <f>J197</f>
        <v>0</v>
      </c>
      <c r="L108" s="112"/>
    </row>
    <row r="109" spans="2:47" s="1" customFormat="1" ht="21.75" customHeight="1">
      <c r="B109" s="32"/>
      <c r="L109" s="32"/>
    </row>
    <row r="110" spans="2:47" s="1" customFormat="1" ht="6.9" customHeight="1">
      <c r="B110" s="44"/>
      <c r="C110" s="45"/>
      <c r="D110" s="45"/>
      <c r="E110" s="45"/>
      <c r="F110" s="45"/>
      <c r="G110" s="45"/>
      <c r="H110" s="45"/>
      <c r="I110" s="45"/>
      <c r="J110" s="45"/>
      <c r="K110" s="45"/>
      <c r="L110" s="32"/>
    </row>
    <row r="114" spans="2:12" s="1" customFormat="1" ht="6.9" customHeight="1">
      <c r="B114" s="46"/>
      <c r="C114" s="47"/>
      <c r="D114" s="47"/>
      <c r="E114" s="47"/>
      <c r="F114" s="47"/>
      <c r="G114" s="47"/>
      <c r="H114" s="47"/>
      <c r="I114" s="47"/>
      <c r="J114" s="47"/>
      <c r="K114" s="47"/>
      <c r="L114" s="32"/>
    </row>
    <row r="115" spans="2:12" s="1" customFormat="1" ht="24.9" customHeight="1">
      <c r="B115" s="32"/>
      <c r="C115" s="21" t="s">
        <v>284</v>
      </c>
      <c r="L115" s="32"/>
    </row>
    <row r="116" spans="2:12" s="1" customFormat="1" ht="6.9" customHeight="1">
      <c r="B116" s="32"/>
      <c r="L116" s="32"/>
    </row>
    <row r="117" spans="2:12" s="1" customFormat="1" ht="12" customHeight="1">
      <c r="B117" s="32"/>
      <c r="C117" s="27" t="s">
        <v>16</v>
      </c>
      <c r="L117" s="32"/>
    </row>
    <row r="118" spans="2:12" s="1" customFormat="1" ht="16.5" customHeight="1">
      <c r="B118" s="32"/>
      <c r="E118" s="270" t="str">
        <f>E7</f>
        <v>TÁBOR - STOKLASNÁ LHOTA, VODOVOD A KANALIZACE</v>
      </c>
      <c r="F118" s="271"/>
      <c r="G118" s="271"/>
      <c r="H118" s="271"/>
      <c r="L118" s="32"/>
    </row>
    <row r="119" spans="2:12" ht="12" customHeight="1">
      <c r="B119" s="20"/>
      <c r="C119" s="27" t="s">
        <v>264</v>
      </c>
      <c r="L119" s="20"/>
    </row>
    <row r="120" spans="2:12" s="1" customFormat="1" ht="16.5" customHeight="1">
      <c r="B120" s="32"/>
      <c r="E120" s="270" t="s">
        <v>265</v>
      </c>
      <c r="F120" s="269"/>
      <c r="G120" s="269"/>
      <c r="H120" s="269"/>
      <c r="L120" s="32"/>
    </row>
    <row r="121" spans="2:12" s="1" customFormat="1" ht="12" customHeight="1">
      <c r="B121" s="32"/>
      <c r="C121" s="27" t="s">
        <v>266</v>
      </c>
      <c r="L121" s="32"/>
    </row>
    <row r="122" spans="2:12" s="1" customFormat="1" ht="16.5" customHeight="1">
      <c r="B122" s="32"/>
      <c r="E122" s="247" t="str">
        <f>E11</f>
        <v>PS-01.1 - ČOV - strojně-technologická část</v>
      </c>
      <c r="F122" s="269"/>
      <c r="G122" s="269"/>
      <c r="H122" s="269"/>
      <c r="L122" s="32"/>
    </row>
    <row r="123" spans="2:12" s="1" customFormat="1" ht="6.9" customHeight="1">
      <c r="B123" s="32"/>
      <c r="L123" s="32"/>
    </row>
    <row r="124" spans="2:12" s="1" customFormat="1" ht="12" customHeight="1">
      <c r="B124" s="32"/>
      <c r="C124" s="27" t="s">
        <v>20</v>
      </c>
      <c r="F124" s="25" t="str">
        <f>F14</f>
        <v>Stoklasná Lhota</v>
      </c>
      <c r="I124" s="27" t="s">
        <v>22</v>
      </c>
      <c r="J124" s="52" t="str">
        <f>IF(J14="","",J14)</f>
        <v>28. 4. 2025</v>
      </c>
      <c r="L124" s="32"/>
    </row>
    <row r="125" spans="2:12" s="1" customFormat="1" ht="6.9" customHeight="1">
      <c r="B125" s="32"/>
      <c r="L125" s="32"/>
    </row>
    <row r="126" spans="2:12" s="1" customFormat="1" ht="25.65" customHeight="1">
      <c r="B126" s="32"/>
      <c r="C126" s="27" t="s">
        <v>24</v>
      </c>
      <c r="F126" s="25" t="str">
        <f>E17</f>
        <v>Vodárenská společnost Táborsko s.r.o.</v>
      </c>
      <c r="I126" s="27" t="s">
        <v>32</v>
      </c>
      <c r="J126" s="30" t="str">
        <f>E23</f>
        <v>Aquaprocon s.r.o., Divize Praha</v>
      </c>
      <c r="L126" s="32"/>
    </row>
    <row r="127" spans="2:12" s="1" customFormat="1" ht="15.15" customHeight="1">
      <c r="B127" s="32"/>
      <c r="C127" s="27" t="s">
        <v>30</v>
      </c>
      <c r="F127" s="25" t="str">
        <f>IF(E20="","",E20)</f>
        <v>Vyplň údaj</v>
      </c>
      <c r="I127" s="27" t="s">
        <v>37</v>
      </c>
      <c r="J127" s="30" t="str">
        <f>E26</f>
        <v>ing. Petr Frouz</v>
      </c>
      <c r="L127" s="32"/>
    </row>
    <row r="128" spans="2:12" s="1" customFormat="1" ht="10.35" customHeight="1">
      <c r="B128" s="32"/>
      <c r="L128" s="32"/>
    </row>
    <row r="129" spans="2:65" s="10" customFormat="1" ht="29.25" customHeight="1">
      <c r="B129" s="116"/>
      <c r="C129" s="117" t="s">
        <v>285</v>
      </c>
      <c r="D129" s="118" t="s">
        <v>66</v>
      </c>
      <c r="E129" s="118" t="s">
        <v>62</v>
      </c>
      <c r="F129" s="118" t="s">
        <v>63</v>
      </c>
      <c r="G129" s="118" t="s">
        <v>286</v>
      </c>
      <c r="H129" s="118" t="s">
        <v>287</v>
      </c>
      <c r="I129" s="118" t="s">
        <v>288</v>
      </c>
      <c r="J129" s="118" t="s">
        <v>271</v>
      </c>
      <c r="K129" s="119" t="s">
        <v>289</v>
      </c>
      <c r="L129" s="116"/>
      <c r="M129" s="59" t="s">
        <v>1</v>
      </c>
      <c r="N129" s="60" t="s">
        <v>45</v>
      </c>
      <c r="O129" s="60" t="s">
        <v>290</v>
      </c>
      <c r="P129" s="60" t="s">
        <v>291</v>
      </c>
      <c r="Q129" s="60" t="s">
        <v>292</v>
      </c>
      <c r="R129" s="60" t="s">
        <v>293</v>
      </c>
      <c r="S129" s="60" t="s">
        <v>294</v>
      </c>
      <c r="T129" s="61" t="s">
        <v>295</v>
      </c>
    </row>
    <row r="130" spans="2:65" s="1" customFormat="1" ht="22.95" customHeight="1">
      <c r="B130" s="32"/>
      <c r="C130" s="64" t="s">
        <v>296</v>
      </c>
      <c r="J130" s="120">
        <f>BK130</f>
        <v>0</v>
      </c>
      <c r="L130" s="32"/>
      <c r="M130" s="62"/>
      <c r="N130" s="53"/>
      <c r="O130" s="53"/>
      <c r="P130" s="121">
        <f>P131</f>
        <v>0</v>
      </c>
      <c r="Q130" s="53"/>
      <c r="R130" s="121">
        <f>R131</f>
        <v>0</v>
      </c>
      <c r="S130" s="53"/>
      <c r="T130" s="122">
        <f>T131</f>
        <v>0</v>
      </c>
      <c r="AT130" s="17" t="s">
        <v>80</v>
      </c>
      <c r="AU130" s="17" t="s">
        <v>273</v>
      </c>
      <c r="BK130" s="123">
        <f>BK131</f>
        <v>0</v>
      </c>
    </row>
    <row r="131" spans="2:65" s="11" customFormat="1" ht="25.95" customHeight="1">
      <c r="B131" s="124"/>
      <c r="D131" s="125" t="s">
        <v>80</v>
      </c>
      <c r="E131" s="126" t="s">
        <v>80</v>
      </c>
      <c r="F131" s="126" t="s">
        <v>297</v>
      </c>
      <c r="I131" s="127"/>
      <c r="J131" s="128">
        <f>BK131</f>
        <v>0</v>
      </c>
      <c r="L131" s="124"/>
      <c r="M131" s="129"/>
      <c r="P131" s="130">
        <f>P132+P151+P161+P167+P179+P185+P189+P194+P197</f>
        <v>0</v>
      </c>
      <c r="R131" s="130">
        <f>R132+R151+R161+R167+R179+R185+R189+R194+R197</f>
        <v>0</v>
      </c>
      <c r="T131" s="131">
        <f>T132+T151+T161+T167+T179+T185+T189+T194+T197</f>
        <v>0</v>
      </c>
      <c r="AR131" s="125" t="s">
        <v>298</v>
      </c>
      <c r="AT131" s="132" t="s">
        <v>80</v>
      </c>
      <c r="AU131" s="132" t="s">
        <v>81</v>
      </c>
      <c r="AY131" s="125" t="s">
        <v>299</v>
      </c>
      <c r="BK131" s="133">
        <f>BK132+BK151+BK161+BK167+BK179+BK185+BK189+BK194+BK197</f>
        <v>0</v>
      </c>
    </row>
    <row r="132" spans="2:65" s="11" customFormat="1" ht="22.95" customHeight="1">
      <c r="B132" s="124"/>
      <c r="D132" s="125" t="s">
        <v>80</v>
      </c>
      <c r="E132" s="134" t="s">
        <v>300</v>
      </c>
      <c r="F132" s="134" t="s">
        <v>301</v>
      </c>
      <c r="I132" s="127"/>
      <c r="J132" s="135">
        <f>BK132</f>
        <v>0</v>
      </c>
      <c r="L132" s="124"/>
      <c r="M132" s="129"/>
      <c r="P132" s="130">
        <f>SUM(P133:P150)</f>
        <v>0</v>
      </c>
      <c r="R132" s="130">
        <f>SUM(R133:R150)</f>
        <v>0</v>
      </c>
      <c r="T132" s="131">
        <f>SUM(T133:T150)</f>
        <v>0</v>
      </c>
      <c r="AR132" s="125" t="s">
        <v>298</v>
      </c>
      <c r="AT132" s="132" t="s">
        <v>80</v>
      </c>
      <c r="AU132" s="132" t="s">
        <v>88</v>
      </c>
      <c r="AY132" s="125" t="s">
        <v>299</v>
      </c>
      <c r="BK132" s="133">
        <f>SUM(BK133:BK150)</f>
        <v>0</v>
      </c>
    </row>
    <row r="133" spans="2:65" s="1" customFormat="1" ht="37.950000000000003" customHeight="1">
      <c r="B133" s="32"/>
      <c r="C133" s="136" t="s">
        <v>88</v>
      </c>
      <c r="D133" s="136" t="s">
        <v>302</v>
      </c>
      <c r="E133" s="137" t="s">
        <v>303</v>
      </c>
      <c r="F133" s="138" t="s">
        <v>304</v>
      </c>
      <c r="G133" s="139" t="s">
        <v>305</v>
      </c>
      <c r="H133" s="140">
        <v>1</v>
      </c>
      <c r="I133" s="141"/>
      <c r="J133" s="142">
        <f>ROUND(I133*H133,2)</f>
        <v>0</v>
      </c>
      <c r="K133" s="138" t="s">
        <v>1</v>
      </c>
      <c r="L133" s="32"/>
      <c r="M133" s="143" t="s">
        <v>1</v>
      </c>
      <c r="N133" s="144" t="s">
        <v>46</v>
      </c>
      <c r="P133" s="145">
        <f>O133*H133</f>
        <v>0</v>
      </c>
      <c r="Q133" s="145">
        <v>0</v>
      </c>
      <c r="R133" s="145">
        <f>Q133*H133</f>
        <v>0</v>
      </c>
      <c r="S133" s="145">
        <v>0</v>
      </c>
      <c r="T133" s="146">
        <f>S133*H133</f>
        <v>0</v>
      </c>
      <c r="AR133" s="147" t="s">
        <v>306</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306</v>
      </c>
      <c r="BM133" s="147" t="s">
        <v>307</v>
      </c>
    </row>
    <row r="134" spans="2:65" s="1" customFormat="1" ht="259.2">
      <c r="B134" s="32"/>
      <c r="D134" s="149" t="s">
        <v>308</v>
      </c>
      <c r="F134" s="150" t="s">
        <v>309</v>
      </c>
      <c r="I134" s="151"/>
      <c r="L134" s="32"/>
      <c r="M134" s="152"/>
      <c r="T134" s="56"/>
      <c r="AT134" s="17" t="s">
        <v>308</v>
      </c>
      <c r="AU134" s="17" t="s">
        <v>90</v>
      </c>
    </row>
    <row r="135" spans="2:65" s="1" customFormat="1" ht="24.15" customHeight="1">
      <c r="B135" s="32"/>
      <c r="C135" s="136" t="s">
        <v>90</v>
      </c>
      <c r="D135" s="136" t="s">
        <v>302</v>
      </c>
      <c r="E135" s="137" t="s">
        <v>310</v>
      </c>
      <c r="F135" s="138" t="s">
        <v>311</v>
      </c>
      <c r="G135" s="139" t="s">
        <v>305</v>
      </c>
      <c r="H135" s="140">
        <v>2</v>
      </c>
      <c r="I135" s="141"/>
      <c r="J135" s="142">
        <f>ROUND(I135*H135,2)</f>
        <v>0</v>
      </c>
      <c r="K135" s="138" t="s">
        <v>1</v>
      </c>
      <c r="L135" s="32"/>
      <c r="M135" s="143" t="s">
        <v>1</v>
      </c>
      <c r="N135" s="144" t="s">
        <v>46</v>
      </c>
      <c r="P135" s="145">
        <f>O135*H135</f>
        <v>0</v>
      </c>
      <c r="Q135" s="145">
        <v>0</v>
      </c>
      <c r="R135" s="145">
        <f>Q135*H135</f>
        <v>0</v>
      </c>
      <c r="S135" s="145">
        <v>0</v>
      </c>
      <c r="T135" s="146">
        <f>S135*H135</f>
        <v>0</v>
      </c>
      <c r="AR135" s="147" t="s">
        <v>306</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306</v>
      </c>
      <c r="BM135" s="147" t="s">
        <v>312</v>
      </c>
    </row>
    <row r="136" spans="2:65" s="1" customFormat="1" ht="105.6">
      <c r="B136" s="32"/>
      <c r="D136" s="149" t="s">
        <v>308</v>
      </c>
      <c r="F136" s="150" t="s">
        <v>313</v>
      </c>
      <c r="I136" s="151"/>
      <c r="L136" s="32"/>
      <c r="M136" s="152"/>
      <c r="T136" s="56"/>
      <c r="AT136" s="17" t="s">
        <v>308</v>
      </c>
      <c r="AU136" s="17" t="s">
        <v>90</v>
      </c>
    </row>
    <row r="137" spans="2:65" s="1" customFormat="1" ht="37.950000000000003" customHeight="1">
      <c r="B137" s="32"/>
      <c r="C137" s="136" t="s">
        <v>298</v>
      </c>
      <c r="D137" s="136" t="s">
        <v>302</v>
      </c>
      <c r="E137" s="137" t="s">
        <v>314</v>
      </c>
      <c r="F137" s="138" t="s">
        <v>315</v>
      </c>
      <c r="G137" s="139" t="s">
        <v>305</v>
      </c>
      <c r="H137" s="140">
        <v>1</v>
      </c>
      <c r="I137" s="141"/>
      <c r="J137" s="142">
        <f>ROUND(I137*H137,2)</f>
        <v>0</v>
      </c>
      <c r="K137" s="138" t="s">
        <v>1</v>
      </c>
      <c r="L137" s="32"/>
      <c r="M137" s="143" t="s">
        <v>1</v>
      </c>
      <c r="N137" s="144" t="s">
        <v>46</v>
      </c>
      <c r="P137" s="145">
        <f>O137*H137</f>
        <v>0</v>
      </c>
      <c r="Q137" s="145">
        <v>0</v>
      </c>
      <c r="R137" s="145">
        <f>Q137*H137</f>
        <v>0</v>
      </c>
      <c r="S137" s="145">
        <v>0</v>
      </c>
      <c r="T137" s="146">
        <f>S137*H137</f>
        <v>0</v>
      </c>
      <c r="AR137" s="147" t="s">
        <v>306</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306</v>
      </c>
      <c r="BM137" s="147" t="s">
        <v>316</v>
      </c>
    </row>
    <row r="138" spans="2:65" s="1" customFormat="1" ht="38.4">
      <c r="B138" s="32"/>
      <c r="D138" s="149" t="s">
        <v>308</v>
      </c>
      <c r="F138" s="150" t="s">
        <v>317</v>
      </c>
      <c r="I138" s="151"/>
      <c r="L138" s="32"/>
      <c r="M138" s="152"/>
      <c r="T138" s="56"/>
      <c r="AT138" s="17" t="s">
        <v>308</v>
      </c>
      <c r="AU138" s="17" t="s">
        <v>90</v>
      </c>
    </row>
    <row r="139" spans="2:65" s="1" customFormat="1" ht="33" customHeight="1">
      <c r="B139" s="32"/>
      <c r="C139" s="136" t="s">
        <v>318</v>
      </c>
      <c r="D139" s="136" t="s">
        <v>302</v>
      </c>
      <c r="E139" s="137" t="s">
        <v>319</v>
      </c>
      <c r="F139" s="138" t="s">
        <v>320</v>
      </c>
      <c r="G139" s="139" t="s">
        <v>305</v>
      </c>
      <c r="H139" s="140">
        <v>2</v>
      </c>
      <c r="I139" s="141"/>
      <c r="J139" s="142">
        <f>ROUND(I139*H139,2)</f>
        <v>0</v>
      </c>
      <c r="K139" s="138" t="s">
        <v>1</v>
      </c>
      <c r="L139" s="32"/>
      <c r="M139" s="143" t="s">
        <v>1</v>
      </c>
      <c r="N139" s="144" t="s">
        <v>46</v>
      </c>
      <c r="P139" s="145">
        <f>O139*H139</f>
        <v>0</v>
      </c>
      <c r="Q139" s="145">
        <v>0</v>
      </c>
      <c r="R139" s="145">
        <f>Q139*H139</f>
        <v>0</v>
      </c>
      <c r="S139" s="145">
        <v>0</v>
      </c>
      <c r="T139" s="146">
        <f>S139*H139</f>
        <v>0</v>
      </c>
      <c r="AR139" s="147" t="s">
        <v>306</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306</v>
      </c>
      <c r="BM139" s="147" t="s">
        <v>321</v>
      </c>
    </row>
    <row r="140" spans="2:65" s="1" customFormat="1" ht="48">
      <c r="B140" s="32"/>
      <c r="D140" s="149" t="s">
        <v>308</v>
      </c>
      <c r="F140" s="150" t="s">
        <v>322</v>
      </c>
      <c r="I140" s="151"/>
      <c r="L140" s="32"/>
      <c r="M140" s="152"/>
      <c r="T140" s="56"/>
      <c r="AT140" s="17" t="s">
        <v>308</v>
      </c>
      <c r="AU140" s="17" t="s">
        <v>90</v>
      </c>
    </row>
    <row r="141" spans="2:65" s="1" customFormat="1" ht="24.15" customHeight="1">
      <c r="B141" s="32"/>
      <c r="C141" s="136" t="s">
        <v>323</v>
      </c>
      <c r="D141" s="136" t="s">
        <v>302</v>
      </c>
      <c r="E141" s="137" t="s">
        <v>324</v>
      </c>
      <c r="F141" s="138" t="s">
        <v>325</v>
      </c>
      <c r="G141" s="139" t="s">
        <v>305</v>
      </c>
      <c r="H141" s="140">
        <v>1</v>
      </c>
      <c r="I141" s="141"/>
      <c r="J141" s="142">
        <f>ROUND(I141*H141,2)</f>
        <v>0</v>
      </c>
      <c r="K141" s="138" t="s">
        <v>1</v>
      </c>
      <c r="L141" s="32"/>
      <c r="M141" s="143" t="s">
        <v>1</v>
      </c>
      <c r="N141" s="144" t="s">
        <v>46</v>
      </c>
      <c r="P141" s="145">
        <f>O141*H141</f>
        <v>0</v>
      </c>
      <c r="Q141" s="145">
        <v>0</v>
      </c>
      <c r="R141" s="145">
        <f>Q141*H141</f>
        <v>0</v>
      </c>
      <c r="S141" s="145">
        <v>0</v>
      </c>
      <c r="T141" s="146">
        <f>S141*H141</f>
        <v>0</v>
      </c>
      <c r="AR141" s="147" t="s">
        <v>306</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306</v>
      </c>
      <c r="BM141" s="147" t="s">
        <v>326</v>
      </c>
    </row>
    <row r="142" spans="2:65" s="1" customFormat="1" ht="48">
      <c r="B142" s="32"/>
      <c r="D142" s="149" t="s">
        <v>308</v>
      </c>
      <c r="F142" s="150" t="s">
        <v>327</v>
      </c>
      <c r="I142" s="151"/>
      <c r="L142" s="32"/>
      <c r="M142" s="152"/>
      <c r="T142" s="56"/>
      <c r="AT142" s="17" t="s">
        <v>308</v>
      </c>
      <c r="AU142" s="17" t="s">
        <v>90</v>
      </c>
    </row>
    <row r="143" spans="2:65" s="1" customFormat="1" ht="24.15" customHeight="1">
      <c r="B143" s="32"/>
      <c r="C143" s="136" t="s">
        <v>328</v>
      </c>
      <c r="D143" s="136" t="s">
        <v>302</v>
      </c>
      <c r="E143" s="137" t="s">
        <v>329</v>
      </c>
      <c r="F143" s="138" t="s">
        <v>330</v>
      </c>
      <c r="G143" s="139" t="s">
        <v>305</v>
      </c>
      <c r="H143" s="140">
        <v>2</v>
      </c>
      <c r="I143" s="141"/>
      <c r="J143" s="142">
        <f>ROUND(I143*H143,2)</f>
        <v>0</v>
      </c>
      <c r="K143" s="138" t="s">
        <v>1</v>
      </c>
      <c r="L143" s="32"/>
      <c r="M143" s="143" t="s">
        <v>1</v>
      </c>
      <c r="N143" s="144" t="s">
        <v>46</v>
      </c>
      <c r="P143" s="145">
        <f>O143*H143</f>
        <v>0</v>
      </c>
      <c r="Q143" s="145">
        <v>0</v>
      </c>
      <c r="R143" s="145">
        <f>Q143*H143</f>
        <v>0</v>
      </c>
      <c r="S143" s="145">
        <v>0</v>
      </c>
      <c r="T143" s="146">
        <f>S143*H143</f>
        <v>0</v>
      </c>
      <c r="AR143" s="147" t="s">
        <v>306</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306</v>
      </c>
      <c r="BM143" s="147" t="s">
        <v>331</v>
      </c>
    </row>
    <row r="144" spans="2:65" s="1" customFormat="1" ht="48">
      <c r="B144" s="32"/>
      <c r="D144" s="149" t="s">
        <v>308</v>
      </c>
      <c r="F144" s="150" t="s">
        <v>332</v>
      </c>
      <c r="I144" s="151"/>
      <c r="L144" s="32"/>
      <c r="M144" s="152"/>
      <c r="T144" s="56"/>
      <c r="AT144" s="17" t="s">
        <v>308</v>
      </c>
      <c r="AU144" s="17" t="s">
        <v>90</v>
      </c>
    </row>
    <row r="145" spans="2:65" s="1" customFormat="1" ht="37.950000000000003" customHeight="1">
      <c r="B145" s="32"/>
      <c r="C145" s="136" t="s">
        <v>333</v>
      </c>
      <c r="D145" s="136" t="s">
        <v>302</v>
      </c>
      <c r="E145" s="137" t="s">
        <v>334</v>
      </c>
      <c r="F145" s="138" t="s">
        <v>335</v>
      </c>
      <c r="G145" s="139" t="s">
        <v>305</v>
      </c>
      <c r="H145" s="140">
        <v>2</v>
      </c>
      <c r="I145" s="141"/>
      <c r="J145" s="142">
        <f>ROUND(I145*H145,2)</f>
        <v>0</v>
      </c>
      <c r="K145" s="138" t="s">
        <v>1</v>
      </c>
      <c r="L145" s="32"/>
      <c r="M145" s="143" t="s">
        <v>1</v>
      </c>
      <c r="N145" s="144" t="s">
        <v>46</v>
      </c>
      <c r="P145" s="145">
        <f>O145*H145</f>
        <v>0</v>
      </c>
      <c r="Q145" s="145">
        <v>0</v>
      </c>
      <c r="R145" s="145">
        <f>Q145*H145</f>
        <v>0</v>
      </c>
      <c r="S145" s="145">
        <v>0</v>
      </c>
      <c r="T145" s="146">
        <f>S145*H145</f>
        <v>0</v>
      </c>
      <c r="AR145" s="147" t="s">
        <v>306</v>
      </c>
      <c r="AT145" s="147" t="s">
        <v>302</v>
      </c>
      <c r="AU145" s="147" t="s">
        <v>90</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306</v>
      </c>
      <c r="BM145" s="147" t="s">
        <v>336</v>
      </c>
    </row>
    <row r="146" spans="2:65" s="1" customFormat="1" ht="24.15" customHeight="1">
      <c r="B146" s="32"/>
      <c r="C146" s="136" t="s">
        <v>337</v>
      </c>
      <c r="D146" s="136" t="s">
        <v>302</v>
      </c>
      <c r="E146" s="137" t="s">
        <v>338</v>
      </c>
      <c r="F146" s="138" t="s">
        <v>339</v>
      </c>
      <c r="G146" s="139" t="s">
        <v>340</v>
      </c>
      <c r="H146" s="140">
        <v>25</v>
      </c>
      <c r="I146" s="141"/>
      <c r="J146" s="142">
        <f>ROUND(I146*H146,2)</f>
        <v>0</v>
      </c>
      <c r="K146" s="138" t="s">
        <v>1</v>
      </c>
      <c r="L146" s="32"/>
      <c r="M146" s="143" t="s">
        <v>1</v>
      </c>
      <c r="N146" s="144" t="s">
        <v>46</v>
      </c>
      <c r="P146" s="145">
        <f>O146*H146</f>
        <v>0</v>
      </c>
      <c r="Q146" s="145">
        <v>0</v>
      </c>
      <c r="R146" s="145">
        <f>Q146*H146</f>
        <v>0</v>
      </c>
      <c r="S146" s="145">
        <v>0</v>
      </c>
      <c r="T146" s="146">
        <f>S146*H146</f>
        <v>0</v>
      </c>
      <c r="AR146" s="147" t="s">
        <v>306</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306</v>
      </c>
      <c r="BM146" s="147" t="s">
        <v>341</v>
      </c>
    </row>
    <row r="147" spans="2:65" s="1" customFormat="1" ht="24.15" customHeight="1">
      <c r="B147" s="32"/>
      <c r="C147" s="136" t="s">
        <v>342</v>
      </c>
      <c r="D147" s="136" t="s">
        <v>302</v>
      </c>
      <c r="E147" s="137" t="s">
        <v>343</v>
      </c>
      <c r="F147" s="138" t="s">
        <v>344</v>
      </c>
      <c r="G147" s="139" t="s">
        <v>305</v>
      </c>
      <c r="H147" s="140">
        <v>1</v>
      </c>
      <c r="I147" s="141"/>
      <c r="J147" s="142">
        <f>ROUND(I147*H147,2)</f>
        <v>0</v>
      </c>
      <c r="K147" s="138" t="s">
        <v>1</v>
      </c>
      <c r="L147" s="32"/>
      <c r="M147" s="143" t="s">
        <v>1</v>
      </c>
      <c r="N147" s="144" t="s">
        <v>46</v>
      </c>
      <c r="P147" s="145">
        <f>O147*H147</f>
        <v>0</v>
      </c>
      <c r="Q147" s="145">
        <v>0</v>
      </c>
      <c r="R147" s="145">
        <f>Q147*H147</f>
        <v>0</v>
      </c>
      <c r="S147" s="145">
        <v>0</v>
      </c>
      <c r="T147" s="146">
        <f>S147*H147</f>
        <v>0</v>
      </c>
      <c r="AR147" s="147" t="s">
        <v>306</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306</v>
      </c>
      <c r="BM147" s="147" t="s">
        <v>345</v>
      </c>
    </row>
    <row r="148" spans="2:65" s="1" customFormat="1" ht="19.2">
      <c r="B148" s="32"/>
      <c r="D148" s="149" t="s">
        <v>308</v>
      </c>
      <c r="F148" s="150" t="s">
        <v>346</v>
      </c>
      <c r="I148" s="151"/>
      <c r="L148" s="32"/>
      <c r="M148" s="152"/>
      <c r="T148" s="56"/>
      <c r="AT148" s="17" t="s">
        <v>308</v>
      </c>
      <c r="AU148" s="17" t="s">
        <v>90</v>
      </c>
    </row>
    <row r="149" spans="2:65" s="1" customFormat="1" ht="24.15" customHeight="1">
      <c r="B149" s="32"/>
      <c r="C149" s="136" t="s">
        <v>347</v>
      </c>
      <c r="D149" s="136" t="s">
        <v>302</v>
      </c>
      <c r="E149" s="137" t="s">
        <v>348</v>
      </c>
      <c r="F149" s="138" t="s">
        <v>349</v>
      </c>
      <c r="G149" s="139" t="s">
        <v>305</v>
      </c>
      <c r="H149" s="140">
        <v>1</v>
      </c>
      <c r="I149" s="141"/>
      <c r="J149" s="142">
        <f>ROUND(I149*H149,2)</f>
        <v>0</v>
      </c>
      <c r="K149" s="138" t="s">
        <v>1</v>
      </c>
      <c r="L149" s="32"/>
      <c r="M149" s="143" t="s">
        <v>1</v>
      </c>
      <c r="N149" s="144" t="s">
        <v>46</v>
      </c>
      <c r="P149" s="145">
        <f>O149*H149</f>
        <v>0</v>
      </c>
      <c r="Q149" s="145">
        <v>0</v>
      </c>
      <c r="R149" s="145">
        <f>Q149*H149</f>
        <v>0</v>
      </c>
      <c r="S149" s="145">
        <v>0</v>
      </c>
      <c r="T149" s="146">
        <f>S149*H149</f>
        <v>0</v>
      </c>
      <c r="AR149" s="147" t="s">
        <v>306</v>
      </c>
      <c r="AT149" s="147" t="s">
        <v>302</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306</v>
      </c>
      <c r="BM149" s="147" t="s">
        <v>350</v>
      </c>
    </row>
    <row r="150" spans="2:65" s="1" customFormat="1" ht="24.15" customHeight="1">
      <c r="B150" s="32"/>
      <c r="C150" s="136" t="s">
        <v>351</v>
      </c>
      <c r="D150" s="136" t="s">
        <v>302</v>
      </c>
      <c r="E150" s="137" t="s">
        <v>352</v>
      </c>
      <c r="F150" s="138" t="s">
        <v>353</v>
      </c>
      <c r="G150" s="139" t="s">
        <v>354</v>
      </c>
      <c r="H150" s="140">
        <v>1</v>
      </c>
      <c r="I150" s="141"/>
      <c r="J150" s="142">
        <f>ROUND(I150*H150,2)</f>
        <v>0</v>
      </c>
      <c r="K150" s="138" t="s">
        <v>1</v>
      </c>
      <c r="L150" s="32"/>
      <c r="M150" s="143" t="s">
        <v>1</v>
      </c>
      <c r="N150" s="144" t="s">
        <v>46</v>
      </c>
      <c r="P150" s="145">
        <f>O150*H150</f>
        <v>0</v>
      </c>
      <c r="Q150" s="145">
        <v>0</v>
      </c>
      <c r="R150" s="145">
        <f>Q150*H150</f>
        <v>0</v>
      </c>
      <c r="S150" s="145">
        <v>0</v>
      </c>
      <c r="T150" s="146">
        <f>S150*H150</f>
        <v>0</v>
      </c>
      <c r="AR150" s="147" t="s">
        <v>306</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306</v>
      </c>
      <c r="BM150" s="147" t="s">
        <v>355</v>
      </c>
    </row>
    <row r="151" spans="2:65" s="11" customFormat="1" ht="22.95" customHeight="1">
      <c r="B151" s="124"/>
      <c r="D151" s="125" t="s">
        <v>80</v>
      </c>
      <c r="E151" s="134" t="s">
        <v>356</v>
      </c>
      <c r="F151" s="134" t="s">
        <v>357</v>
      </c>
      <c r="I151" s="127"/>
      <c r="J151" s="135">
        <f>BK151</f>
        <v>0</v>
      </c>
      <c r="L151" s="124"/>
      <c r="M151" s="129"/>
      <c r="P151" s="130">
        <f>SUM(P152:P160)</f>
        <v>0</v>
      </c>
      <c r="R151" s="130">
        <f>SUM(R152:R160)</f>
        <v>0</v>
      </c>
      <c r="T151" s="131">
        <f>SUM(T152:T160)</f>
        <v>0</v>
      </c>
      <c r="AR151" s="125" t="s">
        <v>298</v>
      </c>
      <c r="AT151" s="132" t="s">
        <v>80</v>
      </c>
      <c r="AU151" s="132" t="s">
        <v>88</v>
      </c>
      <c r="AY151" s="125" t="s">
        <v>299</v>
      </c>
      <c r="BK151" s="133">
        <f>SUM(BK152:BK160)</f>
        <v>0</v>
      </c>
    </row>
    <row r="152" spans="2:65" s="1" customFormat="1" ht="24.15" customHeight="1">
      <c r="B152" s="32"/>
      <c r="C152" s="136" t="s">
        <v>8</v>
      </c>
      <c r="D152" s="136" t="s">
        <v>302</v>
      </c>
      <c r="E152" s="137" t="s">
        <v>358</v>
      </c>
      <c r="F152" s="138" t="s">
        <v>359</v>
      </c>
      <c r="G152" s="139" t="s">
        <v>305</v>
      </c>
      <c r="H152" s="140">
        <v>1</v>
      </c>
      <c r="I152" s="141"/>
      <c r="J152" s="142">
        <f>ROUND(I152*H152,2)</f>
        <v>0</v>
      </c>
      <c r="K152" s="138" t="s">
        <v>1</v>
      </c>
      <c r="L152" s="32"/>
      <c r="M152" s="143" t="s">
        <v>1</v>
      </c>
      <c r="N152" s="144" t="s">
        <v>46</v>
      </c>
      <c r="P152" s="145">
        <f>O152*H152</f>
        <v>0</v>
      </c>
      <c r="Q152" s="145">
        <v>0</v>
      </c>
      <c r="R152" s="145">
        <f>Q152*H152</f>
        <v>0</v>
      </c>
      <c r="S152" s="145">
        <v>0</v>
      </c>
      <c r="T152" s="146">
        <f>S152*H152</f>
        <v>0</v>
      </c>
      <c r="AR152" s="147" t="s">
        <v>306</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306</v>
      </c>
      <c r="BM152" s="147" t="s">
        <v>360</v>
      </c>
    </row>
    <row r="153" spans="2:65" s="1" customFormat="1" ht="192">
      <c r="B153" s="32"/>
      <c r="D153" s="149" t="s">
        <v>308</v>
      </c>
      <c r="F153" s="150" t="s">
        <v>361</v>
      </c>
      <c r="I153" s="151"/>
      <c r="L153" s="32"/>
      <c r="M153" s="152"/>
      <c r="T153" s="56"/>
      <c r="AT153" s="17" t="s">
        <v>308</v>
      </c>
      <c r="AU153" s="17" t="s">
        <v>90</v>
      </c>
    </row>
    <row r="154" spans="2:65" s="1" customFormat="1" ht="24.15" customHeight="1">
      <c r="B154" s="32"/>
      <c r="C154" s="136" t="s">
        <v>362</v>
      </c>
      <c r="D154" s="136" t="s">
        <v>302</v>
      </c>
      <c r="E154" s="137" t="s">
        <v>363</v>
      </c>
      <c r="F154" s="138" t="s">
        <v>364</v>
      </c>
      <c r="G154" s="139" t="s">
        <v>305</v>
      </c>
      <c r="H154" s="140">
        <v>1</v>
      </c>
      <c r="I154" s="141"/>
      <c r="J154" s="142">
        <f>ROUND(I154*H154,2)</f>
        <v>0</v>
      </c>
      <c r="K154" s="138" t="s">
        <v>1</v>
      </c>
      <c r="L154" s="32"/>
      <c r="M154" s="143" t="s">
        <v>1</v>
      </c>
      <c r="N154" s="144" t="s">
        <v>46</v>
      </c>
      <c r="P154" s="145">
        <f>O154*H154</f>
        <v>0</v>
      </c>
      <c r="Q154" s="145">
        <v>0</v>
      </c>
      <c r="R154" s="145">
        <f>Q154*H154</f>
        <v>0</v>
      </c>
      <c r="S154" s="145">
        <v>0</v>
      </c>
      <c r="T154" s="146">
        <f>S154*H154</f>
        <v>0</v>
      </c>
      <c r="AR154" s="147" t="s">
        <v>306</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306</v>
      </c>
      <c r="BM154" s="147" t="s">
        <v>365</v>
      </c>
    </row>
    <row r="155" spans="2:65" s="1" customFormat="1" ht="86.4">
      <c r="B155" s="32"/>
      <c r="D155" s="149" t="s">
        <v>308</v>
      </c>
      <c r="F155" s="150" t="s">
        <v>366</v>
      </c>
      <c r="I155" s="151"/>
      <c r="L155" s="32"/>
      <c r="M155" s="152"/>
      <c r="T155" s="56"/>
      <c r="AT155" s="17" t="s">
        <v>308</v>
      </c>
      <c r="AU155" s="17" t="s">
        <v>90</v>
      </c>
    </row>
    <row r="156" spans="2:65" s="1" customFormat="1" ht="24.15" customHeight="1">
      <c r="B156" s="32"/>
      <c r="C156" s="136" t="s">
        <v>367</v>
      </c>
      <c r="D156" s="136" t="s">
        <v>302</v>
      </c>
      <c r="E156" s="137" t="s">
        <v>368</v>
      </c>
      <c r="F156" s="138" t="s">
        <v>369</v>
      </c>
      <c r="G156" s="139" t="s">
        <v>305</v>
      </c>
      <c r="H156" s="140">
        <v>1</v>
      </c>
      <c r="I156" s="141"/>
      <c r="J156" s="142">
        <f>ROUND(I156*H156,2)</f>
        <v>0</v>
      </c>
      <c r="K156" s="138" t="s">
        <v>1</v>
      </c>
      <c r="L156" s="32"/>
      <c r="M156" s="143" t="s">
        <v>1</v>
      </c>
      <c r="N156" s="144" t="s">
        <v>46</v>
      </c>
      <c r="P156" s="145">
        <f>O156*H156</f>
        <v>0</v>
      </c>
      <c r="Q156" s="145">
        <v>0</v>
      </c>
      <c r="R156" s="145">
        <f>Q156*H156</f>
        <v>0</v>
      </c>
      <c r="S156" s="145">
        <v>0</v>
      </c>
      <c r="T156" s="146">
        <f>S156*H156</f>
        <v>0</v>
      </c>
      <c r="AR156" s="147" t="s">
        <v>306</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306</v>
      </c>
      <c r="BM156" s="147" t="s">
        <v>370</v>
      </c>
    </row>
    <row r="157" spans="2:65" s="1" customFormat="1" ht="115.2">
      <c r="B157" s="32"/>
      <c r="D157" s="149" t="s">
        <v>308</v>
      </c>
      <c r="F157" s="150" t="s">
        <v>371</v>
      </c>
      <c r="I157" s="151"/>
      <c r="L157" s="32"/>
      <c r="M157" s="152"/>
      <c r="T157" s="56"/>
      <c r="AT157" s="17" t="s">
        <v>308</v>
      </c>
      <c r="AU157" s="17" t="s">
        <v>90</v>
      </c>
    </row>
    <row r="158" spans="2:65" s="1" customFormat="1" ht="24.15" customHeight="1">
      <c r="B158" s="32"/>
      <c r="C158" s="136" t="s">
        <v>372</v>
      </c>
      <c r="D158" s="136" t="s">
        <v>302</v>
      </c>
      <c r="E158" s="137" t="s">
        <v>373</v>
      </c>
      <c r="F158" s="138" t="s">
        <v>374</v>
      </c>
      <c r="G158" s="139" t="s">
        <v>375</v>
      </c>
      <c r="H158" s="140">
        <v>3.7</v>
      </c>
      <c r="I158" s="141"/>
      <c r="J158" s="142">
        <f>ROUND(I158*H158,2)</f>
        <v>0</v>
      </c>
      <c r="K158" s="138" t="s">
        <v>1</v>
      </c>
      <c r="L158" s="32"/>
      <c r="M158" s="143" t="s">
        <v>1</v>
      </c>
      <c r="N158" s="144" t="s">
        <v>46</v>
      </c>
      <c r="P158" s="145">
        <f>O158*H158</f>
        <v>0</v>
      </c>
      <c r="Q158" s="145">
        <v>0</v>
      </c>
      <c r="R158" s="145">
        <f>Q158*H158</f>
        <v>0</v>
      </c>
      <c r="S158" s="145">
        <v>0</v>
      </c>
      <c r="T158" s="146">
        <f>S158*H158</f>
        <v>0</v>
      </c>
      <c r="AR158" s="147" t="s">
        <v>306</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306</v>
      </c>
      <c r="BM158" s="147" t="s">
        <v>376</v>
      </c>
    </row>
    <row r="159" spans="2:65" s="1" customFormat="1" ht="67.2">
      <c r="B159" s="32"/>
      <c r="D159" s="149" t="s">
        <v>308</v>
      </c>
      <c r="F159" s="150" t="s">
        <v>377</v>
      </c>
      <c r="I159" s="151"/>
      <c r="L159" s="32"/>
      <c r="M159" s="152"/>
      <c r="T159" s="56"/>
      <c r="AT159" s="17" t="s">
        <v>308</v>
      </c>
      <c r="AU159" s="17" t="s">
        <v>90</v>
      </c>
    </row>
    <row r="160" spans="2:65" s="1" customFormat="1" ht="24.15" customHeight="1">
      <c r="B160" s="32"/>
      <c r="C160" s="136" t="s">
        <v>378</v>
      </c>
      <c r="D160" s="136" t="s">
        <v>302</v>
      </c>
      <c r="E160" s="137" t="s">
        <v>379</v>
      </c>
      <c r="F160" s="138" t="s">
        <v>380</v>
      </c>
      <c r="G160" s="139" t="s">
        <v>354</v>
      </c>
      <c r="H160" s="140">
        <v>1</v>
      </c>
      <c r="I160" s="141"/>
      <c r="J160" s="142">
        <f>ROUND(I160*H160,2)</f>
        <v>0</v>
      </c>
      <c r="K160" s="138" t="s">
        <v>1</v>
      </c>
      <c r="L160" s="32"/>
      <c r="M160" s="143" t="s">
        <v>1</v>
      </c>
      <c r="N160" s="144" t="s">
        <v>46</v>
      </c>
      <c r="P160" s="145">
        <f>O160*H160</f>
        <v>0</v>
      </c>
      <c r="Q160" s="145">
        <v>0</v>
      </c>
      <c r="R160" s="145">
        <f>Q160*H160</f>
        <v>0</v>
      </c>
      <c r="S160" s="145">
        <v>0</v>
      </c>
      <c r="T160" s="146">
        <f>S160*H160</f>
        <v>0</v>
      </c>
      <c r="AR160" s="147" t="s">
        <v>306</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306</v>
      </c>
      <c r="BM160" s="147" t="s">
        <v>381</v>
      </c>
    </row>
    <row r="161" spans="2:65" s="11" customFormat="1" ht="22.95" customHeight="1">
      <c r="B161" s="124"/>
      <c r="D161" s="125" t="s">
        <v>80</v>
      </c>
      <c r="E161" s="134" t="s">
        <v>382</v>
      </c>
      <c r="F161" s="134" t="s">
        <v>383</v>
      </c>
      <c r="I161" s="127"/>
      <c r="J161" s="135">
        <f>BK161</f>
        <v>0</v>
      </c>
      <c r="L161" s="124"/>
      <c r="M161" s="129"/>
      <c r="P161" s="130">
        <f>SUM(P162:P166)</f>
        <v>0</v>
      </c>
      <c r="R161" s="130">
        <f>SUM(R162:R166)</f>
        <v>0</v>
      </c>
      <c r="T161" s="131">
        <f>SUM(T162:T166)</f>
        <v>0</v>
      </c>
      <c r="AR161" s="125" t="s">
        <v>298</v>
      </c>
      <c r="AT161" s="132" t="s">
        <v>80</v>
      </c>
      <c r="AU161" s="132" t="s">
        <v>88</v>
      </c>
      <c r="AY161" s="125" t="s">
        <v>299</v>
      </c>
      <c r="BK161" s="133">
        <f>SUM(BK162:BK166)</f>
        <v>0</v>
      </c>
    </row>
    <row r="162" spans="2:65" s="1" customFormat="1" ht="24.15" customHeight="1">
      <c r="B162" s="32"/>
      <c r="C162" s="136" t="s">
        <v>384</v>
      </c>
      <c r="D162" s="136" t="s">
        <v>302</v>
      </c>
      <c r="E162" s="137" t="s">
        <v>385</v>
      </c>
      <c r="F162" s="138" t="s">
        <v>386</v>
      </c>
      <c r="G162" s="139" t="s">
        <v>305</v>
      </c>
      <c r="H162" s="140">
        <v>2</v>
      </c>
      <c r="I162" s="141"/>
      <c r="J162" s="142">
        <f>ROUND(I162*H162,2)</f>
        <v>0</v>
      </c>
      <c r="K162" s="138" t="s">
        <v>1</v>
      </c>
      <c r="L162" s="32"/>
      <c r="M162" s="143" t="s">
        <v>1</v>
      </c>
      <c r="N162" s="144" t="s">
        <v>46</v>
      </c>
      <c r="P162" s="145">
        <f>O162*H162</f>
        <v>0</v>
      </c>
      <c r="Q162" s="145">
        <v>0</v>
      </c>
      <c r="R162" s="145">
        <f>Q162*H162</f>
        <v>0</v>
      </c>
      <c r="S162" s="145">
        <v>0</v>
      </c>
      <c r="T162" s="146">
        <f>S162*H162</f>
        <v>0</v>
      </c>
      <c r="AR162" s="147" t="s">
        <v>306</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306</v>
      </c>
      <c r="BM162" s="147" t="s">
        <v>387</v>
      </c>
    </row>
    <row r="163" spans="2:65" s="1" customFormat="1" ht="192">
      <c r="B163" s="32"/>
      <c r="D163" s="149" t="s">
        <v>308</v>
      </c>
      <c r="F163" s="150" t="s">
        <v>388</v>
      </c>
      <c r="I163" s="151"/>
      <c r="L163" s="32"/>
      <c r="M163" s="152"/>
      <c r="T163" s="56"/>
      <c r="AT163" s="17" t="s">
        <v>308</v>
      </c>
      <c r="AU163" s="17" t="s">
        <v>90</v>
      </c>
    </row>
    <row r="164" spans="2:65" s="1" customFormat="1" ht="24.15" customHeight="1">
      <c r="B164" s="32"/>
      <c r="C164" s="136" t="s">
        <v>389</v>
      </c>
      <c r="D164" s="136" t="s">
        <v>302</v>
      </c>
      <c r="E164" s="137" t="s">
        <v>390</v>
      </c>
      <c r="F164" s="138" t="s">
        <v>391</v>
      </c>
      <c r="G164" s="139" t="s">
        <v>305</v>
      </c>
      <c r="H164" s="140">
        <v>1</v>
      </c>
      <c r="I164" s="141"/>
      <c r="J164" s="142">
        <f>ROUND(I164*H164,2)</f>
        <v>0</v>
      </c>
      <c r="K164" s="138" t="s">
        <v>1</v>
      </c>
      <c r="L164" s="32"/>
      <c r="M164" s="143" t="s">
        <v>1</v>
      </c>
      <c r="N164" s="144" t="s">
        <v>46</v>
      </c>
      <c r="P164" s="145">
        <f>O164*H164</f>
        <v>0</v>
      </c>
      <c r="Q164" s="145">
        <v>0</v>
      </c>
      <c r="R164" s="145">
        <f>Q164*H164</f>
        <v>0</v>
      </c>
      <c r="S164" s="145">
        <v>0</v>
      </c>
      <c r="T164" s="146">
        <f>S164*H164</f>
        <v>0</v>
      </c>
      <c r="AR164" s="147" t="s">
        <v>306</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306</v>
      </c>
      <c r="BM164" s="147" t="s">
        <v>392</v>
      </c>
    </row>
    <row r="165" spans="2:65" s="1" customFormat="1" ht="163.19999999999999">
      <c r="B165" s="32"/>
      <c r="D165" s="149" t="s">
        <v>308</v>
      </c>
      <c r="F165" s="150" t="s">
        <v>393</v>
      </c>
      <c r="I165" s="151"/>
      <c r="L165" s="32"/>
      <c r="M165" s="152"/>
      <c r="T165" s="56"/>
      <c r="AT165" s="17" t="s">
        <v>308</v>
      </c>
      <c r="AU165" s="17" t="s">
        <v>90</v>
      </c>
    </row>
    <row r="166" spans="2:65" s="1" customFormat="1" ht="24.15" customHeight="1">
      <c r="B166" s="32"/>
      <c r="C166" s="136" t="s">
        <v>394</v>
      </c>
      <c r="D166" s="136" t="s">
        <v>302</v>
      </c>
      <c r="E166" s="137" t="s">
        <v>395</v>
      </c>
      <c r="F166" s="138" t="s">
        <v>353</v>
      </c>
      <c r="G166" s="139" t="s">
        <v>354</v>
      </c>
      <c r="H166" s="140">
        <v>1</v>
      </c>
      <c r="I166" s="141"/>
      <c r="J166" s="142">
        <f>ROUND(I166*H166,2)</f>
        <v>0</v>
      </c>
      <c r="K166" s="138" t="s">
        <v>1</v>
      </c>
      <c r="L166" s="32"/>
      <c r="M166" s="143" t="s">
        <v>1</v>
      </c>
      <c r="N166" s="144" t="s">
        <v>46</v>
      </c>
      <c r="P166" s="145">
        <f>O166*H166</f>
        <v>0</v>
      </c>
      <c r="Q166" s="145">
        <v>0</v>
      </c>
      <c r="R166" s="145">
        <f>Q166*H166</f>
        <v>0</v>
      </c>
      <c r="S166" s="145">
        <v>0</v>
      </c>
      <c r="T166" s="146">
        <f>S166*H166</f>
        <v>0</v>
      </c>
      <c r="AR166" s="147" t="s">
        <v>306</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306</v>
      </c>
      <c r="BM166" s="147" t="s">
        <v>396</v>
      </c>
    </row>
    <row r="167" spans="2:65" s="11" customFormat="1" ht="22.95" customHeight="1">
      <c r="B167" s="124"/>
      <c r="D167" s="125" t="s">
        <v>80</v>
      </c>
      <c r="E167" s="134" t="s">
        <v>397</v>
      </c>
      <c r="F167" s="134" t="s">
        <v>398</v>
      </c>
      <c r="I167" s="127"/>
      <c r="J167" s="135">
        <f>BK167</f>
        <v>0</v>
      </c>
      <c r="L167" s="124"/>
      <c r="M167" s="129"/>
      <c r="P167" s="130">
        <f>SUM(P168:P178)</f>
        <v>0</v>
      </c>
      <c r="R167" s="130">
        <f>SUM(R168:R178)</f>
        <v>0</v>
      </c>
      <c r="T167" s="131">
        <f>SUM(T168:T178)</f>
        <v>0</v>
      </c>
      <c r="AR167" s="125" t="s">
        <v>298</v>
      </c>
      <c r="AT167" s="132" t="s">
        <v>80</v>
      </c>
      <c r="AU167" s="132" t="s">
        <v>88</v>
      </c>
      <c r="AY167" s="125" t="s">
        <v>299</v>
      </c>
      <c r="BK167" s="133">
        <f>SUM(BK168:BK178)</f>
        <v>0</v>
      </c>
    </row>
    <row r="168" spans="2:65" s="1" customFormat="1" ht="24.15" customHeight="1">
      <c r="B168" s="32"/>
      <c r="C168" s="136" t="s">
        <v>399</v>
      </c>
      <c r="D168" s="136" t="s">
        <v>302</v>
      </c>
      <c r="E168" s="137" t="s">
        <v>400</v>
      </c>
      <c r="F168" s="138" t="s">
        <v>401</v>
      </c>
      <c r="G168" s="139" t="s">
        <v>305</v>
      </c>
      <c r="H168" s="140">
        <v>1</v>
      </c>
      <c r="I168" s="141"/>
      <c r="J168" s="142">
        <f>ROUND(I168*H168,2)</f>
        <v>0</v>
      </c>
      <c r="K168" s="138" t="s">
        <v>1</v>
      </c>
      <c r="L168" s="32"/>
      <c r="M168" s="143" t="s">
        <v>1</v>
      </c>
      <c r="N168" s="144" t="s">
        <v>46</v>
      </c>
      <c r="P168" s="145">
        <f>O168*H168</f>
        <v>0</v>
      </c>
      <c r="Q168" s="145">
        <v>0</v>
      </c>
      <c r="R168" s="145">
        <f>Q168*H168</f>
        <v>0</v>
      </c>
      <c r="S168" s="145">
        <v>0</v>
      </c>
      <c r="T168" s="146">
        <f>S168*H168</f>
        <v>0</v>
      </c>
      <c r="AR168" s="147" t="s">
        <v>306</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306</v>
      </c>
      <c r="BM168" s="147" t="s">
        <v>402</v>
      </c>
    </row>
    <row r="169" spans="2:65" s="1" customFormat="1" ht="124.8">
      <c r="B169" s="32"/>
      <c r="D169" s="149" t="s">
        <v>308</v>
      </c>
      <c r="F169" s="150" t="s">
        <v>403</v>
      </c>
      <c r="I169" s="151"/>
      <c r="L169" s="32"/>
      <c r="M169" s="152"/>
      <c r="T169" s="56"/>
      <c r="AT169" s="17" t="s">
        <v>308</v>
      </c>
      <c r="AU169" s="17" t="s">
        <v>90</v>
      </c>
    </row>
    <row r="170" spans="2:65" s="1" customFormat="1" ht="33" customHeight="1">
      <c r="B170" s="32"/>
      <c r="C170" s="136" t="s">
        <v>7</v>
      </c>
      <c r="D170" s="136" t="s">
        <v>302</v>
      </c>
      <c r="E170" s="137" t="s">
        <v>404</v>
      </c>
      <c r="F170" s="138" t="s">
        <v>405</v>
      </c>
      <c r="G170" s="139" t="s">
        <v>354</v>
      </c>
      <c r="H170" s="140">
        <v>1</v>
      </c>
      <c r="I170" s="141"/>
      <c r="J170" s="142">
        <f>ROUND(I170*H170,2)</f>
        <v>0</v>
      </c>
      <c r="K170" s="138" t="s">
        <v>1</v>
      </c>
      <c r="L170" s="32"/>
      <c r="M170" s="143" t="s">
        <v>1</v>
      </c>
      <c r="N170" s="144" t="s">
        <v>46</v>
      </c>
      <c r="P170" s="145">
        <f>O170*H170</f>
        <v>0</v>
      </c>
      <c r="Q170" s="145">
        <v>0</v>
      </c>
      <c r="R170" s="145">
        <f>Q170*H170</f>
        <v>0</v>
      </c>
      <c r="S170" s="145">
        <v>0</v>
      </c>
      <c r="T170" s="146">
        <f>S170*H170</f>
        <v>0</v>
      </c>
      <c r="AR170" s="147" t="s">
        <v>306</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306</v>
      </c>
      <c r="BM170" s="147" t="s">
        <v>406</v>
      </c>
    </row>
    <row r="171" spans="2:65" s="1" customFormat="1" ht="86.4">
      <c r="B171" s="32"/>
      <c r="D171" s="149" t="s">
        <v>308</v>
      </c>
      <c r="F171" s="150" t="s">
        <v>407</v>
      </c>
      <c r="I171" s="151"/>
      <c r="L171" s="32"/>
      <c r="M171" s="152"/>
      <c r="T171" s="56"/>
      <c r="AT171" s="17" t="s">
        <v>308</v>
      </c>
      <c r="AU171" s="17" t="s">
        <v>90</v>
      </c>
    </row>
    <row r="172" spans="2:65" s="1" customFormat="1" ht="24.15" customHeight="1">
      <c r="B172" s="32"/>
      <c r="C172" s="136" t="s">
        <v>408</v>
      </c>
      <c r="D172" s="136" t="s">
        <v>302</v>
      </c>
      <c r="E172" s="137" t="s">
        <v>409</v>
      </c>
      <c r="F172" s="138" t="s">
        <v>410</v>
      </c>
      <c r="G172" s="139" t="s">
        <v>354</v>
      </c>
      <c r="H172" s="140">
        <v>1</v>
      </c>
      <c r="I172" s="141"/>
      <c r="J172" s="142">
        <f>ROUND(I172*H172,2)</f>
        <v>0</v>
      </c>
      <c r="K172" s="138" t="s">
        <v>1</v>
      </c>
      <c r="L172" s="32"/>
      <c r="M172" s="143" t="s">
        <v>1</v>
      </c>
      <c r="N172" s="144" t="s">
        <v>46</v>
      </c>
      <c r="P172" s="145">
        <f>O172*H172</f>
        <v>0</v>
      </c>
      <c r="Q172" s="145">
        <v>0</v>
      </c>
      <c r="R172" s="145">
        <f>Q172*H172</f>
        <v>0</v>
      </c>
      <c r="S172" s="145">
        <v>0</v>
      </c>
      <c r="T172" s="146">
        <f>S172*H172</f>
        <v>0</v>
      </c>
      <c r="AR172" s="147" t="s">
        <v>306</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306</v>
      </c>
      <c r="BM172" s="147" t="s">
        <v>411</v>
      </c>
    </row>
    <row r="173" spans="2:65" s="1" customFormat="1" ht="67.2">
      <c r="B173" s="32"/>
      <c r="D173" s="149" t="s">
        <v>308</v>
      </c>
      <c r="F173" s="150" t="s">
        <v>412</v>
      </c>
      <c r="I173" s="151"/>
      <c r="L173" s="32"/>
      <c r="M173" s="152"/>
      <c r="T173" s="56"/>
      <c r="AT173" s="17" t="s">
        <v>308</v>
      </c>
      <c r="AU173" s="17" t="s">
        <v>90</v>
      </c>
    </row>
    <row r="174" spans="2:65" s="1" customFormat="1" ht="24.15" customHeight="1">
      <c r="B174" s="32"/>
      <c r="C174" s="136" t="s">
        <v>413</v>
      </c>
      <c r="D174" s="136" t="s">
        <v>302</v>
      </c>
      <c r="E174" s="137" t="s">
        <v>414</v>
      </c>
      <c r="F174" s="138" t="s">
        <v>415</v>
      </c>
      <c r="G174" s="139" t="s">
        <v>305</v>
      </c>
      <c r="H174" s="140">
        <v>1</v>
      </c>
      <c r="I174" s="141"/>
      <c r="J174" s="142">
        <f>ROUND(I174*H174,2)</f>
        <v>0</v>
      </c>
      <c r="K174" s="138" t="s">
        <v>1</v>
      </c>
      <c r="L174" s="32"/>
      <c r="M174" s="143" t="s">
        <v>1</v>
      </c>
      <c r="N174" s="144" t="s">
        <v>46</v>
      </c>
      <c r="P174" s="145">
        <f>O174*H174</f>
        <v>0</v>
      </c>
      <c r="Q174" s="145">
        <v>0</v>
      </c>
      <c r="R174" s="145">
        <f>Q174*H174</f>
        <v>0</v>
      </c>
      <c r="S174" s="145">
        <v>0</v>
      </c>
      <c r="T174" s="146">
        <f>S174*H174</f>
        <v>0</v>
      </c>
      <c r="AR174" s="147" t="s">
        <v>306</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306</v>
      </c>
      <c r="BM174" s="147" t="s">
        <v>416</v>
      </c>
    </row>
    <row r="175" spans="2:65" s="1" customFormat="1" ht="38.4">
      <c r="B175" s="32"/>
      <c r="D175" s="149" t="s">
        <v>308</v>
      </c>
      <c r="F175" s="150" t="s">
        <v>417</v>
      </c>
      <c r="I175" s="151"/>
      <c r="L175" s="32"/>
      <c r="M175" s="152"/>
      <c r="T175" s="56"/>
      <c r="AT175" s="17" t="s">
        <v>308</v>
      </c>
      <c r="AU175" s="17" t="s">
        <v>90</v>
      </c>
    </row>
    <row r="176" spans="2:65" s="1" customFormat="1" ht="33" customHeight="1">
      <c r="B176" s="32"/>
      <c r="C176" s="136" t="s">
        <v>418</v>
      </c>
      <c r="D176" s="136" t="s">
        <v>302</v>
      </c>
      <c r="E176" s="137" t="s">
        <v>419</v>
      </c>
      <c r="F176" s="138" t="s">
        <v>420</v>
      </c>
      <c r="G176" s="139" t="s">
        <v>305</v>
      </c>
      <c r="H176" s="140">
        <v>1</v>
      </c>
      <c r="I176" s="141"/>
      <c r="J176" s="142">
        <f>ROUND(I176*H176,2)</f>
        <v>0</v>
      </c>
      <c r="K176" s="138" t="s">
        <v>1</v>
      </c>
      <c r="L176" s="32"/>
      <c r="M176" s="143" t="s">
        <v>1</v>
      </c>
      <c r="N176" s="144" t="s">
        <v>46</v>
      </c>
      <c r="P176" s="145">
        <f>O176*H176</f>
        <v>0</v>
      </c>
      <c r="Q176" s="145">
        <v>0</v>
      </c>
      <c r="R176" s="145">
        <f>Q176*H176</f>
        <v>0</v>
      </c>
      <c r="S176" s="145">
        <v>0</v>
      </c>
      <c r="T176" s="146">
        <f>S176*H176</f>
        <v>0</v>
      </c>
      <c r="AR176" s="147" t="s">
        <v>306</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306</v>
      </c>
      <c r="BM176" s="147" t="s">
        <v>421</v>
      </c>
    </row>
    <row r="177" spans="2:65" s="1" customFormat="1" ht="48">
      <c r="B177" s="32"/>
      <c r="D177" s="149" t="s">
        <v>308</v>
      </c>
      <c r="F177" s="150" t="s">
        <v>422</v>
      </c>
      <c r="I177" s="151"/>
      <c r="L177" s="32"/>
      <c r="M177" s="152"/>
      <c r="T177" s="56"/>
      <c r="AT177" s="17" t="s">
        <v>308</v>
      </c>
      <c r="AU177" s="17" t="s">
        <v>90</v>
      </c>
    </row>
    <row r="178" spans="2:65" s="1" customFormat="1" ht="24.15" customHeight="1">
      <c r="B178" s="32"/>
      <c r="C178" s="136" t="s">
        <v>423</v>
      </c>
      <c r="D178" s="136" t="s">
        <v>302</v>
      </c>
      <c r="E178" s="137" t="s">
        <v>424</v>
      </c>
      <c r="F178" s="138" t="s">
        <v>353</v>
      </c>
      <c r="G178" s="139" t="s">
        <v>354</v>
      </c>
      <c r="H178" s="140">
        <v>1</v>
      </c>
      <c r="I178" s="141"/>
      <c r="J178" s="142">
        <f>ROUND(I178*H178,2)</f>
        <v>0</v>
      </c>
      <c r="K178" s="138" t="s">
        <v>1</v>
      </c>
      <c r="L178" s="32"/>
      <c r="M178" s="143" t="s">
        <v>1</v>
      </c>
      <c r="N178" s="144" t="s">
        <v>46</v>
      </c>
      <c r="P178" s="145">
        <f>O178*H178</f>
        <v>0</v>
      </c>
      <c r="Q178" s="145">
        <v>0</v>
      </c>
      <c r="R178" s="145">
        <f>Q178*H178</f>
        <v>0</v>
      </c>
      <c r="S178" s="145">
        <v>0</v>
      </c>
      <c r="T178" s="146">
        <f>S178*H178</f>
        <v>0</v>
      </c>
      <c r="AR178" s="147" t="s">
        <v>306</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306</v>
      </c>
      <c r="BM178" s="147" t="s">
        <v>425</v>
      </c>
    </row>
    <row r="179" spans="2:65" s="11" customFormat="1" ht="22.95" customHeight="1">
      <c r="B179" s="124"/>
      <c r="D179" s="125" t="s">
        <v>80</v>
      </c>
      <c r="E179" s="134" t="s">
        <v>426</v>
      </c>
      <c r="F179" s="134" t="s">
        <v>427</v>
      </c>
      <c r="I179" s="127"/>
      <c r="J179" s="135">
        <f>BK179</f>
        <v>0</v>
      </c>
      <c r="L179" s="124"/>
      <c r="M179" s="129"/>
      <c r="P179" s="130">
        <f>SUM(P180:P184)</f>
        <v>0</v>
      </c>
      <c r="R179" s="130">
        <f>SUM(R180:R184)</f>
        <v>0</v>
      </c>
      <c r="T179" s="131">
        <f>SUM(T180:T184)</f>
        <v>0</v>
      </c>
      <c r="AR179" s="125" t="s">
        <v>298</v>
      </c>
      <c r="AT179" s="132" t="s">
        <v>80</v>
      </c>
      <c r="AU179" s="132" t="s">
        <v>88</v>
      </c>
      <c r="AY179" s="125" t="s">
        <v>299</v>
      </c>
      <c r="BK179" s="133">
        <f>SUM(BK180:BK184)</f>
        <v>0</v>
      </c>
    </row>
    <row r="180" spans="2:65" s="1" customFormat="1" ht="24.15" customHeight="1">
      <c r="B180" s="32"/>
      <c r="C180" s="136" t="s">
        <v>428</v>
      </c>
      <c r="D180" s="136" t="s">
        <v>302</v>
      </c>
      <c r="E180" s="137" t="s">
        <v>429</v>
      </c>
      <c r="F180" s="138" t="s">
        <v>430</v>
      </c>
      <c r="G180" s="139" t="s">
        <v>305</v>
      </c>
      <c r="H180" s="140">
        <v>1</v>
      </c>
      <c r="I180" s="141"/>
      <c r="J180" s="142">
        <f>ROUND(I180*H180,2)</f>
        <v>0</v>
      </c>
      <c r="K180" s="138" t="s">
        <v>1</v>
      </c>
      <c r="L180" s="32"/>
      <c r="M180" s="143" t="s">
        <v>1</v>
      </c>
      <c r="N180" s="144" t="s">
        <v>46</v>
      </c>
      <c r="P180" s="145">
        <f>O180*H180</f>
        <v>0</v>
      </c>
      <c r="Q180" s="145">
        <v>0</v>
      </c>
      <c r="R180" s="145">
        <f>Q180*H180</f>
        <v>0</v>
      </c>
      <c r="S180" s="145">
        <v>0</v>
      </c>
      <c r="T180" s="146">
        <f>S180*H180</f>
        <v>0</v>
      </c>
      <c r="AR180" s="147" t="s">
        <v>306</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306</v>
      </c>
      <c r="BM180" s="147" t="s">
        <v>431</v>
      </c>
    </row>
    <row r="181" spans="2:65" s="1" customFormat="1" ht="144">
      <c r="B181" s="32"/>
      <c r="D181" s="149" t="s">
        <v>308</v>
      </c>
      <c r="F181" s="150" t="s">
        <v>432</v>
      </c>
      <c r="I181" s="151"/>
      <c r="L181" s="32"/>
      <c r="M181" s="152"/>
      <c r="T181" s="56"/>
      <c r="AT181" s="17" t="s">
        <v>308</v>
      </c>
      <c r="AU181" s="17" t="s">
        <v>90</v>
      </c>
    </row>
    <row r="182" spans="2:65" s="1" customFormat="1" ht="24.15" customHeight="1">
      <c r="B182" s="32"/>
      <c r="C182" s="136" t="s">
        <v>433</v>
      </c>
      <c r="D182" s="136" t="s">
        <v>302</v>
      </c>
      <c r="E182" s="137" t="s">
        <v>434</v>
      </c>
      <c r="F182" s="138" t="s">
        <v>435</v>
      </c>
      <c r="G182" s="139" t="s">
        <v>305</v>
      </c>
      <c r="H182" s="140">
        <v>1</v>
      </c>
      <c r="I182" s="141"/>
      <c r="J182" s="142">
        <f>ROUND(I182*H182,2)</f>
        <v>0</v>
      </c>
      <c r="K182" s="138" t="s">
        <v>1</v>
      </c>
      <c r="L182" s="32"/>
      <c r="M182" s="143" t="s">
        <v>1</v>
      </c>
      <c r="N182" s="144" t="s">
        <v>46</v>
      </c>
      <c r="P182" s="145">
        <f>O182*H182</f>
        <v>0</v>
      </c>
      <c r="Q182" s="145">
        <v>0</v>
      </c>
      <c r="R182" s="145">
        <f>Q182*H182</f>
        <v>0</v>
      </c>
      <c r="S182" s="145">
        <v>0</v>
      </c>
      <c r="T182" s="146">
        <f>S182*H182</f>
        <v>0</v>
      </c>
      <c r="AR182" s="147" t="s">
        <v>306</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306</v>
      </c>
      <c r="BM182" s="147" t="s">
        <v>436</v>
      </c>
    </row>
    <row r="183" spans="2:65" s="1" customFormat="1" ht="201.6">
      <c r="B183" s="32"/>
      <c r="D183" s="149" t="s">
        <v>308</v>
      </c>
      <c r="F183" s="150" t="s">
        <v>437</v>
      </c>
      <c r="I183" s="151"/>
      <c r="L183" s="32"/>
      <c r="M183" s="152"/>
      <c r="T183" s="56"/>
      <c r="AT183" s="17" t="s">
        <v>308</v>
      </c>
      <c r="AU183" s="17" t="s">
        <v>90</v>
      </c>
    </row>
    <row r="184" spans="2:65" s="1" customFormat="1" ht="24.15" customHeight="1">
      <c r="B184" s="32"/>
      <c r="C184" s="136" t="s">
        <v>438</v>
      </c>
      <c r="D184" s="136" t="s">
        <v>302</v>
      </c>
      <c r="E184" s="137" t="s">
        <v>439</v>
      </c>
      <c r="F184" s="138" t="s">
        <v>440</v>
      </c>
      <c r="G184" s="139" t="s">
        <v>354</v>
      </c>
      <c r="H184" s="140">
        <v>1</v>
      </c>
      <c r="I184" s="141"/>
      <c r="J184" s="142">
        <f>ROUND(I184*H184,2)</f>
        <v>0</v>
      </c>
      <c r="K184" s="138" t="s">
        <v>1</v>
      </c>
      <c r="L184" s="32"/>
      <c r="M184" s="143" t="s">
        <v>1</v>
      </c>
      <c r="N184" s="144" t="s">
        <v>46</v>
      </c>
      <c r="P184" s="145">
        <f>O184*H184</f>
        <v>0</v>
      </c>
      <c r="Q184" s="145">
        <v>0</v>
      </c>
      <c r="R184" s="145">
        <f>Q184*H184</f>
        <v>0</v>
      </c>
      <c r="S184" s="145">
        <v>0</v>
      </c>
      <c r="T184" s="146">
        <f>S184*H184</f>
        <v>0</v>
      </c>
      <c r="AR184" s="147" t="s">
        <v>306</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306</v>
      </c>
      <c r="BM184" s="147" t="s">
        <v>441</v>
      </c>
    </row>
    <row r="185" spans="2:65" s="11" customFormat="1" ht="22.95" customHeight="1">
      <c r="B185" s="124"/>
      <c r="D185" s="125" t="s">
        <v>80</v>
      </c>
      <c r="E185" s="134" t="s">
        <v>442</v>
      </c>
      <c r="F185" s="134" t="s">
        <v>443</v>
      </c>
      <c r="I185" s="127"/>
      <c r="J185" s="135">
        <f>BK185</f>
        <v>0</v>
      </c>
      <c r="L185" s="124"/>
      <c r="M185" s="129"/>
      <c r="P185" s="130">
        <f>SUM(P186:P188)</f>
        <v>0</v>
      </c>
      <c r="R185" s="130">
        <f>SUM(R186:R188)</f>
        <v>0</v>
      </c>
      <c r="T185" s="131">
        <f>SUM(T186:T188)</f>
        <v>0</v>
      </c>
      <c r="AR185" s="125" t="s">
        <v>298</v>
      </c>
      <c r="AT185" s="132" t="s">
        <v>80</v>
      </c>
      <c r="AU185" s="132" t="s">
        <v>88</v>
      </c>
      <c r="AY185" s="125" t="s">
        <v>299</v>
      </c>
      <c r="BK185" s="133">
        <f>SUM(BK186:BK188)</f>
        <v>0</v>
      </c>
    </row>
    <row r="186" spans="2:65" s="1" customFormat="1" ht="37.950000000000003" customHeight="1">
      <c r="B186" s="32"/>
      <c r="C186" s="136" t="s">
        <v>444</v>
      </c>
      <c r="D186" s="136" t="s">
        <v>302</v>
      </c>
      <c r="E186" s="137" t="s">
        <v>445</v>
      </c>
      <c r="F186" s="138" t="s">
        <v>446</v>
      </c>
      <c r="G186" s="139" t="s">
        <v>305</v>
      </c>
      <c r="H186" s="140">
        <v>1</v>
      </c>
      <c r="I186" s="141"/>
      <c r="J186" s="142">
        <f>ROUND(I186*H186,2)</f>
        <v>0</v>
      </c>
      <c r="K186" s="138" t="s">
        <v>1</v>
      </c>
      <c r="L186" s="32"/>
      <c r="M186" s="143" t="s">
        <v>1</v>
      </c>
      <c r="N186" s="144" t="s">
        <v>46</v>
      </c>
      <c r="P186" s="145">
        <f>O186*H186</f>
        <v>0</v>
      </c>
      <c r="Q186" s="145">
        <v>0</v>
      </c>
      <c r="R186" s="145">
        <f>Q186*H186</f>
        <v>0</v>
      </c>
      <c r="S186" s="145">
        <v>0</v>
      </c>
      <c r="T186" s="146">
        <f>S186*H186</f>
        <v>0</v>
      </c>
      <c r="AR186" s="147" t="s">
        <v>306</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306</v>
      </c>
      <c r="BM186" s="147" t="s">
        <v>447</v>
      </c>
    </row>
    <row r="187" spans="2:65" s="1" customFormat="1" ht="33" customHeight="1">
      <c r="B187" s="32"/>
      <c r="C187" s="136" t="s">
        <v>448</v>
      </c>
      <c r="D187" s="136" t="s">
        <v>302</v>
      </c>
      <c r="E187" s="137" t="s">
        <v>449</v>
      </c>
      <c r="F187" s="138" t="s">
        <v>450</v>
      </c>
      <c r="G187" s="139" t="s">
        <v>305</v>
      </c>
      <c r="H187" s="140">
        <v>1</v>
      </c>
      <c r="I187" s="141"/>
      <c r="J187" s="142">
        <f>ROUND(I187*H187,2)</f>
        <v>0</v>
      </c>
      <c r="K187" s="138" t="s">
        <v>1</v>
      </c>
      <c r="L187" s="32"/>
      <c r="M187" s="143" t="s">
        <v>1</v>
      </c>
      <c r="N187" s="144" t="s">
        <v>46</v>
      </c>
      <c r="P187" s="145">
        <f>O187*H187</f>
        <v>0</v>
      </c>
      <c r="Q187" s="145">
        <v>0</v>
      </c>
      <c r="R187" s="145">
        <f>Q187*H187</f>
        <v>0</v>
      </c>
      <c r="S187" s="145">
        <v>0</v>
      </c>
      <c r="T187" s="146">
        <f>S187*H187</f>
        <v>0</v>
      </c>
      <c r="AR187" s="147" t="s">
        <v>306</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306</v>
      </c>
      <c r="BM187" s="147" t="s">
        <v>451</v>
      </c>
    </row>
    <row r="188" spans="2:65" s="1" customFormat="1" ht="24.15" customHeight="1">
      <c r="B188" s="32"/>
      <c r="C188" s="136" t="s">
        <v>452</v>
      </c>
      <c r="D188" s="136" t="s">
        <v>302</v>
      </c>
      <c r="E188" s="137" t="s">
        <v>453</v>
      </c>
      <c r="F188" s="138" t="s">
        <v>440</v>
      </c>
      <c r="G188" s="139" t="s">
        <v>354</v>
      </c>
      <c r="H188" s="140">
        <v>1</v>
      </c>
      <c r="I188" s="141"/>
      <c r="J188" s="142">
        <f>ROUND(I188*H188,2)</f>
        <v>0</v>
      </c>
      <c r="K188" s="138" t="s">
        <v>1</v>
      </c>
      <c r="L188" s="32"/>
      <c r="M188" s="143" t="s">
        <v>1</v>
      </c>
      <c r="N188" s="144" t="s">
        <v>46</v>
      </c>
      <c r="P188" s="145">
        <f>O188*H188</f>
        <v>0</v>
      </c>
      <c r="Q188" s="145">
        <v>0</v>
      </c>
      <c r="R188" s="145">
        <f>Q188*H188</f>
        <v>0</v>
      </c>
      <c r="S188" s="145">
        <v>0</v>
      </c>
      <c r="T188" s="146">
        <f>S188*H188</f>
        <v>0</v>
      </c>
      <c r="AR188" s="147" t="s">
        <v>306</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306</v>
      </c>
      <c r="BM188" s="147" t="s">
        <v>454</v>
      </c>
    </row>
    <row r="189" spans="2:65" s="11" customFormat="1" ht="22.95" customHeight="1">
      <c r="B189" s="124"/>
      <c r="D189" s="125" t="s">
        <v>80</v>
      </c>
      <c r="E189" s="134" t="s">
        <v>455</v>
      </c>
      <c r="F189" s="134" t="s">
        <v>456</v>
      </c>
      <c r="I189" s="127"/>
      <c r="J189" s="135">
        <f>BK189</f>
        <v>0</v>
      </c>
      <c r="L189" s="124"/>
      <c r="M189" s="129"/>
      <c r="P189" s="130">
        <f>SUM(P190:P193)</f>
        <v>0</v>
      </c>
      <c r="R189" s="130">
        <f>SUM(R190:R193)</f>
        <v>0</v>
      </c>
      <c r="T189" s="131">
        <f>SUM(T190:T193)</f>
        <v>0</v>
      </c>
      <c r="AR189" s="125" t="s">
        <v>298</v>
      </c>
      <c r="AT189" s="132" t="s">
        <v>80</v>
      </c>
      <c r="AU189" s="132" t="s">
        <v>88</v>
      </c>
      <c r="AY189" s="125" t="s">
        <v>299</v>
      </c>
      <c r="BK189" s="133">
        <f>SUM(BK190:BK193)</f>
        <v>0</v>
      </c>
    </row>
    <row r="190" spans="2:65" s="1" customFormat="1" ht="24.15" customHeight="1">
      <c r="B190" s="32"/>
      <c r="C190" s="136" t="s">
        <v>457</v>
      </c>
      <c r="D190" s="136" t="s">
        <v>302</v>
      </c>
      <c r="E190" s="137" t="s">
        <v>458</v>
      </c>
      <c r="F190" s="138" t="s">
        <v>459</v>
      </c>
      <c r="G190" s="139" t="s">
        <v>354</v>
      </c>
      <c r="H190" s="140">
        <v>1</v>
      </c>
      <c r="I190" s="141"/>
      <c r="J190" s="142">
        <f>ROUND(I190*H190,2)</f>
        <v>0</v>
      </c>
      <c r="K190" s="138" t="s">
        <v>1</v>
      </c>
      <c r="L190" s="32"/>
      <c r="M190" s="143" t="s">
        <v>1</v>
      </c>
      <c r="N190" s="144" t="s">
        <v>46</v>
      </c>
      <c r="P190" s="145">
        <f>O190*H190</f>
        <v>0</v>
      </c>
      <c r="Q190" s="145">
        <v>0</v>
      </c>
      <c r="R190" s="145">
        <f>Q190*H190</f>
        <v>0</v>
      </c>
      <c r="S190" s="145">
        <v>0</v>
      </c>
      <c r="T190" s="146">
        <f>S190*H190</f>
        <v>0</v>
      </c>
      <c r="AR190" s="147" t="s">
        <v>306</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306</v>
      </c>
      <c r="BM190" s="147" t="s">
        <v>460</v>
      </c>
    </row>
    <row r="191" spans="2:65" s="1" customFormat="1" ht="24.15" customHeight="1">
      <c r="B191" s="32"/>
      <c r="C191" s="136" t="s">
        <v>461</v>
      </c>
      <c r="D191" s="136" t="s">
        <v>302</v>
      </c>
      <c r="E191" s="137" t="s">
        <v>462</v>
      </c>
      <c r="F191" s="138" t="s">
        <v>463</v>
      </c>
      <c r="G191" s="139" t="s">
        <v>354</v>
      </c>
      <c r="H191" s="140">
        <v>1</v>
      </c>
      <c r="I191" s="141"/>
      <c r="J191" s="142">
        <f>ROUND(I191*H191,2)</f>
        <v>0</v>
      </c>
      <c r="K191" s="138" t="s">
        <v>1</v>
      </c>
      <c r="L191" s="32"/>
      <c r="M191" s="143" t="s">
        <v>1</v>
      </c>
      <c r="N191" s="144" t="s">
        <v>46</v>
      </c>
      <c r="P191" s="145">
        <f>O191*H191</f>
        <v>0</v>
      </c>
      <c r="Q191" s="145">
        <v>0</v>
      </c>
      <c r="R191" s="145">
        <f>Q191*H191</f>
        <v>0</v>
      </c>
      <c r="S191" s="145">
        <v>0</v>
      </c>
      <c r="T191" s="146">
        <f>S191*H191</f>
        <v>0</v>
      </c>
      <c r="AR191" s="147" t="s">
        <v>306</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306</v>
      </c>
      <c r="BM191" s="147" t="s">
        <v>464</v>
      </c>
    </row>
    <row r="192" spans="2:65" s="1" customFormat="1" ht="24.15" customHeight="1">
      <c r="B192" s="32"/>
      <c r="C192" s="136" t="s">
        <v>465</v>
      </c>
      <c r="D192" s="136" t="s">
        <v>302</v>
      </c>
      <c r="E192" s="137" t="s">
        <v>466</v>
      </c>
      <c r="F192" s="138" t="s">
        <v>467</v>
      </c>
      <c r="G192" s="139" t="s">
        <v>354</v>
      </c>
      <c r="H192" s="140">
        <v>1</v>
      </c>
      <c r="I192" s="141"/>
      <c r="J192" s="142">
        <f>ROUND(I192*H192,2)</f>
        <v>0</v>
      </c>
      <c r="K192" s="138" t="s">
        <v>1</v>
      </c>
      <c r="L192" s="32"/>
      <c r="M192" s="143" t="s">
        <v>1</v>
      </c>
      <c r="N192" s="144" t="s">
        <v>46</v>
      </c>
      <c r="P192" s="145">
        <f>O192*H192</f>
        <v>0</v>
      </c>
      <c r="Q192" s="145">
        <v>0</v>
      </c>
      <c r="R192" s="145">
        <f>Q192*H192</f>
        <v>0</v>
      </c>
      <c r="S192" s="145">
        <v>0</v>
      </c>
      <c r="T192" s="146">
        <f>S192*H192</f>
        <v>0</v>
      </c>
      <c r="AR192" s="147" t="s">
        <v>306</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306</v>
      </c>
      <c r="BM192" s="147" t="s">
        <v>468</v>
      </c>
    </row>
    <row r="193" spans="2:65" s="1" customFormat="1" ht="24.15" customHeight="1">
      <c r="B193" s="32"/>
      <c r="C193" s="136" t="s">
        <v>469</v>
      </c>
      <c r="D193" s="136" t="s">
        <v>302</v>
      </c>
      <c r="E193" s="137" t="s">
        <v>470</v>
      </c>
      <c r="F193" s="138" t="s">
        <v>471</v>
      </c>
      <c r="G193" s="139" t="s">
        <v>354</v>
      </c>
      <c r="H193" s="140">
        <v>1</v>
      </c>
      <c r="I193" s="141"/>
      <c r="J193" s="142">
        <f>ROUND(I193*H193,2)</f>
        <v>0</v>
      </c>
      <c r="K193" s="138" t="s">
        <v>1</v>
      </c>
      <c r="L193" s="32"/>
      <c r="M193" s="143" t="s">
        <v>1</v>
      </c>
      <c r="N193" s="144" t="s">
        <v>46</v>
      </c>
      <c r="P193" s="145">
        <f>O193*H193</f>
        <v>0</v>
      </c>
      <c r="Q193" s="145">
        <v>0</v>
      </c>
      <c r="R193" s="145">
        <f>Q193*H193</f>
        <v>0</v>
      </c>
      <c r="S193" s="145">
        <v>0</v>
      </c>
      <c r="T193" s="146">
        <f>S193*H193</f>
        <v>0</v>
      </c>
      <c r="AR193" s="147" t="s">
        <v>306</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306</v>
      </c>
      <c r="BM193" s="147" t="s">
        <v>472</v>
      </c>
    </row>
    <row r="194" spans="2:65" s="11" customFormat="1" ht="22.95" customHeight="1">
      <c r="B194" s="124"/>
      <c r="D194" s="125" t="s">
        <v>80</v>
      </c>
      <c r="E194" s="134" t="s">
        <v>473</v>
      </c>
      <c r="F194" s="134" t="s">
        <v>474</v>
      </c>
      <c r="I194" s="127"/>
      <c r="J194" s="135">
        <f>BK194</f>
        <v>0</v>
      </c>
      <c r="L194" s="124"/>
      <c r="M194" s="129"/>
      <c r="P194" s="130">
        <f>SUM(P195:P196)</f>
        <v>0</v>
      </c>
      <c r="R194" s="130">
        <f>SUM(R195:R196)</f>
        <v>0</v>
      </c>
      <c r="T194" s="131">
        <f>SUM(T195:T196)</f>
        <v>0</v>
      </c>
      <c r="AR194" s="125" t="s">
        <v>298</v>
      </c>
      <c r="AT194" s="132" t="s">
        <v>80</v>
      </c>
      <c r="AU194" s="132" t="s">
        <v>88</v>
      </c>
      <c r="AY194" s="125" t="s">
        <v>299</v>
      </c>
      <c r="BK194" s="133">
        <f>SUM(BK195:BK196)</f>
        <v>0</v>
      </c>
    </row>
    <row r="195" spans="2:65" s="1" customFormat="1" ht="16.5" customHeight="1">
      <c r="B195" s="32"/>
      <c r="C195" s="136" t="s">
        <v>475</v>
      </c>
      <c r="D195" s="136" t="s">
        <v>302</v>
      </c>
      <c r="E195" s="137" t="s">
        <v>476</v>
      </c>
      <c r="F195" s="138" t="s">
        <v>477</v>
      </c>
      <c r="G195" s="139" t="s">
        <v>354</v>
      </c>
      <c r="H195" s="140">
        <v>1</v>
      </c>
      <c r="I195" s="141"/>
      <c r="J195" s="142">
        <f>ROUND(I195*H195,2)</f>
        <v>0</v>
      </c>
      <c r="K195" s="138" t="s">
        <v>1</v>
      </c>
      <c r="L195" s="32"/>
      <c r="M195" s="143" t="s">
        <v>1</v>
      </c>
      <c r="N195" s="144" t="s">
        <v>46</v>
      </c>
      <c r="P195" s="145">
        <f>O195*H195</f>
        <v>0</v>
      </c>
      <c r="Q195" s="145">
        <v>0</v>
      </c>
      <c r="R195" s="145">
        <f>Q195*H195</f>
        <v>0</v>
      </c>
      <c r="S195" s="145">
        <v>0</v>
      </c>
      <c r="T195" s="146">
        <f>S195*H195</f>
        <v>0</v>
      </c>
      <c r="AR195" s="147" t="s">
        <v>306</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306</v>
      </c>
      <c r="BM195" s="147" t="s">
        <v>478</v>
      </c>
    </row>
    <row r="196" spans="2:65" s="1" customFormat="1" ht="67.2">
      <c r="B196" s="32"/>
      <c r="D196" s="149" t="s">
        <v>308</v>
      </c>
      <c r="F196" s="150" t="s">
        <v>479</v>
      </c>
      <c r="I196" s="151"/>
      <c r="L196" s="32"/>
      <c r="M196" s="152"/>
      <c r="T196" s="56"/>
      <c r="AT196" s="17" t="s">
        <v>308</v>
      </c>
      <c r="AU196" s="17" t="s">
        <v>90</v>
      </c>
    </row>
    <row r="197" spans="2:65" s="11" customFormat="1" ht="22.95" customHeight="1">
      <c r="B197" s="124"/>
      <c r="D197" s="125" t="s">
        <v>80</v>
      </c>
      <c r="E197" s="134" t="s">
        <v>480</v>
      </c>
      <c r="F197" s="134" t="s">
        <v>481</v>
      </c>
      <c r="I197" s="127"/>
      <c r="J197" s="135">
        <f>BK197</f>
        <v>0</v>
      </c>
      <c r="L197" s="124"/>
      <c r="M197" s="129"/>
      <c r="P197" s="130">
        <f>P198</f>
        <v>0</v>
      </c>
      <c r="R197" s="130">
        <f>R198</f>
        <v>0</v>
      </c>
      <c r="T197" s="131">
        <f>T198</f>
        <v>0</v>
      </c>
      <c r="AR197" s="125" t="s">
        <v>298</v>
      </c>
      <c r="AT197" s="132" t="s">
        <v>80</v>
      </c>
      <c r="AU197" s="132" t="s">
        <v>88</v>
      </c>
      <c r="AY197" s="125" t="s">
        <v>299</v>
      </c>
      <c r="BK197" s="133">
        <f>BK198</f>
        <v>0</v>
      </c>
    </row>
    <row r="198" spans="2:65" s="1" customFormat="1" ht="24.15" customHeight="1">
      <c r="B198" s="32"/>
      <c r="C198" s="136" t="s">
        <v>482</v>
      </c>
      <c r="D198" s="136" t="s">
        <v>302</v>
      </c>
      <c r="E198" s="137" t="s">
        <v>483</v>
      </c>
      <c r="F198" s="138" t="s">
        <v>484</v>
      </c>
      <c r="G198" s="139" t="s">
        <v>305</v>
      </c>
      <c r="H198" s="140">
        <v>1</v>
      </c>
      <c r="I198" s="141"/>
      <c r="J198" s="142">
        <f>ROUND(I198*H198,2)</f>
        <v>0</v>
      </c>
      <c r="K198" s="138" t="s">
        <v>1</v>
      </c>
      <c r="L198" s="32"/>
      <c r="M198" s="153" t="s">
        <v>1</v>
      </c>
      <c r="N198" s="154" t="s">
        <v>46</v>
      </c>
      <c r="O198" s="155"/>
      <c r="P198" s="156">
        <f>O198*H198</f>
        <v>0</v>
      </c>
      <c r="Q198" s="156">
        <v>0</v>
      </c>
      <c r="R198" s="156">
        <f>Q198*H198</f>
        <v>0</v>
      </c>
      <c r="S198" s="156">
        <v>0</v>
      </c>
      <c r="T198" s="157">
        <f>S198*H198</f>
        <v>0</v>
      </c>
      <c r="AR198" s="147" t="s">
        <v>306</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306</v>
      </c>
      <c r="BM198" s="147" t="s">
        <v>485</v>
      </c>
    </row>
    <row r="199" spans="2:65" s="1" customFormat="1" ht="6.9" customHeight="1">
      <c r="B199" s="44"/>
      <c r="C199" s="45"/>
      <c r="D199" s="45"/>
      <c r="E199" s="45"/>
      <c r="F199" s="45"/>
      <c r="G199" s="45"/>
      <c r="H199" s="45"/>
      <c r="I199" s="45"/>
      <c r="J199" s="45"/>
      <c r="K199" s="45"/>
      <c r="L199" s="32"/>
    </row>
  </sheetData>
  <sheetProtection algorithmName="SHA-512" hashValue="eKEm1Gx0xobC0otXYKcQmyEhX0AMk8UnsmcT4MdRF62iqSnl22bIRg0P62p8qQPypNbKkHOHON169ex8UKjnDw==" saltValue="BwShuIouOcXc9/GRILqU14Ldwp6ZpGkFoV3yVeoFgzyha/ZjCsP3LC4iNMXhgTIOtQ4oQ48NQMiDxhPRFTUQnw==" spinCount="100000" sheet="1" objects="1" scenarios="1" formatColumns="0" formatRows="0" autoFilter="0"/>
  <autoFilter ref="C129:K198" xr:uid="{00000000-0009-0000-0000-000001000000}"/>
  <mergeCells count="12">
    <mergeCell ref="E122:H122"/>
    <mergeCell ref="L2:V2"/>
    <mergeCell ref="E85:H85"/>
    <mergeCell ref="E87:H87"/>
    <mergeCell ref="E89:H89"/>
    <mergeCell ref="E118:H118"/>
    <mergeCell ref="E120:H12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33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153</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3118</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ROUND((SUM(BE127:BE336)),  2)</f>
        <v>0</v>
      </c>
      <c r="I35" s="96">
        <v>0.21</v>
      </c>
      <c r="J35" s="86">
        <f>ROUND(((SUM(BE127:BE336))*I35),  2)</f>
        <v>0</v>
      </c>
      <c r="L35" s="32"/>
    </row>
    <row r="36" spans="2:12" s="1" customFormat="1" ht="14.4" customHeight="1">
      <c r="B36" s="32"/>
      <c r="E36" s="27" t="s">
        <v>47</v>
      </c>
      <c r="F36" s="86">
        <f>ROUND((SUM(BF127:BF336)),  2)</f>
        <v>0</v>
      </c>
      <c r="I36" s="96">
        <v>0.12</v>
      </c>
      <c r="J36" s="86">
        <f>ROUND(((SUM(BF127:BF336))*I36),  2)</f>
        <v>0</v>
      </c>
      <c r="L36" s="32"/>
    </row>
    <row r="37" spans="2:12" s="1" customFormat="1" ht="14.4" hidden="1" customHeight="1">
      <c r="B37" s="32"/>
      <c r="E37" s="27" t="s">
        <v>48</v>
      </c>
      <c r="F37" s="86">
        <f>ROUND((SUM(BG127:BG336)),  2)</f>
        <v>0</v>
      </c>
      <c r="I37" s="96">
        <v>0.21</v>
      </c>
      <c r="J37" s="86">
        <f>0</f>
        <v>0</v>
      </c>
      <c r="L37" s="32"/>
    </row>
    <row r="38" spans="2:12" s="1" customFormat="1" ht="14.4" hidden="1" customHeight="1">
      <c r="B38" s="32"/>
      <c r="E38" s="27" t="s">
        <v>49</v>
      </c>
      <c r="F38" s="86">
        <f>ROUND((SUM(BH127:BH336)),  2)</f>
        <v>0</v>
      </c>
      <c r="I38" s="96">
        <v>0.12</v>
      </c>
      <c r="J38" s="86">
        <f>0</f>
        <v>0</v>
      </c>
      <c r="L38" s="32"/>
    </row>
    <row r="39" spans="2:12" s="1" customFormat="1" ht="14.4" hidden="1" customHeight="1">
      <c r="B39" s="32"/>
      <c r="E39" s="27" t="s">
        <v>50</v>
      </c>
      <c r="F39" s="86">
        <f>ROUND((SUM(BI127:BI336)),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01.15 - Stoka A-5-1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9.95" customHeight="1">
      <c r="B101" s="112"/>
      <c r="D101" s="113" t="s">
        <v>1478</v>
      </c>
      <c r="E101" s="114"/>
      <c r="F101" s="114"/>
      <c r="G101" s="114"/>
      <c r="H101" s="114"/>
      <c r="I101" s="114"/>
      <c r="J101" s="115">
        <f>J250</f>
        <v>0</v>
      </c>
      <c r="L101" s="112"/>
    </row>
    <row r="102" spans="2:47" s="9" customFormat="1" ht="19.95" customHeight="1">
      <c r="B102" s="112"/>
      <c r="D102" s="113" t="s">
        <v>1479</v>
      </c>
      <c r="E102" s="114"/>
      <c r="F102" s="114"/>
      <c r="G102" s="114"/>
      <c r="H102" s="114"/>
      <c r="I102" s="114"/>
      <c r="J102" s="115">
        <f>J259</f>
        <v>0</v>
      </c>
      <c r="L102" s="112"/>
    </row>
    <row r="103" spans="2:47" s="9" customFormat="1" ht="19.95" customHeight="1">
      <c r="B103" s="112"/>
      <c r="D103" s="113" t="s">
        <v>1986</v>
      </c>
      <c r="E103" s="114"/>
      <c r="F103" s="114"/>
      <c r="G103" s="114"/>
      <c r="H103" s="114"/>
      <c r="I103" s="114"/>
      <c r="J103" s="115">
        <f>J283</f>
        <v>0</v>
      </c>
      <c r="L103" s="112"/>
    </row>
    <row r="104" spans="2:47" s="9" customFormat="1" ht="19.95" customHeight="1">
      <c r="B104" s="112"/>
      <c r="D104" s="113" t="s">
        <v>1480</v>
      </c>
      <c r="E104" s="114"/>
      <c r="F104" s="114"/>
      <c r="G104" s="114"/>
      <c r="H104" s="114"/>
      <c r="I104" s="114"/>
      <c r="J104" s="115">
        <f>J291</f>
        <v>0</v>
      </c>
      <c r="L104" s="112"/>
    </row>
    <row r="105" spans="2:47" s="9" customFormat="1" ht="19.95" customHeight="1">
      <c r="B105" s="112"/>
      <c r="D105" s="113" t="s">
        <v>1481</v>
      </c>
      <c r="E105" s="114"/>
      <c r="F105" s="114"/>
      <c r="G105" s="114"/>
      <c r="H105" s="114"/>
      <c r="I105" s="114"/>
      <c r="J105" s="115">
        <f>J335</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1473</v>
      </c>
      <c r="F117" s="269"/>
      <c r="G117" s="269"/>
      <c r="H117" s="269"/>
      <c r="L117" s="32"/>
    </row>
    <row r="118" spans="2:63" s="1" customFormat="1" ht="12" customHeight="1">
      <c r="B118" s="32"/>
      <c r="C118" s="27" t="s">
        <v>266</v>
      </c>
      <c r="L118" s="32"/>
    </row>
    <row r="119" spans="2:63" s="1" customFormat="1" ht="16.5" customHeight="1">
      <c r="B119" s="32"/>
      <c r="E119" s="247" t="str">
        <f>E11</f>
        <v>01.15 - Stoka A-5-1</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5.1575908000000004</v>
      </c>
      <c r="S127" s="53"/>
      <c r="T127" s="122">
        <f>T128</f>
        <v>0</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P129+P250+P259+P283+P291+P335</f>
        <v>0</v>
      </c>
      <c r="R128" s="130">
        <f>R129+R250+R259+R283+R291+R335</f>
        <v>5.1575908000000004</v>
      </c>
      <c r="T128" s="131">
        <f>T129+T250+T259+T283+T291+T335</f>
        <v>0</v>
      </c>
      <c r="AR128" s="125" t="s">
        <v>88</v>
      </c>
      <c r="AT128" s="132" t="s">
        <v>80</v>
      </c>
      <c r="AU128" s="132" t="s">
        <v>81</v>
      </c>
      <c r="AY128" s="125" t="s">
        <v>299</v>
      </c>
      <c r="BK128" s="133">
        <f>BK129+BK250+BK259+BK283+BK291+BK335</f>
        <v>0</v>
      </c>
    </row>
    <row r="129" spans="2:65" s="11" customFormat="1" ht="22.95" customHeight="1">
      <c r="B129" s="124"/>
      <c r="D129" s="125" t="s">
        <v>80</v>
      </c>
      <c r="E129" s="134" t="s">
        <v>88</v>
      </c>
      <c r="F129" s="134" t="s">
        <v>1448</v>
      </c>
      <c r="I129" s="127"/>
      <c r="J129" s="135">
        <f>BK129</f>
        <v>0</v>
      </c>
      <c r="L129" s="124"/>
      <c r="M129" s="129"/>
      <c r="P129" s="130">
        <f>SUM(P130:P249)</f>
        <v>0</v>
      </c>
      <c r="R129" s="130">
        <f>SUM(R130:R249)</f>
        <v>0.40074732000000002</v>
      </c>
      <c r="T129" s="131">
        <f>SUM(T130:T249)</f>
        <v>0</v>
      </c>
      <c r="AR129" s="125" t="s">
        <v>88</v>
      </c>
      <c r="AT129" s="132" t="s">
        <v>80</v>
      </c>
      <c r="AU129" s="132" t="s">
        <v>88</v>
      </c>
      <c r="AY129" s="125" t="s">
        <v>299</v>
      </c>
      <c r="BK129" s="133">
        <f>SUM(BK130:BK249)</f>
        <v>0</v>
      </c>
    </row>
    <row r="130" spans="2:65" s="1" customFormat="1" ht="24.15" customHeight="1">
      <c r="B130" s="32"/>
      <c r="C130" s="136" t="s">
        <v>88</v>
      </c>
      <c r="D130" s="136" t="s">
        <v>302</v>
      </c>
      <c r="E130" s="137" t="s">
        <v>1484</v>
      </c>
      <c r="F130" s="138" t="s">
        <v>1485</v>
      </c>
      <c r="G130" s="139" t="s">
        <v>1486</v>
      </c>
      <c r="H130" s="140">
        <v>200</v>
      </c>
      <c r="I130" s="141"/>
      <c r="J130" s="142">
        <f>ROUND(I130*H130,2)</f>
        <v>0</v>
      </c>
      <c r="K130" s="138" t="s">
        <v>1487</v>
      </c>
      <c r="L130" s="32"/>
      <c r="M130" s="143" t="s">
        <v>1</v>
      </c>
      <c r="N130" s="144" t="s">
        <v>46</v>
      </c>
      <c r="P130" s="145">
        <f>O130*H130</f>
        <v>0</v>
      </c>
      <c r="Q130" s="145">
        <v>3.0000000000000001E-5</v>
      </c>
      <c r="R130" s="145">
        <f>Q130*H130</f>
        <v>6.0000000000000001E-3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3119</v>
      </c>
    </row>
    <row r="131" spans="2:65" s="12" customFormat="1">
      <c r="B131" s="170"/>
      <c r="D131" s="149" t="s">
        <v>1489</v>
      </c>
      <c r="E131" s="171" t="s">
        <v>1</v>
      </c>
      <c r="F131" s="172" t="s">
        <v>1490</v>
      </c>
      <c r="H131" s="171" t="s">
        <v>1</v>
      </c>
      <c r="I131" s="173"/>
      <c r="L131" s="170"/>
      <c r="M131" s="174"/>
      <c r="T131" s="175"/>
      <c r="AT131" s="171" t="s">
        <v>1489</v>
      </c>
      <c r="AU131" s="171" t="s">
        <v>90</v>
      </c>
      <c r="AV131" s="12" t="s">
        <v>88</v>
      </c>
      <c r="AW131" s="12" t="s">
        <v>36</v>
      </c>
      <c r="AX131" s="12" t="s">
        <v>81</v>
      </c>
      <c r="AY131" s="171" t="s">
        <v>299</v>
      </c>
    </row>
    <row r="132" spans="2:65" s="12" customFormat="1">
      <c r="B132" s="170"/>
      <c r="D132" s="149" t="s">
        <v>1489</v>
      </c>
      <c r="E132" s="171" t="s">
        <v>1</v>
      </c>
      <c r="F132" s="172" t="s">
        <v>3120</v>
      </c>
      <c r="H132" s="171" t="s">
        <v>1</v>
      </c>
      <c r="I132" s="173"/>
      <c r="L132" s="170"/>
      <c r="M132" s="174"/>
      <c r="T132" s="175"/>
      <c r="AT132" s="171" t="s">
        <v>1489</v>
      </c>
      <c r="AU132" s="171" t="s">
        <v>90</v>
      </c>
      <c r="AV132" s="12" t="s">
        <v>88</v>
      </c>
      <c r="AW132" s="12" t="s">
        <v>36</v>
      </c>
      <c r="AX132" s="12" t="s">
        <v>81</v>
      </c>
      <c r="AY132" s="171" t="s">
        <v>299</v>
      </c>
    </row>
    <row r="133" spans="2:65" s="12" customFormat="1">
      <c r="B133" s="170"/>
      <c r="D133" s="149" t="s">
        <v>1489</v>
      </c>
      <c r="E133" s="171" t="s">
        <v>1</v>
      </c>
      <c r="F133" s="172" t="s">
        <v>3121</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3122</v>
      </c>
      <c r="H134" s="179">
        <v>200</v>
      </c>
      <c r="I134" s="180"/>
      <c r="L134" s="176"/>
      <c r="M134" s="181"/>
      <c r="T134" s="182"/>
      <c r="AT134" s="177" t="s">
        <v>1489</v>
      </c>
      <c r="AU134" s="177" t="s">
        <v>90</v>
      </c>
      <c r="AV134" s="13" t="s">
        <v>90</v>
      </c>
      <c r="AW134" s="13" t="s">
        <v>36</v>
      </c>
      <c r="AX134" s="13" t="s">
        <v>88</v>
      </c>
      <c r="AY134" s="177" t="s">
        <v>299</v>
      </c>
    </row>
    <row r="135" spans="2:65" s="1" customFormat="1" ht="24.15" customHeight="1">
      <c r="B135" s="32"/>
      <c r="C135" s="136" t="s">
        <v>90</v>
      </c>
      <c r="D135" s="136" t="s">
        <v>302</v>
      </c>
      <c r="E135" s="137" t="s">
        <v>1497</v>
      </c>
      <c r="F135" s="138" t="s">
        <v>1498</v>
      </c>
      <c r="G135" s="139" t="s">
        <v>1499</v>
      </c>
      <c r="H135" s="140">
        <v>25</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3123</v>
      </c>
    </row>
    <row r="136" spans="2:65" s="12" customFormat="1">
      <c r="B136" s="170"/>
      <c r="D136" s="149" t="s">
        <v>1489</v>
      </c>
      <c r="E136" s="171" t="s">
        <v>1</v>
      </c>
      <c r="F136" s="172" t="s">
        <v>1490</v>
      </c>
      <c r="H136" s="171" t="s">
        <v>1</v>
      </c>
      <c r="I136" s="173"/>
      <c r="L136" s="170"/>
      <c r="M136" s="174"/>
      <c r="T136" s="175"/>
      <c r="AT136" s="171" t="s">
        <v>1489</v>
      </c>
      <c r="AU136" s="171" t="s">
        <v>90</v>
      </c>
      <c r="AV136" s="12" t="s">
        <v>88</v>
      </c>
      <c r="AW136" s="12" t="s">
        <v>36</v>
      </c>
      <c r="AX136" s="12" t="s">
        <v>81</v>
      </c>
      <c r="AY136" s="171" t="s">
        <v>299</v>
      </c>
    </row>
    <row r="137" spans="2:65" s="12" customFormat="1">
      <c r="B137" s="170"/>
      <c r="D137" s="149" t="s">
        <v>1489</v>
      </c>
      <c r="E137" s="171" t="s">
        <v>1</v>
      </c>
      <c r="F137" s="172" t="s">
        <v>3120</v>
      </c>
      <c r="H137" s="171" t="s">
        <v>1</v>
      </c>
      <c r="I137" s="173"/>
      <c r="L137" s="170"/>
      <c r="M137" s="174"/>
      <c r="T137" s="175"/>
      <c r="AT137" s="171" t="s">
        <v>1489</v>
      </c>
      <c r="AU137" s="171" t="s">
        <v>90</v>
      </c>
      <c r="AV137" s="12" t="s">
        <v>88</v>
      </c>
      <c r="AW137" s="12" t="s">
        <v>36</v>
      </c>
      <c r="AX137" s="12" t="s">
        <v>81</v>
      </c>
      <c r="AY137" s="171" t="s">
        <v>299</v>
      </c>
    </row>
    <row r="138" spans="2:65" s="12" customFormat="1">
      <c r="B138" s="170"/>
      <c r="D138" s="149" t="s">
        <v>1489</v>
      </c>
      <c r="E138" s="171" t="s">
        <v>1</v>
      </c>
      <c r="F138" s="172" t="s">
        <v>3121</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423</v>
      </c>
      <c r="H139" s="179">
        <v>25</v>
      </c>
      <c r="I139" s="180"/>
      <c r="L139" s="176"/>
      <c r="M139" s="181"/>
      <c r="T139" s="182"/>
      <c r="AT139" s="177" t="s">
        <v>1489</v>
      </c>
      <c r="AU139" s="177" t="s">
        <v>90</v>
      </c>
      <c r="AV139" s="13" t="s">
        <v>90</v>
      </c>
      <c r="AW139" s="13" t="s">
        <v>36</v>
      </c>
      <c r="AX139" s="13" t="s">
        <v>88</v>
      </c>
      <c r="AY139" s="177" t="s">
        <v>299</v>
      </c>
    </row>
    <row r="140" spans="2:65" s="1" customFormat="1" ht="24.15" customHeight="1">
      <c r="B140" s="32"/>
      <c r="C140" s="136" t="s">
        <v>298</v>
      </c>
      <c r="D140" s="136" t="s">
        <v>302</v>
      </c>
      <c r="E140" s="137" t="s">
        <v>1508</v>
      </c>
      <c r="F140" s="138" t="s">
        <v>1509</v>
      </c>
      <c r="G140" s="139" t="s">
        <v>647</v>
      </c>
      <c r="H140" s="140">
        <v>1.2</v>
      </c>
      <c r="I140" s="141"/>
      <c r="J140" s="142">
        <f>ROUND(I140*H140,2)</f>
        <v>0</v>
      </c>
      <c r="K140" s="138" t="s">
        <v>1487</v>
      </c>
      <c r="L140" s="32"/>
      <c r="M140" s="143" t="s">
        <v>1</v>
      </c>
      <c r="N140" s="144" t="s">
        <v>46</v>
      </c>
      <c r="P140" s="145">
        <f>O140*H140</f>
        <v>0</v>
      </c>
      <c r="Q140" s="145">
        <v>3.6900000000000002E-2</v>
      </c>
      <c r="R140" s="145">
        <f>Q140*H140</f>
        <v>4.428E-2</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3124</v>
      </c>
    </row>
    <row r="141" spans="2:65" s="12" customFormat="1">
      <c r="B141" s="170"/>
      <c r="D141" s="149" t="s">
        <v>1489</v>
      </c>
      <c r="E141" s="171" t="s">
        <v>1</v>
      </c>
      <c r="F141" s="172" t="s">
        <v>1490</v>
      </c>
      <c r="H141" s="171" t="s">
        <v>1</v>
      </c>
      <c r="I141" s="173"/>
      <c r="L141" s="170"/>
      <c r="M141" s="174"/>
      <c r="T141" s="175"/>
      <c r="AT141" s="171" t="s">
        <v>1489</v>
      </c>
      <c r="AU141" s="171" t="s">
        <v>90</v>
      </c>
      <c r="AV141" s="12" t="s">
        <v>88</v>
      </c>
      <c r="AW141" s="12" t="s">
        <v>36</v>
      </c>
      <c r="AX141" s="12" t="s">
        <v>81</v>
      </c>
      <c r="AY141" s="171" t="s">
        <v>299</v>
      </c>
    </row>
    <row r="142" spans="2:65" s="12" customFormat="1">
      <c r="B142" s="170"/>
      <c r="D142" s="149" t="s">
        <v>1489</v>
      </c>
      <c r="E142" s="171" t="s">
        <v>1</v>
      </c>
      <c r="F142" s="172" t="s">
        <v>3120</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3125</v>
      </c>
      <c r="H143" s="179">
        <v>1.2</v>
      </c>
      <c r="I143" s="180"/>
      <c r="L143" s="176"/>
      <c r="M143" s="181"/>
      <c r="T143" s="182"/>
      <c r="AT143" s="177" t="s">
        <v>1489</v>
      </c>
      <c r="AU143" s="177" t="s">
        <v>90</v>
      </c>
      <c r="AV143" s="13" t="s">
        <v>90</v>
      </c>
      <c r="AW143" s="13" t="s">
        <v>36</v>
      </c>
      <c r="AX143" s="13" t="s">
        <v>88</v>
      </c>
      <c r="AY143" s="177" t="s">
        <v>299</v>
      </c>
    </row>
    <row r="144" spans="2:65" s="1" customFormat="1" ht="33" customHeight="1">
      <c r="B144" s="32"/>
      <c r="C144" s="136" t="s">
        <v>318</v>
      </c>
      <c r="D144" s="136" t="s">
        <v>302</v>
      </c>
      <c r="E144" s="137" t="s">
        <v>1803</v>
      </c>
      <c r="F144" s="138" t="s">
        <v>1804</v>
      </c>
      <c r="G144" s="139" t="s">
        <v>1520</v>
      </c>
      <c r="H144" s="140">
        <v>125.07</v>
      </c>
      <c r="I144" s="141"/>
      <c r="J144" s="142">
        <f>ROUND(I144*H144,2)</f>
        <v>0</v>
      </c>
      <c r="K144" s="138" t="s">
        <v>1487</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3126</v>
      </c>
    </row>
    <row r="145" spans="2:51" s="12" customFormat="1">
      <c r="B145" s="170"/>
      <c r="D145" s="149" t="s">
        <v>1489</v>
      </c>
      <c r="E145" s="171" t="s">
        <v>1</v>
      </c>
      <c r="F145" s="172" t="s">
        <v>1490</v>
      </c>
      <c r="H145" s="171" t="s">
        <v>1</v>
      </c>
      <c r="I145" s="173"/>
      <c r="L145" s="170"/>
      <c r="M145" s="174"/>
      <c r="T145" s="175"/>
      <c r="AT145" s="171" t="s">
        <v>1489</v>
      </c>
      <c r="AU145" s="171" t="s">
        <v>90</v>
      </c>
      <c r="AV145" s="12" t="s">
        <v>88</v>
      </c>
      <c r="AW145" s="12" t="s">
        <v>36</v>
      </c>
      <c r="AX145" s="12" t="s">
        <v>81</v>
      </c>
      <c r="AY145" s="171" t="s">
        <v>299</v>
      </c>
    </row>
    <row r="146" spans="2:51" s="12" customFormat="1">
      <c r="B146" s="170"/>
      <c r="D146" s="149" t="s">
        <v>1489</v>
      </c>
      <c r="E146" s="171" t="s">
        <v>1</v>
      </c>
      <c r="F146" s="172" t="s">
        <v>3120</v>
      </c>
      <c r="H146" s="171" t="s">
        <v>1</v>
      </c>
      <c r="I146" s="173"/>
      <c r="L146" s="170"/>
      <c r="M146" s="174"/>
      <c r="T146" s="175"/>
      <c r="AT146" s="171" t="s">
        <v>1489</v>
      </c>
      <c r="AU146" s="171" t="s">
        <v>90</v>
      </c>
      <c r="AV146" s="12" t="s">
        <v>88</v>
      </c>
      <c r="AW146" s="12" t="s">
        <v>36</v>
      </c>
      <c r="AX146" s="12" t="s">
        <v>81</v>
      </c>
      <c r="AY146" s="171" t="s">
        <v>299</v>
      </c>
    </row>
    <row r="147" spans="2:51" s="12" customFormat="1" ht="20.399999999999999">
      <c r="B147" s="170"/>
      <c r="D147" s="149" t="s">
        <v>1489</v>
      </c>
      <c r="E147" s="171" t="s">
        <v>1</v>
      </c>
      <c r="F147" s="172" t="s">
        <v>3127</v>
      </c>
      <c r="H147" s="171" t="s">
        <v>1</v>
      </c>
      <c r="I147" s="173"/>
      <c r="L147" s="170"/>
      <c r="M147" s="174"/>
      <c r="T147" s="175"/>
      <c r="AT147" s="171" t="s">
        <v>1489</v>
      </c>
      <c r="AU147" s="171" t="s">
        <v>90</v>
      </c>
      <c r="AV147" s="12" t="s">
        <v>88</v>
      </c>
      <c r="AW147" s="12" t="s">
        <v>36</v>
      </c>
      <c r="AX147" s="12" t="s">
        <v>81</v>
      </c>
      <c r="AY147" s="171" t="s">
        <v>299</v>
      </c>
    </row>
    <row r="148" spans="2:51" s="13" customFormat="1">
      <c r="B148" s="176"/>
      <c r="D148" s="149" t="s">
        <v>1489</v>
      </c>
      <c r="E148" s="177" t="s">
        <v>1</v>
      </c>
      <c r="F148" s="178" t="s">
        <v>3128</v>
      </c>
      <c r="H148" s="179">
        <v>107.935</v>
      </c>
      <c r="I148" s="180"/>
      <c r="L148" s="176"/>
      <c r="M148" s="181"/>
      <c r="T148" s="182"/>
      <c r="AT148" s="177" t="s">
        <v>1489</v>
      </c>
      <c r="AU148" s="177" t="s">
        <v>90</v>
      </c>
      <c r="AV148" s="13" t="s">
        <v>90</v>
      </c>
      <c r="AW148" s="13" t="s">
        <v>36</v>
      </c>
      <c r="AX148" s="13" t="s">
        <v>81</v>
      </c>
      <c r="AY148" s="177" t="s">
        <v>299</v>
      </c>
    </row>
    <row r="149" spans="2:51" s="15" customFormat="1">
      <c r="B149" s="190"/>
      <c r="D149" s="149" t="s">
        <v>1489</v>
      </c>
      <c r="E149" s="191" t="s">
        <v>1</v>
      </c>
      <c r="F149" s="192" t="s">
        <v>1549</v>
      </c>
      <c r="H149" s="193">
        <v>107.935</v>
      </c>
      <c r="I149" s="194"/>
      <c r="L149" s="190"/>
      <c r="M149" s="195"/>
      <c r="T149" s="196"/>
      <c r="AT149" s="191" t="s">
        <v>1489</v>
      </c>
      <c r="AU149" s="191" t="s">
        <v>90</v>
      </c>
      <c r="AV149" s="15" t="s">
        <v>298</v>
      </c>
      <c r="AW149" s="15" t="s">
        <v>36</v>
      </c>
      <c r="AX149" s="15" t="s">
        <v>81</v>
      </c>
      <c r="AY149" s="191" t="s">
        <v>299</v>
      </c>
    </row>
    <row r="150" spans="2:51" s="12" customFormat="1" ht="20.399999999999999">
      <c r="B150" s="170"/>
      <c r="D150" s="149" t="s">
        <v>1489</v>
      </c>
      <c r="E150" s="171" t="s">
        <v>1</v>
      </c>
      <c r="F150" s="172" t="s">
        <v>3129</v>
      </c>
      <c r="H150" s="171" t="s">
        <v>1</v>
      </c>
      <c r="I150" s="173"/>
      <c r="L150" s="170"/>
      <c r="M150" s="174"/>
      <c r="T150" s="175"/>
      <c r="AT150" s="171" t="s">
        <v>1489</v>
      </c>
      <c r="AU150" s="171" t="s">
        <v>90</v>
      </c>
      <c r="AV150" s="12" t="s">
        <v>88</v>
      </c>
      <c r="AW150" s="12" t="s">
        <v>36</v>
      </c>
      <c r="AX150" s="12" t="s">
        <v>81</v>
      </c>
      <c r="AY150" s="171" t="s">
        <v>299</v>
      </c>
    </row>
    <row r="151" spans="2:51" s="13" customFormat="1">
      <c r="B151" s="176"/>
      <c r="D151" s="149" t="s">
        <v>1489</v>
      </c>
      <c r="E151" s="177" t="s">
        <v>1</v>
      </c>
      <c r="F151" s="178" t="s">
        <v>3130</v>
      </c>
      <c r="H151" s="179">
        <v>150.137</v>
      </c>
      <c r="I151" s="180"/>
      <c r="L151" s="176"/>
      <c r="M151" s="181"/>
      <c r="T151" s="182"/>
      <c r="AT151" s="177" t="s">
        <v>1489</v>
      </c>
      <c r="AU151" s="177" t="s">
        <v>90</v>
      </c>
      <c r="AV151" s="13" t="s">
        <v>90</v>
      </c>
      <c r="AW151" s="13" t="s">
        <v>36</v>
      </c>
      <c r="AX151" s="13" t="s">
        <v>81</v>
      </c>
      <c r="AY151" s="177" t="s">
        <v>299</v>
      </c>
    </row>
    <row r="152" spans="2:51" s="13" customFormat="1">
      <c r="B152" s="176"/>
      <c r="D152" s="149" t="s">
        <v>1489</v>
      </c>
      <c r="E152" s="177" t="s">
        <v>1</v>
      </c>
      <c r="F152" s="178" t="s">
        <v>3131</v>
      </c>
      <c r="H152" s="179">
        <v>20.602</v>
      </c>
      <c r="I152" s="180"/>
      <c r="L152" s="176"/>
      <c r="M152" s="181"/>
      <c r="T152" s="182"/>
      <c r="AT152" s="177" t="s">
        <v>1489</v>
      </c>
      <c r="AU152" s="177" t="s">
        <v>90</v>
      </c>
      <c r="AV152" s="13" t="s">
        <v>90</v>
      </c>
      <c r="AW152" s="13" t="s">
        <v>36</v>
      </c>
      <c r="AX152" s="13" t="s">
        <v>81</v>
      </c>
      <c r="AY152" s="177" t="s">
        <v>299</v>
      </c>
    </row>
    <row r="153" spans="2:51" s="13" customFormat="1">
      <c r="B153" s="176"/>
      <c r="D153" s="149" t="s">
        <v>1489</v>
      </c>
      <c r="E153" s="177" t="s">
        <v>1</v>
      </c>
      <c r="F153" s="178" t="s">
        <v>1904</v>
      </c>
      <c r="H153" s="179">
        <v>4.3259999999999996</v>
      </c>
      <c r="I153" s="180"/>
      <c r="L153" s="176"/>
      <c r="M153" s="181"/>
      <c r="T153" s="182"/>
      <c r="AT153" s="177" t="s">
        <v>1489</v>
      </c>
      <c r="AU153" s="177" t="s">
        <v>90</v>
      </c>
      <c r="AV153" s="13" t="s">
        <v>90</v>
      </c>
      <c r="AW153" s="13" t="s">
        <v>36</v>
      </c>
      <c r="AX153" s="13" t="s">
        <v>81</v>
      </c>
      <c r="AY153" s="177" t="s">
        <v>299</v>
      </c>
    </row>
    <row r="154" spans="2:51" s="15" customFormat="1">
      <c r="B154" s="190"/>
      <c r="D154" s="149" t="s">
        <v>1489</v>
      </c>
      <c r="E154" s="191" t="s">
        <v>1</v>
      </c>
      <c r="F154" s="192" t="s">
        <v>1549</v>
      </c>
      <c r="H154" s="193">
        <v>175.065</v>
      </c>
      <c r="I154" s="194"/>
      <c r="L154" s="190"/>
      <c r="M154" s="195"/>
      <c r="T154" s="196"/>
      <c r="AT154" s="191" t="s">
        <v>1489</v>
      </c>
      <c r="AU154" s="191" t="s">
        <v>90</v>
      </c>
      <c r="AV154" s="15" t="s">
        <v>298</v>
      </c>
      <c r="AW154" s="15" t="s">
        <v>36</v>
      </c>
      <c r="AX154" s="15" t="s">
        <v>81</v>
      </c>
      <c r="AY154" s="191" t="s">
        <v>299</v>
      </c>
    </row>
    <row r="155" spans="2:51" s="12" customFormat="1">
      <c r="B155" s="170"/>
      <c r="D155" s="149" t="s">
        <v>1489</v>
      </c>
      <c r="E155" s="171" t="s">
        <v>1</v>
      </c>
      <c r="F155" s="172" t="s">
        <v>3132</v>
      </c>
      <c r="H155" s="171" t="s">
        <v>1</v>
      </c>
      <c r="I155" s="173"/>
      <c r="L155" s="170"/>
      <c r="M155" s="174"/>
      <c r="T155" s="175"/>
      <c r="AT155" s="171" t="s">
        <v>1489</v>
      </c>
      <c r="AU155" s="171" t="s">
        <v>90</v>
      </c>
      <c r="AV155" s="12" t="s">
        <v>88</v>
      </c>
      <c r="AW155" s="12" t="s">
        <v>36</v>
      </c>
      <c r="AX155" s="12" t="s">
        <v>81</v>
      </c>
      <c r="AY155" s="171" t="s">
        <v>299</v>
      </c>
    </row>
    <row r="156" spans="2:51" s="13" customFormat="1">
      <c r="B156" s="176"/>
      <c r="D156" s="149" t="s">
        <v>1489</v>
      </c>
      <c r="E156" s="177" t="s">
        <v>1</v>
      </c>
      <c r="F156" s="178" t="s">
        <v>3133</v>
      </c>
      <c r="H156" s="179">
        <v>170.78</v>
      </c>
      <c r="I156" s="180"/>
      <c r="L156" s="176"/>
      <c r="M156" s="181"/>
      <c r="T156" s="182"/>
      <c r="AT156" s="177" t="s">
        <v>1489</v>
      </c>
      <c r="AU156" s="177" t="s">
        <v>90</v>
      </c>
      <c r="AV156" s="13" t="s">
        <v>90</v>
      </c>
      <c r="AW156" s="13" t="s">
        <v>36</v>
      </c>
      <c r="AX156" s="13" t="s">
        <v>81</v>
      </c>
      <c r="AY156" s="177" t="s">
        <v>299</v>
      </c>
    </row>
    <row r="157" spans="2:51" s="13" customFormat="1">
      <c r="B157" s="176"/>
      <c r="D157" s="149" t="s">
        <v>1489</v>
      </c>
      <c r="E157" s="177" t="s">
        <v>1</v>
      </c>
      <c r="F157" s="178" t="s">
        <v>3134</v>
      </c>
      <c r="H157" s="179">
        <v>22.931999999999999</v>
      </c>
      <c r="I157" s="180"/>
      <c r="L157" s="176"/>
      <c r="M157" s="181"/>
      <c r="T157" s="182"/>
      <c r="AT157" s="177" t="s">
        <v>1489</v>
      </c>
      <c r="AU157" s="177" t="s">
        <v>90</v>
      </c>
      <c r="AV157" s="13" t="s">
        <v>90</v>
      </c>
      <c r="AW157" s="13" t="s">
        <v>36</v>
      </c>
      <c r="AX157" s="13" t="s">
        <v>81</v>
      </c>
      <c r="AY157" s="177" t="s">
        <v>299</v>
      </c>
    </row>
    <row r="158" spans="2:51" s="13" customFormat="1">
      <c r="B158" s="176"/>
      <c r="D158" s="149" t="s">
        <v>1489</v>
      </c>
      <c r="E158" s="177" t="s">
        <v>1</v>
      </c>
      <c r="F158" s="178" t="s">
        <v>1904</v>
      </c>
      <c r="H158" s="179">
        <v>4.3259999999999996</v>
      </c>
      <c r="I158" s="180"/>
      <c r="L158" s="176"/>
      <c r="M158" s="181"/>
      <c r="T158" s="182"/>
      <c r="AT158" s="177" t="s">
        <v>1489</v>
      </c>
      <c r="AU158" s="177" t="s">
        <v>90</v>
      </c>
      <c r="AV158" s="13" t="s">
        <v>90</v>
      </c>
      <c r="AW158" s="13" t="s">
        <v>36</v>
      </c>
      <c r="AX158" s="13" t="s">
        <v>81</v>
      </c>
      <c r="AY158" s="177" t="s">
        <v>299</v>
      </c>
    </row>
    <row r="159" spans="2:51" s="15" customFormat="1">
      <c r="B159" s="190"/>
      <c r="D159" s="149" t="s">
        <v>1489</v>
      </c>
      <c r="E159" s="191" t="s">
        <v>1</v>
      </c>
      <c r="F159" s="192" t="s">
        <v>1549</v>
      </c>
      <c r="H159" s="193">
        <v>198.03800000000001</v>
      </c>
      <c r="I159" s="194"/>
      <c r="L159" s="190"/>
      <c r="M159" s="195"/>
      <c r="T159" s="196"/>
      <c r="AT159" s="191" t="s">
        <v>1489</v>
      </c>
      <c r="AU159" s="191" t="s">
        <v>90</v>
      </c>
      <c r="AV159" s="15" t="s">
        <v>298</v>
      </c>
      <c r="AW159" s="15" t="s">
        <v>36</v>
      </c>
      <c r="AX159" s="15" t="s">
        <v>81</v>
      </c>
      <c r="AY159" s="191" t="s">
        <v>299</v>
      </c>
    </row>
    <row r="160" spans="2:51" s="14" customFormat="1">
      <c r="B160" s="183"/>
      <c r="D160" s="149" t="s">
        <v>1489</v>
      </c>
      <c r="E160" s="184" t="s">
        <v>1</v>
      </c>
      <c r="F160" s="185" t="s">
        <v>1496</v>
      </c>
      <c r="H160" s="186">
        <v>481.03800000000001</v>
      </c>
      <c r="I160" s="187"/>
      <c r="L160" s="183"/>
      <c r="M160" s="188"/>
      <c r="T160" s="189"/>
      <c r="AT160" s="184" t="s">
        <v>1489</v>
      </c>
      <c r="AU160" s="184" t="s">
        <v>90</v>
      </c>
      <c r="AV160" s="14" t="s">
        <v>318</v>
      </c>
      <c r="AW160" s="14" t="s">
        <v>36</v>
      </c>
      <c r="AX160" s="14" t="s">
        <v>81</v>
      </c>
      <c r="AY160" s="184" t="s">
        <v>299</v>
      </c>
    </row>
    <row r="161" spans="2:65" s="12" customFormat="1">
      <c r="B161" s="170"/>
      <c r="D161" s="149" t="s">
        <v>1489</v>
      </c>
      <c r="E161" s="171" t="s">
        <v>1</v>
      </c>
      <c r="F161" s="172" t="s">
        <v>1530</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3135</v>
      </c>
      <c r="H162" s="179">
        <v>125.07</v>
      </c>
      <c r="I162" s="180"/>
      <c r="L162" s="176"/>
      <c r="M162" s="181"/>
      <c r="T162" s="182"/>
      <c r="AT162" s="177" t="s">
        <v>1489</v>
      </c>
      <c r="AU162" s="177" t="s">
        <v>90</v>
      </c>
      <c r="AV162" s="13" t="s">
        <v>90</v>
      </c>
      <c r="AW162" s="13" t="s">
        <v>36</v>
      </c>
      <c r="AX162" s="13" t="s">
        <v>88</v>
      </c>
      <c r="AY162" s="177" t="s">
        <v>299</v>
      </c>
    </row>
    <row r="163" spans="2:65" s="1" customFormat="1" ht="33" customHeight="1">
      <c r="B163" s="32"/>
      <c r="C163" s="136" t="s">
        <v>323</v>
      </c>
      <c r="D163" s="136" t="s">
        <v>302</v>
      </c>
      <c r="E163" s="137" t="s">
        <v>1811</v>
      </c>
      <c r="F163" s="138" t="s">
        <v>1812</v>
      </c>
      <c r="G163" s="139" t="s">
        <v>1520</v>
      </c>
      <c r="H163" s="140">
        <v>19.242000000000001</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3136</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3120</v>
      </c>
      <c r="H165" s="171" t="s">
        <v>1</v>
      </c>
      <c r="I165" s="173"/>
      <c r="L165" s="170"/>
      <c r="M165" s="174"/>
      <c r="T165" s="175"/>
      <c r="AT165" s="171" t="s">
        <v>1489</v>
      </c>
      <c r="AU165" s="171" t="s">
        <v>90</v>
      </c>
      <c r="AV165" s="12" t="s">
        <v>88</v>
      </c>
      <c r="AW165" s="12" t="s">
        <v>36</v>
      </c>
      <c r="AX165" s="12" t="s">
        <v>81</v>
      </c>
      <c r="AY165" s="171" t="s">
        <v>299</v>
      </c>
    </row>
    <row r="166" spans="2:65" s="12" customFormat="1">
      <c r="B166" s="170"/>
      <c r="D166" s="149" t="s">
        <v>1489</v>
      </c>
      <c r="E166" s="171" t="s">
        <v>1</v>
      </c>
      <c r="F166" s="172" t="s">
        <v>1535</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E167" s="177" t="s">
        <v>1</v>
      </c>
      <c r="F167" s="178" t="s">
        <v>3137</v>
      </c>
      <c r="H167" s="179">
        <v>19.242000000000001</v>
      </c>
      <c r="I167" s="180"/>
      <c r="L167" s="176"/>
      <c r="M167" s="181"/>
      <c r="T167" s="182"/>
      <c r="AT167" s="177" t="s">
        <v>1489</v>
      </c>
      <c r="AU167" s="177" t="s">
        <v>90</v>
      </c>
      <c r="AV167" s="13" t="s">
        <v>90</v>
      </c>
      <c r="AW167" s="13" t="s">
        <v>36</v>
      </c>
      <c r="AX167" s="13" t="s">
        <v>88</v>
      </c>
      <c r="AY167" s="177" t="s">
        <v>299</v>
      </c>
    </row>
    <row r="168" spans="2:65" s="1" customFormat="1" ht="33" customHeight="1">
      <c r="B168" s="32"/>
      <c r="C168" s="136" t="s">
        <v>328</v>
      </c>
      <c r="D168" s="136" t="s">
        <v>302</v>
      </c>
      <c r="E168" s="137" t="s">
        <v>1815</v>
      </c>
      <c r="F168" s="138" t="s">
        <v>1816</v>
      </c>
      <c r="G168" s="139" t="s">
        <v>1520</v>
      </c>
      <c r="H168" s="140">
        <v>336.72699999999998</v>
      </c>
      <c r="I168" s="141"/>
      <c r="J168" s="142">
        <f>ROUND(I168*H168,2)</f>
        <v>0</v>
      </c>
      <c r="K168" s="138" t="s">
        <v>1487</v>
      </c>
      <c r="L168" s="32"/>
      <c r="M168" s="143" t="s">
        <v>1</v>
      </c>
      <c r="N168" s="144" t="s">
        <v>46</v>
      </c>
      <c r="P168" s="145">
        <f>O168*H168</f>
        <v>0</v>
      </c>
      <c r="Q168" s="145">
        <v>0</v>
      </c>
      <c r="R168" s="145">
        <f>Q168*H168</f>
        <v>0</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3138</v>
      </c>
    </row>
    <row r="169" spans="2:65" s="12" customFormat="1">
      <c r="B169" s="170"/>
      <c r="D169" s="149" t="s">
        <v>1489</v>
      </c>
      <c r="E169" s="171" t="s">
        <v>1</v>
      </c>
      <c r="F169" s="172" t="s">
        <v>1490</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3120</v>
      </c>
      <c r="H170" s="171" t="s">
        <v>1</v>
      </c>
      <c r="I170" s="173"/>
      <c r="L170" s="170"/>
      <c r="M170" s="174"/>
      <c r="T170" s="175"/>
      <c r="AT170" s="171" t="s">
        <v>1489</v>
      </c>
      <c r="AU170" s="171" t="s">
        <v>90</v>
      </c>
      <c r="AV170" s="12" t="s">
        <v>88</v>
      </c>
      <c r="AW170" s="12" t="s">
        <v>36</v>
      </c>
      <c r="AX170" s="12" t="s">
        <v>81</v>
      </c>
      <c r="AY170" s="171" t="s">
        <v>299</v>
      </c>
    </row>
    <row r="171" spans="2:65" s="12" customFormat="1">
      <c r="B171" s="170"/>
      <c r="D171" s="149" t="s">
        <v>1489</v>
      </c>
      <c r="E171" s="171" t="s">
        <v>1</v>
      </c>
      <c r="F171" s="172" t="s">
        <v>1540</v>
      </c>
      <c r="H171" s="171" t="s">
        <v>1</v>
      </c>
      <c r="I171" s="173"/>
      <c r="L171" s="170"/>
      <c r="M171" s="174"/>
      <c r="T171" s="175"/>
      <c r="AT171" s="171" t="s">
        <v>1489</v>
      </c>
      <c r="AU171" s="171" t="s">
        <v>90</v>
      </c>
      <c r="AV171" s="12" t="s">
        <v>88</v>
      </c>
      <c r="AW171" s="12" t="s">
        <v>36</v>
      </c>
      <c r="AX171" s="12" t="s">
        <v>81</v>
      </c>
      <c r="AY171" s="171" t="s">
        <v>299</v>
      </c>
    </row>
    <row r="172" spans="2:65" s="13" customFormat="1">
      <c r="B172" s="176"/>
      <c r="D172" s="149" t="s">
        <v>1489</v>
      </c>
      <c r="E172" s="177" t="s">
        <v>1</v>
      </c>
      <c r="F172" s="178" t="s">
        <v>3139</v>
      </c>
      <c r="H172" s="179">
        <v>336.72699999999998</v>
      </c>
      <c r="I172" s="180"/>
      <c r="L172" s="176"/>
      <c r="M172" s="181"/>
      <c r="T172" s="182"/>
      <c r="AT172" s="177" t="s">
        <v>1489</v>
      </c>
      <c r="AU172" s="177" t="s">
        <v>90</v>
      </c>
      <c r="AV172" s="13" t="s">
        <v>90</v>
      </c>
      <c r="AW172" s="13" t="s">
        <v>36</v>
      </c>
      <c r="AX172" s="13" t="s">
        <v>88</v>
      </c>
      <c r="AY172" s="177" t="s">
        <v>299</v>
      </c>
    </row>
    <row r="173" spans="2:65" s="1" customFormat="1" ht="24.15" customHeight="1">
      <c r="B173" s="32"/>
      <c r="C173" s="136" t="s">
        <v>333</v>
      </c>
      <c r="D173" s="136" t="s">
        <v>302</v>
      </c>
      <c r="E173" s="137" t="s">
        <v>1571</v>
      </c>
      <c r="F173" s="138" t="s">
        <v>1572</v>
      </c>
      <c r="G173" s="139" t="s">
        <v>1520</v>
      </c>
      <c r="H173" s="140">
        <v>1.9530000000000001</v>
      </c>
      <c r="I173" s="141"/>
      <c r="J173" s="142">
        <f>ROUND(I173*H173,2)</f>
        <v>0</v>
      </c>
      <c r="K173" s="138" t="s">
        <v>1487</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3140</v>
      </c>
    </row>
    <row r="174" spans="2:65" s="12" customFormat="1">
      <c r="B174" s="170"/>
      <c r="D174" s="149" t="s">
        <v>1489</v>
      </c>
      <c r="E174" s="171" t="s">
        <v>1</v>
      </c>
      <c r="F174" s="172" t="s">
        <v>1490</v>
      </c>
      <c r="H174" s="171" t="s">
        <v>1</v>
      </c>
      <c r="I174" s="173"/>
      <c r="L174" s="170"/>
      <c r="M174" s="174"/>
      <c r="T174" s="175"/>
      <c r="AT174" s="171" t="s">
        <v>1489</v>
      </c>
      <c r="AU174" s="171" t="s">
        <v>90</v>
      </c>
      <c r="AV174" s="12" t="s">
        <v>88</v>
      </c>
      <c r="AW174" s="12" t="s">
        <v>36</v>
      </c>
      <c r="AX174" s="12" t="s">
        <v>81</v>
      </c>
      <c r="AY174" s="171" t="s">
        <v>299</v>
      </c>
    </row>
    <row r="175" spans="2:65" s="12" customFormat="1">
      <c r="B175" s="170"/>
      <c r="D175" s="149" t="s">
        <v>1489</v>
      </c>
      <c r="E175" s="171" t="s">
        <v>1</v>
      </c>
      <c r="F175" s="172" t="s">
        <v>3120</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E176" s="177" t="s">
        <v>1</v>
      </c>
      <c r="F176" s="178" t="s">
        <v>1820</v>
      </c>
      <c r="H176" s="179">
        <v>1.9530000000000001</v>
      </c>
      <c r="I176" s="180"/>
      <c r="L176" s="176"/>
      <c r="M176" s="181"/>
      <c r="T176" s="182"/>
      <c r="AT176" s="177" t="s">
        <v>1489</v>
      </c>
      <c r="AU176" s="177" t="s">
        <v>90</v>
      </c>
      <c r="AV176" s="13" t="s">
        <v>90</v>
      </c>
      <c r="AW176" s="13" t="s">
        <v>36</v>
      </c>
      <c r="AX176" s="13" t="s">
        <v>81</v>
      </c>
      <c r="AY176" s="177" t="s">
        <v>299</v>
      </c>
    </row>
    <row r="177" spans="2:65" s="14" customFormat="1">
      <c r="B177" s="183"/>
      <c r="D177" s="149" t="s">
        <v>1489</v>
      </c>
      <c r="E177" s="184" t="s">
        <v>1</v>
      </c>
      <c r="F177" s="185" t="s">
        <v>1496</v>
      </c>
      <c r="H177" s="186">
        <v>1.9530000000000001</v>
      </c>
      <c r="I177" s="187"/>
      <c r="L177" s="183"/>
      <c r="M177" s="188"/>
      <c r="T177" s="189"/>
      <c r="AT177" s="184" t="s">
        <v>1489</v>
      </c>
      <c r="AU177" s="184" t="s">
        <v>90</v>
      </c>
      <c r="AV177" s="14" t="s">
        <v>318</v>
      </c>
      <c r="AW177" s="14" t="s">
        <v>36</v>
      </c>
      <c r="AX177" s="14" t="s">
        <v>88</v>
      </c>
      <c r="AY177" s="184" t="s">
        <v>299</v>
      </c>
    </row>
    <row r="178" spans="2:65" s="1" customFormat="1" ht="21.75" customHeight="1">
      <c r="B178" s="32"/>
      <c r="C178" s="136" t="s">
        <v>337</v>
      </c>
      <c r="D178" s="136" t="s">
        <v>302</v>
      </c>
      <c r="E178" s="137" t="s">
        <v>1595</v>
      </c>
      <c r="F178" s="138" t="s">
        <v>1596</v>
      </c>
      <c r="G178" s="139" t="s">
        <v>375</v>
      </c>
      <c r="H178" s="140">
        <v>604.25400000000002</v>
      </c>
      <c r="I178" s="141"/>
      <c r="J178" s="142">
        <f>ROUND(I178*H178,2)</f>
        <v>0</v>
      </c>
      <c r="K178" s="138" t="s">
        <v>1487</v>
      </c>
      <c r="L178" s="32"/>
      <c r="M178" s="143" t="s">
        <v>1</v>
      </c>
      <c r="N178" s="144" t="s">
        <v>46</v>
      </c>
      <c r="P178" s="145">
        <f>O178*H178</f>
        <v>0</v>
      </c>
      <c r="Q178" s="145">
        <v>5.8E-4</v>
      </c>
      <c r="R178" s="145">
        <f>Q178*H178</f>
        <v>0.35046732000000003</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3141</v>
      </c>
    </row>
    <row r="179" spans="2:65" s="12" customFormat="1">
      <c r="B179" s="170"/>
      <c r="D179" s="149" t="s">
        <v>1489</v>
      </c>
      <c r="E179" s="171" t="s">
        <v>1</v>
      </c>
      <c r="F179" s="172" t="s">
        <v>1490</v>
      </c>
      <c r="H179" s="171" t="s">
        <v>1</v>
      </c>
      <c r="I179" s="173"/>
      <c r="L179" s="170"/>
      <c r="M179" s="174"/>
      <c r="T179" s="175"/>
      <c r="AT179" s="171" t="s">
        <v>1489</v>
      </c>
      <c r="AU179" s="171" t="s">
        <v>90</v>
      </c>
      <c r="AV179" s="12" t="s">
        <v>88</v>
      </c>
      <c r="AW179" s="12" t="s">
        <v>36</v>
      </c>
      <c r="AX179" s="12" t="s">
        <v>81</v>
      </c>
      <c r="AY179" s="171" t="s">
        <v>299</v>
      </c>
    </row>
    <row r="180" spans="2:65" s="12" customFormat="1">
      <c r="B180" s="170"/>
      <c r="D180" s="149" t="s">
        <v>1489</v>
      </c>
      <c r="E180" s="171" t="s">
        <v>1</v>
      </c>
      <c r="F180" s="172" t="s">
        <v>3120</v>
      </c>
      <c r="H180" s="171" t="s">
        <v>1</v>
      </c>
      <c r="I180" s="173"/>
      <c r="L180" s="170"/>
      <c r="M180" s="174"/>
      <c r="T180" s="175"/>
      <c r="AT180" s="171" t="s">
        <v>1489</v>
      </c>
      <c r="AU180" s="171" t="s">
        <v>90</v>
      </c>
      <c r="AV180" s="12" t="s">
        <v>88</v>
      </c>
      <c r="AW180" s="12" t="s">
        <v>36</v>
      </c>
      <c r="AX180" s="12" t="s">
        <v>81</v>
      </c>
      <c r="AY180" s="171" t="s">
        <v>299</v>
      </c>
    </row>
    <row r="181" spans="2:65" s="13" customFormat="1" ht="20.399999999999999">
      <c r="B181" s="176"/>
      <c r="D181" s="149" t="s">
        <v>1489</v>
      </c>
      <c r="E181" s="177" t="s">
        <v>1</v>
      </c>
      <c r="F181" s="178" t="s">
        <v>3142</v>
      </c>
      <c r="H181" s="179">
        <v>567.85400000000004</v>
      </c>
      <c r="I181" s="180"/>
      <c r="L181" s="176"/>
      <c r="M181" s="181"/>
      <c r="T181" s="182"/>
      <c r="AT181" s="177" t="s">
        <v>1489</v>
      </c>
      <c r="AU181" s="177" t="s">
        <v>90</v>
      </c>
      <c r="AV181" s="13" t="s">
        <v>90</v>
      </c>
      <c r="AW181" s="13" t="s">
        <v>36</v>
      </c>
      <c r="AX181" s="13" t="s">
        <v>81</v>
      </c>
      <c r="AY181" s="177" t="s">
        <v>299</v>
      </c>
    </row>
    <row r="182" spans="2:65" s="13" customFormat="1">
      <c r="B182" s="176"/>
      <c r="D182" s="149" t="s">
        <v>1489</v>
      </c>
      <c r="E182" s="177" t="s">
        <v>1</v>
      </c>
      <c r="F182" s="178" t="s">
        <v>3143</v>
      </c>
      <c r="H182" s="179">
        <v>36.4</v>
      </c>
      <c r="I182" s="180"/>
      <c r="L182" s="176"/>
      <c r="M182" s="181"/>
      <c r="T182" s="182"/>
      <c r="AT182" s="177" t="s">
        <v>1489</v>
      </c>
      <c r="AU182" s="177" t="s">
        <v>90</v>
      </c>
      <c r="AV182" s="13" t="s">
        <v>90</v>
      </c>
      <c r="AW182" s="13" t="s">
        <v>36</v>
      </c>
      <c r="AX182" s="13" t="s">
        <v>81</v>
      </c>
      <c r="AY182" s="177" t="s">
        <v>299</v>
      </c>
    </row>
    <row r="183" spans="2:65" s="14" customFormat="1">
      <c r="B183" s="183"/>
      <c r="D183" s="149" t="s">
        <v>1489</v>
      </c>
      <c r="E183" s="184" t="s">
        <v>1</v>
      </c>
      <c r="F183" s="185" t="s">
        <v>1496</v>
      </c>
      <c r="H183" s="186">
        <v>604.25400000000002</v>
      </c>
      <c r="I183" s="187"/>
      <c r="L183" s="183"/>
      <c r="M183" s="188"/>
      <c r="T183" s="189"/>
      <c r="AT183" s="184" t="s">
        <v>1489</v>
      </c>
      <c r="AU183" s="184" t="s">
        <v>90</v>
      </c>
      <c r="AV183" s="14" t="s">
        <v>318</v>
      </c>
      <c r="AW183" s="14" t="s">
        <v>36</v>
      </c>
      <c r="AX183" s="14" t="s">
        <v>88</v>
      </c>
      <c r="AY183" s="184" t="s">
        <v>299</v>
      </c>
    </row>
    <row r="184" spans="2:65" s="1" customFormat="1" ht="21.75" customHeight="1">
      <c r="B184" s="32"/>
      <c r="C184" s="136" t="s">
        <v>342</v>
      </c>
      <c r="D184" s="136" t="s">
        <v>302</v>
      </c>
      <c r="E184" s="137" t="s">
        <v>1605</v>
      </c>
      <c r="F184" s="138" t="s">
        <v>1606</v>
      </c>
      <c r="G184" s="139" t="s">
        <v>375</v>
      </c>
      <c r="H184" s="140">
        <v>604.25400000000002</v>
      </c>
      <c r="I184" s="141"/>
      <c r="J184" s="142">
        <f>ROUND(I184*H184,2)</f>
        <v>0</v>
      </c>
      <c r="K184" s="138" t="s">
        <v>1487</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3144</v>
      </c>
    </row>
    <row r="185" spans="2:65" s="1" customFormat="1" ht="37.950000000000003" customHeight="1">
      <c r="B185" s="32"/>
      <c r="C185" s="136" t="s">
        <v>347</v>
      </c>
      <c r="D185" s="136" t="s">
        <v>302</v>
      </c>
      <c r="E185" s="137" t="s">
        <v>1608</v>
      </c>
      <c r="F185" s="138" t="s">
        <v>1609</v>
      </c>
      <c r="G185" s="139" t="s">
        <v>1520</v>
      </c>
      <c r="H185" s="140">
        <v>288.62400000000002</v>
      </c>
      <c r="I185" s="141"/>
      <c r="J185" s="142">
        <f>ROUND(I185*H185,2)</f>
        <v>0</v>
      </c>
      <c r="K185" s="138" t="s">
        <v>1487</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3145</v>
      </c>
    </row>
    <row r="186" spans="2:65" s="12" customFormat="1">
      <c r="B186" s="170"/>
      <c r="D186" s="149" t="s">
        <v>1489</v>
      </c>
      <c r="E186" s="171" t="s">
        <v>1</v>
      </c>
      <c r="F186" s="172" t="s">
        <v>1490</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3120</v>
      </c>
      <c r="H187" s="171" t="s">
        <v>1</v>
      </c>
      <c r="I187" s="173"/>
      <c r="L187" s="170"/>
      <c r="M187" s="174"/>
      <c r="T187" s="175"/>
      <c r="AT187" s="171" t="s">
        <v>1489</v>
      </c>
      <c r="AU187" s="171" t="s">
        <v>90</v>
      </c>
      <c r="AV187" s="12" t="s">
        <v>88</v>
      </c>
      <c r="AW187" s="12" t="s">
        <v>36</v>
      </c>
      <c r="AX187" s="12" t="s">
        <v>81</v>
      </c>
      <c r="AY187" s="171" t="s">
        <v>299</v>
      </c>
    </row>
    <row r="188" spans="2:65" s="13" customFormat="1">
      <c r="B188" s="176"/>
      <c r="D188" s="149" t="s">
        <v>1489</v>
      </c>
      <c r="E188" s="177" t="s">
        <v>1</v>
      </c>
      <c r="F188" s="178" t="s">
        <v>3146</v>
      </c>
      <c r="H188" s="179">
        <v>144.31200000000001</v>
      </c>
      <c r="I188" s="180"/>
      <c r="L188" s="176"/>
      <c r="M188" s="181"/>
      <c r="T188" s="182"/>
      <c r="AT188" s="177" t="s">
        <v>1489</v>
      </c>
      <c r="AU188" s="177" t="s">
        <v>90</v>
      </c>
      <c r="AV188" s="13" t="s">
        <v>90</v>
      </c>
      <c r="AW188" s="13" t="s">
        <v>36</v>
      </c>
      <c r="AX188" s="13" t="s">
        <v>81</v>
      </c>
      <c r="AY188" s="177" t="s">
        <v>299</v>
      </c>
    </row>
    <row r="189" spans="2:65" s="13" customFormat="1">
      <c r="B189" s="176"/>
      <c r="D189" s="149" t="s">
        <v>1489</v>
      </c>
      <c r="E189" s="177" t="s">
        <v>1</v>
      </c>
      <c r="F189" s="178" t="s">
        <v>3147</v>
      </c>
      <c r="H189" s="179">
        <v>144.31200000000001</v>
      </c>
      <c r="I189" s="180"/>
      <c r="L189" s="176"/>
      <c r="M189" s="181"/>
      <c r="T189" s="182"/>
      <c r="AT189" s="177" t="s">
        <v>1489</v>
      </c>
      <c r="AU189" s="177" t="s">
        <v>90</v>
      </c>
      <c r="AV189" s="13" t="s">
        <v>90</v>
      </c>
      <c r="AW189" s="13" t="s">
        <v>36</v>
      </c>
      <c r="AX189" s="13" t="s">
        <v>81</v>
      </c>
      <c r="AY189" s="177" t="s">
        <v>299</v>
      </c>
    </row>
    <row r="190" spans="2:65" s="14" customFormat="1">
      <c r="B190" s="183"/>
      <c r="D190" s="149" t="s">
        <v>1489</v>
      </c>
      <c r="E190" s="184" t="s">
        <v>1</v>
      </c>
      <c r="F190" s="185" t="s">
        <v>1496</v>
      </c>
      <c r="H190" s="186">
        <v>288.62400000000002</v>
      </c>
      <c r="I190" s="187"/>
      <c r="L190" s="183"/>
      <c r="M190" s="188"/>
      <c r="T190" s="189"/>
      <c r="AT190" s="184" t="s">
        <v>1489</v>
      </c>
      <c r="AU190" s="184" t="s">
        <v>90</v>
      </c>
      <c r="AV190" s="14" t="s">
        <v>318</v>
      </c>
      <c r="AW190" s="14" t="s">
        <v>36</v>
      </c>
      <c r="AX190" s="14" t="s">
        <v>88</v>
      </c>
      <c r="AY190" s="184" t="s">
        <v>299</v>
      </c>
    </row>
    <row r="191" spans="2:65" s="1" customFormat="1" ht="37.950000000000003" customHeight="1">
      <c r="B191" s="32"/>
      <c r="C191" s="136" t="s">
        <v>351</v>
      </c>
      <c r="D191" s="136" t="s">
        <v>302</v>
      </c>
      <c r="E191" s="137" t="s">
        <v>1613</v>
      </c>
      <c r="F191" s="138" t="s">
        <v>1614</v>
      </c>
      <c r="G191" s="139" t="s">
        <v>1520</v>
      </c>
      <c r="H191" s="140">
        <v>306.04599999999999</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3148</v>
      </c>
    </row>
    <row r="192" spans="2:65" s="12" customFormat="1">
      <c r="B192" s="170"/>
      <c r="D192" s="149" t="s">
        <v>1489</v>
      </c>
      <c r="E192" s="171" t="s">
        <v>1</v>
      </c>
      <c r="F192" s="172" t="s">
        <v>1490</v>
      </c>
      <c r="H192" s="171" t="s">
        <v>1</v>
      </c>
      <c r="I192" s="173"/>
      <c r="L192" s="170"/>
      <c r="M192" s="174"/>
      <c r="T192" s="175"/>
      <c r="AT192" s="171" t="s">
        <v>1489</v>
      </c>
      <c r="AU192" s="171" t="s">
        <v>90</v>
      </c>
      <c r="AV192" s="12" t="s">
        <v>88</v>
      </c>
      <c r="AW192" s="12" t="s">
        <v>36</v>
      </c>
      <c r="AX192" s="12" t="s">
        <v>81</v>
      </c>
      <c r="AY192" s="171" t="s">
        <v>299</v>
      </c>
    </row>
    <row r="193" spans="2:65" s="12" customFormat="1">
      <c r="B193" s="170"/>
      <c r="D193" s="149" t="s">
        <v>1489</v>
      </c>
      <c r="E193" s="171" t="s">
        <v>1</v>
      </c>
      <c r="F193" s="172" t="s">
        <v>3120</v>
      </c>
      <c r="H193" s="171" t="s">
        <v>1</v>
      </c>
      <c r="I193" s="173"/>
      <c r="L193" s="170"/>
      <c r="M193" s="174"/>
      <c r="T193" s="175"/>
      <c r="AT193" s="171" t="s">
        <v>1489</v>
      </c>
      <c r="AU193" s="171" t="s">
        <v>90</v>
      </c>
      <c r="AV193" s="12" t="s">
        <v>88</v>
      </c>
      <c r="AW193" s="12" t="s">
        <v>36</v>
      </c>
      <c r="AX193" s="12" t="s">
        <v>81</v>
      </c>
      <c r="AY193" s="171" t="s">
        <v>299</v>
      </c>
    </row>
    <row r="194" spans="2:65" s="13" customFormat="1">
      <c r="B194" s="176"/>
      <c r="D194" s="149" t="s">
        <v>1489</v>
      </c>
      <c r="E194" s="177" t="s">
        <v>1</v>
      </c>
      <c r="F194" s="178" t="s">
        <v>3149</v>
      </c>
      <c r="H194" s="179">
        <v>153.023</v>
      </c>
      <c r="I194" s="180"/>
      <c r="L194" s="176"/>
      <c r="M194" s="181"/>
      <c r="T194" s="182"/>
      <c r="AT194" s="177" t="s">
        <v>1489</v>
      </c>
      <c r="AU194" s="177" t="s">
        <v>90</v>
      </c>
      <c r="AV194" s="13" t="s">
        <v>90</v>
      </c>
      <c r="AW194" s="13" t="s">
        <v>36</v>
      </c>
      <c r="AX194" s="13" t="s">
        <v>81</v>
      </c>
      <c r="AY194" s="177" t="s">
        <v>299</v>
      </c>
    </row>
    <row r="195" spans="2:65" s="13" customFormat="1">
      <c r="B195" s="176"/>
      <c r="D195" s="149" t="s">
        <v>1489</v>
      </c>
      <c r="E195" s="177" t="s">
        <v>1</v>
      </c>
      <c r="F195" s="178" t="s">
        <v>3150</v>
      </c>
      <c r="H195" s="179">
        <v>153.023</v>
      </c>
      <c r="I195" s="180"/>
      <c r="L195" s="176"/>
      <c r="M195" s="181"/>
      <c r="T195" s="182"/>
      <c r="AT195" s="177" t="s">
        <v>1489</v>
      </c>
      <c r="AU195" s="177" t="s">
        <v>90</v>
      </c>
      <c r="AV195" s="13" t="s">
        <v>90</v>
      </c>
      <c r="AW195" s="13" t="s">
        <v>36</v>
      </c>
      <c r="AX195" s="13" t="s">
        <v>81</v>
      </c>
      <c r="AY195" s="177" t="s">
        <v>299</v>
      </c>
    </row>
    <row r="196" spans="2:65" s="14" customFormat="1">
      <c r="B196" s="183"/>
      <c r="D196" s="149" t="s">
        <v>1489</v>
      </c>
      <c r="E196" s="184" t="s">
        <v>1</v>
      </c>
      <c r="F196" s="185" t="s">
        <v>1496</v>
      </c>
      <c r="H196" s="186">
        <v>306.04599999999999</v>
      </c>
      <c r="I196" s="187"/>
      <c r="L196" s="183"/>
      <c r="M196" s="188"/>
      <c r="T196" s="189"/>
      <c r="AT196" s="184" t="s">
        <v>1489</v>
      </c>
      <c r="AU196" s="184" t="s">
        <v>90</v>
      </c>
      <c r="AV196" s="14" t="s">
        <v>318</v>
      </c>
      <c r="AW196" s="14" t="s">
        <v>36</v>
      </c>
      <c r="AX196" s="14" t="s">
        <v>88</v>
      </c>
      <c r="AY196" s="184" t="s">
        <v>299</v>
      </c>
    </row>
    <row r="197" spans="2:65" s="1" customFormat="1" ht="37.950000000000003" customHeight="1">
      <c r="B197" s="32"/>
      <c r="C197" s="136" t="s">
        <v>8</v>
      </c>
      <c r="D197" s="136" t="s">
        <v>302</v>
      </c>
      <c r="E197" s="137" t="s">
        <v>1618</v>
      </c>
      <c r="F197" s="138" t="s">
        <v>1619</v>
      </c>
      <c r="G197" s="139" t="s">
        <v>1520</v>
      </c>
      <c r="H197" s="140">
        <v>183.70400000000001</v>
      </c>
      <c r="I197" s="141"/>
      <c r="J197" s="142">
        <f>ROUND(I197*H197,2)</f>
        <v>0</v>
      </c>
      <c r="K197" s="138" t="s">
        <v>1487</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3151</v>
      </c>
    </row>
    <row r="198" spans="2:65" s="12" customFormat="1">
      <c r="B198" s="170"/>
      <c r="D198" s="149" t="s">
        <v>1489</v>
      </c>
      <c r="E198" s="171" t="s">
        <v>1</v>
      </c>
      <c r="F198" s="172" t="s">
        <v>1490</v>
      </c>
      <c r="H198" s="171" t="s">
        <v>1</v>
      </c>
      <c r="I198" s="173"/>
      <c r="L198" s="170"/>
      <c r="M198" s="174"/>
      <c r="T198" s="175"/>
      <c r="AT198" s="171" t="s">
        <v>1489</v>
      </c>
      <c r="AU198" s="171" t="s">
        <v>90</v>
      </c>
      <c r="AV198" s="12" t="s">
        <v>88</v>
      </c>
      <c r="AW198" s="12" t="s">
        <v>36</v>
      </c>
      <c r="AX198" s="12" t="s">
        <v>81</v>
      </c>
      <c r="AY198" s="171" t="s">
        <v>299</v>
      </c>
    </row>
    <row r="199" spans="2:65" s="12" customFormat="1">
      <c r="B199" s="170"/>
      <c r="D199" s="149" t="s">
        <v>1489</v>
      </c>
      <c r="E199" s="171" t="s">
        <v>1</v>
      </c>
      <c r="F199" s="172" t="s">
        <v>3120</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3152</v>
      </c>
      <c r="H200" s="179">
        <v>183.70400000000001</v>
      </c>
      <c r="I200" s="180"/>
      <c r="L200" s="176"/>
      <c r="M200" s="181"/>
      <c r="T200" s="182"/>
      <c r="AT200" s="177" t="s">
        <v>1489</v>
      </c>
      <c r="AU200" s="177" t="s">
        <v>90</v>
      </c>
      <c r="AV200" s="13" t="s">
        <v>90</v>
      </c>
      <c r="AW200" s="13" t="s">
        <v>36</v>
      </c>
      <c r="AX200" s="13" t="s">
        <v>81</v>
      </c>
      <c r="AY200" s="177" t="s">
        <v>299</v>
      </c>
    </row>
    <row r="201" spans="2:65" s="14" customFormat="1">
      <c r="B201" s="183"/>
      <c r="D201" s="149" t="s">
        <v>1489</v>
      </c>
      <c r="E201" s="184" t="s">
        <v>1</v>
      </c>
      <c r="F201" s="185" t="s">
        <v>1496</v>
      </c>
      <c r="H201" s="186">
        <v>183.70400000000001</v>
      </c>
      <c r="I201" s="187"/>
      <c r="L201" s="183"/>
      <c r="M201" s="188"/>
      <c r="T201" s="189"/>
      <c r="AT201" s="184" t="s">
        <v>1489</v>
      </c>
      <c r="AU201" s="184" t="s">
        <v>90</v>
      </c>
      <c r="AV201" s="14" t="s">
        <v>318</v>
      </c>
      <c r="AW201" s="14" t="s">
        <v>36</v>
      </c>
      <c r="AX201" s="14" t="s">
        <v>88</v>
      </c>
      <c r="AY201" s="184" t="s">
        <v>299</v>
      </c>
    </row>
    <row r="202" spans="2:65" s="1" customFormat="1" ht="37.950000000000003" customHeight="1">
      <c r="B202" s="32"/>
      <c r="C202" s="136" t="s">
        <v>362</v>
      </c>
      <c r="D202" s="136" t="s">
        <v>302</v>
      </c>
      <c r="E202" s="137" t="s">
        <v>1622</v>
      </c>
      <c r="F202" s="138" t="s">
        <v>1623</v>
      </c>
      <c r="G202" s="139" t="s">
        <v>1520</v>
      </c>
      <c r="H202" s="140">
        <v>1285.9280000000001</v>
      </c>
      <c r="I202" s="141"/>
      <c r="J202" s="142">
        <f>ROUND(I202*H202,2)</f>
        <v>0</v>
      </c>
      <c r="K202" s="138" t="s">
        <v>1487</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3153</v>
      </c>
    </row>
    <row r="203" spans="2:65" s="13" customFormat="1">
      <c r="B203" s="176"/>
      <c r="D203" s="149" t="s">
        <v>1489</v>
      </c>
      <c r="F203" s="178" t="s">
        <v>3154</v>
      </c>
      <c r="H203" s="179">
        <v>1285.9280000000001</v>
      </c>
      <c r="I203" s="180"/>
      <c r="L203" s="176"/>
      <c r="M203" s="181"/>
      <c r="T203" s="182"/>
      <c r="AT203" s="177" t="s">
        <v>1489</v>
      </c>
      <c r="AU203" s="177" t="s">
        <v>90</v>
      </c>
      <c r="AV203" s="13" t="s">
        <v>90</v>
      </c>
      <c r="AW203" s="13" t="s">
        <v>4</v>
      </c>
      <c r="AX203" s="13" t="s">
        <v>88</v>
      </c>
      <c r="AY203" s="177" t="s">
        <v>299</v>
      </c>
    </row>
    <row r="204" spans="2:65" s="1" customFormat="1" ht="24.15" customHeight="1">
      <c r="B204" s="32"/>
      <c r="C204" s="136" t="s">
        <v>367</v>
      </c>
      <c r="D204" s="136" t="s">
        <v>302</v>
      </c>
      <c r="E204" s="137" t="s">
        <v>1626</v>
      </c>
      <c r="F204" s="138" t="s">
        <v>1627</v>
      </c>
      <c r="G204" s="139" t="s">
        <v>1520</v>
      </c>
      <c r="H204" s="140">
        <v>144.31200000000001</v>
      </c>
      <c r="I204" s="141"/>
      <c r="J204" s="142">
        <f>ROUND(I204*H204,2)</f>
        <v>0</v>
      </c>
      <c r="K204" s="138" t="s">
        <v>1487</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3155</v>
      </c>
    </row>
    <row r="205" spans="2:65" s="12" customFormat="1">
      <c r="B205" s="170"/>
      <c r="D205" s="149" t="s">
        <v>1489</v>
      </c>
      <c r="E205" s="171" t="s">
        <v>1</v>
      </c>
      <c r="F205" s="172" t="s">
        <v>1490</v>
      </c>
      <c r="H205" s="171" t="s">
        <v>1</v>
      </c>
      <c r="I205" s="173"/>
      <c r="L205" s="170"/>
      <c r="M205" s="174"/>
      <c r="T205" s="175"/>
      <c r="AT205" s="171" t="s">
        <v>1489</v>
      </c>
      <c r="AU205" s="171" t="s">
        <v>90</v>
      </c>
      <c r="AV205" s="12" t="s">
        <v>88</v>
      </c>
      <c r="AW205" s="12" t="s">
        <v>36</v>
      </c>
      <c r="AX205" s="12" t="s">
        <v>81</v>
      </c>
      <c r="AY205" s="171" t="s">
        <v>299</v>
      </c>
    </row>
    <row r="206" spans="2:65" s="12" customFormat="1">
      <c r="B206" s="170"/>
      <c r="D206" s="149" t="s">
        <v>1489</v>
      </c>
      <c r="E206" s="171" t="s">
        <v>1</v>
      </c>
      <c r="F206" s="172" t="s">
        <v>3120</v>
      </c>
      <c r="H206" s="171" t="s">
        <v>1</v>
      </c>
      <c r="I206" s="173"/>
      <c r="L206" s="170"/>
      <c r="M206" s="174"/>
      <c r="T206" s="175"/>
      <c r="AT206" s="171" t="s">
        <v>1489</v>
      </c>
      <c r="AU206" s="171" t="s">
        <v>90</v>
      </c>
      <c r="AV206" s="12" t="s">
        <v>88</v>
      </c>
      <c r="AW206" s="12" t="s">
        <v>36</v>
      </c>
      <c r="AX206" s="12" t="s">
        <v>81</v>
      </c>
      <c r="AY206" s="171" t="s">
        <v>299</v>
      </c>
    </row>
    <row r="207" spans="2:65" s="13" customFormat="1">
      <c r="B207" s="176"/>
      <c r="D207" s="149" t="s">
        <v>1489</v>
      </c>
      <c r="E207" s="177" t="s">
        <v>1</v>
      </c>
      <c r="F207" s="178" t="s">
        <v>3156</v>
      </c>
      <c r="H207" s="179">
        <v>144.31200000000001</v>
      </c>
      <c r="I207" s="180"/>
      <c r="L207" s="176"/>
      <c r="M207" s="181"/>
      <c r="T207" s="182"/>
      <c r="AT207" s="177" t="s">
        <v>1489</v>
      </c>
      <c r="AU207" s="177" t="s">
        <v>90</v>
      </c>
      <c r="AV207" s="13" t="s">
        <v>90</v>
      </c>
      <c r="AW207" s="13" t="s">
        <v>36</v>
      </c>
      <c r="AX207" s="13" t="s">
        <v>88</v>
      </c>
      <c r="AY207" s="177" t="s">
        <v>299</v>
      </c>
    </row>
    <row r="208" spans="2:65" s="1" customFormat="1" ht="24.15" customHeight="1">
      <c r="B208" s="32"/>
      <c r="C208" s="136" t="s">
        <v>372</v>
      </c>
      <c r="D208" s="136" t="s">
        <v>302</v>
      </c>
      <c r="E208" s="137" t="s">
        <v>1630</v>
      </c>
      <c r="F208" s="138" t="s">
        <v>1631</v>
      </c>
      <c r="G208" s="139" t="s">
        <v>1520</v>
      </c>
      <c r="H208" s="140">
        <v>153.023</v>
      </c>
      <c r="I208" s="141"/>
      <c r="J208" s="142">
        <f>ROUND(I208*H208,2)</f>
        <v>0</v>
      </c>
      <c r="K208" s="138" t="s">
        <v>1487</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3157</v>
      </c>
    </row>
    <row r="209" spans="2:65" s="12" customFormat="1">
      <c r="B209" s="170"/>
      <c r="D209" s="149" t="s">
        <v>1489</v>
      </c>
      <c r="E209" s="171" t="s">
        <v>1</v>
      </c>
      <c r="F209" s="172" t="s">
        <v>1490</v>
      </c>
      <c r="H209" s="171" t="s">
        <v>1</v>
      </c>
      <c r="I209" s="173"/>
      <c r="L209" s="170"/>
      <c r="M209" s="174"/>
      <c r="T209" s="175"/>
      <c r="AT209" s="171" t="s">
        <v>1489</v>
      </c>
      <c r="AU209" s="171" t="s">
        <v>90</v>
      </c>
      <c r="AV209" s="12" t="s">
        <v>88</v>
      </c>
      <c r="AW209" s="12" t="s">
        <v>36</v>
      </c>
      <c r="AX209" s="12" t="s">
        <v>81</v>
      </c>
      <c r="AY209" s="171" t="s">
        <v>299</v>
      </c>
    </row>
    <row r="210" spans="2:65" s="12" customFormat="1">
      <c r="B210" s="170"/>
      <c r="D210" s="149" t="s">
        <v>1489</v>
      </c>
      <c r="E210" s="171" t="s">
        <v>1</v>
      </c>
      <c r="F210" s="172" t="s">
        <v>3120</v>
      </c>
      <c r="H210" s="171" t="s">
        <v>1</v>
      </c>
      <c r="I210" s="173"/>
      <c r="L210" s="170"/>
      <c r="M210" s="174"/>
      <c r="T210" s="175"/>
      <c r="AT210" s="171" t="s">
        <v>1489</v>
      </c>
      <c r="AU210" s="171" t="s">
        <v>90</v>
      </c>
      <c r="AV210" s="12" t="s">
        <v>88</v>
      </c>
      <c r="AW210" s="12" t="s">
        <v>36</v>
      </c>
      <c r="AX210" s="12" t="s">
        <v>81</v>
      </c>
      <c r="AY210" s="171" t="s">
        <v>299</v>
      </c>
    </row>
    <row r="211" spans="2:65" s="13" customFormat="1">
      <c r="B211" s="176"/>
      <c r="D211" s="149" t="s">
        <v>1489</v>
      </c>
      <c r="E211" s="177" t="s">
        <v>1</v>
      </c>
      <c r="F211" s="178" t="s">
        <v>3158</v>
      </c>
      <c r="H211" s="179">
        <v>153.023</v>
      </c>
      <c r="I211" s="180"/>
      <c r="L211" s="176"/>
      <c r="M211" s="181"/>
      <c r="T211" s="182"/>
      <c r="AT211" s="177" t="s">
        <v>1489</v>
      </c>
      <c r="AU211" s="177" t="s">
        <v>90</v>
      </c>
      <c r="AV211" s="13" t="s">
        <v>90</v>
      </c>
      <c r="AW211" s="13" t="s">
        <v>36</v>
      </c>
      <c r="AX211" s="13" t="s">
        <v>88</v>
      </c>
      <c r="AY211" s="177" t="s">
        <v>299</v>
      </c>
    </row>
    <row r="212" spans="2:65" s="1" customFormat="1" ht="33" customHeight="1">
      <c r="B212" s="32"/>
      <c r="C212" s="136" t="s">
        <v>378</v>
      </c>
      <c r="D212" s="136" t="s">
        <v>302</v>
      </c>
      <c r="E212" s="137" t="s">
        <v>1634</v>
      </c>
      <c r="F212" s="138" t="s">
        <v>1635</v>
      </c>
      <c r="G212" s="139" t="s">
        <v>1636</v>
      </c>
      <c r="H212" s="140">
        <v>312.29700000000003</v>
      </c>
      <c r="I212" s="141"/>
      <c r="J212" s="142">
        <f>ROUND(I212*H212,2)</f>
        <v>0</v>
      </c>
      <c r="K212" s="138" t="s">
        <v>1487</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3159</v>
      </c>
    </row>
    <row r="213" spans="2:65" s="12" customFormat="1">
      <c r="B213" s="170"/>
      <c r="D213" s="149" t="s">
        <v>1489</v>
      </c>
      <c r="E213" s="171" t="s">
        <v>1</v>
      </c>
      <c r="F213" s="172" t="s">
        <v>1490</v>
      </c>
      <c r="H213" s="171" t="s">
        <v>1</v>
      </c>
      <c r="I213" s="173"/>
      <c r="L213" s="170"/>
      <c r="M213" s="174"/>
      <c r="T213" s="175"/>
      <c r="AT213" s="171" t="s">
        <v>1489</v>
      </c>
      <c r="AU213" s="171" t="s">
        <v>90</v>
      </c>
      <c r="AV213" s="12" t="s">
        <v>88</v>
      </c>
      <c r="AW213" s="12" t="s">
        <v>36</v>
      </c>
      <c r="AX213" s="12" t="s">
        <v>81</v>
      </c>
      <c r="AY213" s="171" t="s">
        <v>299</v>
      </c>
    </row>
    <row r="214" spans="2:65" s="12" customFormat="1">
      <c r="B214" s="170"/>
      <c r="D214" s="149" t="s">
        <v>1489</v>
      </c>
      <c r="E214" s="171" t="s">
        <v>1</v>
      </c>
      <c r="F214" s="172" t="s">
        <v>3120</v>
      </c>
      <c r="H214" s="171" t="s">
        <v>1</v>
      </c>
      <c r="I214" s="173"/>
      <c r="L214" s="170"/>
      <c r="M214" s="174"/>
      <c r="T214" s="175"/>
      <c r="AT214" s="171" t="s">
        <v>1489</v>
      </c>
      <c r="AU214" s="171" t="s">
        <v>90</v>
      </c>
      <c r="AV214" s="12" t="s">
        <v>88</v>
      </c>
      <c r="AW214" s="12" t="s">
        <v>36</v>
      </c>
      <c r="AX214" s="12" t="s">
        <v>81</v>
      </c>
      <c r="AY214" s="171" t="s">
        <v>299</v>
      </c>
    </row>
    <row r="215" spans="2:65" s="13" customFormat="1">
      <c r="B215" s="176"/>
      <c r="D215" s="149" t="s">
        <v>1489</v>
      </c>
      <c r="E215" s="177" t="s">
        <v>1</v>
      </c>
      <c r="F215" s="178" t="s">
        <v>3160</v>
      </c>
      <c r="H215" s="179">
        <v>312.29700000000003</v>
      </c>
      <c r="I215" s="180"/>
      <c r="L215" s="176"/>
      <c r="M215" s="181"/>
      <c r="T215" s="182"/>
      <c r="AT215" s="177" t="s">
        <v>1489</v>
      </c>
      <c r="AU215" s="177" t="s">
        <v>90</v>
      </c>
      <c r="AV215" s="13" t="s">
        <v>90</v>
      </c>
      <c r="AW215" s="13" t="s">
        <v>36</v>
      </c>
      <c r="AX215" s="13" t="s">
        <v>88</v>
      </c>
      <c r="AY215" s="177" t="s">
        <v>299</v>
      </c>
    </row>
    <row r="216" spans="2:65" s="1" customFormat="1" ht="16.5" customHeight="1">
      <c r="B216" s="32"/>
      <c r="C216" s="136" t="s">
        <v>384</v>
      </c>
      <c r="D216" s="136" t="s">
        <v>302</v>
      </c>
      <c r="E216" s="137" t="s">
        <v>1639</v>
      </c>
      <c r="F216" s="138" t="s">
        <v>1640</v>
      </c>
      <c r="G216" s="139" t="s">
        <v>1520</v>
      </c>
      <c r="H216" s="140">
        <v>297.33499999999998</v>
      </c>
      <c r="I216" s="141"/>
      <c r="J216" s="142">
        <f>ROUND(I216*H216,2)</f>
        <v>0</v>
      </c>
      <c r="K216" s="138" t="s">
        <v>1487</v>
      </c>
      <c r="L216" s="32"/>
      <c r="M216" s="143" t="s">
        <v>1</v>
      </c>
      <c r="N216" s="144" t="s">
        <v>46</v>
      </c>
      <c r="P216" s="145">
        <f>O216*H216</f>
        <v>0</v>
      </c>
      <c r="Q216" s="145">
        <v>0</v>
      </c>
      <c r="R216" s="145">
        <f>Q216*H216</f>
        <v>0</v>
      </c>
      <c r="S216" s="145">
        <v>0</v>
      </c>
      <c r="T216" s="146">
        <f>S216*H216</f>
        <v>0</v>
      </c>
      <c r="AR216" s="147" t="s">
        <v>318</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318</v>
      </c>
      <c r="BM216" s="147" t="s">
        <v>3161</v>
      </c>
    </row>
    <row r="217" spans="2:65" s="12" customFormat="1">
      <c r="B217" s="170"/>
      <c r="D217" s="149" t="s">
        <v>1489</v>
      </c>
      <c r="E217" s="171" t="s">
        <v>1</v>
      </c>
      <c r="F217" s="172" t="s">
        <v>1490</v>
      </c>
      <c r="H217" s="171" t="s">
        <v>1</v>
      </c>
      <c r="I217" s="173"/>
      <c r="L217" s="170"/>
      <c r="M217" s="174"/>
      <c r="T217" s="175"/>
      <c r="AT217" s="171" t="s">
        <v>1489</v>
      </c>
      <c r="AU217" s="171" t="s">
        <v>90</v>
      </c>
      <c r="AV217" s="12" t="s">
        <v>88</v>
      </c>
      <c r="AW217" s="12" t="s">
        <v>36</v>
      </c>
      <c r="AX217" s="12" t="s">
        <v>81</v>
      </c>
      <c r="AY217" s="171" t="s">
        <v>299</v>
      </c>
    </row>
    <row r="218" spans="2:65" s="12" customFormat="1">
      <c r="B218" s="170"/>
      <c r="D218" s="149" t="s">
        <v>1489</v>
      </c>
      <c r="E218" s="171" t="s">
        <v>1</v>
      </c>
      <c r="F218" s="172" t="s">
        <v>3120</v>
      </c>
      <c r="H218" s="171" t="s">
        <v>1</v>
      </c>
      <c r="I218" s="173"/>
      <c r="L218" s="170"/>
      <c r="M218" s="174"/>
      <c r="T218" s="175"/>
      <c r="AT218" s="171" t="s">
        <v>1489</v>
      </c>
      <c r="AU218" s="171" t="s">
        <v>90</v>
      </c>
      <c r="AV218" s="12" t="s">
        <v>88</v>
      </c>
      <c r="AW218" s="12" t="s">
        <v>36</v>
      </c>
      <c r="AX218" s="12" t="s">
        <v>81</v>
      </c>
      <c r="AY218" s="171" t="s">
        <v>299</v>
      </c>
    </row>
    <row r="219" spans="2:65" s="13" customFormat="1">
      <c r="B219" s="176"/>
      <c r="D219" s="149" t="s">
        <v>1489</v>
      </c>
      <c r="E219" s="177" t="s">
        <v>1</v>
      </c>
      <c r="F219" s="178" t="s">
        <v>3162</v>
      </c>
      <c r="H219" s="179">
        <v>297.33499999999998</v>
      </c>
      <c r="I219" s="180"/>
      <c r="L219" s="176"/>
      <c r="M219" s="181"/>
      <c r="T219" s="182"/>
      <c r="AT219" s="177" t="s">
        <v>1489</v>
      </c>
      <c r="AU219" s="177" t="s">
        <v>90</v>
      </c>
      <c r="AV219" s="13" t="s">
        <v>90</v>
      </c>
      <c r="AW219" s="13" t="s">
        <v>36</v>
      </c>
      <c r="AX219" s="13" t="s">
        <v>88</v>
      </c>
      <c r="AY219" s="177" t="s">
        <v>299</v>
      </c>
    </row>
    <row r="220" spans="2:65" s="1" customFormat="1" ht="24.15" customHeight="1">
      <c r="B220" s="32"/>
      <c r="C220" s="136" t="s">
        <v>389</v>
      </c>
      <c r="D220" s="136" t="s">
        <v>302</v>
      </c>
      <c r="E220" s="137" t="s">
        <v>1643</v>
      </c>
      <c r="F220" s="138" t="s">
        <v>1644</v>
      </c>
      <c r="G220" s="139" t="s">
        <v>1520</v>
      </c>
      <c r="H220" s="140">
        <v>369.21600000000001</v>
      </c>
      <c r="I220" s="141"/>
      <c r="J220" s="142">
        <f>ROUND(I220*H220,2)</f>
        <v>0</v>
      </c>
      <c r="K220" s="138" t="s">
        <v>1487</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3163</v>
      </c>
    </row>
    <row r="221" spans="2:65" s="12" customFormat="1">
      <c r="B221" s="170"/>
      <c r="D221" s="149" t="s">
        <v>1489</v>
      </c>
      <c r="E221" s="171" t="s">
        <v>1</v>
      </c>
      <c r="F221" s="172" t="s">
        <v>1490</v>
      </c>
      <c r="H221" s="171" t="s">
        <v>1</v>
      </c>
      <c r="I221" s="173"/>
      <c r="L221" s="170"/>
      <c r="M221" s="174"/>
      <c r="T221" s="175"/>
      <c r="AT221" s="171" t="s">
        <v>1489</v>
      </c>
      <c r="AU221" s="171" t="s">
        <v>90</v>
      </c>
      <c r="AV221" s="12" t="s">
        <v>88</v>
      </c>
      <c r="AW221" s="12" t="s">
        <v>36</v>
      </c>
      <c r="AX221" s="12" t="s">
        <v>81</v>
      </c>
      <c r="AY221" s="171" t="s">
        <v>299</v>
      </c>
    </row>
    <row r="222" spans="2:65" s="12" customFormat="1">
      <c r="B222" s="170"/>
      <c r="D222" s="149" t="s">
        <v>1489</v>
      </c>
      <c r="E222" s="171" t="s">
        <v>1</v>
      </c>
      <c r="F222" s="172" t="s">
        <v>3120</v>
      </c>
      <c r="H222" s="171" t="s">
        <v>1</v>
      </c>
      <c r="I222" s="173"/>
      <c r="L222" s="170"/>
      <c r="M222" s="174"/>
      <c r="T222" s="175"/>
      <c r="AT222" s="171" t="s">
        <v>1489</v>
      </c>
      <c r="AU222" s="171" t="s">
        <v>90</v>
      </c>
      <c r="AV222" s="12" t="s">
        <v>88</v>
      </c>
      <c r="AW222" s="12" t="s">
        <v>36</v>
      </c>
      <c r="AX222" s="12" t="s">
        <v>81</v>
      </c>
      <c r="AY222" s="171" t="s">
        <v>299</v>
      </c>
    </row>
    <row r="223" spans="2:65" s="12" customFormat="1">
      <c r="B223" s="170"/>
      <c r="D223" s="149" t="s">
        <v>1489</v>
      </c>
      <c r="E223" s="171" t="s">
        <v>1</v>
      </c>
      <c r="F223" s="172" t="s">
        <v>3164</v>
      </c>
      <c r="H223" s="171" t="s">
        <v>1</v>
      </c>
      <c r="I223" s="173"/>
      <c r="L223" s="170"/>
      <c r="M223" s="174"/>
      <c r="T223" s="175"/>
      <c r="AT223" s="171" t="s">
        <v>1489</v>
      </c>
      <c r="AU223" s="171" t="s">
        <v>90</v>
      </c>
      <c r="AV223" s="12" t="s">
        <v>88</v>
      </c>
      <c r="AW223" s="12" t="s">
        <v>36</v>
      </c>
      <c r="AX223" s="12" t="s">
        <v>81</v>
      </c>
      <c r="AY223" s="171" t="s">
        <v>299</v>
      </c>
    </row>
    <row r="224" spans="2:65" s="13" customFormat="1">
      <c r="B224" s="176"/>
      <c r="D224" s="149" t="s">
        <v>1489</v>
      </c>
      <c r="E224" s="177" t="s">
        <v>1</v>
      </c>
      <c r="F224" s="178" t="s">
        <v>3165</v>
      </c>
      <c r="H224" s="179">
        <v>79.647999999999996</v>
      </c>
      <c r="I224" s="180"/>
      <c r="L224" s="176"/>
      <c r="M224" s="181"/>
      <c r="T224" s="182"/>
      <c r="AT224" s="177" t="s">
        <v>1489</v>
      </c>
      <c r="AU224" s="177" t="s">
        <v>90</v>
      </c>
      <c r="AV224" s="13" t="s">
        <v>90</v>
      </c>
      <c r="AW224" s="13" t="s">
        <v>36</v>
      </c>
      <c r="AX224" s="13" t="s">
        <v>81</v>
      </c>
      <c r="AY224" s="177" t="s">
        <v>299</v>
      </c>
    </row>
    <row r="225" spans="2:65" s="12" customFormat="1">
      <c r="B225" s="170"/>
      <c r="D225" s="149" t="s">
        <v>1489</v>
      </c>
      <c r="E225" s="171" t="s">
        <v>1</v>
      </c>
      <c r="F225" s="172" t="s">
        <v>3166</v>
      </c>
      <c r="H225" s="171" t="s">
        <v>1</v>
      </c>
      <c r="I225" s="173"/>
      <c r="L225" s="170"/>
      <c r="M225" s="174"/>
      <c r="T225" s="175"/>
      <c r="AT225" s="171" t="s">
        <v>1489</v>
      </c>
      <c r="AU225" s="171" t="s">
        <v>90</v>
      </c>
      <c r="AV225" s="12" t="s">
        <v>88</v>
      </c>
      <c r="AW225" s="12" t="s">
        <v>36</v>
      </c>
      <c r="AX225" s="12" t="s">
        <v>81</v>
      </c>
      <c r="AY225" s="171" t="s">
        <v>299</v>
      </c>
    </row>
    <row r="226" spans="2:65" s="12" customFormat="1">
      <c r="B226" s="170"/>
      <c r="D226" s="149" t="s">
        <v>1489</v>
      </c>
      <c r="E226" s="171" t="s">
        <v>1</v>
      </c>
      <c r="F226" s="172" t="s">
        <v>3167</v>
      </c>
      <c r="H226" s="171" t="s">
        <v>1</v>
      </c>
      <c r="I226" s="173"/>
      <c r="L226" s="170"/>
      <c r="M226" s="174"/>
      <c r="T226" s="175"/>
      <c r="AT226" s="171" t="s">
        <v>1489</v>
      </c>
      <c r="AU226" s="171" t="s">
        <v>90</v>
      </c>
      <c r="AV226" s="12" t="s">
        <v>88</v>
      </c>
      <c r="AW226" s="12" t="s">
        <v>36</v>
      </c>
      <c r="AX226" s="12" t="s">
        <v>81</v>
      </c>
      <c r="AY226" s="171" t="s">
        <v>299</v>
      </c>
    </row>
    <row r="227" spans="2:65" s="12" customFormat="1">
      <c r="B227" s="170"/>
      <c r="D227" s="149" t="s">
        <v>1489</v>
      </c>
      <c r="E227" s="171" t="s">
        <v>1</v>
      </c>
      <c r="F227" s="172" t="s">
        <v>3168</v>
      </c>
      <c r="H227" s="171" t="s">
        <v>1</v>
      </c>
      <c r="I227" s="173"/>
      <c r="L227" s="170"/>
      <c r="M227" s="174"/>
      <c r="T227" s="175"/>
      <c r="AT227" s="171" t="s">
        <v>1489</v>
      </c>
      <c r="AU227" s="171" t="s">
        <v>90</v>
      </c>
      <c r="AV227" s="12" t="s">
        <v>88</v>
      </c>
      <c r="AW227" s="12" t="s">
        <v>36</v>
      </c>
      <c r="AX227" s="12" t="s">
        <v>81</v>
      </c>
      <c r="AY227" s="171" t="s">
        <v>299</v>
      </c>
    </row>
    <row r="228" spans="2:65" s="13" customFormat="1">
      <c r="B228" s="176"/>
      <c r="D228" s="149" t="s">
        <v>1489</v>
      </c>
      <c r="E228" s="177" t="s">
        <v>1</v>
      </c>
      <c r="F228" s="178" t="s">
        <v>3169</v>
      </c>
      <c r="H228" s="179">
        <v>133.73400000000001</v>
      </c>
      <c r="I228" s="180"/>
      <c r="L228" s="176"/>
      <c r="M228" s="181"/>
      <c r="T228" s="182"/>
      <c r="AT228" s="177" t="s">
        <v>1489</v>
      </c>
      <c r="AU228" s="177" t="s">
        <v>90</v>
      </c>
      <c r="AV228" s="13" t="s">
        <v>90</v>
      </c>
      <c r="AW228" s="13" t="s">
        <v>36</v>
      </c>
      <c r="AX228" s="13" t="s">
        <v>81</v>
      </c>
      <c r="AY228" s="177" t="s">
        <v>299</v>
      </c>
    </row>
    <row r="229" spans="2:65" s="12" customFormat="1">
      <c r="B229" s="170"/>
      <c r="D229" s="149" t="s">
        <v>1489</v>
      </c>
      <c r="E229" s="171" t="s">
        <v>1</v>
      </c>
      <c r="F229" s="172" t="s">
        <v>3170</v>
      </c>
      <c r="H229" s="171" t="s">
        <v>1</v>
      </c>
      <c r="I229" s="173"/>
      <c r="L229" s="170"/>
      <c r="M229" s="174"/>
      <c r="T229" s="175"/>
      <c r="AT229" s="171" t="s">
        <v>1489</v>
      </c>
      <c r="AU229" s="171" t="s">
        <v>90</v>
      </c>
      <c r="AV229" s="12" t="s">
        <v>88</v>
      </c>
      <c r="AW229" s="12" t="s">
        <v>36</v>
      </c>
      <c r="AX229" s="12" t="s">
        <v>81</v>
      </c>
      <c r="AY229" s="171" t="s">
        <v>299</v>
      </c>
    </row>
    <row r="230" spans="2:65" s="12" customFormat="1">
      <c r="B230" s="170"/>
      <c r="D230" s="149" t="s">
        <v>1489</v>
      </c>
      <c r="E230" s="171" t="s">
        <v>1</v>
      </c>
      <c r="F230" s="172" t="s">
        <v>3171</v>
      </c>
      <c r="H230" s="171" t="s">
        <v>1</v>
      </c>
      <c r="I230" s="173"/>
      <c r="L230" s="170"/>
      <c r="M230" s="174"/>
      <c r="T230" s="175"/>
      <c r="AT230" s="171" t="s">
        <v>1489</v>
      </c>
      <c r="AU230" s="171" t="s">
        <v>90</v>
      </c>
      <c r="AV230" s="12" t="s">
        <v>88</v>
      </c>
      <c r="AW230" s="12" t="s">
        <v>36</v>
      </c>
      <c r="AX230" s="12" t="s">
        <v>81</v>
      </c>
      <c r="AY230" s="171" t="s">
        <v>299</v>
      </c>
    </row>
    <row r="231" spans="2:65" s="12" customFormat="1">
      <c r="B231" s="170"/>
      <c r="D231" s="149" t="s">
        <v>1489</v>
      </c>
      <c r="E231" s="171" t="s">
        <v>1</v>
      </c>
      <c r="F231" s="172" t="s">
        <v>3172</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E232" s="177" t="s">
        <v>1</v>
      </c>
      <c r="F232" s="178" t="s">
        <v>3173</v>
      </c>
      <c r="H232" s="179">
        <v>155.834</v>
      </c>
      <c r="I232" s="180"/>
      <c r="L232" s="176"/>
      <c r="M232" s="181"/>
      <c r="T232" s="182"/>
      <c r="AT232" s="177" t="s">
        <v>1489</v>
      </c>
      <c r="AU232" s="177" t="s">
        <v>90</v>
      </c>
      <c r="AV232" s="13" t="s">
        <v>90</v>
      </c>
      <c r="AW232" s="13" t="s">
        <v>36</v>
      </c>
      <c r="AX232" s="13" t="s">
        <v>81</v>
      </c>
      <c r="AY232" s="177" t="s">
        <v>299</v>
      </c>
    </row>
    <row r="233" spans="2:65" s="12" customFormat="1">
      <c r="B233" s="170"/>
      <c r="D233" s="149" t="s">
        <v>1489</v>
      </c>
      <c r="E233" s="171" t="s">
        <v>1</v>
      </c>
      <c r="F233" s="172" t="s">
        <v>1649</v>
      </c>
      <c r="H233" s="171" t="s">
        <v>1</v>
      </c>
      <c r="I233" s="173"/>
      <c r="L233" s="170"/>
      <c r="M233" s="174"/>
      <c r="T233" s="175"/>
      <c r="AT233" s="171" t="s">
        <v>1489</v>
      </c>
      <c r="AU233" s="171" t="s">
        <v>90</v>
      </c>
      <c r="AV233" s="12" t="s">
        <v>88</v>
      </c>
      <c r="AW233" s="12" t="s">
        <v>36</v>
      </c>
      <c r="AX233" s="12" t="s">
        <v>81</v>
      </c>
      <c r="AY233" s="171" t="s">
        <v>299</v>
      </c>
    </row>
    <row r="234" spans="2:65" s="14" customFormat="1">
      <c r="B234" s="183"/>
      <c r="D234" s="149" t="s">
        <v>1489</v>
      </c>
      <c r="E234" s="184" t="s">
        <v>1</v>
      </c>
      <c r="F234" s="185" t="s">
        <v>1496</v>
      </c>
      <c r="H234" s="186">
        <v>369.21600000000001</v>
      </c>
      <c r="I234" s="187"/>
      <c r="L234" s="183"/>
      <c r="M234" s="188"/>
      <c r="T234" s="189"/>
      <c r="AT234" s="184" t="s">
        <v>1489</v>
      </c>
      <c r="AU234" s="184" t="s">
        <v>90</v>
      </c>
      <c r="AV234" s="14" t="s">
        <v>318</v>
      </c>
      <c r="AW234" s="14" t="s">
        <v>36</v>
      </c>
      <c r="AX234" s="14" t="s">
        <v>88</v>
      </c>
      <c r="AY234" s="184" t="s">
        <v>299</v>
      </c>
    </row>
    <row r="235" spans="2:65" s="1" customFormat="1" ht="24.15" customHeight="1">
      <c r="B235" s="32"/>
      <c r="C235" s="158" t="s">
        <v>394</v>
      </c>
      <c r="D235" s="158" t="s">
        <v>340</v>
      </c>
      <c r="E235" s="159" t="s">
        <v>1665</v>
      </c>
      <c r="F235" s="160" t="s">
        <v>1666</v>
      </c>
      <c r="G235" s="161" t="s">
        <v>1520</v>
      </c>
      <c r="H235" s="162">
        <v>330.339</v>
      </c>
      <c r="I235" s="163"/>
      <c r="J235" s="164">
        <f>ROUND(I235*H235,2)</f>
        <v>0</v>
      </c>
      <c r="K235" s="160" t="s">
        <v>1</v>
      </c>
      <c r="L235" s="165"/>
      <c r="M235" s="166" t="s">
        <v>1</v>
      </c>
      <c r="N235" s="167" t="s">
        <v>46</v>
      </c>
      <c r="P235" s="145">
        <f>O235*H235</f>
        <v>0</v>
      </c>
      <c r="Q235" s="145">
        <v>0</v>
      </c>
      <c r="R235" s="145">
        <f>Q235*H235</f>
        <v>0</v>
      </c>
      <c r="S235" s="145">
        <v>0</v>
      </c>
      <c r="T235" s="146">
        <f>S235*H235</f>
        <v>0</v>
      </c>
      <c r="AR235" s="147" t="s">
        <v>337</v>
      </c>
      <c r="AT235" s="147" t="s">
        <v>340</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3174</v>
      </c>
    </row>
    <row r="236" spans="2:65" s="12" customFormat="1">
      <c r="B236" s="170"/>
      <c r="D236" s="149" t="s">
        <v>1489</v>
      </c>
      <c r="E236" s="171" t="s">
        <v>1</v>
      </c>
      <c r="F236" s="172" t="s">
        <v>1490</v>
      </c>
      <c r="H236" s="171" t="s">
        <v>1</v>
      </c>
      <c r="I236" s="173"/>
      <c r="L236" s="170"/>
      <c r="M236" s="174"/>
      <c r="T236" s="175"/>
      <c r="AT236" s="171" t="s">
        <v>1489</v>
      </c>
      <c r="AU236" s="171" t="s">
        <v>90</v>
      </c>
      <c r="AV236" s="12" t="s">
        <v>88</v>
      </c>
      <c r="AW236" s="12" t="s">
        <v>36</v>
      </c>
      <c r="AX236" s="12" t="s">
        <v>81</v>
      </c>
      <c r="AY236" s="171" t="s">
        <v>299</v>
      </c>
    </row>
    <row r="237" spans="2:65" s="12" customFormat="1">
      <c r="B237" s="170"/>
      <c r="D237" s="149" t="s">
        <v>1489</v>
      </c>
      <c r="E237" s="171" t="s">
        <v>1</v>
      </c>
      <c r="F237" s="172" t="s">
        <v>3120</v>
      </c>
      <c r="H237" s="171" t="s">
        <v>1</v>
      </c>
      <c r="I237" s="173"/>
      <c r="L237" s="170"/>
      <c r="M237" s="174"/>
      <c r="T237" s="175"/>
      <c r="AT237" s="171" t="s">
        <v>1489</v>
      </c>
      <c r="AU237" s="171" t="s">
        <v>90</v>
      </c>
      <c r="AV237" s="12" t="s">
        <v>88</v>
      </c>
      <c r="AW237" s="12" t="s">
        <v>36</v>
      </c>
      <c r="AX237" s="12" t="s">
        <v>81</v>
      </c>
      <c r="AY237" s="171" t="s">
        <v>299</v>
      </c>
    </row>
    <row r="238" spans="2:65" s="12" customFormat="1">
      <c r="B238" s="170"/>
      <c r="D238" s="149" t="s">
        <v>1489</v>
      </c>
      <c r="E238" s="171" t="s">
        <v>1</v>
      </c>
      <c r="F238" s="172" t="s">
        <v>1668</v>
      </c>
      <c r="H238" s="171" t="s">
        <v>1</v>
      </c>
      <c r="I238" s="173"/>
      <c r="L238" s="170"/>
      <c r="M238" s="174"/>
      <c r="T238" s="175"/>
      <c r="AT238" s="171" t="s">
        <v>1489</v>
      </c>
      <c r="AU238" s="171" t="s">
        <v>90</v>
      </c>
      <c r="AV238" s="12" t="s">
        <v>88</v>
      </c>
      <c r="AW238" s="12" t="s">
        <v>36</v>
      </c>
      <c r="AX238" s="12" t="s">
        <v>81</v>
      </c>
      <c r="AY238" s="171" t="s">
        <v>299</v>
      </c>
    </row>
    <row r="239" spans="2:65" s="13" customFormat="1">
      <c r="B239" s="176"/>
      <c r="D239" s="149" t="s">
        <v>1489</v>
      </c>
      <c r="E239" s="177" t="s">
        <v>1</v>
      </c>
      <c r="F239" s="178" t="s">
        <v>3175</v>
      </c>
      <c r="H239" s="179">
        <v>330.339</v>
      </c>
      <c r="I239" s="180"/>
      <c r="L239" s="176"/>
      <c r="M239" s="181"/>
      <c r="T239" s="182"/>
      <c r="AT239" s="177" t="s">
        <v>1489</v>
      </c>
      <c r="AU239" s="177" t="s">
        <v>90</v>
      </c>
      <c r="AV239" s="13" t="s">
        <v>90</v>
      </c>
      <c r="AW239" s="13" t="s">
        <v>36</v>
      </c>
      <c r="AX239" s="13" t="s">
        <v>88</v>
      </c>
      <c r="AY239" s="177" t="s">
        <v>299</v>
      </c>
    </row>
    <row r="240" spans="2:65" s="1" customFormat="1" ht="24.15" customHeight="1">
      <c r="B240" s="32"/>
      <c r="C240" s="136" t="s">
        <v>399</v>
      </c>
      <c r="D240" s="136" t="s">
        <v>302</v>
      </c>
      <c r="E240" s="137" t="s">
        <v>1670</v>
      </c>
      <c r="F240" s="138" t="s">
        <v>1671</v>
      </c>
      <c r="G240" s="139" t="s">
        <v>1520</v>
      </c>
      <c r="H240" s="140">
        <v>78.450999999999993</v>
      </c>
      <c r="I240" s="141"/>
      <c r="J240" s="142">
        <f>ROUND(I240*H240,2)</f>
        <v>0</v>
      </c>
      <c r="K240" s="138" t="s">
        <v>1487</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3176</v>
      </c>
    </row>
    <row r="241" spans="2:65" s="12" customFormat="1">
      <c r="B241" s="170"/>
      <c r="D241" s="149" t="s">
        <v>1489</v>
      </c>
      <c r="E241" s="171" t="s">
        <v>1</v>
      </c>
      <c r="F241" s="172" t="s">
        <v>1490</v>
      </c>
      <c r="H241" s="171" t="s">
        <v>1</v>
      </c>
      <c r="I241" s="173"/>
      <c r="L241" s="170"/>
      <c r="M241" s="174"/>
      <c r="T241" s="175"/>
      <c r="AT241" s="171" t="s">
        <v>1489</v>
      </c>
      <c r="AU241" s="171" t="s">
        <v>90</v>
      </c>
      <c r="AV241" s="12" t="s">
        <v>88</v>
      </c>
      <c r="AW241" s="12" t="s">
        <v>36</v>
      </c>
      <c r="AX241" s="12" t="s">
        <v>81</v>
      </c>
      <c r="AY241" s="171" t="s">
        <v>299</v>
      </c>
    </row>
    <row r="242" spans="2:65" s="12" customFormat="1">
      <c r="B242" s="170"/>
      <c r="D242" s="149" t="s">
        <v>1489</v>
      </c>
      <c r="E242" s="171" t="s">
        <v>1</v>
      </c>
      <c r="F242" s="172" t="s">
        <v>3120</v>
      </c>
      <c r="H242" s="171" t="s">
        <v>1</v>
      </c>
      <c r="I242" s="173"/>
      <c r="L242" s="170"/>
      <c r="M242" s="174"/>
      <c r="T242" s="175"/>
      <c r="AT242" s="171" t="s">
        <v>1489</v>
      </c>
      <c r="AU242" s="171" t="s">
        <v>90</v>
      </c>
      <c r="AV242" s="12" t="s">
        <v>88</v>
      </c>
      <c r="AW242" s="12" t="s">
        <v>36</v>
      </c>
      <c r="AX242" s="12" t="s">
        <v>81</v>
      </c>
      <c r="AY242" s="171" t="s">
        <v>299</v>
      </c>
    </row>
    <row r="243" spans="2:65" s="13" customFormat="1">
      <c r="B243" s="176"/>
      <c r="D243" s="149" t="s">
        <v>1489</v>
      </c>
      <c r="E243" s="177" t="s">
        <v>1</v>
      </c>
      <c r="F243" s="178" t="s">
        <v>3177</v>
      </c>
      <c r="H243" s="179">
        <v>22.63</v>
      </c>
      <c r="I243" s="180"/>
      <c r="L243" s="176"/>
      <c r="M243" s="181"/>
      <c r="T243" s="182"/>
      <c r="AT243" s="177" t="s">
        <v>1489</v>
      </c>
      <c r="AU243" s="177" t="s">
        <v>90</v>
      </c>
      <c r="AV243" s="13" t="s">
        <v>90</v>
      </c>
      <c r="AW243" s="13" t="s">
        <v>36</v>
      </c>
      <c r="AX243" s="13" t="s">
        <v>81</v>
      </c>
      <c r="AY243" s="177" t="s">
        <v>299</v>
      </c>
    </row>
    <row r="244" spans="2:65" s="13" customFormat="1">
      <c r="B244" s="176"/>
      <c r="D244" s="149" t="s">
        <v>1489</v>
      </c>
      <c r="E244" s="177" t="s">
        <v>1</v>
      </c>
      <c r="F244" s="178" t="s">
        <v>3178</v>
      </c>
      <c r="H244" s="179">
        <v>31.831</v>
      </c>
      <c r="I244" s="180"/>
      <c r="L244" s="176"/>
      <c r="M244" s="181"/>
      <c r="T244" s="182"/>
      <c r="AT244" s="177" t="s">
        <v>1489</v>
      </c>
      <c r="AU244" s="177" t="s">
        <v>90</v>
      </c>
      <c r="AV244" s="13" t="s">
        <v>90</v>
      </c>
      <c r="AW244" s="13" t="s">
        <v>36</v>
      </c>
      <c r="AX244" s="13" t="s">
        <v>81</v>
      </c>
      <c r="AY244" s="177" t="s">
        <v>299</v>
      </c>
    </row>
    <row r="245" spans="2:65" s="13" customFormat="1">
      <c r="B245" s="176"/>
      <c r="D245" s="149" t="s">
        <v>1489</v>
      </c>
      <c r="E245" s="177" t="s">
        <v>1</v>
      </c>
      <c r="F245" s="178" t="s">
        <v>3179</v>
      </c>
      <c r="H245" s="179">
        <v>32.53</v>
      </c>
      <c r="I245" s="180"/>
      <c r="L245" s="176"/>
      <c r="M245" s="181"/>
      <c r="T245" s="182"/>
      <c r="AT245" s="177" t="s">
        <v>1489</v>
      </c>
      <c r="AU245" s="177" t="s">
        <v>90</v>
      </c>
      <c r="AV245" s="13" t="s">
        <v>90</v>
      </c>
      <c r="AW245" s="13" t="s">
        <v>36</v>
      </c>
      <c r="AX245" s="13" t="s">
        <v>81</v>
      </c>
      <c r="AY245" s="177" t="s">
        <v>299</v>
      </c>
    </row>
    <row r="246" spans="2:65" s="13" customFormat="1">
      <c r="B246" s="176"/>
      <c r="D246" s="149" t="s">
        <v>1489</v>
      </c>
      <c r="E246" s="177" t="s">
        <v>1</v>
      </c>
      <c r="F246" s="178" t="s">
        <v>3180</v>
      </c>
      <c r="H246" s="179">
        <v>-8.5399999999999991</v>
      </c>
      <c r="I246" s="180"/>
      <c r="L246" s="176"/>
      <c r="M246" s="181"/>
      <c r="T246" s="182"/>
      <c r="AT246" s="177" t="s">
        <v>1489</v>
      </c>
      <c r="AU246" s="177" t="s">
        <v>90</v>
      </c>
      <c r="AV246" s="13" t="s">
        <v>90</v>
      </c>
      <c r="AW246" s="13" t="s">
        <v>36</v>
      </c>
      <c r="AX246" s="13" t="s">
        <v>81</v>
      </c>
      <c r="AY246" s="177" t="s">
        <v>299</v>
      </c>
    </row>
    <row r="247" spans="2:65" s="14" customFormat="1">
      <c r="B247" s="183"/>
      <c r="D247" s="149" t="s">
        <v>1489</v>
      </c>
      <c r="E247" s="184" t="s">
        <v>1</v>
      </c>
      <c r="F247" s="185" t="s">
        <v>1496</v>
      </c>
      <c r="H247" s="186">
        <v>78.450999999999993</v>
      </c>
      <c r="I247" s="187"/>
      <c r="L247" s="183"/>
      <c r="M247" s="188"/>
      <c r="T247" s="189"/>
      <c r="AT247" s="184" t="s">
        <v>1489</v>
      </c>
      <c r="AU247" s="184" t="s">
        <v>90</v>
      </c>
      <c r="AV247" s="14" t="s">
        <v>318</v>
      </c>
      <c r="AW247" s="14" t="s">
        <v>36</v>
      </c>
      <c r="AX247" s="14" t="s">
        <v>88</v>
      </c>
      <c r="AY247" s="184" t="s">
        <v>299</v>
      </c>
    </row>
    <row r="248" spans="2:65" s="1" customFormat="1" ht="16.5" customHeight="1">
      <c r="B248" s="32"/>
      <c r="C248" s="158" t="s">
        <v>7</v>
      </c>
      <c r="D248" s="158" t="s">
        <v>340</v>
      </c>
      <c r="E248" s="159" t="s">
        <v>1678</v>
      </c>
      <c r="F248" s="160" t="s">
        <v>1679</v>
      </c>
      <c r="G248" s="161" t="s">
        <v>1636</v>
      </c>
      <c r="H248" s="162">
        <v>156.90199999999999</v>
      </c>
      <c r="I248" s="163"/>
      <c r="J248" s="164">
        <f>ROUND(I248*H248,2)</f>
        <v>0</v>
      </c>
      <c r="K248" s="160" t="s">
        <v>1487</v>
      </c>
      <c r="L248" s="165"/>
      <c r="M248" s="166" t="s">
        <v>1</v>
      </c>
      <c r="N248" s="167" t="s">
        <v>46</v>
      </c>
      <c r="P248" s="145">
        <f>O248*H248</f>
        <v>0</v>
      </c>
      <c r="Q248" s="145">
        <v>0</v>
      </c>
      <c r="R248" s="145">
        <f>Q248*H248</f>
        <v>0</v>
      </c>
      <c r="S248" s="145">
        <v>0</v>
      </c>
      <c r="T248" s="146">
        <f>S248*H248</f>
        <v>0</v>
      </c>
      <c r="AR248" s="147" t="s">
        <v>337</v>
      </c>
      <c r="AT248" s="147" t="s">
        <v>340</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3181</v>
      </c>
    </row>
    <row r="249" spans="2:65" s="13" customFormat="1">
      <c r="B249" s="176"/>
      <c r="D249" s="149" t="s">
        <v>1489</v>
      </c>
      <c r="F249" s="178" t="s">
        <v>3182</v>
      </c>
      <c r="H249" s="179">
        <v>156.90199999999999</v>
      </c>
      <c r="I249" s="180"/>
      <c r="L249" s="176"/>
      <c r="M249" s="181"/>
      <c r="T249" s="182"/>
      <c r="AT249" s="177" t="s">
        <v>1489</v>
      </c>
      <c r="AU249" s="177" t="s">
        <v>90</v>
      </c>
      <c r="AV249" s="13" t="s">
        <v>90</v>
      </c>
      <c r="AW249" s="13" t="s">
        <v>4</v>
      </c>
      <c r="AX249" s="13" t="s">
        <v>88</v>
      </c>
      <c r="AY249" s="177" t="s">
        <v>299</v>
      </c>
    </row>
    <row r="250" spans="2:65" s="11" customFormat="1" ht="22.95" customHeight="1">
      <c r="B250" s="124"/>
      <c r="D250" s="125" t="s">
        <v>80</v>
      </c>
      <c r="E250" s="134" t="s">
        <v>90</v>
      </c>
      <c r="F250" s="134" t="s">
        <v>1693</v>
      </c>
      <c r="I250" s="127"/>
      <c r="J250" s="135">
        <f>BK250</f>
        <v>0</v>
      </c>
      <c r="L250" s="124"/>
      <c r="M250" s="129"/>
      <c r="P250" s="130">
        <f>SUM(P251:P258)</f>
        <v>0</v>
      </c>
      <c r="R250" s="130">
        <f>SUM(R251:R258)</f>
        <v>5.9201799999999992E-2</v>
      </c>
      <c r="T250" s="131">
        <f>SUM(T251:T258)</f>
        <v>0</v>
      </c>
      <c r="AR250" s="125" t="s">
        <v>88</v>
      </c>
      <c r="AT250" s="132" t="s">
        <v>80</v>
      </c>
      <c r="AU250" s="132" t="s">
        <v>88</v>
      </c>
      <c r="AY250" s="125" t="s">
        <v>299</v>
      </c>
      <c r="BK250" s="133">
        <f>SUM(BK251:BK258)</f>
        <v>0</v>
      </c>
    </row>
    <row r="251" spans="2:65" s="1" customFormat="1" ht="24.15" customHeight="1">
      <c r="B251" s="32"/>
      <c r="C251" s="136" t="s">
        <v>408</v>
      </c>
      <c r="D251" s="136" t="s">
        <v>302</v>
      </c>
      <c r="E251" s="137" t="s">
        <v>1694</v>
      </c>
      <c r="F251" s="138" t="s">
        <v>1695</v>
      </c>
      <c r="G251" s="139" t="s">
        <v>1520</v>
      </c>
      <c r="H251" s="140">
        <v>11.375</v>
      </c>
      <c r="I251" s="141"/>
      <c r="J251" s="142">
        <f>ROUND(I251*H251,2)</f>
        <v>0</v>
      </c>
      <c r="K251" s="138" t="s">
        <v>1487</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3183</v>
      </c>
    </row>
    <row r="252" spans="2:65" s="12" customFormat="1">
      <c r="B252" s="170"/>
      <c r="D252" s="149" t="s">
        <v>1489</v>
      </c>
      <c r="E252" s="171" t="s">
        <v>1</v>
      </c>
      <c r="F252" s="172" t="s">
        <v>1490</v>
      </c>
      <c r="H252" s="171" t="s">
        <v>1</v>
      </c>
      <c r="I252" s="173"/>
      <c r="L252" s="170"/>
      <c r="M252" s="174"/>
      <c r="T252" s="175"/>
      <c r="AT252" s="171" t="s">
        <v>1489</v>
      </c>
      <c r="AU252" s="171" t="s">
        <v>90</v>
      </c>
      <c r="AV252" s="12" t="s">
        <v>88</v>
      </c>
      <c r="AW252" s="12" t="s">
        <v>36</v>
      </c>
      <c r="AX252" s="12" t="s">
        <v>81</v>
      </c>
      <c r="AY252" s="171" t="s">
        <v>299</v>
      </c>
    </row>
    <row r="253" spans="2:65" s="12" customFormat="1">
      <c r="B253" s="170"/>
      <c r="D253" s="149" t="s">
        <v>1489</v>
      </c>
      <c r="E253" s="171" t="s">
        <v>1</v>
      </c>
      <c r="F253" s="172" t="s">
        <v>3120</v>
      </c>
      <c r="H253" s="171" t="s">
        <v>1</v>
      </c>
      <c r="I253" s="173"/>
      <c r="L253" s="170"/>
      <c r="M253" s="174"/>
      <c r="T253" s="175"/>
      <c r="AT253" s="171" t="s">
        <v>1489</v>
      </c>
      <c r="AU253" s="171" t="s">
        <v>90</v>
      </c>
      <c r="AV253" s="12" t="s">
        <v>88</v>
      </c>
      <c r="AW253" s="12" t="s">
        <v>36</v>
      </c>
      <c r="AX253" s="12" t="s">
        <v>81</v>
      </c>
      <c r="AY253" s="171" t="s">
        <v>299</v>
      </c>
    </row>
    <row r="254" spans="2:65" s="13" customFormat="1">
      <c r="B254" s="176"/>
      <c r="D254" s="149" t="s">
        <v>1489</v>
      </c>
      <c r="E254" s="177" t="s">
        <v>1</v>
      </c>
      <c r="F254" s="178" t="s">
        <v>3184</v>
      </c>
      <c r="H254" s="179">
        <v>11.375</v>
      </c>
      <c r="I254" s="180"/>
      <c r="L254" s="176"/>
      <c r="M254" s="181"/>
      <c r="T254" s="182"/>
      <c r="AT254" s="177" t="s">
        <v>1489</v>
      </c>
      <c r="AU254" s="177" t="s">
        <v>90</v>
      </c>
      <c r="AV254" s="13" t="s">
        <v>90</v>
      </c>
      <c r="AW254" s="13" t="s">
        <v>36</v>
      </c>
      <c r="AX254" s="13" t="s">
        <v>88</v>
      </c>
      <c r="AY254" s="177" t="s">
        <v>299</v>
      </c>
    </row>
    <row r="255" spans="2:65" s="1" customFormat="1" ht="24.15" customHeight="1">
      <c r="B255" s="32"/>
      <c r="C255" s="136" t="s">
        <v>413</v>
      </c>
      <c r="D255" s="136" t="s">
        <v>302</v>
      </c>
      <c r="E255" s="137" t="s">
        <v>1698</v>
      </c>
      <c r="F255" s="138" t="s">
        <v>1699</v>
      </c>
      <c r="G255" s="139" t="s">
        <v>647</v>
      </c>
      <c r="H255" s="140">
        <v>120.82</v>
      </c>
      <c r="I255" s="141"/>
      <c r="J255" s="142">
        <f>ROUND(I255*H255,2)</f>
        <v>0</v>
      </c>
      <c r="K255" s="138" t="s">
        <v>1487</v>
      </c>
      <c r="L255" s="32"/>
      <c r="M255" s="143" t="s">
        <v>1</v>
      </c>
      <c r="N255" s="144" t="s">
        <v>46</v>
      </c>
      <c r="P255" s="145">
        <f>O255*H255</f>
        <v>0</v>
      </c>
      <c r="Q255" s="145">
        <v>4.8999999999999998E-4</v>
      </c>
      <c r="R255" s="145">
        <f>Q255*H255</f>
        <v>5.9201799999999992E-2</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3185</v>
      </c>
    </row>
    <row r="256" spans="2:65" s="12" customFormat="1">
      <c r="B256" s="170"/>
      <c r="D256" s="149" t="s">
        <v>1489</v>
      </c>
      <c r="E256" s="171" t="s">
        <v>1</v>
      </c>
      <c r="F256" s="172" t="s">
        <v>1490</v>
      </c>
      <c r="H256" s="171" t="s">
        <v>1</v>
      </c>
      <c r="I256" s="173"/>
      <c r="L256" s="170"/>
      <c r="M256" s="174"/>
      <c r="T256" s="175"/>
      <c r="AT256" s="171" t="s">
        <v>1489</v>
      </c>
      <c r="AU256" s="171" t="s">
        <v>90</v>
      </c>
      <c r="AV256" s="12" t="s">
        <v>88</v>
      </c>
      <c r="AW256" s="12" t="s">
        <v>36</v>
      </c>
      <c r="AX256" s="12" t="s">
        <v>81</v>
      </c>
      <c r="AY256" s="171" t="s">
        <v>299</v>
      </c>
    </row>
    <row r="257" spans="2:65" s="12" customFormat="1">
      <c r="B257" s="170"/>
      <c r="D257" s="149" t="s">
        <v>1489</v>
      </c>
      <c r="E257" s="171" t="s">
        <v>1</v>
      </c>
      <c r="F257" s="172" t="s">
        <v>3120</v>
      </c>
      <c r="H257" s="171" t="s">
        <v>1</v>
      </c>
      <c r="I257" s="173"/>
      <c r="L257" s="170"/>
      <c r="M257" s="174"/>
      <c r="T257" s="175"/>
      <c r="AT257" s="171" t="s">
        <v>1489</v>
      </c>
      <c r="AU257" s="171" t="s">
        <v>90</v>
      </c>
      <c r="AV257" s="12" t="s">
        <v>88</v>
      </c>
      <c r="AW257" s="12" t="s">
        <v>36</v>
      </c>
      <c r="AX257" s="12" t="s">
        <v>81</v>
      </c>
      <c r="AY257" s="171" t="s">
        <v>299</v>
      </c>
    </row>
    <row r="258" spans="2:65" s="13" customFormat="1">
      <c r="B258" s="176"/>
      <c r="D258" s="149" t="s">
        <v>1489</v>
      </c>
      <c r="E258" s="177" t="s">
        <v>1</v>
      </c>
      <c r="F258" s="178" t="s">
        <v>3186</v>
      </c>
      <c r="H258" s="179">
        <v>120.82</v>
      </c>
      <c r="I258" s="180"/>
      <c r="L258" s="176"/>
      <c r="M258" s="181"/>
      <c r="T258" s="182"/>
      <c r="AT258" s="177" t="s">
        <v>1489</v>
      </c>
      <c r="AU258" s="177" t="s">
        <v>90</v>
      </c>
      <c r="AV258" s="13" t="s">
        <v>90</v>
      </c>
      <c r="AW258" s="13" t="s">
        <v>36</v>
      </c>
      <c r="AX258" s="13" t="s">
        <v>88</v>
      </c>
      <c r="AY258" s="177" t="s">
        <v>299</v>
      </c>
    </row>
    <row r="259" spans="2:65" s="11" customFormat="1" ht="22.95" customHeight="1">
      <c r="B259" s="124"/>
      <c r="D259" s="125" t="s">
        <v>80</v>
      </c>
      <c r="E259" s="134" t="s">
        <v>318</v>
      </c>
      <c r="F259" s="134" t="s">
        <v>1702</v>
      </c>
      <c r="I259" s="127"/>
      <c r="J259" s="135">
        <f>BK259</f>
        <v>0</v>
      </c>
      <c r="L259" s="124"/>
      <c r="M259" s="129"/>
      <c r="P259" s="130">
        <f>SUM(P260:P282)</f>
        <v>0</v>
      </c>
      <c r="R259" s="130">
        <f>SUM(R260:R282)</f>
        <v>1.8911999999999998E-2</v>
      </c>
      <c r="T259" s="131">
        <f>SUM(T260:T282)</f>
        <v>0</v>
      </c>
      <c r="AR259" s="125" t="s">
        <v>88</v>
      </c>
      <c r="AT259" s="132" t="s">
        <v>80</v>
      </c>
      <c r="AU259" s="132" t="s">
        <v>88</v>
      </c>
      <c r="AY259" s="125" t="s">
        <v>299</v>
      </c>
      <c r="BK259" s="133">
        <f>SUM(BK260:BK282)</f>
        <v>0</v>
      </c>
    </row>
    <row r="260" spans="2:65" s="1" customFormat="1" ht="16.5" customHeight="1">
      <c r="B260" s="32"/>
      <c r="C260" s="136" t="s">
        <v>418</v>
      </c>
      <c r="D260" s="136" t="s">
        <v>302</v>
      </c>
      <c r="E260" s="137" t="s">
        <v>1703</v>
      </c>
      <c r="F260" s="138" t="s">
        <v>1704</v>
      </c>
      <c r="G260" s="139" t="s">
        <v>1520</v>
      </c>
      <c r="H260" s="140">
        <v>23.931000000000001</v>
      </c>
      <c r="I260" s="141"/>
      <c r="J260" s="142">
        <f>ROUND(I260*H260,2)</f>
        <v>0</v>
      </c>
      <c r="K260" s="138" t="s">
        <v>1487</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3187</v>
      </c>
    </row>
    <row r="261" spans="2:65" s="12" customFormat="1">
      <c r="B261" s="170"/>
      <c r="D261" s="149" t="s">
        <v>1489</v>
      </c>
      <c r="E261" s="171" t="s">
        <v>1</v>
      </c>
      <c r="F261" s="172" t="s">
        <v>1490</v>
      </c>
      <c r="H261" s="171" t="s">
        <v>1</v>
      </c>
      <c r="I261" s="173"/>
      <c r="L261" s="170"/>
      <c r="M261" s="174"/>
      <c r="T261" s="175"/>
      <c r="AT261" s="171" t="s">
        <v>1489</v>
      </c>
      <c r="AU261" s="171" t="s">
        <v>90</v>
      </c>
      <c r="AV261" s="12" t="s">
        <v>88</v>
      </c>
      <c r="AW261" s="12" t="s">
        <v>36</v>
      </c>
      <c r="AX261" s="12" t="s">
        <v>81</v>
      </c>
      <c r="AY261" s="171" t="s">
        <v>299</v>
      </c>
    </row>
    <row r="262" spans="2:65" s="12" customFormat="1">
      <c r="B262" s="170"/>
      <c r="D262" s="149" t="s">
        <v>1489</v>
      </c>
      <c r="E262" s="171" t="s">
        <v>1</v>
      </c>
      <c r="F262" s="172" t="s">
        <v>3120</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3188</v>
      </c>
      <c r="H263" s="179">
        <v>5.657</v>
      </c>
      <c r="I263" s="180"/>
      <c r="L263" s="176"/>
      <c r="M263" s="181"/>
      <c r="T263" s="182"/>
      <c r="AT263" s="177" t="s">
        <v>1489</v>
      </c>
      <c r="AU263" s="177" t="s">
        <v>90</v>
      </c>
      <c r="AV263" s="13" t="s">
        <v>90</v>
      </c>
      <c r="AW263" s="13" t="s">
        <v>36</v>
      </c>
      <c r="AX263" s="13" t="s">
        <v>81</v>
      </c>
      <c r="AY263" s="177" t="s">
        <v>299</v>
      </c>
    </row>
    <row r="264" spans="2:65" s="15" customFormat="1">
      <c r="B264" s="190"/>
      <c r="D264" s="149" t="s">
        <v>1489</v>
      </c>
      <c r="E264" s="191" t="s">
        <v>1</v>
      </c>
      <c r="F264" s="192" t="s">
        <v>1549</v>
      </c>
      <c r="H264" s="193">
        <v>5.657</v>
      </c>
      <c r="I264" s="194"/>
      <c r="L264" s="190"/>
      <c r="M264" s="195"/>
      <c r="T264" s="196"/>
      <c r="AT264" s="191" t="s">
        <v>1489</v>
      </c>
      <c r="AU264" s="191" t="s">
        <v>90</v>
      </c>
      <c r="AV264" s="15" t="s">
        <v>298</v>
      </c>
      <c r="AW264" s="15" t="s">
        <v>36</v>
      </c>
      <c r="AX264" s="15" t="s">
        <v>81</v>
      </c>
      <c r="AY264" s="191" t="s">
        <v>299</v>
      </c>
    </row>
    <row r="265" spans="2:65" s="13" customFormat="1">
      <c r="B265" s="176"/>
      <c r="D265" s="149" t="s">
        <v>1489</v>
      </c>
      <c r="E265" s="177" t="s">
        <v>1</v>
      </c>
      <c r="F265" s="178" t="s">
        <v>3189</v>
      </c>
      <c r="H265" s="179">
        <v>7.9580000000000002</v>
      </c>
      <c r="I265" s="180"/>
      <c r="L265" s="176"/>
      <c r="M265" s="181"/>
      <c r="T265" s="182"/>
      <c r="AT265" s="177" t="s">
        <v>1489</v>
      </c>
      <c r="AU265" s="177" t="s">
        <v>90</v>
      </c>
      <c r="AV265" s="13" t="s">
        <v>90</v>
      </c>
      <c r="AW265" s="13" t="s">
        <v>36</v>
      </c>
      <c r="AX265" s="13" t="s">
        <v>81</v>
      </c>
      <c r="AY265" s="177" t="s">
        <v>299</v>
      </c>
    </row>
    <row r="266" spans="2:65" s="13" customFormat="1">
      <c r="B266" s="176"/>
      <c r="D266" s="149" t="s">
        <v>1489</v>
      </c>
      <c r="E266" s="177" t="s">
        <v>1</v>
      </c>
      <c r="F266" s="178" t="s">
        <v>2229</v>
      </c>
      <c r="H266" s="179">
        <v>1.0920000000000001</v>
      </c>
      <c r="I266" s="180"/>
      <c r="L266" s="176"/>
      <c r="M266" s="181"/>
      <c r="T266" s="182"/>
      <c r="AT266" s="177" t="s">
        <v>1489</v>
      </c>
      <c r="AU266" s="177" t="s">
        <v>90</v>
      </c>
      <c r="AV266" s="13" t="s">
        <v>90</v>
      </c>
      <c r="AW266" s="13" t="s">
        <v>36</v>
      </c>
      <c r="AX266" s="13" t="s">
        <v>81</v>
      </c>
      <c r="AY266" s="177" t="s">
        <v>299</v>
      </c>
    </row>
    <row r="267" spans="2:65" s="15" customFormat="1">
      <c r="B267" s="190"/>
      <c r="D267" s="149" t="s">
        <v>1489</v>
      </c>
      <c r="E267" s="191" t="s">
        <v>1</v>
      </c>
      <c r="F267" s="192" t="s">
        <v>1549</v>
      </c>
      <c r="H267" s="193">
        <v>9.0500000000000007</v>
      </c>
      <c r="I267" s="194"/>
      <c r="L267" s="190"/>
      <c r="M267" s="195"/>
      <c r="T267" s="196"/>
      <c r="AT267" s="191" t="s">
        <v>1489</v>
      </c>
      <c r="AU267" s="191" t="s">
        <v>90</v>
      </c>
      <c r="AV267" s="15" t="s">
        <v>298</v>
      </c>
      <c r="AW267" s="15" t="s">
        <v>36</v>
      </c>
      <c r="AX267" s="15" t="s">
        <v>81</v>
      </c>
      <c r="AY267" s="191" t="s">
        <v>299</v>
      </c>
    </row>
    <row r="268" spans="2:65" s="13" customFormat="1">
      <c r="B268" s="176"/>
      <c r="D268" s="149" t="s">
        <v>1489</v>
      </c>
      <c r="E268" s="177" t="s">
        <v>1</v>
      </c>
      <c r="F268" s="178" t="s">
        <v>3190</v>
      </c>
      <c r="H268" s="179">
        <v>8.1319999999999997</v>
      </c>
      <c r="I268" s="180"/>
      <c r="L268" s="176"/>
      <c r="M268" s="181"/>
      <c r="T268" s="182"/>
      <c r="AT268" s="177" t="s">
        <v>1489</v>
      </c>
      <c r="AU268" s="177" t="s">
        <v>90</v>
      </c>
      <c r="AV268" s="13" t="s">
        <v>90</v>
      </c>
      <c r="AW268" s="13" t="s">
        <v>36</v>
      </c>
      <c r="AX268" s="13" t="s">
        <v>81</v>
      </c>
      <c r="AY268" s="177" t="s">
        <v>299</v>
      </c>
    </row>
    <row r="269" spans="2:65" s="13" customFormat="1">
      <c r="B269" s="176"/>
      <c r="D269" s="149" t="s">
        <v>1489</v>
      </c>
      <c r="E269" s="177" t="s">
        <v>1</v>
      </c>
      <c r="F269" s="178" t="s">
        <v>2229</v>
      </c>
      <c r="H269" s="179">
        <v>1.0920000000000001</v>
      </c>
      <c r="I269" s="180"/>
      <c r="L269" s="176"/>
      <c r="M269" s="181"/>
      <c r="T269" s="182"/>
      <c r="AT269" s="177" t="s">
        <v>1489</v>
      </c>
      <c r="AU269" s="177" t="s">
        <v>90</v>
      </c>
      <c r="AV269" s="13" t="s">
        <v>90</v>
      </c>
      <c r="AW269" s="13" t="s">
        <v>36</v>
      </c>
      <c r="AX269" s="13" t="s">
        <v>81</v>
      </c>
      <c r="AY269" s="177" t="s">
        <v>299</v>
      </c>
    </row>
    <row r="270" spans="2:65" s="15" customFormat="1">
      <c r="B270" s="190"/>
      <c r="D270" s="149" t="s">
        <v>1489</v>
      </c>
      <c r="E270" s="191" t="s">
        <v>1</v>
      </c>
      <c r="F270" s="192" t="s">
        <v>1549</v>
      </c>
      <c r="H270" s="193">
        <v>9.2240000000000002</v>
      </c>
      <c r="I270" s="194"/>
      <c r="L270" s="190"/>
      <c r="M270" s="195"/>
      <c r="T270" s="196"/>
      <c r="AT270" s="191" t="s">
        <v>1489</v>
      </c>
      <c r="AU270" s="191" t="s">
        <v>90</v>
      </c>
      <c r="AV270" s="15" t="s">
        <v>298</v>
      </c>
      <c r="AW270" s="15" t="s">
        <v>36</v>
      </c>
      <c r="AX270" s="15" t="s">
        <v>81</v>
      </c>
      <c r="AY270" s="191" t="s">
        <v>299</v>
      </c>
    </row>
    <row r="271" spans="2:65" s="14" customFormat="1">
      <c r="B271" s="183"/>
      <c r="D271" s="149" t="s">
        <v>1489</v>
      </c>
      <c r="E271" s="184" t="s">
        <v>1</v>
      </c>
      <c r="F271" s="185" t="s">
        <v>1496</v>
      </c>
      <c r="H271" s="186">
        <v>23.931000000000001</v>
      </c>
      <c r="I271" s="187"/>
      <c r="L271" s="183"/>
      <c r="M271" s="188"/>
      <c r="T271" s="189"/>
      <c r="AT271" s="184" t="s">
        <v>1489</v>
      </c>
      <c r="AU271" s="184" t="s">
        <v>90</v>
      </c>
      <c r="AV271" s="14" t="s">
        <v>318</v>
      </c>
      <c r="AW271" s="14" t="s">
        <v>36</v>
      </c>
      <c r="AX271" s="14" t="s">
        <v>88</v>
      </c>
      <c r="AY271" s="184" t="s">
        <v>299</v>
      </c>
    </row>
    <row r="272" spans="2:65" s="1" customFormat="1" ht="33" customHeight="1">
      <c r="B272" s="32"/>
      <c r="C272" s="136" t="s">
        <v>423</v>
      </c>
      <c r="D272" s="136" t="s">
        <v>302</v>
      </c>
      <c r="E272" s="137" t="s">
        <v>1714</v>
      </c>
      <c r="F272" s="138" t="s">
        <v>1715</v>
      </c>
      <c r="G272" s="139" t="s">
        <v>1520</v>
      </c>
      <c r="H272" s="140">
        <v>0.9</v>
      </c>
      <c r="I272" s="141"/>
      <c r="J272" s="142">
        <f>ROUND(I272*H272,2)</f>
        <v>0</v>
      </c>
      <c r="K272" s="138" t="s">
        <v>1487</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3191</v>
      </c>
    </row>
    <row r="273" spans="2:65" s="12" customFormat="1">
      <c r="B273" s="170"/>
      <c r="D273" s="149" t="s">
        <v>1489</v>
      </c>
      <c r="E273" s="171" t="s">
        <v>1</v>
      </c>
      <c r="F273" s="172" t="s">
        <v>1490</v>
      </c>
      <c r="H273" s="171" t="s">
        <v>1</v>
      </c>
      <c r="I273" s="173"/>
      <c r="L273" s="170"/>
      <c r="M273" s="174"/>
      <c r="T273" s="175"/>
      <c r="AT273" s="171" t="s">
        <v>1489</v>
      </c>
      <c r="AU273" s="171" t="s">
        <v>90</v>
      </c>
      <c r="AV273" s="12" t="s">
        <v>88</v>
      </c>
      <c r="AW273" s="12" t="s">
        <v>36</v>
      </c>
      <c r="AX273" s="12" t="s">
        <v>81</v>
      </c>
      <c r="AY273" s="171" t="s">
        <v>299</v>
      </c>
    </row>
    <row r="274" spans="2:65" s="12" customFormat="1">
      <c r="B274" s="170"/>
      <c r="D274" s="149" t="s">
        <v>1489</v>
      </c>
      <c r="E274" s="171" t="s">
        <v>1</v>
      </c>
      <c r="F274" s="172" t="s">
        <v>3120</v>
      </c>
      <c r="H274" s="171" t="s">
        <v>1</v>
      </c>
      <c r="I274" s="173"/>
      <c r="L274" s="170"/>
      <c r="M274" s="174"/>
      <c r="T274" s="175"/>
      <c r="AT274" s="171" t="s">
        <v>1489</v>
      </c>
      <c r="AU274" s="171" t="s">
        <v>90</v>
      </c>
      <c r="AV274" s="12" t="s">
        <v>88</v>
      </c>
      <c r="AW274" s="12" t="s">
        <v>36</v>
      </c>
      <c r="AX274" s="12" t="s">
        <v>81</v>
      </c>
      <c r="AY274" s="171" t="s">
        <v>299</v>
      </c>
    </row>
    <row r="275" spans="2:65" s="13" customFormat="1">
      <c r="B275" s="176"/>
      <c r="D275" s="149" t="s">
        <v>1489</v>
      </c>
      <c r="E275" s="177" t="s">
        <v>1</v>
      </c>
      <c r="F275" s="178" t="s">
        <v>2602</v>
      </c>
      <c r="H275" s="179">
        <v>0.45</v>
      </c>
      <c r="I275" s="180"/>
      <c r="L275" s="176"/>
      <c r="M275" s="181"/>
      <c r="T275" s="182"/>
      <c r="AT275" s="177" t="s">
        <v>1489</v>
      </c>
      <c r="AU275" s="177" t="s">
        <v>90</v>
      </c>
      <c r="AV275" s="13" t="s">
        <v>90</v>
      </c>
      <c r="AW275" s="13" t="s">
        <v>36</v>
      </c>
      <c r="AX275" s="13" t="s">
        <v>81</v>
      </c>
      <c r="AY275" s="177" t="s">
        <v>299</v>
      </c>
    </row>
    <row r="276" spans="2:65" s="13" customFormat="1">
      <c r="B276" s="176"/>
      <c r="D276" s="149" t="s">
        <v>1489</v>
      </c>
      <c r="E276" s="177" t="s">
        <v>1</v>
      </c>
      <c r="F276" s="178" t="s">
        <v>3192</v>
      </c>
      <c r="H276" s="179">
        <v>0.45</v>
      </c>
      <c r="I276" s="180"/>
      <c r="L276" s="176"/>
      <c r="M276" s="181"/>
      <c r="T276" s="182"/>
      <c r="AT276" s="177" t="s">
        <v>1489</v>
      </c>
      <c r="AU276" s="177" t="s">
        <v>90</v>
      </c>
      <c r="AV276" s="13" t="s">
        <v>90</v>
      </c>
      <c r="AW276" s="13" t="s">
        <v>36</v>
      </c>
      <c r="AX276" s="13" t="s">
        <v>81</v>
      </c>
      <c r="AY276" s="177" t="s">
        <v>299</v>
      </c>
    </row>
    <row r="277" spans="2:65" s="14" customFormat="1">
      <c r="B277" s="183"/>
      <c r="D277" s="149" t="s">
        <v>1489</v>
      </c>
      <c r="E277" s="184" t="s">
        <v>1</v>
      </c>
      <c r="F277" s="185" t="s">
        <v>1496</v>
      </c>
      <c r="H277" s="186">
        <v>0.9</v>
      </c>
      <c r="I277" s="187"/>
      <c r="L277" s="183"/>
      <c r="M277" s="188"/>
      <c r="T277" s="189"/>
      <c r="AT277" s="184" t="s">
        <v>1489</v>
      </c>
      <c r="AU277" s="184" t="s">
        <v>90</v>
      </c>
      <c r="AV277" s="14" t="s">
        <v>318</v>
      </c>
      <c r="AW277" s="14" t="s">
        <v>36</v>
      </c>
      <c r="AX277" s="14" t="s">
        <v>88</v>
      </c>
      <c r="AY277" s="184" t="s">
        <v>299</v>
      </c>
    </row>
    <row r="278" spans="2:65" s="1" customFormat="1" ht="33" customHeight="1">
      <c r="B278" s="32"/>
      <c r="C278" s="136" t="s">
        <v>428</v>
      </c>
      <c r="D278" s="136" t="s">
        <v>302</v>
      </c>
      <c r="E278" s="137" t="s">
        <v>1721</v>
      </c>
      <c r="F278" s="138" t="s">
        <v>1722</v>
      </c>
      <c r="G278" s="139" t="s">
        <v>375</v>
      </c>
      <c r="H278" s="140">
        <v>2.4</v>
      </c>
      <c r="I278" s="141"/>
      <c r="J278" s="142">
        <f>ROUND(I278*H278,2)</f>
        <v>0</v>
      </c>
      <c r="K278" s="138" t="s">
        <v>1487</v>
      </c>
      <c r="L278" s="32"/>
      <c r="M278" s="143" t="s">
        <v>1</v>
      </c>
      <c r="N278" s="144" t="s">
        <v>46</v>
      </c>
      <c r="P278" s="145">
        <f>O278*H278</f>
        <v>0</v>
      </c>
      <c r="Q278" s="145">
        <v>7.8799999999999999E-3</v>
      </c>
      <c r="R278" s="145">
        <f>Q278*H278</f>
        <v>1.8911999999999998E-2</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3193</v>
      </c>
    </row>
    <row r="279" spans="2:65" s="12" customFormat="1">
      <c r="B279" s="170"/>
      <c r="D279" s="149" t="s">
        <v>1489</v>
      </c>
      <c r="E279" s="171" t="s">
        <v>1</v>
      </c>
      <c r="F279" s="172" t="s">
        <v>1490</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3120</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3194</v>
      </c>
      <c r="H281" s="179">
        <v>2.4</v>
      </c>
      <c r="I281" s="180"/>
      <c r="L281" s="176"/>
      <c r="M281" s="181"/>
      <c r="T281" s="182"/>
      <c r="AT281" s="177" t="s">
        <v>1489</v>
      </c>
      <c r="AU281" s="177" t="s">
        <v>90</v>
      </c>
      <c r="AV281" s="13" t="s">
        <v>90</v>
      </c>
      <c r="AW281" s="13" t="s">
        <v>36</v>
      </c>
      <c r="AX281" s="13" t="s">
        <v>88</v>
      </c>
      <c r="AY281" s="177" t="s">
        <v>299</v>
      </c>
    </row>
    <row r="282" spans="2:65" s="1" customFormat="1" ht="37.950000000000003" customHeight="1">
      <c r="B282" s="32"/>
      <c r="C282" s="136" t="s">
        <v>433</v>
      </c>
      <c r="D282" s="136" t="s">
        <v>302</v>
      </c>
      <c r="E282" s="137" t="s">
        <v>1725</v>
      </c>
      <c r="F282" s="138" t="s">
        <v>1726</v>
      </c>
      <c r="G282" s="139" t="s">
        <v>375</v>
      </c>
      <c r="H282" s="140">
        <v>2.4</v>
      </c>
      <c r="I282" s="141"/>
      <c r="J282" s="142">
        <f>ROUND(I282*H282,2)</f>
        <v>0</v>
      </c>
      <c r="K282" s="138" t="s">
        <v>1487</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3195</v>
      </c>
    </row>
    <row r="283" spans="2:65" s="11" customFormat="1" ht="22.95" customHeight="1">
      <c r="B283" s="124"/>
      <c r="D283" s="125" t="s">
        <v>80</v>
      </c>
      <c r="E283" s="134" t="s">
        <v>323</v>
      </c>
      <c r="F283" s="134" t="s">
        <v>2121</v>
      </c>
      <c r="I283" s="127"/>
      <c r="J283" s="135">
        <f>BK283</f>
        <v>0</v>
      </c>
      <c r="L283" s="124"/>
      <c r="M283" s="129"/>
      <c r="P283" s="130">
        <f>SUM(P284:P290)</f>
        <v>0</v>
      </c>
      <c r="R283" s="130">
        <f>SUM(R284:R290)</f>
        <v>1.01743012</v>
      </c>
      <c r="T283" s="131">
        <f>SUM(T284:T290)</f>
        <v>0</v>
      </c>
      <c r="AR283" s="125" t="s">
        <v>88</v>
      </c>
      <c r="AT283" s="132" t="s">
        <v>80</v>
      </c>
      <c r="AU283" s="132" t="s">
        <v>88</v>
      </c>
      <c r="AY283" s="125" t="s">
        <v>299</v>
      </c>
      <c r="BK283" s="133">
        <f>SUM(BK284:BK290)</f>
        <v>0</v>
      </c>
    </row>
    <row r="284" spans="2:65" s="1" customFormat="1" ht="24.15" customHeight="1">
      <c r="B284" s="32"/>
      <c r="C284" s="136" t="s">
        <v>438</v>
      </c>
      <c r="D284" s="136" t="s">
        <v>302</v>
      </c>
      <c r="E284" s="137" t="s">
        <v>2122</v>
      </c>
      <c r="F284" s="138" t="s">
        <v>2123</v>
      </c>
      <c r="G284" s="139" t="s">
        <v>375</v>
      </c>
      <c r="H284" s="140">
        <v>1.696</v>
      </c>
      <c r="I284" s="141"/>
      <c r="J284" s="142">
        <f>ROUND(I284*H284,2)</f>
        <v>0</v>
      </c>
      <c r="K284" s="138" t="s">
        <v>1</v>
      </c>
      <c r="L284" s="32"/>
      <c r="M284" s="143" t="s">
        <v>1</v>
      </c>
      <c r="N284" s="144" t="s">
        <v>46</v>
      </c>
      <c r="P284" s="145">
        <f>O284*H284</f>
        <v>0</v>
      </c>
      <c r="Q284" s="145">
        <v>0.17871999999999999</v>
      </c>
      <c r="R284" s="145">
        <f>Q284*H284</f>
        <v>0.30310911999999995</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3196</v>
      </c>
    </row>
    <row r="285" spans="2:65" s="12" customFormat="1">
      <c r="B285" s="170"/>
      <c r="D285" s="149" t="s">
        <v>1489</v>
      </c>
      <c r="E285" s="171" t="s">
        <v>1</v>
      </c>
      <c r="F285" s="172" t="s">
        <v>1490</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3120</v>
      </c>
      <c r="H286" s="171" t="s">
        <v>1</v>
      </c>
      <c r="I286" s="173"/>
      <c r="L286" s="170"/>
      <c r="M286" s="174"/>
      <c r="T286" s="175"/>
      <c r="AT286" s="171" t="s">
        <v>1489</v>
      </c>
      <c r="AU286" s="171" t="s">
        <v>90</v>
      </c>
      <c r="AV286" s="12" t="s">
        <v>88</v>
      </c>
      <c r="AW286" s="12" t="s">
        <v>36</v>
      </c>
      <c r="AX286" s="12" t="s">
        <v>81</v>
      </c>
      <c r="AY286" s="171" t="s">
        <v>299</v>
      </c>
    </row>
    <row r="287" spans="2:65" s="12" customFormat="1">
      <c r="B287" s="170"/>
      <c r="D287" s="149" t="s">
        <v>1489</v>
      </c>
      <c r="E287" s="171" t="s">
        <v>1</v>
      </c>
      <c r="F287" s="172" t="s">
        <v>2125</v>
      </c>
      <c r="H287" s="171" t="s">
        <v>1</v>
      </c>
      <c r="I287" s="173"/>
      <c r="L287" s="170"/>
      <c r="M287" s="174"/>
      <c r="T287" s="175"/>
      <c r="AT287" s="171" t="s">
        <v>1489</v>
      </c>
      <c r="AU287" s="171" t="s">
        <v>90</v>
      </c>
      <c r="AV287" s="12" t="s">
        <v>88</v>
      </c>
      <c r="AW287" s="12" t="s">
        <v>36</v>
      </c>
      <c r="AX287" s="12" t="s">
        <v>81</v>
      </c>
      <c r="AY287" s="171" t="s">
        <v>299</v>
      </c>
    </row>
    <row r="288" spans="2:65" s="13" customFormat="1">
      <c r="B288" s="176"/>
      <c r="D288" s="149" t="s">
        <v>1489</v>
      </c>
      <c r="E288" s="177" t="s">
        <v>1</v>
      </c>
      <c r="F288" s="178" t="s">
        <v>3197</v>
      </c>
      <c r="H288" s="179">
        <v>1.696</v>
      </c>
      <c r="I288" s="180"/>
      <c r="L288" s="176"/>
      <c r="M288" s="181"/>
      <c r="T288" s="182"/>
      <c r="AT288" s="177" t="s">
        <v>1489</v>
      </c>
      <c r="AU288" s="177" t="s">
        <v>90</v>
      </c>
      <c r="AV288" s="13" t="s">
        <v>90</v>
      </c>
      <c r="AW288" s="13" t="s">
        <v>36</v>
      </c>
      <c r="AX288" s="13" t="s">
        <v>88</v>
      </c>
      <c r="AY288" s="177" t="s">
        <v>299</v>
      </c>
    </row>
    <row r="289" spans="2:65" s="1" customFormat="1" ht="16.5" customHeight="1">
      <c r="B289" s="32"/>
      <c r="C289" s="158" t="s">
        <v>444</v>
      </c>
      <c r="D289" s="158" t="s">
        <v>340</v>
      </c>
      <c r="E289" s="159" t="s">
        <v>2127</v>
      </c>
      <c r="F289" s="160" t="s">
        <v>2128</v>
      </c>
      <c r="G289" s="161" t="s">
        <v>375</v>
      </c>
      <c r="H289" s="162">
        <v>1.7130000000000001</v>
      </c>
      <c r="I289" s="163"/>
      <c r="J289" s="164">
        <f>ROUND(I289*H289,2)</f>
        <v>0</v>
      </c>
      <c r="K289" s="160" t="s">
        <v>1487</v>
      </c>
      <c r="L289" s="165"/>
      <c r="M289" s="166" t="s">
        <v>1</v>
      </c>
      <c r="N289" s="167" t="s">
        <v>46</v>
      </c>
      <c r="P289" s="145">
        <f>O289*H289</f>
        <v>0</v>
      </c>
      <c r="Q289" s="145">
        <v>0.41699999999999998</v>
      </c>
      <c r="R289" s="145">
        <f>Q289*H289</f>
        <v>0.71432099999999998</v>
      </c>
      <c r="S289" s="145">
        <v>0</v>
      </c>
      <c r="T289" s="146">
        <f>S289*H289</f>
        <v>0</v>
      </c>
      <c r="AR289" s="147" t="s">
        <v>337</v>
      </c>
      <c r="AT289" s="147" t="s">
        <v>340</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3198</v>
      </c>
    </row>
    <row r="290" spans="2:65" s="13" customFormat="1">
      <c r="B290" s="176"/>
      <c r="D290" s="149" t="s">
        <v>1489</v>
      </c>
      <c r="F290" s="178" t="s">
        <v>3199</v>
      </c>
      <c r="H290" s="179">
        <v>1.7130000000000001</v>
      </c>
      <c r="I290" s="180"/>
      <c r="L290" s="176"/>
      <c r="M290" s="181"/>
      <c r="T290" s="182"/>
      <c r="AT290" s="177" t="s">
        <v>1489</v>
      </c>
      <c r="AU290" s="177" t="s">
        <v>90</v>
      </c>
      <c r="AV290" s="13" t="s">
        <v>90</v>
      </c>
      <c r="AW290" s="13" t="s">
        <v>4</v>
      </c>
      <c r="AX290" s="13" t="s">
        <v>88</v>
      </c>
      <c r="AY290" s="177" t="s">
        <v>299</v>
      </c>
    </row>
    <row r="291" spans="2:65" s="11" customFormat="1" ht="22.95" customHeight="1">
      <c r="B291" s="124"/>
      <c r="D291" s="125" t="s">
        <v>80</v>
      </c>
      <c r="E291" s="134" t="s">
        <v>337</v>
      </c>
      <c r="F291" s="134" t="s">
        <v>1728</v>
      </c>
      <c r="I291" s="127"/>
      <c r="J291" s="135">
        <f>BK291</f>
        <v>0</v>
      </c>
      <c r="L291" s="124"/>
      <c r="M291" s="129"/>
      <c r="P291" s="130">
        <f>SUM(P292:P334)</f>
        <v>0</v>
      </c>
      <c r="R291" s="130">
        <f>SUM(R292:R334)</f>
        <v>3.6612995600000002</v>
      </c>
      <c r="T291" s="131">
        <f>SUM(T292:T334)</f>
        <v>0</v>
      </c>
      <c r="AR291" s="125" t="s">
        <v>88</v>
      </c>
      <c r="AT291" s="132" t="s">
        <v>80</v>
      </c>
      <c r="AU291" s="132" t="s">
        <v>88</v>
      </c>
      <c r="AY291" s="125" t="s">
        <v>299</v>
      </c>
      <c r="BK291" s="133">
        <f>SUM(BK292:BK334)</f>
        <v>0</v>
      </c>
    </row>
    <row r="292" spans="2:65" s="1" customFormat="1" ht="24.15" customHeight="1">
      <c r="B292" s="32"/>
      <c r="C292" s="136" t="s">
        <v>448</v>
      </c>
      <c r="D292" s="136" t="s">
        <v>302</v>
      </c>
      <c r="E292" s="137" t="s">
        <v>1729</v>
      </c>
      <c r="F292" s="138" t="s">
        <v>1730</v>
      </c>
      <c r="G292" s="139" t="s">
        <v>647</v>
      </c>
      <c r="H292" s="140">
        <v>120.82</v>
      </c>
      <c r="I292" s="141"/>
      <c r="J292" s="142">
        <f>ROUND(I292*H292,2)</f>
        <v>0</v>
      </c>
      <c r="K292" s="138" t="s">
        <v>1487</v>
      </c>
      <c r="L292" s="32"/>
      <c r="M292" s="143" t="s">
        <v>1</v>
      </c>
      <c r="N292" s="144" t="s">
        <v>46</v>
      </c>
      <c r="P292" s="145">
        <f>O292*H292</f>
        <v>0</v>
      </c>
      <c r="Q292" s="145">
        <v>2.0000000000000002E-5</v>
      </c>
      <c r="R292" s="145">
        <f>Q292*H292</f>
        <v>2.4164E-3</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3200</v>
      </c>
    </row>
    <row r="293" spans="2:65" s="12" customFormat="1">
      <c r="B293" s="170"/>
      <c r="D293" s="149" t="s">
        <v>1489</v>
      </c>
      <c r="E293" s="171" t="s">
        <v>1</v>
      </c>
      <c r="F293" s="172" t="s">
        <v>1490</v>
      </c>
      <c r="H293" s="171" t="s">
        <v>1</v>
      </c>
      <c r="I293" s="173"/>
      <c r="L293" s="170"/>
      <c r="M293" s="174"/>
      <c r="T293" s="175"/>
      <c r="AT293" s="171" t="s">
        <v>1489</v>
      </c>
      <c r="AU293" s="171" t="s">
        <v>90</v>
      </c>
      <c r="AV293" s="12" t="s">
        <v>88</v>
      </c>
      <c r="AW293" s="12" t="s">
        <v>36</v>
      </c>
      <c r="AX293" s="12" t="s">
        <v>81</v>
      </c>
      <c r="AY293" s="171" t="s">
        <v>299</v>
      </c>
    </row>
    <row r="294" spans="2:65" s="12" customFormat="1">
      <c r="B294" s="170"/>
      <c r="D294" s="149" t="s">
        <v>1489</v>
      </c>
      <c r="E294" s="171" t="s">
        <v>1</v>
      </c>
      <c r="F294" s="172" t="s">
        <v>3120</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3186</v>
      </c>
      <c r="H295" s="179">
        <v>120.82</v>
      </c>
      <c r="I295" s="180"/>
      <c r="L295" s="176"/>
      <c r="M295" s="181"/>
      <c r="T295" s="182"/>
      <c r="AT295" s="177" t="s">
        <v>1489</v>
      </c>
      <c r="AU295" s="177" t="s">
        <v>90</v>
      </c>
      <c r="AV295" s="13" t="s">
        <v>90</v>
      </c>
      <c r="AW295" s="13" t="s">
        <v>36</v>
      </c>
      <c r="AX295" s="13" t="s">
        <v>88</v>
      </c>
      <c r="AY295" s="177" t="s">
        <v>299</v>
      </c>
    </row>
    <row r="296" spans="2:65" s="1" customFormat="1" ht="16.5" customHeight="1">
      <c r="B296" s="32"/>
      <c r="C296" s="158" t="s">
        <v>452</v>
      </c>
      <c r="D296" s="158" t="s">
        <v>340</v>
      </c>
      <c r="E296" s="159" t="s">
        <v>1733</v>
      </c>
      <c r="F296" s="160" t="s">
        <v>1734</v>
      </c>
      <c r="G296" s="161" t="s">
        <v>647</v>
      </c>
      <c r="H296" s="162">
        <v>122.63200000000001</v>
      </c>
      <c r="I296" s="163"/>
      <c r="J296" s="164">
        <f>ROUND(I296*H296,2)</f>
        <v>0</v>
      </c>
      <c r="K296" s="160" t="s">
        <v>1</v>
      </c>
      <c r="L296" s="165"/>
      <c r="M296" s="166" t="s">
        <v>1</v>
      </c>
      <c r="N296" s="167" t="s">
        <v>46</v>
      </c>
      <c r="P296" s="145">
        <f>O296*H296</f>
        <v>0</v>
      </c>
      <c r="Q296" s="145">
        <v>1.273E-2</v>
      </c>
      <c r="R296" s="145">
        <f>Q296*H296</f>
        <v>1.56110536</v>
      </c>
      <c r="S296" s="145">
        <v>0</v>
      </c>
      <c r="T296" s="146">
        <f>S296*H296</f>
        <v>0</v>
      </c>
      <c r="AR296" s="147" t="s">
        <v>337</v>
      </c>
      <c r="AT296" s="147" t="s">
        <v>340</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3201</v>
      </c>
    </row>
    <row r="297" spans="2:65" s="1" customFormat="1" ht="28.8">
      <c r="B297" s="32"/>
      <c r="D297" s="149" t="s">
        <v>308</v>
      </c>
      <c r="F297" s="150" t="s">
        <v>1736</v>
      </c>
      <c r="I297" s="151"/>
      <c r="L297" s="32"/>
      <c r="M297" s="152"/>
      <c r="T297" s="56"/>
      <c r="AT297" s="17" t="s">
        <v>308</v>
      </c>
      <c r="AU297" s="17" t="s">
        <v>90</v>
      </c>
    </row>
    <row r="298" spans="2:65" s="13" customFormat="1">
      <c r="B298" s="176"/>
      <c r="D298" s="149" t="s">
        <v>1489</v>
      </c>
      <c r="F298" s="178" t="s">
        <v>3202</v>
      </c>
      <c r="H298" s="179">
        <v>122.63200000000001</v>
      </c>
      <c r="I298" s="180"/>
      <c r="L298" s="176"/>
      <c r="M298" s="181"/>
      <c r="T298" s="182"/>
      <c r="AT298" s="177" t="s">
        <v>1489</v>
      </c>
      <c r="AU298" s="177" t="s">
        <v>90</v>
      </c>
      <c r="AV298" s="13" t="s">
        <v>90</v>
      </c>
      <c r="AW298" s="13" t="s">
        <v>4</v>
      </c>
      <c r="AX298" s="13" t="s">
        <v>88</v>
      </c>
      <c r="AY298" s="177" t="s">
        <v>299</v>
      </c>
    </row>
    <row r="299" spans="2:65" s="1" customFormat="1" ht="16.5" customHeight="1">
      <c r="B299" s="32"/>
      <c r="C299" s="158" t="s">
        <v>457</v>
      </c>
      <c r="D299" s="158" t="s">
        <v>340</v>
      </c>
      <c r="E299" s="159" t="s">
        <v>1742</v>
      </c>
      <c r="F299" s="160" t="s">
        <v>1743</v>
      </c>
      <c r="G299" s="161" t="s">
        <v>598</v>
      </c>
      <c r="H299" s="162">
        <v>8</v>
      </c>
      <c r="I299" s="163"/>
      <c r="J299" s="164">
        <f>ROUND(I299*H299,2)</f>
        <v>0</v>
      </c>
      <c r="K299" s="160" t="s">
        <v>1</v>
      </c>
      <c r="L299" s="165"/>
      <c r="M299" s="166" t="s">
        <v>1</v>
      </c>
      <c r="N299" s="167" t="s">
        <v>46</v>
      </c>
      <c r="P299" s="145">
        <f>O299*H299</f>
        <v>0</v>
      </c>
      <c r="Q299" s="145">
        <v>0</v>
      </c>
      <c r="R299" s="145">
        <f>Q299*H299</f>
        <v>0</v>
      </c>
      <c r="S299" s="145">
        <v>0</v>
      </c>
      <c r="T299" s="146">
        <f>S299*H299</f>
        <v>0</v>
      </c>
      <c r="AR299" s="147" t="s">
        <v>337</v>
      </c>
      <c r="AT299" s="147" t="s">
        <v>340</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3203</v>
      </c>
    </row>
    <row r="300" spans="2:65" s="12" customFormat="1">
      <c r="B300" s="170"/>
      <c r="D300" s="149" t="s">
        <v>1489</v>
      </c>
      <c r="E300" s="171" t="s">
        <v>1</v>
      </c>
      <c r="F300" s="172" t="s">
        <v>1490</v>
      </c>
      <c r="H300" s="171" t="s">
        <v>1</v>
      </c>
      <c r="I300" s="173"/>
      <c r="L300" s="170"/>
      <c r="M300" s="174"/>
      <c r="T300" s="175"/>
      <c r="AT300" s="171" t="s">
        <v>1489</v>
      </c>
      <c r="AU300" s="171" t="s">
        <v>90</v>
      </c>
      <c r="AV300" s="12" t="s">
        <v>88</v>
      </c>
      <c r="AW300" s="12" t="s">
        <v>36</v>
      </c>
      <c r="AX300" s="12" t="s">
        <v>81</v>
      </c>
      <c r="AY300" s="171" t="s">
        <v>299</v>
      </c>
    </row>
    <row r="301" spans="2:65" s="12" customFormat="1">
      <c r="B301" s="170"/>
      <c r="D301" s="149" t="s">
        <v>1489</v>
      </c>
      <c r="E301" s="171" t="s">
        <v>1</v>
      </c>
      <c r="F301" s="172" t="s">
        <v>3120</v>
      </c>
      <c r="H301" s="171" t="s">
        <v>1</v>
      </c>
      <c r="I301" s="173"/>
      <c r="L301" s="170"/>
      <c r="M301" s="174"/>
      <c r="T301" s="175"/>
      <c r="AT301" s="171" t="s">
        <v>1489</v>
      </c>
      <c r="AU301" s="171" t="s">
        <v>90</v>
      </c>
      <c r="AV301" s="12" t="s">
        <v>88</v>
      </c>
      <c r="AW301" s="12" t="s">
        <v>36</v>
      </c>
      <c r="AX301" s="12" t="s">
        <v>81</v>
      </c>
      <c r="AY301" s="171" t="s">
        <v>299</v>
      </c>
    </row>
    <row r="302" spans="2:65" s="12" customFormat="1">
      <c r="B302" s="170"/>
      <c r="D302" s="149" t="s">
        <v>1489</v>
      </c>
      <c r="E302" s="171" t="s">
        <v>1</v>
      </c>
      <c r="F302" s="172" t="s">
        <v>1745</v>
      </c>
      <c r="H302" s="171" t="s">
        <v>1</v>
      </c>
      <c r="I302" s="173"/>
      <c r="L302" s="170"/>
      <c r="M302" s="174"/>
      <c r="T302" s="175"/>
      <c r="AT302" s="171" t="s">
        <v>1489</v>
      </c>
      <c r="AU302" s="171" t="s">
        <v>90</v>
      </c>
      <c r="AV302" s="12" t="s">
        <v>88</v>
      </c>
      <c r="AW302" s="12" t="s">
        <v>36</v>
      </c>
      <c r="AX302" s="12" t="s">
        <v>81</v>
      </c>
      <c r="AY302" s="171" t="s">
        <v>299</v>
      </c>
    </row>
    <row r="303" spans="2:65" s="13" customFormat="1">
      <c r="B303" s="176"/>
      <c r="D303" s="149" t="s">
        <v>1489</v>
      </c>
      <c r="E303" s="177" t="s">
        <v>1</v>
      </c>
      <c r="F303" s="178" t="s">
        <v>337</v>
      </c>
      <c r="H303" s="179">
        <v>8</v>
      </c>
      <c r="I303" s="180"/>
      <c r="L303" s="176"/>
      <c r="M303" s="181"/>
      <c r="T303" s="182"/>
      <c r="AT303" s="177" t="s">
        <v>1489</v>
      </c>
      <c r="AU303" s="177" t="s">
        <v>90</v>
      </c>
      <c r="AV303" s="13" t="s">
        <v>90</v>
      </c>
      <c r="AW303" s="13" t="s">
        <v>36</v>
      </c>
      <c r="AX303" s="13" t="s">
        <v>88</v>
      </c>
      <c r="AY303" s="177" t="s">
        <v>299</v>
      </c>
    </row>
    <row r="304" spans="2:65" s="1" customFormat="1" ht="24.15" customHeight="1">
      <c r="B304" s="32"/>
      <c r="C304" s="136" t="s">
        <v>461</v>
      </c>
      <c r="D304" s="136" t="s">
        <v>302</v>
      </c>
      <c r="E304" s="137" t="s">
        <v>1746</v>
      </c>
      <c r="F304" s="138" t="s">
        <v>1747</v>
      </c>
      <c r="G304" s="139" t="s">
        <v>598</v>
      </c>
      <c r="H304" s="140">
        <v>2</v>
      </c>
      <c r="I304" s="141"/>
      <c r="J304" s="142">
        <f>ROUND(I304*H304,2)</f>
        <v>0</v>
      </c>
      <c r="K304" s="138" t="s">
        <v>1487</v>
      </c>
      <c r="L304" s="32"/>
      <c r="M304" s="143" t="s">
        <v>1</v>
      </c>
      <c r="N304" s="144" t="s">
        <v>46</v>
      </c>
      <c r="P304" s="145">
        <f>O304*H304</f>
        <v>0</v>
      </c>
      <c r="Q304" s="145">
        <v>0.45937</v>
      </c>
      <c r="R304" s="145">
        <f>Q304*H304</f>
        <v>0.91874</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3204</v>
      </c>
    </row>
    <row r="305" spans="2:65" s="12" customFormat="1">
      <c r="B305" s="170"/>
      <c r="D305" s="149" t="s">
        <v>1489</v>
      </c>
      <c r="E305" s="171" t="s">
        <v>1</v>
      </c>
      <c r="F305" s="172" t="s">
        <v>1490</v>
      </c>
      <c r="H305" s="171" t="s">
        <v>1</v>
      </c>
      <c r="I305" s="173"/>
      <c r="L305" s="170"/>
      <c r="M305" s="174"/>
      <c r="T305" s="175"/>
      <c r="AT305" s="171" t="s">
        <v>1489</v>
      </c>
      <c r="AU305" s="171" t="s">
        <v>90</v>
      </c>
      <c r="AV305" s="12" t="s">
        <v>88</v>
      </c>
      <c r="AW305" s="12" t="s">
        <v>36</v>
      </c>
      <c r="AX305" s="12" t="s">
        <v>81</v>
      </c>
      <c r="AY305" s="171" t="s">
        <v>299</v>
      </c>
    </row>
    <row r="306" spans="2:65" s="12" customFormat="1">
      <c r="B306" s="170"/>
      <c r="D306" s="149" t="s">
        <v>1489</v>
      </c>
      <c r="E306" s="171" t="s">
        <v>1</v>
      </c>
      <c r="F306" s="172" t="s">
        <v>3120</v>
      </c>
      <c r="H306" s="171" t="s">
        <v>1</v>
      </c>
      <c r="I306" s="173"/>
      <c r="L306" s="170"/>
      <c r="M306" s="174"/>
      <c r="T306" s="175"/>
      <c r="AT306" s="171" t="s">
        <v>1489</v>
      </c>
      <c r="AU306" s="171" t="s">
        <v>90</v>
      </c>
      <c r="AV306" s="12" t="s">
        <v>88</v>
      </c>
      <c r="AW306" s="12" t="s">
        <v>36</v>
      </c>
      <c r="AX306" s="12" t="s">
        <v>81</v>
      </c>
      <c r="AY306" s="171" t="s">
        <v>299</v>
      </c>
    </row>
    <row r="307" spans="2:65" s="13" customFormat="1">
      <c r="B307" s="176"/>
      <c r="D307" s="149" t="s">
        <v>1489</v>
      </c>
      <c r="E307" s="177" t="s">
        <v>1</v>
      </c>
      <c r="F307" s="178" t="s">
        <v>90</v>
      </c>
      <c r="H307" s="179">
        <v>2</v>
      </c>
      <c r="I307" s="180"/>
      <c r="L307" s="176"/>
      <c r="M307" s="181"/>
      <c r="T307" s="182"/>
      <c r="AT307" s="177" t="s">
        <v>1489</v>
      </c>
      <c r="AU307" s="177" t="s">
        <v>90</v>
      </c>
      <c r="AV307" s="13" t="s">
        <v>90</v>
      </c>
      <c r="AW307" s="13" t="s">
        <v>36</v>
      </c>
      <c r="AX307" s="13" t="s">
        <v>88</v>
      </c>
      <c r="AY307" s="177" t="s">
        <v>299</v>
      </c>
    </row>
    <row r="308" spans="2:65" s="1" customFormat="1" ht="24.15" customHeight="1">
      <c r="B308" s="32"/>
      <c r="C308" s="136" t="s">
        <v>465</v>
      </c>
      <c r="D308" s="136" t="s">
        <v>302</v>
      </c>
      <c r="E308" s="137" t="s">
        <v>1749</v>
      </c>
      <c r="F308" s="138" t="s">
        <v>1750</v>
      </c>
      <c r="G308" s="139" t="s">
        <v>647</v>
      </c>
      <c r="H308" s="140">
        <v>120.82</v>
      </c>
      <c r="I308" s="141"/>
      <c r="J308" s="142">
        <f>ROUND(I308*H308,2)</f>
        <v>0</v>
      </c>
      <c r="K308" s="138" t="s">
        <v>1487</v>
      </c>
      <c r="L308" s="32"/>
      <c r="M308" s="143" t="s">
        <v>1</v>
      </c>
      <c r="N308" s="144" t="s">
        <v>46</v>
      </c>
      <c r="P308" s="145">
        <f>O308*H308</f>
        <v>0</v>
      </c>
      <c r="Q308" s="145">
        <v>0</v>
      </c>
      <c r="R308" s="145">
        <f>Q308*H308</f>
        <v>0</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3205</v>
      </c>
    </row>
    <row r="309" spans="2:65" s="12" customFormat="1">
      <c r="B309" s="170"/>
      <c r="D309" s="149" t="s">
        <v>1489</v>
      </c>
      <c r="E309" s="171" t="s">
        <v>1</v>
      </c>
      <c r="F309" s="172" t="s">
        <v>1490</v>
      </c>
      <c r="H309" s="171" t="s">
        <v>1</v>
      </c>
      <c r="I309" s="173"/>
      <c r="L309" s="170"/>
      <c r="M309" s="174"/>
      <c r="T309" s="175"/>
      <c r="AT309" s="171" t="s">
        <v>1489</v>
      </c>
      <c r="AU309" s="171" t="s">
        <v>90</v>
      </c>
      <c r="AV309" s="12" t="s">
        <v>88</v>
      </c>
      <c r="AW309" s="12" t="s">
        <v>36</v>
      </c>
      <c r="AX309" s="12" t="s">
        <v>81</v>
      </c>
      <c r="AY309" s="171" t="s">
        <v>299</v>
      </c>
    </row>
    <row r="310" spans="2:65" s="12" customFormat="1">
      <c r="B310" s="170"/>
      <c r="D310" s="149" t="s">
        <v>1489</v>
      </c>
      <c r="E310" s="171" t="s">
        <v>1</v>
      </c>
      <c r="F310" s="172" t="s">
        <v>3120</v>
      </c>
      <c r="H310" s="171" t="s">
        <v>1</v>
      </c>
      <c r="I310" s="173"/>
      <c r="L310" s="170"/>
      <c r="M310" s="174"/>
      <c r="T310" s="175"/>
      <c r="AT310" s="171" t="s">
        <v>1489</v>
      </c>
      <c r="AU310" s="171" t="s">
        <v>90</v>
      </c>
      <c r="AV310" s="12" t="s">
        <v>88</v>
      </c>
      <c r="AW310" s="12" t="s">
        <v>36</v>
      </c>
      <c r="AX310" s="12" t="s">
        <v>81</v>
      </c>
      <c r="AY310" s="171" t="s">
        <v>299</v>
      </c>
    </row>
    <row r="311" spans="2:65" s="13" customFormat="1">
      <c r="B311" s="176"/>
      <c r="D311" s="149" t="s">
        <v>1489</v>
      </c>
      <c r="E311" s="177" t="s">
        <v>1</v>
      </c>
      <c r="F311" s="178" t="s">
        <v>3186</v>
      </c>
      <c r="H311" s="179">
        <v>120.82</v>
      </c>
      <c r="I311" s="180"/>
      <c r="L311" s="176"/>
      <c r="M311" s="181"/>
      <c r="T311" s="182"/>
      <c r="AT311" s="177" t="s">
        <v>1489</v>
      </c>
      <c r="AU311" s="177" t="s">
        <v>90</v>
      </c>
      <c r="AV311" s="13" t="s">
        <v>90</v>
      </c>
      <c r="AW311" s="13" t="s">
        <v>36</v>
      </c>
      <c r="AX311" s="13" t="s">
        <v>88</v>
      </c>
      <c r="AY311" s="177" t="s">
        <v>299</v>
      </c>
    </row>
    <row r="312" spans="2:65" s="1" customFormat="1" ht="24.15" customHeight="1">
      <c r="B312" s="32"/>
      <c r="C312" s="136" t="s">
        <v>469</v>
      </c>
      <c r="D312" s="136" t="s">
        <v>302</v>
      </c>
      <c r="E312" s="137" t="s">
        <v>1752</v>
      </c>
      <c r="F312" s="138" t="s">
        <v>1753</v>
      </c>
      <c r="G312" s="139" t="s">
        <v>598</v>
      </c>
      <c r="H312" s="140">
        <v>2</v>
      </c>
      <c r="I312" s="141"/>
      <c r="J312" s="142">
        <f>ROUND(I312*H312,2)</f>
        <v>0</v>
      </c>
      <c r="K312" s="138" t="s">
        <v>1</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3206</v>
      </c>
    </row>
    <row r="313" spans="2:65" s="12" customFormat="1">
      <c r="B313" s="170"/>
      <c r="D313" s="149" t="s">
        <v>1489</v>
      </c>
      <c r="E313" s="171" t="s">
        <v>1</v>
      </c>
      <c r="F313" s="172" t="s">
        <v>1490</v>
      </c>
      <c r="H313" s="171" t="s">
        <v>1</v>
      </c>
      <c r="I313" s="173"/>
      <c r="L313" s="170"/>
      <c r="M313" s="174"/>
      <c r="T313" s="175"/>
      <c r="AT313" s="171" t="s">
        <v>1489</v>
      </c>
      <c r="AU313" s="171" t="s">
        <v>90</v>
      </c>
      <c r="AV313" s="12" t="s">
        <v>88</v>
      </c>
      <c r="AW313" s="12" t="s">
        <v>36</v>
      </c>
      <c r="AX313" s="12" t="s">
        <v>81</v>
      </c>
      <c r="AY313" s="171" t="s">
        <v>299</v>
      </c>
    </row>
    <row r="314" spans="2:65" s="12" customFormat="1">
      <c r="B314" s="170"/>
      <c r="D314" s="149" t="s">
        <v>1489</v>
      </c>
      <c r="E314" s="171" t="s">
        <v>1</v>
      </c>
      <c r="F314" s="172" t="s">
        <v>3120</v>
      </c>
      <c r="H314" s="171" t="s">
        <v>1</v>
      </c>
      <c r="I314" s="173"/>
      <c r="L314" s="170"/>
      <c r="M314" s="174"/>
      <c r="T314" s="175"/>
      <c r="AT314" s="171" t="s">
        <v>1489</v>
      </c>
      <c r="AU314" s="171" t="s">
        <v>90</v>
      </c>
      <c r="AV314" s="12" t="s">
        <v>88</v>
      </c>
      <c r="AW314" s="12" t="s">
        <v>36</v>
      </c>
      <c r="AX314" s="12" t="s">
        <v>81</v>
      </c>
      <c r="AY314" s="171" t="s">
        <v>299</v>
      </c>
    </row>
    <row r="315" spans="2:65" s="12" customFormat="1">
      <c r="B315" s="170"/>
      <c r="D315" s="149" t="s">
        <v>1489</v>
      </c>
      <c r="E315" s="171" t="s">
        <v>1</v>
      </c>
      <c r="F315" s="172" t="s">
        <v>3207</v>
      </c>
      <c r="H315" s="171" t="s">
        <v>1</v>
      </c>
      <c r="I315" s="173"/>
      <c r="L315" s="170"/>
      <c r="M315" s="174"/>
      <c r="T315" s="175"/>
      <c r="AT315" s="171" t="s">
        <v>1489</v>
      </c>
      <c r="AU315" s="171" t="s">
        <v>90</v>
      </c>
      <c r="AV315" s="12" t="s">
        <v>88</v>
      </c>
      <c r="AW315" s="12" t="s">
        <v>36</v>
      </c>
      <c r="AX315" s="12" t="s">
        <v>81</v>
      </c>
      <c r="AY315" s="171" t="s">
        <v>299</v>
      </c>
    </row>
    <row r="316" spans="2:65" s="13" customFormat="1">
      <c r="B316" s="176"/>
      <c r="D316" s="149" t="s">
        <v>1489</v>
      </c>
      <c r="E316" s="177" t="s">
        <v>1</v>
      </c>
      <c r="F316" s="178" t="s">
        <v>90</v>
      </c>
      <c r="H316" s="179">
        <v>2</v>
      </c>
      <c r="I316" s="180"/>
      <c r="L316" s="176"/>
      <c r="M316" s="181"/>
      <c r="T316" s="182"/>
      <c r="AT316" s="177" t="s">
        <v>1489</v>
      </c>
      <c r="AU316" s="177" t="s">
        <v>90</v>
      </c>
      <c r="AV316" s="13" t="s">
        <v>90</v>
      </c>
      <c r="AW316" s="13" t="s">
        <v>36</v>
      </c>
      <c r="AX316" s="13" t="s">
        <v>88</v>
      </c>
      <c r="AY316" s="177" t="s">
        <v>299</v>
      </c>
    </row>
    <row r="317" spans="2:65" s="1" customFormat="1" ht="24.15" customHeight="1">
      <c r="B317" s="32"/>
      <c r="C317" s="136" t="s">
        <v>475</v>
      </c>
      <c r="D317" s="136" t="s">
        <v>302</v>
      </c>
      <c r="E317" s="137" t="s">
        <v>1756</v>
      </c>
      <c r="F317" s="138" t="s">
        <v>1757</v>
      </c>
      <c r="G317" s="139" t="s">
        <v>598</v>
      </c>
      <c r="H317" s="140">
        <v>2</v>
      </c>
      <c r="I317" s="141"/>
      <c r="J317" s="142">
        <f>ROUND(I317*H317,2)</f>
        <v>0</v>
      </c>
      <c r="K317" s="138" t="s">
        <v>1</v>
      </c>
      <c r="L317" s="32"/>
      <c r="M317" s="143" t="s">
        <v>1</v>
      </c>
      <c r="N317" s="144" t="s">
        <v>46</v>
      </c>
      <c r="P317" s="145">
        <f>O317*H317</f>
        <v>0</v>
      </c>
      <c r="Q317" s="145">
        <v>0</v>
      </c>
      <c r="R317" s="145">
        <f>Q317*H317</f>
        <v>0</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3208</v>
      </c>
    </row>
    <row r="318" spans="2:65" s="12" customFormat="1">
      <c r="B318" s="170"/>
      <c r="D318" s="149" t="s">
        <v>1489</v>
      </c>
      <c r="E318" s="171" t="s">
        <v>1</v>
      </c>
      <c r="F318" s="172" t="s">
        <v>1490</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3120</v>
      </c>
      <c r="H319" s="171" t="s">
        <v>1</v>
      </c>
      <c r="I319" s="173"/>
      <c r="L319" s="170"/>
      <c r="M319" s="174"/>
      <c r="T319" s="175"/>
      <c r="AT319" s="171" t="s">
        <v>1489</v>
      </c>
      <c r="AU319" s="171" t="s">
        <v>90</v>
      </c>
      <c r="AV319" s="12" t="s">
        <v>88</v>
      </c>
      <c r="AW319" s="12" t="s">
        <v>36</v>
      </c>
      <c r="AX319" s="12" t="s">
        <v>81</v>
      </c>
      <c r="AY319" s="171" t="s">
        <v>299</v>
      </c>
    </row>
    <row r="320" spans="2:65" s="12" customFormat="1">
      <c r="B320" s="170"/>
      <c r="D320" s="149" t="s">
        <v>1489</v>
      </c>
      <c r="E320" s="171" t="s">
        <v>1</v>
      </c>
      <c r="F320" s="172" t="s">
        <v>3209</v>
      </c>
      <c r="H320" s="171" t="s">
        <v>1</v>
      </c>
      <c r="I320" s="173"/>
      <c r="L320" s="170"/>
      <c r="M320" s="174"/>
      <c r="T320" s="175"/>
      <c r="AT320" s="171" t="s">
        <v>1489</v>
      </c>
      <c r="AU320" s="171" t="s">
        <v>90</v>
      </c>
      <c r="AV320" s="12" t="s">
        <v>88</v>
      </c>
      <c r="AW320" s="12" t="s">
        <v>36</v>
      </c>
      <c r="AX320" s="12" t="s">
        <v>81</v>
      </c>
      <c r="AY320" s="171" t="s">
        <v>299</v>
      </c>
    </row>
    <row r="321" spans="2:65" s="13" customFormat="1">
      <c r="B321" s="176"/>
      <c r="D321" s="149" t="s">
        <v>1489</v>
      </c>
      <c r="E321" s="177" t="s">
        <v>1</v>
      </c>
      <c r="F321" s="178" t="s">
        <v>90</v>
      </c>
      <c r="H321" s="179">
        <v>2</v>
      </c>
      <c r="I321" s="180"/>
      <c r="L321" s="176"/>
      <c r="M321" s="181"/>
      <c r="T321" s="182"/>
      <c r="AT321" s="177" t="s">
        <v>1489</v>
      </c>
      <c r="AU321" s="177" t="s">
        <v>90</v>
      </c>
      <c r="AV321" s="13" t="s">
        <v>90</v>
      </c>
      <c r="AW321" s="13" t="s">
        <v>36</v>
      </c>
      <c r="AX321" s="13" t="s">
        <v>88</v>
      </c>
      <c r="AY321" s="177" t="s">
        <v>299</v>
      </c>
    </row>
    <row r="322" spans="2:65" s="1" customFormat="1" ht="37.950000000000003" customHeight="1">
      <c r="B322" s="32"/>
      <c r="C322" s="136" t="s">
        <v>482</v>
      </c>
      <c r="D322" s="136" t="s">
        <v>302</v>
      </c>
      <c r="E322" s="137" t="s">
        <v>1768</v>
      </c>
      <c r="F322" s="138" t="s">
        <v>1769</v>
      </c>
      <c r="G322" s="139" t="s">
        <v>598</v>
      </c>
      <c r="H322" s="140">
        <v>4</v>
      </c>
      <c r="I322" s="141"/>
      <c r="J322" s="142">
        <f>ROUND(I322*H322,2)</f>
        <v>0</v>
      </c>
      <c r="K322" s="138" t="s">
        <v>1487</v>
      </c>
      <c r="L322" s="32"/>
      <c r="M322" s="143" t="s">
        <v>1</v>
      </c>
      <c r="N322" s="144" t="s">
        <v>46</v>
      </c>
      <c r="P322" s="145">
        <f>O322*H322</f>
        <v>0</v>
      </c>
      <c r="Q322" s="145">
        <v>0.09</v>
      </c>
      <c r="R322" s="145">
        <f>Q322*H322</f>
        <v>0.36</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3210</v>
      </c>
    </row>
    <row r="323" spans="2:65" s="12" customFormat="1">
      <c r="B323" s="170"/>
      <c r="D323" s="149" t="s">
        <v>1489</v>
      </c>
      <c r="E323" s="171" t="s">
        <v>1</v>
      </c>
      <c r="F323" s="172" t="s">
        <v>1490</v>
      </c>
      <c r="H323" s="171" t="s">
        <v>1</v>
      </c>
      <c r="I323" s="173"/>
      <c r="L323" s="170"/>
      <c r="M323" s="174"/>
      <c r="T323" s="175"/>
      <c r="AT323" s="171" t="s">
        <v>1489</v>
      </c>
      <c r="AU323" s="171" t="s">
        <v>90</v>
      </c>
      <c r="AV323" s="12" t="s">
        <v>88</v>
      </c>
      <c r="AW323" s="12" t="s">
        <v>36</v>
      </c>
      <c r="AX323" s="12" t="s">
        <v>81</v>
      </c>
      <c r="AY323" s="171" t="s">
        <v>299</v>
      </c>
    </row>
    <row r="324" spans="2:65" s="12" customFormat="1">
      <c r="B324" s="170"/>
      <c r="D324" s="149" t="s">
        <v>1489</v>
      </c>
      <c r="E324" s="171" t="s">
        <v>1</v>
      </c>
      <c r="F324" s="172" t="s">
        <v>3120</v>
      </c>
      <c r="H324" s="171" t="s">
        <v>1</v>
      </c>
      <c r="I324" s="173"/>
      <c r="L324" s="170"/>
      <c r="M324" s="174"/>
      <c r="T324" s="175"/>
      <c r="AT324" s="171" t="s">
        <v>1489</v>
      </c>
      <c r="AU324" s="171" t="s">
        <v>90</v>
      </c>
      <c r="AV324" s="12" t="s">
        <v>88</v>
      </c>
      <c r="AW324" s="12" t="s">
        <v>36</v>
      </c>
      <c r="AX324" s="12" t="s">
        <v>81</v>
      </c>
      <c r="AY324" s="171" t="s">
        <v>299</v>
      </c>
    </row>
    <row r="325" spans="2:65" s="13" customFormat="1">
      <c r="B325" s="176"/>
      <c r="D325" s="149" t="s">
        <v>1489</v>
      </c>
      <c r="E325" s="177" t="s">
        <v>1</v>
      </c>
      <c r="F325" s="178" t="s">
        <v>318</v>
      </c>
      <c r="H325" s="179">
        <v>4</v>
      </c>
      <c r="I325" s="180"/>
      <c r="L325" s="176"/>
      <c r="M325" s="181"/>
      <c r="T325" s="182"/>
      <c r="AT325" s="177" t="s">
        <v>1489</v>
      </c>
      <c r="AU325" s="177" t="s">
        <v>90</v>
      </c>
      <c r="AV325" s="13" t="s">
        <v>90</v>
      </c>
      <c r="AW325" s="13" t="s">
        <v>36</v>
      </c>
      <c r="AX325" s="13" t="s">
        <v>88</v>
      </c>
      <c r="AY325" s="177" t="s">
        <v>299</v>
      </c>
    </row>
    <row r="326" spans="2:65" s="1" customFormat="1" ht="33" customHeight="1">
      <c r="B326" s="32"/>
      <c r="C326" s="158" t="s">
        <v>618</v>
      </c>
      <c r="D326" s="158" t="s">
        <v>340</v>
      </c>
      <c r="E326" s="159" t="s">
        <v>1772</v>
      </c>
      <c r="F326" s="160" t="s">
        <v>1773</v>
      </c>
      <c r="G326" s="161" t="s">
        <v>598</v>
      </c>
      <c r="H326" s="162">
        <v>4</v>
      </c>
      <c r="I326" s="163"/>
      <c r="J326" s="164">
        <f>ROUND(I326*H326,2)</f>
        <v>0</v>
      </c>
      <c r="K326" s="160" t="s">
        <v>1</v>
      </c>
      <c r="L326" s="165"/>
      <c r="M326" s="166" t="s">
        <v>1</v>
      </c>
      <c r="N326" s="167" t="s">
        <v>46</v>
      </c>
      <c r="P326" s="145">
        <f>O326*H326</f>
        <v>0</v>
      </c>
      <c r="Q326" s="145">
        <v>0.19600000000000001</v>
      </c>
      <c r="R326" s="145">
        <f>Q326*H326</f>
        <v>0.78400000000000003</v>
      </c>
      <c r="S326" s="145">
        <v>0</v>
      </c>
      <c r="T326" s="146">
        <f>S326*H326</f>
        <v>0</v>
      </c>
      <c r="AR326" s="147" t="s">
        <v>337</v>
      </c>
      <c r="AT326" s="147" t="s">
        <v>340</v>
      </c>
      <c r="AU326" s="147" t="s">
        <v>90</v>
      </c>
      <c r="AY326" s="17" t="s">
        <v>299</v>
      </c>
      <c r="BE326" s="148">
        <f>IF(N326="základní",J326,0)</f>
        <v>0</v>
      </c>
      <c r="BF326" s="148">
        <f>IF(N326="snížená",J326,0)</f>
        <v>0</v>
      </c>
      <c r="BG326" s="148">
        <f>IF(N326="zákl. přenesená",J326,0)</f>
        <v>0</v>
      </c>
      <c r="BH326" s="148">
        <f>IF(N326="sníž. přenesená",J326,0)</f>
        <v>0</v>
      </c>
      <c r="BI326" s="148">
        <f>IF(N326="nulová",J326,0)</f>
        <v>0</v>
      </c>
      <c r="BJ326" s="17" t="s">
        <v>88</v>
      </c>
      <c r="BK326" s="148">
        <f>ROUND(I326*H326,2)</f>
        <v>0</v>
      </c>
      <c r="BL326" s="17" t="s">
        <v>318</v>
      </c>
      <c r="BM326" s="147" t="s">
        <v>3211</v>
      </c>
    </row>
    <row r="327" spans="2:65" s="1" customFormat="1" ht="16.5" customHeight="1">
      <c r="B327" s="32"/>
      <c r="C327" s="136" t="s">
        <v>622</v>
      </c>
      <c r="D327" s="136" t="s">
        <v>302</v>
      </c>
      <c r="E327" s="137" t="s">
        <v>1775</v>
      </c>
      <c r="F327" s="138" t="s">
        <v>1776</v>
      </c>
      <c r="G327" s="139" t="s">
        <v>647</v>
      </c>
      <c r="H327" s="140">
        <v>120.82</v>
      </c>
      <c r="I327" s="141"/>
      <c r="J327" s="142">
        <f>ROUND(I327*H327,2)</f>
        <v>0</v>
      </c>
      <c r="K327" s="138" t="s">
        <v>1487</v>
      </c>
      <c r="L327" s="32"/>
      <c r="M327" s="143" t="s">
        <v>1</v>
      </c>
      <c r="N327" s="144" t="s">
        <v>46</v>
      </c>
      <c r="P327" s="145">
        <f>O327*H327</f>
        <v>0</v>
      </c>
      <c r="Q327" s="145">
        <v>2.0000000000000001E-4</v>
      </c>
      <c r="R327" s="145">
        <f>Q327*H327</f>
        <v>2.4164000000000001E-2</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3212</v>
      </c>
    </row>
    <row r="328" spans="2:65" s="12" customFormat="1">
      <c r="B328" s="170"/>
      <c r="D328" s="149" t="s">
        <v>1489</v>
      </c>
      <c r="E328" s="171" t="s">
        <v>1</v>
      </c>
      <c r="F328" s="172" t="s">
        <v>1490</v>
      </c>
      <c r="H328" s="171" t="s">
        <v>1</v>
      </c>
      <c r="I328" s="173"/>
      <c r="L328" s="170"/>
      <c r="M328" s="174"/>
      <c r="T328" s="175"/>
      <c r="AT328" s="171" t="s">
        <v>1489</v>
      </c>
      <c r="AU328" s="171" t="s">
        <v>90</v>
      </c>
      <c r="AV328" s="12" t="s">
        <v>88</v>
      </c>
      <c r="AW328" s="12" t="s">
        <v>36</v>
      </c>
      <c r="AX328" s="12" t="s">
        <v>81</v>
      </c>
      <c r="AY328" s="171" t="s">
        <v>299</v>
      </c>
    </row>
    <row r="329" spans="2:65" s="12" customFormat="1">
      <c r="B329" s="170"/>
      <c r="D329" s="149" t="s">
        <v>1489</v>
      </c>
      <c r="E329" s="171" t="s">
        <v>1</v>
      </c>
      <c r="F329" s="172" t="s">
        <v>3120</v>
      </c>
      <c r="H329" s="171" t="s">
        <v>1</v>
      </c>
      <c r="I329" s="173"/>
      <c r="L329" s="170"/>
      <c r="M329" s="174"/>
      <c r="T329" s="175"/>
      <c r="AT329" s="171" t="s">
        <v>1489</v>
      </c>
      <c r="AU329" s="171" t="s">
        <v>90</v>
      </c>
      <c r="AV329" s="12" t="s">
        <v>88</v>
      </c>
      <c r="AW329" s="12" t="s">
        <v>36</v>
      </c>
      <c r="AX329" s="12" t="s">
        <v>81</v>
      </c>
      <c r="AY329" s="171" t="s">
        <v>299</v>
      </c>
    </row>
    <row r="330" spans="2:65" s="13" customFormat="1">
      <c r="B330" s="176"/>
      <c r="D330" s="149" t="s">
        <v>1489</v>
      </c>
      <c r="E330" s="177" t="s">
        <v>1</v>
      </c>
      <c r="F330" s="178" t="s">
        <v>3186</v>
      </c>
      <c r="H330" s="179">
        <v>120.82</v>
      </c>
      <c r="I330" s="180"/>
      <c r="L330" s="176"/>
      <c r="M330" s="181"/>
      <c r="T330" s="182"/>
      <c r="AT330" s="177" t="s">
        <v>1489</v>
      </c>
      <c r="AU330" s="177" t="s">
        <v>90</v>
      </c>
      <c r="AV330" s="13" t="s">
        <v>90</v>
      </c>
      <c r="AW330" s="13" t="s">
        <v>36</v>
      </c>
      <c r="AX330" s="13" t="s">
        <v>88</v>
      </c>
      <c r="AY330" s="177" t="s">
        <v>299</v>
      </c>
    </row>
    <row r="331" spans="2:65" s="1" customFormat="1" ht="24.15" customHeight="1">
      <c r="B331" s="32"/>
      <c r="C331" s="136" t="s">
        <v>626</v>
      </c>
      <c r="D331" s="136" t="s">
        <v>302</v>
      </c>
      <c r="E331" s="137" t="s">
        <v>1778</v>
      </c>
      <c r="F331" s="138" t="s">
        <v>1779</v>
      </c>
      <c r="G331" s="139" t="s">
        <v>647</v>
      </c>
      <c r="H331" s="140">
        <v>120.82</v>
      </c>
      <c r="I331" s="141"/>
      <c r="J331" s="142">
        <f>ROUND(I331*H331,2)</f>
        <v>0</v>
      </c>
      <c r="K331" s="138" t="s">
        <v>1487</v>
      </c>
      <c r="L331" s="32"/>
      <c r="M331" s="143" t="s">
        <v>1</v>
      </c>
      <c r="N331" s="144" t="s">
        <v>46</v>
      </c>
      <c r="P331" s="145">
        <f>O331*H331</f>
        <v>0</v>
      </c>
      <c r="Q331" s="145">
        <v>9.0000000000000006E-5</v>
      </c>
      <c r="R331" s="145">
        <f>Q331*H331</f>
        <v>1.0873799999999999E-2</v>
      </c>
      <c r="S331" s="145">
        <v>0</v>
      </c>
      <c r="T331" s="146">
        <f>S331*H331</f>
        <v>0</v>
      </c>
      <c r="AR331" s="147" t="s">
        <v>318</v>
      </c>
      <c r="AT331" s="147" t="s">
        <v>302</v>
      </c>
      <c r="AU331" s="147" t="s">
        <v>90</v>
      </c>
      <c r="AY331" s="17" t="s">
        <v>299</v>
      </c>
      <c r="BE331" s="148">
        <f>IF(N331="základní",J331,0)</f>
        <v>0</v>
      </c>
      <c r="BF331" s="148">
        <f>IF(N331="snížená",J331,0)</f>
        <v>0</v>
      </c>
      <c r="BG331" s="148">
        <f>IF(N331="zákl. přenesená",J331,0)</f>
        <v>0</v>
      </c>
      <c r="BH331" s="148">
        <f>IF(N331="sníž. přenesená",J331,0)</f>
        <v>0</v>
      </c>
      <c r="BI331" s="148">
        <f>IF(N331="nulová",J331,0)</f>
        <v>0</v>
      </c>
      <c r="BJ331" s="17" t="s">
        <v>88</v>
      </c>
      <c r="BK331" s="148">
        <f>ROUND(I331*H331,2)</f>
        <v>0</v>
      </c>
      <c r="BL331" s="17" t="s">
        <v>318</v>
      </c>
      <c r="BM331" s="147" t="s">
        <v>3213</v>
      </c>
    </row>
    <row r="332" spans="2:65" s="12" customFormat="1">
      <c r="B332" s="170"/>
      <c r="D332" s="149" t="s">
        <v>1489</v>
      </c>
      <c r="E332" s="171" t="s">
        <v>1</v>
      </c>
      <c r="F332" s="172" t="s">
        <v>1490</v>
      </c>
      <c r="H332" s="171" t="s">
        <v>1</v>
      </c>
      <c r="I332" s="173"/>
      <c r="L332" s="170"/>
      <c r="M332" s="174"/>
      <c r="T332" s="175"/>
      <c r="AT332" s="171" t="s">
        <v>1489</v>
      </c>
      <c r="AU332" s="171" t="s">
        <v>90</v>
      </c>
      <c r="AV332" s="12" t="s">
        <v>88</v>
      </c>
      <c r="AW332" s="12" t="s">
        <v>36</v>
      </c>
      <c r="AX332" s="12" t="s">
        <v>81</v>
      </c>
      <c r="AY332" s="171" t="s">
        <v>299</v>
      </c>
    </row>
    <row r="333" spans="2:65" s="12" customFormat="1">
      <c r="B333" s="170"/>
      <c r="D333" s="149" t="s">
        <v>1489</v>
      </c>
      <c r="E333" s="171" t="s">
        <v>1</v>
      </c>
      <c r="F333" s="172" t="s">
        <v>3120</v>
      </c>
      <c r="H333" s="171" t="s">
        <v>1</v>
      </c>
      <c r="I333" s="173"/>
      <c r="L333" s="170"/>
      <c r="M333" s="174"/>
      <c r="T333" s="175"/>
      <c r="AT333" s="171" t="s">
        <v>1489</v>
      </c>
      <c r="AU333" s="171" t="s">
        <v>90</v>
      </c>
      <c r="AV333" s="12" t="s">
        <v>88</v>
      </c>
      <c r="AW333" s="12" t="s">
        <v>36</v>
      </c>
      <c r="AX333" s="12" t="s">
        <v>81</v>
      </c>
      <c r="AY333" s="171" t="s">
        <v>299</v>
      </c>
    </row>
    <row r="334" spans="2:65" s="13" customFormat="1">
      <c r="B334" s="176"/>
      <c r="D334" s="149" t="s">
        <v>1489</v>
      </c>
      <c r="E334" s="177" t="s">
        <v>1</v>
      </c>
      <c r="F334" s="178" t="s">
        <v>3186</v>
      </c>
      <c r="H334" s="179">
        <v>120.82</v>
      </c>
      <c r="I334" s="180"/>
      <c r="L334" s="176"/>
      <c r="M334" s="181"/>
      <c r="T334" s="182"/>
      <c r="AT334" s="177" t="s">
        <v>1489</v>
      </c>
      <c r="AU334" s="177" t="s">
        <v>90</v>
      </c>
      <c r="AV334" s="13" t="s">
        <v>90</v>
      </c>
      <c r="AW334" s="13" t="s">
        <v>36</v>
      </c>
      <c r="AX334" s="13" t="s">
        <v>88</v>
      </c>
      <c r="AY334" s="177" t="s">
        <v>299</v>
      </c>
    </row>
    <row r="335" spans="2:65" s="11" customFormat="1" ht="22.95" customHeight="1">
      <c r="B335" s="124"/>
      <c r="D335" s="125" t="s">
        <v>80</v>
      </c>
      <c r="E335" s="134" t="s">
        <v>1789</v>
      </c>
      <c r="F335" s="134" t="s">
        <v>1790</v>
      </c>
      <c r="I335" s="127"/>
      <c r="J335" s="135">
        <f>BK335</f>
        <v>0</v>
      </c>
      <c r="L335" s="124"/>
      <c r="M335" s="129"/>
      <c r="P335" s="130">
        <f>P336</f>
        <v>0</v>
      </c>
      <c r="R335" s="130">
        <f>R336</f>
        <v>0</v>
      </c>
      <c r="T335" s="131">
        <f>T336</f>
        <v>0</v>
      </c>
      <c r="AR335" s="125" t="s">
        <v>88</v>
      </c>
      <c r="AT335" s="132" t="s">
        <v>80</v>
      </c>
      <c r="AU335" s="132" t="s">
        <v>88</v>
      </c>
      <c r="AY335" s="125" t="s">
        <v>299</v>
      </c>
      <c r="BK335" s="133">
        <f>BK336</f>
        <v>0</v>
      </c>
    </row>
    <row r="336" spans="2:65" s="1" customFormat="1" ht="24.15" customHeight="1">
      <c r="B336" s="32"/>
      <c r="C336" s="136" t="s">
        <v>630</v>
      </c>
      <c r="D336" s="136" t="s">
        <v>302</v>
      </c>
      <c r="E336" s="137" t="s">
        <v>1791</v>
      </c>
      <c r="F336" s="138" t="s">
        <v>1792</v>
      </c>
      <c r="G336" s="139" t="s">
        <v>1636</v>
      </c>
      <c r="H336" s="140">
        <v>5.1580000000000004</v>
      </c>
      <c r="I336" s="141"/>
      <c r="J336" s="142">
        <f>ROUND(I336*H336,2)</f>
        <v>0</v>
      </c>
      <c r="K336" s="138" t="s">
        <v>1487</v>
      </c>
      <c r="L336" s="32"/>
      <c r="M336" s="153" t="s">
        <v>1</v>
      </c>
      <c r="N336" s="154" t="s">
        <v>46</v>
      </c>
      <c r="O336" s="155"/>
      <c r="P336" s="156">
        <f>O336*H336</f>
        <v>0</v>
      </c>
      <c r="Q336" s="156">
        <v>0</v>
      </c>
      <c r="R336" s="156">
        <f>Q336*H336</f>
        <v>0</v>
      </c>
      <c r="S336" s="156">
        <v>0</v>
      </c>
      <c r="T336" s="157">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3214</v>
      </c>
    </row>
    <row r="337" spans="2:12" s="1" customFormat="1" ht="6.9" customHeight="1">
      <c r="B337" s="44"/>
      <c r="C337" s="45"/>
      <c r="D337" s="45"/>
      <c r="E337" s="45"/>
      <c r="F337" s="45"/>
      <c r="G337" s="45"/>
      <c r="H337" s="45"/>
      <c r="I337" s="45"/>
      <c r="J337" s="45"/>
      <c r="K337" s="45"/>
      <c r="L337" s="32"/>
    </row>
  </sheetData>
  <sheetProtection algorithmName="SHA-512" hashValue="pL1S/UQvvNd/v3wyIVgbWmn9/+6nPo5VcO79h1Mgdds8oUeuWX+o1fXyS5hXuuynL0EehBrB4UlKOEoRr2Pw5g==" saltValue="Bz0vIYFlZEpbYJ7ff2eXVcRJwnPrf9oeLMmHM0jA1bZxzaszYSl5S/6S5Oi2P/MKf4ua6Ghh7gr9E97rbFIyJA==" spinCount="100000" sheet="1" objects="1" scenarios="1" formatColumns="0" formatRows="0" autoFilter="0"/>
  <autoFilter ref="C126:K336" xr:uid="{00000000-0009-0000-0000-000013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31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156</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3215</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ROUND((SUM(BE127:BE316)),  2)</f>
        <v>0</v>
      </c>
      <c r="I35" s="96">
        <v>0.21</v>
      </c>
      <c r="J35" s="86">
        <f>ROUND(((SUM(BE127:BE316))*I35),  2)</f>
        <v>0</v>
      </c>
      <c r="L35" s="32"/>
    </row>
    <row r="36" spans="2:12" s="1" customFormat="1" ht="14.4" customHeight="1">
      <c r="B36" s="32"/>
      <c r="E36" s="27" t="s">
        <v>47</v>
      </c>
      <c r="F36" s="86">
        <f>ROUND((SUM(BF127:BF316)),  2)</f>
        <v>0</v>
      </c>
      <c r="I36" s="96">
        <v>0.12</v>
      </c>
      <c r="J36" s="86">
        <f>ROUND(((SUM(BF127:BF316))*I36),  2)</f>
        <v>0</v>
      </c>
      <c r="L36" s="32"/>
    </row>
    <row r="37" spans="2:12" s="1" customFormat="1" ht="14.4" hidden="1" customHeight="1">
      <c r="B37" s="32"/>
      <c r="E37" s="27" t="s">
        <v>48</v>
      </c>
      <c r="F37" s="86">
        <f>ROUND((SUM(BG127:BG316)),  2)</f>
        <v>0</v>
      </c>
      <c r="I37" s="96">
        <v>0.21</v>
      </c>
      <c r="J37" s="86">
        <f>0</f>
        <v>0</v>
      </c>
      <c r="L37" s="32"/>
    </row>
    <row r="38" spans="2:12" s="1" customFormat="1" ht="14.4" hidden="1" customHeight="1">
      <c r="B38" s="32"/>
      <c r="E38" s="27" t="s">
        <v>49</v>
      </c>
      <c r="F38" s="86">
        <f>ROUND((SUM(BH127:BH316)),  2)</f>
        <v>0</v>
      </c>
      <c r="I38" s="96">
        <v>0.12</v>
      </c>
      <c r="J38" s="86">
        <f>0</f>
        <v>0</v>
      </c>
      <c r="L38" s="32"/>
    </row>
    <row r="39" spans="2:12" s="1" customFormat="1" ht="14.4" hidden="1" customHeight="1">
      <c r="B39" s="32"/>
      <c r="E39" s="27" t="s">
        <v>50</v>
      </c>
      <c r="F39" s="86">
        <f>ROUND((SUM(BI127:BI316)),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01.16 - Stoka A-6</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9.95" customHeight="1">
      <c r="B101" s="112"/>
      <c r="D101" s="113" t="s">
        <v>1478</v>
      </c>
      <c r="E101" s="114"/>
      <c r="F101" s="114"/>
      <c r="G101" s="114"/>
      <c r="H101" s="114"/>
      <c r="I101" s="114"/>
      <c r="J101" s="115">
        <f>J239</f>
        <v>0</v>
      </c>
      <c r="L101" s="112"/>
    </row>
    <row r="102" spans="2:47" s="9" customFormat="1" ht="19.95" customHeight="1">
      <c r="B102" s="112"/>
      <c r="D102" s="113" t="s">
        <v>1479</v>
      </c>
      <c r="E102" s="114"/>
      <c r="F102" s="114"/>
      <c r="G102" s="114"/>
      <c r="H102" s="114"/>
      <c r="I102" s="114"/>
      <c r="J102" s="115">
        <f>J248</f>
        <v>0</v>
      </c>
      <c r="L102" s="112"/>
    </row>
    <row r="103" spans="2:47" s="9" customFormat="1" ht="19.95" customHeight="1">
      <c r="B103" s="112"/>
      <c r="D103" s="113" t="s">
        <v>1986</v>
      </c>
      <c r="E103" s="114"/>
      <c r="F103" s="114"/>
      <c r="G103" s="114"/>
      <c r="H103" s="114"/>
      <c r="I103" s="114"/>
      <c r="J103" s="115">
        <f>J268</f>
        <v>0</v>
      </c>
      <c r="L103" s="112"/>
    </row>
    <row r="104" spans="2:47" s="9" customFormat="1" ht="19.95" customHeight="1">
      <c r="B104" s="112"/>
      <c r="D104" s="113" t="s">
        <v>2495</v>
      </c>
      <c r="E104" s="114"/>
      <c r="F104" s="114"/>
      <c r="G104" s="114"/>
      <c r="H104" s="114"/>
      <c r="I104" s="114"/>
      <c r="J104" s="115">
        <f>J276</f>
        <v>0</v>
      </c>
      <c r="L104" s="112"/>
    </row>
    <row r="105" spans="2:47" s="9" customFormat="1" ht="19.95" customHeight="1">
      <c r="B105" s="112"/>
      <c r="D105" s="113" t="s">
        <v>1481</v>
      </c>
      <c r="E105" s="114"/>
      <c r="F105" s="114"/>
      <c r="G105" s="114"/>
      <c r="H105" s="114"/>
      <c r="I105" s="114"/>
      <c r="J105" s="115">
        <f>J315</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1473</v>
      </c>
      <c r="F117" s="269"/>
      <c r="G117" s="269"/>
      <c r="H117" s="269"/>
      <c r="L117" s="32"/>
    </row>
    <row r="118" spans="2:63" s="1" customFormat="1" ht="12" customHeight="1">
      <c r="B118" s="32"/>
      <c r="C118" s="27" t="s">
        <v>266</v>
      </c>
      <c r="L118" s="32"/>
    </row>
    <row r="119" spans="2:63" s="1" customFormat="1" ht="16.5" customHeight="1">
      <c r="B119" s="32"/>
      <c r="E119" s="247" t="str">
        <f>E11</f>
        <v>01.16 - Stoka A-6</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3.3663002100000003</v>
      </c>
      <c r="S127" s="53"/>
      <c r="T127" s="122">
        <f>T128</f>
        <v>0</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P129+P239+P248+P268+P276+P315</f>
        <v>0</v>
      </c>
      <c r="R128" s="130">
        <f>R129+R239+R248+R268+R276+R315</f>
        <v>3.3663002100000003</v>
      </c>
      <c r="T128" s="131">
        <f>T129+T239+T248+T268+T276+T315</f>
        <v>0</v>
      </c>
      <c r="AR128" s="125" t="s">
        <v>88</v>
      </c>
      <c r="AT128" s="132" t="s">
        <v>80</v>
      </c>
      <c r="AU128" s="132" t="s">
        <v>81</v>
      </c>
      <c r="AY128" s="125" t="s">
        <v>299</v>
      </c>
      <c r="BK128" s="133">
        <f>BK129+BK239+BK248+BK268+BK276+BK315</f>
        <v>0</v>
      </c>
    </row>
    <row r="129" spans="2:65" s="11" customFormat="1" ht="22.95" customHeight="1">
      <c r="B129" s="124"/>
      <c r="D129" s="125" t="s">
        <v>80</v>
      </c>
      <c r="E129" s="134" t="s">
        <v>88</v>
      </c>
      <c r="F129" s="134" t="s">
        <v>1448</v>
      </c>
      <c r="I129" s="127"/>
      <c r="J129" s="135">
        <f>BK129</f>
        <v>0</v>
      </c>
      <c r="L129" s="124"/>
      <c r="M129" s="129"/>
      <c r="P129" s="130">
        <f>SUM(P130:P238)</f>
        <v>0</v>
      </c>
      <c r="R129" s="130">
        <f>SUM(R130:R238)</f>
        <v>0.11624596</v>
      </c>
      <c r="T129" s="131">
        <f>SUM(T130:T238)</f>
        <v>0</v>
      </c>
      <c r="AR129" s="125" t="s">
        <v>88</v>
      </c>
      <c r="AT129" s="132" t="s">
        <v>80</v>
      </c>
      <c r="AU129" s="132" t="s">
        <v>88</v>
      </c>
      <c r="AY129" s="125" t="s">
        <v>299</v>
      </c>
      <c r="BK129" s="133">
        <f>SUM(BK130:BK238)</f>
        <v>0</v>
      </c>
    </row>
    <row r="130" spans="2:65" s="1" customFormat="1" ht="24.15" customHeight="1">
      <c r="B130" s="32"/>
      <c r="C130" s="136" t="s">
        <v>88</v>
      </c>
      <c r="D130" s="136" t="s">
        <v>302</v>
      </c>
      <c r="E130" s="137" t="s">
        <v>1484</v>
      </c>
      <c r="F130" s="138" t="s">
        <v>1485</v>
      </c>
      <c r="G130" s="139" t="s">
        <v>1486</v>
      </c>
      <c r="H130" s="140">
        <v>120</v>
      </c>
      <c r="I130" s="141"/>
      <c r="J130" s="142">
        <f>ROUND(I130*H130,2)</f>
        <v>0</v>
      </c>
      <c r="K130" s="138" t="s">
        <v>1487</v>
      </c>
      <c r="L130" s="32"/>
      <c r="M130" s="143" t="s">
        <v>1</v>
      </c>
      <c r="N130" s="144" t="s">
        <v>46</v>
      </c>
      <c r="P130" s="145">
        <f>O130*H130</f>
        <v>0</v>
      </c>
      <c r="Q130" s="145">
        <v>3.0000000000000001E-5</v>
      </c>
      <c r="R130" s="145">
        <f>Q130*H130</f>
        <v>3.5999999999999999E-3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3216</v>
      </c>
    </row>
    <row r="131" spans="2:65" s="12" customFormat="1">
      <c r="B131" s="170"/>
      <c r="D131" s="149" t="s">
        <v>1489</v>
      </c>
      <c r="E131" s="171" t="s">
        <v>1</v>
      </c>
      <c r="F131" s="172" t="s">
        <v>1490</v>
      </c>
      <c r="H131" s="171" t="s">
        <v>1</v>
      </c>
      <c r="I131" s="173"/>
      <c r="L131" s="170"/>
      <c r="M131" s="174"/>
      <c r="T131" s="175"/>
      <c r="AT131" s="171" t="s">
        <v>1489</v>
      </c>
      <c r="AU131" s="171" t="s">
        <v>90</v>
      </c>
      <c r="AV131" s="12" t="s">
        <v>88</v>
      </c>
      <c r="AW131" s="12" t="s">
        <v>36</v>
      </c>
      <c r="AX131" s="12" t="s">
        <v>81</v>
      </c>
      <c r="AY131" s="171" t="s">
        <v>299</v>
      </c>
    </row>
    <row r="132" spans="2:65" s="12" customFormat="1">
      <c r="B132" s="170"/>
      <c r="D132" s="149" t="s">
        <v>1489</v>
      </c>
      <c r="E132" s="171" t="s">
        <v>1</v>
      </c>
      <c r="F132" s="172" t="s">
        <v>3217</v>
      </c>
      <c r="H132" s="171" t="s">
        <v>1</v>
      </c>
      <c r="I132" s="173"/>
      <c r="L132" s="170"/>
      <c r="M132" s="174"/>
      <c r="T132" s="175"/>
      <c r="AT132" s="171" t="s">
        <v>1489</v>
      </c>
      <c r="AU132" s="171" t="s">
        <v>90</v>
      </c>
      <c r="AV132" s="12" t="s">
        <v>88</v>
      </c>
      <c r="AW132" s="12" t="s">
        <v>36</v>
      </c>
      <c r="AX132" s="12" t="s">
        <v>81</v>
      </c>
      <c r="AY132" s="171" t="s">
        <v>299</v>
      </c>
    </row>
    <row r="133" spans="2:65" s="12" customFormat="1">
      <c r="B133" s="170"/>
      <c r="D133" s="149" t="s">
        <v>1489</v>
      </c>
      <c r="E133" s="171" t="s">
        <v>1</v>
      </c>
      <c r="F133" s="172" t="s">
        <v>2150</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2151</v>
      </c>
      <c r="H134" s="179">
        <v>120</v>
      </c>
      <c r="I134" s="180"/>
      <c r="L134" s="176"/>
      <c r="M134" s="181"/>
      <c r="T134" s="182"/>
      <c r="AT134" s="177" t="s">
        <v>1489</v>
      </c>
      <c r="AU134" s="177" t="s">
        <v>90</v>
      </c>
      <c r="AV134" s="13" t="s">
        <v>90</v>
      </c>
      <c r="AW134" s="13" t="s">
        <v>36</v>
      </c>
      <c r="AX134" s="13" t="s">
        <v>88</v>
      </c>
      <c r="AY134" s="177" t="s">
        <v>299</v>
      </c>
    </row>
    <row r="135" spans="2:65" s="1" customFormat="1" ht="24.15" customHeight="1">
      <c r="B135" s="32"/>
      <c r="C135" s="136" t="s">
        <v>90</v>
      </c>
      <c r="D135" s="136" t="s">
        <v>302</v>
      </c>
      <c r="E135" s="137" t="s">
        <v>1497</v>
      </c>
      <c r="F135" s="138" t="s">
        <v>1498</v>
      </c>
      <c r="G135" s="139" t="s">
        <v>1499</v>
      </c>
      <c r="H135" s="140">
        <v>15</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3218</v>
      </c>
    </row>
    <row r="136" spans="2:65" s="12" customFormat="1">
      <c r="B136" s="170"/>
      <c r="D136" s="149" t="s">
        <v>1489</v>
      </c>
      <c r="E136" s="171" t="s">
        <v>1</v>
      </c>
      <c r="F136" s="172" t="s">
        <v>1490</v>
      </c>
      <c r="H136" s="171" t="s">
        <v>1</v>
      </c>
      <c r="I136" s="173"/>
      <c r="L136" s="170"/>
      <c r="M136" s="174"/>
      <c r="T136" s="175"/>
      <c r="AT136" s="171" t="s">
        <v>1489</v>
      </c>
      <c r="AU136" s="171" t="s">
        <v>90</v>
      </c>
      <c r="AV136" s="12" t="s">
        <v>88</v>
      </c>
      <c r="AW136" s="12" t="s">
        <v>36</v>
      </c>
      <c r="AX136" s="12" t="s">
        <v>81</v>
      </c>
      <c r="AY136" s="171" t="s">
        <v>299</v>
      </c>
    </row>
    <row r="137" spans="2:65" s="12" customFormat="1">
      <c r="B137" s="170"/>
      <c r="D137" s="149" t="s">
        <v>1489</v>
      </c>
      <c r="E137" s="171" t="s">
        <v>1</v>
      </c>
      <c r="F137" s="172" t="s">
        <v>3217</v>
      </c>
      <c r="H137" s="171" t="s">
        <v>1</v>
      </c>
      <c r="I137" s="173"/>
      <c r="L137" s="170"/>
      <c r="M137" s="174"/>
      <c r="T137" s="175"/>
      <c r="AT137" s="171" t="s">
        <v>1489</v>
      </c>
      <c r="AU137" s="171" t="s">
        <v>90</v>
      </c>
      <c r="AV137" s="12" t="s">
        <v>88</v>
      </c>
      <c r="AW137" s="12" t="s">
        <v>36</v>
      </c>
      <c r="AX137" s="12" t="s">
        <v>81</v>
      </c>
      <c r="AY137" s="171" t="s">
        <v>299</v>
      </c>
    </row>
    <row r="138" spans="2:65" s="12" customFormat="1">
      <c r="B138" s="170"/>
      <c r="D138" s="149" t="s">
        <v>1489</v>
      </c>
      <c r="E138" s="171" t="s">
        <v>1</v>
      </c>
      <c r="F138" s="172" t="s">
        <v>2150</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372</v>
      </c>
      <c r="H139" s="179">
        <v>15</v>
      </c>
      <c r="I139" s="180"/>
      <c r="L139" s="176"/>
      <c r="M139" s="181"/>
      <c r="T139" s="182"/>
      <c r="AT139" s="177" t="s">
        <v>1489</v>
      </c>
      <c r="AU139" s="177" t="s">
        <v>90</v>
      </c>
      <c r="AV139" s="13" t="s">
        <v>90</v>
      </c>
      <c r="AW139" s="13" t="s">
        <v>36</v>
      </c>
      <c r="AX139" s="13" t="s">
        <v>88</v>
      </c>
      <c r="AY139" s="177" t="s">
        <v>299</v>
      </c>
    </row>
    <row r="140" spans="2:65" s="1" customFormat="1" ht="24.15" customHeight="1">
      <c r="B140" s="32"/>
      <c r="C140" s="136" t="s">
        <v>298</v>
      </c>
      <c r="D140" s="136" t="s">
        <v>302</v>
      </c>
      <c r="E140" s="137" t="s">
        <v>1502</v>
      </c>
      <c r="F140" s="138" t="s">
        <v>1503</v>
      </c>
      <c r="G140" s="139" t="s">
        <v>647</v>
      </c>
      <c r="H140" s="140">
        <v>1.2</v>
      </c>
      <c r="I140" s="141"/>
      <c r="J140" s="142">
        <f>ROUND(I140*H140,2)</f>
        <v>0</v>
      </c>
      <c r="K140" s="138" t="s">
        <v>1487</v>
      </c>
      <c r="L140" s="32"/>
      <c r="M140" s="143" t="s">
        <v>1</v>
      </c>
      <c r="N140" s="144" t="s">
        <v>46</v>
      </c>
      <c r="P140" s="145">
        <f>O140*H140</f>
        <v>0</v>
      </c>
      <c r="Q140" s="145">
        <v>1.269E-2</v>
      </c>
      <c r="R140" s="145">
        <f>Q140*H140</f>
        <v>1.5227999999999998E-2</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3219</v>
      </c>
    </row>
    <row r="141" spans="2:65" s="12" customFormat="1">
      <c r="B141" s="170"/>
      <c r="D141" s="149" t="s">
        <v>1489</v>
      </c>
      <c r="E141" s="171" t="s">
        <v>1</v>
      </c>
      <c r="F141" s="172" t="s">
        <v>1490</v>
      </c>
      <c r="H141" s="171" t="s">
        <v>1</v>
      </c>
      <c r="I141" s="173"/>
      <c r="L141" s="170"/>
      <c r="M141" s="174"/>
      <c r="T141" s="175"/>
      <c r="AT141" s="171" t="s">
        <v>1489</v>
      </c>
      <c r="AU141" s="171" t="s">
        <v>90</v>
      </c>
      <c r="AV141" s="12" t="s">
        <v>88</v>
      </c>
      <c r="AW141" s="12" t="s">
        <v>36</v>
      </c>
      <c r="AX141" s="12" t="s">
        <v>81</v>
      </c>
      <c r="AY141" s="171" t="s">
        <v>299</v>
      </c>
    </row>
    <row r="142" spans="2:65" s="12" customFormat="1">
      <c r="B142" s="170"/>
      <c r="D142" s="149" t="s">
        <v>1489</v>
      </c>
      <c r="E142" s="171" t="s">
        <v>1</v>
      </c>
      <c r="F142" s="172" t="s">
        <v>3217</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2009</v>
      </c>
      <c r="H143" s="179">
        <v>1.2</v>
      </c>
      <c r="I143" s="180"/>
      <c r="L143" s="176"/>
      <c r="M143" s="181"/>
      <c r="T143" s="182"/>
      <c r="AT143" s="177" t="s">
        <v>1489</v>
      </c>
      <c r="AU143" s="177" t="s">
        <v>90</v>
      </c>
      <c r="AV143" s="13" t="s">
        <v>90</v>
      </c>
      <c r="AW143" s="13" t="s">
        <v>36</v>
      </c>
      <c r="AX143" s="13" t="s">
        <v>88</v>
      </c>
      <c r="AY143" s="177" t="s">
        <v>299</v>
      </c>
    </row>
    <row r="144" spans="2:65" s="1" customFormat="1" ht="33" customHeight="1">
      <c r="B144" s="32"/>
      <c r="C144" s="136" t="s">
        <v>318</v>
      </c>
      <c r="D144" s="136" t="s">
        <v>302</v>
      </c>
      <c r="E144" s="137" t="s">
        <v>1803</v>
      </c>
      <c r="F144" s="138" t="s">
        <v>1804</v>
      </c>
      <c r="G144" s="139" t="s">
        <v>1520</v>
      </c>
      <c r="H144" s="140">
        <v>42.759</v>
      </c>
      <c r="I144" s="141"/>
      <c r="J144" s="142">
        <f>ROUND(I144*H144,2)</f>
        <v>0</v>
      </c>
      <c r="K144" s="138" t="s">
        <v>1487</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3220</v>
      </c>
    </row>
    <row r="145" spans="2:65" s="12" customFormat="1">
      <c r="B145" s="170"/>
      <c r="D145" s="149" t="s">
        <v>1489</v>
      </c>
      <c r="E145" s="171" t="s">
        <v>1</v>
      </c>
      <c r="F145" s="172" t="s">
        <v>1490</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3217</v>
      </c>
      <c r="H146" s="171" t="s">
        <v>1</v>
      </c>
      <c r="I146" s="173"/>
      <c r="L146" s="170"/>
      <c r="M146" s="174"/>
      <c r="T146" s="175"/>
      <c r="AT146" s="171" t="s">
        <v>1489</v>
      </c>
      <c r="AU146" s="171" t="s">
        <v>90</v>
      </c>
      <c r="AV146" s="12" t="s">
        <v>88</v>
      </c>
      <c r="AW146" s="12" t="s">
        <v>36</v>
      </c>
      <c r="AX146" s="12" t="s">
        <v>81</v>
      </c>
      <c r="AY146" s="171" t="s">
        <v>299</v>
      </c>
    </row>
    <row r="147" spans="2:65" s="12" customFormat="1" ht="20.399999999999999">
      <c r="B147" s="170"/>
      <c r="D147" s="149" t="s">
        <v>1489</v>
      </c>
      <c r="E147" s="171" t="s">
        <v>1</v>
      </c>
      <c r="F147" s="172" t="s">
        <v>2020</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3221</v>
      </c>
      <c r="H148" s="179">
        <v>3.7519999999999998</v>
      </c>
      <c r="I148" s="180"/>
      <c r="L148" s="176"/>
      <c r="M148" s="181"/>
      <c r="T148" s="182"/>
      <c r="AT148" s="177" t="s">
        <v>1489</v>
      </c>
      <c r="AU148" s="177" t="s">
        <v>90</v>
      </c>
      <c r="AV148" s="13" t="s">
        <v>90</v>
      </c>
      <c r="AW148" s="13" t="s">
        <v>36</v>
      </c>
      <c r="AX148" s="13" t="s">
        <v>81</v>
      </c>
      <c r="AY148" s="177" t="s">
        <v>299</v>
      </c>
    </row>
    <row r="149" spans="2:65" s="15" customFormat="1">
      <c r="B149" s="190"/>
      <c r="D149" s="149" t="s">
        <v>1489</v>
      </c>
      <c r="E149" s="191" t="s">
        <v>1</v>
      </c>
      <c r="F149" s="192" t="s">
        <v>1549</v>
      </c>
      <c r="H149" s="193">
        <v>3.7519999999999998</v>
      </c>
      <c r="I149" s="194"/>
      <c r="L149" s="190"/>
      <c r="M149" s="195"/>
      <c r="T149" s="196"/>
      <c r="AT149" s="191" t="s">
        <v>1489</v>
      </c>
      <c r="AU149" s="191" t="s">
        <v>90</v>
      </c>
      <c r="AV149" s="15" t="s">
        <v>298</v>
      </c>
      <c r="AW149" s="15" t="s">
        <v>36</v>
      </c>
      <c r="AX149" s="15" t="s">
        <v>81</v>
      </c>
      <c r="AY149" s="191" t="s">
        <v>299</v>
      </c>
    </row>
    <row r="150" spans="2:65" s="12" customFormat="1">
      <c r="B150" s="170"/>
      <c r="D150" s="149" t="s">
        <v>1489</v>
      </c>
      <c r="E150" s="171" t="s">
        <v>1</v>
      </c>
      <c r="F150" s="172" t="s">
        <v>3222</v>
      </c>
      <c r="H150" s="171" t="s">
        <v>1</v>
      </c>
      <c r="I150" s="173"/>
      <c r="L150" s="170"/>
      <c r="M150" s="174"/>
      <c r="T150" s="175"/>
      <c r="AT150" s="171" t="s">
        <v>1489</v>
      </c>
      <c r="AU150" s="171" t="s">
        <v>90</v>
      </c>
      <c r="AV150" s="12" t="s">
        <v>88</v>
      </c>
      <c r="AW150" s="12" t="s">
        <v>36</v>
      </c>
      <c r="AX150" s="12" t="s">
        <v>81</v>
      </c>
      <c r="AY150" s="171" t="s">
        <v>299</v>
      </c>
    </row>
    <row r="151" spans="2:65" s="13" customFormat="1">
      <c r="B151" s="176"/>
      <c r="D151" s="149" t="s">
        <v>1489</v>
      </c>
      <c r="E151" s="177" t="s">
        <v>1</v>
      </c>
      <c r="F151" s="178" t="s">
        <v>3223</v>
      </c>
      <c r="H151" s="179">
        <v>139.75200000000001</v>
      </c>
      <c r="I151" s="180"/>
      <c r="L151" s="176"/>
      <c r="M151" s="181"/>
      <c r="T151" s="182"/>
      <c r="AT151" s="177" t="s">
        <v>1489</v>
      </c>
      <c r="AU151" s="177" t="s">
        <v>90</v>
      </c>
      <c r="AV151" s="13" t="s">
        <v>90</v>
      </c>
      <c r="AW151" s="13" t="s">
        <v>36</v>
      </c>
      <c r="AX151" s="13" t="s">
        <v>81</v>
      </c>
      <c r="AY151" s="177" t="s">
        <v>299</v>
      </c>
    </row>
    <row r="152" spans="2:65" s="13" customFormat="1">
      <c r="B152" s="176"/>
      <c r="D152" s="149" t="s">
        <v>1489</v>
      </c>
      <c r="E152" s="177" t="s">
        <v>1</v>
      </c>
      <c r="F152" s="178" t="s">
        <v>3224</v>
      </c>
      <c r="H152" s="179">
        <v>16.38</v>
      </c>
      <c r="I152" s="180"/>
      <c r="L152" s="176"/>
      <c r="M152" s="181"/>
      <c r="T152" s="182"/>
      <c r="AT152" s="177" t="s">
        <v>1489</v>
      </c>
      <c r="AU152" s="177" t="s">
        <v>90</v>
      </c>
      <c r="AV152" s="13" t="s">
        <v>90</v>
      </c>
      <c r="AW152" s="13" t="s">
        <v>36</v>
      </c>
      <c r="AX152" s="13" t="s">
        <v>81</v>
      </c>
      <c r="AY152" s="177" t="s">
        <v>299</v>
      </c>
    </row>
    <row r="153" spans="2:65" s="13" customFormat="1">
      <c r="B153" s="176"/>
      <c r="D153" s="149" t="s">
        <v>1489</v>
      </c>
      <c r="E153" s="177" t="s">
        <v>1</v>
      </c>
      <c r="F153" s="178" t="s">
        <v>1904</v>
      </c>
      <c r="H153" s="179">
        <v>4.3259999999999996</v>
      </c>
      <c r="I153" s="180"/>
      <c r="L153" s="176"/>
      <c r="M153" s="181"/>
      <c r="T153" s="182"/>
      <c r="AT153" s="177" t="s">
        <v>1489</v>
      </c>
      <c r="AU153" s="177" t="s">
        <v>90</v>
      </c>
      <c r="AV153" s="13" t="s">
        <v>90</v>
      </c>
      <c r="AW153" s="13" t="s">
        <v>36</v>
      </c>
      <c r="AX153" s="13" t="s">
        <v>81</v>
      </c>
      <c r="AY153" s="177" t="s">
        <v>299</v>
      </c>
    </row>
    <row r="154" spans="2:65" s="15" customFormat="1">
      <c r="B154" s="190"/>
      <c r="D154" s="149" t="s">
        <v>1489</v>
      </c>
      <c r="E154" s="191" t="s">
        <v>1</v>
      </c>
      <c r="F154" s="192" t="s">
        <v>1549</v>
      </c>
      <c r="H154" s="193">
        <v>160.458</v>
      </c>
      <c r="I154" s="194"/>
      <c r="L154" s="190"/>
      <c r="M154" s="195"/>
      <c r="T154" s="196"/>
      <c r="AT154" s="191" t="s">
        <v>1489</v>
      </c>
      <c r="AU154" s="191" t="s">
        <v>90</v>
      </c>
      <c r="AV154" s="15" t="s">
        <v>298</v>
      </c>
      <c r="AW154" s="15" t="s">
        <v>36</v>
      </c>
      <c r="AX154" s="15" t="s">
        <v>81</v>
      </c>
      <c r="AY154" s="191" t="s">
        <v>299</v>
      </c>
    </row>
    <row r="155" spans="2:65" s="14" customFormat="1">
      <c r="B155" s="183"/>
      <c r="D155" s="149" t="s">
        <v>1489</v>
      </c>
      <c r="E155" s="184" t="s">
        <v>1</v>
      </c>
      <c r="F155" s="185" t="s">
        <v>1496</v>
      </c>
      <c r="H155" s="186">
        <v>164.21</v>
      </c>
      <c r="I155" s="187"/>
      <c r="L155" s="183"/>
      <c r="M155" s="188"/>
      <c r="T155" s="189"/>
      <c r="AT155" s="184" t="s">
        <v>1489</v>
      </c>
      <c r="AU155" s="184" t="s">
        <v>90</v>
      </c>
      <c r="AV155" s="14" t="s">
        <v>318</v>
      </c>
      <c r="AW155" s="14" t="s">
        <v>36</v>
      </c>
      <c r="AX155" s="14" t="s">
        <v>81</v>
      </c>
      <c r="AY155" s="184" t="s">
        <v>299</v>
      </c>
    </row>
    <row r="156" spans="2:65" s="12" customFormat="1">
      <c r="B156" s="170"/>
      <c r="D156" s="149" t="s">
        <v>1489</v>
      </c>
      <c r="E156" s="171" t="s">
        <v>1</v>
      </c>
      <c r="F156" s="172" t="s">
        <v>2968</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3225</v>
      </c>
      <c r="H157" s="179">
        <v>42.759</v>
      </c>
      <c r="I157" s="180"/>
      <c r="L157" s="176"/>
      <c r="M157" s="181"/>
      <c r="T157" s="182"/>
      <c r="AT157" s="177" t="s">
        <v>1489</v>
      </c>
      <c r="AU157" s="177" t="s">
        <v>90</v>
      </c>
      <c r="AV157" s="13" t="s">
        <v>90</v>
      </c>
      <c r="AW157" s="13" t="s">
        <v>36</v>
      </c>
      <c r="AX157" s="13" t="s">
        <v>88</v>
      </c>
      <c r="AY157" s="177" t="s">
        <v>299</v>
      </c>
    </row>
    <row r="158" spans="2:65" s="1" customFormat="1" ht="33" customHeight="1">
      <c r="B158" s="32"/>
      <c r="C158" s="136" t="s">
        <v>323</v>
      </c>
      <c r="D158" s="136" t="s">
        <v>302</v>
      </c>
      <c r="E158" s="137" t="s">
        <v>1811</v>
      </c>
      <c r="F158" s="138" t="s">
        <v>1812</v>
      </c>
      <c r="G158" s="139" t="s">
        <v>1520</v>
      </c>
      <c r="H158" s="140">
        <v>6.5780000000000003</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3226</v>
      </c>
    </row>
    <row r="159" spans="2:65" s="12" customFormat="1">
      <c r="B159" s="170"/>
      <c r="D159" s="149" t="s">
        <v>1489</v>
      </c>
      <c r="E159" s="171" t="s">
        <v>1</v>
      </c>
      <c r="F159" s="172" t="s">
        <v>1490</v>
      </c>
      <c r="H159" s="171" t="s">
        <v>1</v>
      </c>
      <c r="I159" s="173"/>
      <c r="L159" s="170"/>
      <c r="M159" s="174"/>
      <c r="T159" s="175"/>
      <c r="AT159" s="171" t="s">
        <v>1489</v>
      </c>
      <c r="AU159" s="171" t="s">
        <v>90</v>
      </c>
      <c r="AV159" s="12" t="s">
        <v>88</v>
      </c>
      <c r="AW159" s="12" t="s">
        <v>36</v>
      </c>
      <c r="AX159" s="12" t="s">
        <v>81</v>
      </c>
      <c r="AY159" s="171" t="s">
        <v>299</v>
      </c>
    </row>
    <row r="160" spans="2:65" s="12" customFormat="1">
      <c r="B160" s="170"/>
      <c r="D160" s="149" t="s">
        <v>1489</v>
      </c>
      <c r="E160" s="171" t="s">
        <v>1</v>
      </c>
      <c r="F160" s="172" t="s">
        <v>3217</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1535</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3227</v>
      </c>
      <c r="H162" s="179">
        <v>6.5780000000000003</v>
      </c>
      <c r="I162" s="180"/>
      <c r="L162" s="176"/>
      <c r="M162" s="181"/>
      <c r="T162" s="182"/>
      <c r="AT162" s="177" t="s">
        <v>1489</v>
      </c>
      <c r="AU162" s="177" t="s">
        <v>90</v>
      </c>
      <c r="AV162" s="13" t="s">
        <v>90</v>
      </c>
      <c r="AW162" s="13" t="s">
        <v>36</v>
      </c>
      <c r="AX162" s="13" t="s">
        <v>88</v>
      </c>
      <c r="AY162" s="177" t="s">
        <v>299</v>
      </c>
    </row>
    <row r="163" spans="2:65" s="1" customFormat="1" ht="33" customHeight="1">
      <c r="B163" s="32"/>
      <c r="C163" s="136" t="s">
        <v>328</v>
      </c>
      <c r="D163" s="136" t="s">
        <v>302</v>
      </c>
      <c r="E163" s="137" t="s">
        <v>1815</v>
      </c>
      <c r="F163" s="138" t="s">
        <v>1816</v>
      </c>
      <c r="G163" s="139" t="s">
        <v>1520</v>
      </c>
      <c r="H163" s="140">
        <v>115.121</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3228</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3217</v>
      </c>
      <c r="H165" s="171" t="s">
        <v>1</v>
      </c>
      <c r="I165" s="173"/>
      <c r="L165" s="170"/>
      <c r="M165" s="174"/>
      <c r="T165" s="175"/>
      <c r="AT165" s="171" t="s">
        <v>1489</v>
      </c>
      <c r="AU165" s="171" t="s">
        <v>90</v>
      </c>
      <c r="AV165" s="12" t="s">
        <v>88</v>
      </c>
      <c r="AW165" s="12" t="s">
        <v>36</v>
      </c>
      <c r="AX165" s="12" t="s">
        <v>81</v>
      </c>
      <c r="AY165" s="171" t="s">
        <v>299</v>
      </c>
    </row>
    <row r="166" spans="2:65" s="12" customFormat="1">
      <c r="B166" s="170"/>
      <c r="D166" s="149" t="s">
        <v>1489</v>
      </c>
      <c r="E166" s="171" t="s">
        <v>1</v>
      </c>
      <c r="F166" s="172" t="s">
        <v>1540</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E167" s="177" t="s">
        <v>1</v>
      </c>
      <c r="F167" s="178" t="s">
        <v>3229</v>
      </c>
      <c r="H167" s="179">
        <v>115.121</v>
      </c>
      <c r="I167" s="180"/>
      <c r="L167" s="176"/>
      <c r="M167" s="181"/>
      <c r="T167" s="182"/>
      <c r="AT167" s="177" t="s">
        <v>1489</v>
      </c>
      <c r="AU167" s="177" t="s">
        <v>90</v>
      </c>
      <c r="AV167" s="13" t="s">
        <v>90</v>
      </c>
      <c r="AW167" s="13" t="s">
        <v>36</v>
      </c>
      <c r="AX167" s="13" t="s">
        <v>88</v>
      </c>
      <c r="AY167" s="177" t="s">
        <v>299</v>
      </c>
    </row>
    <row r="168" spans="2:65" s="1" customFormat="1" ht="24.15" customHeight="1">
      <c r="B168" s="32"/>
      <c r="C168" s="136" t="s">
        <v>333</v>
      </c>
      <c r="D168" s="136" t="s">
        <v>302</v>
      </c>
      <c r="E168" s="137" t="s">
        <v>1571</v>
      </c>
      <c r="F168" s="138" t="s">
        <v>1572</v>
      </c>
      <c r="G168" s="139" t="s">
        <v>1520</v>
      </c>
      <c r="H168" s="140">
        <v>2.8079999999999998</v>
      </c>
      <c r="I168" s="141"/>
      <c r="J168" s="142">
        <f>ROUND(I168*H168,2)</f>
        <v>0</v>
      </c>
      <c r="K168" s="138" t="s">
        <v>1487</v>
      </c>
      <c r="L168" s="32"/>
      <c r="M168" s="143" t="s">
        <v>1</v>
      </c>
      <c r="N168" s="144" t="s">
        <v>46</v>
      </c>
      <c r="P168" s="145">
        <f>O168*H168</f>
        <v>0</v>
      </c>
      <c r="Q168" s="145">
        <v>0</v>
      </c>
      <c r="R168" s="145">
        <f>Q168*H168</f>
        <v>0</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3230</v>
      </c>
    </row>
    <row r="169" spans="2:65" s="12" customFormat="1">
      <c r="B169" s="170"/>
      <c r="D169" s="149" t="s">
        <v>1489</v>
      </c>
      <c r="E169" s="171" t="s">
        <v>1</v>
      </c>
      <c r="F169" s="172" t="s">
        <v>1490</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3217</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E171" s="177" t="s">
        <v>1</v>
      </c>
      <c r="F171" s="178" t="s">
        <v>2046</v>
      </c>
      <c r="H171" s="179">
        <v>2.8079999999999998</v>
      </c>
      <c r="I171" s="180"/>
      <c r="L171" s="176"/>
      <c r="M171" s="181"/>
      <c r="T171" s="182"/>
      <c r="AT171" s="177" t="s">
        <v>1489</v>
      </c>
      <c r="AU171" s="177" t="s">
        <v>90</v>
      </c>
      <c r="AV171" s="13" t="s">
        <v>90</v>
      </c>
      <c r="AW171" s="13" t="s">
        <v>36</v>
      </c>
      <c r="AX171" s="13" t="s">
        <v>88</v>
      </c>
      <c r="AY171" s="177" t="s">
        <v>299</v>
      </c>
    </row>
    <row r="172" spans="2:65" s="1" customFormat="1" ht="21.75" customHeight="1">
      <c r="B172" s="32"/>
      <c r="C172" s="136" t="s">
        <v>337</v>
      </c>
      <c r="D172" s="136" t="s">
        <v>302</v>
      </c>
      <c r="E172" s="137" t="s">
        <v>1595</v>
      </c>
      <c r="F172" s="138" t="s">
        <v>1596</v>
      </c>
      <c r="G172" s="139" t="s">
        <v>375</v>
      </c>
      <c r="H172" s="140">
        <v>167.96199999999999</v>
      </c>
      <c r="I172" s="141"/>
      <c r="J172" s="142">
        <f>ROUND(I172*H172,2)</f>
        <v>0</v>
      </c>
      <c r="K172" s="138" t="s">
        <v>1487</v>
      </c>
      <c r="L172" s="32"/>
      <c r="M172" s="143" t="s">
        <v>1</v>
      </c>
      <c r="N172" s="144" t="s">
        <v>46</v>
      </c>
      <c r="P172" s="145">
        <f>O172*H172</f>
        <v>0</v>
      </c>
      <c r="Q172" s="145">
        <v>5.8E-4</v>
      </c>
      <c r="R172" s="145">
        <f>Q172*H172</f>
        <v>9.7417959999999998E-2</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3231</v>
      </c>
    </row>
    <row r="173" spans="2:65" s="12" customFormat="1">
      <c r="B173" s="170"/>
      <c r="D173" s="149" t="s">
        <v>1489</v>
      </c>
      <c r="E173" s="171" t="s">
        <v>1</v>
      </c>
      <c r="F173" s="172" t="s">
        <v>1490</v>
      </c>
      <c r="H173" s="171" t="s">
        <v>1</v>
      </c>
      <c r="I173" s="173"/>
      <c r="L173" s="170"/>
      <c r="M173" s="174"/>
      <c r="T173" s="175"/>
      <c r="AT173" s="171" t="s">
        <v>1489</v>
      </c>
      <c r="AU173" s="171" t="s">
        <v>90</v>
      </c>
      <c r="AV173" s="12" t="s">
        <v>88</v>
      </c>
      <c r="AW173" s="12" t="s">
        <v>36</v>
      </c>
      <c r="AX173" s="12" t="s">
        <v>81</v>
      </c>
      <c r="AY173" s="171" t="s">
        <v>299</v>
      </c>
    </row>
    <row r="174" spans="2:65" s="12" customFormat="1">
      <c r="B174" s="170"/>
      <c r="D174" s="149" t="s">
        <v>1489</v>
      </c>
      <c r="E174" s="171" t="s">
        <v>1</v>
      </c>
      <c r="F174" s="172" t="s">
        <v>3217</v>
      </c>
      <c r="H174" s="171" t="s">
        <v>1</v>
      </c>
      <c r="I174" s="173"/>
      <c r="L174" s="170"/>
      <c r="M174" s="174"/>
      <c r="T174" s="175"/>
      <c r="AT174" s="171" t="s">
        <v>1489</v>
      </c>
      <c r="AU174" s="171" t="s">
        <v>90</v>
      </c>
      <c r="AV174" s="12" t="s">
        <v>88</v>
      </c>
      <c r="AW174" s="12" t="s">
        <v>36</v>
      </c>
      <c r="AX174" s="12" t="s">
        <v>81</v>
      </c>
      <c r="AY174" s="171" t="s">
        <v>299</v>
      </c>
    </row>
    <row r="175" spans="2:65" s="13" customFormat="1" ht="20.399999999999999">
      <c r="B175" s="176"/>
      <c r="D175" s="149" t="s">
        <v>1489</v>
      </c>
      <c r="E175" s="177" t="s">
        <v>1</v>
      </c>
      <c r="F175" s="178" t="s">
        <v>3232</v>
      </c>
      <c r="H175" s="179">
        <v>154.80199999999999</v>
      </c>
      <c r="I175" s="180"/>
      <c r="L175" s="176"/>
      <c r="M175" s="181"/>
      <c r="T175" s="182"/>
      <c r="AT175" s="177" t="s">
        <v>1489</v>
      </c>
      <c r="AU175" s="177" t="s">
        <v>90</v>
      </c>
      <c r="AV175" s="13" t="s">
        <v>90</v>
      </c>
      <c r="AW175" s="13" t="s">
        <v>36</v>
      </c>
      <c r="AX175" s="13" t="s">
        <v>81</v>
      </c>
      <c r="AY175" s="177" t="s">
        <v>299</v>
      </c>
    </row>
    <row r="176" spans="2:65" s="13" customFormat="1">
      <c r="B176" s="176"/>
      <c r="D176" s="149" t="s">
        <v>1489</v>
      </c>
      <c r="E176" s="177" t="s">
        <v>1</v>
      </c>
      <c r="F176" s="178" t="s">
        <v>3233</v>
      </c>
      <c r="H176" s="179">
        <v>13.16</v>
      </c>
      <c r="I176" s="180"/>
      <c r="L176" s="176"/>
      <c r="M176" s="181"/>
      <c r="T176" s="182"/>
      <c r="AT176" s="177" t="s">
        <v>1489</v>
      </c>
      <c r="AU176" s="177" t="s">
        <v>90</v>
      </c>
      <c r="AV176" s="13" t="s">
        <v>90</v>
      </c>
      <c r="AW176" s="13" t="s">
        <v>36</v>
      </c>
      <c r="AX176" s="13" t="s">
        <v>81</v>
      </c>
      <c r="AY176" s="177" t="s">
        <v>299</v>
      </c>
    </row>
    <row r="177" spans="2:65" s="14" customFormat="1">
      <c r="B177" s="183"/>
      <c r="D177" s="149" t="s">
        <v>1489</v>
      </c>
      <c r="E177" s="184" t="s">
        <v>1</v>
      </c>
      <c r="F177" s="185" t="s">
        <v>1496</v>
      </c>
      <c r="H177" s="186">
        <v>167.96199999999999</v>
      </c>
      <c r="I177" s="187"/>
      <c r="L177" s="183"/>
      <c r="M177" s="188"/>
      <c r="T177" s="189"/>
      <c r="AT177" s="184" t="s">
        <v>1489</v>
      </c>
      <c r="AU177" s="184" t="s">
        <v>90</v>
      </c>
      <c r="AV177" s="14" t="s">
        <v>318</v>
      </c>
      <c r="AW177" s="14" t="s">
        <v>36</v>
      </c>
      <c r="AX177" s="14" t="s">
        <v>88</v>
      </c>
      <c r="AY177" s="184" t="s">
        <v>299</v>
      </c>
    </row>
    <row r="178" spans="2:65" s="1" customFormat="1" ht="21.75" customHeight="1">
      <c r="B178" s="32"/>
      <c r="C178" s="136" t="s">
        <v>342</v>
      </c>
      <c r="D178" s="136" t="s">
        <v>302</v>
      </c>
      <c r="E178" s="137" t="s">
        <v>1605</v>
      </c>
      <c r="F178" s="138" t="s">
        <v>1606</v>
      </c>
      <c r="G178" s="139" t="s">
        <v>375</v>
      </c>
      <c r="H178" s="140">
        <v>167.96199999999999</v>
      </c>
      <c r="I178" s="141"/>
      <c r="J178" s="142">
        <f>ROUND(I178*H178,2)</f>
        <v>0</v>
      </c>
      <c r="K178" s="138" t="s">
        <v>1487</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3234</v>
      </c>
    </row>
    <row r="179" spans="2:65" s="1" customFormat="1" ht="37.950000000000003" customHeight="1">
      <c r="B179" s="32"/>
      <c r="C179" s="136" t="s">
        <v>347</v>
      </c>
      <c r="D179" s="136" t="s">
        <v>302</v>
      </c>
      <c r="E179" s="137" t="s">
        <v>1608</v>
      </c>
      <c r="F179" s="138" t="s">
        <v>1609</v>
      </c>
      <c r="G179" s="139" t="s">
        <v>1520</v>
      </c>
      <c r="H179" s="140">
        <v>98.674000000000007</v>
      </c>
      <c r="I179" s="141"/>
      <c r="J179" s="142">
        <f>ROUND(I179*H179,2)</f>
        <v>0</v>
      </c>
      <c r="K179" s="138" t="s">
        <v>1487</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3235</v>
      </c>
    </row>
    <row r="180" spans="2:65" s="12" customFormat="1">
      <c r="B180" s="170"/>
      <c r="D180" s="149" t="s">
        <v>1489</v>
      </c>
      <c r="E180" s="171" t="s">
        <v>1</v>
      </c>
      <c r="F180" s="172" t="s">
        <v>1490</v>
      </c>
      <c r="H180" s="171" t="s">
        <v>1</v>
      </c>
      <c r="I180" s="173"/>
      <c r="L180" s="170"/>
      <c r="M180" s="174"/>
      <c r="T180" s="175"/>
      <c r="AT180" s="171" t="s">
        <v>1489</v>
      </c>
      <c r="AU180" s="171" t="s">
        <v>90</v>
      </c>
      <c r="AV180" s="12" t="s">
        <v>88</v>
      </c>
      <c r="AW180" s="12" t="s">
        <v>36</v>
      </c>
      <c r="AX180" s="12" t="s">
        <v>81</v>
      </c>
      <c r="AY180" s="171" t="s">
        <v>299</v>
      </c>
    </row>
    <row r="181" spans="2:65" s="12" customFormat="1">
      <c r="B181" s="170"/>
      <c r="D181" s="149" t="s">
        <v>1489</v>
      </c>
      <c r="E181" s="171" t="s">
        <v>1</v>
      </c>
      <c r="F181" s="172" t="s">
        <v>3217</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E182" s="177" t="s">
        <v>1</v>
      </c>
      <c r="F182" s="178" t="s">
        <v>3236</v>
      </c>
      <c r="H182" s="179">
        <v>49.337000000000003</v>
      </c>
      <c r="I182" s="180"/>
      <c r="L182" s="176"/>
      <c r="M182" s="181"/>
      <c r="T182" s="182"/>
      <c r="AT182" s="177" t="s">
        <v>1489</v>
      </c>
      <c r="AU182" s="177" t="s">
        <v>90</v>
      </c>
      <c r="AV182" s="13" t="s">
        <v>90</v>
      </c>
      <c r="AW182" s="13" t="s">
        <v>36</v>
      </c>
      <c r="AX182" s="13" t="s">
        <v>81</v>
      </c>
      <c r="AY182" s="177" t="s">
        <v>299</v>
      </c>
    </row>
    <row r="183" spans="2:65" s="13" customFormat="1">
      <c r="B183" s="176"/>
      <c r="D183" s="149" t="s">
        <v>1489</v>
      </c>
      <c r="E183" s="177" t="s">
        <v>1</v>
      </c>
      <c r="F183" s="178" t="s">
        <v>3237</v>
      </c>
      <c r="H183" s="179">
        <v>49.337000000000003</v>
      </c>
      <c r="I183" s="180"/>
      <c r="L183" s="176"/>
      <c r="M183" s="181"/>
      <c r="T183" s="182"/>
      <c r="AT183" s="177" t="s">
        <v>1489</v>
      </c>
      <c r="AU183" s="177" t="s">
        <v>90</v>
      </c>
      <c r="AV183" s="13" t="s">
        <v>90</v>
      </c>
      <c r="AW183" s="13" t="s">
        <v>36</v>
      </c>
      <c r="AX183" s="13" t="s">
        <v>81</v>
      </c>
      <c r="AY183" s="177" t="s">
        <v>299</v>
      </c>
    </row>
    <row r="184" spans="2:65" s="14" customFormat="1">
      <c r="B184" s="183"/>
      <c r="D184" s="149" t="s">
        <v>1489</v>
      </c>
      <c r="E184" s="184" t="s">
        <v>1</v>
      </c>
      <c r="F184" s="185" t="s">
        <v>1496</v>
      </c>
      <c r="H184" s="186">
        <v>98.674000000000007</v>
      </c>
      <c r="I184" s="187"/>
      <c r="L184" s="183"/>
      <c r="M184" s="188"/>
      <c r="T184" s="189"/>
      <c r="AT184" s="184" t="s">
        <v>1489</v>
      </c>
      <c r="AU184" s="184" t="s">
        <v>90</v>
      </c>
      <c r="AV184" s="14" t="s">
        <v>318</v>
      </c>
      <c r="AW184" s="14" t="s">
        <v>36</v>
      </c>
      <c r="AX184" s="14" t="s">
        <v>88</v>
      </c>
      <c r="AY184" s="184" t="s">
        <v>299</v>
      </c>
    </row>
    <row r="185" spans="2:65" s="1" customFormat="1" ht="37.950000000000003" customHeight="1">
      <c r="B185" s="32"/>
      <c r="C185" s="136" t="s">
        <v>351</v>
      </c>
      <c r="D185" s="136" t="s">
        <v>302</v>
      </c>
      <c r="E185" s="137" t="s">
        <v>1613</v>
      </c>
      <c r="F185" s="138" t="s">
        <v>1614</v>
      </c>
      <c r="G185" s="139" t="s">
        <v>1520</v>
      </c>
      <c r="H185" s="140">
        <v>129.74199999999999</v>
      </c>
      <c r="I185" s="141"/>
      <c r="J185" s="142">
        <f>ROUND(I185*H185,2)</f>
        <v>0</v>
      </c>
      <c r="K185" s="138" t="s">
        <v>1487</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3238</v>
      </c>
    </row>
    <row r="186" spans="2:65" s="12" customFormat="1">
      <c r="B186" s="170"/>
      <c r="D186" s="149" t="s">
        <v>1489</v>
      </c>
      <c r="E186" s="171" t="s">
        <v>1</v>
      </c>
      <c r="F186" s="172" t="s">
        <v>1490</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3217</v>
      </c>
      <c r="H187" s="171" t="s">
        <v>1</v>
      </c>
      <c r="I187" s="173"/>
      <c r="L187" s="170"/>
      <c r="M187" s="174"/>
      <c r="T187" s="175"/>
      <c r="AT187" s="171" t="s">
        <v>1489</v>
      </c>
      <c r="AU187" s="171" t="s">
        <v>90</v>
      </c>
      <c r="AV187" s="12" t="s">
        <v>88</v>
      </c>
      <c r="AW187" s="12" t="s">
        <v>36</v>
      </c>
      <c r="AX187" s="12" t="s">
        <v>81</v>
      </c>
      <c r="AY187" s="171" t="s">
        <v>299</v>
      </c>
    </row>
    <row r="188" spans="2:65" s="13" customFormat="1">
      <c r="B188" s="176"/>
      <c r="D188" s="149" t="s">
        <v>1489</v>
      </c>
      <c r="E188" s="177" t="s">
        <v>1</v>
      </c>
      <c r="F188" s="178" t="s">
        <v>3239</v>
      </c>
      <c r="H188" s="179">
        <v>64.870999999999995</v>
      </c>
      <c r="I188" s="180"/>
      <c r="L188" s="176"/>
      <c r="M188" s="181"/>
      <c r="T188" s="182"/>
      <c r="AT188" s="177" t="s">
        <v>1489</v>
      </c>
      <c r="AU188" s="177" t="s">
        <v>90</v>
      </c>
      <c r="AV188" s="13" t="s">
        <v>90</v>
      </c>
      <c r="AW188" s="13" t="s">
        <v>36</v>
      </c>
      <c r="AX188" s="13" t="s">
        <v>81</v>
      </c>
      <c r="AY188" s="177" t="s">
        <v>299</v>
      </c>
    </row>
    <row r="189" spans="2:65" s="13" customFormat="1">
      <c r="B189" s="176"/>
      <c r="D189" s="149" t="s">
        <v>1489</v>
      </c>
      <c r="E189" s="177" t="s">
        <v>1</v>
      </c>
      <c r="F189" s="178" t="s">
        <v>3240</v>
      </c>
      <c r="H189" s="179">
        <v>64.870999999999995</v>
      </c>
      <c r="I189" s="180"/>
      <c r="L189" s="176"/>
      <c r="M189" s="181"/>
      <c r="T189" s="182"/>
      <c r="AT189" s="177" t="s">
        <v>1489</v>
      </c>
      <c r="AU189" s="177" t="s">
        <v>90</v>
      </c>
      <c r="AV189" s="13" t="s">
        <v>90</v>
      </c>
      <c r="AW189" s="13" t="s">
        <v>36</v>
      </c>
      <c r="AX189" s="13" t="s">
        <v>81</v>
      </c>
      <c r="AY189" s="177" t="s">
        <v>299</v>
      </c>
    </row>
    <row r="190" spans="2:65" s="14" customFormat="1">
      <c r="B190" s="183"/>
      <c r="D190" s="149" t="s">
        <v>1489</v>
      </c>
      <c r="E190" s="184" t="s">
        <v>1</v>
      </c>
      <c r="F190" s="185" t="s">
        <v>1496</v>
      </c>
      <c r="H190" s="186">
        <v>129.74199999999999</v>
      </c>
      <c r="I190" s="187"/>
      <c r="L190" s="183"/>
      <c r="M190" s="188"/>
      <c r="T190" s="189"/>
      <c r="AT190" s="184" t="s">
        <v>1489</v>
      </c>
      <c r="AU190" s="184" t="s">
        <v>90</v>
      </c>
      <c r="AV190" s="14" t="s">
        <v>318</v>
      </c>
      <c r="AW190" s="14" t="s">
        <v>36</v>
      </c>
      <c r="AX190" s="14" t="s">
        <v>88</v>
      </c>
      <c r="AY190" s="184" t="s">
        <v>299</v>
      </c>
    </row>
    <row r="191" spans="2:65" s="1" customFormat="1" ht="37.950000000000003" customHeight="1">
      <c r="B191" s="32"/>
      <c r="C191" s="136" t="s">
        <v>8</v>
      </c>
      <c r="D191" s="136" t="s">
        <v>302</v>
      </c>
      <c r="E191" s="137" t="s">
        <v>1618</v>
      </c>
      <c r="F191" s="138" t="s">
        <v>1619</v>
      </c>
      <c r="G191" s="139" t="s">
        <v>1520</v>
      </c>
      <c r="H191" s="140">
        <v>50.25</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3241</v>
      </c>
    </row>
    <row r="192" spans="2:65" s="12" customFormat="1">
      <c r="B192" s="170"/>
      <c r="D192" s="149" t="s">
        <v>1489</v>
      </c>
      <c r="E192" s="171" t="s">
        <v>1</v>
      </c>
      <c r="F192" s="172" t="s">
        <v>1490</v>
      </c>
      <c r="H192" s="171" t="s">
        <v>1</v>
      </c>
      <c r="I192" s="173"/>
      <c r="L192" s="170"/>
      <c r="M192" s="174"/>
      <c r="T192" s="175"/>
      <c r="AT192" s="171" t="s">
        <v>1489</v>
      </c>
      <c r="AU192" s="171" t="s">
        <v>90</v>
      </c>
      <c r="AV192" s="12" t="s">
        <v>88</v>
      </c>
      <c r="AW192" s="12" t="s">
        <v>36</v>
      </c>
      <c r="AX192" s="12" t="s">
        <v>81</v>
      </c>
      <c r="AY192" s="171" t="s">
        <v>299</v>
      </c>
    </row>
    <row r="193" spans="2:65" s="12" customFormat="1">
      <c r="B193" s="170"/>
      <c r="D193" s="149" t="s">
        <v>1489</v>
      </c>
      <c r="E193" s="171" t="s">
        <v>1</v>
      </c>
      <c r="F193" s="172" t="s">
        <v>3217</v>
      </c>
      <c r="H193" s="171" t="s">
        <v>1</v>
      </c>
      <c r="I193" s="173"/>
      <c r="L193" s="170"/>
      <c r="M193" s="174"/>
      <c r="T193" s="175"/>
      <c r="AT193" s="171" t="s">
        <v>1489</v>
      </c>
      <c r="AU193" s="171" t="s">
        <v>90</v>
      </c>
      <c r="AV193" s="12" t="s">
        <v>88</v>
      </c>
      <c r="AW193" s="12" t="s">
        <v>36</v>
      </c>
      <c r="AX193" s="12" t="s">
        <v>81</v>
      </c>
      <c r="AY193" s="171" t="s">
        <v>299</v>
      </c>
    </row>
    <row r="194" spans="2:65" s="13" customFormat="1">
      <c r="B194" s="176"/>
      <c r="D194" s="149" t="s">
        <v>1489</v>
      </c>
      <c r="E194" s="177" t="s">
        <v>1</v>
      </c>
      <c r="F194" s="178" t="s">
        <v>3242</v>
      </c>
      <c r="H194" s="179">
        <v>50.25</v>
      </c>
      <c r="I194" s="180"/>
      <c r="L194" s="176"/>
      <c r="M194" s="181"/>
      <c r="T194" s="182"/>
      <c r="AT194" s="177" t="s">
        <v>1489</v>
      </c>
      <c r="AU194" s="177" t="s">
        <v>90</v>
      </c>
      <c r="AV194" s="13" t="s">
        <v>90</v>
      </c>
      <c r="AW194" s="13" t="s">
        <v>36</v>
      </c>
      <c r="AX194" s="13" t="s">
        <v>88</v>
      </c>
      <c r="AY194" s="177" t="s">
        <v>299</v>
      </c>
    </row>
    <row r="195" spans="2:65" s="1" customFormat="1" ht="37.950000000000003" customHeight="1">
      <c r="B195" s="32"/>
      <c r="C195" s="136" t="s">
        <v>362</v>
      </c>
      <c r="D195" s="136" t="s">
        <v>302</v>
      </c>
      <c r="E195" s="137" t="s">
        <v>1622</v>
      </c>
      <c r="F195" s="138" t="s">
        <v>1623</v>
      </c>
      <c r="G195" s="139" t="s">
        <v>1520</v>
      </c>
      <c r="H195" s="140">
        <v>351.75</v>
      </c>
      <c r="I195" s="141"/>
      <c r="J195" s="142">
        <f>ROUND(I195*H195,2)</f>
        <v>0</v>
      </c>
      <c r="K195" s="138" t="s">
        <v>1487</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3243</v>
      </c>
    </row>
    <row r="196" spans="2:65" s="13" customFormat="1">
      <c r="B196" s="176"/>
      <c r="D196" s="149" t="s">
        <v>1489</v>
      </c>
      <c r="F196" s="178" t="s">
        <v>3244</v>
      </c>
      <c r="H196" s="179">
        <v>351.75</v>
      </c>
      <c r="I196" s="180"/>
      <c r="L196" s="176"/>
      <c r="M196" s="181"/>
      <c r="T196" s="182"/>
      <c r="AT196" s="177" t="s">
        <v>1489</v>
      </c>
      <c r="AU196" s="177" t="s">
        <v>90</v>
      </c>
      <c r="AV196" s="13" t="s">
        <v>90</v>
      </c>
      <c r="AW196" s="13" t="s">
        <v>4</v>
      </c>
      <c r="AX196" s="13" t="s">
        <v>88</v>
      </c>
      <c r="AY196" s="177" t="s">
        <v>299</v>
      </c>
    </row>
    <row r="197" spans="2:65" s="1" customFormat="1" ht="24.15" customHeight="1">
      <c r="B197" s="32"/>
      <c r="C197" s="136" t="s">
        <v>367</v>
      </c>
      <c r="D197" s="136" t="s">
        <v>302</v>
      </c>
      <c r="E197" s="137" t="s">
        <v>1626</v>
      </c>
      <c r="F197" s="138" t="s">
        <v>1627</v>
      </c>
      <c r="G197" s="139" t="s">
        <v>1520</v>
      </c>
      <c r="H197" s="140">
        <v>49.337000000000003</v>
      </c>
      <c r="I197" s="141"/>
      <c r="J197" s="142">
        <f>ROUND(I197*H197,2)</f>
        <v>0</v>
      </c>
      <c r="K197" s="138" t="s">
        <v>1487</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3245</v>
      </c>
    </row>
    <row r="198" spans="2:65" s="12" customFormat="1">
      <c r="B198" s="170"/>
      <c r="D198" s="149" t="s">
        <v>1489</v>
      </c>
      <c r="E198" s="171" t="s">
        <v>1</v>
      </c>
      <c r="F198" s="172" t="s">
        <v>1490</v>
      </c>
      <c r="H198" s="171" t="s">
        <v>1</v>
      </c>
      <c r="I198" s="173"/>
      <c r="L198" s="170"/>
      <c r="M198" s="174"/>
      <c r="T198" s="175"/>
      <c r="AT198" s="171" t="s">
        <v>1489</v>
      </c>
      <c r="AU198" s="171" t="s">
        <v>90</v>
      </c>
      <c r="AV198" s="12" t="s">
        <v>88</v>
      </c>
      <c r="AW198" s="12" t="s">
        <v>36</v>
      </c>
      <c r="AX198" s="12" t="s">
        <v>81</v>
      </c>
      <c r="AY198" s="171" t="s">
        <v>299</v>
      </c>
    </row>
    <row r="199" spans="2:65" s="12" customFormat="1">
      <c r="B199" s="170"/>
      <c r="D199" s="149" t="s">
        <v>1489</v>
      </c>
      <c r="E199" s="171" t="s">
        <v>1</v>
      </c>
      <c r="F199" s="172" t="s">
        <v>3217</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3246</v>
      </c>
      <c r="H200" s="179">
        <v>49.337000000000003</v>
      </c>
      <c r="I200" s="180"/>
      <c r="L200" s="176"/>
      <c r="M200" s="181"/>
      <c r="T200" s="182"/>
      <c r="AT200" s="177" t="s">
        <v>1489</v>
      </c>
      <c r="AU200" s="177" t="s">
        <v>90</v>
      </c>
      <c r="AV200" s="13" t="s">
        <v>90</v>
      </c>
      <c r="AW200" s="13" t="s">
        <v>36</v>
      </c>
      <c r="AX200" s="13" t="s">
        <v>88</v>
      </c>
      <c r="AY200" s="177" t="s">
        <v>299</v>
      </c>
    </row>
    <row r="201" spans="2:65" s="1" customFormat="1" ht="24.15" customHeight="1">
      <c r="B201" s="32"/>
      <c r="C201" s="136" t="s">
        <v>372</v>
      </c>
      <c r="D201" s="136" t="s">
        <v>302</v>
      </c>
      <c r="E201" s="137" t="s">
        <v>1630</v>
      </c>
      <c r="F201" s="138" t="s">
        <v>1631</v>
      </c>
      <c r="G201" s="139" t="s">
        <v>1520</v>
      </c>
      <c r="H201" s="140">
        <v>64.870999999999995</v>
      </c>
      <c r="I201" s="141"/>
      <c r="J201" s="142">
        <f>ROUND(I201*H201,2)</f>
        <v>0</v>
      </c>
      <c r="K201" s="138" t="s">
        <v>1487</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3247</v>
      </c>
    </row>
    <row r="202" spans="2:65" s="12" customFormat="1">
      <c r="B202" s="170"/>
      <c r="D202" s="149" t="s">
        <v>1489</v>
      </c>
      <c r="E202" s="171" t="s">
        <v>1</v>
      </c>
      <c r="F202" s="172" t="s">
        <v>1490</v>
      </c>
      <c r="H202" s="171" t="s">
        <v>1</v>
      </c>
      <c r="I202" s="173"/>
      <c r="L202" s="170"/>
      <c r="M202" s="174"/>
      <c r="T202" s="175"/>
      <c r="AT202" s="171" t="s">
        <v>1489</v>
      </c>
      <c r="AU202" s="171" t="s">
        <v>90</v>
      </c>
      <c r="AV202" s="12" t="s">
        <v>88</v>
      </c>
      <c r="AW202" s="12" t="s">
        <v>36</v>
      </c>
      <c r="AX202" s="12" t="s">
        <v>81</v>
      </c>
      <c r="AY202" s="171" t="s">
        <v>299</v>
      </c>
    </row>
    <row r="203" spans="2:65" s="12" customFormat="1">
      <c r="B203" s="170"/>
      <c r="D203" s="149" t="s">
        <v>1489</v>
      </c>
      <c r="E203" s="171" t="s">
        <v>1</v>
      </c>
      <c r="F203" s="172" t="s">
        <v>3217</v>
      </c>
      <c r="H203" s="171" t="s">
        <v>1</v>
      </c>
      <c r="I203" s="173"/>
      <c r="L203" s="170"/>
      <c r="M203" s="174"/>
      <c r="T203" s="175"/>
      <c r="AT203" s="171" t="s">
        <v>1489</v>
      </c>
      <c r="AU203" s="171" t="s">
        <v>90</v>
      </c>
      <c r="AV203" s="12" t="s">
        <v>88</v>
      </c>
      <c r="AW203" s="12" t="s">
        <v>36</v>
      </c>
      <c r="AX203" s="12" t="s">
        <v>81</v>
      </c>
      <c r="AY203" s="171" t="s">
        <v>299</v>
      </c>
    </row>
    <row r="204" spans="2:65" s="13" customFormat="1">
      <c r="B204" s="176"/>
      <c r="D204" s="149" t="s">
        <v>1489</v>
      </c>
      <c r="E204" s="177" t="s">
        <v>1</v>
      </c>
      <c r="F204" s="178" t="s">
        <v>3248</v>
      </c>
      <c r="H204" s="179">
        <v>64.870999999999995</v>
      </c>
      <c r="I204" s="180"/>
      <c r="L204" s="176"/>
      <c r="M204" s="181"/>
      <c r="T204" s="182"/>
      <c r="AT204" s="177" t="s">
        <v>1489</v>
      </c>
      <c r="AU204" s="177" t="s">
        <v>90</v>
      </c>
      <c r="AV204" s="13" t="s">
        <v>90</v>
      </c>
      <c r="AW204" s="13" t="s">
        <v>36</v>
      </c>
      <c r="AX204" s="13" t="s">
        <v>88</v>
      </c>
      <c r="AY204" s="177" t="s">
        <v>299</v>
      </c>
    </row>
    <row r="205" spans="2:65" s="1" customFormat="1" ht="33" customHeight="1">
      <c r="B205" s="32"/>
      <c r="C205" s="136" t="s">
        <v>378</v>
      </c>
      <c r="D205" s="136" t="s">
        <v>302</v>
      </c>
      <c r="E205" s="137" t="s">
        <v>1634</v>
      </c>
      <c r="F205" s="138" t="s">
        <v>1635</v>
      </c>
      <c r="G205" s="139" t="s">
        <v>1636</v>
      </c>
      <c r="H205" s="140">
        <v>85.424999999999997</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3249</v>
      </c>
    </row>
    <row r="206" spans="2:65" s="12" customFormat="1">
      <c r="B206" s="170"/>
      <c r="D206" s="149" t="s">
        <v>1489</v>
      </c>
      <c r="E206" s="171" t="s">
        <v>1</v>
      </c>
      <c r="F206" s="172" t="s">
        <v>1490</v>
      </c>
      <c r="H206" s="171" t="s">
        <v>1</v>
      </c>
      <c r="I206" s="173"/>
      <c r="L206" s="170"/>
      <c r="M206" s="174"/>
      <c r="T206" s="175"/>
      <c r="AT206" s="171" t="s">
        <v>1489</v>
      </c>
      <c r="AU206" s="171" t="s">
        <v>90</v>
      </c>
      <c r="AV206" s="12" t="s">
        <v>88</v>
      </c>
      <c r="AW206" s="12" t="s">
        <v>36</v>
      </c>
      <c r="AX206" s="12" t="s">
        <v>81</v>
      </c>
      <c r="AY206" s="171" t="s">
        <v>299</v>
      </c>
    </row>
    <row r="207" spans="2:65" s="12" customFormat="1">
      <c r="B207" s="170"/>
      <c r="D207" s="149" t="s">
        <v>1489</v>
      </c>
      <c r="E207" s="171" t="s">
        <v>1</v>
      </c>
      <c r="F207" s="172" t="s">
        <v>3217</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3250</v>
      </c>
      <c r="H208" s="179">
        <v>85.424999999999997</v>
      </c>
      <c r="I208" s="180"/>
      <c r="L208" s="176"/>
      <c r="M208" s="181"/>
      <c r="T208" s="182"/>
      <c r="AT208" s="177" t="s">
        <v>1489</v>
      </c>
      <c r="AU208" s="177" t="s">
        <v>90</v>
      </c>
      <c r="AV208" s="13" t="s">
        <v>90</v>
      </c>
      <c r="AW208" s="13" t="s">
        <v>36</v>
      </c>
      <c r="AX208" s="13" t="s">
        <v>88</v>
      </c>
      <c r="AY208" s="177" t="s">
        <v>299</v>
      </c>
    </row>
    <row r="209" spans="2:65" s="1" customFormat="1" ht="16.5" customHeight="1">
      <c r="B209" s="32"/>
      <c r="C209" s="136" t="s">
        <v>384</v>
      </c>
      <c r="D209" s="136" t="s">
        <v>302</v>
      </c>
      <c r="E209" s="137" t="s">
        <v>1639</v>
      </c>
      <c r="F209" s="138" t="s">
        <v>1640</v>
      </c>
      <c r="G209" s="139" t="s">
        <v>1520</v>
      </c>
      <c r="H209" s="140">
        <v>114.208</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3251</v>
      </c>
    </row>
    <row r="210" spans="2:65" s="12" customFormat="1">
      <c r="B210" s="170"/>
      <c r="D210" s="149" t="s">
        <v>1489</v>
      </c>
      <c r="E210" s="171" t="s">
        <v>1</v>
      </c>
      <c r="F210" s="172" t="s">
        <v>1490</v>
      </c>
      <c r="H210" s="171" t="s">
        <v>1</v>
      </c>
      <c r="I210" s="173"/>
      <c r="L210" s="170"/>
      <c r="M210" s="174"/>
      <c r="T210" s="175"/>
      <c r="AT210" s="171" t="s">
        <v>1489</v>
      </c>
      <c r="AU210" s="171" t="s">
        <v>90</v>
      </c>
      <c r="AV210" s="12" t="s">
        <v>88</v>
      </c>
      <c r="AW210" s="12" t="s">
        <v>36</v>
      </c>
      <c r="AX210" s="12" t="s">
        <v>81</v>
      </c>
      <c r="AY210" s="171" t="s">
        <v>299</v>
      </c>
    </row>
    <row r="211" spans="2:65" s="12" customFormat="1">
      <c r="B211" s="170"/>
      <c r="D211" s="149" t="s">
        <v>1489</v>
      </c>
      <c r="E211" s="171" t="s">
        <v>1</v>
      </c>
      <c r="F211" s="172" t="s">
        <v>3217</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3252</v>
      </c>
      <c r="H212" s="179">
        <v>114.208</v>
      </c>
      <c r="I212" s="180"/>
      <c r="L212" s="176"/>
      <c r="M212" s="181"/>
      <c r="T212" s="182"/>
      <c r="AT212" s="177" t="s">
        <v>1489</v>
      </c>
      <c r="AU212" s="177" t="s">
        <v>90</v>
      </c>
      <c r="AV212" s="13" t="s">
        <v>90</v>
      </c>
      <c r="AW212" s="13" t="s">
        <v>36</v>
      </c>
      <c r="AX212" s="13" t="s">
        <v>88</v>
      </c>
      <c r="AY212" s="177" t="s">
        <v>299</v>
      </c>
    </row>
    <row r="213" spans="2:65" s="1" customFormat="1" ht="24.15" customHeight="1">
      <c r="B213" s="32"/>
      <c r="C213" s="136" t="s">
        <v>389</v>
      </c>
      <c r="D213" s="136" t="s">
        <v>302</v>
      </c>
      <c r="E213" s="137" t="s">
        <v>1643</v>
      </c>
      <c r="F213" s="138" t="s">
        <v>1644</v>
      </c>
      <c r="G213" s="139" t="s">
        <v>1520</v>
      </c>
      <c r="H213" s="140">
        <v>114.626</v>
      </c>
      <c r="I213" s="141"/>
      <c r="J213" s="142">
        <f>ROUND(I213*H213,2)</f>
        <v>0</v>
      </c>
      <c r="K213" s="138" t="s">
        <v>1487</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3253</v>
      </c>
    </row>
    <row r="214" spans="2:65" s="12" customFormat="1">
      <c r="B214" s="170"/>
      <c r="D214" s="149" t="s">
        <v>1489</v>
      </c>
      <c r="E214" s="171" t="s">
        <v>1</v>
      </c>
      <c r="F214" s="172" t="s">
        <v>1490</v>
      </c>
      <c r="H214" s="171" t="s">
        <v>1</v>
      </c>
      <c r="I214" s="173"/>
      <c r="L214" s="170"/>
      <c r="M214" s="174"/>
      <c r="T214" s="175"/>
      <c r="AT214" s="171" t="s">
        <v>1489</v>
      </c>
      <c r="AU214" s="171" t="s">
        <v>90</v>
      </c>
      <c r="AV214" s="12" t="s">
        <v>88</v>
      </c>
      <c r="AW214" s="12" t="s">
        <v>36</v>
      </c>
      <c r="AX214" s="12" t="s">
        <v>81</v>
      </c>
      <c r="AY214" s="171" t="s">
        <v>299</v>
      </c>
    </row>
    <row r="215" spans="2:65" s="12" customFormat="1">
      <c r="B215" s="170"/>
      <c r="D215" s="149" t="s">
        <v>1489</v>
      </c>
      <c r="E215" s="171" t="s">
        <v>1</v>
      </c>
      <c r="F215" s="172" t="s">
        <v>3217</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1934</v>
      </c>
      <c r="H216" s="171" t="s">
        <v>1</v>
      </c>
      <c r="I216" s="173"/>
      <c r="L216" s="170"/>
      <c r="M216" s="174"/>
      <c r="T216" s="175"/>
      <c r="AT216" s="171" t="s">
        <v>1489</v>
      </c>
      <c r="AU216" s="171" t="s">
        <v>90</v>
      </c>
      <c r="AV216" s="12" t="s">
        <v>88</v>
      </c>
      <c r="AW216" s="12" t="s">
        <v>36</v>
      </c>
      <c r="AX216" s="12" t="s">
        <v>81</v>
      </c>
      <c r="AY216" s="171" t="s">
        <v>299</v>
      </c>
    </row>
    <row r="217" spans="2:65" s="13" customFormat="1">
      <c r="B217" s="176"/>
      <c r="D217" s="149" t="s">
        <v>1489</v>
      </c>
      <c r="E217" s="177" t="s">
        <v>1</v>
      </c>
      <c r="F217" s="178" t="s">
        <v>3254</v>
      </c>
      <c r="H217" s="179">
        <v>2.294</v>
      </c>
      <c r="I217" s="180"/>
      <c r="L217" s="176"/>
      <c r="M217" s="181"/>
      <c r="T217" s="182"/>
      <c r="AT217" s="177" t="s">
        <v>1489</v>
      </c>
      <c r="AU217" s="177" t="s">
        <v>90</v>
      </c>
      <c r="AV217" s="13" t="s">
        <v>90</v>
      </c>
      <c r="AW217" s="13" t="s">
        <v>36</v>
      </c>
      <c r="AX217" s="13" t="s">
        <v>81</v>
      </c>
      <c r="AY217" s="177" t="s">
        <v>299</v>
      </c>
    </row>
    <row r="218" spans="2:65" s="12" customFormat="1">
      <c r="B218" s="170"/>
      <c r="D218" s="149" t="s">
        <v>1489</v>
      </c>
      <c r="E218" s="171" t="s">
        <v>1</v>
      </c>
      <c r="F218" s="172" t="s">
        <v>3255</v>
      </c>
      <c r="H218" s="171" t="s">
        <v>1</v>
      </c>
      <c r="I218" s="173"/>
      <c r="L218" s="170"/>
      <c r="M218" s="174"/>
      <c r="T218" s="175"/>
      <c r="AT218" s="171" t="s">
        <v>1489</v>
      </c>
      <c r="AU218" s="171" t="s">
        <v>90</v>
      </c>
      <c r="AV218" s="12" t="s">
        <v>88</v>
      </c>
      <c r="AW218" s="12" t="s">
        <v>36</v>
      </c>
      <c r="AX218" s="12" t="s">
        <v>81</v>
      </c>
      <c r="AY218" s="171" t="s">
        <v>299</v>
      </c>
    </row>
    <row r="219" spans="2:65" s="12" customFormat="1">
      <c r="B219" s="170"/>
      <c r="D219" s="149" t="s">
        <v>1489</v>
      </c>
      <c r="E219" s="171" t="s">
        <v>1</v>
      </c>
      <c r="F219" s="172" t="s">
        <v>3256</v>
      </c>
      <c r="H219" s="171" t="s">
        <v>1</v>
      </c>
      <c r="I219" s="173"/>
      <c r="L219" s="170"/>
      <c r="M219" s="174"/>
      <c r="T219" s="175"/>
      <c r="AT219" s="171" t="s">
        <v>1489</v>
      </c>
      <c r="AU219" s="171" t="s">
        <v>90</v>
      </c>
      <c r="AV219" s="12" t="s">
        <v>88</v>
      </c>
      <c r="AW219" s="12" t="s">
        <v>36</v>
      </c>
      <c r="AX219" s="12" t="s">
        <v>81</v>
      </c>
      <c r="AY219" s="171" t="s">
        <v>299</v>
      </c>
    </row>
    <row r="220" spans="2:65" s="12" customFormat="1">
      <c r="B220" s="170"/>
      <c r="D220" s="149" t="s">
        <v>1489</v>
      </c>
      <c r="E220" s="171" t="s">
        <v>1</v>
      </c>
      <c r="F220" s="172" t="s">
        <v>3257</v>
      </c>
      <c r="H220" s="171" t="s">
        <v>1</v>
      </c>
      <c r="I220" s="173"/>
      <c r="L220" s="170"/>
      <c r="M220" s="174"/>
      <c r="T220" s="175"/>
      <c r="AT220" s="171" t="s">
        <v>1489</v>
      </c>
      <c r="AU220" s="171" t="s">
        <v>90</v>
      </c>
      <c r="AV220" s="12" t="s">
        <v>88</v>
      </c>
      <c r="AW220" s="12" t="s">
        <v>36</v>
      </c>
      <c r="AX220" s="12" t="s">
        <v>81</v>
      </c>
      <c r="AY220" s="171" t="s">
        <v>299</v>
      </c>
    </row>
    <row r="221" spans="2:65" s="13" customFormat="1">
      <c r="B221" s="176"/>
      <c r="D221" s="149" t="s">
        <v>1489</v>
      </c>
      <c r="E221" s="177" t="s">
        <v>1</v>
      </c>
      <c r="F221" s="178" t="s">
        <v>3258</v>
      </c>
      <c r="H221" s="179">
        <v>112.33199999999999</v>
      </c>
      <c r="I221" s="180"/>
      <c r="L221" s="176"/>
      <c r="M221" s="181"/>
      <c r="T221" s="182"/>
      <c r="AT221" s="177" t="s">
        <v>1489</v>
      </c>
      <c r="AU221" s="177" t="s">
        <v>90</v>
      </c>
      <c r="AV221" s="13" t="s">
        <v>90</v>
      </c>
      <c r="AW221" s="13" t="s">
        <v>36</v>
      </c>
      <c r="AX221" s="13" t="s">
        <v>81</v>
      </c>
      <c r="AY221" s="177" t="s">
        <v>299</v>
      </c>
    </row>
    <row r="222" spans="2:65" s="12" customFormat="1">
      <c r="B222" s="170"/>
      <c r="D222" s="149" t="s">
        <v>1489</v>
      </c>
      <c r="E222" s="171" t="s">
        <v>1</v>
      </c>
      <c r="F222" s="172" t="s">
        <v>1649</v>
      </c>
      <c r="H222" s="171" t="s">
        <v>1</v>
      </c>
      <c r="I222" s="173"/>
      <c r="L222" s="170"/>
      <c r="M222" s="174"/>
      <c r="T222" s="175"/>
      <c r="AT222" s="171" t="s">
        <v>1489</v>
      </c>
      <c r="AU222" s="171" t="s">
        <v>90</v>
      </c>
      <c r="AV222" s="12" t="s">
        <v>88</v>
      </c>
      <c r="AW222" s="12" t="s">
        <v>36</v>
      </c>
      <c r="AX222" s="12" t="s">
        <v>81</v>
      </c>
      <c r="AY222" s="171" t="s">
        <v>299</v>
      </c>
    </row>
    <row r="223" spans="2:65" s="14" customFormat="1">
      <c r="B223" s="183"/>
      <c r="D223" s="149" t="s">
        <v>1489</v>
      </c>
      <c r="E223" s="184" t="s">
        <v>1</v>
      </c>
      <c r="F223" s="185" t="s">
        <v>1496</v>
      </c>
      <c r="H223" s="186">
        <v>114.626</v>
      </c>
      <c r="I223" s="187"/>
      <c r="L223" s="183"/>
      <c r="M223" s="188"/>
      <c r="T223" s="189"/>
      <c r="AT223" s="184" t="s">
        <v>1489</v>
      </c>
      <c r="AU223" s="184" t="s">
        <v>90</v>
      </c>
      <c r="AV223" s="14" t="s">
        <v>318</v>
      </c>
      <c r="AW223" s="14" t="s">
        <v>36</v>
      </c>
      <c r="AX223" s="14" t="s">
        <v>88</v>
      </c>
      <c r="AY223" s="184" t="s">
        <v>299</v>
      </c>
    </row>
    <row r="224" spans="2:65" s="1" customFormat="1" ht="24.15" customHeight="1">
      <c r="B224" s="32"/>
      <c r="C224" s="158" t="s">
        <v>394</v>
      </c>
      <c r="D224" s="158" t="s">
        <v>340</v>
      </c>
      <c r="E224" s="159" t="s">
        <v>1665</v>
      </c>
      <c r="F224" s="160" t="s">
        <v>1666</v>
      </c>
      <c r="G224" s="161" t="s">
        <v>1520</v>
      </c>
      <c r="H224" s="162">
        <v>0.46400000000000002</v>
      </c>
      <c r="I224" s="163"/>
      <c r="J224" s="164">
        <f>ROUND(I224*H224,2)</f>
        <v>0</v>
      </c>
      <c r="K224" s="160" t="s">
        <v>1</v>
      </c>
      <c r="L224" s="165"/>
      <c r="M224" s="166" t="s">
        <v>1</v>
      </c>
      <c r="N224" s="167" t="s">
        <v>46</v>
      </c>
      <c r="P224" s="145">
        <f>O224*H224</f>
        <v>0</v>
      </c>
      <c r="Q224" s="145">
        <v>0</v>
      </c>
      <c r="R224" s="145">
        <f>Q224*H224</f>
        <v>0</v>
      </c>
      <c r="S224" s="145">
        <v>0</v>
      </c>
      <c r="T224" s="146">
        <f>S224*H224</f>
        <v>0</v>
      </c>
      <c r="AR224" s="147" t="s">
        <v>337</v>
      </c>
      <c r="AT224" s="147" t="s">
        <v>340</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3259</v>
      </c>
    </row>
    <row r="225" spans="2:65" s="12" customFormat="1">
      <c r="B225" s="170"/>
      <c r="D225" s="149" t="s">
        <v>1489</v>
      </c>
      <c r="E225" s="171" t="s">
        <v>1</v>
      </c>
      <c r="F225" s="172" t="s">
        <v>1490</v>
      </c>
      <c r="H225" s="171" t="s">
        <v>1</v>
      </c>
      <c r="I225" s="173"/>
      <c r="L225" s="170"/>
      <c r="M225" s="174"/>
      <c r="T225" s="175"/>
      <c r="AT225" s="171" t="s">
        <v>1489</v>
      </c>
      <c r="AU225" s="171" t="s">
        <v>90</v>
      </c>
      <c r="AV225" s="12" t="s">
        <v>88</v>
      </c>
      <c r="AW225" s="12" t="s">
        <v>36</v>
      </c>
      <c r="AX225" s="12" t="s">
        <v>81</v>
      </c>
      <c r="AY225" s="171" t="s">
        <v>299</v>
      </c>
    </row>
    <row r="226" spans="2:65" s="12" customFormat="1">
      <c r="B226" s="170"/>
      <c r="D226" s="149" t="s">
        <v>1489</v>
      </c>
      <c r="E226" s="171" t="s">
        <v>1</v>
      </c>
      <c r="F226" s="172" t="s">
        <v>3217</v>
      </c>
      <c r="H226" s="171" t="s">
        <v>1</v>
      </c>
      <c r="I226" s="173"/>
      <c r="L226" s="170"/>
      <c r="M226" s="174"/>
      <c r="T226" s="175"/>
      <c r="AT226" s="171" t="s">
        <v>1489</v>
      </c>
      <c r="AU226" s="171" t="s">
        <v>90</v>
      </c>
      <c r="AV226" s="12" t="s">
        <v>88</v>
      </c>
      <c r="AW226" s="12" t="s">
        <v>36</v>
      </c>
      <c r="AX226" s="12" t="s">
        <v>81</v>
      </c>
      <c r="AY226" s="171" t="s">
        <v>299</v>
      </c>
    </row>
    <row r="227" spans="2:65" s="12" customFormat="1">
      <c r="B227" s="170"/>
      <c r="D227" s="149" t="s">
        <v>1489</v>
      </c>
      <c r="E227" s="171" t="s">
        <v>1</v>
      </c>
      <c r="F227" s="172" t="s">
        <v>1668</v>
      </c>
      <c r="H227" s="171" t="s">
        <v>1</v>
      </c>
      <c r="I227" s="173"/>
      <c r="L227" s="170"/>
      <c r="M227" s="174"/>
      <c r="T227" s="175"/>
      <c r="AT227" s="171" t="s">
        <v>1489</v>
      </c>
      <c r="AU227" s="171" t="s">
        <v>90</v>
      </c>
      <c r="AV227" s="12" t="s">
        <v>88</v>
      </c>
      <c r="AW227" s="12" t="s">
        <v>36</v>
      </c>
      <c r="AX227" s="12" t="s">
        <v>81</v>
      </c>
      <c r="AY227" s="171" t="s">
        <v>299</v>
      </c>
    </row>
    <row r="228" spans="2:65" s="13" customFormat="1">
      <c r="B228" s="176"/>
      <c r="D228" s="149" t="s">
        <v>1489</v>
      </c>
      <c r="E228" s="177" t="s">
        <v>1</v>
      </c>
      <c r="F228" s="178" t="s">
        <v>3260</v>
      </c>
      <c r="H228" s="179">
        <v>0.46400000000000002</v>
      </c>
      <c r="I228" s="180"/>
      <c r="L228" s="176"/>
      <c r="M228" s="181"/>
      <c r="T228" s="182"/>
      <c r="AT228" s="177" t="s">
        <v>1489</v>
      </c>
      <c r="AU228" s="177" t="s">
        <v>90</v>
      </c>
      <c r="AV228" s="13" t="s">
        <v>90</v>
      </c>
      <c r="AW228" s="13" t="s">
        <v>36</v>
      </c>
      <c r="AX228" s="13" t="s">
        <v>88</v>
      </c>
      <c r="AY228" s="177" t="s">
        <v>299</v>
      </c>
    </row>
    <row r="229" spans="2:65" s="1" customFormat="1" ht="24.15" customHeight="1">
      <c r="B229" s="32"/>
      <c r="C229" s="136" t="s">
        <v>399</v>
      </c>
      <c r="D229" s="136" t="s">
        <v>302</v>
      </c>
      <c r="E229" s="137" t="s">
        <v>1670</v>
      </c>
      <c r="F229" s="138" t="s">
        <v>1671</v>
      </c>
      <c r="G229" s="139" t="s">
        <v>1520</v>
      </c>
      <c r="H229" s="140">
        <v>34.659999999999997</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3261</v>
      </c>
    </row>
    <row r="230" spans="2:65" s="12" customFormat="1">
      <c r="B230" s="170"/>
      <c r="D230" s="149" t="s">
        <v>1489</v>
      </c>
      <c r="E230" s="171" t="s">
        <v>1</v>
      </c>
      <c r="F230" s="172" t="s">
        <v>1490</v>
      </c>
      <c r="H230" s="171" t="s">
        <v>1</v>
      </c>
      <c r="I230" s="173"/>
      <c r="L230" s="170"/>
      <c r="M230" s="174"/>
      <c r="T230" s="175"/>
      <c r="AT230" s="171" t="s">
        <v>1489</v>
      </c>
      <c r="AU230" s="171" t="s">
        <v>90</v>
      </c>
      <c r="AV230" s="12" t="s">
        <v>88</v>
      </c>
      <c r="AW230" s="12" t="s">
        <v>36</v>
      </c>
      <c r="AX230" s="12" t="s">
        <v>81</v>
      </c>
      <c r="AY230" s="171" t="s">
        <v>299</v>
      </c>
    </row>
    <row r="231" spans="2:65" s="12" customFormat="1">
      <c r="B231" s="170"/>
      <c r="D231" s="149" t="s">
        <v>1489</v>
      </c>
      <c r="E231" s="171" t="s">
        <v>1</v>
      </c>
      <c r="F231" s="172" t="s">
        <v>3217</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E232" s="177" t="s">
        <v>1</v>
      </c>
      <c r="F232" s="178" t="s">
        <v>3262</v>
      </c>
      <c r="H232" s="179">
        <v>1.1659999999999999</v>
      </c>
      <c r="I232" s="180"/>
      <c r="L232" s="176"/>
      <c r="M232" s="181"/>
      <c r="T232" s="182"/>
      <c r="AT232" s="177" t="s">
        <v>1489</v>
      </c>
      <c r="AU232" s="177" t="s">
        <v>90</v>
      </c>
      <c r="AV232" s="13" t="s">
        <v>90</v>
      </c>
      <c r="AW232" s="13" t="s">
        <v>36</v>
      </c>
      <c r="AX232" s="13" t="s">
        <v>81</v>
      </c>
      <c r="AY232" s="177" t="s">
        <v>299</v>
      </c>
    </row>
    <row r="233" spans="2:65" s="13" customFormat="1">
      <c r="B233" s="176"/>
      <c r="D233" s="149" t="s">
        <v>1489</v>
      </c>
      <c r="E233" s="177" t="s">
        <v>1</v>
      </c>
      <c r="F233" s="178" t="s">
        <v>3263</v>
      </c>
      <c r="H233" s="179">
        <v>37.267000000000003</v>
      </c>
      <c r="I233" s="180"/>
      <c r="L233" s="176"/>
      <c r="M233" s="181"/>
      <c r="T233" s="182"/>
      <c r="AT233" s="177" t="s">
        <v>1489</v>
      </c>
      <c r="AU233" s="177" t="s">
        <v>90</v>
      </c>
      <c r="AV233" s="13" t="s">
        <v>90</v>
      </c>
      <c r="AW233" s="13" t="s">
        <v>36</v>
      </c>
      <c r="AX233" s="13" t="s">
        <v>81</v>
      </c>
      <c r="AY233" s="177" t="s">
        <v>299</v>
      </c>
    </row>
    <row r="234" spans="2:65" s="15" customFormat="1">
      <c r="B234" s="190"/>
      <c r="D234" s="149" t="s">
        <v>1489</v>
      </c>
      <c r="E234" s="191" t="s">
        <v>1</v>
      </c>
      <c r="F234" s="192" t="s">
        <v>1549</v>
      </c>
      <c r="H234" s="193">
        <v>38.433</v>
      </c>
      <c r="I234" s="194"/>
      <c r="L234" s="190"/>
      <c r="M234" s="195"/>
      <c r="T234" s="196"/>
      <c r="AT234" s="191" t="s">
        <v>1489</v>
      </c>
      <c r="AU234" s="191" t="s">
        <v>90</v>
      </c>
      <c r="AV234" s="15" t="s">
        <v>298</v>
      </c>
      <c r="AW234" s="15" t="s">
        <v>36</v>
      </c>
      <c r="AX234" s="15" t="s">
        <v>81</v>
      </c>
      <c r="AY234" s="191" t="s">
        <v>299</v>
      </c>
    </row>
    <row r="235" spans="2:65" s="13" customFormat="1">
      <c r="B235" s="176"/>
      <c r="D235" s="149" t="s">
        <v>1489</v>
      </c>
      <c r="E235" s="177" t="s">
        <v>1</v>
      </c>
      <c r="F235" s="178" t="s">
        <v>3264</v>
      </c>
      <c r="H235" s="179">
        <v>-3.7730000000000001</v>
      </c>
      <c r="I235" s="180"/>
      <c r="L235" s="176"/>
      <c r="M235" s="181"/>
      <c r="T235" s="182"/>
      <c r="AT235" s="177" t="s">
        <v>1489</v>
      </c>
      <c r="AU235" s="177" t="s">
        <v>90</v>
      </c>
      <c r="AV235" s="13" t="s">
        <v>90</v>
      </c>
      <c r="AW235" s="13" t="s">
        <v>36</v>
      </c>
      <c r="AX235" s="13" t="s">
        <v>81</v>
      </c>
      <c r="AY235" s="177" t="s">
        <v>299</v>
      </c>
    </row>
    <row r="236" spans="2:65" s="14" customFormat="1">
      <c r="B236" s="183"/>
      <c r="D236" s="149" t="s">
        <v>1489</v>
      </c>
      <c r="E236" s="184" t="s">
        <v>1</v>
      </c>
      <c r="F236" s="185" t="s">
        <v>1496</v>
      </c>
      <c r="H236" s="186">
        <v>34.659999999999997</v>
      </c>
      <c r="I236" s="187"/>
      <c r="L236" s="183"/>
      <c r="M236" s="188"/>
      <c r="T236" s="189"/>
      <c r="AT236" s="184" t="s">
        <v>1489</v>
      </c>
      <c r="AU236" s="184" t="s">
        <v>90</v>
      </c>
      <c r="AV236" s="14" t="s">
        <v>318</v>
      </c>
      <c r="AW236" s="14" t="s">
        <v>36</v>
      </c>
      <c r="AX236" s="14" t="s">
        <v>88</v>
      </c>
      <c r="AY236" s="184" t="s">
        <v>299</v>
      </c>
    </row>
    <row r="237" spans="2:65" s="1" customFormat="1" ht="16.5" customHeight="1">
      <c r="B237" s="32"/>
      <c r="C237" s="158" t="s">
        <v>7</v>
      </c>
      <c r="D237" s="158" t="s">
        <v>340</v>
      </c>
      <c r="E237" s="159" t="s">
        <v>1678</v>
      </c>
      <c r="F237" s="160" t="s">
        <v>1679</v>
      </c>
      <c r="G237" s="161" t="s">
        <v>1636</v>
      </c>
      <c r="H237" s="162">
        <v>69.319999999999993</v>
      </c>
      <c r="I237" s="163"/>
      <c r="J237" s="164">
        <f>ROUND(I237*H237,2)</f>
        <v>0</v>
      </c>
      <c r="K237" s="160" t="s">
        <v>1487</v>
      </c>
      <c r="L237" s="165"/>
      <c r="M237" s="166" t="s">
        <v>1</v>
      </c>
      <c r="N237" s="167" t="s">
        <v>46</v>
      </c>
      <c r="P237" s="145">
        <f>O237*H237</f>
        <v>0</v>
      </c>
      <c r="Q237" s="145">
        <v>0</v>
      </c>
      <c r="R237" s="145">
        <f>Q237*H237</f>
        <v>0</v>
      </c>
      <c r="S237" s="145">
        <v>0</v>
      </c>
      <c r="T237" s="146">
        <f>S237*H237</f>
        <v>0</v>
      </c>
      <c r="AR237" s="147" t="s">
        <v>337</v>
      </c>
      <c r="AT237" s="147" t="s">
        <v>340</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3265</v>
      </c>
    </row>
    <row r="238" spans="2:65" s="13" customFormat="1">
      <c r="B238" s="176"/>
      <c r="D238" s="149" t="s">
        <v>1489</v>
      </c>
      <c r="F238" s="178" t="s">
        <v>3266</v>
      </c>
      <c r="H238" s="179">
        <v>69.319999999999993</v>
      </c>
      <c r="I238" s="180"/>
      <c r="L238" s="176"/>
      <c r="M238" s="181"/>
      <c r="T238" s="182"/>
      <c r="AT238" s="177" t="s">
        <v>1489</v>
      </c>
      <c r="AU238" s="177" t="s">
        <v>90</v>
      </c>
      <c r="AV238" s="13" t="s">
        <v>90</v>
      </c>
      <c r="AW238" s="13" t="s">
        <v>4</v>
      </c>
      <c r="AX238" s="13" t="s">
        <v>88</v>
      </c>
      <c r="AY238" s="177" t="s">
        <v>299</v>
      </c>
    </row>
    <row r="239" spans="2:65" s="11" customFormat="1" ht="22.95" customHeight="1">
      <c r="B239" s="124"/>
      <c r="D239" s="125" t="s">
        <v>80</v>
      </c>
      <c r="E239" s="134" t="s">
        <v>90</v>
      </c>
      <c r="F239" s="134" t="s">
        <v>1693</v>
      </c>
      <c r="I239" s="127"/>
      <c r="J239" s="135">
        <f>BK239</f>
        <v>0</v>
      </c>
      <c r="L239" s="124"/>
      <c r="M239" s="129"/>
      <c r="P239" s="130">
        <f>SUM(P240:P247)</f>
        <v>0</v>
      </c>
      <c r="R239" s="130">
        <f>SUM(R240:R247)</f>
        <v>2.6156200000000001E-2</v>
      </c>
      <c r="T239" s="131">
        <f>SUM(T240:T247)</f>
        <v>0</v>
      </c>
      <c r="AR239" s="125" t="s">
        <v>88</v>
      </c>
      <c r="AT239" s="132" t="s">
        <v>80</v>
      </c>
      <c r="AU239" s="132" t="s">
        <v>88</v>
      </c>
      <c r="AY239" s="125" t="s">
        <v>299</v>
      </c>
      <c r="BK239" s="133">
        <f>SUM(BK240:BK247)</f>
        <v>0</v>
      </c>
    </row>
    <row r="240" spans="2:65" s="1" customFormat="1" ht="24.15" customHeight="1">
      <c r="B240" s="32"/>
      <c r="C240" s="136" t="s">
        <v>408</v>
      </c>
      <c r="D240" s="136" t="s">
        <v>302</v>
      </c>
      <c r="E240" s="137" t="s">
        <v>1694</v>
      </c>
      <c r="F240" s="138" t="s">
        <v>1695</v>
      </c>
      <c r="G240" s="139" t="s">
        <v>1520</v>
      </c>
      <c r="H240" s="140">
        <v>5.0259999999999998</v>
      </c>
      <c r="I240" s="141"/>
      <c r="J240" s="142">
        <f>ROUND(I240*H240,2)</f>
        <v>0</v>
      </c>
      <c r="K240" s="138" t="s">
        <v>1487</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3267</v>
      </c>
    </row>
    <row r="241" spans="2:65" s="12" customFormat="1">
      <c r="B241" s="170"/>
      <c r="D241" s="149" t="s">
        <v>1489</v>
      </c>
      <c r="E241" s="171" t="s">
        <v>1</v>
      </c>
      <c r="F241" s="172" t="s">
        <v>1490</v>
      </c>
      <c r="H241" s="171" t="s">
        <v>1</v>
      </c>
      <c r="I241" s="173"/>
      <c r="L241" s="170"/>
      <c r="M241" s="174"/>
      <c r="T241" s="175"/>
      <c r="AT241" s="171" t="s">
        <v>1489</v>
      </c>
      <c r="AU241" s="171" t="s">
        <v>90</v>
      </c>
      <c r="AV241" s="12" t="s">
        <v>88</v>
      </c>
      <c r="AW241" s="12" t="s">
        <v>36</v>
      </c>
      <c r="AX241" s="12" t="s">
        <v>81</v>
      </c>
      <c r="AY241" s="171" t="s">
        <v>299</v>
      </c>
    </row>
    <row r="242" spans="2:65" s="12" customFormat="1">
      <c r="B242" s="170"/>
      <c r="D242" s="149" t="s">
        <v>1489</v>
      </c>
      <c r="E242" s="171" t="s">
        <v>1</v>
      </c>
      <c r="F242" s="172" t="s">
        <v>3217</v>
      </c>
      <c r="H242" s="171" t="s">
        <v>1</v>
      </c>
      <c r="I242" s="173"/>
      <c r="L242" s="170"/>
      <c r="M242" s="174"/>
      <c r="T242" s="175"/>
      <c r="AT242" s="171" t="s">
        <v>1489</v>
      </c>
      <c r="AU242" s="171" t="s">
        <v>90</v>
      </c>
      <c r="AV242" s="12" t="s">
        <v>88</v>
      </c>
      <c r="AW242" s="12" t="s">
        <v>36</v>
      </c>
      <c r="AX242" s="12" t="s">
        <v>81</v>
      </c>
      <c r="AY242" s="171" t="s">
        <v>299</v>
      </c>
    </row>
    <row r="243" spans="2:65" s="13" customFormat="1">
      <c r="B243" s="176"/>
      <c r="D243" s="149" t="s">
        <v>1489</v>
      </c>
      <c r="E243" s="177" t="s">
        <v>1</v>
      </c>
      <c r="F243" s="178" t="s">
        <v>3268</v>
      </c>
      <c r="H243" s="179">
        <v>5.0259999999999998</v>
      </c>
      <c r="I243" s="180"/>
      <c r="L243" s="176"/>
      <c r="M243" s="181"/>
      <c r="T243" s="182"/>
      <c r="AT243" s="177" t="s">
        <v>1489</v>
      </c>
      <c r="AU243" s="177" t="s">
        <v>90</v>
      </c>
      <c r="AV243" s="13" t="s">
        <v>90</v>
      </c>
      <c r="AW243" s="13" t="s">
        <v>36</v>
      </c>
      <c r="AX243" s="13" t="s">
        <v>88</v>
      </c>
      <c r="AY243" s="177" t="s">
        <v>299</v>
      </c>
    </row>
    <row r="244" spans="2:65" s="1" customFormat="1" ht="24.15" customHeight="1">
      <c r="B244" s="32"/>
      <c r="C244" s="136" t="s">
        <v>413</v>
      </c>
      <c r="D244" s="136" t="s">
        <v>302</v>
      </c>
      <c r="E244" s="137" t="s">
        <v>1698</v>
      </c>
      <c r="F244" s="138" t="s">
        <v>1699</v>
      </c>
      <c r="G244" s="139" t="s">
        <v>647</v>
      </c>
      <c r="H244" s="140">
        <v>53.38</v>
      </c>
      <c r="I244" s="141"/>
      <c r="J244" s="142">
        <f>ROUND(I244*H244,2)</f>
        <v>0</v>
      </c>
      <c r="K244" s="138" t="s">
        <v>1487</v>
      </c>
      <c r="L244" s="32"/>
      <c r="M244" s="143" t="s">
        <v>1</v>
      </c>
      <c r="N244" s="144" t="s">
        <v>46</v>
      </c>
      <c r="P244" s="145">
        <f>O244*H244</f>
        <v>0</v>
      </c>
      <c r="Q244" s="145">
        <v>4.8999999999999998E-4</v>
      </c>
      <c r="R244" s="145">
        <f>Q244*H244</f>
        <v>2.6156200000000001E-2</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3269</v>
      </c>
    </row>
    <row r="245" spans="2:65" s="12" customFormat="1">
      <c r="B245" s="170"/>
      <c r="D245" s="149" t="s">
        <v>1489</v>
      </c>
      <c r="E245" s="171" t="s">
        <v>1</v>
      </c>
      <c r="F245" s="172" t="s">
        <v>1490</v>
      </c>
      <c r="H245" s="171" t="s">
        <v>1</v>
      </c>
      <c r="I245" s="173"/>
      <c r="L245" s="170"/>
      <c r="M245" s="174"/>
      <c r="T245" s="175"/>
      <c r="AT245" s="171" t="s">
        <v>1489</v>
      </c>
      <c r="AU245" s="171" t="s">
        <v>90</v>
      </c>
      <c r="AV245" s="12" t="s">
        <v>88</v>
      </c>
      <c r="AW245" s="12" t="s">
        <v>36</v>
      </c>
      <c r="AX245" s="12" t="s">
        <v>81</v>
      </c>
      <c r="AY245" s="171" t="s">
        <v>299</v>
      </c>
    </row>
    <row r="246" spans="2:65" s="12" customFormat="1">
      <c r="B246" s="170"/>
      <c r="D246" s="149" t="s">
        <v>1489</v>
      </c>
      <c r="E246" s="171" t="s">
        <v>1</v>
      </c>
      <c r="F246" s="172" t="s">
        <v>3217</v>
      </c>
      <c r="H246" s="171" t="s">
        <v>1</v>
      </c>
      <c r="I246" s="173"/>
      <c r="L246" s="170"/>
      <c r="M246" s="174"/>
      <c r="T246" s="175"/>
      <c r="AT246" s="171" t="s">
        <v>1489</v>
      </c>
      <c r="AU246" s="171" t="s">
        <v>90</v>
      </c>
      <c r="AV246" s="12" t="s">
        <v>88</v>
      </c>
      <c r="AW246" s="12" t="s">
        <v>36</v>
      </c>
      <c r="AX246" s="12" t="s">
        <v>81</v>
      </c>
      <c r="AY246" s="171" t="s">
        <v>299</v>
      </c>
    </row>
    <row r="247" spans="2:65" s="13" customFormat="1">
      <c r="B247" s="176"/>
      <c r="D247" s="149" t="s">
        <v>1489</v>
      </c>
      <c r="E247" s="177" t="s">
        <v>1</v>
      </c>
      <c r="F247" s="178" t="s">
        <v>3270</v>
      </c>
      <c r="H247" s="179">
        <v>53.38</v>
      </c>
      <c r="I247" s="180"/>
      <c r="L247" s="176"/>
      <c r="M247" s="181"/>
      <c r="T247" s="182"/>
      <c r="AT247" s="177" t="s">
        <v>1489</v>
      </c>
      <c r="AU247" s="177" t="s">
        <v>90</v>
      </c>
      <c r="AV247" s="13" t="s">
        <v>90</v>
      </c>
      <c r="AW247" s="13" t="s">
        <v>36</v>
      </c>
      <c r="AX247" s="13" t="s">
        <v>88</v>
      </c>
      <c r="AY247" s="177" t="s">
        <v>299</v>
      </c>
    </row>
    <row r="248" spans="2:65" s="11" customFormat="1" ht="22.95" customHeight="1">
      <c r="B248" s="124"/>
      <c r="D248" s="125" t="s">
        <v>80</v>
      </c>
      <c r="E248" s="134" t="s">
        <v>318</v>
      </c>
      <c r="F248" s="134" t="s">
        <v>1702</v>
      </c>
      <c r="I248" s="127"/>
      <c r="J248" s="135">
        <f>BK248</f>
        <v>0</v>
      </c>
      <c r="L248" s="124"/>
      <c r="M248" s="129"/>
      <c r="P248" s="130">
        <f>SUM(P249:P267)</f>
        <v>0</v>
      </c>
      <c r="R248" s="130">
        <f>SUM(R249:R267)</f>
        <v>9.4559999999999991E-3</v>
      </c>
      <c r="T248" s="131">
        <f>SUM(T249:T267)</f>
        <v>0</v>
      </c>
      <c r="AR248" s="125" t="s">
        <v>88</v>
      </c>
      <c r="AT248" s="132" t="s">
        <v>80</v>
      </c>
      <c r="AU248" s="132" t="s">
        <v>88</v>
      </c>
      <c r="AY248" s="125" t="s">
        <v>299</v>
      </c>
      <c r="BK248" s="133">
        <f>SUM(BK249:BK267)</f>
        <v>0</v>
      </c>
    </row>
    <row r="249" spans="2:65" s="1" customFormat="1" ht="16.5" customHeight="1">
      <c r="B249" s="32"/>
      <c r="C249" s="136" t="s">
        <v>418</v>
      </c>
      <c r="D249" s="136" t="s">
        <v>302</v>
      </c>
      <c r="E249" s="137" t="s">
        <v>1703</v>
      </c>
      <c r="F249" s="138" t="s">
        <v>1704</v>
      </c>
      <c r="G249" s="139" t="s">
        <v>1520</v>
      </c>
      <c r="H249" s="140">
        <v>10.701000000000001</v>
      </c>
      <c r="I249" s="141"/>
      <c r="J249" s="142">
        <f>ROUND(I249*H249,2)</f>
        <v>0</v>
      </c>
      <c r="K249" s="138" t="s">
        <v>1487</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3271</v>
      </c>
    </row>
    <row r="250" spans="2:65" s="12" customFormat="1">
      <c r="B250" s="170"/>
      <c r="D250" s="149" t="s">
        <v>1489</v>
      </c>
      <c r="E250" s="171" t="s">
        <v>1</v>
      </c>
      <c r="F250" s="172" t="s">
        <v>1490</v>
      </c>
      <c r="H250" s="171" t="s">
        <v>1</v>
      </c>
      <c r="I250" s="173"/>
      <c r="L250" s="170"/>
      <c r="M250" s="174"/>
      <c r="T250" s="175"/>
      <c r="AT250" s="171" t="s">
        <v>1489</v>
      </c>
      <c r="AU250" s="171" t="s">
        <v>90</v>
      </c>
      <c r="AV250" s="12" t="s">
        <v>88</v>
      </c>
      <c r="AW250" s="12" t="s">
        <v>36</v>
      </c>
      <c r="AX250" s="12" t="s">
        <v>81</v>
      </c>
      <c r="AY250" s="171" t="s">
        <v>299</v>
      </c>
    </row>
    <row r="251" spans="2:65" s="12" customFormat="1">
      <c r="B251" s="170"/>
      <c r="D251" s="149" t="s">
        <v>1489</v>
      </c>
      <c r="E251" s="171" t="s">
        <v>1</v>
      </c>
      <c r="F251" s="172" t="s">
        <v>3217</v>
      </c>
      <c r="H251" s="171" t="s">
        <v>1</v>
      </c>
      <c r="I251" s="173"/>
      <c r="L251" s="170"/>
      <c r="M251" s="174"/>
      <c r="T251" s="175"/>
      <c r="AT251" s="171" t="s">
        <v>1489</v>
      </c>
      <c r="AU251" s="171" t="s">
        <v>90</v>
      </c>
      <c r="AV251" s="12" t="s">
        <v>88</v>
      </c>
      <c r="AW251" s="12" t="s">
        <v>36</v>
      </c>
      <c r="AX251" s="12" t="s">
        <v>81</v>
      </c>
      <c r="AY251" s="171" t="s">
        <v>299</v>
      </c>
    </row>
    <row r="252" spans="2:65" s="13" customFormat="1">
      <c r="B252" s="176"/>
      <c r="D252" s="149" t="s">
        <v>1489</v>
      </c>
      <c r="E252" s="177" t="s">
        <v>1</v>
      </c>
      <c r="F252" s="178" t="s">
        <v>3272</v>
      </c>
      <c r="H252" s="179">
        <v>0.29199999999999998</v>
      </c>
      <c r="I252" s="180"/>
      <c r="L252" s="176"/>
      <c r="M252" s="181"/>
      <c r="T252" s="182"/>
      <c r="AT252" s="177" t="s">
        <v>1489</v>
      </c>
      <c r="AU252" s="177" t="s">
        <v>90</v>
      </c>
      <c r="AV252" s="13" t="s">
        <v>90</v>
      </c>
      <c r="AW252" s="13" t="s">
        <v>36</v>
      </c>
      <c r="AX252" s="13" t="s">
        <v>81</v>
      </c>
      <c r="AY252" s="177" t="s">
        <v>299</v>
      </c>
    </row>
    <row r="253" spans="2:65" s="15" customFormat="1">
      <c r="B253" s="190"/>
      <c r="D253" s="149" t="s">
        <v>1489</v>
      </c>
      <c r="E253" s="191" t="s">
        <v>1</v>
      </c>
      <c r="F253" s="192" t="s">
        <v>1549</v>
      </c>
      <c r="H253" s="193">
        <v>0.29199999999999998</v>
      </c>
      <c r="I253" s="194"/>
      <c r="L253" s="190"/>
      <c r="M253" s="195"/>
      <c r="T253" s="196"/>
      <c r="AT253" s="191" t="s">
        <v>1489</v>
      </c>
      <c r="AU253" s="191" t="s">
        <v>90</v>
      </c>
      <c r="AV253" s="15" t="s">
        <v>298</v>
      </c>
      <c r="AW253" s="15" t="s">
        <v>36</v>
      </c>
      <c r="AX253" s="15" t="s">
        <v>81</v>
      </c>
      <c r="AY253" s="191" t="s">
        <v>299</v>
      </c>
    </row>
    <row r="254" spans="2:65" s="13" customFormat="1">
      <c r="B254" s="176"/>
      <c r="D254" s="149" t="s">
        <v>1489</v>
      </c>
      <c r="E254" s="177" t="s">
        <v>1</v>
      </c>
      <c r="F254" s="178" t="s">
        <v>3273</v>
      </c>
      <c r="H254" s="179">
        <v>9.3170000000000002</v>
      </c>
      <c r="I254" s="180"/>
      <c r="L254" s="176"/>
      <c r="M254" s="181"/>
      <c r="T254" s="182"/>
      <c r="AT254" s="177" t="s">
        <v>1489</v>
      </c>
      <c r="AU254" s="177" t="s">
        <v>90</v>
      </c>
      <c r="AV254" s="13" t="s">
        <v>90</v>
      </c>
      <c r="AW254" s="13" t="s">
        <v>36</v>
      </c>
      <c r="AX254" s="13" t="s">
        <v>81</v>
      </c>
      <c r="AY254" s="177" t="s">
        <v>299</v>
      </c>
    </row>
    <row r="255" spans="2:65" s="13" customFormat="1">
      <c r="B255" s="176"/>
      <c r="D255" s="149" t="s">
        <v>1489</v>
      </c>
      <c r="E255" s="177" t="s">
        <v>1</v>
      </c>
      <c r="F255" s="178" t="s">
        <v>2229</v>
      </c>
      <c r="H255" s="179">
        <v>1.0920000000000001</v>
      </c>
      <c r="I255" s="180"/>
      <c r="L255" s="176"/>
      <c r="M255" s="181"/>
      <c r="T255" s="182"/>
      <c r="AT255" s="177" t="s">
        <v>1489</v>
      </c>
      <c r="AU255" s="177" t="s">
        <v>90</v>
      </c>
      <c r="AV255" s="13" t="s">
        <v>90</v>
      </c>
      <c r="AW255" s="13" t="s">
        <v>36</v>
      </c>
      <c r="AX255" s="13" t="s">
        <v>81</v>
      </c>
      <c r="AY255" s="177" t="s">
        <v>299</v>
      </c>
    </row>
    <row r="256" spans="2:65" s="15" customFormat="1">
      <c r="B256" s="190"/>
      <c r="D256" s="149" t="s">
        <v>1489</v>
      </c>
      <c r="E256" s="191" t="s">
        <v>1</v>
      </c>
      <c r="F256" s="192" t="s">
        <v>1549</v>
      </c>
      <c r="H256" s="193">
        <v>10.409000000000001</v>
      </c>
      <c r="I256" s="194"/>
      <c r="L256" s="190"/>
      <c r="M256" s="195"/>
      <c r="T256" s="196"/>
      <c r="AT256" s="191" t="s">
        <v>1489</v>
      </c>
      <c r="AU256" s="191" t="s">
        <v>90</v>
      </c>
      <c r="AV256" s="15" t="s">
        <v>298</v>
      </c>
      <c r="AW256" s="15" t="s">
        <v>36</v>
      </c>
      <c r="AX256" s="15" t="s">
        <v>81</v>
      </c>
      <c r="AY256" s="191" t="s">
        <v>299</v>
      </c>
    </row>
    <row r="257" spans="2:65" s="14" customFormat="1">
      <c r="B257" s="183"/>
      <c r="D257" s="149" t="s">
        <v>1489</v>
      </c>
      <c r="E257" s="184" t="s">
        <v>1</v>
      </c>
      <c r="F257" s="185" t="s">
        <v>1496</v>
      </c>
      <c r="H257" s="186">
        <v>10.701000000000001</v>
      </c>
      <c r="I257" s="187"/>
      <c r="L257" s="183"/>
      <c r="M257" s="188"/>
      <c r="T257" s="189"/>
      <c r="AT257" s="184" t="s">
        <v>1489</v>
      </c>
      <c r="AU257" s="184" t="s">
        <v>90</v>
      </c>
      <c r="AV257" s="14" t="s">
        <v>318</v>
      </c>
      <c r="AW257" s="14" t="s">
        <v>36</v>
      </c>
      <c r="AX257" s="14" t="s">
        <v>88</v>
      </c>
      <c r="AY257" s="184" t="s">
        <v>299</v>
      </c>
    </row>
    <row r="258" spans="2:65" s="1" customFormat="1" ht="33" customHeight="1">
      <c r="B258" s="32"/>
      <c r="C258" s="136" t="s">
        <v>423</v>
      </c>
      <c r="D258" s="136" t="s">
        <v>302</v>
      </c>
      <c r="E258" s="137" t="s">
        <v>1714</v>
      </c>
      <c r="F258" s="138" t="s">
        <v>1715</v>
      </c>
      <c r="G258" s="139" t="s">
        <v>1520</v>
      </c>
      <c r="H258" s="140">
        <v>0.45</v>
      </c>
      <c r="I258" s="141"/>
      <c r="J258" s="142">
        <f>ROUND(I258*H258,2)</f>
        <v>0</v>
      </c>
      <c r="K258" s="138" t="s">
        <v>1487</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3274</v>
      </c>
    </row>
    <row r="259" spans="2:65" s="12" customFormat="1">
      <c r="B259" s="170"/>
      <c r="D259" s="149" t="s">
        <v>1489</v>
      </c>
      <c r="E259" s="171" t="s">
        <v>1</v>
      </c>
      <c r="F259" s="172" t="s">
        <v>1490</v>
      </c>
      <c r="H259" s="171" t="s">
        <v>1</v>
      </c>
      <c r="I259" s="173"/>
      <c r="L259" s="170"/>
      <c r="M259" s="174"/>
      <c r="T259" s="175"/>
      <c r="AT259" s="171" t="s">
        <v>1489</v>
      </c>
      <c r="AU259" s="171" t="s">
        <v>90</v>
      </c>
      <c r="AV259" s="12" t="s">
        <v>88</v>
      </c>
      <c r="AW259" s="12" t="s">
        <v>36</v>
      </c>
      <c r="AX259" s="12" t="s">
        <v>81</v>
      </c>
      <c r="AY259" s="171" t="s">
        <v>299</v>
      </c>
    </row>
    <row r="260" spans="2:65" s="12" customFormat="1">
      <c r="B260" s="170"/>
      <c r="D260" s="149" t="s">
        <v>1489</v>
      </c>
      <c r="E260" s="171" t="s">
        <v>1</v>
      </c>
      <c r="F260" s="172" t="s">
        <v>3217</v>
      </c>
      <c r="H260" s="171" t="s">
        <v>1</v>
      </c>
      <c r="I260" s="173"/>
      <c r="L260" s="170"/>
      <c r="M260" s="174"/>
      <c r="T260" s="175"/>
      <c r="AT260" s="171" t="s">
        <v>1489</v>
      </c>
      <c r="AU260" s="171" t="s">
        <v>90</v>
      </c>
      <c r="AV260" s="12" t="s">
        <v>88</v>
      </c>
      <c r="AW260" s="12" t="s">
        <v>36</v>
      </c>
      <c r="AX260" s="12" t="s">
        <v>81</v>
      </c>
      <c r="AY260" s="171" t="s">
        <v>299</v>
      </c>
    </row>
    <row r="261" spans="2:65" s="13" customFormat="1">
      <c r="B261" s="176"/>
      <c r="D261" s="149" t="s">
        <v>1489</v>
      </c>
      <c r="E261" s="177" t="s">
        <v>1</v>
      </c>
      <c r="F261" s="178" t="s">
        <v>3275</v>
      </c>
      <c r="H261" s="179">
        <v>0.45</v>
      </c>
      <c r="I261" s="180"/>
      <c r="L261" s="176"/>
      <c r="M261" s="181"/>
      <c r="T261" s="182"/>
      <c r="AT261" s="177" t="s">
        <v>1489</v>
      </c>
      <c r="AU261" s="177" t="s">
        <v>90</v>
      </c>
      <c r="AV261" s="13" t="s">
        <v>90</v>
      </c>
      <c r="AW261" s="13" t="s">
        <v>36</v>
      </c>
      <c r="AX261" s="13" t="s">
        <v>81</v>
      </c>
      <c r="AY261" s="177" t="s">
        <v>299</v>
      </c>
    </row>
    <row r="262" spans="2:65" s="14" customFormat="1">
      <c r="B262" s="183"/>
      <c r="D262" s="149" t="s">
        <v>1489</v>
      </c>
      <c r="E262" s="184" t="s">
        <v>1</v>
      </c>
      <c r="F262" s="185" t="s">
        <v>1496</v>
      </c>
      <c r="H262" s="186">
        <v>0.45</v>
      </c>
      <c r="I262" s="187"/>
      <c r="L262" s="183"/>
      <c r="M262" s="188"/>
      <c r="T262" s="189"/>
      <c r="AT262" s="184" t="s">
        <v>1489</v>
      </c>
      <c r="AU262" s="184" t="s">
        <v>90</v>
      </c>
      <c r="AV262" s="14" t="s">
        <v>318</v>
      </c>
      <c r="AW262" s="14" t="s">
        <v>36</v>
      </c>
      <c r="AX262" s="14" t="s">
        <v>88</v>
      </c>
      <c r="AY262" s="184" t="s">
        <v>299</v>
      </c>
    </row>
    <row r="263" spans="2:65" s="1" customFormat="1" ht="33" customHeight="1">
      <c r="B263" s="32"/>
      <c r="C263" s="136" t="s">
        <v>428</v>
      </c>
      <c r="D263" s="136" t="s">
        <v>302</v>
      </c>
      <c r="E263" s="137" t="s">
        <v>1721</v>
      </c>
      <c r="F263" s="138" t="s">
        <v>1722</v>
      </c>
      <c r="G263" s="139" t="s">
        <v>375</v>
      </c>
      <c r="H263" s="140">
        <v>1.2</v>
      </c>
      <c r="I263" s="141"/>
      <c r="J263" s="142">
        <f>ROUND(I263*H263,2)</f>
        <v>0</v>
      </c>
      <c r="K263" s="138" t="s">
        <v>1487</v>
      </c>
      <c r="L263" s="32"/>
      <c r="M263" s="143" t="s">
        <v>1</v>
      </c>
      <c r="N263" s="144" t="s">
        <v>46</v>
      </c>
      <c r="P263" s="145">
        <f>O263*H263</f>
        <v>0</v>
      </c>
      <c r="Q263" s="145">
        <v>7.8799999999999999E-3</v>
      </c>
      <c r="R263" s="145">
        <f>Q263*H263</f>
        <v>9.4559999999999991E-3</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3276</v>
      </c>
    </row>
    <row r="264" spans="2:65" s="12" customFormat="1">
      <c r="B264" s="170"/>
      <c r="D264" s="149" t="s">
        <v>1489</v>
      </c>
      <c r="E264" s="171" t="s">
        <v>1</v>
      </c>
      <c r="F264" s="172" t="s">
        <v>1490</v>
      </c>
      <c r="H264" s="171" t="s">
        <v>1</v>
      </c>
      <c r="I264" s="173"/>
      <c r="L264" s="170"/>
      <c r="M264" s="174"/>
      <c r="T264" s="175"/>
      <c r="AT264" s="171" t="s">
        <v>1489</v>
      </c>
      <c r="AU264" s="171" t="s">
        <v>90</v>
      </c>
      <c r="AV264" s="12" t="s">
        <v>88</v>
      </c>
      <c r="AW264" s="12" t="s">
        <v>36</v>
      </c>
      <c r="AX264" s="12" t="s">
        <v>81</v>
      </c>
      <c r="AY264" s="171" t="s">
        <v>299</v>
      </c>
    </row>
    <row r="265" spans="2:65" s="12" customFormat="1">
      <c r="B265" s="170"/>
      <c r="D265" s="149" t="s">
        <v>1489</v>
      </c>
      <c r="E265" s="171" t="s">
        <v>1</v>
      </c>
      <c r="F265" s="172" t="s">
        <v>3217</v>
      </c>
      <c r="H265" s="171" t="s">
        <v>1</v>
      </c>
      <c r="I265" s="173"/>
      <c r="L265" s="170"/>
      <c r="M265" s="174"/>
      <c r="T265" s="175"/>
      <c r="AT265" s="171" t="s">
        <v>1489</v>
      </c>
      <c r="AU265" s="171" t="s">
        <v>90</v>
      </c>
      <c r="AV265" s="12" t="s">
        <v>88</v>
      </c>
      <c r="AW265" s="12" t="s">
        <v>36</v>
      </c>
      <c r="AX265" s="12" t="s">
        <v>81</v>
      </c>
      <c r="AY265" s="171" t="s">
        <v>299</v>
      </c>
    </row>
    <row r="266" spans="2:65" s="13" customFormat="1">
      <c r="B266" s="176"/>
      <c r="D266" s="149" t="s">
        <v>1489</v>
      </c>
      <c r="E266" s="177" t="s">
        <v>1</v>
      </c>
      <c r="F266" s="178" t="s">
        <v>1958</v>
      </c>
      <c r="H266" s="179">
        <v>1.2</v>
      </c>
      <c r="I266" s="180"/>
      <c r="L266" s="176"/>
      <c r="M266" s="181"/>
      <c r="T266" s="182"/>
      <c r="AT266" s="177" t="s">
        <v>1489</v>
      </c>
      <c r="AU266" s="177" t="s">
        <v>90</v>
      </c>
      <c r="AV266" s="13" t="s">
        <v>90</v>
      </c>
      <c r="AW266" s="13" t="s">
        <v>36</v>
      </c>
      <c r="AX266" s="13" t="s">
        <v>88</v>
      </c>
      <c r="AY266" s="177" t="s">
        <v>299</v>
      </c>
    </row>
    <row r="267" spans="2:65" s="1" customFormat="1" ht="37.950000000000003" customHeight="1">
      <c r="B267" s="32"/>
      <c r="C267" s="136" t="s">
        <v>433</v>
      </c>
      <c r="D267" s="136" t="s">
        <v>302</v>
      </c>
      <c r="E267" s="137" t="s">
        <v>1725</v>
      </c>
      <c r="F267" s="138" t="s">
        <v>1726</v>
      </c>
      <c r="G267" s="139" t="s">
        <v>375</v>
      </c>
      <c r="H267" s="140">
        <v>1.2</v>
      </c>
      <c r="I267" s="141"/>
      <c r="J267" s="142">
        <f>ROUND(I267*H267,2)</f>
        <v>0</v>
      </c>
      <c r="K267" s="138" t="s">
        <v>1487</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3277</v>
      </c>
    </row>
    <row r="268" spans="2:65" s="11" customFormat="1" ht="22.95" customHeight="1">
      <c r="B268" s="124"/>
      <c r="D268" s="125" t="s">
        <v>80</v>
      </c>
      <c r="E268" s="134" t="s">
        <v>323</v>
      </c>
      <c r="F268" s="134" t="s">
        <v>2121</v>
      </c>
      <c r="I268" s="127"/>
      <c r="J268" s="135">
        <f>BK268</f>
        <v>0</v>
      </c>
      <c r="L268" s="124"/>
      <c r="M268" s="129"/>
      <c r="P268" s="130">
        <f>SUM(P269:P275)</f>
        <v>0</v>
      </c>
      <c r="R268" s="130">
        <f>SUM(R269:R275)</f>
        <v>1.01743012</v>
      </c>
      <c r="T268" s="131">
        <f>SUM(T269:T275)</f>
        <v>0</v>
      </c>
      <c r="AR268" s="125" t="s">
        <v>88</v>
      </c>
      <c r="AT268" s="132" t="s">
        <v>80</v>
      </c>
      <c r="AU268" s="132" t="s">
        <v>88</v>
      </c>
      <c r="AY268" s="125" t="s">
        <v>299</v>
      </c>
      <c r="BK268" s="133">
        <f>SUM(BK269:BK275)</f>
        <v>0</v>
      </c>
    </row>
    <row r="269" spans="2:65" s="1" customFormat="1" ht="24.15" customHeight="1">
      <c r="B269" s="32"/>
      <c r="C269" s="136" t="s">
        <v>438</v>
      </c>
      <c r="D269" s="136" t="s">
        <v>302</v>
      </c>
      <c r="E269" s="137" t="s">
        <v>2122</v>
      </c>
      <c r="F269" s="138" t="s">
        <v>2123</v>
      </c>
      <c r="G269" s="139" t="s">
        <v>375</v>
      </c>
      <c r="H269" s="140">
        <v>1.696</v>
      </c>
      <c r="I269" s="141"/>
      <c r="J269" s="142">
        <f>ROUND(I269*H269,2)</f>
        <v>0</v>
      </c>
      <c r="K269" s="138" t="s">
        <v>1</v>
      </c>
      <c r="L269" s="32"/>
      <c r="M269" s="143" t="s">
        <v>1</v>
      </c>
      <c r="N269" s="144" t="s">
        <v>46</v>
      </c>
      <c r="P269" s="145">
        <f>O269*H269</f>
        <v>0</v>
      </c>
      <c r="Q269" s="145">
        <v>0.17871999999999999</v>
      </c>
      <c r="R269" s="145">
        <f>Q269*H269</f>
        <v>0.30310911999999995</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3278</v>
      </c>
    </row>
    <row r="270" spans="2:65" s="12" customFormat="1">
      <c r="B270" s="170"/>
      <c r="D270" s="149" t="s">
        <v>1489</v>
      </c>
      <c r="E270" s="171" t="s">
        <v>1</v>
      </c>
      <c r="F270" s="172" t="s">
        <v>1490</v>
      </c>
      <c r="H270" s="171" t="s">
        <v>1</v>
      </c>
      <c r="I270" s="173"/>
      <c r="L270" s="170"/>
      <c r="M270" s="174"/>
      <c r="T270" s="175"/>
      <c r="AT270" s="171" t="s">
        <v>1489</v>
      </c>
      <c r="AU270" s="171" t="s">
        <v>90</v>
      </c>
      <c r="AV270" s="12" t="s">
        <v>88</v>
      </c>
      <c r="AW270" s="12" t="s">
        <v>36</v>
      </c>
      <c r="AX270" s="12" t="s">
        <v>81</v>
      </c>
      <c r="AY270" s="171" t="s">
        <v>299</v>
      </c>
    </row>
    <row r="271" spans="2:65" s="12" customFormat="1">
      <c r="B271" s="170"/>
      <c r="D271" s="149" t="s">
        <v>1489</v>
      </c>
      <c r="E271" s="171" t="s">
        <v>1</v>
      </c>
      <c r="F271" s="172" t="s">
        <v>3217</v>
      </c>
      <c r="H271" s="171" t="s">
        <v>1</v>
      </c>
      <c r="I271" s="173"/>
      <c r="L271" s="170"/>
      <c r="M271" s="174"/>
      <c r="T271" s="175"/>
      <c r="AT271" s="171" t="s">
        <v>1489</v>
      </c>
      <c r="AU271" s="171" t="s">
        <v>90</v>
      </c>
      <c r="AV271" s="12" t="s">
        <v>88</v>
      </c>
      <c r="AW271" s="12" t="s">
        <v>36</v>
      </c>
      <c r="AX271" s="12" t="s">
        <v>81</v>
      </c>
      <c r="AY271" s="171" t="s">
        <v>299</v>
      </c>
    </row>
    <row r="272" spans="2:65" s="12" customFormat="1">
      <c r="B272" s="170"/>
      <c r="D272" s="149" t="s">
        <v>1489</v>
      </c>
      <c r="E272" s="171" t="s">
        <v>1</v>
      </c>
      <c r="F272" s="172" t="s">
        <v>2125</v>
      </c>
      <c r="H272" s="171" t="s">
        <v>1</v>
      </c>
      <c r="I272" s="173"/>
      <c r="L272" s="170"/>
      <c r="M272" s="174"/>
      <c r="T272" s="175"/>
      <c r="AT272" s="171" t="s">
        <v>1489</v>
      </c>
      <c r="AU272" s="171" t="s">
        <v>90</v>
      </c>
      <c r="AV272" s="12" t="s">
        <v>88</v>
      </c>
      <c r="AW272" s="12" t="s">
        <v>36</v>
      </c>
      <c r="AX272" s="12" t="s">
        <v>81</v>
      </c>
      <c r="AY272" s="171" t="s">
        <v>299</v>
      </c>
    </row>
    <row r="273" spans="2:65" s="13" customFormat="1">
      <c r="B273" s="176"/>
      <c r="D273" s="149" t="s">
        <v>1489</v>
      </c>
      <c r="E273" s="177" t="s">
        <v>1</v>
      </c>
      <c r="F273" s="178" t="s">
        <v>3197</v>
      </c>
      <c r="H273" s="179">
        <v>1.696</v>
      </c>
      <c r="I273" s="180"/>
      <c r="L273" s="176"/>
      <c r="M273" s="181"/>
      <c r="T273" s="182"/>
      <c r="AT273" s="177" t="s">
        <v>1489</v>
      </c>
      <c r="AU273" s="177" t="s">
        <v>90</v>
      </c>
      <c r="AV273" s="13" t="s">
        <v>90</v>
      </c>
      <c r="AW273" s="13" t="s">
        <v>36</v>
      </c>
      <c r="AX273" s="13" t="s">
        <v>88</v>
      </c>
      <c r="AY273" s="177" t="s">
        <v>299</v>
      </c>
    </row>
    <row r="274" spans="2:65" s="1" customFormat="1" ht="16.5" customHeight="1">
      <c r="B274" s="32"/>
      <c r="C274" s="158" t="s">
        <v>444</v>
      </c>
      <c r="D274" s="158" t="s">
        <v>340</v>
      </c>
      <c r="E274" s="159" t="s">
        <v>2127</v>
      </c>
      <c r="F274" s="160" t="s">
        <v>2128</v>
      </c>
      <c r="G274" s="161" t="s">
        <v>375</v>
      </c>
      <c r="H274" s="162">
        <v>1.7130000000000001</v>
      </c>
      <c r="I274" s="163"/>
      <c r="J274" s="164">
        <f>ROUND(I274*H274,2)</f>
        <v>0</v>
      </c>
      <c r="K274" s="160" t="s">
        <v>1487</v>
      </c>
      <c r="L274" s="165"/>
      <c r="M274" s="166" t="s">
        <v>1</v>
      </c>
      <c r="N274" s="167" t="s">
        <v>46</v>
      </c>
      <c r="P274" s="145">
        <f>O274*H274</f>
        <v>0</v>
      </c>
      <c r="Q274" s="145">
        <v>0.41699999999999998</v>
      </c>
      <c r="R274" s="145">
        <f>Q274*H274</f>
        <v>0.71432099999999998</v>
      </c>
      <c r="S274" s="145">
        <v>0</v>
      </c>
      <c r="T274" s="146">
        <f>S274*H274</f>
        <v>0</v>
      </c>
      <c r="AR274" s="147" t="s">
        <v>337</v>
      </c>
      <c r="AT274" s="147" t="s">
        <v>340</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3279</v>
      </c>
    </row>
    <row r="275" spans="2:65" s="13" customFormat="1">
      <c r="B275" s="176"/>
      <c r="D275" s="149" t="s">
        <v>1489</v>
      </c>
      <c r="F275" s="178" t="s">
        <v>3199</v>
      </c>
      <c r="H275" s="179">
        <v>1.7130000000000001</v>
      </c>
      <c r="I275" s="180"/>
      <c r="L275" s="176"/>
      <c r="M275" s="181"/>
      <c r="T275" s="182"/>
      <c r="AT275" s="177" t="s">
        <v>1489</v>
      </c>
      <c r="AU275" s="177" t="s">
        <v>90</v>
      </c>
      <c r="AV275" s="13" t="s">
        <v>90</v>
      </c>
      <c r="AW275" s="13" t="s">
        <v>4</v>
      </c>
      <c r="AX275" s="13" t="s">
        <v>88</v>
      </c>
      <c r="AY275" s="177" t="s">
        <v>299</v>
      </c>
    </row>
    <row r="276" spans="2:65" s="11" customFormat="1" ht="22.95" customHeight="1">
      <c r="B276" s="124"/>
      <c r="D276" s="125" t="s">
        <v>80</v>
      </c>
      <c r="E276" s="134" t="s">
        <v>337</v>
      </c>
      <c r="F276" s="134" t="s">
        <v>2607</v>
      </c>
      <c r="I276" s="127"/>
      <c r="J276" s="135">
        <f>BK276</f>
        <v>0</v>
      </c>
      <c r="L276" s="124"/>
      <c r="M276" s="129"/>
      <c r="P276" s="130">
        <f>SUM(P277:P314)</f>
        <v>0</v>
      </c>
      <c r="R276" s="130">
        <f>SUM(R277:R314)</f>
        <v>2.1970119300000004</v>
      </c>
      <c r="T276" s="131">
        <f>SUM(T277:T314)</f>
        <v>0</v>
      </c>
      <c r="AR276" s="125" t="s">
        <v>88</v>
      </c>
      <c r="AT276" s="132" t="s">
        <v>80</v>
      </c>
      <c r="AU276" s="132" t="s">
        <v>88</v>
      </c>
      <c r="AY276" s="125" t="s">
        <v>299</v>
      </c>
      <c r="BK276" s="133">
        <f>SUM(BK277:BK314)</f>
        <v>0</v>
      </c>
    </row>
    <row r="277" spans="2:65" s="1" customFormat="1" ht="24.15" customHeight="1">
      <c r="B277" s="32"/>
      <c r="C277" s="136" t="s">
        <v>448</v>
      </c>
      <c r="D277" s="136" t="s">
        <v>302</v>
      </c>
      <c r="E277" s="137" t="s">
        <v>1729</v>
      </c>
      <c r="F277" s="138" t="s">
        <v>1730</v>
      </c>
      <c r="G277" s="139" t="s">
        <v>647</v>
      </c>
      <c r="H277" s="140">
        <v>53.38</v>
      </c>
      <c r="I277" s="141"/>
      <c r="J277" s="142">
        <f>ROUND(I277*H277,2)</f>
        <v>0</v>
      </c>
      <c r="K277" s="138" t="s">
        <v>1487</v>
      </c>
      <c r="L277" s="32"/>
      <c r="M277" s="143" t="s">
        <v>1</v>
      </c>
      <c r="N277" s="144" t="s">
        <v>46</v>
      </c>
      <c r="P277" s="145">
        <f>O277*H277</f>
        <v>0</v>
      </c>
      <c r="Q277" s="145">
        <v>2.0000000000000002E-5</v>
      </c>
      <c r="R277" s="145">
        <f>Q277*H277</f>
        <v>1.0676000000000001E-3</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3280</v>
      </c>
    </row>
    <row r="278" spans="2:65" s="12" customFormat="1">
      <c r="B278" s="170"/>
      <c r="D278" s="149" t="s">
        <v>1489</v>
      </c>
      <c r="E278" s="171" t="s">
        <v>1</v>
      </c>
      <c r="F278" s="172" t="s">
        <v>1490</v>
      </c>
      <c r="H278" s="171" t="s">
        <v>1</v>
      </c>
      <c r="I278" s="173"/>
      <c r="L278" s="170"/>
      <c r="M278" s="174"/>
      <c r="T278" s="175"/>
      <c r="AT278" s="171" t="s">
        <v>1489</v>
      </c>
      <c r="AU278" s="171" t="s">
        <v>90</v>
      </c>
      <c r="AV278" s="12" t="s">
        <v>88</v>
      </c>
      <c r="AW278" s="12" t="s">
        <v>36</v>
      </c>
      <c r="AX278" s="12" t="s">
        <v>81</v>
      </c>
      <c r="AY278" s="171" t="s">
        <v>299</v>
      </c>
    </row>
    <row r="279" spans="2:65" s="12" customFormat="1">
      <c r="B279" s="170"/>
      <c r="D279" s="149" t="s">
        <v>1489</v>
      </c>
      <c r="E279" s="171" t="s">
        <v>1</v>
      </c>
      <c r="F279" s="172" t="s">
        <v>3217</v>
      </c>
      <c r="H279" s="171" t="s">
        <v>1</v>
      </c>
      <c r="I279" s="173"/>
      <c r="L279" s="170"/>
      <c r="M279" s="174"/>
      <c r="T279" s="175"/>
      <c r="AT279" s="171" t="s">
        <v>1489</v>
      </c>
      <c r="AU279" s="171" t="s">
        <v>90</v>
      </c>
      <c r="AV279" s="12" t="s">
        <v>88</v>
      </c>
      <c r="AW279" s="12" t="s">
        <v>36</v>
      </c>
      <c r="AX279" s="12" t="s">
        <v>81</v>
      </c>
      <c r="AY279" s="171" t="s">
        <v>299</v>
      </c>
    </row>
    <row r="280" spans="2:65" s="13" customFormat="1">
      <c r="B280" s="176"/>
      <c r="D280" s="149" t="s">
        <v>1489</v>
      </c>
      <c r="E280" s="177" t="s">
        <v>1</v>
      </c>
      <c r="F280" s="178" t="s">
        <v>3270</v>
      </c>
      <c r="H280" s="179">
        <v>53.38</v>
      </c>
      <c r="I280" s="180"/>
      <c r="L280" s="176"/>
      <c r="M280" s="181"/>
      <c r="T280" s="182"/>
      <c r="AT280" s="177" t="s">
        <v>1489</v>
      </c>
      <c r="AU280" s="177" t="s">
        <v>90</v>
      </c>
      <c r="AV280" s="13" t="s">
        <v>90</v>
      </c>
      <c r="AW280" s="13" t="s">
        <v>36</v>
      </c>
      <c r="AX280" s="13" t="s">
        <v>88</v>
      </c>
      <c r="AY280" s="177" t="s">
        <v>299</v>
      </c>
    </row>
    <row r="281" spans="2:65" s="1" customFormat="1" ht="16.5" customHeight="1">
      <c r="B281" s="32"/>
      <c r="C281" s="158" t="s">
        <v>452</v>
      </c>
      <c r="D281" s="158" t="s">
        <v>340</v>
      </c>
      <c r="E281" s="159" t="s">
        <v>1733</v>
      </c>
      <c r="F281" s="160" t="s">
        <v>1734</v>
      </c>
      <c r="G281" s="161" t="s">
        <v>647</v>
      </c>
      <c r="H281" s="162">
        <v>54.180999999999997</v>
      </c>
      <c r="I281" s="163"/>
      <c r="J281" s="164">
        <f>ROUND(I281*H281,2)</f>
        <v>0</v>
      </c>
      <c r="K281" s="160" t="s">
        <v>1</v>
      </c>
      <c r="L281" s="165"/>
      <c r="M281" s="166" t="s">
        <v>1</v>
      </c>
      <c r="N281" s="167" t="s">
        <v>46</v>
      </c>
      <c r="P281" s="145">
        <f>O281*H281</f>
        <v>0</v>
      </c>
      <c r="Q281" s="145">
        <v>1.273E-2</v>
      </c>
      <c r="R281" s="145">
        <f>Q281*H281</f>
        <v>0.68972412999999999</v>
      </c>
      <c r="S281" s="145">
        <v>0</v>
      </c>
      <c r="T281" s="146">
        <f>S281*H281</f>
        <v>0</v>
      </c>
      <c r="AR281" s="147" t="s">
        <v>337</v>
      </c>
      <c r="AT281" s="147" t="s">
        <v>340</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3281</v>
      </c>
    </row>
    <row r="282" spans="2:65" s="1" customFormat="1" ht="28.8">
      <c r="B282" s="32"/>
      <c r="D282" s="149" t="s">
        <v>308</v>
      </c>
      <c r="F282" s="150" t="s">
        <v>1736</v>
      </c>
      <c r="I282" s="151"/>
      <c r="L282" s="32"/>
      <c r="M282" s="152"/>
      <c r="T282" s="56"/>
      <c r="AT282" s="17" t="s">
        <v>308</v>
      </c>
      <c r="AU282" s="17" t="s">
        <v>90</v>
      </c>
    </row>
    <row r="283" spans="2:65" s="13" customFormat="1">
      <c r="B283" s="176"/>
      <c r="D283" s="149" t="s">
        <v>1489</v>
      </c>
      <c r="F283" s="178" t="s">
        <v>3282</v>
      </c>
      <c r="H283" s="179">
        <v>54.180999999999997</v>
      </c>
      <c r="I283" s="180"/>
      <c r="L283" s="176"/>
      <c r="M283" s="181"/>
      <c r="T283" s="182"/>
      <c r="AT283" s="177" t="s">
        <v>1489</v>
      </c>
      <c r="AU283" s="177" t="s">
        <v>90</v>
      </c>
      <c r="AV283" s="13" t="s">
        <v>90</v>
      </c>
      <c r="AW283" s="13" t="s">
        <v>4</v>
      </c>
      <c r="AX283" s="13" t="s">
        <v>88</v>
      </c>
      <c r="AY283" s="177" t="s">
        <v>299</v>
      </c>
    </row>
    <row r="284" spans="2:65" s="1" customFormat="1" ht="16.5" customHeight="1">
      <c r="B284" s="32"/>
      <c r="C284" s="158" t="s">
        <v>457</v>
      </c>
      <c r="D284" s="158" t="s">
        <v>340</v>
      </c>
      <c r="E284" s="159" t="s">
        <v>1742</v>
      </c>
      <c r="F284" s="160" t="s">
        <v>1743</v>
      </c>
      <c r="G284" s="161" t="s">
        <v>598</v>
      </c>
      <c r="H284" s="162">
        <v>4</v>
      </c>
      <c r="I284" s="163"/>
      <c r="J284" s="164">
        <f>ROUND(I284*H284,2)</f>
        <v>0</v>
      </c>
      <c r="K284" s="160" t="s">
        <v>1</v>
      </c>
      <c r="L284" s="165"/>
      <c r="M284" s="166" t="s">
        <v>1</v>
      </c>
      <c r="N284" s="167" t="s">
        <v>46</v>
      </c>
      <c r="P284" s="145">
        <f>O284*H284</f>
        <v>0</v>
      </c>
      <c r="Q284" s="145">
        <v>0</v>
      </c>
      <c r="R284" s="145">
        <f>Q284*H284</f>
        <v>0</v>
      </c>
      <c r="S284" s="145">
        <v>0</v>
      </c>
      <c r="T284" s="146">
        <f>S284*H284</f>
        <v>0</v>
      </c>
      <c r="AR284" s="147" t="s">
        <v>337</v>
      </c>
      <c r="AT284" s="147" t="s">
        <v>340</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3283</v>
      </c>
    </row>
    <row r="285" spans="2:65" s="12" customFormat="1">
      <c r="B285" s="170"/>
      <c r="D285" s="149" t="s">
        <v>1489</v>
      </c>
      <c r="E285" s="171" t="s">
        <v>1</v>
      </c>
      <c r="F285" s="172" t="s">
        <v>1490</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3217</v>
      </c>
      <c r="H286" s="171" t="s">
        <v>1</v>
      </c>
      <c r="I286" s="173"/>
      <c r="L286" s="170"/>
      <c r="M286" s="174"/>
      <c r="T286" s="175"/>
      <c r="AT286" s="171" t="s">
        <v>1489</v>
      </c>
      <c r="AU286" s="171" t="s">
        <v>90</v>
      </c>
      <c r="AV286" s="12" t="s">
        <v>88</v>
      </c>
      <c r="AW286" s="12" t="s">
        <v>36</v>
      </c>
      <c r="AX286" s="12" t="s">
        <v>81</v>
      </c>
      <c r="AY286" s="171" t="s">
        <v>299</v>
      </c>
    </row>
    <row r="287" spans="2:65" s="12" customFormat="1">
      <c r="B287" s="170"/>
      <c r="D287" s="149" t="s">
        <v>1489</v>
      </c>
      <c r="E287" s="171" t="s">
        <v>1</v>
      </c>
      <c r="F287" s="172" t="s">
        <v>1745</v>
      </c>
      <c r="H287" s="171" t="s">
        <v>1</v>
      </c>
      <c r="I287" s="173"/>
      <c r="L287" s="170"/>
      <c r="M287" s="174"/>
      <c r="T287" s="175"/>
      <c r="AT287" s="171" t="s">
        <v>1489</v>
      </c>
      <c r="AU287" s="171" t="s">
        <v>90</v>
      </c>
      <c r="AV287" s="12" t="s">
        <v>88</v>
      </c>
      <c r="AW287" s="12" t="s">
        <v>36</v>
      </c>
      <c r="AX287" s="12" t="s">
        <v>81</v>
      </c>
      <c r="AY287" s="171" t="s">
        <v>299</v>
      </c>
    </row>
    <row r="288" spans="2:65" s="13" customFormat="1">
      <c r="B288" s="176"/>
      <c r="D288" s="149" t="s">
        <v>1489</v>
      </c>
      <c r="E288" s="177" t="s">
        <v>1</v>
      </c>
      <c r="F288" s="178" t="s">
        <v>318</v>
      </c>
      <c r="H288" s="179">
        <v>4</v>
      </c>
      <c r="I288" s="180"/>
      <c r="L288" s="176"/>
      <c r="M288" s="181"/>
      <c r="T288" s="182"/>
      <c r="AT288" s="177" t="s">
        <v>1489</v>
      </c>
      <c r="AU288" s="177" t="s">
        <v>90</v>
      </c>
      <c r="AV288" s="13" t="s">
        <v>90</v>
      </c>
      <c r="AW288" s="13" t="s">
        <v>36</v>
      </c>
      <c r="AX288" s="13" t="s">
        <v>88</v>
      </c>
      <c r="AY288" s="177" t="s">
        <v>299</v>
      </c>
    </row>
    <row r="289" spans="2:65" s="1" customFormat="1" ht="24.15" customHeight="1">
      <c r="B289" s="32"/>
      <c r="C289" s="136" t="s">
        <v>461</v>
      </c>
      <c r="D289" s="136" t="s">
        <v>302</v>
      </c>
      <c r="E289" s="137" t="s">
        <v>1746</v>
      </c>
      <c r="F289" s="138" t="s">
        <v>1747</v>
      </c>
      <c r="G289" s="139" t="s">
        <v>598</v>
      </c>
      <c r="H289" s="140">
        <v>2</v>
      </c>
      <c r="I289" s="141"/>
      <c r="J289" s="142">
        <f>ROUND(I289*H289,2)</f>
        <v>0</v>
      </c>
      <c r="K289" s="138" t="s">
        <v>1487</v>
      </c>
      <c r="L289" s="32"/>
      <c r="M289" s="143" t="s">
        <v>1</v>
      </c>
      <c r="N289" s="144" t="s">
        <v>46</v>
      </c>
      <c r="P289" s="145">
        <f>O289*H289</f>
        <v>0</v>
      </c>
      <c r="Q289" s="145">
        <v>0.45937</v>
      </c>
      <c r="R289" s="145">
        <f>Q289*H289</f>
        <v>0.91874</v>
      </c>
      <c r="S289" s="145">
        <v>0</v>
      </c>
      <c r="T289" s="146">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3284</v>
      </c>
    </row>
    <row r="290" spans="2:65" s="12" customFormat="1">
      <c r="B290" s="170"/>
      <c r="D290" s="149" t="s">
        <v>1489</v>
      </c>
      <c r="E290" s="171" t="s">
        <v>1</v>
      </c>
      <c r="F290" s="172" t="s">
        <v>1490</v>
      </c>
      <c r="H290" s="171" t="s">
        <v>1</v>
      </c>
      <c r="I290" s="173"/>
      <c r="L290" s="170"/>
      <c r="M290" s="174"/>
      <c r="T290" s="175"/>
      <c r="AT290" s="171" t="s">
        <v>1489</v>
      </c>
      <c r="AU290" s="171" t="s">
        <v>90</v>
      </c>
      <c r="AV290" s="12" t="s">
        <v>88</v>
      </c>
      <c r="AW290" s="12" t="s">
        <v>36</v>
      </c>
      <c r="AX290" s="12" t="s">
        <v>81</v>
      </c>
      <c r="AY290" s="171" t="s">
        <v>299</v>
      </c>
    </row>
    <row r="291" spans="2:65" s="12" customFormat="1">
      <c r="B291" s="170"/>
      <c r="D291" s="149" t="s">
        <v>1489</v>
      </c>
      <c r="E291" s="171" t="s">
        <v>1</v>
      </c>
      <c r="F291" s="172" t="s">
        <v>3217</v>
      </c>
      <c r="H291" s="171" t="s">
        <v>1</v>
      </c>
      <c r="I291" s="173"/>
      <c r="L291" s="170"/>
      <c r="M291" s="174"/>
      <c r="T291" s="175"/>
      <c r="AT291" s="171" t="s">
        <v>1489</v>
      </c>
      <c r="AU291" s="171" t="s">
        <v>90</v>
      </c>
      <c r="AV291" s="12" t="s">
        <v>88</v>
      </c>
      <c r="AW291" s="12" t="s">
        <v>36</v>
      </c>
      <c r="AX291" s="12" t="s">
        <v>81</v>
      </c>
      <c r="AY291" s="171" t="s">
        <v>299</v>
      </c>
    </row>
    <row r="292" spans="2:65" s="13" customFormat="1">
      <c r="B292" s="176"/>
      <c r="D292" s="149" t="s">
        <v>1489</v>
      </c>
      <c r="E292" s="177" t="s">
        <v>1</v>
      </c>
      <c r="F292" s="178" t="s">
        <v>90</v>
      </c>
      <c r="H292" s="179">
        <v>2</v>
      </c>
      <c r="I292" s="180"/>
      <c r="L292" s="176"/>
      <c r="M292" s="181"/>
      <c r="T292" s="182"/>
      <c r="AT292" s="177" t="s">
        <v>1489</v>
      </c>
      <c r="AU292" s="177" t="s">
        <v>90</v>
      </c>
      <c r="AV292" s="13" t="s">
        <v>90</v>
      </c>
      <c r="AW292" s="13" t="s">
        <v>36</v>
      </c>
      <c r="AX292" s="13" t="s">
        <v>88</v>
      </c>
      <c r="AY292" s="177" t="s">
        <v>299</v>
      </c>
    </row>
    <row r="293" spans="2:65" s="1" customFormat="1" ht="24.15" customHeight="1">
      <c r="B293" s="32"/>
      <c r="C293" s="136" t="s">
        <v>465</v>
      </c>
      <c r="D293" s="136" t="s">
        <v>302</v>
      </c>
      <c r="E293" s="137" t="s">
        <v>1749</v>
      </c>
      <c r="F293" s="138" t="s">
        <v>1750</v>
      </c>
      <c r="G293" s="139" t="s">
        <v>647</v>
      </c>
      <c r="H293" s="140">
        <v>53.38</v>
      </c>
      <c r="I293" s="141"/>
      <c r="J293" s="142">
        <f>ROUND(I293*H293,2)</f>
        <v>0</v>
      </c>
      <c r="K293" s="138" t="s">
        <v>1487</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3285</v>
      </c>
    </row>
    <row r="294" spans="2:65" s="12" customFormat="1">
      <c r="B294" s="170"/>
      <c r="D294" s="149" t="s">
        <v>1489</v>
      </c>
      <c r="E294" s="171" t="s">
        <v>1</v>
      </c>
      <c r="F294" s="172" t="s">
        <v>1490</v>
      </c>
      <c r="H294" s="171" t="s">
        <v>1</v>
      </c>
      <c r="I294" s="173"/>
      <c r="L294" s="170"/>
      <c r="M294" s="174"/>
      <c r="T294" s="175"/>
      <c r="AT294" s="171" t="s">
        <v>1489</v>
      </c>
      <c r="AU294" s="171" t="s">
        <v>90</v>
      </c>
      <c r="AV294" s="12" t="s">
        <v>88</v>
      </c>
      <c r="AW294" s="12" t="s">
        <v>36</v>
      </c>
      <c r="AX294" s="12" t="s">
        <v>81</v>
      </c>
      <c r="AY294" s="171" t="s">
        <v>299</v>
      </c>
    </row>
    <row r="295" spans="2:65" s="12" customFormat="1">
      <c r="B295" s="170"/>
      <c r="D295" s="149" t="s">
        <v>1489</v>
      </c>
      <c r="E295" s="171" t="s">
        <v>1</v>
      </c>
      <c r="F295" s="172" t="s">
        <v>3217</v>
      </c>
      <c r="H295" s="171" t="s">
        <v>1</v>
      </c>
      <c r="I295" s="173"/>
      <c r="L295" s="170"/>
      <c r="M295" s="174"/>
      <c r="T295" s="175"/>
      <c r="AT295" s="171" t="s">
        <v>1489</v>
      </c>
      <c r="AU295" s="171" t="s">
        <v>90</v>
      </c>
      <c r="AV295" s="12" t="s">
        <v>88</v>
      </c>
      <c r="AW295" s="12" t="s">
        <v>36</v>
      </c>
      <c r="AX295" s="12" t="s">
        <v>81</v>
      </c>
      <c r="AY295" s="171" t="s">
        <v>299</v>
      </c>
    </row>
    <row r="296" spans="2:65" s="13" customFormat="1">
      <c r="B296" s="176"/>
      <c r="D296" s="149" t="s">
        <v>1489</v>
      </c>
      <c r="E296" s="177" t="s">
        <v>1</v>
      </c>
      <c r="F296" s="178" t="s">
        <v>3270</v>
      </c>
      <c r="H296" s="179">
        <v>53.38</v>
      </c>
      <c r="I296" s="180"/>
      <c r="L296" s="176"/>
      <c r="M296" s="181"/>
      <c r="T296" s="182"/>
      <c r="AT296" s="177" t="s">
        <v>1489</v>
      </c>
      <c r="AU296" s="177" t="s">
        <v>90</v>
      </c>
      <c r="AV296" s="13" t="s">
        <v>90</v>
      </c>
      <c r="AW296" s="13" t="s">
        <v>36</v>
      </c>
      <c r="AX296" s="13" t="s">
        <v>88</v>
      </c>
      <c r="AY296" s="177" t="s">
        <v>299</v>
      </c>
    </row>
    <row r="297" spans="2:65" s="1" customFormat="1" ht="24.15" customHeight="1">
      <c r="B297" s="32"/>
      <c r="C297" s="136" t="s">
        <v>469</v>
      </c>
      <c r="D297" s="136" t="s">
        <v>302</v>
      </c>
      <c r="E297" s="137" t="s">
        <v>1752</v>
      </c>
      <c r="F297" s="138" t="s">
        <v>1753</v>
      </c>
      <c r="G297" s="139" t="s">
        <v>598</v>
      </c>
      <c r="H297" s="140">
        <v>2</v>
      </c>
      <c r="I297" s="141"/>
      <c r="J297" s="142">
        <f>ROUND(I297*H297,2)</f>
        <v>0</v>
      </c>
      <c r="K297" s="138" t="s">
        <v>1</v>
      </c>
      <c r="L297" s="32"/>
      <c r="M297" s="143" t="s">
        <v>1</v>
      </c>
      <c r="N297" s="144" t="s">
        <v>46</v>
      </c>
      <c r="P297" s="145">
        <f>O297*H297</f>
        <v>0</v>
      </c>
      <c r="Q297" s="145">
        <v>0</v>
      </c>
      <c r="R297" s="145">
        <f>Q297*H297</f>
        <v>0</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3286</v>
      </c>
    </row>
    <row r="298" spans="2:65" s="12" customFormat="1">
      <c r="B298" s="170"/>
      <c r="D298" s="149" t="s">
        <v>1489</v>
      </c>
      <c r="E298" s="171" t="s">
        <v>1</v>
      </c>
      <c r="F298" s="172" t="s">
        <v>1490</v>
      </c>
      <c r="H298" s="171" t="s">
        <v>1</v>
      </c>
      <c r="I298" s="173"/>
      <c r="L298" s="170"/>
      <c r="M298" s="174"/>
      <c r="T298" s="175"/>
      <c r="AT298" s="171" t="s">
        <v>1489</v>
      </c>
      <c r="AU298" s="171" t="s">
        <v>90</v>
      </c>
      <c r="AV298" s="12" t="s">
        <v>88</v>
      </c>
      <c r="AW298" s="12" t="s">
        <v>36</v>
      </c>
      <c r="AX298" s="12" t="s">
        <v>81</v>
      </c>
      <c r="AY298" s="171" t="s">
        <v>299</v>
      </c>
    </row>
    <row r="299" spans="2:65" s="12" customFormat="1">
      <c r="B299" s="170"/>
      <c r="D299" s="149" t="s">
        <v>1489</v>
      </c>
      <c r="E299" s="171" t="s">
        <v>1</v>
      </c>
      <c r="F299" s="172" t="s">
        <v>3217</v>
      </c>
      <c r="H299" s="171" t="s">
        <v>1</v>
      </c>
      <c r="I299" s="173"/>
      <c r="L299" s="170"/>
      <c r="M299" s="174"/>
      <c r="T299" s="175"/>
      <c r="AT299" s="171" t="s">
        <v>1489</v>
      </c>
      <c r="AU299" s="171" t="s">
        <v>90</v>
      </c>
      <c r="AV299" s="12" t="s">
        <v>88</v>
      </c>
      <c r="AW299" s="12" t="s">
        <v>36</v>
      </c>
      <c r="AX299" s="12" t="s">
        <v>81</v>
      </c>
      <c r="AY299" s="171" t="s">
        <v>299</v>
      </c>
    </row>
    <row r="300" spans="2:65" s="12" customFormat="1">
      <c r="B300" s="170"/>
      <c r="D300" s="149" t="s">
        <v>1489</v>
      </c>
      <c r="E300" s="171" t="s">
        <v>1</v>
      </c>
      <c r="F300" s="172" t="s">
        <v>3287</v>
      </c>
      <c r="H300" s="171" t="s">
        <v>1</v>
      </c>
      <c r="I300" s="173"/>
      <c r="L300" s="170"/>
      <c r="M300" s="174"/>
      <c r="T300" s="175"/>
      <c r="AT300" s="171" t="s">
        <v>1489</v>
      </c>
      <c r="AU300" s="171" t="s">
        <v>90</v>
      </c>
      <c r="AV300" s="12" t="s">
        <v>88</v>
      </c>
      <c r="AW300" s="12" t="s">
        <v>36</v>
      </c>
      <c r="AX300" s="12" t="s">
        <v>81</v>
      </c>
      <c r="AY300" s="171" t="s">
        <v>299</v>
      </c>
    </row>
    <row r="301" spans="2:65" s="13" customFormat="1">
      <c r="B301" s="176"/>
      <c r="D301" s="149" t="s">
        <v>1489</v>
      </c>
      <c r="E301" s="177" t="s">
        <v>1</v>
      </c>
      <c r="F301" s="178" t="s">
        <v>90</v>
      </c>
      <c r="H301" s="179">
        <v>2</v>
      </c>
      <c r="I301" s="180"/>
      <c r="L301" s="176"/>
      <c r="M301" s="181"/>
      <c r="T301" s="182"/>
      <c r="AT301" s="177" t="s">
        <v>1489</v>
      </c>
      <c r="AU301" s="177" t="s">
        <v>90</v>
      </c>
      <c r="AV301" s="13" t="s">
        <v>90</v>
      </c>
      <c r="AW301" s="13" t="s">
        <v>36</v>
      </c>
      <c r="AX301" s="13" t="s">
        <v>88</v>
      </c>
      <c r="AY301" s="177" t="s">
        <v>299</v>
      </c>
    </row>
    <row r="302" spans="2:65" s="1" customFormat="1" ht="37.950000000000003" customHeight="1">
      <c r="B302" s="32"/>
      <c r="C302" s="136" t="s">
        <v>475</v>
      </c>
      <c r="D302" s="136" t="s">
        <v>302</v>
      </c>
      <c r="E302" s="137" t="s">
        <v>1768</v>
      </c>
      <c r="F302" s="138" t="s">
        <v>1769</v>
      </c>
      <c r="G302" s="139" t="s">
        <v>598</v>
      </c>
      <c r="H302" s="140">
        <v>2</v>
      </c>
      <c r="I302" s="141"/>
      <c r="J302" s="142">
        <f>ROUND(I302*H302,2)</f>
        <v>0</v>
      </c>
      <c r="K302" s="138" t="s">
        <v>1487</v>
      </c>
      <c r="L302" s="32"/>
      <c r="M302" s="143" t="s">
        <v>1</v>
      </c>
      <c r="N302" s="144" t="s">
        <v>46</v>
      </c>
      <c r="P302" s="145">
        <f>O302*H302</f>
        <v>0</v>
      </c>
      <c r="Q302" s="145">
        <v>0.09</v>
      </c>
      <c r="R302" s="145">
        <f>Q302*H302</f>
        <v>0.18</v>
      </c>
      <c r="S302" s="145">
        <v>0</v>
      </c>
      <c r="T302" s="146">
        <f>S302*H302</f>
        <v>0</v>
      </c>
      <c r="AR302" s="147" t="s">
        <v>318</v>
      </c>
      <c r="AT302" s="147" t="s">
        <v>302</v>
      </c>
      <c r="AU302" s="147" t="s">
        <v>90</v>
      </c>
      <c r="AY302" s="17" t="s">
        <v>299</v>
      </c>
      <c r="BE302" s="148">
        <f>IF(N302="základní",J302,0)</f>
        <v>0</v>
      </c>
      <c r="BF302" s="148">
        <f>IF(N302="snížená",J302,0)</f>
        <v>0</v>
      </c>
      <c r="BG302" s="148">
        <f>IF(N302="zákl. přenesená",J302,0)</f>
        <v>0</v>
      </c>
      <c r="BH302" s="148">
        <f>IF(N302="sníž. přenesená",J302,0)</f>
        <v>0</v>
      </c>
      <c r="BI302" s="148">
        <f>IF(N302="nulová",J302,0)</f>
        <v>0</v>
      </c>
      <c r="BJ302" s="17" t="s">
        <v>88</v>
      </c>
      <c r="BK302" s="148">
        <f>ROUND(I302*H302,2)</f>
        <v>0</v>
      </c>
      <c r="BL302" s="17" t="s">
        <v>318</v>
      </c>
      <c r="BM302" s="147" t="s">
        <v>3288</v>
      </c>
    </row>
    <row r="303" spans="2:65" s="12" customFormat="1">
      <c r="B303" s="170"/>
      <c r="D303" s="149" t="s">
        <v>1489</v>
      </c>
      <c r="E303" s="171" t="s">
        <v>1</v>
      </c>
      <c r="F303" s="172" t="s">
        <v>1490</v>
      </c>
      <c r="H303" s="171" t="s">
        <v>1</v>
      </c>
      <c r="I303" s="173"/>
      <c r="L303" s="170"/>
      <c r="M303" s="174"/>
      <c r="T303" s="175"/>
      <c r="AT303" s="171" t="s">
        <v>1489</v>
      </c>
      <c r="AU303" s="171" t="s">
        <v>90</v>
      </c>
      <c r="AV303" s="12" t="s">
        <v>88</v>
      </c>
      <c r="AW303" s="12" t="s">
        <v>36</v>
      </c>
      <c r="AX303" s="12" t="s">
        <v>81</v>
      </c>
      <c r="AY303" s="171" t="s">
        <v>299</v>
      </c>
    </row>
    <row r="304" spans="2:65" s="12" customFormat="1">
      <c r="B304" s="170"/>
      <c r="D304" s="149" t="s">
        <v>1489</v>
      </c>
      <c r="E304" s="171" t="s">
        <v>1</v>
      </c>
      <c r="F304" s="172" t="s">
        <v>3217</v>
      </c>
      <c r="H304" s="171" t="s">
        <v>1</v>
      </c>
      <c r="I304" s="173"/>
      <c r="L304" s="170"/>
      <c r="M304" s="174"/>
      <c r="T304" s="175"/>
      <c r="AT304" s="171" t="s">
        <v>1489</v>
      </c>
      <c r="AU304" s="171" t="s">
        <v>90</v>
      </c>
      <c r="AV304" s="12" t="s">
        <v>88</v>
      </c>
      <c r="AW304" s="12" t="s">
        <v>36</v>
      </c>
      <c r="AX304" s="12" t="s">
        <v>81</v>
      </c>
      <c r="AY304" s="171" t="s">
        <v>299</v>
      </c>
    </row>
    <row r="305" spans="2:65" s="13" customFormat="1">
      <c r="B305" s="176"/>
      <c r="D305" s="149" t="s">
        <v>1489</v>
      </c>
      <c r="E305" s="177" t="s">
        <v>1</v>
      </c>
      <c r="F305" s="178" t="s">
        <v>90</v>
      </c>
      <c r="H305" s="179">
        <v>2</v>
      </c>
      <c r="I305" s="180"/>
      <c r="L305" s="176"/>
      <c r="M305" s="181"/>
      <c r="T305" s="182"/>
      <c r="AT305" s="177" t="s">
        <v>1489</v>
      </c>
      <c r="AU305" s="177" t="s">
        <v>90</v>
      </c>
      <c r="AV305" s="13" t="s">
        <v>90</v>
      </c>
      <c r="AW305" s="13" t="s">
        <v>36</v>
      </c>
      <c r="AX305" s="13" t="s">
        <v>88</v>
      </c>
      <c r="AY305" s="177" t="s">
        <v>299</v>
      </c>
    </row>
    <row r="306" spans="2:65" s="1" customFormat="1" ht="33" customHeight="1">
      <c r="B306" s="32"/>
      <c r="C306" s="158" t="s">
        <v>482</v>
      </c>
      <c r="D306" s="158" t="s">
        <v>340</v>
      </c>
      <c r="E306" s="159" t="s">
        <v>1772</v>
      </c>
      <c r="F306" s="160" t="s">
        <v>1773</v>
      </c>
      <c r="G306" s="161" t="s">
        <v>598</v>
      </c>
      <c r="H306" s="162">
        <v>2</v>
      </c>
      <c r="I306" s="163"/>
      <c r="J306" s="164">
        <f>ROUND(I306*H306,2)</f>
        <v>0</v>
      </c>
      <c r="K306" s="160" t="s">
        <v>1</v>
      </c>
      <c r="L306" s="165"/>
      <c r="M306" s="166" t="s">
        <v>1</v>
      </c>
      <c r="N306" s="167" t="s">
        <v>46</v>
      </c>
      <c r="P306" s="145">
        <f>O306*H306</f>
        <v>0</v>
      </c>
      <c r="Q306" s="145">
        <v>0.19600000000000001</v>
      </c>
      <c r="R306" s="145">
        <f>Q306*H306</f>
        <v>0.39200000000000002</v>
      </c>
      <c r="S306" s="145">
        <v>0</v>
      </c>
      <c r="T306" s="146">
        <f>S306*H306</f>
        <v>0</v>
      </c>
      <c r="AR306" s="147" t="s">
        <v>337</v>
      </c>
      <c r="AT306" s="147" t="s">
        <v>340</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3289</v>
      </c>
    </row>
    <row r="307" spans="2:65" s="1" customFormat="1" ht="16.5" customHeight="1">
      <c r="B307" s="32"/>
      <c r="C307" s="136" t="s">
        <v>618</v>
      </c>
      <c r="D307" s="136" t="s">
        <v>302</v>
      </c>
      <c r="E307" s="137" t="s">
        <v>1775</v>
      </c>
      <c r="F307" s="138" t="s">
        <v>1776</v>
      </c>
      <c r="G307" s="139" t="s">
        <v>647</v>
      </c>
      <c r="H307" s="140">
        <v>53.38</v>
      </c>
      <c r="I307" s="141"/>
      <c r="J307" s="142">
        <f>ROUND(I307*H307,2)</f>
        <v>0</v>
      </c>
      <c r="K307" s="138" t="s">
        <v>1487</v>
      </c>
      <c r="L307" s="32"/>
      <c r="M307" s="143" t="s">
        <v>1</v>
      </c>
      <c r="N307" s="144" t="s">
        <v>46</v>
      </c>
      <c r="P307" s="145">
        <f>O307*H307</f>
        <v>0</v>
      </c>
      <c r="Q307" s="145">
        <v>2.0000000000000001E-4</v>
      </c>
      <c r="R307" s="145">
        <f>Q307*H307</f>
        <v>1.0676000000000001E-2</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3290</v>
      </c>
    </row>
    <row r="308" spans="2:65" s="12" customFormat="1">
      <c r="B308" s="170"/>
      <c r="D308" s="149" t="s">
        <v>1489</v>
      </c>
      <c r="E308" s="171" t="s">
        <v>1</v>
      </c>
      <c r="F308" s="172" t="s">
        <v>1490</v>
      </c>
      <c r="H308" s="171" t="s">
        <v>1</v>
      </c>
      <c r="I308" s="173"/>
      <c r="L308" s="170"/>
      <c r="M308" s="174"/>
      <c r="T308" s="175"/>
      <c r="AT308" s="171" t="s">
        <v>1489</v>
      </c>
      <c r="AU308" s="171" t="s">
        <v>90</v>
      </c>
      <c r="AV308" s="12" t="s">
        <v>88</v>
      </c>
      <c r="AW308" s="12" t="s">
        <v>36</v>
      </c>
      <c r="AX308" s="12" t="s">
        <v>81</v>
      </c>
      <c r="AY308" s="171" t="s">
        <v>299</v>
      </c>
    </row>
    <row r="309" spans="2:65" s="12" customFormat="1">
      <c r="B309" s="170"/>
      <c r="D309" s="149" t="s">
        <v>1489</v>
      </c>
      <c r="E309" s="171" t="s">
        <v>1</v>
      </c>
      <c r="F309" s="172" t="s">
        <v>3217</v>
      </c>
      <c r="H309" s="171" t="s">
        <v>1</v>
      </c>
      <c r="I309" s="173"/>
      <c r="L309" s="170"/>
      <c r="M309" s="174"/>
      <c r="T309" s="175"/>
      <c r="AT309" s="171" t="s">
        <v>1489</v>
      </c>
      <c r="AU309" s="171" t="s">
        <v>90</v>
      </c>
      <c r="AV309" s="12" t="s">
        <v>88</v>
      </c>
      <c r="AW309" s="12" t="s">
        <v>36</v>
      </c>
      <c r="AX309" s="12" t="s">
        <v>81</v>
      </c>
      <c r="AY309" s="171" t="s">
        <v>299</v>
      </c>
    </row>
    <row r="310" spans="2:65" s="13" customFormat="1">
      <c r="B310" s="176"/>
      <c r="D310" s="149" t="s">
        <v>1489</v>
      </c>
      <c r="E310" s="177" t="s">
        <v>1</v>
      </c>
      <c r="F310" s="178" t="s">
        <v>3270</v>
      </c>
      <c r="H310" s="179">
        <v>53.38</v>
      </c>
      <c r="I310" s="180"/>
      <c r="L310" s="176"/>
      <c r="M310" s="181"/>
      <c r="T310" s="182"/>
      <c r="AT310" s="177" t="s">
        <v>1489</v>
      </c>
      <c r="AU310" s="177" t="s">
        <v>90</v>
      </c>
      <c r="AV310" s="13" t="s">
        <v>90</v>
      </c>
      <c r="AW310" s="13" t="s">
        <v>36</v>
      </c>
      <c r="AX310" s="13" t="s">
        <v>88</v>
      </c>
      <c r="AY310" s="177" t="s">
        <v>299</v>
      </c>
    </row>
    <row r="311" spans="2:65" s="1" customFormat="1" ht="24.15" customHeight="1">
      <c r="B311" s="32"/>
      <c r="C311" s="136" t="s">
        <v>622</v>
      </c>
      <c r="D311" s="136" t="s">
        <v>302</v>
      </c>
      <c r="E311" s="137" t="s">
        <v>1778</v>
      </c>
      <c r="F311" s="138" t="s">
        <v>1779</v>
      </c>
      <c r="G311" s="139" t="s">
        <v>647</v>
      </c>
      <c r="H311" s="140">
        <v>53.38</v>
      </c>
      <c r="I311" s="141"/>
      <c r="J311" s="142">
        <f>ROUND(I311*H311,2)</f>
        <v>0</v>
      </c>
      <c r="K311" s="138" t="s">
        <v>1487</v>
      </c>
      <c r="L311" s="32"/>
      <c r="M311" s="143" t="s">
        <v>1</v>
      </c>
      <c r="N311" s="144" t="s">
        <v>46</v>
      </c>
      <c r="P311" s="145">
        <f>O311*H311</f>
        <v>0</v>
      </c>
      <c r="Q311" s="145">
        <v>9.0000000000000006E-5</v>
      </c>
      <c r="R311" s="145">
        <f>Q311*H311</f>
        <v>4.8042000000000007E-3</v>
      </c>
      <c r="S311" s="145">
        <v>0</v>
      </c>
      <c r="T311" s="146">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3291</v>
      </c>
    </row>
    <row r="312" spans="2:65" s="12" customFormat="1">
      <c r="B312" s="170"/>
      <c r="D312" s="149" t="s">
        <v>1489</v>
      </c>
      <c r="E312" s="171" t="s">
        <v>1</v>
      </c>
      <c r="F312" s="172" t="s">
        <v>1490</v>
      </c>
      <c r="H312" s="171" t="s">
        <v>1</v>
      </c>
      <c r="I312" s="173"/>
      <c r="L312" s="170"/>
      <c r="M312" s="174"/>
      <c r="T312" s="175"/>
      <c r="AT312" s="171" t="s">
        <v>1489</v>
      </c>
      <c r="AU312" s="171" t="s">
        <v>90</v>
      </c>
      <c r="AV312" s="12" t="s">
        <v>88</v>
      </c>
      <c r="AW312" s="12" t="s">
        <v>36</v>
      </c>
      <c r="AX312" s="12" t="s">
        <v>81</v>
      </c>
      <c r="AY312" s="171" t="s">
        <v>299</v>
      </c>
    </row>
    <row r="313" spans="2:65" s="12" customFormat="1">
      <c r="B313" s="170"/>
      <c r="D313" s="149" t="s">
        <v>1489</v>
      </c>
      <c r="E313" s="171" t="s">
        <v>1</v>
      </c>
      <c r="F313" s="172" t="s">
        <v>3217</v>
      </c>
      <c r="H313" s="171" t="s">
        <v>1</v>
      </c>
      <c r="I313" s="173"/>
      <c r="L313" s="170"/>
      <c r="M313" s="174"/>
      <c r="T313" s="175"/>
      <c r="AT313" s="171" t="s">
        <v>1489</v>
      </c>
      <c r="AU313" s="171" t="s">
        <v>90</v>
      </c>
      <c r="AV313" s="12" t="s">
        <v>88</v>
      </c>
      <c r="AW313" s="12" t="s">
        <v>36</v>
      </c>
      <c r="AX313" s="12" t="s">
        <v>81</v>
      </c>
      <c r="AY313" s="171" t="s">
        <v>299</v>
      </c>
    </row>
    <row r="314" spans="2:65" s="13" customFormat="1">
      <c r="B314" s="176"/>
      <c r="D314" s="149" t="s">
        <v>1489</v>
      </c>
      <c r="E314" s="177" t="s">
        <v>1</v>
      </c>
      <c r="F314" s="178" t="s">
        <v>3270</v>
      </c>
      <c r="H314" s="179">
        <v>53.38</v>
      </c>
      <c r="I314" s="180"/>
      <c r="L314" s="176"/>
      <c r="M314" s="181"/>
      <c r="T314" s="182"/>
      <c r="AT314" s="177" t="s">
        <v>1489</v>
      </c>
      <c r="AU314" s="177" t="s">
        <v>90</v>
      </c>
      <c r="AV314" s="13" t="s">
        <v>90</v>
      </c>
      <c r="AW314" s="13" t="s">
        <v>36</v>
      </c>
      <c r="AX314" s="13" t="s">
        <v>88</v>
      </c>
      <c r="AY314" s="177" t="s">
        <v>299</v>
      </c>
    </row>
    <row r="315" spans="2:65" s="11" customFormat="1" ht="22.95" customHeight="1">
      <c r="B315" s="124"/>
      <c r="D315" s="125" t="s">
        <v>80</v>
      </c>
      <c r="E315" s="134" t="s">
        <v>1789</v>
      </c>
      <c r="F315" s="134" t="s">
        <v>1790</v>
      </c>
      <c r="I315" s="127"/>
      <c r="J315" s="135">
        <f>BK315</f>
        <v>0</v>
      </c>
      <c r="L315" s="124"/>
      <c r="M315" s="129"/>
      <c r="P315" s="130">
        <f>P316</f>
        <v>0</v>
      </c>
      <c r="R315" s="130">
        <f>R316</f>
        <v>0</v>
      </c>
      <c r="T315" s="131">
        <f>T316</f>
        <v>0</v>
      </c>
      <c r="AR315" s="125" t="s">
        <v>88</v>
      </c>
      <c r="AT315" s="132" t="s">
        <v>80</v>
      </c>
      <c r="AU315" s="132" t="s">
        <v>88</v>
      </c>
      <c r="AY315" s="125" t="s">
        <v>299</v>
      </c>
      <c r="BK315" s="133">
        <f>BK316</f>
        <v>0</v>
      </c>
    </row>
    <row r="316" spans="2:65" s="1" customFormat="1" ht="24.15" customHeight="1">
      <c r="B316" s="32"/>
      <c r="C316" s="136" t="s">
        <v>626</v>
      </c>
      <c r="D316" s="136" t="s">
        <v>302</v>
      </c>
      <c r="E316" s="137" t="s">
        <v>1791</v>
      </c>
      <c r="F316" s="138" t="s">
        <v>1792</v>
      </c>
      <c r="G316" s="139" t="s">
        <v>1636</v>
      </c>
      <c r="H316" s="140">
        <v>3.3660000000000001</v>
      </c>
      <c r="I316" s="141"/>
      <c r="J316" s="142">
        <f>ROUND(I316*H316,2)</f>
        <v>0</v>
      </c>
      <c r="K316" s="138" t="s">
        <v>1487</v>
      </c>
      <c r="L316" s="32"/>
      <c r="M316" s="153" t="s">
        <v>1</v>
      </c>
      <c r="N316" s="154" t="s">
        <v>46</v>
      </c>
      <c r="O316" s="155"/>
      <c r="P316" s="156">
        <f>O316*H316</f>
        <v>0</v>
      </c>
      <c r="Q316" s="156">
        <v>0</v>
      </c>
      <c r="R316" s="156">
        <f>Q316*H316</f>
        <v>0</v>
      </c>
      <c r="S316" s="156">
        <v>0</v>
      </c>
      <c r="T316" s="157">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3292</v>
      </c>
    </row>
    <row r="317" spans="2:65" s="1" customFormat="1" ht="6.9" customHeight="1">
      <c r="B317" s="44"/>
      <c r="C317" s="45"/>
      <c r="D317" s="45"/>
      <c r="E317" s="45"/>
      <c r="F317" s="45"/>
      <c r="G317" s="45"/>
      <c r="H317" s="45"/>
      <c r="I317" s="45"/>
      <c r="J317" s="45"/>
      <c r="K317" s="45"/>
      <c r="L317" s="32"/>
    </row>
  </sheetData>
  <sheetProtection algorithmName="SHA-512" hashValue="nHeC22FsdRRnLppEe2RiLyUrCBhpnYQOmdf3YodcMeso4sMzbJn9oXSTaAABbuFIKUMjGAIbEbbYFO3X/9lptQ==" saltValue="dYcVLNw+eSLs4sBj84g0pj2w9sIxnUlKa0PrglMxWZoLInKySSPfJeo0SIvRyX+SSnev05LRLMt7hLfWOsVCSw==" spinCount="100000" sheet="1" objects="1" scenarios="1" formatColumns="0" formatRows="0" autoFilter="0"/>
  <autoFilter ref="C126:K316" xr:uid="{00000000-0009-0000-0000-000014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323"/>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159</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3293</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ROUND((SUM(BE127:BE322)),  2)</f>
        <v>0</v>
      </c>
      <c r="I35" s="96">
        <v>0.21</v>
      </c>
      <c r="J35" s="86">
        <f>ROUND(((SUM(BE127:BE322))*I35),  2)</f>
        <v>0</v>
      </c>
      <c r="L35" s="32"/>
    </row>
    <row r="36" spans="2:12" s="1" customFormat="1" ht="14.4" customHeight="1">
      <c r="B36" s="32"/>
      <c r="E36" s="27" t="s">
        <v>47</v>
      </c>
      <c r="F36" s="86">
        <f>ROUND((SUM(BF127:BF322)),  2)</f>
        <v>0</v>
      </c>
      <c r="I36" s="96">
        <v>0.12</v>
      </c>
      <c r="J36" s="86">
        <f>ROUND(((SUM(BF127:BF322))*I36),  2)</f>
        <v>0</v>
      </c>
      <c r="L36" s="32"/>
    </row>
    <row r="37" spans="2:12" s="1" customFormat="1" ht="14.4" hidden="1" customHeight="1">
      <c r="B37" s="32"/>
      <c r="E37" s="27" t="s">
        <v>48</v>
      </c>
      <c r="F37" s="86">
        <f>ROUND((SUM(BG127:BG322)),  2)</f>
        <v>0</v>
      </c>
      <c r="I37" s="96">
        <v>0.21</v>
      </c>
      <c r="J37" s="86">
        <f>0</f>
        <v>0</v>
      </c>
      <c r="L37" s="32"/>
    </row>
    <row r="38" spans="2:12" s="1" customFormat="1" ht="14.4" hidden="1" customHeight="1">
      <c r="B38" s="32"/>
      <c r="E38" s="27" t="s">
        <v>49</v>
      </c>
      <c r="F38" s="86">
        <f>ROUND((SUM(BH127:BH322)),  2)</f>
        <v>0</v>
      </c>
      <c r="I38" s="96">
        <v>0.12</v>
      </c>
      <c r="J38" s="86">
        <f>0</f>
        <v>0</v>
      </c>
      <c r="L38" s="32"/>
    </row>
    <row r="39" spans="2:12" s="1" customFormat="1" ht="14.4" hidden="1" customHeight="1">
      <c r="B39" s="32"/>
      <c r="E39" s="27" t="s">
        <v>50</v>
      </c>
      <c r="F39" s="86">
        <f>ROUND((SUM(BI127:BI322)),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01.17 - Stoka A-7</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9.95" customHeight="1">
      <c r="B101" s="112"/>
      <c r="D101" s="113" t="s">
        <v>1478</v>
      </c>
      <c r="E101" s="114"/>
      <c r="F101" s="114"/>
      <c r="G101" s="114"/>
      <c r="H101" s="114"/>
      <c r="I101" s="114"/>
      <c r="J101" s="115">
        <f>J245</f>
        <v>0</v>
      </c>
      <c r="L101" s="112"/>
    </row>
    <row r="102" spans="2:47" s="9" customFormat="1" ht="19.95" customHeight="1">
      <c r="B102" s="112"/>
      <c r="D102" s="113" t="s">
        <v>1479</v>
      </c>
      <c r="E102" s="114"/>
      <c r="F102" s="114"/>
      <c r="G102" s="114"/>
      <c r="H102" s="114"/>
      <c r="I102" s="114"/>
      <c r="J102" s="115">
        <f>J254</f>
        <v>0</v>
      </c>
      <c r="L102" s="112"/>
    </row>
    <row r="103" spans="2:47" s="9" customFormat="1" ht="19.95" customHeight="1">
      <c r="B103" s="112"/>
      <c r="D103" s="113" t="s">
        <v>1986</v>
      </c>
      <c r="E103" s="114"/>
      <c r="F103" s="114"/>
      <c r="G103" s="114"/>
      <c r="H103" s="114"/>
      <c r="I103" s="114"/>
      <c r="J103" s="115">
        <f>J274</f>
        <v>0</v>
      </c>
      <c r="L103" s="112"/>
    </row>
    <row r="104" spans="2:47" s="9" customFormat="1" ht="19.95" customHeight="1">
      <c r="B104" s="112"/>
      <c r="D104" s="113" t="s">
        <v>2495</v>
      </c>
      <c r="E104" s="114"/>
      <c r="F104" s="114"/>
      <c r="G104" s="114"/>
      <c r="H104" s="114"/>
      <c r="I104" s="114"/>
      <c r="J104" s="115">
        <f>J282</f>
        <v>0</v>
      </c>
      <c r="L104" s="112"/>
    </row>
    <row r="105" spans="2:47" s="9" customFormat="1" ht="19.95" customHeight="1">
      <c r="B105" s="112"/>
      <c r="D105" s="113" t="s">
        <v>1481</v>
      </c>
      <c r="E105" s="114"/>
      <c r="F105" s="114"/>
      <c r="G105" s="114"/>
      <c r="H105" s="114"/>
      <c r="I105" s="114"/>
      <c r="J105" s="115">
        <f>J321</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1473</v>
      </c>
      <c r="F117" s="269"/>
      <c r="G117" s="269"/>
      <c r="H117" s="269"/>
      <c r="L117" s="32"/>
    </row>
    <row r="118" spans="2:63" s="1" customFormat="1" ht="12" customHeight="1">
      <c r="B118" s="32"/>
      <c r="C118" s="27" t="s">
        <v>266</v>
      </c>
      <c r="L118" s="32"/>
    </row>
    <row r="119" spans="2:63" s="1" customFormat="1" ht="16.5" customHeight="1">
      <c r="B119" s="32"/>
      <c r="E119" s="247" t="str">
        <f>E11</f>
        <v>01.17 - Stoka A-7</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3.3393359299999998</v>
      </c>
      <c r="S127" s="53"/>
      <c r="T127" s="122">
        <f>T128</f>
        <v>0</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P129+P245+P254+P274+P282+P321</f>
        <v>0</v>
      </c>
      <c r="R128" s="130">
        <f>R129+R245+R254+R274+R282+R321</f>
        <v>3.3393359299999998</v>
      </c>
      <c r="T128" s="131">
        <f>T129+T245+T254+T274+T282+T321</f>
        <v>0</v>
      </c>
      <c r="AR128" s="125" t="s">
        <v>88</v>
      </c>
      <c r="AT128" s="132" t="s">
        <v>80</v>
      </c>
      <c r="AU128" s="132" t="s">
        <v>81</v>
      </c>
      <c r="AY128" s="125" t="s">
        <v>299</v>
      </c>
      <c r="BK128" s="133">
        <f>BK129+BK245+BK254+BK274+BK282+BK321</f>
        <v>0</v>
      </c>
    </row>
    <row r="129" spans="2:65" s="11" customFormat="1" ht="22.95" customHeight="1">
      <c r="B129" s="124"/>
      <c r="D129" s="125" t="s">
        <v>80</v>
      </c>
      <c r="E129" s="134" t="s">
        <v>88</v>
      </c>
      <c r="F129" s="134" t="s">
        <v>1448</v>
      </c>
      <c r="I129" s="127"/>
      <c r="J129" s="135">
        <f>BK129</f>
        <v>0</v>
      </c>
      <c r="L129" s="124"/>
      <c r="M129" s="129"/>
      <c r="P129" s="130">
        <f>SUM(P130:P244)</f>
        <v>0</v>
      </c>
      <c r="R129" s="130">
        <f>SUM(R130:R244)</f>
        <v>0.19520995999999999</v>
      </c>
      <c r="T129" s="131">
        <f>SUM(T130:T244)</f>
        <v>0</v>
      </c>
      <c r="AR129" s="125" t="s">
        <v>88</v>
      </c>
      <c r="AT129" s="132" t="s">
        <v>80</v>
      </c>
      <c r="AU129" s="132" t="s">
        <v>88</v>
      </c>
      <c r="AY129" s="125" t="s">
        <v>299</v>
      </c>
      <c r="BK129" s="133">
        <f>SUM(BK130:BK244)</f>
        <v>0</v>
      </c>
    </row>
    <row r="130" spans="2:65" s="1" customFormat="1" ht="24.15" customHeight="1">
      <c r="B130" s="32"/>
      <c r="C130" s="136" t="s">
        <v>88</v>
      </c>
      <c r="D130" s="136" t="s">
        <v>302</v>
      </c>
      <c r="E130" s="137" t="s">
        <v>1484</v>
      </c>
      <c r="F130" s="138" t="s">
        <v>1485</v>
      </c>
      <c r="G130" s="139" t="s">
        <v>1486</v>
      </c>
      <c r="H130" s="140">
        <v>120</v>
      </c>
      <c r="I130" s="141"/>
      <c r="J130" s="142">
        <f>ROUND(I130*H130,2)</f>
        <v>0</v>
      </c>
      <c r="K130" s="138" t="s">
        <v>1487</v>
      </c>
      <c r="L130" s="32"/>
      <c r="M130" s="143" t="s">
        <v>1</v>
      </c>
      <c r="N130" s="144" t="s">
        <v>46</v>
      </c>
      <c r="P130" s="145">
        <f>O130*H130</f>
        <v>0</v>
      </c>
      <c r="Q130" s="145">
        <v>3.0000000000000001E-5</v>
      </c>
      <c r="R130" s="145">
        <f>Q130*H130</f>
        <v>3.5999999999999999E-3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3294</v>
      </c>
    </row>
    <row r="131" spans="2:65" s="12" customFormat="1">
      <c r="B131" s="170"/>
      <c r="D131" s="149" t="s">
        <v>1489</v>
      </c>
      <c r="E131" s="171" t="s">
        <v>1</v>
      </c>
      <c r="F131" s="172" t="s">
        <v>1490</v>
      </c>
      <c r="H131" s="171" t="s">
        <v>1</v>
      </c>
      <c r="I131" s="173"/>
      <c r="L131" s="170"/>
      <c r="M131" s="174"/>
      <c r="T131" s="175"/>
      <c r="AT131" s="171" t="s">
        <v>1489</v>
      </c>
      <c r="AU131" s="171" t="s">
        <v>90</v>
      </c>
      <c r="AV131" s="12" t="s">
        <v>88</v>
      </c>
      <c r="AW131" s="12" t="s">
        <v>36</v>
      </c>
      <c r="AX131" s="12" t="s">
        <v>81</v>
      </c>
      <c r="AY131" s="171" t="s">
        <v>299</v>
      </c>
    </row>
    <row r="132" spans="2:65" s="12" customFormat="1">
      <c r="B132" s="170"/>
      <c r="D132" s="149" t="s">
        <v>1489</v>
      </c>
      <c r="E132" s="171" t="s">
        <v>1</v>
      </c>
      <c r="F132" s="172" t="s">
        <v>3295</v>
      </c>
      <c r="H132" s="171" t="s">
        <v>1</v>
      </c>
      <c r="I132" s="173"/>
      <c r="L132" s="170"/>
      <c r="M132" s="174"/>
      <c r="T132" s="175"/>
      <c r="AT132" s="171" t="s">
        <v>1489</v>
      </c>
      <c r="AU132" s="171" t="s">
        <v>90</v>
      </c>
      <c r="AV132" s="12" t="s">
        <v>88</v>
      </c>
      <c r="AW132" s="12" t="s">
        <v>36</v>
      </c>
      <c r="AX132" s="12" t="s">
        <v>81</v>
      </c>
      <c r="AY132" s="171" t="s">
        <v>299</v>
      </c>
    </row>
    <row r="133" spans="2:65" s="12" customFormat="1">
      <c r="B133" s="170"/>
      <c r="D133" s="149" t="s">
        <v>1489</v>
      </c>
      <c r="E133" s="171" t="s">
        <v>1</v>
      </c>
      <c r="F133" s="172" t="s">
        <v>2150</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2151</v>
      </c>
      <c r="H134" s="179">
        <v>120</v>
      </c>
      <c r="I134" s="180"/>
      <c r="L134" s="176"/>
      <c r="M134" s="181"/>
      <c r="T134" s="182"/>
      <c r="AT134" s="177" t="s">
        <v>1489</v>
      </c>
      <c r="AU134" s="177" t="s">
        <v>90</v>
      </c>
      <c r="AV134" s="13" t="s">
        <v>90</v>
      </c>
      <c r="AW134" s="13" t="s">
        <v>36</v>
      </c>
      <c r="AX134" s="13" t="s">
        <v>88</v>
      </c>
      <c r="AY134" s="177" t="s">
        <v>299</v>
      </c>
    </row>
    <row r="135" spans="2:65" s="1" customFormat="1" ht="24.15" customHeight="1">
      <c r="B135" s="32"/>
      <c r="C135" s="136" t="s">
        <v>90</v>
      </c>
      <c r="D135" s="136" t="s">
        <v>302</v>
      </c>
      <c r="E135" s="137" t="s">
        <v>1497</v>
      </c>
      <c r="F135" s="138" t="s">
        <v>1498</v>
      </c>
      <c r="G135" s="139" t="s">
        <v>1499</v>
      </c>
      <c r="H135" s="140">
        <v>15</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3296</v>
      </c>
    </row>
    <row r="136" spans="2:65" s="12" customFormat="1">
      <c r="B136" s="170"/>
      <c r="D136" s="149" t="s">
        <v>1489</v>
      </c>
      <c r="E136" s="171" t="s">
        <v>1</v>
      </c>
      <c r="F136" s="172" t="s">
        <v>1490</v>
      </c>
      <c r="H136" s="171" t="s">
        <v>1</v>
      </c>
      <c r="I136" s="173"/>
      <c r="L136" s="170"/>
      <c r="M136" s="174"/>
      <c r="T136" s="175"/>
      <c r="AT136" s="171" t="s">
        <v>1489</v>
      </c>
      <c r="AU136" s="171" t="s">
        <v>90</v>
      </c>
      <c r="AV136" s="12" t="s">
        <v>88</v>
      </c>
      <c r="AW136" s="12" t="s">
        <v>36</v>
      </c>
      <c r="AX136" s="12" t="s">
        <v>81</v>
      </c>
      <c r="AY136" s="171" t="s">
        <v>299</v>
      </c>
    </row>
    <row r="137" spans="2:65" s="12" customFormat="1">
      <c r="B137" s="170"/>
      <c r="D137" s="149" t="s">
        <v>1489</v>
      </c>
      <c r="E137" s="171" t="s">
        <v>1</v>
      </c>
      <c r="F137" s="172" t="s">
        <v>3295</v>
      </c>
      <c r="H137" s="171" t="s">
        <v>1</v>
      </c>
      <c r="I137" s="173"/>
      <c r="L137" s="170"/>
      <c r="M137" s="174"/>
      <c r="T137" s="175"/>
      <c r="AT137" s="171" t="s">
        <v>1489</v>
      </c>
      <c r="AU137" s="171" t="s">
        <v>90</v>
      </c>
      <c r="AV137" s="12" t="s">
        <v>88</v>
      </c>
      <c r="AW137" s="12" t="s">
        <v>36</v>
      </c>
      <c r="AX137" s="12" t="s">
        <v>81</v>
      </c>
      <c r="AY137" s="171" t="s">
        <v>299</v>
      </c>
    </row>
    <row r="138" spans="2:65" s="12" customFormat="1">
      <c r="B138" s="170"/>
      <c r="D138" s="149" t="s">
        <v>1489</v>
      </c>
      <c r="E138" s="171" t="s">
        <v>1</v>
      </c>
      <c r="F138" s="172" t="s">
        <v>2150</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372</v>
      </c>
      <c r="H139" s="179">
        <v>15</v>
      </c>
      <c r="I139" s="180"/>
      <c r="L139" s="176"/>
      <c r="M139" s="181"/>
      <c r="T139" s="182"/>
      <c r="AT139" s="177" t="s">
        <v>1489</v>
      </c>
      <c r="AU139" s="177" t="s">
        <v>90</v>
      </c>
      <c r="AV139" s="13" t="s">
        <v>90</v>
      </c>
      <c r="AW139" s="13" t="s">
        <v>36</v>
      </c>
      <c r="AX139" s="13" t="s">
        <v>88</v>
      </c>
      <c r="AY139" s="177" t="s">
        <v>299</v>
      </c>
    </row>
    <row r="140" spans="2:65" s="1" customFormat="1" ht="24.15" customHeight="1">
      <c r="B140" s="32"/>
      <c r="C140" s="136" t="s">
        <v>298</v>
      </c>
      <c r="D140" s="136" t="s">
        <v>302</v>
      </c>
      <c r="E140" s="137" t="s">
        <v>1502</v>
      </c>
      <c r="F140" s="138" t="s">
        <v>1503</v>
      </c>
      <c r="G140" s="139" t="s">
        <v>647</v>
      </c>
      <c r="H140" s="140">
        <v>1.2</v>
      </c>
      <c r="I140" s="141"/>
      <c r="J140" s="142">
        <f>ROUND(I140*H140,2)</f>
        <v>0</v>
      </c>
      <c r="K140" s="138" t="s">
        <v>1487</v>
      </c>
      <c r="L140" s="32"/>
      <c r="M140" s="143" t="s">
        <v>1</v>
      </c>
      <c r="N140" s="144" t="s">
        <v>46</v>
      </c>
      <c r="P140" s="145">
        <f>O140*H140</f>
        <v>0</v>
      </c>
      <c r="Q140" s="145">
        <v>1.269E-2</v>
      </c>
      <c r="R140" s="145">
        <f>Q140*H140</f>
        <v>1.5227999999999998E-2</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3297</v>
      </c>
    </row>
    <row r="141" spans="2:65" s="12" customFormat="1">
      <c r="B141" s="170"/>
      <c r="D141" s="149" t="s">
        <v>1489</v>
      </c>
      <c r="E141" s="171" t="s">
        <v>1</v>
      </c>
      <c r="F141" s="172" t="s">
        <v>1490</v>
      </c>
      <c r="H141" s="171" t="s">
        <v>1</v>
      </c>
      <c r="I141" s="173"/>
      <c r="L141" s="170"/>
      <c r="M141" s="174"/>
      <c r="T141" s="175"/>
      <c r="AT141" s="171" t="s">
        <v>1489</v>
      </c>
      <c r="AU141" s="171" t="s">
        <v>90</v>
      </c>
      <c r="AV141" s="12" t="s">
        <v>88</v>
      </c>
      <c r="AW141" s="12" t="s">
        <v>36</v>
      </c>
      <c r="AX141" s="12" t="s">
        <v>81</v>
      </c>
      <c r="AY141" s="171" t="s">
        <v>299</v>
      </c>
    </row>
    <row r="142" spans="2:65" s="12" customFormat="1">
      <c r="B142" s="170"/>
      <c r="D142" s="149" t="s">
        <v>1489</v>
      </c>
      <c r="E142" s="171" t="s">
        <v>1</v>
      </c>
      <c r="F142" s="172" t="s">
        <v>3295</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2009</v>
      </c>
      <c r="H143" s="179">
        <v>1.2</v>
      </c>
      <c r="I143" s="180"/>
      <c r="L143" s="176"/>
      <c r="M143" s="181"/>
      <c r="T143" s="182"/>
      <c r="AT143" s="177" t="s">
        <v>1489</v>
      </c>
      <c r="AU143" s="177" t="s">
        <v>90</v>
      </c>
      <c r="AV143" s="13" t="s">
        <v>90</v>
      </c>
      <c r="AW143" s="13" t="s">
        <v>36</v>
      </c>
      <c r="AX143" s="13" t="s">
        <v>88</v>
      </c>
      <c r="AY143" s="177" t="s">
        <v>299</v>
      </c>
    </row>
    <row r="144" spans="2:65" s="1" customFormat="1" ht="24.15" customHeight="1">
      <c r="B144" s="32"/>
      <c r="C144" s="136" t="s">
        <v>318</v>
      </c>
      <c r="D144" s="136" t="s">
        <v>302</v>
      </c>
      <c r="E144" s="137" t="s">
        <v>1508</v>
      </c>
      <c r="F144" s="138" t="s">
        <v>1509</v>
      </c>
      <c r="G144" s="139" t="s">
        <v>647</v>
      </c>
      <c r="H144" s="140">
        <v>1.2</v>
      </c>
      <c r="I144" s="141"/>
      <c r="J144" s="142">
        <f>ROUND(I144*H144,2)</f>
        <v>0</v>
      </c>
      <c r="K144" s="138" t="s">
        <v>1487</v>
      </c>
      <c r="L144" s="32"/>
      <c r="M144" s="143" t="s">
        <v>1</v>
      </c>
      <c r="N144" s="144" t="s">
        <v>46</v>
      </c>
      <c r="P144" s="145">
        <f>O144*H144</f>
        <v>0</v>
      </c>
      <c r="Q144" s="145">
        <v>3.6900000000000002E-2</v>
      </c>
      <c r="R144" s="145">
        <f>Q144*H144</f>
        <v>4.428E-2</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3298</v>
      </c>
    </row>
    <row r="145" spans="2:65" s="12" customFormat="1">
      <c r="B145" s="170"/>
      <c r="D145" s="149" t="s">
        <v>1489</v>
      </c>
      <c r="E145" s="171" t="s">
        <v>1</v>
      </c>
      <c r="F145" s="172" t="s">
        <v>1490</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3295</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1802</v>
      </c>
      <c r="H147" s="179">
        <v>1.2</v>
      </c>
      <c r="I147" s="180"/>
      <c r="L147" s="176"/>
      <c r="M147" s="181"/>
      <c r="T147" s="182"/>
      <c r="AT147" s="177" t="s">
        <v>1489</v>
      </c>
      <c r="AU147" s="177" t="s">
        <v>90</v>
      </c>
      <c r="AV147" s="13" t="s">
        <v>90</v>
      </c>
      <c r="AW147" s="13" t="s">
        <v>36</v>
      </c>
      <c r="AX147" s="13" t="s">
        <v>88</v>
      </c>
      <c r="AY147" s="177" t="s">
        <v>299</v>
      </c>
    </row>
    <row r="148" spans="2:65" s="1" customFormat="1" ht="33" customHeight="1">
      <c r="B148" s="32"/>
      <c r="C148" s="136" t="s">
        <v>323</v>
      </c>
      <c r="D148" s="136" t="s">
        <v>302</v>
      </c>
      <c r="E148" s="137" t="s">
        <v>1803</v>
      </c>
      <c r="F148" s="138" t="s">
        <v>1804</v>
      </c>
      <c r="G148" s="139" t="s">
        <v>1520</v>
      </c>
      <c r="H148" s="140">
        <v>37.286999999999999</v>
      </c>
      <c r="I148" s="141"/>
      <c r="J148" s="142">
        <f>ROUND(I148*H148,2)</f>
        <v>0</v>
      </c>
      <c r="K148" s="138" t="s">
        <v>1487</v>
      </c>
      <c r="L148" s="32"/>
      <c r="M148" s="143" t="s">
        <v>1</v>
      </c>
      <c r="N148" s="144" t="s">
        <v>46</v>
      </c>
      <c r="P148" s="145">
        <f>O148*H148</f>
        <v>0</v>
      </c>
      <c r="Q148" s="145">
        <v>0</v>
      </c>
      <c r="R148" s="145">
        <f>Q148*H148</f>
        <v>0</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3299</v>
      </c>
    </row>
    <row r="149" spans="2:65" s="12" customFormat="1">
      <c r="B149" s="170"/>
      <c r="D149" s="149" t="s">
        <v>1489</v>
      </c>
      <c r="E149" s="171" t="s">
        <v>1</v>
      </c>
      <c r="F149" s="172" t="s">
        <v>1490</v>
      </c>
      <c r="H149" s="171" t="s">
        <v>1</v>
      </c>
      <c r="I149" s="173"/>
      <c r="L149" s="170"/>
      <c r="M149" s="174"/>
      <c r="T149" s="175"/>
      <c r="AT149" s="171" t="s">
        <v>1489</v>
      </c>
      <c r="AU149" s="171" t="s">
        <v>90</v>
      </c>
      <c r="AV149" s="12" t="s">
        <v>88</v>
      </c>
      <c r="AW149" s="12" t="s">
        <v>36</v>
      </c>
      <c r="AX149" s="12" t="s">
        <v>81</v>
      </c>
      <c r="AY149" s="171" t="s">
        <v>299</v>
      </c>
    </row>
    <row r="150" spans="2:65" s="12" customFormat="1">
      <c r="B150" s="170"/>
      <c r="D150" s="149" t="s">
        <v>1489</v>
      </c>
      <c r="E150" s="171" t="s">
        <v>1</v>
      </c>
      <c r="F150" s="172" t="s">
        <v>3295</v>
      </c>
      <c r="H150" s="171" t="s">
        <v>1</v>
      </c>
      <c r="I150" s="173"/>
      <c r="L150" s="170"/>
      <c r="M150" s="174"/>
      <c r="T150" s="175"/>
      <c r="AT150" s="171" t="s">
        <v>1489</v>
      </c>
      <c r="AU150" s="171" t="s">
        <v>90</v>
      </c>
      <c r="AV150" s="12" t="s">
        <v>88</v>
      </c>
      <c r="AW150" s="12" t="s">
        <v>36</v>
      </c>
      <c r="AX150" s="12" t="s">
        <v>81</v>
      </c>
      <c r="AY150" s="171" t="s">
        <v>299</v>
      </c>
    </row>
    <row r="151" spans="2:65" s="12" customFormat="1" ht="20.399999999999999">
      <c r="B151" s="170"/>
      <c r="D151" s="149" t="s">
        <v>1489</v>
      </c>
      <c r="E151" s="171" t="s">
        <v>1</v>
      </c>
      <c r="F151" s="172" t="s">
        <v>2020</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E152" s="177" t="s">
        <v>1</v>
      </c>
      <c r="F152" s="178" t="s">
        <v>3300</v>
      </c>
      <c r="H152" s="179">
        <v>3.4740000000000002</v>
      </c>
      <c r="I152" s="180"/>
      <c r="L152" s="176"/>
      <c r="M152" s="181"/>
      <c r="T152" s="182"/>
      <c r="AT152" s="177" t="s">
        <v>1489</v>
      </c>
      <c r="AU152" s="177" t="s">
        <v>90</v>
      </c>
      <c r="AV152" s="13" t="s">
        <v>90</v>
      </c>
      <c r="AW152" s="13" t="s">
        <v>36</v>
      </c>
      <c r="AX152" s="13" t="s">
        <v>81</v>
      </c>
      <c r="AY152" s="177" t="s">
        <v>299</v>
      </c>
    </row>
    <row r="153" spans="2:65" s="15" customFormat="1">
      <c r="B153" s="190"/>
      <c r="D153" s="149" t="s">
        <v>1489</v>
      </c>
      <c r="E153" s="191" t="s">
        <v>1</v>
      </c>
      <c r="F153" s="192" t="s">
        <v>1549</v>
      </c>
      <c r="H153" s="193">
        <v>3.4740000000000002</v>
      </c>
      <c r="I153" s="194"/>
      <c r="L153" s="190"/>
      <c r="M153" s="195"/>
      <c r="T153" s="196"/>
      <c r="AT153" s="191" t="s">
        <v>1489</v>
      </c>
      <c r="AU153" s="191" t="s">
        <v>90</v>
      </c>
      <c r="AV153" s="15" t="s">
        <v>298</v>
      </c>
      <c r="AW153" s="15" t="s">
        <v>36</v>
      </c>
      <c r="AX153" s="15" t="s">
        <v>81</v>
      </c>
      <c r="AY153" s="191" t="s">
        <v>299</v>
      </c>
    </row>
    <row r="154" spans="2:65" s="12" customFormat="1">
      <c r="B154" s="170"/>
      <c r="D154" s="149" t="s">
        <v>1489</v>
      </c>
      <c r="E154" s="171" t="s">
        <v>1</v>
      </c>
      <c r="F154" s="172" t="s">
        <v>3222</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E155" s="177" t="s">
        <v>1</v>
      </c>
      <c r="F155" s="178" t="s">
        <v>3301</v>
      </c>
      <c r="H155" s="179">
        <v>119.232</v>
      </c>
      <c r="I155" s="180"/>
      <c r="L155" s="176"/>
      <c r="M155" s="181"/>
      <c r="T155" s="182"/>
      <c r="AT155" s="177" t="s">
        <v>1489</v>
      </c>
      <c r="AU155" s="177" t="s">
        <v>90</v>
      </c>
      <c r="AV155" s="13" t="s">
        <v>90</v>
      </c>
      <c r="AW155" s="13" t="s">
        <v>36</v>
      </c>
      <c r="AX155" s="13" t="s">
        <v>81</v>
      </c>
      <c r="AY155" s="177" t="s">
        <v>299</v>
      </c>
    </row>
    <row r="156" spans="2:65" s="13" customFormat="1">
      <c r="B156" s="176"/>
      <c r="D156" s="149" t="s">
        <v>1489</v>
      </c>
      <c r="E156" s="177" t="s">
        <v>1</v>
      </c>
      <c r="F156" s="178" t="s">
        <v>3224</v>
      </c>
      <c r="H156" s="179">
        <v>16.38</v>
      </c>
      <c r="I156" s="180"/>
      <c r="L156" s="176"/>
      <c r="M156" s="181"/>
      <c r="T156" s="182"/>
      <c r="AT156" s="177" t="s">
        <v>1489</v>
      </c>
      <c r="AU156" s="177" t="s">
        <v>90</v>
      </c>
      <c r="AV156" s="13" t="s">
        <v>90</v>
      </c>
      <c r="AW156" s="13" t="s">
        <v>36</v>
      </c>
      <c r="AX156" s="13" t="s">
        <v>81</v>
      </c>
      <c r="AY156" s="177" t="s">
        <v>299</v>
      </c>
    </row>
    <row r="157" spans="2:65" s="13" customFormat="1">
      <c r="B157" s="176"/>
      <c r="D157" s="149" t="s">
        <v>1489</v>
      </c>
      <c r="E157" s="177" t="s">
        <v>1</v>
      </c>
      <c r="F157" s="178" t="s">
        <v>1904</v>
      </c>
      <c r="H157" s="179">
        <v>4.3259999999999996</v>
      </c>
      <c r="I157" s="180"/>
      <c r="L157" s="176"/>
      <c r="M157" s="181"/>
      <c r="T157" s="182"/>
      <c r="AT157" s="177" t="s">
        <v>1489</v>
      </c>
      <c r="AU157" s="177" t="s">
        <v>90</v>
      </c>
      <c r="AV157" s="13" t="s">
        <v>90</v>
      </c>
      <c r="AW157" s="13" t="s">
        <v>36</v>
      </c>
      <c r="AX157" s="13" t="s">
        <v>81</v>
      </c>
      <c r="AY157" s="177" t="s">
        <v>299</v>
      </c>
    </row>
    <row r="158" spans="2:65" s="15" customFormat="1">
      <c r="B158" s="190"/>
      <c r="D158" s="149" t="s">
        <v>1489</v>
      </c>
      <c r="E158" s="191" t="s">
        <v>1</v>
      </c>
      <c r="F158" s="192" t="s">
        <v>1549</v>
      </c>
      <c r="H158" s="193">
        <v>139.93799999999999</v>
      </c>
      <c r="I158" s="194"/>
      <c r="L158" s="190"/>
      <c r="M158" s="195"/>
      <c r="T158" s="196"/>
      <c r="AT158" s="191" t="s">
        <v>1489</v>
      </c>
      <c r="AU158" s="191" t="s">
        <v>90</v>
      </c>
      <c r="AV158" s="15" t="s">
        <v>298</v>
      </c>
      <c r="AW158" s="15" t="s">
        <v>36</v>
      </c>
      <c r="AX158" s="15" t="s">
        <v>81</v>
      </c>
      <c r="AY158" s="191" t="s">
        <v>299</v>
      </c>
    </row>
    <row r="159" spans="2:65" s="14" customFormat="1">
      <c r="B159" s="183"/>
      <c r="D159" s="149" t="s">
        <v>1489</v>
      </c>
      <c r="E159" s="184" t="s">
        <v>1</v>
      </c>
      <c r="F159" s="185" t="s">
        <v>1496</v>
      </c>
      <c r="H159" s="186">
        <v>143.41200000000001</v>
      </c>
      <c r="I159" s="187"/>
      <c r="L159" s="183"/>
      <c r="M159" s="188"/>
      <c r="T159" s="189"/>
      <c r="AT159" s="184" t="s">
        <v>1489</v>
      </c>
      <c r="AU159" s="184" t="s">
        <v>90</v>
      </c>
      <c r="AV159" s="14" t="s">
        <v>318</v>
      </c>
      <c r="AW159" s="14" t="s">
        <v>36</v>
      </c>
      <c r="AX159" s="14" t="s">
        <v>81</v>
      </c>
      <c r="AY159" s="184" t="s">
        <v>299</v>
      </c>
    </row>
    <row r="160" spans="2:65" s="12" customFormat="1">
      <c r="B160" s="170"/>
      <c r="D160" s="149" t="s">
        <v>1489</v>
      </c>
      <c r="E160" s="171" t="s">
        <v>1</v>
      </c>
      <c r="F160" s="172" t="s">
        <v>2968</v>
      </c>
      <c r="H160" s="171" t="s">
        <v>1</v>
      </c>
      <c r="I160" s="173"/>
      <c r="L160" s="170"/>
      <c r="M160" s="174"/>
      <c r="T160" s="175"/>
      <c r="AT160" s="171" t="s">
        <v>1489</v>
      </c>
      <c r="AU160" s="171" t="s">
        <v>90</v>
      </c>
      <c r="AV160" s="12" t="s">
        <v>88</v>
      </c>
      <c r="AW160" s="12" t="s">
        <v>36</v>
      </c>
      <c r="AX160" s="12" t="s">
        <v>81</v>
      </c>
      <c r="AY160" s="171" t="s">
        <v>299</v>
      </c>
    </row>
    <row r="161" spans="2:65" s="13" customFormat="1">
      <c r="B161" s="176"/>
      <c r="D161" s="149" t="s">
        <v>1489</v>
      </c>
      <c r="E161" s="177" t="s">
        <v>1</v>
      </c>
      <c r="F161" s="178" t="s">
        <v>3302</v>
      </c>
      <c r="H161" s="179">
        <v>37.286999999999999</v>
      </c>
      <c r="I161" s="180"/>
      <c r="L161" s="176"/>
      <c r="M161" s="181"/>
      <c r="T161" s="182"/>
      <c r="AT161" s="177" t="s">
        <v>1489</v>
      </c>
      <c r="AU161" s="177" t="s">
        <v>90</v>
      </c>
      <c r="AV161" s="13" t="s">
        <v>90</v>
      </c>
      <c r="AW161" s="13" t="s">
        <v>36</v>
      </c>
      <c r="AX161" s="13" t="s">
        <v>88</v>
      </c>
      <c r="AY161" s="177" t="s">
        <v>299</v>
      </c>
    </row>
    <row r="162" spans="2:65" s="1" customFormat="1" ht="33" customHeight="1">
      <c r="B162" s="32"/>
      <c r="C162" s="136" t="s">
        <v>328</v>
      </c>
      <c r="D162" s="136" t="s">
        <v>302</v>
      </c>
      <c r="E162" s="137" t="s">
        <v>1811</v>
      </c>
      <c r="F162" s="138" t="s">
        <v>1812</v>
      </c>
      <c r="G162" s="139" t="s">
        <v>1520</v>
      </c>
      <c r="H162" s="140">
        <v>5.7359999999999998</v>
      </c>
      <c r="I162" s="141"/>
      <c r="J162" s="142">
        <f>ROUND(I162*H162,2)</f>
        <v>0</v>
      </c>
      <c r="K162" s="138" t="s">
        <v>1487</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3303</v>
      </c>
    </row>
    <row r="163" spans="2:65" s="12" customFormat="1">
      <c r="B163" s="170"/>
      <c r="D163" s="149" t="s">
        <v>1489</v>
      </c>
      <c r="E163" s="171" t="s">
        <v>1</v>
      </c>
      <c r="F163" s="172" t="s">
        <v>1490</v>
      </c>
      <c r="H163" s="171" t="s">
        <v>1</v>
      </c>
      <c r="I163" s="173"/>
      <c r="L163" s="170"/>
      <c r="M163" s="174"/>
      <c r="T163" s="175"/>
      <c r="AT163" s="171" t="s">
        <v>1489</v>
      </c>
      <c r="AU163" s="171" t="s">
        <v>90</v>
      </c>
      <c r="AV163" s="12" t="s">
        <v>88</v>
      </c>
      <c r="AW163" s="12" t="s">
        <v>36</v>
      </c>
      <c r="AX163" s="12" t="s">
        <v>81</v>
      </c>
      <c r="AY163" s="171" t="s">
        <v>299</v>
      </c>
    </row>
    <row r="164" spans="2:65" s="12" customFormat="1">
      <c r="B164" s="170"/>
      <c r="D164" s="149" t="s">
        <v>1489</v>
      </c>
      <c r="E164" s="171" t="s">
        <v>1</v>
      </c>
      <c r="F164" s="172" t="s">
        <v>3295</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1535</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E166" s="177" t="s">
        <v>1</v>
      </c>
      <c r="F166" s="178" t="s">
        <v>3304</v>
      </c>
      <c r="H166" s="179">
        <v>5.7359999999999998</v>
      </c>
      <c r="I166" s="180"/>
      <c r="L166" s="176"/>
      <c r="M166" s="181"/>
      <c r="T166" s="182"/>
      <c r="AT166" s="177" t="s">
        <v>1489</v>
      </c>
      <c r="AU166" s="177" t="s">
        <v>90</v>
      </c>
      <c r="AV166" s="13" t="s">
        <v>90</v>
      </c>
      <c r="AW166" s="13" t="s">
        <v>36</v>
      </c>
      <c r="AX166" s="13" t="s">
        <v>88</v>
      </c>
      <c r="AY166" s="177" t="s">
        <v>299</v>
      </c>
    </row>
    <row r="167" spans="2:65" s="1" customFormat="1" ht="33" customHeight="1">
      <c r="B167" s="32"/>
      <c r="C167" s="136" t="s">
        <v>333</v>
      </c>
      <c r="D167" s="136" t="s">
        <v>302</v>
      </c>
      <c r="E167" s="137" t="s">
        <v>1815</v>
      </c>
      <c r="F167" s="138" t="s">
        <v>1816</v>
      </c>
      <c r="G167" s="139" t="s">
        <v>1520</v>
      </c>
      <c r="H167" s="140">
        <v>100.38800000000001</v>
      </c>
      <c r="I167" s="141"/>
      <c r="J167" s="142">
        <f>ROUND(I167*H167,2)</f>
        <v>0</v>
      </c>
      <c r="K167" s="138" t="s">
        <v>1487</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3305</v>
      </c>
    </row>
    <row r="168" spans="2:65" s="12" customFormat="1">
      <c r="B168" s="170"/>
      <c r="D168" s="149" t="s">
        <v>1489</v>
      </c>
      <c r="E168" s="171" t="s">
        <v>1</v>
      </c>
      <c r="F168" s="172" t="s">
        <v>1490</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3295</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1540</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E171" s="177" t="s">
        <v>1</v>
      </c>
      <c r="F171" s="178" t="s">
        <v>3306</v>
      </c>
      <c r="H171" s="179">
        <v>100.38800000000001</v>
      </c>
      <c r="I171" s="180"/>
      <c r="L171" s="176"/>
      <c r="M171" s="181"/>
      <c r="T171" s="182"/>
      <c r="AT171" s="177" t="s">
        <v>1489</v>
      </c>
      <c r="AU171" s="177" t="s">
        <v>90</v>
      </c>
      <c r="AV171" s="13" t="s">
        <v>90</v>
      </c>
      <c r="AW171" s="13" t="s">
        <v>36</v>
      </c>
      <c r="AX171" s="13" t="s">
        <v>88</v>
      </c>
      <c r="AY171" s="177" t="s">
        <v>299</v>
      </c>
    </row>
    <row r="172" spans="2:65" s="1" customFormat="1" ht="24.15" customHeight="1">
      <c r="B172" s="32"/>
      <c r="C172" s="136" t="s">
        <v>337</v>
      </c>
      <c r="D172" s="136" t="s">
        <v>302</v>
      </c>
      <c r="E172" s="137" t="s">
        <v>1571</v>
      </c>
      <c r="F172" s="138" t="s">
        <v>1572</v>
      </c>
      <c r="G172" s="139" t="s">
        <v>1520</v>
      </c>
      <c r="H172" s="140">
        <v>4.7610000000000001</v>
      </c>
      <c r="I172" s="141"/>
      <c r="J172" s="142">
        <f>ROUND(I172*H172,2)</f>
        <v>0</v>
      </c>
      <c r="K172" s="138" t="s">
        <v>1487</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3307</v>
      </c>
    </row>
    <row r="173" spans="2:65" s="12" customFormat="1">
      <c r="B173" s="170"/>
      <c r="D173" s="149" t="s">
        <v>1489</v>
      </c>
      <c r="E173" s="171" t="s">
        <v>1</v>
      </c>
      <c r="F173" s="172" t="s">
        <v>1490</v>
      </c>
      <c r="H173" s="171" t="s">
        <v>1</v>
      </c>
      <c r="I173" s="173"/>
      <c r="L173" s="170"/>
      <c r="M173" s="174"/>
      <c r="T173" s="175"/>
      <c r="AT173" s="171" t="s">
        <v>1489</v>
      </c>
      <c r="AU173" s="171" t="s">
        <v>90</v>
      </c>
      <c r="AV173" s="12" t="s">
        <v>88</v>
      </c>
      <c r="AW173" s="12" t="s">
        <v>36</v>
      </c>
      <c r="AX173" s="12" t="s">
        <v>81</v>
      </c>
      <c r="AY173" s="171" t="s">
        <v>299</v>
      </c>
    </row>
    <row r="174" spans="2:65" s="12" customFormat="1">
      <c r="B174" s="170"/>
      <c r="D174" s="149" t="s">
        <v>1489</v>
      </c>
      <c r="E174" s="171" t="s">
        <v>1</v>
      </c>
      <c r="F174" s="172" t="s">
        <v>3295</v>
      </c>
      <c r="H174" s="171" t="s">
        <v>1</v>
      </c>
      <c r="I174" s="173"/>
      <c r="L174" s="170"/>
      <c r="M174" s="174"/>
      <c r="T174" s="175"/>
      <c r="AT174" s="171" t="s">
        <v>1489</v>
      </c>
      <c r="AU174" s="171" t="s">
        <v>90</v>
      </c>
      <c r="AV174" s="12" t="s">
        <v>88</v>
      </c>
      <c r="AW174" s="12" t="s">
        <v>36</v>
      </c>
      <c r="AX174" s="12" t="s">
        <v>81</v>
      </c>
      <c r="AY174" s="171" t="s">
        <v>299</v>
      </c>
    </row>
    <row r="175" spans="2:65" s="13" customFormat="1">
      <c r="B175" s="176"/>
      <c r="D175" s="149" t="s">
        <v>1489</v>
      </c>
      <c r="E175" s="177" t="s">
        <v>1</v>
      </c>
      <c r="F175" s="178" t="s">
        <v>2046</v>
      </c>
      <c r="H175" s="179">
        <v>2.8079999999999998</v>
      </c>
      <c r="I175" s="180"/>
      <c r="L175" s="176"/>
      <c r="M175" s="181"/>
      <c r="T175" s="182"/>
      <c r="AT175" s="177" t="s">
        <v>1489</v>
      </c>
      <c r="AU175" s="177" t="s">
        <v>90</v>
      </c>
      <c r="AV175" s="13" t="s">
        <v>90</v>
      </c>
      <c r="AW175" s="13" t="s">
        <v>36</v>
      </c>
      <c r="AX175" s="13" t="s">
        <v>81</v>
      </c>
      <c r="AY175" s="177" t="s">
        <v>299</v>
      </c>
    </row>
    <row r="176" spans="2:65" s="13" customFormat="1">
      <c r="B176" s="176"/>
      <c r="D176" s="149" t="s">
        <v>1489</v>
      </c>
      <c r="E176" s="177" t="s">
        <v>1</v>
      </c>
      <c r="F176" s="178" t="s">
        <v>1820</v>
      </c>
      <c r="H176" s="179">
        <v>1.9530000000000001</v>
      </c>
      <c r="I176" s="180"/>
      <c r="L176" s="176"/>
      <c r="M176" s="181"/>
      <c r="T176" s="182"/>
      <c r="AT176" s="177" t="s">
        <v>1489</v>
      </c>
      <c r="AU176" s="177" t="s">
        <v>90</v>
      </c>
      <c r="AV176" s="13" t="s">
        <v>90</v>
      </c>
      <c r="AW176" s="13" t="s">
        <v>36</v>
      </c>
      <c r="AX176" s="13" t="s">
        <v>81</v>
      </c>
      <c r="AY176" s="177" t="s">
        <v>299</v>
      </c>
    </row>
    <row r="177" spans="2:65" s="14" customFormat="1">
      <c r="B177" s="183"/>
      <c r="D177" s="149" t="s">
        <v>1489</v>
      </c>
      <c r="E177" s="184" t="s">
        <v>1</v>
      </c>
      <c r="F177" s="185" t="s">
        <v>1496</v>
      </c>
      <c r="H177" s="186">
        <v>4.7610000000000001</v>
      </c>
      <c r="I177" s="187"/>
      <c r="L177" s="183"/>
      <c r="M177" s="188"/>
      <c r="T177" s="189"/>
      <c r="AT177" s="184" t="s">
        <v>1489</v>
      </c>
      <c r="AU177" s="184" t="s">
        <v>90</v>
      </c>
      <c r="AV177" s="14" t="s">
        <v>318</v>
      </c>
      <c r="AW177" s="14" t="s">
        <v>36</v>
      </c>
      <c r="AX177" s="14" t="s">
        <v>88</v>
      </c>
      <c r="AY177" s="184" t="s">
        <v>299</v>
      </c>
    </row>
    <row r="178" spans="2:65" s="1" customFormat="1" ht="21.75" customHeight="1">
      <c r="B178" s="32"/>
      <c r="C178" s="136" t="s">
        <v>342</v>
      </c>
      <c r="D178" s="136" t="s">
        <v>302</v>
      </c>
      <c r="E178" s="137" t="s">
        <v>1595</v>
      </c>
      <c r="F178" s="138" t="s">
        <v>1596</v>
      </c>
      <c r="G178" s="139" t="s">
        <v>375</v>
      </c>
      <c r="H178" s="140">
        <v>227.762</v>
      </c>
      <c r="I178" s="141"/>
      <c r="J178" s="142">
        <f>ROUND(I178*H178,2)</f>
        <v>0</v>
      </c>
      <c r="K178" s="138" t="s">
        <v>1487</v>
      </c>
      <c r="L178" s="32"/>
      <c r="M178" s="143" t="s">
        <v>1</v>
      </c>
      <c r="N178" s="144" t="s">
        <v>46</v>
      </c>
      <c r="P178" s="145">
        <f>O178*H178</f>
        <v>0</v>
      </c>
      <c r="Q178" s="145">
        <v>5.8E-4</v>
      </c>
      <c r="R178" s="145">
        <f>Q178*H178</f>
        <v>0.13210195999999999</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3308</v>
      </c>
    </row>
    <row r="179" spans="2:65" s="12" customFormat="1">
      <c r="B179" s="170"/>
      <c r="D179" s="149" t="s">
        <v>1489</v>
      </c>
      <c r="E179" s="171" t="s">
        <v>1</v>
      </c>
      <c r="F179" s="172" t="s">
        <v>1490</v>
      </c>
      <c r="H179" s="171" t="s">
        <v>1</v>
      </c>
      <c r="I179" s="173"/>
      <c r="L179" s="170"/>
      <c r="M179" s="174"/>
      <c r="T179" s="175"/>
      <c r="AT179" s="171" t="s">
        <v>1489</v>
      </c>
      <c r="AU179" s="171" t="s">
        <v>90</v>
      </c>
      <c r="AV179" s="12" t="s">
        <v>88</v>
      </c>
      <c r="AW179" s="12" t="s">
        <v>36</v>
      </c>
      <c r="AX179" s="12" t="s">
        <v>81</v>
      </c>
      <c r="AY179" s="171" t="s">
        <v>299</v>
      </c>
    </row>
    <row r="180" spans="2:65" s="12" customFormat="1">
      <c r="B180" s="170"/>
      <c r="D180" s="149" t="s">
        <v>1489</v>
      </c>
      <c r="E180" s="171" t="s">
        <v>1</v>
      </c>
      <c r="F180" s="172" t="s">
        <v>3295</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E181" s="177" t="s">
        <v>1</v>
      </c>
      <c r="F181" s="178" t="s">
        <v>3309</v>
      </c>
      <c r="H181" s="179">
        <v>214.602</v>
      </c>
      <c r="I181" s="180"/>
      <c r="L181" s="176"/>
      <c r="M181" s="181"/>
      <c r="T181" s="182"/>
      <c r="AT181" s="177" t="s">
        <v>1489</v>
      </c>
      <c r="AU181" s="177" t="s">
        <v>90</v>
      </c>
      <c r="AV181" s="13" t="s">
        <v>90</v>
      </c>
      <c r="AW181" s="13" t="s">
        <v>36</v>
      </c>
      <c r="AX181" s="13" t="s">
        <v>81</v>
      </c>
      <c r="AY181" s="177" t="s">
        <v>299</v>
      </c>
    </row>
    <row r="182" spans="2:65" s="13" customFormat="1">
      <c r="B182" s="176"/>
      <c r="D182" s="149" t="s">
        <v>1489</v>
      </c>
      <c r="E182" s="177" t="s">
        <v>1</v>
      </c>
      <c r="F182" s="178" t="s">
        <v>3233</v>
      </c>
      <c r="H182" s="179">
        <v>13.16</v>
      </c>
      <c r="I182" s="180"/>
      <c r="L182" s="176"/>
      <c r="M182" s="181"/>
      <c r="T182" s="182"/>
      <c r="AT182" s="177" t="s">
        <v>1489</v>
      </c>
      <c r="AU182" s="177" t="s">
        <v>90</v>
      </c>
      <c r="AV182" s="13" t="s">
        <v>90</v>
      </c>
      <c r="AW182" s="13" t="s">
        <v>36</v>
      </c>
      <c r="AX182" s="13" t="s">
        <v>81</v>
      </c>
      <c r="AY182" s="177" t="s">
        <v>299</v>
      </c>
    </row>
    <row r="183" spans="2:65" s="14" customFormat="1">
      <c r="B183" s="183"/>
      <c r="D183" s="149" t="s">
        <v>1489</v>
      </c>
      <c r="E183" s="184" t="s">
        <v>1</v>
      </c>
      <c r="F183" s="185" t="s">
        <v>1496</v>
      </c>
      <c r="H183" s="186">
        <v>227.762</v>
      </c>
      <c r="I183" s="187"/>
      <c r="L183" s="183"/>
      <c r="M183" s="188"/>
      <c r="T183" s="189"/>
      <c r="AT183" s="184" t="s">
        <v>1489</v>
      </c>
      <c r="AU183" s="184" t="s">
        <v>90</v>
      </c>
      <c r="AV183" s="14" t="s">
        <v>318</v>
      </c>
      <c r="AW183" s="14" t="s">
        <v>36</v>
      </c>
      <c r="AX183" s="14" t="s">
        <v>88</v>
      </c>
      <c r="AY183" s="184" t="s">
        <v>299</v>
      </c>
    </row>
    <row r="184" spans="2:65" s="1" customFormat="1" ht="21.75" customHeight="1">
      <c r="B184" s="32"/>
      <c r="C184" s="136" t="s">
        <v>347</v>
      </c>
      <c r="D184" s="136" t="s">
        <v>302</v>
      </c>
      <c r="E184" s="137" t="s">
        <v>1605</v>
      </c>
      <c r="F184" s="138" t="s">
        <v>1606</v>
      </c>
      <c r="G184" s="139" t="s">
        <v>375</v>
      </c>
      <c r="H184" s="140">
        <v>227.762</v>
      </c>
      <c r="I184" s="141"/>
      <c r="J184" s="142">
        <f>ROUND(I184*H184,2)</f>
        <v>0</v>
      </c>
      <c r="K184" s="138" t="s">
        <v>1487</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3310</v>
      </c>
    </row>
    <row r="185" spans="2:65" s="1" customFormat="1" ht="37.950000000000003" customHeight="1">
      <c r="B185" s="32"/>
      <c r="C185" s="136" t="s">
        <v>351</v>
      </c>
      <c r="D185" s="136" t="s">
        <v>302</v>
      </c>
      <c r="E185" s="137" t="s">
        <v>1608</v>
      </c>
      <c r="F185" s="138" t="s">
        <v>1609</v>
      </c>
      <c r="G185" s="139" t="s">
        <v>1520</v>
      </c>
      <c r="H185" s="140">
        <v>86.046000000000006</v>
      </c>
      <c r="I185" s="141"/>
      <c r="J185" s="142">
        <f>ROUND(I185*H185,2)</f>
        <v>0</v>
      </c>
      <c r="K185" s="138" t="s">
        <v>1487</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3311</v>
      </c>
    </row>
    <row r="186" spans="2:65" s="12" customFormat="1">
      <c r="B186" s="170"/>
      <c r="D186" s="149" t="s">
        <v>1489</v>
      </c>
      <c r="E186" s="171" t="s">
        <v>1</v>
      </c>
      <c r="F186" s="172" t="s">
        <v>1490</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3295</v>
      </c>
      <c r="H187" s="171" t="s">
        <v>1</v>
      </c>
      <c r="I187" s="173"/>
      <c r="L187" s="170"/>
      <c r="M187" s="174"/>
      <c r="T187" s="175"/>
      <c r="AT187" s="171" t="s">
        <v>1489</v>
      </c>
      <c r="AU187" s="171" t="s">
        <v>90</v>
      </c>
      <c r="AV187" s="12" t="s">
        <v>88</v>
      </c>
      <c r="AW187" s="12" t="s">
        <v>36</v>
      </c>
      <c r="AX187" s="12" t="s">
        <v>81</v>
      </c>
      <c r="AY187" s="171" t="s">
        <v>299</v>
      </c>
    </row>
    <row r="188" spans="2:65" s="13" customFormat="1">
      <c r="B188" s="176"/>
      <c r="D188" s="149" t="s">
        <v>1489</v>
      </c>
      <c r="E188" s="177" t="s">
        <v>1</v>
      </c>
      <c r="F188" s="178" t="s">
        <v>3312</v>
      </c>
      <c r="H188" s="179">
        <v>43.023000000000003</v>
      </c>
      <c r="I188" s="180"/>
      <c r="L188" s="176"/>
      <c r="M188" s="181"/>
      <c r="T188" s="182"/>
      <c r="AT188" s="177" t="s">
        <v>1489</v>
      </c>
      <c r="AU188" s="177" t="s">
        <v>90</v>
      </c>
      <c r="AV188" s="13" t="s">
        <v>90</v>
      </c>
      <c r="AW188" s="13" t="s">
        <v>36</v>
      </c>
      <c r="AX188" s="13" t="s">
        <v>81</v>
      </c>
      <c r="AY188" s="177" t="s">
        <v>299</v>
      </c>
    </row>
    <row r="189" spans="2:65" s="13" customFormat="1">
      <c r="B189" s="176"/>
      <c r="D189" s="149" t="s">
        <v>1489</v>
      </c>
      <c r="E189" s="177" t="s">
        <v>1</v>
      </c>
      <c r="F189" s="178" t="s">
        <v>3313</v>
      </c>
      <c r="H189" s="179">
        <v>43.023000000000003</v>
      </c>
      <c r="I189" s="180"/>
      <c r="L189" s="176"/>
      <c r="M189" s="181"/>
      <c r="T189" s="182"/>
      <c r="AT189" s="177" t="s">
        <v>1489</v>
      </c>
      <c r="AU189" s="177" t="s">
        <v>90</v>
      </c>
      <c r="AV189" s="13" t="s">
        <v>90</v>
      </c>
      <c r="AW189" s="13" t="s">
        <v>36</v>
      </c>
      <c r="AX189" s="13" t="s">
        <v>81</v>
      </c>
      <c r="AY189" s="177" t="s">
        <v>299</v>
      </c>
    </row>
    <row r="190" spans="2:65" s="14" customFormat="1">
      <c r="B190" s="183"/>
      <c r="D190" s="149" t="s">
        <v>1489</v>
      </c>
      <c r="E190" s="184" t="s">
        <v>1</v>
      </c>
      <c r="F190" s="185" t="s">
        <v>1496</v>
      </c>
      <c r="H190" s="186">
        <v>86.046000000000006</v>
      </c>
      <c r="I190" s="187"/>
      <c r="L190" s="183"/>
      <c r="M190" s="188"/>
      <c r="T190" s="189"/>
      <c r="AT190" s="184" t="s">
        <v>1489</v>
      </c>
      <c r="AU190" s="184" t="s">
        <v>90</v>
      </c>
      <c r="AV190" s="14" t="s">
        <v>318</v>
      </c>
      <c r="AW190" s="14" t="s">
        <v>36</v>
      </c>
      <c r="AX190" s="14" t="s">
        <v>88</v>
      </c>
      <c r="AY190" s="184" t="s">
        <v>299</v>
      </c>
    </row>
    <row r="191" spans="2:65" s="1" customFormat="1" ht="37.950000000000003" customHeight="1">
      <c r="B191" s="32"/>
      <c r="C191" s="136" t="s">
        <v>8</v>
      </c>
      <c r="D191" s="136" t="s">
        <v>302</v>
      </c>
      <c r="E191" s="137" t="s">
        <v>1613</v>
      </c>
      <c r="F191" s="138" t="s">
        <v>1614</v>
      </c>
      <c r="G191" s="139" t="s">
        <v>1520</v>
      </c>
      <c r="H191" s="140">
        <v>114.732</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3314</v>
      </c>
    </row>
    <row r="192" spans="2:65" s="12" customFormat="1">
      <c r="B192" s="170"/>
      <c r="D192" s="149" t="s">
        <v>1489</v>
      </c>
      <c r="E192" s="171" t="s">
        <v>1</v>
      </c>
      <c r="F192" s="172" t="s">
        <v>1490</v>
      </c>
      <c r="H192" s="171" t="s">
        <v>1</v>
      </c>
      <c r="I192" s="173"/>
      <c r="L192" s="170"/>
      <c r="M192" s="174"/>
      <c r="T192" s="175"/>
      <c r="AT192" s="171" t="s">
        <v>1489</v>
      </c>
      <c r="AU192" s="171" t="s">
        <v>90</v>
      </c>
      <c r="AV192" s="12" t="s">
        <v>88</v>
      </c>
      <c r="AW192" s="12" t="s">
        <v>36</v>
      </c>
      <c r="AX192" s="12" t="s">
        <v>81</v>
      </c>
      <c r="AY192" s="171" t="s">
        <v>299</v>
      </c>
    </row>
    <row r="193" spans="2:65" s="12" customFormat="1">
      <c r="B193" s="170"/>
      <c r="D193" s="149" t="s">
        <v>1489</v>
      </c>
      <c r="E193" s="171" t="s">
        <v>1</v>
      </c>
      <c r="F193" s="172" t="s">
        <v>3295</v>
      </c>
      <c r="H193" s="171" t="s">
        <v>1</v>
      </c>
      <c r="I193" s="173"/>
      <c r="L193" s="170"/>
      <c r="M193" s="174"/>
      <c r="T193" s="175"/>
      <c r="AT193" s="171" t="s">
        <v>1489</v>
      </c>
      <c r="AU193" s="171" t="s">
        <v>90</v>
      </c>
      <c r="AV193" s="12" t="s">
        <v>88</v>
      </c>
      <c r="AW193" s="12" t="s">
        <v>36</v>
      </c>
      <c r="AX193" s="12" t="s">
        <v>81</v>
      </c>
      <c r="AY193" s="171" t="s">
        <v>299</v>
      </c>
    </row>
    <row r="194" spans="2:65" s="13" customFormat="1">
      <c r="B194" s="176"/>
      <c r="D194" s="149" t="s">
        <v>1489</v>
      </c>
      <c r="E194" s="177" t="s">
        <v>1</v>
      </c>
      <c r="F194" s="178" t="s">
        <v>3315</v>
      </c>
      <c r="H194" s="179">
        <v>57.366</v>
      </c>
      <c r="I194" s="180"/>
      <c r="L194" s="176"/>
      <c r="M194" s="181"/>
      <c r="T194" s="182"/>
      <c r="AT194" s="177" t="s">
        <v>1489</v>
      </c>
      <c r="AU194" s="177" t="s">
        <v>90</v>
      </c>
      <c r="AV194" s="13" t="s">
        <v>90</v>
      </c>
      <c r="AW194" s="13" t="s">
        <v>36</v>
      </c>
      <c r="AX194" s="13" t="s">
        <v>81</v>
      </c>
      <c r="AY194" s="177" t="s">
        <v>299</v>
      </c>
    </row>
    <row r="195" spans="2:65" s="13" customFormat="1">
      <c r="B195" s="176"/>
      <c r="D195" s="149" t="s">
        <v>1489</v>
      </c>
      <c r="E195" s="177" t="s">
        <v>1</v>
      </c>
      <c r="F195" s="178" t="s">
        <v>3316</v>
      </c>
      <c r="H195" s="179">
        <v>57.366</v>
      </c>
      <c r="I195" s="180"/>
      <c r="L195" s="176"/>
      <c r="M195" s="181"/>
      <c r="T195" s="182"/>
      <c r="AT195" s="177" t="s">
        <v>1489</v>
      </c>
      <c r="AU195" s="177" t="s">
        <v>90</v>
      </c>
      <c r="AV195" s="13" t="s">
        <v>90</v>
      </c>
      <c r="AW195" s="13" t="s">
        <v>36</v>
      </c>
      <c r="AX195" s="13" t="s">
        <v>81</v>
      </c>
      <c r="AY195" s="177" t="s">
        <v>299</v>
      </c>
    </row>
    <row r="196" spans="2:65" s="14" customFormat="1">
      <c r="B196" s="183"/>
      <c r="D196" s="149" t="s">
        <v>1489</v>
      </c>
      <c r="E196" s="184" t="s">
        <v>1</v>
      </c>
      <c r="F196" s="185" t="s">
        <v>1496</v>
      </c>
      <c r="H196" s="186">
        <v>114.732</v>
      </c>
      <c r="I196" s="187"/>
      <c r="L196" s="183"/>
      <c r="M196" s="188"/>
      <c r="T196" s="189"/>
      <c r="AT196" s="184" t="s">
        <v>1489</v>
      </c>
      <c r="AU196" s="184" t="s">
        <v>90</v>
      </c>
      <c r="AV196" s="14" t="s">
        <v>318</v>
      </c>
      <c r="AW196" s="14" t="s">
        <v>36</v>
      </c>
      <c r="AX196" s="14" t="s">
        <v>88</v>
      </c>
      <c r="AY196" s="184" t="s">
        <v>299</v>
      </c>
    </row>
    <row r="197" spans="2:65" s="1" customFormat="1" ht="37.950000000000003" customHeight="1">
      <c r="B197" s="32"/>
      <c r="C197" s="136" t="s">
        <v>362</v>
      </c>
      <c r="D197" s="136" t="s">
        <v>302</v>
      </c>
      <c r="E197" s="137" t="s">
        <v>1618</v>
      </c>
      <c r="F197" s="138" t="s">
        <v>1619</v>
      </c>
      <c r="G197" s="139" t="s">
        <v>1520</v>
      </c>
      <c r="H197" s="140">
        <v>43.021999999999998</v>
      </c>
      <c r="I197" s="141"/>
      <c r="J197" s="142">
        <f>ROUND(I197*H197,2)</f>
        <v>0</v>
      </c>
      <c r="K197" s="138" t="s">
        <v>1487</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3317</v>
      </c>
    </row>
    <row r="198" spans="2:65" s="12" customFormat="1">
      <c r="B198" s="170"/>
      <c r="D198" s="149" t="s">
        <v>1489</v>
      </c>
      <c r="E198" s="171" t="s">
        <v>1</v>
      </c>
      <c r="F198" s="172" t="s">
        <v>1490</v>
      </c>
      <c r="H198" s="171" t="s">
        <v>1</v>
      </c>
      <c r="I198" s="173"/>
      <c r="L198" s="170"/>
      <c r="M198" s="174"/>
      <c r="T198" s="175"/>
      <c r="AT198" s="171" t="s">
        <v>1489</v>
      </c>
      <c r="AU198" s="171" t="s">
        <v>90</v>
      </c>
      <c r="AV198" s="12" t="s">
        <v>88</v>
      </c>
      <c r="AW198" s="12" t="s">
        <v>36</v>
      </c>
      <c r="AX198" s="12" t="s">
        <v>81</v>
      </c>
      <c r="AY198" s="171" t="s">
        <v>299</v>
      </c>
    </row>
    <row r="199" spans="2:65" s="12" customFormat="1">
      <c r="B199" s="170"/>
      <c r="D199" s="149" t="s">
        <v>1489</v>
      </c>
      <c r="E199" s="171" t="s">
        <v>1</v>
      </c>
      <c r="F199" s="172" t="s">
        <v>3295</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3318</v>
      </c>
      <c r="H200" s="179">
        <v>43.021999999999998</v>
      </c>
      <c r="I200" s="180"/>
      <c r="L200" s="176"/>
      <c r="M200" s="181"/>
      <c r="T200" s="182"/>
      <c r="AT200" s="177" t="s">
        <v>1489</v>
      </c>
      <c r="AU200" s="177" t="s">
        <v>90</v>
      </c>
      <c r="AV200" s="13" t="s">
        <v>90</v>
      </c>
      <c r="AW200" s="13" t="s">
        <v>36</v>
      </c>
      <c r="AX200" s="13" t="s">
        <v>88</v>
      </c>
      <c r="AY200" s="177" t="s">
        <v>299</v>
      </c>
    </row>
    <row r="201" spans="2:65" s="1" customFormat="1" ht="37.950000000000003" customHeight="1">
      <c r="B201" s="32"/>
      <c r="C201" s="136" t="s">
        <v>367</v>
      </c>
      <c r="D201" s="136" t="s">
        <v>302</v>
      </c>
      <c r="E201" s="137" t="s">
        <v>1622</v>
      </c>
      <c r="F201" s="138" t="s">
        <v>1623</v>
      </c>
      <c r="G201" s="139" t="s">
        <v>1520</v>
      </c>
      <c r="H201" s="140">
        <v>301.154</v>
      </c>
      <c r="I201" s="141"/>
      <c r="J201" s="142">
        <f>ROUND(I201*H201,2)</f>
        <v>0</v>
      </c>
      <c r="K201" s="138" t="s">
        <v>1487</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3319</v>
      </c>
    </row>
    <row r="202" spans="2:65" s="13" customFormat="1">
      <c r="B202" s="176"/>
      <c r="D202" s="149" t="s">
        <v>1489</v>
      </c>
      <c r="F202" s="178" t="s">
        <v>3320</v>
      </c>
      <c r="H202" s="179">
        <v>301.154</v>
      </c>
      <c r="I202" s="180"/>
      <c r="L202" s="176"/>
      <c r="M202" s="181"/>
      <c r="T202" s="182"/>
      <c r="AT202" s="177" t="s">
        <v>1489</v>
      </c>
      <c r="AU202" s="177" t="s">
        <v>90</v>
      </c>
      <c r="AV202" s="13" t="s">
        <v>90</v>
      </c>
      <c r="AW202" s="13" t="s">
        <v>4</v>
      </c>
      <c r="AX202" s="13" t="s">
        <v>88</v>
      </c>
      <c r="AY202" s="177" t="s">
        <v>299</v>
      </c>
    </row>
    <row r="203" spans="2:65" s="1" customFormat="1" ht="24.15" customHeight="1">
      <c r="B203" s="32"/>
      <c r="C203" s="136" t="s">
        <v>372</v>
      </c>
      <c r="D203" s="136" t="s">
        <v>302</v>
      </c>
      <c r="E203" s="137" t="s">
        <v>1626</v>
      </c>
      <c r="F203" s="138" t="s">
        <v>1627</v>
      </c>
      <c r="G203" s="139" t="s">
        <v>1520</v>
      </c>
      <c r="H203" s="140">
        <v>43.023000000000003</v>
      </c>
      <c r="I203" s="141"/>
      <c r="J203" s="142">
        <f>ROUND(I203*H203,2)</f>
        <v>0</v>
      </c>
      <c r="K203" s="138" t="s">
        <v>1487</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3321</v>
      </c>
    </row>
    <row r="204" spans="2:65" s="12" customFormat="1">
      <c r="B204" s="170"/>
      <c r="D204" s="149" t="s">
        <v>1489</v>
      </c>
      <c r="E204" s="171" t="s">
        <v>1</v>
      </c>
      <c r="F204" s="172" t="s">
        <v>1490</v>
      </c>
      <c r="H204" s="171" t="s">
        <v>1</v>
      </c>
      <c r="I204" s="173"/>
      <c r="L204" s="170"/>
      <c r="M204" s="174"/>
      <c r="T204" s="175"/>
      <c r="AT204" s="171" t="s">
        <v>1489</v>
      </c>
      <c r="AU204" s="171" t="s">
        <v>90</v>
      </c>
      <c r="AV204" s="12" t="s">
        <v>88</v>
      </c>
      <c r="AW204" s="12" t="s">
        <v>36</v>
      </c>
      <c r="AX204" s="12" t="s">
        <v>81</v>
      </c>
      <c r="AY204" s="171" t="s">
        <v>299</v>
      </c>
    </row>
    <row r="205" spans="2:65" s="12" customFormat="1">
      <c r="B205" s="170"/>
      <c r="D205" s="149" t="s">
        <v>1489</v>
      </c>
      <c r="E205" s="171" t="s">
        <v>1</v>
      </c>
      <c r="F205" s="172" t="s">
        <v>3295</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3322</v>
      </c>
      <c r="H206" s="179">
        <v>43.023000000000003</v>
      </c>
      <c r="I206" s="180"/>
      <c r="L206" s="176"/>
      <c r="M206" s="181"/>
      <c r="T206" s="182"/>
      <c r="AT206" s="177" t="s">
        <v>1489</v>
      </c>
      <c r="AU206" s="177" t="s">
        <v>90</v>
      </c>
      <c r="AV206" s="13" t="s">
        <v>90</v>
      </c>
      <c r="AW206" s="13" t="s">
        <v>36</v>
      </c>
      <c r="AX206" s="13" t="s">
        <v>88</v>
      </c>
      <c r="AY206" s="177" t="s">
        <v>299</v>
      </c>
    </row>
    <row r="207" spans="2:65" s="1" customFormat="1" ht="24.15" customHeight="1">
      <c r="B207" s="32"/>
      <c r="C207" s="136" t="s">
        <v>378</v>
      </c>
      <c r="D207" s="136" t="s">
        <v>302</v>
      </c>
      <c r="E207" s="137" t="s">
        <v>1630</v>
      </c>
      <c r="F207" s="138" t="s">
        <v>1631</v>
      </c>
      <c r="G207" s="139" t="s">
        <v>1520</v>
      </c>
      <c r="H207" s="140">
        <v>57.366</v>
      </c>
      <c r="I207" s="141"/>
      <c r="J207" s="142">
        <f>ROUND(I207*H207,2)</f>
        <v>0</v>
      </c>
      <c r="K207" s="138" t="s">
        <v>1487</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3323</v>
      </c>
    </row>
    <row r="208" spans="2:65" s="12" customFormat="1">
      <c r="B208" s="170"/>
      <c r="D208" s="149" t="s">
        <v>1489</v>
      </c>
      <c r="E208" s="171" t="s">
        <v>1</v>
      </c>
      <c r="F208" s="172" t="s">
        <v>1490</v>
      </c>
      <c r="H208" s="171" t="s">
        <v>1</v>
      </c>
      <c r="I208" s="173"/>
      <c r="L208" s="170"/>
      <c r="M208" s="174"/>
      <c r="T208" s="175"/>
      <c r="AT208" s="171" t="s">
        <v>1489</v>
      </c>
      <c r="AU208" s="171" t="s">
        <v>90</v>
      </c>
      <c r="AV208" s="12" t="s">
        <v>88</v>
      </c>
      <c r="AW208" s="12" t="s">
        <v>36</v>
      </c>
      <c r="AX208" s="12" t="s">
        <v>81</v>
      </c>
      <c r="AY208" s="171" t="s">
        <v>299</v>
      </c>
    </row>
    <row r="209" spans="2:65" s="12" customFormat="1">
      <c r="B209" s="170"/>
      <c r="D209" s="149" t="s">
        <v>1489</v>
      </c>
      <c r="E209" s="171" t="s">
        <v>1</v>
      </c>
      <c r="F209" s="172" t="s">
        <v>3295</v>
      </c>
      <c r="H209" s="171" t="s">
        <v>1</v>
      </c>
      <c r="I209" s="173"/>
      <c r="L209" s="170"/>
      <c r="M209" s="174"/>
      <c r="T209" s="175"/>
      <c r="AT209" s="171" t="s">
        <v>1489</v>
      </c>
      <c r="AU209" s="171" t="s">
        <v>90</v>
      </c>
      <c r="AV209" s="12" t="s">
        <v>88</v>
      </c>
      <c r="AW209" s="12" t="s">
        <v>36</v>
      </c>
      <c r="AX209" s="12" t="s">
        <v>81</v>
      </c>
      <c r="AY209" s="171" t="s">
        <v>299</v>
      </c>
    </row>
    <row r="210" spans="2:65" s="13" customFormat="1">
      <c r="B210" s="176"/>
      <c r="D210" s="149" t="s">
        <v>1489</v>
      </c>
      <c r="E210" s="177" t="s">
        <v>1</v>
      </c>
      <c r="F210" s="178" t="s">
        <v>3324</v>
      </c>
      <c r="H210" s="179">
        <v>57.366</v>
      </c>
      <c r="I210" s="180"/>
      <c r="L210" s="176"/>
      <c r="M210" s="181"/>
      <c r="T210" s="182"/>
      <c r="AT210" s="177" t="s">
        <v>1489</v>
      </c>
      <c r="AU210" s="177" t="s">
        <v>90</v>
      </c>
      <c r="AV210" s="13" t="s">
        <v>90</v>
      </c>
      <c r="AW210" s="13" t="s">
        <v>36</v>
      </c>
      <c r="AX210" s="13" t="s">
        <v>88</v>
      </c>
      <c r="AY210" s="177" t="s">
        <v>299</v>
      </c>
    </row>
    <row r="211" spans="2:65" s="1" customFormat="1" ht="33" customHeight="1">
      <c r="B211" s="32"/>
      <c r="C211" s="136" t="s">
        <v>384</v>
      </c>
      <c r="D211" s="136" t="s">
        <v>302</v>
      </c>
      <c r="E211" s="137" t="s">
        <v>1634</v>
      </c>
      <c r="F211" s="138" t="s">
        <v>1635</v>
      </c>
      <c r="G211" s="139" t="s">
        <v>1636</v>
      </c>
      <c r="H211" s="140">
        <v>73.137</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3325</v>
      </c>
    </row>
    <row r="212" spans="2:65" s="12" customFormat="1">
      <c r="B212" s="170"/>
      <c r="D212" s="149" t="s">
        <v>1489</v>
      </c>
      <c r="E212" s="171" t="s">
        <v>1</v>
      </c>
      <c r="F212" s="172" t="s">
        <v>1490</v>
      </c>
      <c r="H212" s="171" t="s">
        <v>1</v>
      </c>
      <c r="I212" s="173"/>
      <c r="L212" s="170"/>
      <c r="M212" s="174"/>
      <c r="T212" s="175"/>
      <c r="AT212" s="171" t="s">
        <v>1489</v>
      </c>
      <c r="AU212" s="171" t="s">
        <v>90</v>
      </c>
      <c r="AV212" s="12" t="s">
        <v>88</v>
      </c>
      <c r="AW212" s="12" t="s">
        <v>36</v>
      </c>
      <c r="AX212" s="12" t="s">
        <v>81</v>
      </c>
      <c r="AY212" s="171" t="s">
        <v>299</v>
      </c>
    </row>
    <row r="213" spans="2:65" s="12" customFormat="1">
      <c r="B213" s="170"/>
      <c r="D213" s="149" t="s">
        <v>1489</v>
      </c>
      <c r="E213" s="171" t="s">
        <v>1</v>
      </c>
      <c r="F213" s="172" t="s">
        <v>3295</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E214" s="177" t="s">
        <v>1</v>
      </c>
      <c r="F214" s="178" t="s">
        <v>3326</v>
      </c>
      <c r="H214" s="179">
        <v>73.137</v>
      </c>
      <c r="I214" s="180"/>
      <c r="L214" s="176"/>
      <c r="M214" s="181"/>
      <c r="T214" s="182"/>
      <c r="AT214" s="177" t="s">
        <v>1489</v>
      </c>
      <c r="AU214" s="177" t="s">
        <v>90</v>
      </c>
      <c r="AV214" s="13" t="s">
        <v>90</v>
      </c>
      <c r="AW214" s="13" t="s">
        <v>36</v>
      </c>
      <c r="AX214" s="13" t="s">
        <v>88</v>
      </c>
      <c r="AY214" s="177" t="s">
        <v>299</v>
      </c>
    </row>
    <row r="215" spans="2:65" s="1" customFormat="1" ht="16.5" customHeight="1">
      <c r="B215" s="32"/>
      <c r="C215" s="136" t="s">
        <v>389</v>
      </c>
      <c r="D215" s="136" t="s">
        <v>302</v>
      </c>
      <c r="E215" s="137" t="s">
        <v>1639</v>
      </c>
      <c r="F215" s="138" t="s">
        <v>1640</v>
      </c>
      <c r="G215" s="139" t="s">
        <v>1520</v>
      </c>
      <c r="H215" s="140">
        <v>100.389</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3327</v>
      </c>
    </row>
    <row r="216" spans="2:65" s="12" customFormat="1">
      <c r="B216" s="170"/>
      <c r="D216" s="149" t="s">
        <v>1489</v>
      </c>
      <c r="E216" s="171" t="s">
        <v>1</v>
      </c>
      <c r="F216" s="172" t="s">
        <v>1490</v>
      </c>
      <c r="H216" s="171" t="s">
        <v>1</v>
      </c>
      <c r="I216" s="173"/>
      <c r="L216" s="170"/>
      <c r="M216" s="174"/>
      <c r="T216" s="175"/>
      <c r="AT216" s="171" t="s">
        <v>1489</v>
      </c>
      <c r="AU216" s="171" t="s">
        <v>90</v>
      </c>
      <c r="AV216" s="12" t="s">
        <v>88</v>
      </c>
      <c r="AW216" s="12" t="s">
        <v>36</v>
      </c>
      <c r="AX216" s="12" t="s">
        <v>81</v>
      </c>
      <c r="AY216" s="171" t="s">
        <v>299</v>
      </c>
    </row>
    <row r="217" spans="2:65" s="12" customFormat="1">
      <c r="B217" s="170"/>
      <c r="D217" s="149" t="s">
        <v>1489</v>
      </c>
      <c r="E217" s="171" t="s">
        <v>1</v>
      </c>
      <c r="F217" s="172" t="s">
        <v>3295</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E218" s="177" t="s">
        <v>1</v>
      </c>
      <c r="F218" s="178" t="s">
        <v>3328</v>
      </c>
      <c r="H218" s="179">
        <v>100.389</v>
      </c>
      <c r="I218" s="180"/>
      <c r="L218" s="176"/>
      <c r="M218" s="181"/>
      <c r="T218" s="182"/>
      <c r="AT218" s="177" t="s">
        <v>1489</v>
      </c>
      <c r="AU218" s="177" t="s">
        <v>90</v>
      </c>
      <c r="AV218" s="13" t="s">
        <v>90</v>
      </c>
      <c r="AW218" s="13" t="s">
        <v>36</v>
      </c>
      <c r="AX218" s="13" t="s">
        <v>88</v>
      </c>
      <c r="AY218" s="177" t="s">
        <v>299</v>
      </c>
    </row>
    <row r="219" spans="2:65" s="1" customFormat="1" ht="24.15" customHeight="1">
      <c r="B219" s="32"/>
      <c r="C219" s="136" t="s">
        <v>394</v>
      </c>
      <c r="D219" s="136" t="s">
        <v>302</v>
      </c>
      <c r="E219" s="137" t="s">
        <v>1643</v>
      </c>
      <c r="F219" s="138" t="s">
        <v>1644</v>
      </c>
      <c r="G219" s="139" t="s">
        <v>1520</v>
      </c>
      <c r="H219" s="140">
        <v>100.776</v>
      </c>
      <c r="I219" s="141"/>
      <c r="J219" s="142">
        <f>ROUND(I219*H219,2)</f>
        <v>0</v>
      </c>
      <c r="K219" s="138" t="s">
        <v>1487</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3329</v>
      </c>
    </row>
    <row r="220" spans="2:65" s="12" customFormat="1">
      <c r="B220" s="170"/>
      <c r="D220" s="149" t="s">
        <v>1489</v>
      </c>
      <c r="E220" s="171" t="s">
        <v>1</v>
      </c>
      <c r="F220" s="172" t="s">
        <v>1490</v>
      </c>
      <c r="H220" s="171" t="s">
        <v>1</v>
      </c>
      <c r="I220" s="173"/>
      <c r="L220" s="170"/>
      <c r="M220" s="174"/>
      <c r="T220" s="175"/>
      <c r="AT220" s="171" t="s">
        <v>1489</v>
      </c>
      <c r="AU220" s="171" t="s">
        <v>90</v>
      </c>
      <c r="AV220" s="12" t="s">
        <v>88</v>
      </c>
      <c r="AW220" s="12" t="s">
        <v>36</v>
      </c>
      <c r="AX220" s="12" t="s">
        <v>81</v>
      </c>
      <c r="AY220" s="171" t="s">
        <v>299</v>
      </c>
    </row>
    <row r="221" spans="2:65" s="12" customFormat="1">
      <c r="B221" s="170"/>
      <c r="D221" s="149" t="s">
        <v>1489</v>
      </c>
      <c r="E221" s="171" t="s">
        <v>1</v>
      </c>
      <c r="F221" s="172" t="s">
        <v>3295</v>
      </c>
      <c r="H221" s="171" t="s">
        <v>1</v>
      </c>
      <c r="I221" s="173"/>
      <c r="L221" s="170"/>
      <c r="M221" s="174"/>
      <c r="T221" s="175"/>
      <c r="AT221" s="171" t="s">
        <v>1489</v>
      </c>
      <c r="AU221" s="171" t="s">
        <v>90</v>
      </c>
      <c r="AV221" s="12" t="s">
        <v>88</v>
      </c>
      <c r="AW221" s="12" t="s">
        <v>36</v>
      </c>
      <c r="AX221" s="12" t="s">
        <v>81</v>
      </c>
      <c r="AY221" s="171" t="s">
        <v>299</v>
      </c>
    </row>
    <row r="222" spans="2:65" s="12" customFormat="1">
      <c r="B222" s="170"/>
      <c r="D222" s="149" t="s">
        <v>1489</v>
      </c>
      <c r="E222" s="171" t="s">
        <v>1</v>
      </c>
      <c r="F222" s="172" t="s">
        <v>1934</v>
      </c>
      <c r="H222" s="171" t="s">
        <v>1</v>
      </c>
      <c r="I222" s="173"/>
      <c r="L222" s="170"/>
      <c r="M222" s="174"/>
      <c r="T222" s="175"/>
      <c r="AT222" s="171" t="s">
        <v>1489</v>
      </c>
      <c r="AU222" s="171" t="s">
        <v>90</v>
      </c>
      <c r="AV222" s="12" t="s">
        <v>88</v>
      </c>
      <c r="AW222" s="12" t="s">
        <v>36</v>
      </c>
      <c r="AX222" s="12" t="s">
        <v>81</v>
      </c>
      <c r="AY222" s="171" t="s">
        <v>299</v>
      </c>
    </row>
    <row r="223" spans="2:65" s="13" customFormat="1">
      <c r="B223" s="176"/>
      <c r="D223" s="149" t="s">
        <v>1489</v>
      </c>
      <c r="E223" s="177" t="s">
        <v>1</v>
      </c>
      <c r="F223" s="178" t="s">
        <v>3330</v>
      </c>
      <c r="H223" s="179">
        <v>2.1240000000000001</v>
      </c>
      <c r="I223" s="180"/>
      <c r="L223" s="176"/>
      <c r="M223" s="181"/>
      <c r="T223" s="182"/>
      <c r="AT223" s="177" t="s">
        <v>1489</v>
      </c>
      <c r="AU223" s="177" t="s">
        <v>90</v>
      </c>
      <c r="AV223" s="13" t="s">
        <v>90</v>
      </c>
      <c r="AW223" s="13" t="s">
        <v>36</v>
      </c>
      <c r="AX223" s="13" t="s">
        <v>81</v>
      </c>
      <c r="AY223" s="177" t="s">
        <v>299</v>
      </c>
    </row>
    <row r="224" spans="2:65" s="12" customFormat="1">
      <c r="B224" s="170"/>
      <c r="D224" s="149" t="s">
        <v>1489</v>
      </c>
      <c r="E224" s="171" t="s">
        <v>1</v>
      </c>
      <c r="F224" s="172" t="s">
        <v>3331</v>
      </c>
      <c r="H224" s="171" t="s">
        <v>1</v>
      </c>
      <c r="I224" s="173"/>
      <c r="L224" s="170"/>
      <c r="M224" s="174"/>
      <c r="T224" s="175"/>
      <c r="AT224" s="171" t="s">
        <v>1489</v>
      </c>
      <c r="AU224" s="171" t="s">
        <v>90</v>
      </c>
      <c r="AV224" s="12" t="s">
        <v>88</v>
      </c>
      <c r="AW224" s="12" t="s">
        <v>36</v>
      </c>
      <c r="AX224" s="12" t="s">
        <v>81</v>
      </c>
      <c r="AY224" s="171" t="s">
        <v>299</v>
      </c>
    </row>
    <row r="225" spans="2:65" s="12" customFormat="1">
      <c r="B225" s="170"/>
      <c r="D225" s="149" t="s">
        <v>1489</v>
      </c>
      <c r="E225" s="171" t="s">
        <v>1</v>
      </c>
      <c r="F225" s="172" t="s">
        <v>3332</v>
      </c>
      <c r="H225" s="171" t="s">
        <v>1</v>
      </c>
      <c r="I225" s="173"/>
      <c r="L225" s="170"/>
      <c r="M225" s="174"/>
      <c r="T225" s="175"/>
      <c r="AT225" s="171" t="s">
        <v>1489</v>
      </c>
      <c r="AU225" s="171" t="s">
        <v>90</v>
      </c>
      <c r="AV225" s="12" t="s">
        <v>88</v>
      </c>
      <c r="AW225" s="12" t="s">
        <v>36</v>
      </c>
      <c r="AX225" s="12" t="s">
        <v>81</v>
      </c>
      <c r="AY225" s="171" t="s">
        <v>299</v>
      </c>
    </row>
    <row r="226" spans="2:65" s="12" customFormat="1">
      <c r="B226" s="170"/>
      <c r="D226" s="149" t="s">
        <v>1489</v>
      </c>
      <c r="E226" s="171" t="s">
        <v>1</v>
      </c>
      <c r="F226" s="172" t="s">
        <v>3257</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3333</v>
      </c>
      <c r="H227" s="179">
        <v>98.652000000000001</v>
      </c>
      <c r="I227" s="180"/>
      <c r="L227" s="176"/>
      <c r="M227" s="181"/>
      <c r="T227" s="182"/>
      <c r="AT227" s="177" t="s">
        <v>1489</v>
      </c>
      <c r="AU227" s="177" t="s">
        <v>90</v>
      </c>
      <c r="AV227" s="13" t="s">
        <v>90</v>
      </c>
      <c r="AW227" s="13" t="s">
        <v>36</v>
      </c>
      <c r="AX227" s="13" t="s">
        <v>81</v>
      </c>
      <c r="AY227" s="177" t="s">
        <v>299</v>
      </c>
    </row>
    <row r="228" spans="2:65" s="12" customFormat="1">
      <c r="B228" s="170"/>
      <c r="D228" s="149" t="s">
        <v>1489</v>
      </c>
      <c r="E228" s="171" t="s">
        <v>1</v>
      </c>
      <c r="F228" s="172" t="s">
        <v>1649</v>
      </c>
      <c r="H228" s="171" t="s">
        <v>1</v>
      </c>
      <c r="I228" s="173"/>
      <c r="L228" s="170"/>
      <c r="M228" s="174"/>
      <c r="T228" s="175"/>
      <c r="AT228" s="171" t="s">
        <v>1489</v>
      </c>
      <c r="AU228" s="171" t="s">
        <v>90</v>
      </c>
      <c r="AV228" s="12" t="s">
        <v>88</v>
      </c>
      <c r="AW228" s="12" t="s">
        <v>36</v>
      </c>
      <c r="AX228" s="12" t="s">
        <v>81</v>
      </c>
      <c r="AY228" s="171" t="s">
        <v>299</v>
      </c>
    </row>
    <row r="229" spans="2:65" s="14" customFormat="1">
      <c r="B229" s="183"/>
      <c r="D229" s="149" t="s">
        <v>1489</v>
      </c>
      <c r="E229" s="184" t="s">
        <v>1</v>
      </c>
      <c r="F229" s="185" t="s">
        <v>1496</v>
      </c>
      <c r="H229" s="186">
        <v>100.776</v>
      </c>
      <c r="I229" s="187"/>
      <c r="L229" s="183"/>
      <c r="M229" s="188"/>
      <c r="T229" s="189"/>
      <c r="AT229" s="184" t="s">
        <v>1489</v>
      </c>
      <c r="AU229" s="184" t="s">
        <v>90</v>
      </c>
      <c r="AV229" s="14" t="s">
        <v>318</v>
      </c>
      <c r="AW229" s="14" t="s">
        <v>36</v>
      </c>
      <c r="AX229" s="14" t="s">
        <v>88</v>
      </c>
      <c r="AY229" s="184" t="s">
        <v>299</v>
      </c>
    </row>
    <row r="230" spans="2:65" s="1" customFormat="1" ht="24.15" customHeight="1">
      <c r="B230" s="32"/>
      <c r="C230" s="158" t="s">
        <v>399</v>
      </c>
      <c r="D230" s="158" t="s">
        <v>340</v>
      </c>
      <c r="E230" s="159" t="s">
        <v>1665</v>
      </c>
      <c r="F230" s="160" t="s">
        <v>1666</v>
      </c>
      <c r="G230" s="161" t="s">
        <v>1520</v>
      </c>
      <c r="H230" s="162">
        <v>0.43</v>
      </c>
      <c r="I230" s="163"/>
      <c r="J230" s="164">
        <f>ROUND(I230*H230,2)</f>
        <v>0</v>
      </c>
      <c r="K230" s="160" t="s">
        <v>1</v>
      </c>
      <c r="L230" s="165"/>
      <c r="M230" s="166" t="s">
        <v>1</v>
      </c>
      <c r="N230" s="167" t="s">
        <v>46</v>
      </c>
      <c r="P230" s="145">
        <f>O230*H230</f>
        <v>0</v>
      </c>
      <c r="Q230" s="145">
        <v>0</v>
      </c>
      <c r="R230" s="145">
        <f>Q230*H230</f>
        <v>0</v>
      </c>
      <c r="S230" s="145">
        <v>0</v>
      </c>
      <c r="T230" s="146">
        <f>S230*H230</f>
        <v>0</v>
      </c>
      <c r="AR230" s="147" t="s">
        <v>337</v>
      </c>
      <c r="AT230" s="147" t="s">
        <v>340</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3334</v>
      </c>
    </row>
    <row r="231" spans="2:65" s="12" customFormat="1">
      <c r="B231" s="170"/>
      <c r="D231" s="149" t="s">
        <v>1489</v>
      </c>
      <c r="E231" s="171" t="s">
        <v>1</v>
      </c>
      <c r="F231" s="172" t="s">
        <v>1490</v>
      </c>
      <c r="H231" s="171" t="s">
        <v>1</v>
      </c>
      <c r="I231" s="173"/>
      <c r="L231" s="170"/>
      <c r="M231" s="174"/>
      <c r="T231" s="175"/>
      <c r="AT231" s="171" t="s">
        <v>1489</v>
      </c>
      <c r="AU231" s="171" t="s">
        <v>90</v>
      </c>
      <c r="AV231" s="12" t="s">
        <v>88</v>
      </c>
      <c r="AW231" s="12" t="s">
        <v>36</v>
      </c>
      <c r="AX231" s="12" t="s">
        <v>81</v>
      </c>
      <c r="AY231" s="171" t="s">
        <v>299</v>
      </c>
    </row>
    <row r="232" spans="2:65" s="12" customFormat="1">
      <c r="B232" s="170"/>
      <c r="D232" s="149" t="s">
        <v>1489</v>
      </c>
      <c r="E232" s="171" t="s">
        <v>1</v>
      </c>
      <c r="F232" s="172" t="s">
        <v>3295</v>
      </c>
      <c r="H232" s="171" t="s">
        <v>1</v>
      </c>
      <c r="I232" s="173"/>
      <c r="L232" s="170"/>
      <c r="M232" s="174"/>
      <c r="T232" s="175"/>
      <c r="AT232" s="171" t="s">
        <v>1489</v>
      </c>
      <c r="AU232" s="171" t="s">
        <v>90</v>
      </c>
      <c r="AV232" s="12" t="s">
        <v>88</v>
      </c>
      <c r="AW232" s="12" t="s">
        <v>36</v>
      </c>
      <c r="AX232" s="12" t="s">
        <v>81</v>
      </c>
      <c r="AY232" s="171" t="s">
        <v>299</v>
      </c>
    </row>
    <row r="233" spans="2:65" s="12" customFormat="1">
      <c r="B233" s="170"/>
      <c r="D233" s="149" t="s">
        <v>1489</v>
      </c>
      <c r="E233" s="171" t="s">
        <v>1</v>
      </c>
      <c r="F233" s="172" t="s">
        <v>1668</v>
      </c>
      <c r="H233" s="171" t="s">
        <v>1</v>
      </c>
      <c r="I233" s="173"/>
      <c r="L233" s="170"/>
      <c r="M233" s="174"/>
      <c r="T233" s="175"/>
      <c r="AT233" s="171" t="s">
        <v>1489</v>
      </c>
      <c r="AU233" s="171" t="s">
        <v>90</v>
      </c>
      <c r="AV233" s="12" t="s">
        <v>88</v>
      </c>
      <c r="AW233" s="12" t="s">
        <v>36</v>
      </c>
      <c r="AX233" s="12" t="s">
        <v>81</v>
      </c>
      <c r="AY233" s="171" t="s">
        <v>299</v>
      </c>
    </row>
    <row r="234" spans="2:65" s="13" customFormat="1">
      <c r="B234" s="176"/>
      <c r="D234" s="149" t="s">
        <v>1489</v>
      </c>
      <c r="E234" s="177" t="s">
        <v>1</v>
      </c>
      <c r="F234" s="178" t="s">
        <v>3335</v>
      </c>
      <c r="H234" s="179">
        <v>0.43</v>
      </c>
      <c r="I234" s="180"/>
      <c r="L234" s="176"/>
      <c r="M234" s="181"/>
      <c r="T234" s="182"/>
      <c r="AT234" s="177" t="s">
        <v>1489</v>
      </c>
      <c r="AU234" s="177" t="s">
        <v>90</v>
      </c>
      <c r="AV234" s="13" t="s">
        <v>90</v>
      </c>
      <c r="AW234" s="13" t="s">
        <v>36</v>
      </c>
      <c r="AX234" s="13" t="s">
        <v>88</v>
      </c>
      <c r="AY234" s="177" t="s">
        <v>299</v>
      </c>
    </row>
    <row r="235" spans="2:65" s="1" customFormat="1" ht="24.15" customHeight="1">
      <c r="B235" s="32"/>
      <c r="C235" s="136" t="s">
        <v>7</v>
      </c>
      <c r="D235" s="136" t="s">
        <v>302</v>
      </c>
      <c r="E235" s="137" t="s">
        <v>1670</v>
      </c>
      <c r="F235" s="138" t="s">
        <v>1671</v>
      </c>
      <c r="G235" s="139" t="s">
        <v>1520</v>
      </c>
      <c r="H235" s="140">
        <v>29.646999999999998</v>
      </c>
      <c r="I235" s="141"/>
      <c r="J235" s="142">
        <f>ROUND(I235*H235,2)</f>
        <v>0</v>
      </c>
      <c r="K235" s="138" t="s">
        <v>1487</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3336</v>
      </c>
    </row>
    <row r="236" spans="2:65" s="12" customFormat="1">
      <c r="B236" s="170"/>
      <c r="D236" s="149" t="s">
        <v>1489</v>
      </c>
      <c r="E236" s="171" t="s">
        <v>1</v>
      </c>
      <c r="F236" s="172" t="s">
        <v>1490</v>
      </c>
      <c r="H236" s="171" t="s">
        <v>1</v>
      </c>
      <c r="I236" s="173"/>
      <c r="L236" s="170"/>
      <c r="M236" s="174"/>
      <c r="T236" s="175"/>
      <c r="AT236" s="171" t="s">
        <v>1489</v>
      </c>
      <c r="AU236" s="171" t="s">
        <v>90</v>
      </c>
      <c r="AV236" s="12" t="s">
        <v>88</v>
      </c>
      <c r="AW236" s="12" t="s">
        <v>36</v>
      </c>
      <c r="AX236" s="12" t="s">
        <v>81</v>
      </c>
      <c r="AY236" s="171" t="s">
        <v>299</v>
      </c>
    </row>
    <row r="237" spans="2:65" s="12" customFormat="1">
      <c r="B237" s="170"/>
      <c r="D237" s="149" t="s">
        <v>1489</v>
      </c>
      <c r="E237" s="171" t="s">
        <v>1</v>
      </c>
      <c r="F237" s="172" t="s">
        <v>3295</v>
      </c>
      <c r="H237" s="171" t="s">
        <v>1</v>
      </c>
      <c r="I237" s="173"/>
      <c r="L237" s="170"/>
      <c r="M237" s="174"/>
      <c r="T237" s="175"/>
      <c r="AT237" s="171" t="s">
        <v>1489</v>
      </c>
      <c r="AU237" s="171" t="s">
        <v>90</v>
      </c>
      <c r="AV237" s="12" t="s">
        <v>88</v>
      </c>
      <c r="AW237" s="12" t="s">
        <v>36</v>
      </c>
      <c r="AX237" s="12" t="s">
        <v>81</v>
      </c>
      <c r="AY237" s="171" t="s">
        <v>299</v>
      </c>
    </row>
    <row r="238" spans="2:65" s="13" customFormat="1">
      <c r="B238" s="176"/>
      <c r="D238" s="149" t="s">
        <v>1489</v>
      </c>
      <c r="E238" s="177" t="s">
        <v>1</v>
      </c>
      <c r="F238" s="178" t="s">
        <v>3337</v>
      </c>
      <c r="H238" s="179">
        <v>1.08</v>
      </c>
      <c r="I238" s="180"/>
      <c r="L238" s="176"/>
      <c r="M238" s="181"/>
      <c r="T238" s="182"/>
      <c r="AT238" s="177" t="s">
        <v>1489</v>
      </c>
      <c r="AU238" s="177" t="s">
        <v>90</v>
      </c>
      <c r="AV238" s="13" t="s">
        <v>90</v>
      </c>
      <c r="AW238" s="13" t="s">
        <v>36</v>
      </c>
      <c r="AX238" s="13" t="s">
        <v>81</v>
      </c>
      <c r="AY238" s="177" t="s">
        <v>299</v>
      </c>
    </row>
    <row r="239" spans="2:65" s="13" customFormat="1">
      <c r="B239" s="176"/>
      <c r="D239" s="149" t="s">
        <v>1489</v>
      </c>
      <c r="E239" s="177" t="s">
        <v>1</v>
      </c>
      <c r="F239" s="178" t="s">
        <v>3338</v>
      </c>
      <c r="H239" s="179">
        <v>31.795000000000002</v>
      </c>
      <c r="I239" s="180"/>
      <c r="L239" s="176"/>
      <c r="M239" s="181"/>
      <c r="T239" s="182"/>
      <c r="AT239" s="177" t="s">
        <v>1489</v>
      </c>
      <c r="AU239" s="177" t="s">
        <v>90</v>
      </c>
      <c r="AV239" s="13" t="s">
        <v>90</v>
      </c>
      <c r="AW239" s="13" t="s">
        <v>36</v>
      </c>
      <c r="AX239" s="13" t="s">
        <v>81</v>
      </c>
      <c r="AY239" s="177" t="s">
        <v>299</v>
      </c>
    </row>
    <row r="240" spans="2:65" s="15" customFormat="1">
      <c r="B240" s="190"/>
      <c r="D240" s="149" t="s">
        <v>1489</v>
      </c>
      <c r="E240" s="191" t="s">
        <v>1</v>
      </c>
      <c r="F240" s="192" t="s">
        <v>1549</v>
      </c>
      <c r="H240" s="193">
        <v>32.875</v>
      </c>
      <c r="I240" s="194"/>
      <c r="L240" s="190"/>
      <c r="M240" s="195"/>
      <c r="T240" s="196"/>
      <c r="AT240" s="191" t="s">
        <v>1489</v>
      </c>
      <c r="AU240" s="191" t="s">
        <v>90</v>
      </c>
      <c r="AV240" s="15" t="s">
        <v>298</v>
      </c>
      <c r="AW240" s="15" t="s">
        <v>36</v>
      </c>
      <c r="AX240" s="15" t="s">
        <v>81</v>
      </c>
      <c r="AY240" s="191" t="s">
        <v>299</v>
      </c>
    </row>
    <row r="241" spans="2:65" s="13" customFormat="1">
      <c r="B241" s="176"/>
      <c r="D241" s="149" t="s">
        <v>1489</v>
      </c>
      <c r="E241" s="177" t="s">
        <v>1</v>
      </c>
      <c r="F241" s="178" t="s">
        <v>3339</v>
      </c>
      <c r="H241" s="179">
        <v>-3.2280000000000002</v>
      </c>
      <c r="I241" s="180"/>
      <c r="L241" s="176"/>
      <c r="M241" s="181"/>
      <c r="T241" s="182"/>
      <c r="AT241" s="177" t="s">
        <v>1489</v>
      </c>
      <c r="AU241" s="177" t="s">
        <v>90</v>
      </c>
      <c r="AV241" s="13" t="s">
        <v>90</v>
      </c>
      <c r="AW241" s="13" t="s">
        <v>36</v>
      </c>
      <c r="AX241" s="13" t="s">
        <v>81</v>
      </c>
      <c r="AY241" s="177" t="s">
        <v>299</v>
      </c>
    </row>
    <row r="242" spans="2:65" s="14" customFormat="1">
      <c r="B242" s="183"/>
      <c r="D242" s="149" t="s">
        <v>1489</v>
      </c>
      <c r="E242" s="184" t="s">
        <v>1</v>
      </c>
      <c r="F242" s="185" t="s">
        <v>1496</v>
      </c>
      <c r="H242" s="186">
        <v>29.646999999999998</v>
      </c>
      <c r="I242" s="187"/>
      <c r="L242" s="183"/>
      <c r="M242" s="188"/>
      <c r="T242" s="189"/>
      <c r="AT242" s="184" t="s">
        <v>1489</v>
      </c>
      <c r="AU242" s="184" t="s">
        <v>90</v>
      </c>
      <c r="AV242" s="14" t="s">
        <v>318</v>
      </c>
      <c r="AW242" s="14" t="s">
        <v>36</v>
      </c>
      <c r="AX242" s="14" t="s">
        <v>88</v>
      </c>
      <c r="AY242" s="184" t="s">
        <v>299</v>
      </c>
    </row>
    <row r="243" spans="2:65" s="1" customFormat="1" ht="16.5" customHeight="1">
      <c r="B243" s="32"/>
      <c r="C243" s="158" t="s">
        <v>408</v>
      </c>
      <c r="D243" s="158" t="s">
        <v>340</v>
      </c>
      <c r="E243" s="159" t="s">
        <v>1678</v>
      </c>
      <c r="F243" s="160" t="s">
        <v>1679</v>
      </c>
      <c r="G243" s="161" t="s">
        <v>1636</v>
      </c>
      <c r="H243" s="162">
        <v>59.293999999999997</v>
      </c>
      <c r="I243" s="163"/>
      <c r="J243" s="164">
        <f>ROUND(I243*H243,2)</f>
        <v>0</v>
      </c>
      <c r="K243" s="160" t="s">
        <v>1487</v>
      </c>
      <c r="L243" s="165"/>
      <c r="M243" s="166" t="s">
        <v>1</v>
      </c>
      <c r="N243" s="167" t="s">
        <v>46</v>
      </c>
      <c r="P243" s="145">
        <f>O243*H243</f>
        <v>0</v>
      </c>
      <c r="Q243" s="145">
        <v>0</v>
      </c>
      <c r="R243" s="145">
        <f>Q243*H243</f>
        <v>0</v>
      </c>
      <c r="S243" s="145">
        <v>0</v>
      </c>
      <c r="T243" s="146">
        <f>S243*H243</f>
        <v>0</v>
      </c>
      <c r="AR243" s="147" t="s">
        <v>337</v>
      </c>
      <c r="AT243" s="147" t="s">
        <v>340</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3340</v>
      </c>
    </row>
    <row r="244" spans="2:65" s="13" customFormat="1">
      <c r="B244" s="176"/>
      <c r="D244" s="149" t="s">
        <v>1489</v>
      </c>
      <c r="F244" s="178" t="s">
        <v>3341</v>
      </c>
      <c r="H244" s="179">
        <v>59.293999999999997</v>
      </c>
      <c r="I244" s="180"/>
      <c r="L244" s="176"/>
      <c r="M244" s="181"/>
      <c r="T244" s="182"/>
      <c r="AT244" s="177" t="s">
        <v>1489</v>
      </c>
      <c r="AU244" s="177" t="s">
        <v>90</v>
      </c>
      <c r="AV244" s="13" t="s">
        <v>90</v>
      </c>
      <c r="AW244" s="13" t="s">
        <v>4</v>
      </c>
      <c r="AX244" s="13" t="s">
        <v>88</v>
      </c>
      <c r="AY244" s="177" t="s">
        <v>299</v>
      </c>
    </row>
    <row r="245" spans="2:65" s="11" customFormat="1" ht="22.95" customHeight="1">
      <c r="B245" s="124"/>
      <c r="D245" s="125" t="s">
        <v>80</v>
      </c>
      <c r="E245" s="134" t="s">
        <v>90</v>
      </c>
      <c r="F245" s="134" t="s">
        <v>1693</v>
      </c>
      <c r="I245" s="127"/>
      <c r="J245" s="135">
        <f>BK245</f>
        <v>0</v>
      </c>
      <c r="L245" s="124"/>
      <c r="M245" s="129"/>
      <c r="P245" s="130">
        <f>SUM(P246:P253)</f>
        <v>0</v>
      </c>
      <c r="R245" s="130">
        <f>SUM(R246:R253)</f>
        <v>2.2373399999999998E-2</v>
      </c>
      <c r="T245" s="131">
        <f>SUM(T246:T253)</f>
        <v>0</v>
      </c>
      <c r="AR245" s="125" t="s">
        <v>88</v>
      </c>
      <c r="AT245" s="132" t="s">
        <v>80</v>
      </c>
      <c r="AU245" s="132" t="s">
        <v>88</v>
      </c>
      <c r="AY245" s="125" t="s">
        <v>299</v>
      </c>
      <c r="BK245" s="133">
        <f>SUM(BK246:BK253)</f>
        <v>0</v>
      </c>
    </row>
    <row r="246" spans="2:65" s="1" customFormat="1" ht="24.15" customHeight="1">
      <c r="B246" s="32"/>
      <c r="C246" s="136" t="s">
        <v>413</v>
      </c>
      <c r="D246" s="136" t="s">
        <v>302</v>
      </c>
      <c r="E246" s="137" t="s">
        <v>1694</v>
      </c>
      <c r="F246" s="138" t="s">
        <v>1695</v>
      </c>
      <c r="G246" s="139" t="s">
        <v>1520</v>
      </c>
      <c r="H246" s="140">
        <v>4.2990000000000004</v>
      </c>
      <c r="I246" s="141"/>
      <c r="J246" s="142">
        <f>ROUND(I246*H246,2)</f>
        <v>0</v>
      </c>
      <c r="K246" s="138" t="s">
        <v>1487</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3342</v>
      </c>
    </row>
    <row r="247" spans="2:65" s="12" customFormat="1">
      <c r="B247" s="170"/>
      <c r="D247" s="149" t="s">
        <v>1489</v>
      </c>
      <c r="E247" s="171" t="s">
        <v>1</v>
      </c>
      <c r="F247" s="172" t="s">
        <v>1490</v>
      </c>
      <c r="H247" s="171" t="s">
        <v>1</v>
      </c>
      <c r="I247" s="173"/>
      <c r="L247" s="170"/>
      <c r="M247" s="174"/>
      <c r="T247" s="175"/>
      <c r="AT247" s="171" t="s">
        <v>1489</v>
      </c>
      <c r="AU247" s="171" t="s">
        <v>90</v>
      </c>
      <c r="AV247" s="12" t="s">
        <v>88</v>
      </c>
      <c r="AW247" s="12" t="s">
        <v>36</v>
      </c>
      <c r="AX247" s="12" t="s">
        <v>81</v>
      </c>
      <c r="AY247" s="171" t="s">
        <v>299</v>
      </c>
    </row>
    <row r="248" spans="2:65" s="12" customFormat="1">
      <c r="B248" s="170"/>
      <c r="D248" s="149" t="s">
        <v>1489</v>
      </c>
      <c r="E248" s="171" t="s">
        <v>1</v>
      </c>
      <c r="F248" s="172" t="s">
        <v>3295</v>
      </c>
      <c r="H248" s="171" t="s">
        <v>1</v>
      </c>
      <c r="I248" s="173"/>
      <c r="L248" s="170"/>
      <c r="M248" s="174"/>
      <c r="T248" s="175"/>
      <c r="AT248" s="171" t="s">
        <v>1489</v>
      </c>
      <c r="AU248" s="171" t="s">
        <v>90</v>
      </c>
      <c r="AV248" s="12" t="s">
        <v>88</v>
      </c>
      <c r="AW248" s="12" t="s">
        <v>36</v>
      </c>
      <c r="AX248" s="12" t="s">
        <v>81</v>
      </c>
      <c r="AY248" s="171" t="s">
        <v>299</v>
      </c>
    </row>
    <row r="249" spans="2:65" s="13" customFormat="1">
      <c r="B249" s="176"/>
      <c r="D249" s="149" t="s">
        <v>1489</v>
      </c>
      <c r="E249" s="177" t="s">
        <v>1</v>
      </c>
      <c r="F249" s="178" t="s">
        <v>3343</v>
      </c>
      <c r="H249" s="179">
        <v>4.2990000000000004</v>
      </c>
      <c r="I249" s="180"/>
      <c r="L249" s="176"/>
      <c r="M249" s="181"/>
      <c r="T249" s="182"/>
      <c r="AT249" s="177" t="s">
        <v>1489</v>
      </c>
      <c r="AU249" s="177" t="s">
        <v>90</v>
      </c>
      <c r="AV249" s="13" t="s">
        <v>90</v>
      </c>
      <c r="AW249" s="13" t="s">
        <v>36</v>
      </c>
      <c r="AX249" s="13" t="s">
        <v>88</v>
      </c>
      <c r="AY249" s="177" t="s">
        <v>299</v>
      </c>
    </row>
    <row r="250" spans="2:65" s="1" customFormat="1" ht="24.15" customHeight="1">
      <c r="B250" s="32"/>
      <c r="C250" s="136" t="s">
        <v>418</v>
      </c>
      <c r="D250" s="136" t="s">
        <v>302</v>
      </c>
      <c r="E250" s="137" t="s">
        <v>1698</v>
      </c>
      <c r="F250" s="138" t="s">
        <v>1699</v>
      </c>
      <c r="G250" s="139" t="s">
        <v>647</v>
      </c>
      <c r="H250" s="140">
        <v>45.66</v>
      </c>
      <c r="I250" s="141"/>
      <c r="J250" s="142">
        <f>ROUND(I250*H250,2)</f>
        <v>0</v>
      </c>
      <c r="K250" s="138" t="s">
        <v>1487</v>
      </c>
      <c r="L250" s="32"/>
      <c r="M250" s="143" t="s">
        <v>1</v>
      </c>
      <c r="N250" s="144" t="s">
        <v>46</v>
      </c>
      <c r="P250" s="145">
        <f>O250*H250</f>
        <v>0</v>
      </c>
      <c r="Q250" s="145">
        <v>4.8999999999999998E-4</v>
      </c>
      <c r="R250" s="145">
        <f>Q250*H250</f>
        <v>2.2373399999999998E-2</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3344</v>
      </c>
    </row>
    <row r="251" spans="2:65" s="12" customFormat="1">
      <c r="B251" s="170"/>
      <c r="D251" s="149" t="s">
        <v>1489</v>
      </c>
      <c r="E251" s="171" t="s">
        <v>1</v>
      </c>
      <c r="F251" s="172" t="s">
        <v>1490</v>
      </c>
      <c r="H251" s="171" t="s">
        <v>1</v>
      </c>
      <c r="I251" s="173"/>
      <c r="L251" s="170"/>
      <c r="M251" s="174"/>
      <c r="T251" s="175"/>
      <c r="AT251" s="171" t="s">
        <v>1489</v>
      </c>
      <c r="AU251" s="171" t="s">
        <v>90</v>
      </c>
      <c r="AV251" s="12" t="s">
        <v>88</v>
      </c>
      <c r="AW251" s="12" t="s">
        <v>36</v>
      </c>
      <c r="AX251" s="12" t="s">
        <v>81</v>
      </c>
      <c r="AY251" s="171" t="s">
        <v>299</v>
      </c>
    </row>
    <row r="252" spans="2:65" s="12" customFormat="1">
      <c r="B252" s="170"/>
      <c r="D252" s="149" t="s">
        <v>1489</v>
      </c>
      <c r="E252" s="171" t="s">
        <v>1</v>
      </c>
      <c r="F252" s="172" t="s">
        <v>3295</v>
      </c>
      <c r="H252" s="171" t="s">
        <v>1</v>
      </c>
      <c r="I252" s="173"/>
      <c r="L252" s="170"/>
      <c r="M252" s="174"/>
      <c r="T252" s="175"/>
      <c r="AT252" s="171" t="s">
        <v>1489</v>
      </c>
      <c r="AU252" s="171" t="s">
        <v>90</v>
      </c>
      <c r="AV252" s="12" t="s">
        <v>88</v>
      </c>
      <c r="AW252" s="12" t="s">
        <v>36</v>
      </c>
      <c r="AX252" s="12" t="s">
        <v>81</v>
      </c>
      <c r="AY252" s="171" t="s">
        <v>299</v>
      </c>
    </row>
    <row r="253" spans="2:65" s="13" customFormat="1">
      <c r="B253" s="176"/>
      <c r="D253" s="149" t="s">
        <v>1489</v>
      </c>
      <c r="E253" s="177" t="s">
        <v>1</v>
      </c>
      <c r="F253" s="178" t="s">
        <v>3345</v>
      </c>
      <c r="H253" s="179">
        <v>45.66</v>
      </c>
      <c r="I253" s="180"/>
      <c r="L253" s="176"/>
      <c r="M253" s="181"/>
      <c r="T253" s="182"/>
      <c r="AT253" s="177" t="s">
        <v>1489</v>
      </c>
      <c r="AU253" s="177" t="s">
        <v>90</v>
      </c>
      <c r="AV253" s="13" t="s">
        <v>90</v>
      </c>
      <c r="AW253" s="13" t="s">
        <v>36</v>
      </c>
      <c r="AX253" s="13" t="s">
        <v>88</v>
      </c>
      <c r="AY253" s="177" t="s">
        <v>299</v>
      </c>
    </row>
    <row r="254" spans="2:65" s="11" customFormat="1" ht="22.95" customHeight="1">
      <c r="B254" s="124"/>
      <c r="D254" s="125" t="s">
        <v>80</v>
      </c>
      <c r="E254" s="134" t="s">
        <v>318</v>
      </c>
      <c r="F254" s="134" t="s">
        <v>1702</v>
      </c>
      <c r="I254" s="127"/>
      <c r="J254" s="135">
        <f>BK254</f>
        <v>0</v>
      </c>
      <c r="L254" s="124"/>
      <c r="M254" s="129"/>
      <c r="P254" s="130">
        <f>SUM(P255:P273)</f>
        <v>0</v>
      </c>
      <c r="R254" s="130">
        <f>SUM(R255:R273)</f>
        <v>9.4559999999999991E-3</v>
      </c>
      <c r="T254" s="131">
        <f>SUM(T255:T273)</f>
        <v>0</v>
      </c>
      <c r="AR254" s="125" t="s">
        <v>88</v>
      </c>
      <c r="AT254" s="132" t="s">
        <v>80</v>
      </c>
      <c r="AU254" s="132" t="s">
        <v>88</v>
      </c>
      <c r="AY254" s="125" t="s">
        <v>299</v>
      </c>
      <c r="BK254" s="133">
        <f>SUM(BK255:BK273)</f>
        <v>0</v>
      </c>
    </row>
    <row r="255" spans="2:65" s="1" customFormat="1" ht="16.5" customHeight="1">
      <c r="B255" s="32"/>
      <c r="C255" s="136" t="s">
        <v>423</v>
      </c>
      <c r="D255" s="136" t="s">
        <v>302</v>
      </c>
      <c r="E255" s="137" t="s">
        <v>1703</v>
      </c>
      <c r="F255" s="138" t="s">
        <v>1704</v>
      </c>
      <c r="G255" s="139" t="s">
        <v>1520</v>
      </c>
      <c r="H255" s="140">
        <v>9.3109999999999999</v>
      </c>
      <c r="I255" s="141"/>
      <c r="J255" s="142">
        <f>ROUND(I255*H255,2)</f>
        <v>0</v>
      </c>
      <c r="K255" s="138" t="s">
        <v>1487</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3346</v>
      </c>
    </row>
    <row r="256" spans="2:65" s="12" customFormat="1">
      <c r="B256" s="170"/>
      <c r="D256" s="149" t="s">
        <v>1489</v>
      </c>
      <c r="E256" s="171" t="s">
        <v>1</v>
      </c>
      <c r="F256" s="172" t="s">
        <v>1490</v>
      </c>
      <c r="H256" s="171" t="s">
        <v>1</v>
      </c>
      <c r="I256" s="173"/>
      <c r="L256" s="170"/>
      <c r="M256" s="174"/>
      <c r="T256" s="175"/>
      <c r="AT256" s="171" t="s">
        <v>1489</v>
      </c>
      <c r="AU256" s="171" t="s">
        <v>90</v>
      </c>
      <c r="AV256" s="12" t="s">
        <v>88</v>
      </c>
      <c r="AW256" s="12" t="s">
        <v>36</v>
      </c>
      <c r="AX256" s="12" t="s">
        <v>81</v>
      </c>
      <c r="AY256" s="171" t="s">
        <v>299</v>
      </c>
    </row>
    <row r="257" spans="2:65" s="12" customFormat="1">
      <c r="B257" s="170"/>
      <c r="D257" s="149" t="s">
        <v>1489</v>
      </c>
      <c r="E257" s="171" t="s">
        <v>1</v>
      </c>
      <c r="F257" s="172" t="s">
        <v>3295</v>
      </c>
      <c r="H257" s="171" t="s">
        <v>1</v>
      </c>
      <c r="I257" s="173"/>
      <c r="L257" s="170"/>
      <c r="M257" s="174"/>
      <c r="T257" s="175"/>
      <c r="AT257" s="171" t="s">
        <v>1489</v>
      </c>
      <c r="AU257" s="171" t="s">
        <v>90</v>
      </c>
      <c r="AV257" s="12" t="s">
        <v>88</v>
      </c>
      <c r="AW257" s="12" t="s">
        <v>36</v>
      </c>
      <c r="AX257" s="12" t="s">
        <v>81</v>
      </c>
      <c r="AY257" s="171" t="s">
        <v>299</v>
      </c>
    </row>
    <row r="258" spans="2:65" s="13" customFormat="1">
      <c r="B258" s="176"/>
      <c r="D258" s="149" t="s">
        <v>1489</v>
      </c>
      <c r="E258" s="177" t="s">
        <v>1</v>
      </c>
      <c r="F258" s="178" t="s">
        <v>3347</v>
      </c>
      <c r="H258" s="179">
        <v>0.27</v>
      </c>
      <c r="I258" s="180"/>
      <c r="L258" s="176"/>
      <c r="M258" s="181"/>
      <c r="T258" s="182"/>
      <c r="AT258" s="177" t="s">
        <v>1489</v>
      </c>
      <c r="AU258" s="177" t="s">
        <v>90</v>
      </c>
      <c r="AV258" s="13" t="s">
        <v>90</v>
      </c>
      <c r="AW258" s="13" t="s">
        <v>36</v>
      </c>
      <c r="AX258" s="13" t="s">
        <v>81</v>
      </c>
      <c r="AY258" s="177" t="s">
        <v>299</v>
      </c>
    </row>
    <row r="259" spans="2:65" s="15" customFormat="1">
      <c r="B259" s="190"/>
      <c r="D259" s="149" t="s">
        <v>1489</v>
      </c>
      <c r="E259" s="191" t="s">
        <v>1</v>
      </c>
      <c r="F259" s="192" t="s">
        <v>1549</v>
      </c>
      <c r="H259" s="193">
        <v>0.27</v>
      </c>
      <c r="I259" s="194"/>
      <c r="L259" s="190"/>
      <c r="M259" s="195"/>
      <c r="T259" s="196"/>
      <c r="AT259" s="191" t="s">
        <v>1489</v>
      </c>
      <c r="AU259" s="191" t="s">
        <v>90</v>
      </c>
      <c r="AV259" s="15" t="s">
        <v>298</v>
      </c>
      <c r="AW259" s="15" t="s">
        <v>36</v>
      </c>
      <c r="AX259" s="15" t="s">
        <v>81</v>
      </c>
      <c r="AY259" s="191" t="s">
        <v>299</v>
      </c>
    </row>
    <row r="260" spans="2:65" s="13" customFormat="1">
      <c r="B260" s="176"/>
      <c r="D260" s="149" t="s">
        <v>1489</v>
      </c>
      <c r="E260" s="177" t="s">
        <v>1</v>
      </c>
      <c r="F260" s="178" t="s">
        <v>3348</v>
      </c>
      <c r="H260" s="179">
        <v>7.9489999999999998</v>
      </c>
      <c r="I260" s="180"/>
      <c r="L260" s="176"/>
      <c r="M260" s="181"/>
      <c r="T260" s="182"/>
      <c r="AT260" s="177" t="s">
        <v>1489</v>
      </c>
      <c r="AU260" s="177" t="s">
        <v>90</v>
      </c>
      <c r="AV260" s="13" t="s">
        <v>90</v>
      </c>
      <c r="AW260" s="13" t="s">
        <v>36</v>
      </c>
      <c r="AX260" s="13" t="s">
        <v>81</v>
      </c>
      <c r="AY260" s="177" t="s">
        <v>299</v>
      </c>
    </row>
    <row r="261" spans="2:65" s="13" customFormat="1">
      <c r="B261" s="176"/>
      <c r="D261" s="149" t="s">
        <v>1489</v>
      </c>
      <c r="E261" s="177" t="s">
        <v>1</v>
      </c>
      <c r="F261" s="178" t="s">
        <v>2229</v>
      </c>
      <c r="H261" s="179">
        <v>1.0920000000000001</v>
      </c>
      <c r="I261" s="180"/>
      <c r="L261" s="176"/>
      <c r="M261" s="181"/>
      <c r="T261" s="182"/>
      <c r="AT261" s="177" t="s">
        <v>1489</v>
      </c>
      <c r="AU261" s="177" t="s">
        <v>90</v>
      </c>
      <c r="AV261" s="13" t="s">
        <v>90</v>
      </c>
      <c r="AW261" s="13" t="s">
        <v>36</v>
      </c>
      <c r="AX261" s="13" t="s">
        <v>81</v>
      </c>
      <c r="AY261" s="177" t="s">
        <v>299</v>
      </c>
    </row>
    <row r="262" spans="2:65" s="15" customFormat="1">
      <c r="B262" s="190"/>
      <c r="D262" s="149" t="s">
        <v>1489</v>
      </c>
      <c r="E262" s="191" t="s">
        <v>1</v>
      </c>
      <c r="F262" s="192" t="s">
        <v>1549</v>
      </c>
      <c r="H262" s="193">
        <v>9.0410000000000004</v>
      </c>
      <c r="I262" s="194"/>
      <c r="L262" s="190"/>
      <c r="M262" s="195"/>
      <c r="T262" s="196"/>
      <c r="AT262" s="191" t="s">
        <v>1489</v>
      </c>
      <c r="AU262" s="191" t="s">
        <v>90</v>
      </c>
      <c r="AV262" s="15" t="s">
        <v>298</v>
      </c>
      <c r="AW262" s="15" t="s">
        <v>36</v>
      </c>
      <c r="AX262" s="15" t="s">
        <v>81</v>
      </c>
      <c r="AY262" s="191" t="s">
        <v>299</v>
      </c>
    </row>
    <row r="263" spans="2:65" s="14" customFormat="1">
      <c r="B263" s="183"/>
      <c r="D263" s="149" t="s">
        <v>1489</v>
      </c>
      <c r="E263" s="184" t="s">
        <v>1</v>
      </c>
      <c r="F263" s="185" t="s">
        <v>1496</v>
      </c>
      <c r="H263" s="186">
        <v>9.3109999999999999</v>
      </c>
      <c r="I263" s="187"/>
      <c r="L263" s="183"/>
      <c r="M263" s="188"/>
      <c r="T263" s="189"/>
      <c r="AT263" s="184" t="s">
        <v>1489</v>
      </c>
      <c r="AU263" s="184" t="s">
        <v>90</v>
      </c>
      <c r="AV263" s="14" t="s">
        <v>318</v>
      </c>
      <c r="AW263" s="14" t="s">
        <v>36</v>
      </c>
      <c r="AX263" s="14" t="s">
        <v>88</v>
      </c>
      <c r="AY263" s="184" t="s">
        <v>299</v>
      </c>
    </row>
    <row r="264" spans="2:65" s="1" customFormat="1" ht="33" customHeight="1">
      <c r="B264" s="32"/>
      <c r="C264" s="136" t="s">
        <v>428</v>
      </c>
      <c r="D264" s="136" t="s">
        <v>302</v>
      </c>
      <c r="E264" s="137" t="s">
        <v>1714</v>
      </c>
      <c r="F264" s="138" t="s">
        <v>1715</v>
      </c>
      <c r="G264" s="139" t="s">
        <v>1520</v>
      </c>
      <c r="H264" s="140">
        <v>0.45</v>
      </c>
      <c r="I264" s="141"/>
      <c r="J264" s="142">
        <f>ROUND(I264*H264,2)</f>
        <v>0</v>
      </c>
      <c r="K264" s="138" t="s">
        <v>1487</v>
      </c>
      <c r="L264" s="32"/>
      <c r="M264" s="143" t="s">
        <v>1</v>
      </c>
      <c r="N264" s="144" t="s">
        <v>46</v>
      </c>
      <c r="P264" s="145">
        <f>O264*H264</f>
        <v>0</v>
      </c>
      <c r="Q264" s="145">
        <v>0</v>
      </c>
      <c r="R264" s="145">
        <f>Q264*H264</f>
        <v>0</v>
      </c>
      <c r="S264" s="145">
        <v>0</v>
      </c>
      <c r="T264" s="146">
        <f>S264*H264</f>
        <v>0</v>
      </c>
      <c r="AR264" s="147" t="s">
        <v>318</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3349</v>
      </c>
    </row>
    <row r="265" spans="2:65" s="12" customFormat="1">
      <c r="B265" s="170"/>
      <c r="D265" s="149" t="s">
        <v>1489</v>
      </c>
      <c r="E265" s="171" t="s">
        <v>1</v>
      </c>
      <c r="F265" s="172" t="s">
        <v>1490</v>
      </c>
      <c r="H265" s="171" t="s">
        <v>1</v>
      </c>
      <c r="I265" s="173"/>
      <c r="L265" s="170"/>
      <c r="M265" s="174"/>
      <c r="T265" s="175"/>
      <c r="AT265" s="171" t="s">
        <v>1489</v>
      </c>
      <c r="AU265" s="171" t="s">
        <v>90</v>
      </c>
      <c r="AV265" s="12" t="s">
        <v>88</v>
      </c>
      <c r="AW265" s="12" t="s">
        <v>36</v>
      </c>
      <c r="AX265" s="12" t="s">
        <v>81</v>
      </c>
      <c r="AY265" s="171" t="s">
        <v>299</v>
      </c>
    </row>
    <row r="266" spans="2:65" s="12" customFormat="1">
      <c r="B266" s="170"/>
      <c r="D266" s="149" t="s">
        <v>1489</v>
      </c>
      <c r="E266" s="171" t="s">
        <v>1</v>
      </c>
      <c r="F266" s="172" t="s">
        <v>3295</v>
      </c>
      <c r="H266" s="171" t="s">
        <v>1</v>
      </c>
      <c r="I266" s="173"/>
      <c r="L266" s="170"/>
      <c r="M266" s="174"/>
      <c r="T266" s="175"/>
      <c r="AT266" s="171" t="s">
        <v>1489</v>
      </c>
      <c r="AU266" s="171" t="s">
        <v>90</v>
      </c>
      <c r="AV266" s="12" t="s">
        <v>88</v>
      </c>
      <c r="AW266" s="12" t="s">
        <v>36</v>
      </c>
      <c r="AX266" s="12" t="s">
        <v>81</v>
      </c>
      <c r="AY266" s="171" t="s">
        <v>299</v>
      </c>
    </row>
    <row r="267" spans="2:65" s="13" customFormat="1">
      <c r="B267" s="176"/>
      <c r="D267" s="149" t="s">
        <v>1489</v>
      </c>
      <c r="E267" s="177" t="s">
        <v>1</v>
      </c>
      <c r="F267" s="178" t="s">
        <v>3275</v>
      </c>
      <c r="H267" s="179">
        <v>0.45</v>
      </c>
      <c r="I267" s="180"/>
      <c r="L267" s="176"/>
      <c r="M267" s="181"/>
      <c r="T267" s="182"/>
      <c r="AT267" s="177" t="s">
        <v>1489</v>
      </c>
      <c r="AU267" s="177" t="s">
        <v>90</v>
      </c>
      <c r="AV267" s="13" t="s">
        <v>90</v>
      </c>
      <c r="AW267" s="13" t="s">
        <v>36</v>
      </c>
      <c r="AX267" s="13" t="s">
        <v>81</v>
      </c>
      <c r="AY267" s="177" t="s">
        <v>299</v>
      </c>
    </row>
    <row r="268" spans="2:65" s="14" customFormat="1">
      <c r="B268" s="183"/>
      <c r="D268" s="149" t="s">
        <v>1489</v>
      </c>
      <c r="E268" s="184" t="s">
        <v>1</v>
      </c>
      <c r="F268" s="185" t="s">
        <v>1496</v>
      </c>
      <c r="H268" s="186">
        <v>0.45</v>
      </c>
      <c r="I268" s="187"/>
      <c r="L268" s="183"/>
      <c r="M268" s="188"/>
      <c r="T268" s="189"/>
      <c r="AT268" s="184" t="s">
        <v>1489</v>
      </c>
      <c r="AU268" s="184" t="s">
        <v>90</v>
      </c>
      <c r="AV268" s="14" t="s">
        <v>318</v>
      </c>
      <c r="AW268" s="14" t="s">
        <v>36</v>
      </c>
      <c r="AX268" s="14" t="s">
        <v>88</v>
      </c>
      <c r="AY268" s="184" t="s">
        <v>299</v>
      </c>
    </row>
    <row r="269" spans="2:65" s="1" customFormat="1" ht="33" customHeight="1">
      <c r="B269" s="32"/>
      <c r="C269" s="136" t="s">
        <v>433</v>
      </c>
      <c r="D269" s="136" t="s">
        <v>302</v>
      </c>
      <c r="E269" s="137" t="s">
        <v>1721</v>
      </c>
      <c r="F269" s="138" t="s">
        <v>1722</v>
      </c>
      <c r="G269" s="139" t="s">
        <v>375</v>
      </c>
      <c r="H269" s="140">
        <v>1.2</v>
      </c>
      <c r="I269" s="141"/>
      <c r="J269" s="142">
        <f>ROUND(I269*H269,2)</f>
        <v>0</v>
      </c>
      <c r="K269" s="138" t="s">
        <v>1487</v>
      </c>
      <c r="L269" s="32"/>
      <c r="M269" s="143" t="s">
        <v>1</v>
      </c>
      <c r="N269" s="144" t="s">
        <v>46</v>
      </c>
      <c r="P269" s="145">
        <f>O269*H269</f>
        <v>0</v>
      </c>
      <c r="Q269" s="145">
        <v>7.8799999999999999E-3</v>
      </c>
      <c r="R269" s="145">
        <f>Q269*H269</f>
        <v>9.4559999999999991E-3</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3350</v>
      </c>
    </row>
    <row r="270" spans="2:65" s="12" customFormat="1">
      <c r="B270" s="170"/>
      <c r="D270" s="149" t="s">
        <v>1489</v>
      </c>
      <c r="E270" s="171" t="s">
        <v>1</v>
      </c>
      <c r="F270" s="172" t="s">
        <v>1490</v>
      </c>
      <c r="H270" s="171" t="s">
        <v>1</v>
      </c>
      <c r="I270" s="173"/>
      <c r="L270" s="170"/>
      <c r="M270" s="174"/>
      <c r="T270" s="175"/>
      <c r="AT270" s="171" t="s">
        <v>1489</v>
      </c>
      <c r="AU270" s="171" t="s">
        <v>90</v>
      </c>
      <c r="AV270" s="12" t="s">
        <v>88</v>
      </c>
      <c r="AW270" s="12" t="s">
        <v>36</v>
      </c>
      <c r="AX270" s="12" t="s">
        <v>81</v>
      </c>
      <c r="AY270" s="171" t="s">
        <v>299</v>
      </c>
    </row>
    <row r="271" spans="2:65" s="12" customFormat="1">
      <c r="B271" s="170"/>
      <c r="D271" s="149" t="s">
        <v>1489</v>
      </c>
      <c r="E271" s="171" t="s">
        <v>1</v>
      </c>
      <c r="F271" s="172" t="s">
        <v>3295</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1958</v>
      </c>
      <c r="H272" s="179">
        <v>1.2</v>
      </c>
      <c r="I272" s="180"/>
      <c r="L272" s="176"/>
      <c r="M272" s="181"/>
      <c r="T272" s="182"/>
      <c r="AT272" s="177" t="s">
        <v>1489</v>
      </c>
      <c r="AU272" s="177" t="s">
        <v>90</v>
      </c>
      <c r="AV272" s="13" t="s">
        <v>90</v>
      </c>
      <c r="AW272" s="13" t="s">
        <v>36</v>
      </c>
      <c r="AX272" s="13" t="s">
        <v>88</v>
      </c>
      <c r="AY272" s="177" t="s">
        <v>299</v>
      </c>
    </row>
    <row r="273" spans="2:65" s="1" customFormat="1" ht="37.950000000000003" customHeight="1">
      <c r="B273" s="32"/>
      <c r="C273" s="136" t="s">
        <v>438</v>
      </c>
      <c r="D273" s="136" t="s">
        <v>302</v>
      </c>
      <c r="E273" s="137" t="s">
        <v>1725</v>
      </c>
      <c r="F273" s="138" t="s">
        <v>1726</v>
      </c>
      <c r="G273" s="139" t="s">
        <v>375</v>
      </c>
      <c r="H273" s="140">
        <v>1.2</v>
      </c>
      <c r="I273" s="141"/>
      <c r="J273" s="142">
        <f>ROUND(I273*H273,2)</f>
        <v>0</v>
      </c>
      <c r="K273" s="138" t="s">
        <v>1487</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3351</v>
      </c>
    </row>
    <row r="274" spans="2:65" s="11" customFormat="1" ht="22.95" customHeight="1">
      <c r="B274" s="124"/>
      <c r="D274" s="125" t="s">
        <v>80</v>
      </c>
      <c r="E274" s="134" t="s">
        <v>323</v>
      </c>
      <c r="F274" s="134" t="s">
        <v>2121</v>
      </c>
      <c r="I274" s="127"/>
      <c r="J274" s="135">
        <f>BK274</f>
        <v>0</v>
      </c>
      <c r="L274" s="124"/>
      <c r="M274" s="129"/>
      <c r="P274" s="130">
        <f>SUM(P275:P281)</f>
        <v>0</v>
      </c>
      <c r="R274" s="130">
        <f>SUM(R275:R281)</f>
        <v>1.01743012</v>
      </c>
      <c r="T274" s="131">
        <f>SUM(T275:T281)</f>
        <v>0</v>
      </c>
      <c r="AR274" s="125" t="s">
        <v>88</v>
      </c>
      <c r="AT274" s="132" t="s">
        <v>80</v>
      </c>
      <c r="AU274" s="132" t="s">
        <v>88</v>
      </c>
      <c r="AY274" s="125" t="s">
        <v>299</v>
      </c>
      <c r="BK274" s="133">
        <f>SUM(BK275:BK281)</f>
        <v>0</v>
      </c>
    </row>
    <row r="275" spans="2:65" s="1" customFormat="1" ht="24.15" customHeight="1">
      <c r="B275" s="32"/>
      <c r="C275" s="136" t="s">
        <v>444</v>
      </c>
      <c r="D275" s="136" t="s">
        <v>302</v>
      </c>
      <c r="E275" s="137" t="s">
        <v>2122</v>
      </c>
      <c r="F275" s="138" t="s">
        <v>2123</v>
      </c>
      <c r="G275" s="139" t="s">
        <v>375</v>
      </c>
      <c r="H275" s="140">
        <v>1.696</v>
      </c>
      <c r="I275" s="141"/>
      <c r="J275" s="142">
        <f>ROUND(I275*H275,2)</f>
        <v>0</v>
      </c>
      <c r="K275" s="138" t="s">
        <v>1</v>
      </c>
      <c r="L275" s="32"/>
      <c r="M275" s="143" t="s">
        <v>1</v>
      </c>
      <c r="N275" s="144" t="s">
        <v>46</v>
      </c>
      <c r="P275" s="145">
        <f>O275*H275</f>
        <v>0</v>
      </c>
      <c r="Q275" s="145">
        <v>0.17871999999999999</v>
      </c>
      <c r="R275" s="145">
        <f>Q275*H275</f>
        <v>0.30310911999999995</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3352</v>
      </c>
    </row>
    <row r="276" spans="2:65" s="12" customFormat="1">
      <c r="B276" s="170"/>
      <c r="D276" s="149" t="s">
        <v>1489</v>
      </c>
      <c r="E276" s="171" t="s">
        <v>1</v>
      </c>
      <c r="F276" s="172" t="s">
        <v>1490</v>
      </c>
      <c r="H276" s="171" t="s">
        <v>1</v>
      </c>
      <c r="I276" s="173"/>
      <c r="L276" s="170"/>
      <c r="M276" s="174"/>
      <c r="T276" s="175"/>
      <c r="AT276" s="171" t="s">
        <v>1489</v>
      </c>
      <c r="AU276" s="171" t="s">
        <v>90</v>
      </c>
      <c r="AV276" s="12" t="s">
        <v>88</v>
      </c>
      <c r="AW276" s="12" t="s">
        <v>36</v>
      </c>
      <c r="AX276" s="12" t="s">
        <v>81</v>
      </c>
      <c r="AY276" s="171" t="s">
        <v>299</v>
      </c>
    </row>
    <row r="277" spans="2:65" s="12" customFormat="1">
      <c r="B277" s="170"/>
      <c r="D277" s="149" t="s">
        <v>1489</v>
      </c>
      <c r="E277" s="171" t="s">
        <v>1</v>
      </c>
      <c r="F277" s="172" t="s">
        <v>3295</v>
      </c>
      <c r="H277" s="171" t="s">
        <v>1</v>
      </c>
      <c r="I277" s="173"/>
      <c r="L277" s="170"/>
      <c r="M277" s="174"/>
      <c r="T277" s="175"/>
      <c r="AT277" s="171" t="s">
        <v>1489</v>
      </c>
      <c r="AU277" s="171" t="s">
        <v>90</v>
      </c>
      <c r="AV277" s="12" t="s">
        <v>88</v>
      </c>
      <c r="AW277" s="12" t="s">
        <v>36</v>
      </c>
      <c r="AX277" s="12" t="s">
        <v>81</v>
      </c>
      <c r="AY277" s="171" t="s">
        <v>299</v>
      </c>
    </row>
    <row r="278" spans="2:65" s="12" customFormat="1">
      <c r="B278" s="170"/>
      <c r="D278" s="149" t="s">
        <v>1489</v>
      </c>
      <c r="E278" s="171" t="s">
        <v>1</v>
      </c>
      <c r="F278" s="172" t="s">
        <v>2125</v>
      </c>
      <c r="H278" s="171" t="s">
        <v>1</v>
      </c>
      <c r="I278" s="173"/>
      <c r="L278" s="170"/>
      <c r="M278" s="174"/>
      <c r="T278" s="175"/>
      <c r="AT278" s="171" t="s">
        <v>1489</v>
      </c>
      <c r="AU278" s="171" t="s">
        <v>90</v>
      </c>
      <c r="AV278" s="12" t="s">
        <v>88</v>
      </c>
      <c r="AW278" s="12" t="s">
        <v>36</v>
      </c>
      <c r="AX278" s="12" t="s">
        <v>81</v>
      </c>
      <c r="AY278" s="171" t="s">
        <v>299</v>
      </c>
    </row>
    <row r="279" spans="2:65" s="13" customFormat="1">
      <c r="B279" s="176"/>
      <c r="D279" s="149" t="s">
        <v>1489</v>
      </c>
      <c r="E279" s="177" t="s">
        <v>1</v>
      </c>
      <c r="F279" s="178" t="s">
        <v>3197</v>
      </c>
      <c r="H279" s="179">
        <v>1.696</v>
      </c>
      <c r="I279" s="180"/>
      <c r="L279" s="176"/>
      <c r="M279" s="181"/>
      <c r="T279" s="182"/>
      <c r="AT279" s="177" t="s">
        <v>1489</v>
      </c>
      <c r="AU279" s="177" t="s">
        <v>90</v>
      </c>
      <c r="AV279" s="13" t="s">
        <v>90</v>
      </c>
      <c r="AW279" s="13" t="s">
        <v>36</v>
      </c>
      <c r="AX279" s="13" t="s">
        <v>88</v>
      </c>
      <c r="AY279" s="177" t="s">
        <v>299</v>
      </c>
    </row>
    <row r="280" spans="2:65" s="1" customFormat="1" ht="16.5" customHeight="1">
      <c r="B280" s="32"/>
      <c r="C280" s="158" t="s">
        <v>448</v>
      </c>
      <c r="D280" s="158" t="s">
        <v>340</v>
      </c>
      <c r="E280" s="159" t="s">
        <v>2127</v>
      </c>
      <c r="F280" s="160" t="s">
        <v>2128</v>
      </c>
      <c r="G280" s="161" t="s">
        <v>375</v>
      </c>
      <c r="H280" s="162">
        <v>1.7130000000000001</v>
      </c>
      <c r="I280" s="163"/>
      <c r="J280" s="164">
        <f>ROUND(I280*H280,2)</f>
        <v>0</v>
      </c>
      <c r="K280" s="160" t="s">
        <v>1487</v>
      </c>
      <c r="L280" s="165"/>
      <c r="M280" s="166" t="s">
        <v>1</v>
      </c>
      <c r="N280" s="167" t="s">
        <v>46</v>
      </c>
      <c r="P280" s="145">
        <f>O280*H280</f>
        <v>0</v>
      </c>
      <c r="Q280" s="145">
        <v>0.41699999999999998</v>
      </c>
      <c r="R280" s="145">
        <f>Q280*H280</f>
        <v>0.71432099999999998</v>
      </c>
      <c r="S280" s="145">
        <v>0</v>
      </c>
      <c r="T280" s="146">
        <f>S280*H280</f>
        <v>0</v>
      </c>
      <c r="AR280" s="147" t="s">
        <v>337</v>
      </c>
      <c r="AT280" s="147" t="s">
        <v>340</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3353</v>
      </c>
    </row>
    <row r="281" spans="2:65" s="13" customFormat="1">
      <c r="B281" s="176"/>
      <c r="D281" s="149" t="s">
        <v>1489</v>
      </c>
      <c r="F281" s="178" t="s">
        <v>3199</v>
      </c>
      <c r="H281" s="179">
        <v>1.7130000000000001</v>
      </c>
      <c r="I281" s="180"/>
      <c r="L281" s="176"/>
      <c r="M281" s="181"/>
      <c r="T281" s="182"/>
      <c r="AT281" s="177" t="s">
        <v>1489</v>
      </c>
      <c r="AU281" s="177" t="s">
        <v>90</v>
      </c>
      <c r="AV281" s="13" t="s">
        <v>90</v>
      </c>
      <c r="AW281" s="13" t="s">
        <v>4</v>
      </c>
      <c r="AX281" s="13" t="s">
        <v>88</v>
      </c>
      <c r="AY281" s="177" t="s">
        <v>299</v>
      </c>
    </row>
    <row r="282" spans="2:65" s="11" customFormat="1" ht="22.95" customHeight="1">
      <c r="B282" s="124"/>
      <c r="D282" s="125" t="s">
        <v>80</v>
      </c>
      <c r="E282" s="134" t="s">
        <v>337</v>
      </c>
      <c r="F282" s="134" t="s">
        <v>2607</v>
      </c>
      <c r="I282" s="127"/>
      <c r="J282" s="135">
        <f>BK282</f>
        <v>0</v>
      </c>
      <c r="L282" s="124"/>
      <c r="M282" s="129"/>
      <c r="P282" s="130">
        <f>SUM(P283:P320)</f>
        <v>0</v>
      </c>
      <c r="R282" s="130">
        <f>SUM(R283:R320)</f>
        <v>2.09486645</v>
      </c>
      <c r="T282" s="131">
        <f>SUM(T283:T320)</f>
        <v>0</v>
      </c>
      <c r="AR282" s="125" t="s">
        <v>88</v>
      </c>
      <c r="AT282" s="132" t="s">
        <v>80</v>
      </c>
      <c r="AU282" s="132" t="s">
        <v>88</v>
      </c>
      <c r="AY282" s="125" t="s">
        <v>299</v>
      </c>
      <c r="BK282" s="133">
        <f>SUM(BK283:BK320)</f>
        <v>0</v>
      </c>
    </row>
    <row r="283" spans="2:65" s="1" customFormat="1" ht="24.15" customHeight="1">
      <c r="B283" s="32"/>
      <c r="C283" s="136" t="s">
        <v>452</v>
      </c>
      <c r="D283" s="136" t="s">
        <v>302</v>
      </c>
      <c r="E283" s="137" t="s">
        <v>1729</v>
      </c>
      <c r="F283" s="138" t="s">
        <v>1730</v>
      </c>
      <c r="G283" s="139" t="s">
        <v>647</v>
      </c>
      <c r="H283" s="140">
        <v>45.66</v>
      </c>
      <c r="I283" s="141"/>
      <c r="J283" s="142">
        <f>ROUND(I283*H283,2)</f>
        <v>0</v>
      </c>
      <c r="K283" s="138" t="s">
        <v>1487</v>
      </c>
      <c r="L283" s="32"/>
      <c r="M283" s="143" t="s">
        <v>1</v>
      </c>
      <c r="N283" s="144" t="s">
        <v>46</v>
      </c>
      <c r="P283" s="145">
        <f>O283*H283</f>
        <v>0</v>
      </c>
      <c r="Q283" s="145">
        <v>2.0000000000000002E-5</v>
      </c>
      <c r="R283" s="145">
        <f>Q283*H283</f>
        <v>9.1319999999999997E-4</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3354</v>
      </c>
    </row>
    <row r="284" spans="2:65" s="12" customFormat="1">
      <c r="B284" s="170"/>
      <c r="D284" s="149" t="s">
        <v>1489</v>
      </c>
      <c r="E284" s="171" t="s">
        <v>1</v>
      </c>
      <c r="F284" s="172" t="s">
        <v>1490</v>
      </c>
      <c r="H284" s="171" t="s">
        <v>1</v>
      </c>
      <c r="I284" s="173"/>
      <c r="L284" s="170"/>
      <c r="M284" s="174"/>
      <c r="T284" s="175"/>
      <c r="AT284" s="171" t="s">
        <v>1489</v>
      </c>
      <c r="AU284" s="171" t="s">
        <v>90</v>
      </c>
      <c r="AV284" s="12" t="s">
        <v>88</v>
      </c>
      <c r="AW284" s="12" t="s">
        <v>36</v>
      </c>
      <c r="AX284" s="12" t="s">
        <v>81</v>
      </c>
      <c r="AY284" s="171" t="s">
        <v>299</v>
      </c>
    </row>
    <row r="285" spans="2:65" s="12" customFormat="1">
      <c r="B285" s="170"/>
      <c r="D285" s="149" t="s">
        <v>1489</v>
      </c>
      <c r="E285" s="171" t="s">
        <v>1</v>
      </c>
      <c r="F285" s="172" t="s">
        <v>3295</v>
      </c>
      <c r="H285" s="171" t="s">
        <v>1</v>
      </c>
      <c r="I285" s="173"/>
      <c r="L285" s="170"/>
      <c r="M285" s="174"/>
      <c r="T285" s="175"/>
      <c r="AT285" s="171" t="s">
        <v>1489</v>
      </c>
      <c r="AU285" s="171" t="s">
        <v>90</v>
      </c>
      <c r="AV285" s="12" t="s">
        <v>88</v>
      </c>
      <c r="AW285" s="12" t="s">
        <v>36</v>
      </c>
      <c r="AX285" s="12" t="s">
        <v>81</v>
      </c>
      <c r="AY285" s="171" t="s">
        <v>299</v>
      </c>
    </row>
    <row r="286" spans="2:65" s="13" customFormat="1">
      <c r="B286" s="176"/>
      <c r="D286" s="149" t="s">
        <v>1489</v>
      </c>
      <c r="E286" s="177" t="s">
        <v>1</v>
      </c>
      <c r="F286" s="178" t="s">
        <v>3345</v>
      </c>
      <c r="H286" s="179">
        <v>45.66</v>
      </c>
      <c r="I286" s="180"/>
      <c r="L286" s="176"/>
      <c r="M286" s="181"/>
      <c r="T286" s="182"/>
      <c r="AT286" s="177" t="s">
        <v>1489</v>
      </c>
      <c r="AU286" s="177" t="s">
        <v>90</v>
      </c>
      <c r="AV286" s="13" t="s">
        <v>90</v>
      </c>
      <c r="AW286" s="13" t="s">
        <v>36</v>
      </c>
      <c r="AX286" s="13" t="s">
        <v>88</v>
      </c>
      <c r="AY286" s="177" t="s">
        <v>299</v>
      </c>
    </row>
    <row r="287" spans="2:65" s="1" customFormat="1" ht="16.5" customHeight="1">
      <c r="B287" s="32"/>
      <c r="C287" s="158" t="s">
        <v>457</v>
      </c>
      <c r="D287" s="158" t="s">
        <v>340</v>
      </c>
      <c r="E287" s="159" t="s">
        <v>1733</v>
      </c>
      <c r="F287" s="160" t="s">
        <v>1734</v>
      </c>
      <c r="G287" s="161" t="s">
        <v>647</v>
      </c>
      <c r="H287" s="162">
        <v>46.344999999999999</v>
      </c>
      <c r="I287" s="163"/>
      <c r="J287" s="164">
        <f>ROUND(I287*H287,2)</f>
        <v>0</v>
      </c>
      <c r="K287" s="160" t="s">
        <v>1</v>
      </c>
      <c r="L287" s="165"/>
      <c r="M287" s="166" t="s">
        <v>1</v>
      </c>
      <c r="N287" s="167" t="s">
        <v>46</v>
      </c>
      <c r="P287" s="145">
        <f>O287*H287</f>
        <v>0</v>
      </c>
      <c r="Q287" s="145">
        <v>1.273E-2</v>
      </c>
      <c r="R287" s="145">
        <f>Q287*H287</f>
        <v>0.58997184999999996</v>
      </c>
      <c r="S287" s="145">
        <v>0</v>
      </c>
      <c r="T287" s="146">
        <f>S287*H287</f>
        <v>0</v>
      </c>
      <c r="AR287" s="147" t="s">
        <v>337</v>
      </c>
      <c r="AT287" s="147" t="s">
        <v>340</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3355</v>
      </c>
    </row>
    <row r="288" spans="2:65" s="1" customFormat="1" ht="28.8">
      <c r="B288" s="32"/>
      <c r="D288" s="149" t="s">
        <v>308</v>
      </c>
      <c r="F288" s="150" t="s">
        <v>1736</v>
      </c>
      <c r="I288" s="151"/>
      <c r="L288" s="32"/>
      <c r="M288" s="152"/>
      <c r="T288" s="56"/>
      <c r="AT288" s="17" t="s">
        <v>308</v>
      </c>
      <c r="AU288" s="17" t="s">
        <v>90</v>
      </c>
    </row>
    <row r="289" spans="2:65" s="13" customFormat="1">
      <c r="B289" s="176"/>
      <c r="D289" s="149" t="s">
        <v>1489</v>
      </c>
      <c r="F289" s="178" t="s">
        <v>3356</v>
      </c>
      <c r="H289" s="179">
        <v>46.344999999999999</v>
      </c>
      <c r="I289" s="180"/>
      <c r="L289" s="176"/>
      <c r="M289" s="181"/>
      <c r="T289" s="182"/>
      <c r="AT289" s="177" t="s">
        <v>1489</v>
      </c>
      <c r="AU289" s="177" t="s">
        <v>90</v>
      </c>
      <c r="AV289" s="13" t="s">
        <v>90</v>
      </c>
      <c r="AW289" s="13" t="s">
        <v>4</v>
      </c>
      <c r="AX289" s="13" t="s">
        <v>88</v>
      </c>
      <c r="AY289" s="177" t="s">
        <v>299</v>
      </c>
    </row>
    <row r="290" spans="2:65" s="1" customFormat="1" ht="16.5" customHeight="1">
      <c r="B290" s="32"/>
      <c r="C290" s="158" t="s">
        <v>461</v>
      </c>
      <c r="D290" s="158" t="s">
        <v>340</v>
      </c>
      <c r="E290" s="159" t="s">
        <v>1742</v>
      </c>
      <c r="F290" s="160" t="s">
        <v>1743</v>
      </c>
      <c r="G290" s="161" t="s">
        <v>598</v>
      </c>
      <c r="H290" s="162">
        <v>4</v>
      </c>
      <c r="I290" s="163"/>
      <c r="J290" s="164">
        <f>ROUND(I290*H290,2)</f>
        <v>0</v>
      </c>
      <c r="K290" s="160" t="s">
        <v>1</v>
      </c>
      <c r="L290" s="165"/>
      <c r="M290" s="166" t="s">
        <v>1</v>
      </c>
      <c r="N290" s="167" t="s">
        <v>46</v>
      </c>
      <c r="P290" s="145">
        <f>O290*H290</f>
        <v>0</v>
      </c>
      <c r="Q290" s="145">
        <v>0</v>
      </c>
      <c r="R290" s="145">
        <f>Q290*H290</f>
        <v>0</v>
      </c>
      <c r="S290" s="145">
        <v>0</v>
      </c>
      <c r="T290" s="146">
        <f>S290*H290</f>
        <v>0</v>
      </c>
      <c r="AR290" s="147" t="s">
        <v>337</v>
      </c>
      <c r="AT290" s="147" t="s">
        <v>340</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3357</v>
      </c>
    </row>
    <row r="291" spans="2:65" s="12" customFormat="1">
      <c r="B291" s="170"/>
      <c r="D291" s="149" t="s">
        <v>1489</v>
      </c>
      <c r="E291" s="171" t="s">
        <v>1</v>
      </c>
      <c r="F291" s="172" t="s">
        <v>1490</v>
      </c>
      <c r="H291" s="171" t="s">
        <v>1</v>
      </c>
      <c r="I291" s="173"/>
      <c r="L291" s="170"/>
      <c r="M291" s="174"/>
      <c r="T291" s="175"/>
      <c r="AT291" s="171" t="s">
        <v>1489</v>
      </c>
      <c r="AU291" s="171" t="s">
        <v>90</v>
      </c>
      <c r="AV291" s="12" t="s">
        <v>88</v>
      </c>
      <c r="AW291" s="12" t="s">
        <v>36</v>
      </c>
      <c r="AX291" s="12" t="s">
        <v>81</v>
      </c>
      <c r="AY291" s="171" t="s">
        <v>299</v>
      </c>
    </row>
    <row r="292" spans="2:65" s="12" customFormat="1">
      <c r="B292" s="170"/>
      <c r="D292" s="149" t="s">
        <v>1489</v>
      </c>
      <c r="E292" s="171" t="s">
        <v>1</v>
      </c>
      <c r="F292" s="172" t="s">
        <v>3295</v>
      </c>
      <c r="H292" s="171" t="s">
        <v>1</v>
      </c>
      <c r="I292" s="173"/>
      <c r="L292" s="170"/>
      <c r="M292" s="174"/>
      <c r="T292" s="175"/>
      <c r="AT292" s="171" t="s">
        <v>1489</v>
      </c>
      <c r="AU292" s="171" t="s">
        <v>90</v>
      </c>
      <c r="AV292" s="12" t="s">
        <v>88</v>
      </c>
      <c r="AW292" s="12" t="s">
        <v>36</v>
      </c>
      <c r="AX292" s="12" t="s">
        <v>81</v>
      </c>
      <c r="AY292" s="171" t="s">
        <v>299</v>
      </c>
    </row>
    <row r="293" spans="2:65" s="12" customFormat="1">
      <c r="B293" s="170"/>
      <c r="D293" s="149" t="s">
        <v>1489</v>
      </c>
      <c r="E293" s="171" t="s">
        <v>1</v>
      </c>
      <c r="F293" s="172" t="s">
        <v>1745</v>
      </c>
      <c r="H293" s="171" t="s">
        <v>1</v>
      </c>
      <c r="I293" s="173"/>
      <c r="L293" s="170"/>
      <c r="M293" s="174"/>
      <c r="T293" s="175"/>
      <c r="AT293" s="171" t="s">
        <v>1489</v>
      </c>
      <c r="AU293" s="171" t="s">
        <v>90</v>
      </c>
      <c r="AV293" s="12" t="s">
        <v>88</v>
      </c>
      <c r="AW293" s="12" t="s">
        <v>36</v>
      </c>
      <c r="AX293" s="12" t="s">
        <v>81</v>
      </c>
      <c r="AY293" s="171" t="s">
        <v>299</v>
      </c>
    </row>
    <row r="294" spans="2:65" s="13" customFormat="1">
      <c r="B294" s="176"/>
      <c r="D294" s="149" t="s">
        <v>1489</v>
      </c>
      <c r="E294" s="177" t="s">
        <v>1</v>
      </c>
      <c r="F294" s="178" t="s">
        <v>318</v>
      </c>
      <c r="H294" s="179">
        <v>4</v>
      </c>
      <c r="I294" s="180"/>
      <c r="L294" s="176"/>
      <c r="M294" s="181"/>
      <c r="T294" s="182"/>
      <c r="AT294" s="177" t="s">
        <v>1489</v>
      </c>
      <c r="AU294" s="177" t="s">
        <v>90</v>
      </c>
      <c r="AV294" s="13" t="s">
        <v>90</v>
      </c>
      <c r="AW294" s="13" t="s">
        <v>36</v>
      </c>
      <c r="AX294" s="13" t="s">
        <v>88</v>
      </c>
      <c r="AY294" s="177" t="s">
        <v>299</v>
      </c>
    </row>
    <row r="295" spans="2:65" s="1" customFormat="1" ht="24.15" customHeight="1">
      <c r="B295" s="32"/>
      <c r="C295" s="136" t="s">
        <v>465</v>
      </c>
      <c r="D295" s="136" t="s">
        <v>302</v>
      </c>
      <c r="E295" s="137" t="s">
        <v>1746</v>
      </c>
      <c r="F295" s="138" t="s">
        <v>1747</v>
      </c>
      <c r="G295" s="139" t="s">
        <v>598</v>
      </c>
      <c r="H295" s="140">
        <v>2</v>
      </c>
      <c r="I295" s="141"/>
      <c r="J295" s="142">
        <f>ROUND(I295*H295,2)</f>
        <v>0</v>
      </c>
      <c r="K295" s="138" t="s">
        <v>1487</v>
      </c>
      <c r="L295" s="32"/>
      <c r="M295" s="143" t="s">
        <v>1</v>
      </c>
      <c r="N295" s="144" t="s">
        <v>46</v>
      </c>
      <c r="P295" s="145">
        <f>O295*H295</f>
        <v>0</v>
      </c>
      <c r="Q295" s="145">
        <v>0.45937</v>
      </c>
      <c r="R295" s="145">
        <f>Q295*H295</f>
        <v>0.91874</v>
      </c>
      <c r="S295" s="145">
        <v>0</v>
      </c>
      <c r="T295" s="146">
        <f>S295*H295</f>
        <v>0</v>
      </c>
      <c r="AR295" s="147" t="s">
        <v>318</v>
      </c>
      <c r="AT295" s="147" t="s">
        <v>302</v>
      </c>
      <c r="AU295" s="147" t="s">
        <v>90</v>
      </c>
      <c r="AY295" s="17" t="s">
        <v>299</v>
      </c>
      <c r="BE295" s="148">
        <f>IF(N295="základní",J295,0)</f>
        <v>0</v>
      </c>
      <c r="BF295" s="148">
        <f>IF(N295="snížená",J295,0)</f>
        <v>0</v>
      </c>
      <c r="BG295" s="148">
        <f>IF(N295="zákl. přenesená",J295,0)</f>
        <v>0</v>
      </c>
      <c r="BH295" s="148">
        <f>IF(N295="sníž. přenesená",J295,0)</f>
        <v>0</v>
      </c>
      <c r="BI295" s="148">
        <f>IF(N295="nulová",J295,0)</f>
        <v>0</v>
      </c>
      <c r="BJ295" s="17" t="s">
        <v>88</v>
      </c>
      <c r="BK295" s="148">
        <f>ROUND(I295*H295,2)</f>
        <v>0</v>
      </c>
      <c r="BL295" s="17" t="s">
        <v>318</v>
      </c>
      <c r="BM295" s="147" t="s">
        <v>3358</v>
      </c>
    </row>
    <row r="296" spans="2:65" s="12" customFormat="1">
      <c r="B296" s="170"/>
      <c r="D296" s="149" t="s">
        <v>1489</v>
      </c>
      <c r="E296" s="171" t="s">
        <v>1</v>
      </c>
      <c r="F296" s="172" t="s">
        <v>1490</v>
      </c>
      <c r="H296" s="171" t="s">
        <v>1</v>
      </c>
      <c r="I296" s="173"/>
      <c r="L296" s="170"/>
      <c r="M296" s="174"/>
      <c r="T296" s="175"/>
      <c r="AT296" s="171" t="s">
        <v>1489</v>
      </c>
      <c r="AU296" s="171" t="s">
        <v>90</v>
      </c>
      <c r="AV296" s="12" t="s">
        <v>88</v>
      </c>
      <c r="AW296" s="12" t="s">
        <v>36</v>
      </c>
      <c r="AX296" s="12" t="s">
        <v>81</v>
      </c>
      <c r="AY296" s="171" t="s">
        <v>299</v>
      </c>
    </row>
    <row r="297" spans="2:65" s="12" customFormat="1">
      <c r="B297" s="170"/>
      <c r="D297" s="149" t="s">
        <v>1489</v>
      </c>
      <c r="E297" s="171" t="s">
        <v>1</v>
      </c>
      <c r="F297" s="172" t="s">
        <v>3295</v>
      </c>
      <c r="H297" s="171" t="s">
        <v>1</v>
      </c>
      <c r="I297" s="173"/>
      <c r="L297" s="170"/>
      <c r="M297" s="174"/>
      <c r="T297" s="175"/>
      <c r="AT297" s="171" t="s">
        <v>1489</v>
      </c>
      <c r="AU297" s="171" t="s">
        <v>90</v>
      </c>
      <c r="AV297" s="12" t="s">
        <v>88</v>
      </c>
      <c r="AW297" s="12" t="s">
        <v>36</v>
      </c>
      <c r="AX297" s="12" t="s">
        <v>81</v>
      </c>
      <c r="AY297" s="171" t="s">
        <v>299</v>
      </c>
    </row>
    <row r="298" spans="2:65" s="13" customFormat="1">
      <c r="B298" s="176"/>
      <c r="D298" s="149" t="s">
        <v>1489</v>
      </c>
      <c r="E298" s="177" t="s">
        <v>1</v>
      </c>
      <c r="F298" s="178" t="s">
        <v>90</v>
      </c>
      <c r="H298" s="179">
        <v>2</v>
      </c>
      <c r="I298" s="180"/>
      <c r="L298" s="176"/>
      <c r="M298" s="181"/>
      <c r="T298" s="182"/>
      <c r="AT298" s="177" t="s">
        <v>1489</v>
      </c>
      <c r="AU298" s="177" t="s">
        <v>90</v>
      </c>
      <c r="AV298" s="13" t="s">
        <v>90</v>
      </c>
      <c r="AW298" s="13" t="s">
        <v>36</v>
      </c>
      <c r="AX298" s="13" t="s">
        <v>88</v>
      </c>
      <c r="AY298" s="177" t="s">
        <v>299</v>
      </c>
    </row>
    <row r="299" spans="2:65" s="1" customFormat="1" ht="24.15" customHeight="1">
      <c r="B299" s="32"/>
      <c r="C299" s="136" t="s">
        <v>469</v>
      </c>
      <c r="D299" s="136" t="s">
        <v>302</v>
      </c>
      <c r="E299" s="137" t="s">
        <v>1749</v>
      </c>
      <c r="F299" s="138" t="s">
        <v>1750</v>
      </c>
      <c r="G299" s="139" t="s">
        <v>647</v>
      </c>
      <c r="H299" s="140">
        <v>45.66</v>
      </c>
      <c r="I299" s="141"/>
      <c r="J299" s="142">
        <f>ROUND(I299*H299,2)</f>
        <v>0</v>
      </c>
      <c r="K299" s="138" t="s">
        <v>1487</v>
      </c>
      <c r="L299" s="32"/>
      <c r="M299" s="143" t="s">
        <v>1</v>
      </c>
      <c r="N299" s="144" t="s">
        <v>46</v>
      </c>
      <c r="P299" s="145">
        <f>O299*H299</f>
        <v>0</v>
      </c>
      <c r="Q299" s="145">
        <v>0</v>
      </c>
      <c r="R299" s="145">
        <f>Q299*H299</f>
        <v>0</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3359</v>
      </c>
    </row>
    <row r="300" spans="2:65" s="12" customFormat="1">
      <c r="B300" s="170"/>
      <c r="D300" s="149" t="s">
        <v>1489</v>
      </c>
      <c r="E300" s="171" t="s">
        <v>1</v>
      </c>
      <c r="F300" s="172" t="s">
        <v>1490</v>
      </c>
      <c r="H300" s="171" t="s">
        <v>1</v>
      </c>
      <c r="I300" s="173"/>
      <c r="L300" s="170"/>
      <c r="M300" s="174"/>
      <c r="T300" s="175"/>
      <c r="AT300" s="171" t="s">
        <v>1489</v>
      </c>
      <c r="AU300" s="171" t="s">
        <v>90</v>
      </c>
      <c r="AV300" s="12" t="s">
        <v>88</v>
      </c>
      <c r="AW300" s="12" t="s">
        <v>36</v>
      </c>
      <c r="AX300" s="12" t="s">
        <v>81</v>
      </c>
      <c r="AY300" s="171" t="s">
        <v>299</v>
      </c>
    </row>
    <row r="301" spans="2:65" s="12" customFormat="1">
      <c r="B301" s="170"/>
      <c r="D301" s="149" t="s">
        <v>1489</v>
      </c>
      <c r="E301" s="171" t="s">
        <v>1</v>
      </c>
      <c r="F301" s="172" t="s">
        <v>3295</v>
      </c>
      <c r="H301" s="171" t="s">
        <v>1</v>
      </c>
      <c r="I301" s="173"/>
      <c r="L301" s="170"/>
      <c r="M301" s="174"/>
      <c r="T301" s="175"/>
      <c r="AT301" s="171" t="s">
        <v>1489</v>
      </c>
      <c r="AU301" s="171" t="s">
        <v>90</v>
      </c>
      <c r="AV301" s="12" t="s">
        <v>88</v>
      </c>
      <c r="AW301" s="12" t="s">
        <v>36</v>
      </c>
      <c r="AX301" s="12" t="s">
        <v>81</v>
      </c>
      <c r="AY301" s="171" t="s">
        <v>299</v>
      </c>
    </row>
    <row r="302" spans="2:65" s="13" customFormat="1">
      <c r="B302" s="176"/>
      <c r="D302" s="149" t="s">
        <v>1489</v>
      </c>
      <c r="E302" s="177" t="s">
        <v>1</v>
      </c>
      <c r="F302" s="178" t="s">
        <v>3345</v>
      </c>
      <c r="H302" s="179">
        <v>45.66</v>
      </c>
      <c r="I302" s="180"/>
      <c r="L302" s="176"/>
      <c r="M302" s="181"/>
      <c r="T302" s="182"/>
      <c r="AT302" s="177" t="s">
        <v>1489</v>
      </c>
      <c r="AU302" s="177" t="s">
        <v>90</v>
      </c>
      <c r="AV302" s="13" t="s">
        <v>90</v>
      </c>
      <c r="AW302" s="13" t="s">
        <v>36</v>
      </c>
      <c r="AX302" s="13" t="s">
        <v>88</v>
      </c>
      <c r="AY302" s="177" t="s">
        <v>299</v>
      </c>
    </row>
    <row r="303" spans="2:65" s="1" customFormat="1" ht="24.15" customHeight="1">
      <c r="B303" s="32"/>
      <c r="C303" s="136" t="s">
        <v>475</v>
      </c>
      <c r="D303" s="136" t="s">
        <v>302</v>
      </c>
      <c r="E303" s="137" t="s">
        <v>1752</v>
      </c>
      <c r="F303" s="138" t="s">
        <v>1753</v>
      </c>
      <c r="G303" s="139" t="s">
        <v>598</v>
      </c>
      <c r="H303" s="140">
        <v>2</v>
      </c>
      <c r="I303" s="141"/>
      <c r="J303" s="142">
        <f>ROUND(I303*H303,2)</f>
        <v>0</v>
      </c>
      <c r="K303" s="138" t="s">
        <v>1</v>
      </c>
      <c r="L303" s="32"/>
      <c r="M303" s="143" t="s">
        <v>1</v>
      </c>
      <c r="N303" s="144" t="s">
        <v>46</v>
      </c>
      <c r="P303" s="145">
        <f>O303*H303</f>
        <v>0</v>
      </c>
      <c r="Q303" s="145">
        <v>0</v>
      </c>
      <c r="R303" s="145">
        <f>Q303*H303</f>
        <v>0</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3360</v>
      </c>
    </row>
    <row r="304" spans="2:65" s="12" customFormat="1">
      <c r="B304" s="170"/>
      <c r="D304" s="149" t="s">
        <v>1489</v>
      </c>
      <c r="E304" s="171" t="s">
        <v>1</v>
      </c>
      <c r="F304" s="172" t="s">
        <v>1490</v>
      </c>
      <c r="H304" s="171" t="s">
        <v>1</v>
      </c>
      <c r="I304" s="173"/>
      <c r="L304" s="170"/>
      <c r="M304" s="174"/>
      <c r="T304" s="175"/>
      <c r="AT304" s="171" t="s">
        <v>1489</v>
      </c>
      <c r="AU304" s="171" t="s">
        <v>90</v>
      </c>
      <c r="AV304" s="12" t="s">
        <v>88</v>
      </c>
      <c r="AW304" s="12" t="s">
        <v>36</v>
      </c>
      <c r="AX304" s="12" t="s">
        <v>81</v>
      </c>
      <c r="AY304" s="171" t="s">
        <v>299</v>
      </c>
    </row>
    <row r="305" spans="2:65" s="12" customFormat="1">
      <c r="B305" s="170"/>
      <c r="D305" s="149" t="s">
        <v>1489</v>
      </c>
      <c r="E305" s="171" t="s">
        <v>1</v>
      </c>
      <c r="F305" s="172" t="s">
        <v>3295</v>
      </c>
      <c r="H305" s="171" t="s">
        <v>1</v>
      </c>
      <c r="I305" s="173"/>
      <c r="L305" s="170"/>
      <c r="M305" s="174"/>
      <c r="T305" s="175"/>
      <c r="AT305" s="171" t="s">
        <v>1489</v>
      </c>
      <c r="AU305" s="171" t="s">
        <v>90</v>
      </c>
      <c r="AV305" s="12" t="s">
        <v>88</v>
      </c>
      <c r="AW305" s="12" t="s">
        <v>36</v>
      </c>
      <c r="AX305" s="12" t="s">
        <v>81</v>
      </c>
      <c r="AY305" s="171" t="s">
        <v>299</v>
      </c>
    </row>
    <row r="306" spans="2:65" s="12" customFormat="1">
      <c r="B306" s="170"/>
      <c r="D306" s="149" t="s">
        <v>1489</v>
      </c>
      <c r="E306" s="171" t="s">
        <v>1</v>
      </c>
      <c r="F306" s="172" t="s">
        <v>3361</v>
      </c>
      <c r="H306" s="171" t="s">
        <v>1</v>
      </c>
      <c r="I306" s="173"/>
      <c r="L306" s="170"/>
      <c r="M306" s="174"/>
      <c r="T306" s="175"/>
      <c r="AT306" s="171" t="s">
        <v>1489</v>
      </c>
      <c r="AU306" s="171" t="s">
        <v>90</v>
      </c>
      <c r="AV306" s="12" t="s">
        <v>88</v>
      </c>
      <c r="AW306" s="12" t="s">
        <v>36</v>
      </c>
      <c r="AX306" s="12" t="s">
        <v>81</v>
      </c>
      <c r="AY306" s="171" t="s">
        <v>299</v>
      </c>
    </row>
    <row r="307" spans="2:65" s="13" customFormat="1">
      <c r="B307" s="176"/>
      <c r="D307" s="149" t="s">
        <v>1489</v>
      </c>
      <c r="E307" s="177" t="s">
        <v>1</v>
      </c>
      <c r="F307" s="178" t="s">
        <v>90</v>
      </c>
      <c r="H307" s="179">
        <v>2</v>
      </c>
      <c r="I307" s="180"/>
      <c r="L307" s="176"/>
      <c r="M307" s="181"/>
      <c r="T307" s="182"/>
      <c r="AT307" s="177" t="s">
        <v>1489</v>
      </c>
      <c r="AU307" s="177" t="s">
        <v>90</v>
      </c>
      <c r="AV307" s="13" t="s">
        <v>90</v>
      </c>
      <c r="AW307" s="13" t="s">
        <v>36</v>
      </c>
      <c r="AX307" s="13" t="s">
        <v>88</v>
      </c>
      <c r="AY307" s="177" t="s">
        <v>299</v>
      </c>
    </row>
    <row r="308" spans="2:65" s="1" customFormat="1" ht="37.950000000000003" customHeight="1">
      <c r="B308" s="32"/>
      <c r="C308" s="136" t="s">
        <v>482</v>
      </c>
      <c r="D308" s="136" t="s">
        <v>302</v>
      </c>
      <c r="E308" s="137" t="s">
        <v>1768</v>
      </c>
      <c r="F308" s="138" t="s">
        <v>1769</v>
      </c>
      <c r="G308" s="139" t="s">
        <v>598</v>
      </c>
      <c r="H308" s="140">
        <v>2</v>
      </c>
      <c r="I308" s="141"/>
      <c r="J308" s="142">
        <f>ROUND(I308*H308,2)</f>
        <v>0</v>
      </c>
      <c r="K308" s="138" t="s">
        <v>1487</v>
      </c>
      <c r="L308" s="32"/>
      <c r="M308" s="143" t="s">
        <v>1</v>
      </c>
      <c r="N308" s="144" t="s">
        <v>46</v>
      </c>
      <c r="P308" s="145">
        <f>O308*H308</f>
        <v>0</v>
      </c>
      <c r="Q308" s="145">
        <v>0.09</v>
      </c>
      <c r="R308" s="145">
        <f>Q308*H308</f>
        <v>0.18</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3362</v>
      </c>
    </row>
    <row r="309" spans="2:65" s="12" customFormat="1">
      <c r="B309" s="170"/>
      <c r="D309" s="149" t="s">
        <v>1489</v>
      </c>
      <c r="E309" s="171" t="s">
        <v>1</v>
      </c>
      <c r="F309" s="172" t="s">
        <v>1490</v>
      </c>
      <c r="H309" s="171" t="s">
        <v>1</v>
      </c>
      <c r="I309" s="173"/>
      <c r="L309" s="170"/>
      <c r="M309" s="174"/>
      <c r="T309" s="175"/>
      <c r="AT309" s="171" t="s">
        <v>1489</v>
      </c>
      <c r="AU309" s="171" t="s">
        <v>90</v>
      </c>
      <c r="AV309" s="12" t="s">
        <v>88</v>
      </c>
      <c r="AW309" s="12" t="s">
        <v>36</v>
      </c>
      <c r="AX309" s="12" t="s">
        <v>81</v>
      </c>
      <c r="AY309" s="171" t="s">
        <v>299</v>
      </c>
    </row>
    <row r="310" spans="2:65" s="12" customFormat="1">
      <c r="B310" s="170"/>
      <c r="D310" s="149" t="s">
        <v>1489</v>
      </c>
      <c r="E310" s="171" t="s">
        <v>1</v>
      </c>
      <c r="F310" s="172" t="s">
        <v>3295</v>
      </c>
      <c r="H310" s="171" t="s">
        <v>1</v>
      </c>
      <c r="I310" s="173"/>
      <c r="L310" s="170"/>
      <c r="M310" s="174"/>
      <c r="T310" s="175"/>
      <c r="AT310" s="171" t="s">
        <v>1489</v>
      </c>
      <c r="AU310" s="171" t="s">
        <v>90</v>
      </c>
      <c r="AV310" s="12" t="s">
        <v>88</v>
      </c>
      <c r="AW310" s="12" t="s">
        <v>36</v>
      </c>
      <c r="AX310" s="12" t="s">
        <v>81</v>
      </c>
      <c r="AY310" s="171" t="s">
        <v>299</v>
      </c>
    </row>
    <row r="311" spans="2:65" s="13" customFormat="1">
      <c r="B311" s="176"/>
      <c r="D311" s="149" t="s">
        <v>1489</v>
      </c>
      <c r="E311" s="177" t="s">
        <v>1</v>
      </c>
      <c r="F311" s="178" t="s">
        <v>90</v>
      </c>
      <c r="H311" s="179">
        <v>2</v>
      </c>
      <c r="I311" s="180"/>
      <c r="L311" s="176"/>
      <c r="M311" s="181"/>
      <c r="T311" s="182"/>
      <c r="AT311" s="177" t="s">
        <v>1489</v>
      </c>
      <c r="AU311" s="177" t="s">
        <v>90</v>
      </c>
      <c r="AV311" s="13" t="s">
        <v>90</v>
      </c>
      <c r="AW311" s="13" t="s">
        <v>36</v>
      </c>
      <c r="AX311" s="13" t="s">
        <v>88</v>
      </c>
      <c r="AY311" s="177" t="s">
        <v>299</v>
      </c>
    </row>
    <row r="312" spans="2:65" s="1" customFormat="1" ht="33" customHeight="1">
      <c r="B312" s="32"/>
      <c r="C312" s="158" t="s">
        <v>618</v>
      </c>
      <c r="D312" s="158" t="s">
        <v>340</v>
      </c>
      <c r="E312" s="159" t="s">
        <v>1772</v>
      </c>
      <c r="F312" s="160" t="s">
        <v>1773</v>
      </c>
      <c r="G312" s="161" t="s">
        <v>598</v>
      </c>
      <c r="H312" s="162">
        <v>2</v>
      </c>
      <c r="I312" s="163"/>
      <c r="J312" s="164">
        <f>ROUND(I312*H312,2)</f>
        <v>0</v>
      </c>
      <c r="K312" s="160" t="s">
        <v>1</v>
      </c>
      <c r="L312" s="165"/>
      <c r="M312" s="166" t="s">
        <v>1</v>
      </c>
      <c r="N312" s="167" t="s">
        <v>46</v>
      </c>
      <c r="P312" s="145">
        <f>O312*H312</f>
        <v>0</v>
      </c>
      <c r="Q312" s="145">
        <v>0.19600000000000001</v>
      </c>
      <c r="R312" s="145">
        <f>Q312*H312</f>
        <v>0.39200000000000002</v>
      </c>
      <c r="S312" s="145">
        <v>0</v>
      </c>
      <c r="T312" s="146">
        <f>S312*H312</f>
        <v>0</v>
      </c>
      <c r="AR312" s="147" t="s">
        <v>337</v>
      </c>
      <c r="AT312" s="147" t="s">
        <v>340</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3363</v>
      </c>
    </row>
    <row r="313" spans="2:65" s="1" customFormat="1" ht="16.5" customHeight="1">
      <c r="B313" s="32"/>
      <c r="C313" s="136" t="s">
        <v>622</v>
      </c>
      <c r="D313" s="136" t="s">
        <v>302</v>
      </c>
      <c r="E313" s="137" t="s">
        <v>1775</v>
      </c>
      <c r="F313" s="138" t="s">
        <v>1776</v>
      </c>
      <c r="G313" s="139" t="s">
        <v>647</v>
      </c>
      <c r="H313" s="140">
        <v>45.66</v>
      </c>
      <c r="I313" s="141"/>
      <c r="J313" s="142">
        <f>ROUND(I313*H313,2)</f>
        <v>0</v>
      </c>
      <c r="K313" s="138" t="s">
        <v>1487</v>
      </c>
      <c r="L313" s="32"/>
      <c r="M313" s="143" t="s">
        <v>1</v>
      </c>
      <c r="N313" s="144" t="s">
        <v>46</v>
      </c>
      <c r="P313" s="145">
        <f>O313*H313</f>
        <v>0</v>
      </c>
      <c r="Q313" s="145">
        <v>2.0000000000000001E-4</v>
      </c>
      <c r="R313" s="145">
        <f>Q313*H313</f>
        <v>9.1319999999999995E-3</v>
      </c>
      <c r="S313" s="145">
        <v>0</v>
      </c>
      <c r="T313" s="146">
        <f>S313*H313</f>
        <v>0</v>
      </c>
      <c r="AR313" s="147" t="s">
        <v>318</v>
      </c>
      <c r="AT313" s="147" t="s">
        <v>302</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3364</v>
      </c>
    </row>
    <row r="314" spans="2:65" s="12" customFormat="1">
      <c r="B314" s="170"/>
      <c r="D314" s="149" t="s">
        <v>1489</v>
      </c>
      <c r="E314" s="171" t="s">
        <v>1</v>
      </c>
      <c r="F314" s="172" t="s">
        <v>1490</v>
      </c>
      <c r="H314" s="171" t="s">
        <v>1</v>
      </c>
      <c r="I314" s="173"/>
      <c r="L314" s="170"/>
      <c r="M314" s="174"/>
      <c r="T314" s="175"/>
      <c r="AT314" s="171" t="s">
        <v>1489</v>
      </c>
      <c r="AU314" s="171" t="s">
        <v>90</v>
      </c>
      <c r="AV314" s="12" t="s">
        <v>88</v>
      </c>
      <c r="AW314" s="12" t="s">
        <v>36</v>
      </c>
      <c r="AX314" s="12" t="s">
        <v>81</v>
      </c>
      <c r="AY314" s="171" t="s">
        <v>299</v>
      </c>
    </row>
    <row r="315" spans="2:65" s="12" customFormat="1">
      <c r="B315" s="170"/>
      <c r="D315" s="149" t="s">
        <v>1489</v>
      </c>
      <c r="E315" s="171" t="s">
        <v>1</v>
      </c>
      <c r="F315" s="172" t="s">
        <v>3295</v>
      </c>
      <c r="H315" s="171" t="s">
        <v>1</v>
      </c>
      <c r="I315" s="173"/>
      <c r="L315" s="170"/>
      <c r="M315" s="174"/>
      <c r="T315" s="175"/>
      <c r="AT315" s="171" t="s">
        <v>1489</v>
      </c>
      <c r="AU315" s="171" t="s">
        <v>90</v>
      </c>
      <c r="AV315" s="12" t="s">
        <v>88</v>
      </c>
      <c r="AW315" s="12" t="s">
        <v>36</v>
      </c>
      <c r="AX315" s="12" t="s">
        <v>81</v>
      </c>
      <c r="AY315" s="171" t="s">
        <v>299</v>
      </c>
    </row>
    <row r="316" spans="2:65" s="13" customFormat="1">
      <c r="B316" s="176"/>
      <c r="D316" s="149" t="s">
        <v>1489</v>
      </c>
      <c r="E316" s="177" t="s">
        <v>1</v>
      </c>
      <c r="F316" s="178" t="s">
        <v>3345</v>
      </c>
      <c r="H316" s="179">
        <v>45.66</v>
      </c>
      <c r="I316" s="180"/>
      <c r="L316" s="176"/>
      <c r="M316" s="181"/>
      <c r="T316" s="182"/>
      <c r="AT316" s="177" t="s">
        <v>1489</v>
      </c>
      <c r="AU316" s="177" t="s">
        <v>90</v>
      </c>
      <c r="AV316" s="13" t="s">
        <v>90</v>
      </c>
      <c r="AW316" s="13" t="s">
        <v>36</v>
      </c>
      <c r="AX316" s="13" t="s">
        <v>88</v>
      </c>
      <c r="AY316" s="177" t="s">
        <v>299</v>
      </c>
    </row>
    <row r="317" spans="2:65" s="1" customFormat="1" ht="24.15" customHeight="1">
      <c r="B317" s="32"/>
      <c r="C317" s="136" t="s">
        <v>626</v>
      </c>
      <c r="D317" s="136" t="s">
        <v>302</v>
      </c>
      <c r="E317" s="137" t="s">
        <v>1778</v>
      </c>
      <c r="F317" s="138" t="s">
        <v>1779</v>
      </c>
      <c r="G317" s="139" t="s">
        <v>647</v>
      </c>
      <c r="H317" s="140">
        <v>45.66</v>
      </c>
      <c r="I317" s="141"/>
      <c r="J317" s="142">
        <f>ROUND(I317*H317,2)</f>
        <v>0</v>
      </c>
      <c r="K317" s="138" t="s">
        <v>1487</v>
      </c>
      <c r="L317" s="32"/>
      <c r="M317" s="143" t="s">
        <v>1</v>
      </c>
      <c r="N317" s="144" t="s">
        <v>46</v>
      </c>
      <c r="P317" s="145">
        <f>O317*H317</f>
        <v>0</v>
      </c>
      <c r="Q317" s="145">
        <v>9.0000000000000006E-5</v>
      </c>
      <c r="R317" s="145">
        <f>Q317*H317</f>
        <v>4.1094E-3</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3365</v>
      </c>
    </row>
    <row r="318" spans="2:65" s="12" customFormat="1">
      <c r="B318" s="170"/>
      <c r="D318" s="149" t="s">
        <v>1489</v>
      </c>
      <c r="E318" s="171" t="s">
        <v>1</v>
      </c>
      <c r="F318" s="172" t="s">
        <v>1490</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3295</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3345</v>
      </c>
      <c r="H320" s="179">
        <v>45.66</v>
      </c>
      <c r="I320" s="180"/>
      <c r="L320" s="176"/>
      <c r="M320" s="181"/>
      <c r="T320" s="182"/>
      <c r="AT320" s="177" t="s">
        <v>1489</v>
      </c>
      <c r="AU320" s="177" t="s">
        <v>90</v>
      </c>
      <c r="AV320" s="13" t="s">
        <v>90</v>
      </c>
      <c r="AW320" s="13" t="s">
        <v>36</v>
      </c>
      <c r="AX320" s="13" t="s">
        <v>88</v>
      </c>
      <c r="AY320" s="177" t="s">
        <v>299</v>
      </c>
    </row>
    <row r="321" spans="2:65" s="11" customFormat="1" ht="22.95" customHeight="1">
      <c r="B321" s="124"/>
      <c r="D321" s="125" t="s">
        <v>80</v>
      </c>
      <c r="E321" s="134" t="s">
        <v>1789</v>
      </c>
      <c r="F321" s="134" t="s">
        <v>1790</v>
      </c>
      <c r="I321" s="127"/>
      <c r="J321" s="135">
        <f>BK321</f>
        <v>0</v>
      </c>
      <c r="L321" s="124"/>
      <c r="M321" s="129"/>
      <c r="P321" s="130">
        <f>P322</f>
        <v>0</v>
      </c>
      <c r="R321" s="130">
        <f>R322</f>
        <v>0</v>
      </c>
      <c r="T321" s="131">
        <f>T322</f>
        <v>0</v>
      </c>
      <c r="AR321" s="125" t="s">
        <v>88</v>
      </c>
      <c r="AT321" s="132" t="s">
        <v>80</v>
      </c>
      <c r="AU321" s="132" t="s">
        <v>88</v>
      </c>
      <c r="AY321" s="125" t="s">
        <v>299</v>
      </c>
      <c r="BK321" s="133">
        <f>BK322</f>
        <v>0</v>
      </c>
    </row>
    <row r="322" spans="2:65" s="1" customFormat="1" ht="24.15" customHeight="1">
      <c r="B322" s="32"/>
      <c r="C322" s="136" t="s">
        <v>630</v>
      </c>
      <c r="D322" s="136" t="s">
        <v>302</v>
      </c>
      <c r="E322" s="137" t="s">
        <v>1791</v>
      </c>
      <c r="F322" s="138" t="s">
        <v>1792</v>
      </c>
      <c r="G322" s="139" t="s">
        <v>1636</v>
      </c>
      <c r="H322" s="140">
        <v>3.339</v>
      </c>
      <c r="I322" s="141"/>
      <c r="J322" s="142">
        <f>ROUND(I322*H322,2)</f>
        <v>0</v>
      </c>
      <c r="K322" s="138" t="s">
        <v>1487</v>
      </c>
      <c r="L322" s="32"/>
      <c r="M322" s="153" t="s">
        <v>1</v>
      </c>
      <c r="N322" s="154" t="s">
        <v>46</v>
      </c>
      <c r="O322" s="155"/>
      <c r="P322" s="156">
        <f>O322*H322</f>
        <v>0</v>
      </c>
      <c r="Q322" s="156">
        <v>0</v>
      </c>
      <c r="R322" s="156">
        <f>Q322*H322</f>
        <v>0</v>
      </c>
      <c r="S322" s="156">
        <v>0</v>
      </c>
      <c r="T322" s="157">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3366</v>
      </c>
    </row>
    <row r="323" spans="2:65" s="1" customFormat="1" ht="6.9" customHeight="1">
      <c r="B323" s="44"/>
      <c r="C323" s="45"/>
      <c r="D323" s="45"/>
      <c r="E323" s="45"/>
      <c r="F323" s="45"/>
      <c r="G323" s="45"/>
      <c r="H323" s="45"/>
      <c r="I323" s="45"/>
      <c r="J323" s="45"/>
      <c r="K323" s="45"/>
      <c r="L323" s="32"/>
    </row>
  </sheetData>
  <sheetProtection algorithmName="SHA-512" hashValue="06P39KY/rFLMmuLYDKe2RT3IxG3YdK8DRAFOzpzBcyBWgVp5p6VBn+OVPxxEno6dZWwA7d5IhCSOZiGDaG2npg==" saltValue="oFIW9MH3GvQqu0LlsuU893XEEBB+hw6xPUwrrWeiLwuEC7wwVT/bFOJ8xGJp4DvGLs2ZI4wqkeVaglk3SqwaYA==" spinCount="100000" sheet="1" objects="1" scenarios="1" formatColumns="0" formatRows="0" autoFilter="0"/>
  <autoFilter ref="C126:K322" xr:uid="{00000000-0009-0000-0000-000015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31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162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3367</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ROUND((SUM(BE126:BE313)),  2)</f>
        <v>0</v>
      </c>
      <c r="I35" s="96">
        <v>0.21</v>
      </c>
      <c r="J35" s="86">
        <f>ROUND(((SUM(BE126:BE313))*I35),  2)</f>
        <v>0</v>
      </c>
      <c r="L35" s="32"/>
    </row>
    <row r="36" spans="2:12" s="1" customFormat="1" ht="14.4" customHeight="1">
      <c r="B36" s="32"/>
      <c r="E36" s="27" t="s">
        <v>47</v>
      </c>
      <c r="F36" s="86">
        <f>ROUND((SUM(BF126:BF313)),  2)</f>
        <v>0</v>
      </c>
      <c r="I36" s="96">
        <v>0.12</v>
      </c>
      <c r="J36" s="86">
        <f>ROUND(((SUM(BF126:BF313))*I36),  2)</f>
        <v>0</v>
      </c>
      <c r="L36" s="32"/>
    </row>
    <row r="37" spans="2:12" s="1" customFormat="1" ht="14.4" hidden="1" customHeight="1">
      <c r="B37" s="32"/>
      <c r="E37" s="27" t="s">
        <v>48</v>
      </c>
      <c r="F37" s="86">
        <f>ROUND((SUM(BG126:BG313)),  2)</f>
        <v>0</v>
      </c>
      <c r="I37" s="96">
        <v>0.21</v>
      </c>
      <c r="J37" s="86">
        <f>0</f>
        <v>0</v>
      </c>
      <c r="L37" s="32"/>
    </row>
    <row r="38" spans="2:12" s="1" customFormat="1" ht="14.4" hidden="1" customHeight="1">
      <c r="B38" s="32"/>
      <c r="E38" s="27" t="s">
        <v>49</v>
      </c>
      <c r="F38" s="86">
        <f>ROUND((SUM(BH126:BH313)),  2)</f>
        <v>0</v>
      </c>
      <c r="I38" s="96">
        <v>0.12</v>
      </c>
      <c r="J38" s="86">
        <f>0</f>
        <v>0</v>
      </c>
      <c r="L38" s="32"/>
    </row>
    <row r="39" spans="2:12" s="1" customFormat="1" ht="14.4" hidden="1" customHeight="1">
      <c r="B39" s="32"/>
      <c r="E39" s="27" t="s">
        <v>50</v>
      </c>
      <c r="F39" s="86">
        <f>ROUND((SUM(BI126:BI313)),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01.18 - Odtok z ČOV</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J228</f>
        <v>0</v>
      </c>
      <c r="L101" s="112"/>
    </row>
    <row r="102" spans="2:47" s="9" customFormat="1" ht="19.95" customHeight="1">
      <c r="B102" s="112"/>
      <c r="D102" s="113" t="s">
        <v>1479</v>
      </c>
      <c r="E102" s="114"/>
      <c r="F102" s="114"/>
      <c r="G102" s="114"/>
      <c r="H102" s="114"/>
      <c r="I102" s="114"/>
      <c r="J102" s="115">
        <f>J237</f>
        <v>0</v>
      </c>
      <c r="L102" s="112"/>
    </row>
    <row r="103" spans="2:47" s="9" customFormat="1" ht="19.95" customHeight="1">
      <c r="B103" s="112"/>
      <c r="D103" s="113" t="s">
        <v>1480</v>
      </c>
      <c r="E103" s="114"/>
      <c r="F103" s="114"/>
      <c r="G103" s="114"/>
      <c r="H103" s="114"/>
      <c r="I103" s="114"/>
      <c r="J103" s="115">
        <f>J262</f>
        <v>0</v>
      </c>
      <c r="L103" s="112"/>
    </row>
    <row r="104" spans="2:47" s="9" customFormat="1" ht="19.95" customHeight="1">
      <c r="B104" s="112"/>
      <c r="D104" s="113" t="s">
        <v>1481</v>
      </c>
      <c r="E104" s="114"/>
      <c r="F104" s="114"/>
      <c r="G104" s="114"/>
      <c r="H104" s="114"/>
      <c r="I104" s="114"/>
      <c r="J104" s="115">
        <f>J312</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01.18 - Odtok z ČOV</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7.00832443</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P128+P228+P237+P262+P312</f>
        <v>0</v>
      </c>
      <c r="R127" s="130">
        <f>R128+R228+R237+R262+R312</f>
        <v>7.00832443</v>
      </c>
      <c r="T127" s="131">
        <f>T128+T228+T237+T262+T312</f>
        <v>0</v>
      </c>
      <c r="AR127" s="125" t="s">
        <v>88</v>
      </c>
      <c r="AT127" s="132" t="s">
        <v>80</v>
      </c>
      <c r="AU127" s="132" t="s">
        <v>81</v>
      </c>
      <c r="AY127" s="125" t="s">
        <v>299</v>
      </c>
      <c r="BK127" s="133">
        <f>BK128+BK228+BK237+BK262+BK312</f>
        <v>0</v>
      </c>
    </row>
    <row r="128" spans="2:63" s="11" customFormat="1" ht="22.95" customHeight="1">
      <c r="B128" s="124"/>
      <c r="D128" s="125" t="s">
        <v>80</v>
      </c>
      <c r="E128" s="134" t="s">
        <v>88</v>
      </c>
      <c r="F128" s="134" t="s">
        <v>1448</v>
      </c>
      <c r="I128" s="127"/>
      <c r="J128" s="135">
        <f>BK128</f>
        <v>0</v>
      </c>
      <c r="L128" s="124"/>
      <c r="M128" s="129"/>
      <c r="P128" s="130">
        <f>SUM(P129:P227)</f>
        <v>0</v>
      </c>
      <c r="R128" s="130">
        <f>SUM(R129:R227)</f>
        <v>5.2428740000000001E-2</v>
      </c>
      <c r="T128" s="131">
        <f>SUM(T129:T227)</f>
        <v>0</v>
      </c>
      <c r="AR128" s="125" t="s">
        <v>88</v>
      </c>
      <c r="AT128" s="132" t="s">
        <v>80</v>
      </c>
      <c r="AU128" s="132" t="s">
        <v>88</v>
      </c>
      <c r="AY128" s="125" t="s">
        <v>299</v>
      </c>
      <c r="BK128" s="133">
        <f>SUM(BK129:BK227)</f>
        <v>0</v>
      </c>
    </row>
    <row r="129" spans="2:65" s="1" customFormat="1" ht="24.15" customHeight="1">
      <c r="B129" s="32"/>
      <c r="C129" s="136" t="s">
        <v>88</v>
      </c>
      <c r="D129" s="136" t="s">
        <v>302</v>
      </c>
      <c r="E129" s="137" t="s">
        <v>1484</v>
      </c>
      <c r="F129" s="138" t="s">
        <v>1485</v>
      </c>
      <c r="G129" s="139" t="s">
        <v>1486</v>
      </c>
      <c r="H129" s="140">
        <v>720</v>
      </c>
      <c r="I129" s="141"/>
      <c r="J129" s="142">
        <f>ROUND(I129*H129,2)</f>
        <v>0</v>
      </c>
      <c r="K129" s="138" t="s">
        <v>1487</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3368</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3369</v>
      </c>
      <c r="H131" s="171" t="s">
        <v>1</v>
      </c>
      <c r="I131" s="173"/>
      <c r="L131" s="170"/>
      <c r="M131" s="174"/>
      <c r="T131" s="175"/>
      <c r="AT131" s="171" t="s">
        <v>1489</v>
      </c>
      <c r="AU131" s="171" t="s">
        <v>90</v>
      </c>
      <c r="AV131" s="12" t="s">
        <v>88</v>
      </c>
      <c r="AW131" s="12" t="s">
        <v>36</v>
      </c>
      <c r="AX131" s="12" t="s">
        <v>81</v>
      </c>
      <c r="AY131" s="171" t="s">
        <v>299</v>
      </c>
    </row>
    <row r="132" spans="2:65" s="12" customFormat="1" ht="20.399999999999999">
      <c r="B132" s="170"/>
      <c r="D132" s="149" t="s">
        <v>1489</v>
      </c>
      <c r="E132" s="171" t="s">
        <v>1</v>
      </c>
      <c r="F132" s="172" t="s">
        <v>1891</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1892</v>
      </c>
      <c r="H133" s="179">
        <v>720</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1497</v>
      </c>
      <c r="F134" s="138" t="s">
        <v>1498</v>
      </c>
      <c r="G134" s="139" t="s">
        <v>1499</v>
      </c>
      <c r="H134" s="140">
        <v>30</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3370</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3369</v>
      </c>
      <c r="H136" s="171" t="s">
        <v>1</v>
      </c>
      <c r="I136" s="173"/>
      <c r="L136" s="170"/>
      <c r="M136" s="174"/>
      <c r="T136" s="175"/>
      <c r="AT136" s="171" t="s">
        <v>1489</v>
      </c>
      <c r="AU136" s="171" t="s">
        <v>90</v>
      </c>
      <c r="AV136" s="12" t="s">
        <v>88</v>
      </c>
      <c r="AW136" s="12" t="s">
        <v>36</v>
      </c>
      <c r="AX136" s="12" t="s">
        <v>81</v>
      </c>
      <c r="AY136" s="171" t="s">
        <v>299</v>
      </c>
    </row>
    <row r="137" spans="2:65" s="12" customFormat="1" ht="20.399999999999999">
      <c r="B137" s="170"/>
      <c r="D137" s="149" t="s">
        <v>1489</v>
      </c>
      <c r="E137" s="171" t="s">
        <v>1</v>
      </c>
      <c r="F137" s="172" t="s">
        <v>1891</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1894</v>
      </c>
      <c r="H138" s="179">
        <v>30</v>
      </c>
      <c r="I138" s="180"/>
      <c r="L138" s="176"/>
      <c r="M138" s="181"/>
      <c r="T138" s="182"/>
      <c r="AT138" s="177" t="s">
        <v>1489</v>
      </c>
      <c r="AU138" s="177" t="s">
        <v>90</v>
      </c>
      <c r="AV138" s="13" t="s">
        <v>90</v>
      </c>
      <c r="AW138" s="13" t="s">
        <v>36</v>
      </c>
      <c r="AX138" s="13" t="s">
        <v>88</v>
      </c>
      <c r="AY138" s="177" t="s">
        <v>299</v>
      </c>
    </row>
    <row r="139" spans="2:65" s="1" customFormat="1" ht="33" customHeight="1">
      <c r="B139" s="32"/>
      <c r="C139" s="136" t="s">
        <v>298</v>
      </c>
      <c r="D139" s="136" t="s">
        <v>302</v>
      </c>
      <c r="E139" s="137" t="s">
        <v>3371</v>
      </c>
      <c r="F139" s="138" t="s">
        <v>3372</v>
      </c>
      <c r="G139" s="139" t="s">
        <v>1520</v>
      </c>
      <c r="H139" s="140">
        <v>2.3679999999999999</v>
      </c>
      <c r="I139" s="141"/>
      <c r="J139" s="142">
        <f>ROUND(I139*H139,2)</f>
        <v>0</v>
      </c>
      <c r="K139" s="138" t="s">
        <v>1487</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3373</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3374</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3375</v>
      </c>
      <c r="H142" s="179">
        <v>2.3679999999999999</v>
      </c>
      <c r="I142" s="180"/>
      <c r="L142" s="176"/>
      <c r="M142" s="181"/>
      <c r="T142" s="182"/>
      <c r="AT142" s="177" t="s">
        <v>1489</v>
      </c>
      <c r="AU142" s="177" t="s">
        <v>90</v>
      </c>
      <c r="AV142" s="13" t="s">
        <v>90</v>
      </c>
      <c r="AW142" s="13" t="s">
        <v>36</v>
      </c>
      <c r="AX142" s="13" t="s">
        <v>88</v>
      </c>
      <c r="AY142" s="177" t="s">
        <v>299</v>
      </c>
    </row>
    <row r="143" spans="2:65" s="1" customFormat="1" ht="33" customHeight="1">
      <c r="B143" s="32"/>
      <c r="C143" s="136" t="s">
        <v>318</v>
      </c>
      <c r="D143" s="136" t="s">
        <v>302</v>
      </c>
      <c r="E143" s="137" t="s">
        <v>1803</v>
      </c>
      <c r="F143" s="138" t="s">
        <v>1804</v>
      </c>
      <c r="G143" s="139" t="s">
        <v>1520</v>
      </c>
      <c r="H143" s="140">
        <v>9.44</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3376</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3369</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3377</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3378</v>
      </c>
      <c r="H147" s="179">
        <v>29.96</v>
      </c>
      <c r="I147" s="180"/>
      <c r="L147" s="176"/>
      <c r="M147" s="181"/>
      <c r="T147" s="182"/>
      <c r="AT147" s="177" t="s">
        <v>1489</v>
      </c>
      <c r="AU147" s="177" t="s">
        <v>90</v>
      </c>
      <c r="AV147" s="13" t="s">
        <v>90</v>
      </c>
      <c r="AW147" s="13" t="s">
        <v>36</v>
      </c>
      <c r="AX147" s="13" t="s">
        <v>81</v>
      </c>
      <c r="AY147" s="177" t="s">
        <v>299</v>
      </c>
    </row>
    <row r="148" spans="2:65" s="13" customFormat="1">
      <c r="B148" s="176"/>
      <c r="D148" s="149" t="s">
        <v>1489</v>
      </c>
      <c r="E148" s="177" t="s">
        <v>1</v>
      </c>
      <c r="F148" s="178" t="s">
        <v>3379</v>
      </c>
      <c r="H148" s="179">
        <v>4.1859999999999999</v>
      </c>
      <c r="I148" s="180"/>
      <c r="L148" s="176"/>
      <c r="M148" s="181"/>
      <c r="T148" s="182"/>
      <c r="AT148" s="177" t="s">
        <v>1489</v>
      </c>
      <c r="AU148" s="177" t="s">
        <v>90</v>
      </c>
      <c r="AV148" s="13" t="s">
        <v>90</v>
      </c>
      <c r="AW148" s="13" t="s">
        <v>36</v>
      </c>
      <c r="AX148" s="13" t="s">
        <v>81</v>
      </c>
      <c r="AY148" s="177" t="s">
        <v>299</v>
      </c>
    </row>
    <row r="149" spans="2:65" s="13" customFormat="1">
      <c r="B149" s="176"/>
      <c r="D149" s="149" t="s">
        <v>1489</v>
      </c>
      <c r="E149" s="177" t="s">
        <v>1</v>
      </c>
      <c r="F149" s="178" t="s">
        <v>1548</v>
      </c>
      <c r="H149" s="179">
        <v>2.1629999999999998</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36.308999999999997</v>
      </c>
      <c r="I150" s="187"/>
      <c r="L150" s="183"/>
      <c r="M150" s="188"/>
      <c r="T150" s="189"/>
      <c r="AT150" s="184" t="s">
        <v>1489</v>
      </c>
      <c r="AU150" s="184" t="s">
        <v>90</v>
      </c>
      <c r="AV150" s="14" t="s">
        <v>318</v>
      </c>
      <c r="AW150" s="14" t="s">
        <v>36</v>
      </c>
      <c r="AX150" s="14" t="s">
        <v>81</v>
      </c>
      <c r="AY150" s="184" t="s">
        <v>299</v>
      </c>
    </row>
    <row r="151" spans="2:65" s="12" customFormat="1">
      <c r="B151" s="170"/>
      <c r="D151" s="149" t="s">
        <v>1489</v>
      </c>
      <c r="E151" s="171" t="s">
        <v>1</v>
      </c>
      <c r="F151" s="172" t="s">
        <v>2968</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E152" s="177" t="s">
        <v>1</v>
      </c>
      <c r="F152" s="178" t="s">
        <v>3380</v>
      </c>
      <c r="H152" s="179">
        <v>9.44</v>
      </c>
      <c r="I152" s="180"/>
      <c r="L152" s="176"/>
      <c r="M152" s="181"/>
      <c r="T152" s="182"/>
      <c r="AT152" s="177" t="s">
        <v>1489</v>
      </c>
      <c r="AU152" s="177" t="s">
        <v>90</v>
      </c>
      <c r="AV152" s="13" t="s">
        <v>90</v>
      </c>
      <c r="AW152" s="13" t="s">
        <v>36</v>
      </c>
      <c r="AX152" s="13" t="s">
        <v>88</v>
      </c>
      <c r="AY152" s="177" t="s">
        <v>299</v>
      </c>
    </row>
    <row r="153" spans="2:65" s="1" customFormat="1" ht="33" customHeight="1">
      <c r="B153" s="32"/>
      <c r="C153" s="136" t="s">
        <v>323</v>
      </c>
      <c r="D153" s="136" t="s">
        <v>302</v>
      </c>
      <c r="E153" s="137" t="s">
        <v>1811</v>
      </c>
      <c r="F153" s="138" t="s">
        <v>1812</v>
      </c>
      <c r="G153" s="139" t="s">
        <v>1520</v>
      </c>
      <c r="H153" s="140">
        <v>1.452</v>
      </c>
      <c r="I153" s="141"/>
      <c r="J153" s="142">
        <f>ROUND(I153*H153,2)</f>
        <v>0</v>
      </c>
      <c r="K153" s="138" t="s">
        <v>1487</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3381</v>
      </c>
    </row>
    <row r="154" spans="2:65" s="12" customFormat="1">
      <c r="B154" s="170"/>
      <c r="D154" s="149" t="s">
        <v>1489</v>
      </c>
      <c r="E154" s="171" t="s">
        <v>1</v>
      </c>
      <c r="F154" s="172" t="s">
        <v>1490</v>
      </c>
      <c r="H154" s="171" t="s">
        <v>1</v>
      </c>
      <c r="I154" s="173"/>
      <c r="L154" s="170"/>
      <c r="M154" s="174"/>
      <c r="T154" s="175"/>
      <c r="AT154" s="171" t="s">
        <v>1489</v>
      </c>
      <c r="AU154" s="171" t="s">
        <v>90</v>
      </c>
      <c r="AV154" s="12" t="s">
        <v>88</v>
      </c>
      <c r="AW154" s="12" t="s">
        <v>36</v>
      </c>
      <c r="AX154" s="12" t="s">
        <v>81</v>
      </c>
      <c r="AY154" s="171" t="s">
        <v>299</v>
      </c>
    </row>
    <row r="155" spans="2:65" s="12" customFormat="1">
      <c r="B155" s="170"/>
      <c r="D155" s="149" t="s">
        <v>1489</v>
      </c>
      <c r="E155" s="171" t="s">
        <v>1</v>
      </c>
      <c r="F155" s="172" t="s">
        <v>3369</v>
      </c>
      <c r="H155" s="171" t="s">
        <v>1</v>
      </c>
      <c r="I155" s="173"/>
      <c r="L155" s="170"/>
      <c r="M155" s="174"/>
      <c r="T155" s="175"/>
      <c r="AT155" s="171" t="s">
        <v>1489</v>
      </c>
      <c r="AU155" s="171" t="s">
        <v>90</v>
      </c>
      <c r="AV155" s="12" t="s">
        <v>88</v>
      </c>
      <c r="AW155" s="12" t="s">
        <v>36</v>
      </c>
      <c r="AX155" s="12" t="s">
        <v>81</v>
      </c>
      <c r="AY155" s="171" t="s">
        <v>299</v>
      </c>
    </row>
    <row r="156" spans="2:65" s="12" customFormat="1">
      <c r="B156" s="170"/>
      <c r="D156" s="149" t="s">
        <v>1489</v>
      </c>
      <c r="E156" s="171" t="s">
        <v>1</v>
      </c>
      <c r="F156" s="172" t="s">
        <v>1535</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3382</v>
      </c>
      <c r="H157" s="179">
        <v>1.452</v>
      </c>
      <c r="I157" s="180"/>
      <c r="L157" s="176"/>
      <c r="M157" s="181"/>
      <c r="T157" s="182"/>
      <c r="AT157" s="177" t="s">
        <v>1489</v>
      </c>
      <c r="AU157" s="177" t="s">
        <v>90</v>
      </c>
      <c r="AV157" s="13" t="s">
        <v>90</v>
      </c>
      <c r="AW157" s="13" t="s">
        <v>36</v>
      </c>
      <c r="AX157" s="13" t="s">
        <v>88</v>
      </c>
      <c r="AY157" s="177" t="s">
        <v>299</v>
      </c>
    </row>
    <row r="158" spans="2:65" s="1" customFormat="1" ht="33" customHeight="1">
      <c r="B158" s="32"/>
      <c r="C158" s="136" t="s">
        <v>328</v>
      </c>
      <c r="D158" s="136" t="s">
        <v>302</v>
      </c>
      <c r="E158" s="137" t="s">
        <v>1815</v>
      </c>
      <c r="F158" s="138" t="s">
        <v>1816</v>
      </c>
      <c r="G158" s="139" t="s">
        <v>1520</v>
      </c>
      <c r="H158" s="140">
        <v>25.416</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3383</v>
      </c>
    </row>
    <row r="159" spans="2:65" s="12" customFormat="1">
      <c r="B159" s="170"/>
      <c r="D159" s="149" t="s">
        <v>1489</v>
      </c>
      <c r="E159" s="171" t="s">
        <v>1</v>
      </c>
      <c r="F159" s="172" t="s">
        <v>1490</v>
      </c>
      <c r="H159" s="171" t="s">
        <v>1</v>
      </c>
      <c r="I159" s="173"/>
      <c r="L159" s="170"/>
      <c r="M159" s="174"/>
      <c r="T159" s="175"/>
      <c r="AT159" s="171" t="s">
        <v>1489</v>
      </c>
      <c r="AU159" s="171" t="s">
        <v>90</v>
      </c>
      <c r="AV159" s="12" t="s">
        <v>88</v>
      </c>
      <c r="AW159" s="12" t="s">
        <v>36</v>
      </c>
      <c r="AX159" s="12" t="s">
        <v>81</v>
      </c>
      <c r="AY159" s="171" t="s">
        <v>299</v>
      </c>
    </row>
    <row r="160" spans="2:65" s="12" customFormat="1">
      <c r="B160" s="170"/>
      <c r="D160" s="149" t="s">
        <v>1489</v>
      </c>
      <c r="E160" s="171" t="s">
        <v>1</v>
      </c>
      <c r="F160" s="172" t="s">
        <v>3369</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1540</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3384</v>
      </c>
      <c r="H162" s="179">
        <v>25.416</v>
      </c>
      <c r="I162" s="180"/>
      <c r="L162" s="176"/>
      <c r="M162" s="181"/>
      <c r="T162" s="182"/>
      <c r="AT162" s="177" t="s">
        <v>1489</v>
      </c>
      <c r="AU162" s="177" t="s">
        <v>90</v>
      </c>
      <c r="AV162" s="13" t="s">
        <v>90</v>
      </c>
      <c r="AW162" s="13" t="s">
        <v>36</v>
      </c>
      <c r="AX162" s="13" t="s">
        <v>88</v>
      </c>
      <c r="AY162" s="177" t="s">
        <v>299</v>
      </c>
    </row>
    <row r="163" spans="2:65" s="1" customFormat="1" ht="21.75" customHeight="1">
      <c r="B163" s="32"/>
      <c r="C163" s="136" t="s">
        <v>333</v>
      </c>
      <c r="D163" s="136" t="s">
        <v>302</v>
      </c>
      <c r="E163" s="137" t="s">
        <v>1595</v>
      </c>
      <c r="F163" s="138" t="s">
        <v>1596</v>
      </c>
      <c r="G163" s="139" t="s">
        <v>375</v>
      </c>
      <c r="H163" s="140">
        <v>53.152999999999999</v>
      </c>
      <c r="I163" s="141"/>
      <c r="J163" s="142">
        <f>ROUND(I163*H163,2)</f>
        <v>0</v>
      </c>
      <c r="K163" s="138" t="s">
        <v>1487</v>
      </c>
      <c r="L163" s="32"/>
      <c r="M163" s="143" t="s">
        <v>1</v>
      </c>
      <c r="N163" s="144" t="s">
        <v>46</v>
      </c>
      <c r="P163" s="145">
        <f>O163*H163</f>
        <v>0</v>
      </c>
      <c r="Q163" s="145">
        <v>5.8E-4</v>
      </c>
      <c r="R163" s="145">
        <f>Q163*H163</f>
        <v>3.082874E-2</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3385</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3369</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E166" s="177" t="s">
        <v>1</v>
      </c>
      <c r="F166" s="178" t="s">
        <v>3386</v>
      </c>
      <c r="H166" s="179">
        <v>49.933</v>
      </c>
      <c r="I166" s="180"/>
      <c r="L166" s="176"/>
      <c r="M166" s="181"/>
      <c r="T166" s="182"/>
      <c r="AT166" s="177" t="s">
        <v>1489</v>
      </c>
      <c r="AU166" s="177" t="s">
        <v>90</v>
      </c>
      <c r="AV166" s="13" t="s">
        <v>90</v>
      </c>
      <c r="AW166" s="13" t="s">
        <v>36</v>
      </c>
      <c r="AX166" s="13" t="s">
        <v>81</v>
      </c>
      <c r="AY166" s="177" t="s">
        <v>299</v>
      </c>
    </row>
    <row r="167" spans="2:65" s="13" customFormat="1">
      <c r="B167" s="176"/>
      <c r="D167" s="149" t="s">
        <v>1489</v>
      </c>
      <c r="E167" s="177" t="s">
        <v>1</v>
      </c>
      <c r="F167" s="178" t="s">
        <v>3387</v>
      </c>
      <c r="H167" s="179">
        <v>3.22</v>
      </c>
      <c r="I167" s="180"/>
      <c r="L167" s="176"/>
      <c r="M167" s="181"/>
      <c r="T167" s="182"/>
      <c r="AT167" s="177" t="s">
        <v>1489</v>
      </c>
      <c r="AU167" s="177" t="s">
        <v>90</v>
      </c>
      <c r="AV167" s="13" t="s">
        <v>90</v>
      </c>
      <c r="AW167" s="13" t="s">
        <v>36</v>
      </c>
      <c r="AX167" s="13" t="s">
        <v>81</v>
      </c>
      <c r="AY167" s="177" t="s">
        <v>299</v>
      </c>
    </row>
    <row r="168" spans="2:65" s="14" customFormat="1">
      <c r="B168" s="183"/>
      <c r="D168" s="149" t="s">
        <v>1489</v>
      </c>
      <c r="E168" s="184" t="s">
        <v>1</v>
      </c>
      <c r="F168" s="185" t="s">
        <v>1496</v>
      </c>
      <c r="H168" s="186">
        <v>53.152999999999999</v>
      </c>
      <c r="I168" s="187"/>
      <c r="L168" s="183"/>
      <c r="M168" s="188"/>
      <c r="T168" s="189"/>
      <c r="AT168" s="184" t="s">
        <v>1489</v>
      </c>
      <c r="AU168" s="184" t="s">
        <v>90</v>
      </c>
      <c r="AV168" s="14" t="s">
        <v>318</v>
      </c>
      <c r="AW168" s="14" t="s">
        <v>36</v>
      </c>
      <c r="AX168" s="14" t="s">
        <v>88</v>
      </c>
      <c r="AY168" s="184" t="s">
        <v>299</v>
      </c>
    </row>
    <row r="169" spans="2:65" s="1" customFormat="1" ht="21.75" customHeight="1">
      <c r="B169" s="32"/>
      <c r="C169" s="136" t="s">
        <v>337</v>
      </c>
      <c r="D169" s="136" t="s">
        <v>302</v>
      </c>
      <c r="E169" s="137" t="s">
        <v>1605</v>
      </c>
      <c r="F169" s="138" t="s">
        <v>1606</v>
      </c>
      <c r="G169" s="139" t="s">
        <v>375</v>
      </c>
      <c r="H169" s="140">
        <v>53.152999999999999</v>
      </c>
      <c r="I169" s="141"/>
      <c r="J169" s="142">
        <f>ROUND(I169*H169,2)</f>
        <v>0</v>
      </c>
      <c r="K169" s="138" t="s">
        <v>1487</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3388</v>
      </c>
    </row>
    <row r="170" spans="2:65" s="1" customFormat="1" ht="37.950000000000003" customHeight="1">
      <c r="B170" s="32"/>
      <c r="C170" s="136" t="s">
        <v>342</v>
      </c>
      <c r="D170" s="136" t="s">
        <v>302</v>
      </c>
      <c r="E170" s="137" t="s">
        <v>1608</v>
      </c>
      <c r="F170" s="138" t="s">
        <v>1609</v>
      </c>
      <c r="G170" s="139" t="s">
        <v>1520</v>
      </c>
      <c r="H170" s="140">
        <v>21.783999999999999</v>
      </c>
      <c r="I170" s="141"/>
      <c r="J170" s="142">
        <f>ROUND(I170*H170,2)</f>
        <v>0</v>
      </c>
      <c r="K170" s="138" t="s">
        <v>1487</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3389</v>
      </c>
    </row>
    <row r="171" spans="2:65" s="12" customFormat="1">
      <c r="B171" s="170"/>
      <c r="D171" s="149" t="s">
        <v>1489</v>
      </c>
      <c r="E171" s="171" t="s">
        <v>1</v>
      </c>
      <c r="F171" s="172" t="s">
        <v>1490</v>
      </c>
      <c r="H171" s="171" t="s">
        <v>1</v>
      </c>
      <c r="I171" s="173"/>
      <c r="L171" s="170"/>
      <c r="M171" s="174"/>
      <c r="T171" s="175"/>
      <c r="AT171" s="171" t="s">
        <v>1489</v>
      </c>
      <c r="AU171" s="171" t="s">
        <v>90</v>
      </c>
      <c r="AV171" s="12" t="s">
        <v>88</v>
      </c>
      <c r="AW171" s="12" t="s">
        <v>36</v>
      </c>
      <c r="AX171" s="12" t="s">
        <v>81</v>
      </c>
      <c r="AY171" s="171" t="s">
        <v>299</v>
      </c>
    </row>
    <row r="172" spans="2:65" s="12" customFormat="1">
      <c r="B172" s="170"/>
      <c r="D172" s="149" t="s">
        <v>1489</v>
      </c>
      <c r="E172" s="171" t="s">
        <v>1</v>
      </c>
      <c r="F172" s="172" t="s">
        <v>3369</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E173" s="177" t="s">
        <v>1</v>
      </c>
      <c r="F173" s="178" t="s">
        <v>3390</v>
      </c>
      <c r="H173" s="179">
        <v>10.891999999999999</v>
      </c>
      <c r="I173" s="180"/>
      <c r="L173" s="176"/>
      <c r="M173" s="181"/>
      <c r="T173" s="182"/>
      <c r="AT173" s="177" t="s">
        <v>1489</v>
      </c>
      <c r="AU173" s="177" t="s">
        <v>90</v>
      </c>
      <c r="AV173" s="13" t="s">
        <v>90</v>
      </c>
      <c r="AW173" s="13" t="s">
        <v>36</v>
      </c>
      <c r="AX173" s="13" t="s">
        <v>81</v>
      </c>
      <c r="AY173" s="177" t="s">
        <v>299</v>
      </c>
    </row>
    <row r="174" spans="2:65" s="13" customFormat="1">
      <c r="B174" s="176"/>
      <c r="D174" s="149" t="s">
        <v>1489</v>
      </c>
      <c r="E174" s="177" t="s">
        <v>1</v>
      </c>
      <c r="F174" s="178" t="s">
        <v>3391</v>
      </c>
      <c r="H174" s="179">
        <v>10.891999999999999</v>
      </c>
      <c r="I174" s="180"/>
      <c r="L174" s="176"/>
      <c r="M174" s="181"/>
      <c r="T174" s="182"/>
      <c r="AT174" s="177" t="s">
        <v>1489</v>
      </c>
      <c r="AU174" s="177" t="s">
        <v>90</v>
      </c>
      <c r="AV174" s="13" t="s">
        <v>90</v>
      </c>
      <c r="AW174" s="13" t="s">
        <v>36</v>
      </c>
      <c r="AX174" s="13" t="s">
        <v>81</v>
      </c>
      <c r="AY174" s="177" t="s">
        <v>299</v>
      </c>
    </row>
    <row r="175" spans="2:65" s="14" customFormat="1">
      <c r="B175" s="183"/>
      <c r="D175" s="149" t="s">
        <v>1489</v>
      </c>
      <c r="E175" s="184" t="s">
        <v>1</v>
      </c>
      <c r="F175" s="185" t="s">
        <v>1496</v>
      </c>
      <c r="H175" s="186">
        <v>21.783999999999999</v>
      </c>
      <c r="I175" s="187"/>
      <c r="L175" s="183"/>
      <c r="M175" s="188"/>
      <c r="T175" s="189"/>
      <c r="AT175" s="184" t="s">
        <v>1489</v>
      </c>
      <c r="AU175" s="184" t="s">
        <v>90</v>
      </c>
      <c r="AV175" s="14" t="s">
        <v>318</v>
      </c>
      <c r="AW175" s="14" t="s">
        <v>36</v>
      </c>
      <c r="AX175" s="14" t="s">
        <v>88</v>
      </c>
      <c r="AY175" s="184" t="s">
        <v>299</v>
      </c>
    </row>
    <row r="176" spans="2:65" s="1" customFormat="1" ht="37.950000000000003" customHeight="1">
      <c r="B176" s="32"/>
      <c r="C176" s="136" t="s">
        <v>347</v>
      </c>
      <c r="D176" s="136" t="s">
        <v>302</v>
      </c>
      <c r="E176" s="137" t="s">
        <v>1613</v>
      </c>
      <c r="F176" s="138" t="s">
        <v>1614</v>
      </c>
      <c r="G176" s="139" t="s">
        <v>1520</v>
      </c>
      <c r="H176" s="140">
        <v>10.214</v>
      </c>
      <c r="I176" s="141"/>
      <c r="J176" s="142">
        <f>ROUND(I176*H176,2)</f>
        <v>0</v>
      </c>
      <c r="K176" s="138" t="s">
        <v>1487</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3392</v>
      </c>
    </row>
    <row r="177" spans="2:65" s="12" customFormat="1">
      <c r="B177" s="170"/>
      <c r="D177" s="149" t="s">
        <v>1489</v>
      </c>
      <c r="E177" s="171" t="s">
        <v>1</v>
      </c>
      <c r="F177" s="172" t="s">
        <v>1490</v>
      </c>
      <c r="H177" s="171" t="s">
        <v>1</v>
      </c>
      <c r="I177" s="173"/>
      <c r="L177" s="170"/>
      <c r="M177" s="174"/>
      <c r="T177" s="175"/>
      <c r="AT177" s="171" t="s">
        <v>1489</v>
      </c>
      <c r="AU177" s="171" t="s">
        <v>90</v>
      </c>
      <c r="AV177" s="12" t="s">
        <v>88</v>
      </c>
      <c r="AW177" s="12" t="s">
        <v>36</v>
      </c>
      <c r="AX177" s="12" t="s">
        <v>81</v>
      </c>
      <c r="AY177" s="171" t="s">
        <v>299</v>
      </c>
    </row>
    <row r="178" spans="2:65" s="12" customFormat="1">
      <c r="B178" s="170"/>
      <c r="D178" s="149" t="s">
        <v>1489</v>
      </c>
      <c r="E178" s="171" t="s">
        <v>1</v>
      </c>
      <c r="F178" s="172" t="s">
        <v>3369</v>
      </c>
      <c r="H178" s="171" t="s">
        <v>1</v>
      </c>
      <c r="I178" s="173"/>
      <c r="L178" s="170"/>
      <c r="M178" s="174"/>
      <c r="T178" s="175"/>
      <c r="AT178" s="171" t="s">
        <v>1489</v>
      </c>
      <c r="AU178" s="171" t="s">
        <v>90</v>
      </c>
      <c r="AV178" s="12" t="s">
        <v>88</v>
      </c>
      <c r="AW178" s="12" t="s">
        <v>36</v>
      </c>
      <c r="AX178" s="12" t="s">
        <v>81</v>
      </c>
      <c r="AY178" s="171" t="s">
        <v>299</v>
      </c>
    </row>
    <row r="179" spans="2:65" s="13" customFormat="1">
      <c r="B179" s="176"/>
      <c r="D179" s="149" t="s">
        <v>1489</v>
      </c>
      <c r="E179" s="177" t="s">
        <v>1</v>
      </c>
      <c r="F179" s="178" t="s">
        <v>3393</v>
      </c>
      <c r="H179" s="179">
        <v>5.1070000000000002</v>
      </c>
      <c r="I179" s="180"/>
      <c r="L179" s="176"/>
      <c r="M179" s="181"/>
      <c r="T179" s="182"/>
      <c r="AT179" s="177" t="s">
        <v>1489</v>
      </c>
      <c r="AU179" s="177" t="s">
        <v>90</v>
      </c>
      <c r="AV179" s="13" t="s">
        <v>90</v>
      </c>
      <c r="AW179" s="13" t="s">
        <v>36</v>
      </c>
      <c r="AX179" s="13" t="s">
        <v>81</v>
      </c>
      <c r="AY179" s="177" t="s">
        <v>299</v>
      </c>
    </row>
    <row r="180" spans="2:65" s="13" customFormat="1">
      <c r="B180" s="176"/>
      <c r="D180" s="149" t="s">
        <v>1489</v>
      </c>
      <c r="E180" s="177" t="s">
        <v>1</v>
      </c>
      <c r="F180" s="178" t="s">
        <v>3394</v>
      </c>
      <c r="H180" s="179">
        <v>5.1070000000000002</v>
      </c>
      <c r="I180" s="180"/>
      <c r="L180" s="176"/>
      <c r="M180" s="181"/>
      <c r="T180" s="182"/>
      <c r="AT180" s="177" t="s">
        <v>1489</v>
      </c>
      <c r="AU180" s="177" t="s">
        <v>90</v>
      </c>
      <c r="AV180" s="13" t="s">
        <v>90</v>
      </c>
      <c r="AW180" s="13" t="s">
        <v>36</v>
      </c>
      <c r="AX180" s="13" t="s">
        <v>81</v>
      </c>
      <c r="AY180" s="177" t="s">
        <v>299</v>
      </c>
    </row>
    <row r="181" spans="2:65" s="14" customFormat="1">
      <c r="B181" s="183"/>
      <c r="D181" s="149" t="s">
        <v>1489</v>
      </c>
      <c r="E181" s="184" t="s">
        <v>1</v>
      </c>
      <c r="F181" s="185" t="s">
        <v>1496</v>
      </c>
      <c r="H181" s="186">
        <v>10.214</v>
      </c>
      <c r="I181" s="187"/>
      <c r="L181" s="183"/>
      <c r="M181" s="188"/>
      <c r="T181" s="189"/>
      <c r="AT181" s="184" t="s">
        <v>1489</v>
      </c>
      <c r="AU181" s="184" t="s">
        <v>90</v>
      </c>
      <c r="AV181" s="14" t="s">
        <v>318</v>
      </c>
      <c r="AW181" s="14" t="s">
        <v>36</v>
      </c>
      <c r="AX181" s="14" t="s">
        <v>88</v>
      </c>
      <c r="AY181" s="184" t="s">
        <v>299</v>
      </c>
    </row>
    <row r="182" spans="2:65" s="1" customFormat="1" ht="37.950000000000003" customHeight="1">
      <c r="B182" s="32"/>
      <c r="C182" s="136" t="s">
        <v>351</v>
      </c>
      <c r="D182" s="136" t="s">
        <v>302</v>
      </c>
      <c r="E182" s="137" t="s">
        <v>3395</v>
      </c>
      <c r="F182" s="138" t="s">
        <v>3396</v>
      </c>
      <c r="G182" s="139" t="s">
        <v>1520</v>
      </c>
      <c r="H182" s="140">
        <v>2.3679999999999999</v>
      </c>
      <c r="I182" s="141"/>
      <c r="J182" s="142">
        <f>ROUND(I182*H182,2)</f>
        <v>0</v>
      </c>
      <c r="K182" s="138" t="s">
        <v>1487</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3397</v>
      </c>
    </row>
    <row r="183" spans="2:65" s="12" customFormat="1">
      <c r="B183" s="170"/>
      <c r="D183" s="149" t="s">
        <v>1489</v>
      </c>
      <c r="E183" s="171" t="s">
        <v>1</v>
      </c>
      <c r="F183" s="172" t="s">
        <v>1490</v>
      </c>
      <c r="H183" s="171" t="s">
        <v>1</v>
      </c>
      <c r="I183" s="173"/>
      <c r="L183" s="170"/>
      <c r="M183" s="174"/>
      <c r="T183" s="175"/>
      <c r="AT183" s="171" t="s">
        <v>1489</v>
      </c>
      <c r="AU183" s="171" t="s">
        <v>90</v>
      </c>
      <c r="AV183" s="12" t="s">
        <v>88</v>
      </c>
      <c r="AW183" s="12" t="s">
        <v>36</v>
      </c>
      <c r="AX183" s="12" t="s">
        <v>81</v>
      </c>
      <c r="AY183" s="171" t="s">
        <v>299</v>
      </c>
    </row>
    <row r="184" spans="2:65" s="12" customFormat="1">
      <c r="B184" s="170"/>
      <c r="D184" s="149" t="s">
        <v>1489</v>
      </c>
      <c r="E184" s="171" t="s">
        <v>1</v>
      </c>
      <c r="F184" s="172" t="s">
        <v>3374</v>
      </c>
      <c r="H184" s="171" t="s">
        <v>1</v>
      </c>
      <c r="I184" s="173"/>
      <c r="L184" s="170"/>
      <c r="M184" s="174"/>
      <c r="T184" s="175"/>
      <c r="AT184" s="171" t="s">
        <v>1489</v>
      </c>
      <c r="AU184" s="171" t="s">
        <v>90</v>
      </c>
      <c r="AV184" s="12" t="s">
        <v>88</v>
      </c>
      <c r="AW184" s="12" t="s">
        <v>36</v>
      </c>
      <c r="AX184" s="12" t="s">
        <v>81</v>
      </c>
      <c r="AY184" s="171" t="s">
        <v>299</v>
      </c>
    </row>
    <row r="185" spans="2:65" s="13" customFormat="1">
      <c r="B185" s="176"/>
      <c r="D185" s="149" t="s">
        <v>1489</v>
      </c>
      <c r="E185" s="177" t="s">
        <v>1</v>
      </c>
      <c r="F185" s="178" t="s">
        <v>3398</v>
      </c>
      <c r="H185" s="179">
        <v>2.3679999999999999</v>
      </c>
      <c r="I185" s="180"/>
      <c r="L185" s="176"/>
      <c r="M185" s="181"/>
      <c r="T185" s="182"/>
      <c r="AT185" s="177" t="s">
        <v>1489</v>
      </c>
      <c r="AU185" s="177" t="s">
        <v>90</v>
      </c>
      <c r="AV185" s="13" t="s">
        <v>90</v>
      </c>
      <c r="AW185" s="13" t="s">
        <v>36</v>
      </c>
      <c r="AX185" s="13" t="s">
        <v>88</v>
      </c>
      <c r="AY185" s="177" t="s">
        <v>299</v>
      </c>
    </row>
    <row r="186" spans="2:65" s="1" customFormat="1" ht="37.950000000000003" customHeight="1">
      <c r="B186" s="32"/>
      <c r="C186" s="136" t="s">
        <v>8</v>
      </c>
      <c r="D186" s="136" t="s">
        <v>302</v>
      </c>
      <c r="E186" s="137" t="s">
        <v>3399</v>
      </c>
      <c r="F186" s="138" t="s">
        <v>3400</v>
      </c>
      <c r="G186" s="139" t="s">
        <v>1520</v>
      </c>
      <c r="H186" s="140">
        <v>16.576000000000001</v>
      </c>
      <c r="I186" s="141"/>
      <c r="J186" s="142">
        <f>ROUND(I186*H186,2)</f>
        <v>0</v>
      </c>
      <c r="K186" s="138" t="s">
        <v>1487</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3401</v>
      </c>
    </row>
    <row r="187" spans="2:65" s="13" customFormat="1">
      <c r="B187" s="176"/>
      <c r="D187" s="149" t="s">
        <v>1489</v>
      </c>
      <c r="F187" s="178" t="s">
        <v>3402</v>
      </c>
      <c r="H187" s="179">
        <v>16.576000000000001</v>
      </c>
      <c r="I187" s="180"/>
      <c r="L187" s="176"/>
      <c r="M187" s="181"/>
      <c r="T187" s="182"/>
      <c r="AT187" s="177" t="s">
        <v>1489</v>
      </c>
      <c r="AU187" s="177" t="s">
        <v>90</v>
      </c>
      <c r="AV187" s="13" t="s">
        <v>90</v>
      </c>
      <c r="AW187" s="13" t="s">
        <v>4</v>
      </c>
      <c r="AX187" s="13" t="s">
        <v>88</v>
      </c>
      <c r="AY187" s="177" t="s">
        <v>299</v>
      </c>
    </row>
    <row r="188" spans="2:65" s="1" customFormat="1" ht="37.950000000000003" customHeight="1">
      <c r="B188" s="32"/>
      <c r="C188" s="136" t="s">
        <v>362</v>
      </c>
      <c r="D188" s="136" t="s">
        <v>302</v>
      </c>
      <c r="E188" s="137" t="s">
        <v>1618</v>
      </c>
      <c r="F188" s="138" t="s">
        <v>1619</v>
      </c>
      <c r="G188" s="139" t="s">
        <v>1520</v>
      </c>
      <c r="H188" s="140">
        <v>20.309000000000001</v>
      </c>
      <c r="I188" s="141"/>
      <c r="J188" s="142">
        <f>ROUND(I188*H188,2)</f>
        <v>0</v>
      </c>
      <c r="K188" s="138" t="s">
        <v>1487</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3403</v>
      </c>
    </row>
    <row r="189" spans="2:65" s="12" customFormat="1">
      <c r="B189" s="170"/>
      <c r="D189" s="149" t="s">
        <v>1489</v>
      </c>
      <c r="E189" s="171" t="s">
        <v>1</v>
      </c>
      <c r="F189" s="172" t="s">
        <v>1490</v>
      </c>
      <c r="H189" s="171" t="s">
        <v>1</v>
      </c>
      <c r="I189" s="173"/>
      <c r="L189" s="170"/>
      <c r="M189" s="174"/>
      <c r="T189" s="175"/>
      <c r="AT189" s="171" t="s">
        <v>1489</v>
      </c>
      <c r="AU189" s="171" t="s">
        <v>90</v>
      </c>
      <c r="AV189" s="12" t="s">
        <v>88</v>
      </c>
      <c r="AW189" s="12" t="s">
        <v>36</v>
      </c>
      <c r="AX189" s="12" t="s">
        <v>81</v>
      </c>
      <c r="AY189" s="171" t="s">
        <v>299</v>
      </c>
    </row>
    <row r="190" spans="2:65" s="12" customFormat="1">
      <c r="B190" s="170"/>
      <c r="D190" s="149" t="s">
        <v>1489</v>
      </c>
      <c r="E190" s="171" t="s">
        <v>1</v>
      </c>
      <c r="F190" s="172" t="s">
        <v>3369</v>
      </c>
      <c r="H190" s="171" t="s">
        <v>1</v>
      </c>
      <c r="I190" s="173"/>
      <c r="L190" s="170"/>
      <c r="M190" s="174"/>
      <c r="T190" s="175"/>
      <c r="AT190" s="171" t="s">
        <v>1489</v>
      </c>
      <c r="AU190" s="171" t="s">
        <v>90</v>
      </c>
      <c r="AV190" s="12" t="s">
        <v>88</v>
      </c>
      <c r="AW190" s="12" t="s">
        <v>36</v>
      </c>
      <c r="AX190" s="12" t="s">
        <v>81</v>
      </c>
      <c r="AY190" s="171" t="s">
        <v>299</v>
      </c>
    </row>
    <row r="191" spans="2:65" s="13" customFormat="1">
      <c r="B191" s="176"/>
      <c r="D191" s="149" t="s">
        <v>1489</v>
      </c>
      <c r="E191" s="177" t="s">
        <v>1</v>
      </c>
      <c r="F191" s="178" t="s">
        <v>3404</v>
      </c>
      <c r="H191" s="179">
        <v>20.309000000000001</v>
      </c>
      <c r="I191" s="180"/>
      <c r="L191" s="176"/>
      <c r="M191" s="181"/>
      <c r="T191" s="182"/>
      <c r="AT191" s="177" t="s">
        <v>1489</v>
      </c>
      <c r="AU191" s="177" t="s">
        <v>90</v>
      </c>
      <c r="AV191" s="13" t="s">
        <v>90</v>
      </c>
      <c r="AW191" s="13" t="s">
        <v>36</v>
      </c>
      <c r="AX191" s="13" t="s">
        <v>88</v>
      </c>
      <c r="AY191" s="177" t="s">
        <v>299</v>
      </c>
    </row>
    <row r="192" spans="2:65" s="1" customFormat="1" ht="37.950000000000003" customHeight="1">
      <c r="B192" s="32"/>
      <c r="C192" s="136" t="s">
        <v>367</v>
      </c>
      <c r="D192" s="136" t="s">
        <v>302</v>
      </c>
      <c r="E192" s="137" t="s">
        <v>1622</v>
      </c>
      <c r="F192" s="138" t="s">
        <v>1623</v>
      </c>
      <c r="G192" s="139" t="s">
        <v>1520</v>
      </c>
      <c r="H192" s="140">
        <v>142.16300000000001</v>
      </c>
      <c r="I192" s="141"/>
      <c r="J192" s="142">
        <f>ROUND(I192*H192,2)</f>
        <v>0</v>
      </c>
      <c r="K192" s="138" t="s">
        <v>1487</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3405</v>
      </c>
    </row>
    <row r="193" spans="2:65" s="13" customFormat="1">
      <c r="B193" s="176"/>
      <c r="D193" s="149" t="s">
        <v>1489</v>
      </c>
      <c r="F193" s="178" t="s">
        <v>3406</v>
      </c>
      <c r="H193" s="179">
        <v>142.16300000000001</v>
      </c>
      <c r="I193" s="180"/>
      <c r="L193" s="176"/>
      <c r="M193" s="181"/>
      <c r="T193" s="182"/>
      <c r="AT193" s="177" t="s">
        <v>1489</v>
      </c>
      <c r="AU193" s="177" t="s">
        <v>90</v>
      </c>
      <c r="AV193" s="13" t="s">
        <v>90</v>
      </c>
      <c r="AW193" s="13" t="s">
        <v>4</v>
      </c>
      <c r="AX193" s="13" t="s">
        <v>88</v>
      </c>
      <c r="AY193" s="177" t="s">
        <v>299</v>
      </c>
    </row>
    <row r="194" spans="2:65" s="1" customFormat="1" ht="24.15" customHeight="1">
      <c r="B194" s="32"/>
      <c r="C194" s="136" t="s">
        <v>372</v>
      </c>
      <c r="D194" s="136" t="s">
        <v>302</v>
      </c>
      <c r="E194" s="137" t="s">
        <v>1626</v>
      </c>
      <c r="F194" s="138" t="s">
        <v>1627</v>
      </c>
      <c r="G194" s="139" t="s">
        <v>1520</v>
      </c>
      <c r="H194" s="140">
        <v>10.891999999999999</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3407</v>
      </c>
    </row>
    <row r="195" spans="2:65" s="12" customFormat="1">
      <c r="B195" s="170"/>
      <c r="D195" s="149" t="s">
        <v>1489</v>
      </c>
      <c r="E195" s="171" t="s">
        <v>1</v>
      </c>
      <c r="F195" s="172" t="s">
        <v>1490</v>
      </c>
      <c r="H195" s="171" t="s">
        <v>1</v>
      </c>
      <c r="I195" s="173"/>
      <c r="L195" s="170"/>
      <c r="M195" s="174"/>
      <c r="T195" s="175"/>
      <c r="AT195" s="171" t="s">
        <v>1489</v>
      </c>
      <c r="AU195" s="171" t="s">
        <v>90</v>
      </c>
      <c r="AV195" s="12" t="s">
        <v>88</v>
      </c>
      <c r="AW195" s="12" t="s">
        <v>36</v>
      </c>
      <c r="AX195" s="12" t="s">
        <v>81</v>
      </c>
      <c r="AY195" s="171" t="s">
        <v>299</v>
      </c>
    </row>
    <row r="196" spans="2:65" s="12" customFormat="1">
      <c r="B196" s="170"/>
      <c r="D196" s="149" t="s">
        <v>1489</v>
      </c>
      <c r="E196" s="171" t="s">
        <v>1</v>
      </c>
      <c r="F196" s="172" t="s">
        <v>3369</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E197" s="177" t="s">
        <v>1</v>
      </c>
      <c r="F197" s="178" t="s">
        <v>3408</v>
      </c>
      <c r="H197" s="179">
        <v>10.891999999999999</v>
      </c>
      <c r="I197" s="180"/>
      <c r="L197" s="176"/>
      <c r="M197" s="181"/>
      <c r="T197" s="182"/>
      <c r="AT197" s="177" t="s">
        <v>1489</v>
      </c>
      <c r="AU197" s="177" t="s">
        <v>90</v>
      </c>
      <c r="AV197" s="13" t="s">
        <v>90</v>
      </c>
      <c r="AW197" s="13" t="s">
        <v>36</v>
      </c>
      <c r="AX197" s="13" t="s">
        <v>88</v>
      </c>
      <c r="AY197" s="177" t="s">
        <v>299</v>
      </c>
    </row>
    <row r="198" spans="2:65" s="1" customFormat="1" ht="24.15" customHeight="1">
      <c r="B198" s="32"/>
      <c r="C198" s="136" t="s">
        <v>378</v>
      </c>
      <c r="D198" s="136" t="s">
        <v>302</v>
      </c>
      <c r="E198" s="137" t="s">
        <v>1630</v>
      </c>
      <c r="F198" s="138" t="s">
        <v>1631</v>
      </c>
      <c r="G198" s="139" t="s">
        <v>1520</v>
      </c>
      <c r="H198" s="140">
        <v>5.1070000000000002</v>
      </c>
      <c r="I198" s="141"/>
      <c r="J198" s="142">
        <f>ROUND(I198*H198,2)</f>
        <v>0</v>
      </c>
      <c r="K198" s="138" t="s">
        <v>1487</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3409</v>
      </c>
    </row>
    <row r="199" spans="2:65" s="12" customFormat="1">
      <c r="B199" s="170"/>
      <c r="D199" s="149" t="s">
        <v>1489</v>
      </c>
      <c r="E199" s="171" t="s">
        <v>1</v>
      </c>
      <c r="F199" s="172" t="s">
        <v>1490</v>
      </c>
      <c r="H199" s="171" t="s">
        <v>1</v>
      </c>
      <c r="I199" s="173"/>
      <c r="L199" s="170"/>
      <c r="M199" s="174"/>
      <c r="T199" s="175"/>
      <c r="AT199" s="171" t="s">
        <v>1489</v>
      </c>
      <c r="AU199" s="171" t="s">
        <v>90</v>
      </c>
      <c r="AV199" s="12" t="s">
        <v>88</v>
      </c>
      <c r="AW199" s="12" t="s">
        <v>36</v>
      </c>
      <c r="AX199" s="12" t="s">
        <v>81</v>
      </c>
      <c r="AY199" s="171" t="s">
        <v>299</v>
      </c>
    </row>
    <row r="200" spans="2:65" s="12" customFormat="1">
      <c r="B200" s="170"/>
      <c r="D200" s="149" t="s">
        <v>1489</v>
      </c>
      <c r="E200" s="171" t="s">
        <v>1</v>
      </c>
      <c r="F200" s="172" t="s">
        <v>3369</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E201" s="177" t="s">
        <v>1</v>
      </c>
      <c r="F201" s="178" t="s">
        <v>3410</v>
      </c>
      <c r="H201" s="179">
        <v>5.1070000000000002</v>
      </c>
      <c r="I201" s="180"/>
      <c r="L201" s="176"/>
      <c r="M201" s="181"/>
      <c r="T201" s="182"/>
      <c r="AT201" s="177" t="s">
        <v>1489</v>
      </c>
      <c r="AU201" s="177" t="s">
        <v>90</v>
      </c>
      <c r="AV201" s="13" t="s">
        <v>90</v>
      </c>
      <c r="AW201" s="13" t="s">
        <v>36</v>
      </c>
      <c r="AX201" s="13" t="s">
        <v>88</v>
      </c>
      <c r="AY201" s="177" t="s">
        <v>299</v>
      </c>
    </row>
    <row r="202" spans="2:65" s="1" customFormat="1" ht="33" customHeight="1">
      <c r="B202" s="32"/>
      <c r="C202" s="136" t="s">
        <v>384</v>
      </c>
      <c r="D202" s="136" t="s">
        <v>302</v>
      </c>
      <c r="E202" s="137" t="s">
        <v>1634</v>
      </c>
      <c r="F202" s="138" t="s">
        <v>1635</v>
      </c>
      <c r="G202" s="139" t="s">
        <v>1636</v>
      </c>
      <c r="H202" s="140">
        <v>38.551000000000002</v>
      </c>
      <c r="I202" s="141"/>
      <c r="J202" s="142">
        <f>ROUND(I202*H202,2)</f>
        <v>0</v>
      </c>
      <c r="K202" s="138" t="s">
        <v>1487</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3411</v>
      </c>
    </row>
    <row r="203" spans="2:65" s="12" customFormat="1">
      <c r="B203" s="170"/>
      <c r="D203" s="149" t="s">
        <v>1489</v>
      </c>
      <c r="E203" s="171" t="s">
        <v>1</v>
      </c>
      <c r="F203" s="172" t="s">
        <v>1490</v>
      </c>
      <c r="H203" s="171" t="s">
        <v>1</v>
      </c>
      <c r="I203" s="173"/>
      <c r="L203" s="170"/>
      <c r="M203" s="174"/>
      <c r="T203" s="175"/>
      <c r="AT203" s="171" t="s">
        <v>1489</v>
      </c>
      <c r="AU203" s="171" t="s">
        <v>90</v>
      </c>
      <c r="AV203" s="12" t="s">
        <v>88</v>
      </c>
      <c r="AW203" s="12" t="s">
        <v>36</v>
      </c>
      <c r="AX203" s="12" t="s">
        <v>81</v>
      </c>
      <c r="AY203" s="171" t="s">
        <v>299</v>
      </c>
    </row>
    <row r="204" spans="2:65" s="12" customFormat="1">
      <c r="B204" s="170"/>
      <c r="D204" s="149" t="s">
        <v>1489</v>
      </c>
      <c r="E204" s="171" t="s">
        <v>1</v>
      </c>
      <c r="F204" s="172" t="s">
        <v>3369</v>
      </c>
      <c r="H204" s="171" t="s">
        <v>1</v>
      </c>
      <c r="I204" s="173"/>
      <c r="L204" s="170"/>
      <c r="M204" s="174"/>
      <c r="T204" s="175"/>
      <c r="AT204" s="171" t="s">
        <v>1489</v>
      </c>
      <c r="AU204" s="171" t="s">
        <v>90</v>
      </c>
      <c r="AV204" s="12" t="s">
        <v>88</v>
      </c>
      <c r="AW204" s="12" t="s">
        <v>36</v>
      </c>
      <c r="AX204" s="12" t="s">
        <v>81</v>
      </c>
      <c r="AY204" s="171" t="s">
        <v>299</v>
      </c>
    </row>
    <row r="205" spans="2:65" s="13" customFormat="1">
      <c r="B205" s="176"/>
      <c r="D205" s="149" t="s">
        <v>1489</v>
      </c>
      <c r="E205" s="177" t="s">
        <v>1</v>
      </c>
      <c r="F205" s="178" t="s">
        <v>3412</v>
      </c>
      <c r="H205" s="179">
        <v>34.524999999999999</v>
      </c>
      <c r="I205" s="180"/>
      <c r="L205" s="176"/>
      <c r="M205" s="181"/>
      <c r="T205" s="182"/>
      <c r="AT205" s="177" t="s">
        <v>1489</v>
      </c>
      <c r="AU205" s="177" t="s">
        <v>90</v>
      </c>
      <c r="AV205" s="13" t="s">
        <v>90</v>
      </c>
      <c r="AW205" s="13" t="s">
        <v>36</v>
      </c>
      <c r="AX205" s="13" t="s">
        <v>81</v>
      </c>
      <c r="AY205" s="177" t="s">
        <v>299</v>
      </c>
    </row>
    <row r="206" spans="2:65" s="12" customFormat="1">
      <c r="B206" s="170"/>
      <c r="D206" s="149" t="s">
        <v>1489</v>
      </c>
      <c r="E206" s="171" t="s">
        <v>1</v>
      </c>
      <c r="F206" s="172" t="s">
        <v>3374</v>
      </c>
      <c r="H206" s="171" t="s">
        <v>1</v>
      </c>
      <c r="I206" s="173"/>
      <c r="L206" s="170"/>
      <c r="M206" s="174"/>
      <c r="T206" s="175"/>
      <c r="AT206" s="171" t="s">
        <v>1489</v>
      </c>
      <c r="AU206" s="171" t="s">
        <v>90</v>
      </c>
      <c r="AV206" s="12" t="s">
        <v>88</v>
      </c>
      <c r="AW206" s="12" t="s">
        <v>36</v>
      </c>
      <c r="AX206" s="12" t="s">
        <v>81</v>
      </c>
      <c r="AY206" s="171" t="s">
        <v>299</v>
      </c>
    </row>
    <row r="207" spans="2:65" s="13" customFormat="1">
      <c r="B207" s="176"/>
      <c r="D207" s="149" t="s">
        <v>1489</v>
      </c>
      <c r="E207" s="177" t="s">
        <v>1</v>
      </c>
      <c r="F207" s="178" t="s">
        <v>3413</v>
      </c>
      <c r="H207" s="179">
        <v>4.0259999999999998</v>
      </c>
      <c r="I207" s="180"/>
      <c r="L207" s="176"/>
      <c r="M207" s="181"/>
      <c r="T207" s="182"/>
      <c r="AT207" s="177" t="s">
        <v>1489</v>
      </c>
      <c r="AU207" s="177" t="s">
        <v>90</v>
      </c>
      <c r="AV207" s="13" t="s">
        <v>90</v>
      </c>
      <c r="AW207" s="13" t="s">
        <v>36</v>
      </c>
      <c r="AX207" s="13" t="s">
        <v>81</v>
      </c>
      <c r="AY207" s="177" t="s">
        <v>299</v>
      </c>
    </row>
    <row r="208" spans="2:65" s="14" customFormat="1">
      <c r="B208" s="183"/>
      <c r="D208" s="149" t="s">
        <v>1489</v>
      </c>
      <c r="E208" s="184" t="s">
        <v>1</v>
      </c>
      <c r="F208" s="185" t="s">
        <v>1496</v>
      </c>
      <c r="H208" s="186">
        <v>38.551000000000002</v>
      </c>
      <c r="I208" s="187"/>
      <c r="L208" s="183"/>
      <c r="M208" s="188"/>
      <c r="T208" s="189"/>
      <c r="AT208" s="184" t="s">
        <v>1489</v>
      </c>
      <c r="AU208" s="184" t="s">
        <v>90</v>
      </c>
      <c r="AV208" s="14" t="s">
        <v>318</v>
      </c>
      <c r="AW208" s="14" t="s">
        <v>36</v>
      </c>
      <c r="AX208" s="14" t="s">
        <v>88</v>
      </c>
      <c r="AY208" s="184" t="s">
        <v>299</v>
      </c>
    </row>
    <row r="209" spans="2:65" s="1" customFormat="1" ht="16.5" customHeight="1">
      <c r="B209" s="32"/>
      <c r="C209" s="136" t="s">
        <v>389</v>
      </c>
      <c r="D209" s="136" t="s">
        <v>302</v>
      </c>
      <c r="E209" s="137" t="s">
        <v>1639</v>
      </c>
      <c r="F209" s="138" t="s">
        <v>1640</v>
      </c>
      <c r="G209" s="139" t="s">
        <v>1520</v>
      </c>
      <c r="H209" s="140">
        <v>15.999000000000001</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3414</v>
      </c>
    </row>
    <row r="210" spans="2:65" s="12" customFormat="1">
      <c r="B210" s="170"/>
      <c r="D210" s="149" t="s">
        <v>1489</v>
      </c>
      <c r="E210" s="171" t="s">
        <v>1</v>
      </c>
      <c r="F210" s="172" t="s">
        <v>1490</v>
      </c>
      <c r="H210" s="171" t="s">
        <v>1</v>
      </c>
      <c r="I210" s="173"/>
      <c r="L210" s="170"/>
      <c r="M210" s="174"/>
      <c r="T210" s="175"/>
      <c r="AT210" s="171" t="s">
        <v>1489</v>
      </c>
      <c r="AU210" s="171" t="s">
        <v>90</v>
      </c>
      <c r="AV210" s="12" t="s">
        <v>88</v>
      </c>
      <c r="AW210" s="12" t="s">
        <v>36</v>
      </c>
      <c r="AX210" s="12" t="s">
        <v>81</v>
      </c>
      <c r="AY210" s="171" t="s">
        <v>299</v>
      </c>
    </row>
    <row r="211" spans="2:65" s="12" customFormat="1">
      <c r="B211" s="170"/>
      <c r="D211" s="149" t="s">
        <v>1489</v>
      </c>
      <c r="E211" s="171" t="s">
        <v>1</v>
      </c>
      <c r="F211" s="172" t="s">
        <v>3369</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3415</v>
      </c>
      <c r="H212" s="179">
        <v>15.999000000000001</v>
      </c>
      <c r="I212" s="180"/>
      <c r="L212" s="176"/>
      <c r="M212" s="181"/>
      <c r="T212" s="182"/>
      <c r="AT212" s="177" t="s">
        <v>1489</v>
      </c>
      <c r="AU212" s="177" t="s">
        <v>90</v>
      </c>
      <c r="AV212" s="13" t="s">
        <v>90</v>
      </c>
      <c r="AW212" s="13" t="s">
        <v>36</v>
      </c>
      <c r="AX212" s="13" t="s">
        <v>88</v>
      </c>
      <c r="AY212" s="177" t="s">
        <v>299</v>
      </c>
    </row>
    <row r="213" spans="2:65" s="1" customFormat="1" ht="24.15" customHeight="1">
      <c r="B213" s="32"/>
      <c r="C213" s="136" t="s">
        <v>394</v>
      </c>
      <c r="D213" s="136" t="s">
        <v>302</v>
      </c>
      <c r="E213" s="137" t="s">
        <v>1643</v>
      </c>
      <c r="F213" s="138" t="s">
        <v>1644</v>
      </c>
      <c r="G213" s="139" t="s">
        <v>1520</v>
      </c>
      <c r="H213" s="140">
        <v>15.999000000000001</v>
      </c>
      <c r="I213" s="141"/>
      <c r="J213" s="142">
        <f>ROUND(I213*H213,2)</f>
        <v>0</v>
      </c>
      <c r="K213" s="138" t="s">
        <v>1487</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3416</v>
      </c>
    </row>
    <row r="214" spans="2:65" s="12" customFormat="1">
      <c r="B214" s="170"/>
      <c r="D214" s="149" t="s">
        <v>1489</v>
      </c>
      <c r="E214" s="171" t="s">
        <v>1</v>
      </c>
      <c r="F214" s="172" t="s">
        <v>1490</v>
      </c>
      <c r="H214" s="171" t="s">
        <v>1</v>
      </c>
      <c r="I214" s="173"/>
      <c r="L214" s="170"/>
      <c r="M214" s="174"/>
      <c r="T214" s="175"/>
      <c r="AT214" s="171" t="s">
        <v>1489</v>
      </c>
      <c r="AU214" s="171" t="s">
        <v>90</v>
      </c>
      <c r="AV214" s="12" t="s">
        <v>88</v>
      </c>
      <c r="AW214" s="12" t="s">
        <v>36</v>
      </c>
      <c r="AX214" s="12" t="s">
        <v>81</v>
      </c>
      <c r="AY214" s="171" t="s">
        <v>299</v>
      </c>
    </row>
    <row r="215" spans="2:65" s="12" customFormat="1">
      <c r="B215" s="170"/>
      <c r="D215" s="149" t="s">
        <v>1489</v>
      </c>
      <c r="E215" s="171" t="s">
        <v>1</v>
      </c>
      <c r="F215" s="172" t="s">
        <v>3369</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1843</v>
      </c>
      <c r="H216" s="171" t="s">
        <v>1</v>
      </c>
      <c r="I216" s="173"/>
      <c r="L216" s="170"/>
      <c r="M216" s="174"/>
      <c r="T216" s="175"/>
      <c r="AT216" s="171" t="s">
        <v>1489</v>
      </c>
      <c r="AU216" s="171" t="s">
        <v>90</v>
      </c>
      <c r="AV216" s="12" t="s">
        <v>88</v>
      </c>
      <c r="AW216" s="12" t="s">
        <v>36</v>
      </c>
      <c r="AX216" s="12" t="s">
        <v>81</v>
      </c>
      <c r="AY216" s="171" t="s">
        <v>299</v>
      </c>
    </row>
    <row r="217" spans="2:65" s="13" customFormat="1">
      <c r="B217" s="176"/>
      <c r="D217" s="149" t="s">
        <v>1489</v>
      </c>
      <c r="E217" s="177" t="s">
        <v>1</v>
      </c>
      <c r="F217" s="178" t="s">
        <v>3417</v>
      </c>
      <c r="H217" s="179">
        <v>15.999000000000001</v>
      </c>
      <c r="I217" s="180"/>
      <c r="L217" s="176"/>
      <c r="M217" s="181"/>
      <c r="T217" s="182"/>
      <c r="AT217" s="177" t="s">
        <v>1489</v>
      </c>
      <c r="AU217" s="177" t="s">
        <v>90</v>
      </c>
      <c r="AV217" s="13" t="s">
        <v>90</v>
      </c>
      <c r="AW217" s="13" t="s">
        <v>36</v>
      </c>
      <c r="AX217" s="13" t="s">
        <v>81</v>
      </c>
      <c r="AY217" s="177" t="s">
        <v>299</v>
      </c>
    </row>
    <row r="218" spans="2:65" s="12" customFormat="1">
      <c r="B218" s="170"/>
      <c r="D218" s="149" t="s">
        <v>1489</v>
      </c>
      <c r="E218" s="171" t="s">
        <v>1</v>
      </c>
      <c r="F218" s="172" t="s">
        <v>1649</v>
      </c>
      <c r="H218" s="171" t="s">
        <v>1</v>
      </c>
      <c r="I218" s="173"/>
      <c r="L218" s="170"/>
      <c r="M218" s="174"/>
      <c r="T218" s="175"/>
      <c r="AT218" s="171" t="s">
        <v>1489</v>
      </c>
      <c r="AU218" s="171" t="s">
        <v>90</v>
      </c>
      <c r="AV218" s="12" t="s">
        <v>88</v>
      </c>
      <c r="AW218" s="12" t="s">
        <v>36</v>
      </c>
      <c r="AX218" s="12" t="s">
        <v>81</v>
      </c>
      <c r="AY218" s="171" t="s">
        <v>299</v>
      </c>
    </row>
    <row r="219" spans="2:65" s="14" customFormat="1">
      <c r="B219" s="183"/>
      <c r="D219" s="149" t="s">
        <v>1489</v>
      </c>
      <c r="E219" s="184" t="s">
        <v>1</v>
      </c>
      <c r="F219" s="185" t="s">
        <v>1496</v>
      </c>
      <c r="H219" s="186">
        <v>15.999000000000001</v>
      </c>
      <c r="I219" s="187"/>
      <c r="L219" s="183"/>
      <c r="M219" s="188"/>
      <c r="T219" s="189"/>
      <c r="AT219" s="184" t="s">
        <v>1489</v>
      </c>
      <c r="AU219" s="184" t="s">
        <v>90</v>
      </c>
      <c r="AV219" s="14" t="s">
        <v>318</v>
      </c>
      <c r="AW219" s="14" t="s">
        <v>36</v>
      </c>
      <c r="AX219" s="14" t="s">
        <v>88</v>
      </c>
      <c r="AY219" s="184" t="s">
        <v>299</v>
      </c>
    </row>
    <row r="220" spans="2:65" s="1" customFormat="1" ht="24.15" customHeight="1">
      <c r="B220" s="32"/>
      <c r="C220" s="136" t="s">
        <v>399</v>
      </c>
      <c r="D220" s="136" t="s">
        <v>302</v>
      </c>
      <c r="E220" s="137" t="s">
        <v>1670</v>
      </c>
      <c r="F220" s="138" t="s">
        <v>1671</v>
      </c>
      <c r="G220" s="139" t="s">
        <v>1520</v>
      </c>
      <c r="H220" s="140">
        <v>14.096</v>
      </c>
      <c r="I220" s="141"/>
      <c r="J220" s="142">
        <f>ROUND(I220*H220,2)</f>
        <v>0</v>
      </c>
      <c r="K220" s="138" t="s">
        <v>1487</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3418</v>
      </c>
    </row>
    <row r="221" spans="2:65" s="12" customFormat="1">
      <c r="B221" s="170"/>
      <c r="D221" s="149" t="s">
        <v>1489</v>
      </c>
      <c r="E221" s="171" t="s">
        <v>1</v>
      </c>
      <c r="F221" s="172" t="s">
        <v>1490</v>
      </c>
      <c r="H221" s="171" t="s">
        <v>1</v>
      </c>
      <c r="I221" s="173"/>
      <c r="L221" s="170"/>
      <c r="M221" s="174"/>
      <c r="T221" s="175"/>
      <c r="AT221" s="171" t="s">
        <v>1489</v>
      </c>
      <c r="AU221" s="171" t="s">
        <v>90</v>
      </c>
      <c r="AV221" s="12" t="s">
        <v>88</v>
      </c>
      <c r="AW221" s="12" t="s">
        <v>36</v>
      </c>
      <c r="AX221" s="12" t="s">
        <v>81</v>
      </c>
      <c r="AY221" s="171" t="s">
        <v>299</v>
      </c>
    </row>
    <row r="222" spans="2:65" s="12" customFormat="1">
      <c r="B222" s="170"/>
      <c r="D222" s="149" t="s">
        <v>1489</v>
      </c>
      <c r="E222" s="171" t="s">
        <v>1</v>
      </c>
      <c r="F222" s="172" t="s">
        <v>3369</v>
      </c>
      <c r="H222" s="171" t="s">
        <v>1</v>
      </c>
      <c r="I222" s="173"/>
      <c r="L222" s="170"/>
      <c r="M222" s="174"/>
      <c r="T222" s="175"/>
      <c r="AT222" s="171" t="s">
        <v>1489</v>
      </c>
      <c r="AU222" s="171" t="s">
        <v>90</v>
      </c>
      <c r="AV222" s="12" t="s">
        <v>88</v>
      </c>
      <c r="AW222" s="12" t="s">
        <v>36</v>
      </c>
      <c r="AX222" s="12" t="s">
        <v>81</v>
      </c>
      <c r="AY222" s="171" t="s">
        <v>299</v>
      </c>
    </row>
    <row r="223" spans="2:65" s="13" customFormat="1">
      <c r="B223" s="176"/>
      <c r="D223" s="149" t="s">
        <v>1489</v>
      </c>
      <c r="E223" s="177" t="s">
        <v>1</v>
      </c>
      <c r="F223" s="178" t="s">
        <v>3419</v>
      </c>
      <c r="H223" s="179">
        <v>15.631</v>
      </c>
      <c r="I223" s="180"/>
      <c r="L223" s="176"/>
      <c r="M223" s="181"/>
      <c r="T223" s="182"/>
      <c r="AT223" s="177" t="s">
        <v>1489</v>
      </c>
      <c r="AU223" s="177" t="s">
        <v>90</v>
      </c>
      <c r="AV223" s="13" t="s">
        <v>90</v>
      </c>
      <c r="AW223" s="13" t="s">
        <v>36</v>
      </c>
      <c r="AX223" s="13" t="s">
        <v>81</v>
      </c>
      <c r="AY223" s="177" t="s">
        <v>299</v>
      </c>
    </row>
    <row r="224" spans="2:65" s="13" customFormat="1">
      <c r="B224" s="176"/>
      <c r="D224" s="149" t="s">
        <v>1489</v>
      </c>
      <c r="E224" s="177" t="s">
        <v>1</v>
      </c>
      <c r="F224" s="178" t="s">
        <v>3420</v>
      </c>
      <c r="H224" s="179">
        <v>-1.5349999999999999</v>
      </c>
      <c r="I224" s="180"/>
      <c r="L224" s="176"/>
      <c r="M224" s="181"/>
      <c r="T224" s="182"/>
      <c r="AT224" s="177" t="s">
        <v>1489</v>
      </c>
      <c r="AU224" s="177" t="s">
        <v>90</v>
      </c>
      <c r="AV224" s="13" t="s">
        <v>90</v>
      </c>
      <c r="AW224" s="13" t="s">
        <v>36</v>
      </c>
      <c r="AX224" s="13" t="s">
        <v>81</v>
      </c>
      <c r="AY224" s="177" t="s">
        <v>299</v>
      </c>
    </row>
    <row r="225" spans="2:65" s="14" customFormat="1">
      <c r="B225" s="183"/>
      <c r="D225" s="149" t="s">
        <v>1489</v>
      </c>
      <c r="E225" s="184" t="s">
        <v>1</v>
      </c>
      <c r="F225" s="185" t="s">
        <v>1496</v>
      </c>
      <c r="H225" s="186">
        <v>14.096</v>
      </c>
      <c r="I225" s="187"/>
      <c r="L225" s="183"/>
      <c r="M225" s="188"/>
      <c r="T225" s="189"/>
      <c r="AT225" s="184" t="s">
        <v>1489</v>
      </c>
      <c r="AU225" s="184" t="s">
        <v>90</v>
      </c>
      <c r="AV225" s="14" t="s">
        <v>318</v>
      </c>
      <c r="AW225" s="14" t="s">
        <v>36</v>
      </c>
      <c r="AX225" s="14" t="s">
        <v>88</v>
      </c>
      <c r="AY225" s="184" t="s">
        <v>299</v>
      </c>
    </row>
    <row r="226" spans="2:65" s="1" customFormat="1" ht="16.5" customHeight="1">
      <c r="B226" s="32"/>
      <c r="C226" s="158" t="s">
        <v>7</v>
      </c>
      <c r="D226" s="158" t="s">
        <v>340</v>
      </c>
      <c r="E226" s="159" t="s">
        <v>1678</v>
      </c>
      <c r="F226" s="160" t="s">
        <v>1679</v>
      </c>
      <c r="G226" s="161" t="s">
        <v>1636</v>
      </c>
      <c r="H226" s="162">
        <v>28.192</v>
      </c>
      <c r="I226" s="163"/>
      <c r="J226" s="164">
        <f>ROUND(I226*H226,2)</f>
        <v>0</v>
      </c>
      <c r="K226" s="160" t="s">
        <v>1487</v>
      </c>
      <c r="L226" s="165"/>
      <c r="M226" s="166" t="s">
        <v>1</v>
      </c>
      <c r="N226" s="167" t="s">
        <v>46</v>
      </c>
      <c r="P226" s="145">
        <f>O226*H226</f>
        <v>0</v>
      </c>
      <c r="Q226" s="145">
        <v>0</v>
      </c>
      <c r="R226" s="145">
        <f>Q226*H226</f>
        <v>0</v>
      </c>
      <c r="S226" s="145">
        <v>0</v>
      </c>
      <c r="T226" s="146">
        <f>S226*H226</f>
        <v>0</v>
      </c>
      <c r="AR226" s="147" t="s">
        <v>337</v>
      </c>
      <c r="AT226" s="147" t="s">
        <v>340</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3421</v>
      </c>
    </row>
    <row r="227" spans="2:65" s="13" customFormat="1">
      <c r="B227" s="176"/>
      <c r="D227" s="149" t="s">
        <v>1489</v>
      </c>
      <c r="F227" s="178" t="s">
        <v>3422</v>
      </c>
      <c r="H227" s="179">
        <v>28.192</v>
      </c>
      <c r="I227" s="180"/>
      <c r="L227" s="176"/>
      <c r="M227" s="181"/>
      <c r="T227" s="182"/>
      <c r="AT227" s="177" t="s">
        <v>1489</v>
      </c>
      <c r="AU227" s="177" t="s">
        <v>90</v>
      </c>
      <c r="AV227" s="13" t="s">
        <v>90</v>
      </c>
      <c r="AW227" s="13" t="s">
        <v>4</v>
      </c>
      <c r="AX227" s="13" t="s">
        <v>88</v>
      </c>
      <c r="AY227" s="177" t="s">
        <v>299</v>
      </c>
    </row>
    <row r="228" spans="2:65" s="11" customFormat="1" ht="22.95" customHeight="1">
      <c r="B228" s="124"/>
      <c r="D228" s="125" t="s">
        <v>80</v>
      </c>
      <c r="E228" s="134" t="s">
        <v>90</v>
      </c>
      <c r="F228" s="134" t="s">
        <v>1693</v>
      </c>
      <c r="I228" s="127"/>
      <c r="J228" s="135">
        <f>BK228</f>
        <v>0</v>
      </c>
      <c r="L228" s="124"/>
      <c r="M228" s="129"/>
      <c r="P228" s="130">
        <f>SUM(P229:P236)</f>
        <v>0</v>
      </c>
      <c r="R228" s="130">
        <f>SUM(R229:R236)</f>
        <v>1.06379E-2</v>
      </c>
      <c r="T228" s="131">
        <f>SUM(T229:T236)</f>
        <v>0</v>
      </c>
      <c r="AR228" s="125" t="s">
        <v>88</v>
      </c>
      <c r="AT228" s="132" t="s">
        <v>80</v>
      </c>
      <c r="AU228" s="132" t="s">
        <v>88</v>
      </c>
      <c r="AY228" s="125" t="s">
        <v>299</v>
      </c>
      <c r="BK228" s="133">
        <f>SUM(BK229:BK236)</f>
        <v>0</v>
      </c>
    </row>
    <row r="229" spans="2:65" s="1" customFormat="1" ht="24.15" customHeight="1">
      <c r="B229" s="32"/>
      <c r="C229" s="136" t="s">
        <v>408</v>
      </c>
      <c r="D229" s="136" t="s">
        <v>302</v>
      </c>
      <c r="E229" s="137" t="s">
        <v>1694</v>
      </c>
      <c r="F229" s="138" t="s">
        <v>1695</v>
      </c>
      <c r="G229" s="139" t="s">
        <v>1520</v>
      </c>
      <c r="H229" s="140">
        <v>2.044</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3423</v>
      </c>
    </row>
    <row r="230" spans="2:65" s="12" customFormat="1">
      <c r="B230" s="170"/>
      <c r="D230" s="149" t="s">
        <v>1489</v>
      </c>
      <c r="E230" s="171" t="s">
        <v>1</v>
      </c>
      <c r="F230" s="172" t="s">
        <v>1490</v>
      </c>
      <c r="H230" s="171" t="s">
        <v>1</v>
      </c>
      <c r="I230" s="173"/>
      <c r="L230" s="170"/>
      <c r="M230" s="174"/>
      <c r="T230" s="175"/>
      <c r="AT230" s="171" t="s">
        <v>1489</v>
      </c>
      <c r="AU230" s="171" t="s">
        <v>90</v>
      </c>
      <c r="AV230" s="12" t="s">
        <v>88</v>
      </c>
      <c r="AW230" s="12" t="s">
        <v>36</v>
      </c>
      <c r="AX230" s="12" t="s">
        <v>81</v>
      </c>
      <c r="AY230" s="171" t="s">
        <v>299</v>
      </c>
    </row>
    <row r="231" spans="2:65" s="12" customFormat="1">
      <c r="B231" s="170"/>
      <c r="D231" s="149" t="s">
        <v>1489</v>
      </c>
      <c r="E231" s="171" t="s">
        <v>1</v>
      </c>
      <c r="F231" s="172" t="s">
        <v>3369</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E232" s="177" t="s">
        <v>1</v>
      </c>
      <c r="F232" s="178" t="s">
        <v>3424</v>
      </c>
      <c r="H232" s="179">
        <v>2.044</v>
      </c>
      <c r="I232" s="180"/>
      <c r="L232" s="176"/>
      <c r="M232" s="181"/>
      <c r="T232" s="182"/>
      <c r="AT232" s="177" t="s">
        <v>1489</v>
      </c>
      <c r="AU232" s="177" t="s">
        <v>90</v>
      </c>
      <c r="AV232" s="13" t="s">
        <v>90</v>
      </c>
      <c r="AW232" s="13" t="s">
        <v>36</v>
      </c>
      <c r="AX232" s="13" t="s">
        <v>88</v>
      </c>
      <c r="AY232" s="177" t="s">
        <v>299</v>
      </c>
    </row>
    <row r="233" spans="2:65" s="1" customFormat="1" ht="24.15" customHeight="1">
      <c r="B233" s="32"/>
      <c r="C233" s="136" t="s">
        <v>413</v>
      </c>
      <c r="D233" s="136" t="s">
        <v>302</v>
      </c>
      <c r="E233" s="137" t="s">
        <v>1698</v>
      </c>
      <c r="F233" s="138" t="s">
        <v>1699</v>
      </c>
      <c r="G233" s="139" t="s">
        <v>647</v>
      </c>
      <c r="H233" s="140">
        <v>21.71</v>
      </c>
      <c r="I233" s="141"/>
      <c r="J233" s="142">
        <f>ROUND(I233*H233,2)</f>
        <v>0</v>
      </c>
      <c r="K233" s="138" t="s">
        <v>1487</v>
      </c>
      <c r="L233" s="32"/>
      <c r="M233" s="143" t="s">
        <v>1</v>
      </c>
      <c r="N233" s="144" t="s">
        <v>46</v>
      </c>
      <c r="P233" s="145">
        <f>O233*H233</f>
        <v>0</v>
      </c>
      <c r="Q233" s="145">
        <v>4.8999999999999998E-4</v>
      </c>
      <c r="R233" s="145">
        <f>Q233*H233</f>
        <v>1.06379E-2</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3425</v>
      </c>
    </row>
    <row r="234" spans="2:65" s="12" customFormat="1">
      <c r="B234" s="170"/>
      <c r="D234" s="149" t="s">
        <v>1489</v>
      </c>
      <c r="E234" s="171" t="s">
        <v>1</v>
      </c>
      <c r="F234" s="172" t="s">
        <v>1490</v>
      </c>
      <c r="H234" s="171" t="s">
        <v>1</v>
      </c>
      <c r="I234" s="173"/>
      <c r="L234" s="170"/>
      <c r="M234" s="174"/>
      <c r="T234" s="175"/>
      <c r="AT234" s="171" t="s">
        <v>1489</v>
      </c>
      <c r="AU234" s="171" t="s">
        <v>90</v>
      </c>
      <c r="AV234" s="12" t="s">
        <v>88</v>
      </c>
      <c r="AW234" s="12" t="s">
        <v>36</v>
      </c>
      <c r="AX234" s="12" t="s">
        <v>81</v>
      </c>
      <c r="AY234" s="171" t="s">
        <v>299</v>
      </c>
    </row>
    <row r="235" spans="2:65" s="12" customFormat="1">
      <c r="B235" s="170"/>
      <c r="D235" s="149" t="s">
        <v>1489</v>
      </c>
      <c r="E235" s="171" t="s">
        <v>1</v>
      </c>
      <c r="F235" s="172" t="s">
        <v>3369</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3426</v>
      </c>
      <c r="H236" s="179">
        <v>21.71</v>
      </c>
      <c r="I236" s="180"/>
      <c r="L236" s="176"/>
      <c r="M236" s="181"/>
      <c r="T236" s="182"/>
      <c r="AT236" s="177" t="s">
        <v>1489</v>
      </c>
      <c r="AU236" s="177" t="s">
        <v>90</v>
      </c>
      <c r="AV236" s="13" t="s">
        <v>90</v>
      </c>
      <c r="AW236" s="13" t="s">
        <v>36</v>
      </c>
      <c r="AX236" s="13" t="s">
        <v>88</v>
      </c>
      <c r="AY236" s="177" t="s">
        <v>299</v>
      </c>
    </row>
    <row r="237" spans="2:65" s="11" customFormat="1" ht="22.95" customHeight="1">
      <c r="B237" s="124"/>
      <c r="D237" s="125" t="s">
        <v>80</v>
      </c>
      <c r="E237" s="134" t="s">
        <v>318</v>
      </c>
      <c r="F237" s="134" t="s">
        <v>1702</v>
      </c>
      <c r="I237" s="127"/>
      <c r="J237" s="135">
        <f>BK237</f>
        <v>0</v>
      </c>
      <c r="L237" s="124"/>
      <c r="M237" s="129"/>
      <c r="P237" s="130">
        <f>SUM(P238:P261)</f>
        <v>0</v>
      </c>
      <c r="R237" s="130">
        <f>SUM(R238:R261)</f>
        <v>5.4476942099999999</v>
      </c>
      <c r="T237" s="131">
        <f>SUM(T238:T261)</f>
        <v>0</v>
      </c>
      <c r="AR237" s="125" t="s">
        <v>88</v>
      </c>
      <c r="AT237" s="132" t="s">
        <v>80</v>
      </c>
      <c r="AU237" s="132" t="s">
        <v>88</v>
      </c>
      <c r="AY237" s="125" t="s">
        <v>299</v>
      </c>
      <c r="BK237" s="133">
        <f>SUM(BK238:BK261)</f>
        <v>0</v>
      </c>
    </row>
    <row r="238" spans="2:65" s="1" customFormat="1" ht="24.15" customHeight="1">
      <c r="B238" s="32"/>
      <c r="C238" s="136" t="s">
        <v>418</v>
      </c>
      <c r="D238" s="136" t="s">
        <v>302</v>
      </c>
      <c r="E238" s="137" t="s">
        <v>3427</v>
      </c>
      <c r="F238" s="138" t="s">
        <v>3428</v>
      </c>
      <c r="G238" s="139" t="s">
        <v>375</v>
      </c>
      <c r="H238" s="140">
        <v>7.3230000000000004</v>
      </c>
      <c r="I238" s="141"/>
      <c r="J238" s="142">
        <f>ROUND(I238*H238,2)</f>
        <v>0</v>
      </c>
      <c r="K238" s="138" t="s">
        <v>1487</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3429</v>
      </c>
    </row>
    <row r="239" spans="2:65" s="12" customFormat="1">
      <c r="B239" s="170"/>
      <c r="D239" s="149" t="s">
        <v>1489</v>
      </c>
      <c r="E239" s="171" t="s">
        <v>1</v>
      </c>
      <c r="F239" s="172" t="s">
        <v>1490</v>
      </c>
      <c r="H239" s="171" t="s">
        <v>1</v>
      </c>
      <c r="I239" s="173"/>
      <c r="L239" s="170"/>
      <c r="M239" s="174"/>
      <c r="T239" s="175"/>
      <c r="AT239" s="171" t="s">
        <v>1489</v>
      </c>
      <c r="AU239" s="171" t="s">
        <v>90</v>
      </c>
      <c r="AV239" s="12" t="s">
        <v>88</v>
      </c>
      <c r="AW239" s="12" t="s">
        <v>36</v>
      </c>
      <c r="AX239" s="12" t="s">
        <v>81</v>
      </c>
      <c r="AY239" s="171" t="s">
        <v>299</v>
      </c>
    </row>
    <row r="240" spans="2:65" s="12" customFormat="1">
      <c r="B240" s="170"/>
      <c r="D240" s="149" t="s">
        <v>1489</v>
      </c>
      <c r="E240" s="171" t="s">
        <v>1</v>
      </c>
      <c r="F240" s="172" t="s">
        <v>3374</v>
      </c>
      <c r="H240" s="171" t="s">
        <v>1</v>
      </c>
      <c r="I240" s="173"/>
      <c r="L240" s="170"/>
      <c r="M240" s="174"/>
      <c r="T240" s="175"/>
      <c r="AT240" s="171" t="s">
        <v>1489</v>
      </c>
      <c r="AU240" s="171" t="s">
        <v>90</v>
      </c>
      <c r="AV240" s="12" t="s">
        <v>88</v>
      </c>
      <c r="AW240" s="12" t="s">
        <v>36</v>
      </c>
      <c r="AX240" s="12" t="s">
        <v>81</v>
      </c>
      <c r="AY240" s="171" t="s">
        <v>299</v>
      </c>
    </row>
    <row r="241" spans="2:65" s="13" customFormat="1">
      <c r="B241" s="176"/>
      <c r="D241" s="149" t="s">
        <v>1489</v>
      </c>
      <c r="E241" s="177" t="s">
        <v>1</v>
      </c>
      <c r="F241" s="178" t="s">
        <v>3430</v>
      </c>
      <c r="H241" s="179">
        <v>7.3230000000000004</v>
      </c>
      <c r="I241" s="180"/>
      <c r="L241" s="176"/>
      <c r="M241" s="181"/>
      <c r="T241" s="182"/>
      <c r="AT241" s="177" t="s">
        <v>1489</v>
      </c>
      <c r="AU241" s="177" t="s">
        <v>90</v>
      </c>
      <c r="AV241" s="13" t="s">
        <v>90</v>
      </c>
      <c r="AW241" s="13" t="s">
        <v>36</v>
      </c>
      <c r="AX241" s="13" t="s">
        <v>88</v>
      </c>
      <c r="AY241" s="177" t="s">
        <v>299</v>
      </c>
    </row>
    <row r="242" spans="2:65" s="1" customFormat="1" ht="16.5" customHeight="1">
      <c r="B242" s="32"/>
      <c r="C242" s="136" t="s">
        <v>423</v>
      </c>
      <c r="D242" s="136" t="s">
        <v>302</v>
      </c>
      <c r="E242" s="137" t="s">
        <v>1703</v>
      </c>
      <c r="F242" s="138" t="s">
        <v>1704</v>
      </c>
      <c r="G242" s="139" t="s">
        <v>1520</v>
      </c>
      <c r="H242" s="140">
        <v>4.4539999999999997</v>
      </c>
      <c r="I242" s="141"/>
      <c r="J242" s="142">
        <f>ROUND(I242*H242,2)</f>
        <v>0</v>
      </c>
      <c r="K242" s="138" t="s">
        <v>1487</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3431</v>
      </c>
    </row>
    <row r="243" spans="2:65" s="12" customFormat="1">
      <c r="B243" s="170"/>
      <c r="D243" s="149" t="s">
        <v>1489</v>
      </c>
      <c r="E243" s="171" t="s">
        <v>1</v>
      </c>
      <c r="F243" s="172" t="s">
        <v>1490</v>
      </c>
      <c r="H243" s="171" t="s">
        <v>1</v>
      </c>
      <c r="I243" s="173"/>
      <c r="L243" s="170"/>
      <c r="M243" s="174"/>
      <c r="T243" s="175"/>
      <c r="AT243" s="171" t="s">
        <v>1489</v>
      </c>
      <c r="AU243" s="171" t="s">
        <v>90</v>
      </c>
      <c r="AV243" s="12" t="s">
        <v>88</v>
      </c>
      <c r="AW243" s="12" t="s">
        <v>36</v>
      </c>
      <c r="AX243" s="12" t="s">
        <v>81</v>
      </c>
      <c r="AY243" s="171" t="s">
        <v>299</v>
      </c>
    </row>
    <row r="244" spans="2:65" s="12" customFormat="1">
      <c r="B244" s="170"/>
      <c r="D244" s="149" t="s">
        <v>1489</v>
      </c>
      <c r="E244" s="171" t="s">
        <v>1</v>
      </c>
      <c r="F244" s="172" t="s">
        <v>3369</v>
      </c>
      <c r="H244" s="171" t="s">
        <v>1</v>
      </c>
      <c r="I244" s="173"/>
      <c r="L244" s="170"/>
      <c r="M244" s="174"/>
      <c r="T244" s="175"/>
      <c r="AT244" s="171" t="s">
        <v>1489</v>
      </c>
      <c r="AU244" s="171" t="s">
        <v>90</v>
      </c>
      <c r="AV244" s="12" t="s">
        <v>88</v>
      </c>
      <c r="AW244" s="12" t="s">
        <v>36</v>
      </c>
      <c r="AX244" s="12" t="s">
        <v>81</v>
      </c>
      <c r="AY244" s="171" t="s">
        <v>299</v>
      </c>
    </row>
    <row r="245" spans="2:65" s="13" customFormat="1">
      <c r="B245" s="176"/>
      <c r="D245" s="149" t="s">
        <v>1489</v>
      </c>
      <c r="E245" s="177" t="s">
        <v>1</v>
      </c>
      <c r="F245" s="178" t="s">
        <v>3432</v>
      </c>
      <c r="H245" s="179">
        <v>3.9079999999999999</v>
      </c>
      <c r="I245" s="180"/>
      <c r="L245" s="176"/>
      <c r="M245" s="181"/>
      <c r="T245" s="182"/>
      <c r="AT245" s="177" t="s">
        <v>1489</v>
      </c>
      <c r="AU245" s="177" t="s">
        <v>90</v>
      </c>
      <c r="AV245" s="13" t="s">
        <v>90</v>
      </c>
      <c r="AW245" s="13" t="s">
        <v>36</v>
      </c>
      <c r="AX245" s="13" t="s">
        <v>81</v>
      </c>
      <c r="AY245" s="177" t="s">
        <v>299</v>
      </c>
    </row>
    <row r="246" spans="2:65" s="13" customFormat="1">
      <c r="B246" s="176"/>
      <c r="D246" s="149" t="s">
        <v>1489</v>
      </c>
      <c r="E246" s="177" t="s">
        <v>1</v>
      </c>
      <c r="F246" s="178" t="s">
        <v>1707</v>
      </c>
      <c r="H246" s="179">
        <v>0.54600000000000004</v>
      </c>
      <c r="I246" s="180"/>
      <c r="L246" s="176"/>
      <c r="M246" s="181"/>
      <c r="T246" s="182"/>
      <c r="AT246" s="177" t="s">
        <v>1489</v>
      </c>
      <c r="AU246" s="177" t="s">
        <v>90</v>
      </c>
      <c r="AV246" s="13" t="s">
        <v>90</v>
      </c>
      <c r="AW246" s="13" t="s">
        <v>36</v>
      </c>
      <c r="AX246" s="13" t="s">
        <v>81</v>
      </c>
      <c r="AY246" s="177" t="s">
        <v>299</v>
      </c>
    </row>
    <row r="247" spans="2:65" s="14" customFormat="1">
      <c r="B247" s="183"/>
      <c r="D247" s="149" t="s">
        <v>1489</v>
      </c>
      <c r="E247" s="184" t="s">
        <v>1</v>
      </c>
      <c r="F247" s="185" t="s">
        <v>1496</v>
      </c>
      <c r="H247" s="186">
        <v>4.4539999999999997</v>
      </c>
      <c r="I247" s="187"/>
      <c r="L247" s="183"/>
      <c r="M247" s="188"/>
      <c r="T247" s="189"/>
      <c r="AT247" s="184" t="s">
        <v>1489</v>
      </c>
      <c r="AU247" s="184" t="s">
        <v>90</v>
      </c>
      <c r="AV247" s="14" t="s">
        <v>318</v>
      </c>
      <c r="AW247" s="14" t="s">
        <v>36</v>
      </c>
      <c r="AX247" s="14" t="s">
        <v>88</v>
      </c>
      <c r="AY247" s="184" t="s">
        <v>299</v>
      </c>
    </row>
    <row r="248" spans="2:65" s="1" customFormat="1" ht="33" customHeight="1">
      <c r="B248" s="32"/>
      <c r="C248" s="136" t="s">
        <v>428</v>
      </c>
      <c r="D248" s="136" t="s">
        <v>302</v>
      </c>
      <c r="E248" s="137" t="s">
        <v>1714</v>
      </c>
      <c r="F248" s="138" t="s">
        <v>1715</v>
      </c>
      <c r="G248" s="139" t="s">
        <v>1520</v>
      </c>
      <c r="H248" s="140">
        <v>0.22500000000000001</v>
      </c>
      <c r="I248" s="141"/>
      <c r="J248" s="142">
        <f>ROUND(I248*H248,2)</f>
        <v>0</v>
      </c>
      <c r="K248" s="138" t="s">
        <v>1487</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3433</v>
      </c>
    </row>
    <row r="249" spans="2:65" s="12" customFormat="1">
      <c r="B249" s="170"/>
      <c r="D249" s="149" t="s">
        <v>1489</v>
      </c>
      <c r="E249" s="171" t="s">
        <v>1</v>
      </c>
      <c r="F249" s="172" t="s">
        <v>1490</v>
      </c>
      <c r="H249" s="171" t="s">
        <v>1</v>
      </c>
      <c r="I249" s="173"/>
      <c r="L249" s="170"/>
      <c r="M249" s="174"/>
      <c r="T249" s="175"/>
      <c r="AT249" s="171" t="s">
        <v>1489</v>
      </c>
      <c r="AU249" s="171" t="s">
        <v>90</v>
      </c>
      <c r="AV249" s="12" t="s">
        <v>88</v>
      </c>
      <c r="AW249" s="12" t="s">
        <v>36</v>
      </c>
      <c r="AX249" s="12" t="s">
        <v>81</v>
      </c>
      <c r="AY249" s="171" t="s">
        <v>299</v>
      </c>
    </row>
    <row r="250" spans="2:65" s="12" customFormat="1">
      <c r="B250" s="170"/>
      <c r="D250" s="149" t="s">
        <v>1489</v>
      </c>
      <c r="E250" s="171" t="s">
        <v>1</v>
      </c>
      <c r="F250" s="172" t="s">
        <v>3369</v>
      </c>
      <c r="H250" s="171" t="s">
        <v>1</v>
      </c>
      <c r="I250" s="173"/>
      <c r="L250" s="170"/>
      <c r="M250" s="174"/>
      <c r="T250" s="175"/>
      <c r="AT250" s="171" t="s">
        <v>1489</v>
      </c>
      <c r="AU250" s="171" t="s">
        <v>90</v>
      </c>
      <c r="AV250" s="12" t="s">
        <v>88</v>
      </c>
      <c r="AW250" s="12" t="s">
        <v>36</v>
      </c>
      <c r="AX250" s="12" t="s">
        <v>81</v>
      </c>
      <c r="AY250" s="171" t="s">
        <v>299</v>
      </c>
    </row>
    <row r="251" spans="2:65" s="13" customFormat="1">
      <c r="B251" s="176"/>
      <c r="D251" s="149" t="s">
        <v>1489</v>
      </c>
      <c r="E251" s="177" t="s">
        <v>1</v>
      </c>
      <c r="F251" s="178" t="s">
        <v>3434</v>
      </c>
      <c r="H251" s="179">
        <v>0.22500000000000001</v>
      </c>
      <c r="I251" s="180"/>
      <c r="L251" s="176"/>
      <c r="M251" s="181"/>
      <c r="T251" s="182"/>
      <c r="AT251" s="177" t="s">
        <v>1489</v>
      </c>
      <c r="AU251" s="177" t="s">
        <v>90</v>
      </c>
      <c r="AV251" s="13" t="s">
        <v>90</v>
      </c>
      <c r="AW251" s="13" t="s">
        <v>36</v>
      </c>
      <c r="AX251" s="13" t="s">
        <v>81</v>
      </c>
      <c r="AY251" s="177" t="s">
        <v>299</v>
      </c>
    </row>
    <row r="252" spans="2:65" s="14" customFormat="1">
      <c r="B252" s="183"/>
      <c r="D252" s="149" t="s">
        <v>1489</v>
      </c>
      <c r="E252" s="184" t="s">
        <v>1</v>
      </c>
      <c r="F252" s="185" t="s">
        <v>1496</v>
      </c>
      <c r="H252" s="186">
        <v>0.22500000000000001</v>
      </c>
      <c r="I252" s="187"/>
      <c r="L252" s="183"/>
      <c r="M252" s="188"/>
      <c r="T252" s="189"/>
      <c r="AT252" s="184" t="s">
        <v>1489</v>
      </c>
      <c r="AU252" s="184" t="s">
        <v>90</v>
      </c>
      <c r="AV252" s="14" t="s">
        <v>318</v>
      </c>
      <c r="AW252" s="14" t="s">
        <v>36</v>
      </c>
      <c r="AX252" s="14" t="s">
        <v>88</v>
      </c>
      <c r="AY252" s="184" t="s">
        <v>299</v>
      </c>
    </row>
    <row r="253" spans="2:65" s="1" customFormat="1" ht="33" customHeight="1">
      <c r="B253" s="32"/>
      <c r="C253" s="136" t="s">
        <v>433</v>
      </c>
      <c r="D253" s="136" t="s">
        <v>302</v>
      </c>
      <c r="E253" s="137" t="s">
        <v>1721</v>
      </c>
      <c r="F253" s="138" t="s">
        <v>1722</v>
      </c>
      <c r="G253" s="139" t="s">
        <v>375</v>
      </c>
      <c r="H253" s="140">
        <v>0.6</v>
      </c>
      <c r="I253" s="141"/>
      <c r="J253" s="142">
        <f>ROUND(I253*H253,2)</f>
        <v>0</v>
      </c>
      <c r="K253" s="138" t="s">
        <v>1487</v>
      </c>
      <c r="L253" s="32"/>
      <c r="M253" s="143" t="s">
        <v>1</v>
      </c>
      <c r="N253" s="144" t="s">
        <v>46</v>
      </c>
      <c r="P253" s="145">
        <f>O253*H253</f>
        <v>0</v>
      </c>
      <c r="Q253" s="145">
        <v>7.8799999999999999E-3</v>
      </c>
      <c r="R253" s="145">
        <f>Q253*H253</f>
        <v>4.7279999999999996E-3</v>
      </c>
      <c r="S253" s="145">
        <v>0</v>
      </c>
      <c r="T253" s="146">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3435</v>
      </c>
    </row>
    <row r="254" spans="2:65" s="12" customFormat="1">
      <c r="B254" s="170"/>
      <c r="D254" s="149" t="s">
        <v>1489</v>
      </c>
      <c r="E254" s="171" t="s">
        <v>1</v>
      </c>
      <c r="F254" s="172" t="s">
        <v>1490</v>
      </c>
      <c r="H254" s="171" t="s">
        <v>1</v>
      </c>
      <c r="I254" s="173"/>
      <c r="L254" s="170"/>
      <c r="M254" s="174"/>
      <c r="T254" s="175"/>
      <c r="AT254" s="171" t="s">
        <v>1489</v>
      </c>
      <c r="AU254" s="171" t="s">
        <v>90</v>
      </c>
      <c r="AV254" s="12" t="s">
        <v>88</v>
      </c>
      <c r="AW254" s="12" t="s">
        <v>36</v>
      </c>
      <c r="AX254" s="12" t="s">
        <v>81</v>
      </c>
      <c r="AY254" s="171" t="s">
        <v>299</v>
      </c>
    </row>
    <row r="255" spans="2:65" s="12" customFormat="1">
      <c r="B255" s="170"/>
      <c r="D255" s="149" t="s">
        <v>1489</v>
      </c>
      <c r="E255" s="171" t="s">
        <v>1</v>
      </c>
      <c r="F255" s="172" t="s">
        <v>3369</v>
      </c>
      <c r="H255" s="171" t="s">
        <v>1</v>
      </c>
      <c r="I255" s="173"/>
      <c r="L255" s="170"/>
      <c r="M255" s="174"/>
      <c r="T255" s="175"/>
      <c r="AT255" s="171" t="s">
        <v>1489</v>
      </c>
      <c r="AU255" s="171" t="s">
        <v>90</v>
      </c>
      <c r="AV255" s="12" t="s">
        <v>88</v>
      </c>
      <c r="AW255" s="12" t="s">
        <v>36</v>
      </c>
      <c r="AX255" s="12" t="s">
        <v>81</v>
      </c>
      <c r="AY255" s="171" t="s">
        <v>299</v>
      </c>
    </row>
    <row r="256" spans="2:65" s="13" customFormat="1">
      <c r="B256" s="176"/>
      <c r="D256" s="149" t="s">
        <v>1489</v>
      </c>
      <c r="E256" s="177" t="s">
        <v>1</v>
      </c>
      <c r="F256" s="178" t="s">
        <v>3436</v>
      </c>
      <c r="H256" s="179">
        <v>0.6</v>
      </c>
      <c r="I256" s="180"/>
      <c r="L256" s="176"/>
      <c r="M256" s="181"/>
      <c r="T256" s="182"/>
      <c r="AT256" s="177" t="s">
        <v>1489</v>
      </c>
      <c r="AU256" s="177" t="s">
        <v>90</v>
      </c>
      <c r="AV256" s="13" t="s">
        <v>90</v>
      </c>
      <c r="AW256" s="13" t="s">
        <v>36</v>
      </c>
      <c r="AX256" s="13" t="s">
        <v>88</v>
      </c>
      <c r="AY256" s="177" t="s">
        <v>299</v>
      </c>
    </row>
    <row r="257" spans="2:65" s="1" customFormat="1" ht="37.950000000000003" customHeight="1">
      <c r="B257" s="32"/>
      <c r="C257" s="136" t="s">
        <v>438</v>
      </c>
      <c r="D257" s="136" t="s">
        <v>302</v>
      </c>
      <c r="E257" s="137" t="s">
        <v>1725</v>
      </c>
      <c r="F257" s="138" t="s">
        <v>1726</v>
      </c>
      <c r="G257" s="139" t="s">
        <v>375</v>
      </c>
      <c r="H257" s="140">
        <v>0.6</v>
      </c>
      <c r="I257" s="141"/>
      <c r="J257" s="142">
        <f>ROUND(I257*H257,2)</f>
        <v>0</v>
      </c>
      <c r="K257" s="138" t="s">
        <v>1487</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3437</v>
      </c>
    </row>
    <row r="258" spans="2:65" s="1" customFormat="1" ht="24.15" customHeight="1">
      <c r="B258" s="32"/>
      <c r="C258" s="136" t="s">
        <v>444</v>
      </c>
      <c r="D258" s="136" t="s">
        <v>302</v>
      </c>
      <c r="E258" s="137" t="s">
        <v>3438</v>
      </c>
      <c r="F258" s="138" t="s">
        <v>3439</v>
      </c>
      <c r="G258" s="139" t="s">
        <v>375</v>
      </c>
      <c r="H258" s="140">
        <v>7.3230000000000004</v>
      </c>
      <c r="I258" s="141"/>
      <c r="J258" s="142">
        <f>ROUND(I258*H258,2)</f>
        <v>0</v>
      </c>
      <c r="K258" s="138" t="s">
        <v>1487</v>
      </c>
      <c r="L258" s="32"/>
      <c r="M258" s="143" t="s">
        <v>1</v>
      </c>
      <c r="N258" s="144" t="s">
        <v>46</v>
      </c>
      <c r="P258" s="145">
        <f>O258*H258</f>
        <v>0</v>
      </c>
      <c r="Q258" s="145">
        <v>0.74326999999999999</v>
      </c>
      <c r="R258" s="145">
        <f>Q258*H258</f>
        <v>5.4429662099999998</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3440</v>
      </c>
    </row>
    <row r="259" spans="2:65" s="12" customFormat="1">
      <c r="B259" s="170"/>
      <c r="D259" s="149" t="s">
        <v>1489</v>
      </c>
      <c r="E259" s="171" t="s">
        <v>1</v>
      </c>
      <c r="F259" s="172" t="s">
        <v>1490</v>
      </c>
      <c r="H259" s="171" t="s">
        <v>1</v>
      </c>
      <c r="I259" s="173"/>
      <c r="L259" s="170"/>
      <c r="M259" s="174"/>
      <c r="T259" s="175"/>
      <c r="AT259" s="171" t="s">
        <v>1489</v>
      </c>
      <c r="AU259" s="171" t="s">
        <v>90</v>
      </c>
      <c r="AV259" s="12" t="s">
        <v>88</v>
      </c>
      <c r="AW259" s="12" t="s">
        <v>36</v>
      </c>
      <c r="AX259" s="12" t="s">
        <v>81</v>
      </c>
      <c r="AY259" s="171" t="s">
        <v>299</v>
      </c>
    </row>
    <row r="260" spans="2:65" s="12" customFormat="1">
      <c r="B260" s="170"/>
      <c r="D260" s="149" t="s">
        <v>1489</v>
      </c>
      <c r="E260" s="171" t="s">
        <v>1</v>
      </c>
      <c r="F260" s="172" t="s">
        <v>3374</v>
      </c>
      <c r="H260" s="171" t="s">
        <v>1</v>
      </c>
      <c r="I260" s="173"/>
      <c r="L260" s="170"/>
      <c r="M260" s="174"/>
      <c r="T260" s="175"/>
      <c r="AT260" s="171" t="s">
        <v>1489</v>
      </c>
      <c r="AU260" s="171" t="s">
        <v>90</v>
      </c>
      <c r="AV260" s="12" t="s">
        <v>88</v>
      </c>
      <c r="AW260" s="12" t="s">
        <v>36</v>
      </c>
      <c r="AX260" s="12" t="s">
        <v>81</v>
      </c>
      <c r="AY260" s="171" t="s">
        <v>299</v>
      </c>
    </row>
    <row r="261" spans="2:65" s="13" customFormat="1">
      <c r="B261" s="176"/>
      <c r="D261" s="149" t="s">
        <v>1489</v>
      </c>
      <c r="E261" s="177" t="s">
        <v>1</v>
      </c>
      <c r="F261" s="178" t="s">
        <v>3430</v>
      </c>
      <c r="H261" s="179">
        <v>7.3230000000000004</v>
      </c>
      <c r="I261" s="180"/>
      <c r="L261" s="176"/>
      <c r="M261" s="181"/>
      <c r="T261" s="182"/>
      <c r="AT261" s="177" t="s">
        <v>1489</v>
      </c>
      <c r="AU261" s="177" t="s">
        <v>90</v>
      </c>
      <c r="AV261" s="13" t="s">
        <v>90</v>
      </c>
      <c r="AW261" s="13" t="s">
        <v>36</v>
      </c>
      <c r="AX261" s="13" t="s">
        <v>88</v>
      </c>
      <c r="AY261" s="177" t="s">
        <v>299</v>
      </c>
    </row>
    <row r="262" spans="2:65" s="11" customFormat="1" ht="22.95" customHeight="1">
      <c r="B262" s="124"/>
      <c r="D262" s="125" t="s">
        <v>80</v>
      </c>
      <c r="E262" s="134" t="s">
        <v>337</v>
      </c>
      <c r="F262" s="134" t="s">
        <v>1728</v>
      </c>
      <c r="I262" s="127"/>
      <c r="J262" s="135">
        <f>BK262</f>
        <v>0</v>
      </c>
      <c r="L262" s="124"/>
      <c r="M262" s="129"/>
      <c r="P262" s="130">
        <f>SUM(P263:P311)</f>
        <v>0</v>
      </c>
      <c r="R262" s="130">
        <f>SUM(R263:R311)</f>
        <v>1.49756358</v>
      </c>
      <c r="T262" s="131">
        <f>SUM(T263:T311)</f>
        <v>0</v>
      </c>
      <c r="AR262" s="125" t="s">
        <v>88</v>
      </c>
      <c r="AT262" s="132" t="s">
        <v>80</v>
      </c>
      <c r="AU262" s="132" t="s">
        <v>88</v>
      </c>
      <c r="AY262" s="125" t="s">
        <v>299</v>
      </c>
      <c r="BK262" s="133">
        <f>SUM(BK263:BK311)</f>
        <v>0</v>
      </c>
    </row>
    <row r="263" spans="2:65" s="1" customFormat="1" ht="24.15" customHeight="1">
      <c r="B263" s="32"/>
      <c r="C263" s="136" t="s">
        <v>448</v>
      </c>
      <c r="D263" s="136" t="s">
        <v>302</v>
      </c>
      <c r="E263" s="137" t="s">
        <v>1729</v>
      </c>
      <c r="F263" s="138" t="s">
        <v>1730</v>
      </c>
      <c r="G263" s="139" t="s">
        <v>647</v>
      </c>
      <c r="H263" s="140">
        <v>21.71</v>
      </c>
      <c r="I263" s="141"/>
      <c r="J263" s="142">
        <f>ROUND(I263*H263,2)</f>
        <v>0</v>
      </c>
      <c r="K263" s="138" t="s">
        <v>1487</v>
      </c>
      <c r="L263" s="32"/>
      <c r="M263" s="143" t="s">
        <v>1</v>
      </c>
      <c r="N263" s="144" t="s">
        <v>46</v>
      </c>
      <c r="P263" s="145">
        <f>O263*H263</f>
        <v>0</v>
      </c>
      <c r="Q263" s="145">
        <v>2.0000000000000002E-5</v>
      </c>
      <c r="R263" s="145">
        <f>Q263*H263</f>
        <v>4.3420000000000004E-4</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3441</v>
      </c>
    </row>
    <row r="264" spans="2:65" s="12" customFormat="1">
      <c r="B264" s="170"/>
      <c r="D264" s="149" t="s">
        <v>1489</v>
      </c>
      <c r="E264" s="171" t="s">
        <v>1</v>
      </c>
      <c r="F264" s="172" t="s">
        <v>1490</v>
      </c>
      <c r="H264" s="171" t="s">
        <v>1</v>
      </c>
      <c r="I264" s="173"/>
      <c r="L264" s="170"/>
      <c r="M264" s="174"/>
      <c r="T264" s="175"/>
      <c r="AT264" s="171" t="s">
        <v>1489</v>
      </c>
      <c r="AU264" s="171" t="s">
        <v>90</v>
      </c>
      <c r="AV264" s="12" t="s">
        <v>88</v>
      </c>
      <c r="AW264" s="12" t="s">
        <v>36</v>
      </c>
      <c r="AX264" s="12" t="s">
        <v>81</v>
      </c>
      <c r="AY264" s="171" t="s">
        <v>299</v>
      </c>
    </row>
    <row r="265" spans="2:65" s="12" customFormat="1">
      <c r="B265" s="170"/>
      <c r="D265" s="149" t="s">
        <v>1489</v>
      </c>
      <c r="E265" s="171" t="s">
        <v>1</v>
      </c>
      <c r="F265" s="172" t="s">
        <v>3369</v>
      </c>
      <c r="H265" s="171" t="s">
        <v>1</v>
      </c>
      <c r="I265" s="173"/>
      <c r="L265" s="170"/>
      <c r="M265" s="174"/>
      <c r="T265" s="175"/>
      <c r="AT265" s="171" t="s">
        <v>1489</v>
      </c>
      <c r="AU265" s="171" t="s">
        <v>90</v>
      </c>
      <c r="AV265" s="12" t="s">
        <v>88</v>
      </c>
      <c r="AW265" s="12" t="s">
        <v>36</v>
      </c>
      <c r="AX265" s="12" t="s">
        <v>81</v>
      </c>
      <c r="AY265" s="171" t="s">
        <v>299</v>
      </c>
    </row>
    <row r="266" spans="2:65" s="13" customFormat="1">
      <c r="B266" s="176"/>
      <c r="D266" s="149" t="s">
        <v>1489</v>
      </c>
      <c r="E266" s="177" t="s">
        <v>1</v>
      </c>
      <c r="F266" s="178" t="s">
        <v>3426</v>
      </c>
      <c r="H266" s="179">
        <v>21.71</v>
      </c>
      <c r="I266" s="180"/>
      <c r="L266" s="176"/>
      <c r="M266" s="181"/>
      <c r="T266" s="182"/>
      <c r="AT266" s="177" t="s">
        <v>1489</v>
      </c>
      <c r="AU266" s="177" t="s">
        <v>90</v>
      </c>
      <c r="AV266" s="13" t="s">
        <v>90</v>
      </c>
      <c r="AW266" s="13" t="s">
        <v>36</v>
      </c>
      <c r="AX266" s="13" t="s">
        <v>88</v>
      </c>
      <c r="AY266" s="177" t="s">
        <v>299</v>
      </c>
    </row>
    <row r="267" spans="2:65" s="1" customFormat="1" ht="16.5" customHeight="1">
      <c r="B267" s="32"/>
      <c r="C267" s="158" t="s">
        <v>452</v>
      </c>
      <c r="D267" s="158" t="s">
        <v>340</v>
      </c>
      <c r="E267" s="159" t="s">
        <v>1733</v>
      </c>
      <c r="F267" s="160" t="s">
        <v>1734</v>
      </c>
      <c r="G267" s="161" t="s">
        <v>647</v>
      </c>
      <c r="H267" s="162">
        <v>22.036000000000001</v>
      </c>
      <c r="I267" s="163"/>
      <c r="J267" s="164">
        <f>ROUND(I267*H267,2)</f>
        <v>0</v>
      </c>
      <c r="K267" s="160" t="s">
        <v>1</v>
      </c>
      <c r="L267" s="165"/>
      <c r="M267" s="166" t="s">
        <v>1</v>
      </c>
      <c r="N267" s="167" t="s">
        <v>46</v>
      </c>
      <c r="P267" s="145">
        <f>O267*H267</f>
        <v>0</v>
      </c>
      <c r="Q267" s="145">
        <v>1.273E-2</v>
      </c>
      <c r="R267" s="145">
        <f>Q267*H267</f>
        <v>0.28051828000000001</v>
      </c>
      <c r="S267" s="145">
        <v>0</v>
      </c>
      <c r="T267" s="146">
        <f>S267*H267</f>
        <v>0</v>
      </c>
      <c r="AR267" s="147" t="s">
        <v>337</v>
      </c>
      <c r="AT267" s="147" t="s">
        <v>340</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3442</v>
      </c>
    </row>
    <row r="268" spans="2:65" s="1" customFormat="1" ht="28.8">
      <c r="B268" s="32"/>
      <c r="D268" s="149" t="s">
        <v>308</v>
      </c>
      <c r="F268" s="150" t="s">
        <v>1736</v>
      </c>
      <c r="I268" s="151"/>
      <c r="L268" s="32"/>
      <c r="M268" s="152"/>
      <c r="T268" s="56"/>
      <c r="AT268" s="17" t="s">
        <v>308</v>
      </c>
      <c r="AU268" s="17" t="s">
        <v>90</v>
      </c>
    </row>
    <row r="269" spans="2:65" s="13" customFormat="1">
      <c r="B269" s="176"/>
      <c r="D269" s="149" t="s">
        <v>1489</v>
      </c>
      <c r="F269" s="178" t="s">
        <v>3443</v>
      </c>
      <c r="H269" s="179">
        <v>22.036000000000001</v>
      </c>
      <c r="I269" s="180"/>
      <c r="L269" s="176"/>
      <c r="M269" s="181"/>
      <c r="T269" s="182"/>
      <c r="AT269" s="177" t="s">
        <v>1489</v>
      </c>
      <c r="AU269" s="177" t="s">
        <v>90</v>
      </c>
      <c r="AV269" s="13" t="s">
        <v>90</v>
      </c>
      <c r="AW269" s="13" t="s">
        <v>4</v>
      </c>
      <c r="AX269" s="13" t="s">
        <v>88</v>
      </c>
      <c r="AY269" s="177" t="s">
        <v>299</v>
      </c>
    </row>
    <row r="270" spans="2:65" s="1" customFormat="1" ht="16.5" customHeight="1">
      <c r="B270" s="32"/>
      <c r="C270" s="158" t="s">
        <v>457</v>
      </c>
      <c r="D270" s="158" t="s">
        <v>340</v>
      </c>
      <c r="E270" s="159" t="s">
        <v>1742</v>
      </c>
      <c r="F270" s="160" t="s">
        <v>1743</v>
      </c>
      <c r="G270" s="161" t="s">
        <v>598</v>
      </c>
      <c r="H270" s="162">
        <v>3</v>
      </c>
      <c r="I270" s="163"/>
      <c r="J270" s="164">
        <f>ROUND(I270*H270,2)</f>
        <v>0</v>
      </c>
      <c r="K270" s="160" t="s">
        <v>1</v>
      </c>
      <c r="L270" s="165"/>
      <c r="M270" s="166" t="s">
        <v>1</v>
      </c>
      <c r="N270" s="167" t="s">
        <v>46</v>
      </c>
      <c r="P270" s="145">
        <f>O270*H270</f>
        <v>0</v>
      </c>
      <c r="Q270" s="145">
        <v>0</v>
      </c>
      <c r="R270" s="145">
        <f>Q270*H270</f>
        <v>0</v>
      </c>
      <c r="S270" s="145">
        <v>0</v>
      </c>
      <c r="T270" s="146">
        <f>S270*H270</f>
        <v>0</v>
      </c>
      <c r="AR270" s="147" t="s">
        <v>337</v>
      </c>
      <c r="AT270" s="147" t="s">
        <v>340</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3444</v>
      </c>
    </row>
    <row r="271" spans="2:65" s="12" customFormat="1">
      <c r="B271" s="170"/>
      <c r="D271" s="149" t="s">
        <v>1489</v>
      </c>
      <c r="E271" s="171" t="s">
        <v>1</v>
      </c>
      <c r="F271" s="172" t="s">
        <v>1490</v>
      </c>
      <c r="H271" s="171" t="s">
        <v>1</v>
      </c>
      <c r="I271" s="173"/>
      <c r="L271" s="170"/>
      <c r="M271" s="174"/>
      <c r="T271" s="175"/>
      <c r="AT271" s="171" t="s">
        <v>1489</v>
      </c>
      <c r="AU271" s="171" t="s">
        <v>90</v>
      </c>
      <c r="AV271" s="12" t="s">
        <v>88</v>
      </c>
      <c r="AW271" s="12" t="s">
        <v>36</v>
      </c>
      <c r="AX271" s="12" t="s">
        <v>81</v>
      </c>
      <c r="AY271" s="171" t="s">
        <v>299</v>
      </c>
    </row>
    <row r="272" spans="2:65" s="12" customFormat="1">
      <c r="B272" s="170"/>
      <c r="D272" s="149" t="s">
        <v>1489</v>
      </c>
      <c r="E272" s="171" t="s">
        <v>1</v>
      </c>
      <c r="F272" s="172" t="s">
        <v>3369</v>
      </c>
      <c r="H272" s="171" t="s">
        <v>1</v>
      </c>
      <c r="I272" s="173"/>
      <c r="L272" s="170"/>
      <c r="M272" s="174"/>
      <c r="T272" s="175"/>
      <c r="AT272" s="171" t="s">
        <v>1489</v>
      </c>
      <c r="AU272" s="171" t="s">
        <v>90</v>
      </c>
      <c r="AV272" s="12" t="s">
        <v>88</v>
      </c>
      <c r="AW272" s="12" t="s">
        <v>36</v>
      </c>
      <c r="AX272" s="12" t="s">
        <v>81</v>
      </c>
      <c r="AY272" s="171" t="s">
        <v>299</v>
      </c>
    </row>
    <row r="273" spans="2:65" s="12" customFormat="1">
      <c r="B273" s="170"/>
      <c r="D273" s="149" t="s">
        <v>1489</v>
      </c>
      <c r="E273" s="171" t="s">
        <v>1</v>
      </c>
      <c r="F273" s="172" t="s">
        <v>1745</v>
      </c>
      <c r="H273" s="171" t="s">
        <v>1</v>
      </c>
      <c r="I273" s="173"/>
      <c r="L273" s="170"/>
      <c r="M273" s="174"/>
      <c r="T273" s="175"/>
      <c r="AT273" s="171" t="s">
        <v>1489</v>
      </c>
      <c r="AU273" s="171" t="s">
        <v>90</v>
      </c>
      <c r="AV273" s="12" t="s">
        <v>88</v>
      </c>
      <c r="AW273" s="12" t="s">
        <v>36</v>
      </c>
      <c r="AX273" s="12" t="s">
        <v>81</v>
      </c>
      <c r="AY273" s="171" t="s">
        <v>299</v>
      </c>
    </row>
    <row r="274" spans="2:65" s="13" customFormat="1">
      <c r="B274" s="176"/>
      <c r="D274" s="149" t="s">
        <v>1489</v>
      </c>
      <c r="E274" s="177" t="s">
        <v>1</v>
      </c>
      <c r="F274" s="178" t="s">
        <v>298</v>
      </c>
      <c r="H274" s="179">
        <v>3</v>
      </c>
      <c r="I274" s="180"/>
      <c r="L274" s="176"/>
      <c r="M274" s="181"/>
      <c r="T274" s="182"/>
      <c r="AT274" s="177" t="s">
        <v>1489</v>
      </c>
      <c r="AU274" s="177" t="s">
        <v>90</v>
      </c>
      <c r="AV274" s="13" t="s">
        <v>90</v>
      </c>
      <c r="AW274" s="13" t="s">
        <v>36</v>
      </c>
      <c r="AX274" s="13" t="s">
        <v>88</v>
      </c>
      <c r="AY274" s="177" t="s">
        <v>299</v>
      </c>
    </row>
    <row r="275" spans="2:65" s="1" customFormat="1" ht="24.15" customHeight="1">
      <c r="B275" s="32"/>
      <c r="C275" s="136" t="s">
        <v>461</v>
      </c>
      <c r="D275" s="136" t="s">
        <v>302</v>
      </c>
      <c r="E275" s="137" t="s">
        <v>1746</v>
      </c>
      <c r="F275" s="138" t="s">
        <v>1747</v>
      </c>
      <c r="G275" s="139" t="s">
        <v>598</v>
      </c>
      <c r="H275" s="140">
        <v>2</v>
      </c>
      <c r="I275" s="141"/>
      <c r="J275" s="142">
        <f>ROUND(I275*H275,2)</f>
        <v>0</v>
      </c>
      <c r="K275" s="138" t="s">
        <v>1487</v>
      </c>
      <c r="L275" s="32"/>
      <c r="M275" s="143" t="s">
        <v>1</v>
      </c>
      <c r="N275" s="144" t="s">
        <v>46</v>
      </c>
      <c r="P275" s="145">
        <f>O275*H275</f>
        <v>0</v>
      </c>
      <c r="Q275" s="145">
        <v>0.45937</v>
      </c>
      <c r="R275" s="145">
        <f>Q275*H275</f>
        <v>0.91874</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3445</v>
      </c>
    </row>
    <row r="276" spans="2:65" s="12" customFormat="1">
      <c r="B276" s="170"/>
      <c r="D276" s="149" t="s">
        <v>1489</v>
      </c>
      <c r="E276" s="171" t="s">
        <v>1</v>
      </c>
      <c r="F276" s="172" t="s">
        <v>1490</v>
      </c>
      <c r="H276" s="171" t="s">
        <v>1</v>
      </c>
      <c r="I276" s="173"/>
      <c r="L276" s="170"/>
      <c r="M276" s="174"/>
      <c r="T276" s="175"/>
      <c r="AT276" s="171" t="s">
        <v>1489</v>
      </c>
      <c r="AU276" s="171" t="s">
        <v>90</v>
      </c>
      <c r="AV276" s="12" t="s">
        <v>88</v>
      </c>
      <c r="AW276" s="12" t="s">
        <v>36</v>
      </c>
      <c r="AX276" s="12" t="s">
        <v>81</v>
      </c>
      <c r="AY276" s="171" t="s">
        <v>299</v>
      </c>
    </row>
    <row r="277" spans="2:65" s="12" customFormat="1">
      <c r="B277" s="170"/>
      <c r="D277" s="149" t="s">
        <v>1489</v>
      </c>
      <c r="E277" s="171" t="s">
        <v>1</v>
      </c>
      <c r="F277" s="172" t="s">
        <v>3369</v>
      </c>
      <c r="H277" s="171" t="s">
        <v>1</v>
      </c>
      <c r="I277" s="173"/>
      <c r="L277" s="170"/>
      <c r="M277" s="174"/>
      <c r="T277" s="175"/>
      <c r="AT277" s="171" t="s">
        <v>1489</v>
      </c>
      <c r="AU277" s="171" t="s">
        <v>90</v>
      </c>
      <c r="AV277" s="12" t="s">
        <v>88</v>
      </c>
      <c r="AW277" s="12" t="s">
        <v>36</v>
      </c>
      <c r="AX277" s="12" t="s">
        <v>81</v>
      </c>
      <c r="AY277" s="171" t="s">
        <v>299</v>
      </c>
    </row>
    <row r="278" spans="2:65" s="13" customFormat="1">
      <c r="B278" s="176"/>
      <c r="D278" s="149" t="s">
        <v>1489</v>
      </c>
      <c r="E278" s="177" t="s">
        <v>1</v>
      </c>
      <c r="F278" s="178" t="s">
        <v>90</v>
      </c>
      <c r="H278" s="179">
        <v>2</v>
      </c>
      <c r="I278" s="180"/>
      <c r="L278" s="176"/>
      <c r="M278" s="181"/>
      <c r="T278" s="182"/>
      <c r="AT278" s="177" t="s">
        <v>1489</v>
      </c>
      <c r="AU278" s="177" t="s">
        <v>90</v>
      </c>
      <c r="AV278" s="13" t="s">
        <v>90</v>
      </c>
      <c r="AW278" s="13" t="s">
        <v>36</v>
      </c>
      <c r="AX278" s="13" t="s">
        <v>88</v>
      </c>
      <c r="AY278" s="177" t="s">
        <v>299</v>
      </c>
    </row>
    <row r="279" spans="2:65" s="1" customFormat="1" ht="24.15" customHeight="1">
      <c r="B279" s="32"/>
      <c r="C279" s="136" t="s">
        <v>465</v>
      </c>
      <c r="D279" s="136" t="s">
        <v>302</v>
      </c>
      <c r="E279" s="137" t="s">
        <v>1749</v>
      </c>
      <c r="F279" s="138" t="s">
        <v>1750</v>
      </c>
      <c r="G279" s="139" t="s">
        <v>647</v>
      </c>
      <c r="H279" s="140">
        <v>21.71</v>
      </c>
      <c r="I279" s="141"/>
      <c r="J279" s="142">
        <f>ROUND(I279*H279,2)</f>
        <v>0</v>
      </c>
      <c r="K279" s="138" t="s">
        <v>1487</v>
      </c>
      <c r="L279" s="32"/>
      <c r="M279" s="143" t="s">
        <v>1</v>
      </c>
      <c r="N279" s="144" t="s">
        <v>46</v>
      </c>
      <c r="P279" s="145">
        <f>O279*H279</f>
        <v>0</v>
      </c>
      <c r="Q279" s="145">
        <v>0</v>
      </c>
      <c r="R279" s="145">
        <f>Q279*H279</f>
        <v>0</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3446</v>
      </c>
    </row>
    <row r="280" spans="2:65" s="12" customFormat="1">
      <c r="B280" s="170"/>
      <c r="D280" s="149" t="s">
        <v>1489</v>
      </c>
      <c r="E280" s="171" t="s">
        <v>1</v>
      </c>
      <c r="F280" s="172" t="s">
        <v>1490</v>
      </c>
      <c r="H280" s="171" t="s">
        <v>1</v>
      </c>
      <c r="I280" s="173"/>
      <c r="L280" s="170"/>
      <c r="M280" s="174"/>
      <c r="T280" s="175"/>
      <c r="AT280" s="171" t="s">
        <v>1489</v>
      </c>
      <c r="AU280" s="171" t="s">
        <v>90</v>
      </c>
      <c r="AV280" s="12" t="s">
        <v>88</v>
      </c>
      <c r="AW280" s="12" t="s">
        <v>36</v>
      </c>
      <c r="AX280" s="12" t="s">
        <v>81</v>
      </c>
      <c r="AY280" s="171" t="s">
        <v>299</v>
      </c>
    </row>
    <row r="281" spans="2:65" s="12" customFormat="1">
      <c r="B281" s="170"/>
      <c r="D281" s="149" t="s">
        <v>1489</v>
      </c>
      <c r="E281" s="171" t="s">
        <v>1</v>
      </c>
      <c r="F281" s="172" t="s">
        <v>3369</v>
      </c>
      <c r="H281" s="171" t="s">
        <v>1</v>
      </c>
      <c r="I281" s="173"/>
      <c r="L281" s="170"/>
      <c r="M281" s="174"/>
      <c r="T281" s="175"/>
      <c r="AT281" s="171" t="s">
        <v>1489</v>
      </c>
      <c r="AU281" s="171" t="s">
        <v>90</v>
      </c>
      <c r="AV281" s="12" t="s">
        <v>88</v>
      </c>
      <c r="AW281" s="12" t="s">
        <v>36</v>
      </c>
      <c r="AX281" s="12" t="s">
        <v>81</v>
      </c>
      <c r="AY281" s="171" t="s">
        <v>299</v>
      </c>
    </row>
    <row r="282" spans="2:65" s="13" customFormat="1">
      <c r="B282" s="176"/>
      <c r="D282" s="149" t="s">
        <v>1489</v>
      </c>
      <c r="E282" s="177" t="s">
        <v>1</v>
      </c>
      <c r="F282" s="178" t="s">
        <v>3426</v>
      </c>
      <c r="H282" s="179">
        <v>21.71</v>
      </c>
      <c r="I282" s="180"/>
      <c r="L282" s="176"/>
      <c r="M282" s="181"/>
      <c r="T282" s="182"/>
      <c r="AT282" s="177" t="s">
        <v>1489</v>
      </c>
      <c r="AU282" s="177" t="s">
        <v>90</v>
      </c>
      <c r="AV282" s="13" t="s">
        <v>90</v>
      </c>
      <c r="AW282" s="13" t="s">
        <v>36</v>
      </c>
      <c r="AX282" s="13" t="s">
        <v>88</v>
      </c>
      <c r="AY282" s="177" t="s">
        <v>299</v>
      </c>
    </row>
    <row r="283" spans="2:65" s="1" customFormat="1" ht="24.15" customHeight="1">
      <c r="B283" s="32"/>
      <c r="C283" s="136" t="s">
        <v>469</v>
      </c>
      <c r="D283" s="136" t="s">
        <v>302</v>
      </c>
      <c r="E283" s="137" t="s">
        <v>3447</v>
      </c>
      <c r="F283" s="138" t="s">
        <v>3448</v>
      </c>
      <c r="G283" s="139" t="s">
        <v>598</v>
      </c>
      <c r="H283" s="140">
        <v>1</v>
      </c>
      <c r="I283" s="141"/>
      <c r="J283" s="142">
        <f>ROUND(I283*H283,2)</f>
        <v>0</v>
      </c>
      <c r="K283" s="138" t="s">
        <v>1</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3449</v>
      </c>
    </row>
    <row r="284" spans="2:65" s="12" customFormat="1">
      <c r="B284" s="170"/>
      <c r="D284" s="149" t="s">
        <v>1489</v>
      </c>
      <c r="E284" s="171" t="s">
        <v>1</v>
      </c>
      <c r="F284" s="172" t="s">
        <v>1490</v>
      </c>
      <c r="H284" s="171" t="s">
        <v>1</v>
      </c>
      <c r="I284" s="173"/>
      <c r="L284" s="170"/>
      <c r="M284" s="174"/>
      <c r="T284" s="175"/>
      <c r="AT284" s="171" t="s">
        <v>1489</v>
      </c>
      <c r="AU284" s="171" t="s">
        <v>90</v>
      </c>
      <c r="AV284" s="12" t="s">
        <v>88</v>
      </c>
      <c r="AW284" s="12" t="s">
        <v>36</v>
      </c>
      <c r="AX284" s="12" t="s">
        <v>81</v>
      </c>
      <c r="AY284" s="171" t="s">
        <v>299</v>
      </c>
    </row>
    <row r="285" spans="2:65" s="12" customFormat="1">
      <c r="B285" s="170"/>
      <c r="D285" s="149" t="s">
        <v>1489</v>
      </c>
      <c r="E285" s="171" t="s">
        <v>1</v>
      </c>
      <c r="F285" s="172" t="s">
        <v>3369</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3450</v>
      </c>
      <c r="H286" s="171" t="s">
        <v>1</v>
      </c>
      <c r="I286" s="173"/>
      <c r="L286" s="170"/>
      <c r="M286" s="174"/>
      <c r="T286" s="175"/>
      <c r="AT286" s="171" t="s">
        <v>1489</v>
      </c>
      <c r="AU286" s="171" t="s">
        <v>90</v>
      </c>
      <c r="AV286" s="12" t="s">
        <v>88</v>
      </c>
      <c r="AW286" s="12" t="s">
        <v>36</v>
      </c>
      <c r="AX286" s="12" t="s">
        <v>81</v>
      </c>
      <c r="AY286" s="171" t="s">
        <v>299</v>
      </c>
    </row>
    <row r="287" spans="2:65" s="13" customFormat="1">
      <c r="B287" s="176"/>
      <c r="D287" s="149" t="s">
        <v>1489</v>
      </c>
      <c r="E287" s="177" t="s">
        <v>1</v>
      </c>
      <c r="F287" s="178" t="s">
        <v>88</v>
      </c>
      <c r="H287" s="179">
        <v>1</v>
      </c>
      <c r="I287" s="180"/>
      <c r="L287" s="176"/>
      <c r="M287" s="181"/>
      <c r="T287" s="182"/>
      <c r="AT287" s="177" t="s">
        <v>1489</v>
      </c>
      <c r="AU287" s="177" t="s">
        <v>90</v>
      </c>
      <c r="AV287" s="13" t="s">
        <v>90</v>
      </c>
      <c r="AW287" s="13" t="s">
        <v>36</v>
      </c>
      <c r="AX287" s="13" t="s">
        <v>88</v>
      </c>
      <c r="AY287" s="177" t="s">
        <v>299</v>
      </c>
    </row>
    <row r="288" spans="2:65" s="1" customFormat="1" ht="37.950000000000003" customHeight="1">
      <c r="B288" s="32"/>
      <c r="C288" s="136" t="s">
        <v>475</v>
      </c>
      <c r="D288" s="136" t="s">
        <v>302</v>
      </c>
      <c r="E288" s="137" t="s">
        <v>1768</v>
      </c>
      <c r="F288" s="138" t="s">
        <v>1769</v>
      </c>
      <c r="G288" s="139" t="s">
        <v>598</v>
      </c>
      <c r="H288" s="140">
        <v>1</v>
      </c>
      <c r="I288" s="141"/>
      <c r="J288" s="142">
        <f>ROUND(I288*H288,2)</f>
        <v>0</v>
      </c>
      <c r="K288" s="138" t="s">
        <v>1487</v>
      </c>
      <c r="L288" s="32"/>
      <c r="M288" s="143" t="s">
        <v>1</v>
      </c>
      <c r="N288" s="144" t="s">
        <v>46</v>
      </c>
      <c r="P288" s="145">
        <f>O288*H288</f>
        <v>0</v>
      </c>
      <c r="Q288" s="145">
        <v>0.09</v>
      </c>
      <c r="R288" s="145">
        <f>Q288*H288</f>
        <v>0.09</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3451</v>
      </c>
    </row>
    <row r="289" spans="2:65" s="12" customFormat="1">
      <c r="B289" s="170"/>
      <c r="D289" s="149" t="s">
        <v>1489</v>
      </c>
      <c r="E289" s="171" t="s">
        <v>1</v>
      </c>
      <c r="F289" s="172" t="s">
        <v>1490</v>
      </c>
      <c r="H289" s="171" t="s">
        <v>1</v>
      </c>
      <c r="I289" s="173"/>
      <c r="L289" s="170"/>
      <c r="M289" s="174"/>
      <c r="T289" s="175"/>
      <c r="AT289" s="171" t="s">
        <v>1489</v>
      </c>
      <c r="AU289" s="171" t="s">
        <v>90</v>
      </c>
      <c r="AV289" s="12" t="s">
        <v>88</v>
      </c>
      <c r="AW289" s="12" t="s">
        <v>36</v>
      </c>
      <c r="AX289" s="12" t="s">
        <v>81</v>
      </c>
      <c r="AY289" s="171" t="s">
        <v>299</v>
      </c>
    </row>
    <row r="290" spans="2:65" s="12" customFormat="1">
      <c r="B290" s="170"/>
      <c r="D290" s="149" t="s">
        <v>1489</v>
      </c>
      <c r="E290" s="171" t="s">
        <v>1</v>
      </c>
      <c r="F290" s="172" t="s">
        <v>3369</v>
      </c>
      <c r="H290" s="171" t="s">
        <v>1</v>
      </c>
      <c r="I290" s="173"/>
      <c r="L290" s="170"/>
      <c r="M290" s="174"/>
      <c r="T290" s="175"/>
      <c r="AT290" s="171" t="s">
        <v>1489</v>
      </c>
      <c r="AU290" s="171" t="s">
        <v>90</v>
      </c>
      <c r="AV290" s="12" t="s">
        <v>88</v>
      </c>
      <c r="AW290" s="12" t="s">
        <v>36</v>
      </c>
      <c r="AX290" s="12" t="s">
        <v>81</v>
      </c>
      <c r="AY290" s="171" t="s">
        <v>299</v>
      </c>
    </row>
    <row r="291" spans="2:65" s="13" customFormat="1">
      <c r="B291" s="176"/>
      <c r="D291" s="149" t="s">
        <v>1489</v>
      </c>
      <c r="E291" s="177" t="s">
        <v>1</v>
      </c>
      <c r="F291" s="178" t="s">
        <v>88</v>
      </c>
      <c r="H291" s="179">
        <v>1</v>
      </c>
      <c r="I291" s="180"/>
      <c r="L291" s="176"/>
      <c r="M291" s="181"/>
      <c r="T291" s="182"/>
      <c r="AT291" s="177" t="s">
        <v>1489</v>
      </c>
      <c r="AU291" s="177" t="s">
        <v>90</v>
      </c>
      <c r="AV291" s="13" t="s">
        <v>90</v>
      </c>
      <c r="AW291" s="13" t="s">
        <v>36</v>
      </c>
      <c r="AX291" s="13" t="s">
        <v>88</v>
      </c>
      <c r="AY291" s="177" t="s">
        <v>299</v>
      </c>
    </row>
    <row r="292" spans="2:65" s="1" customFormat="1" ht="33" customHeight="1">
      <c r="B292" s="32"/>
      <c r="C292" s="158" t="s">
        <v>482</v>
      </c>
      <c r="D292" s="158" t="s">
        <v>340</v>
      </c>
      <c r="E292" s="159" t="s">
        <v>1772</v>
      </c>
      <c r="F292" s="160" t="s">
        <v>1773</v>
      </c>
      <c r="G292" s="161" t="s">
        <v>598</v>
      </c>
      <c r="H292" s="162">
        <v>1</v>
      </c>
      <c r="I292" s="163"/>
      <c r="J292" s="164">
        <f>ROUND(I292*H292,2)</f>
        <v>0</v>
      </c>
      <c r="K292" s="160" t="s">
        <v>1</v>
      </c>
      <c r="L292" s="165"/>
      <c r="M292" s="166" t="s">
        <v>1</v>
      </c>
      <c r="N292" s="167" t="s">
        <v>46</v>
      </c>
      <c r="P292" s="145">
        <f>O292*H292</f>
        <v>0</v>
      </c>
      <c r="Q292" s="145">
        <v>0.19600000000000001</v>
      </c>
      <c r="R292" s="145">
        <f>Q292*H292</f>
        <v>0.19600000000000001</v>
      </c>
      <c r="S292" s="145">
        <v>0</v>
      </c>
      <c r="T292" s="146">
        <f>S292*H292</f>
        <v>0</v>
      </c>
      <c r="AR292" s="147" t="s">
        <v>337</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3452</v>
      </c>
    </row>
    <row r="293" spans="2:65" s="1" customFormat="1" ht="24.15" customHeight="1">
      <c r="B293" s="32"/>
      <c r="C293" s="136" t="s">
        <v>618</v>
      </c>
      <c r="D293" s="136" t="s">
        <v>302</v>
      </c>
      <c r="E293" s="137" t="s">
        <v>3453</v>
      </c>
      <c r="F293" s="138" t="s">
        <v>3454</v>
      </c>
      <c r="G293" s="139" t="s">
        <v>1520</v>
      </c>
      <c r="H293" s="140">
        <v>0.22800000000000001</v>
      </c>
      <c r="I293" s="141"/>
      <c r="J293" s="142">
        <f>ROUND(I293*H293,2)</f>
        <v>0</v>
      </c>
      <c r="K293" s="138" t="s">
        <v>1487</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3455</v>
      </c>
    </row>
    <row r="294" spans="2:65" s="12" customFormat="1">
      <c r="B294" s="170"/>
      <c r="D294" s="149" t="s">
        <v>1489</v>
      </c>
      <c r="E294" s="171" t="s">
        <v>1</v>
      </c>
      <c r="F294" s="172" t="s">
        <v>1490</v>
      </c>
      <c r="H294" s="171" t="s">
        <v>1</v>
      </c>
      <c r="I294" s="173"/>
      <c r="L294" s="170"/>
      <c r="M294" s="174"/>
      <c r="T294" s="175"/>
      <c r="AT294" s="171" t="s">
        <v>1489</v>
      </c>
      <c r="AU294" s="171" t="s">
        <v>90</v>
      </c>
      <c r="AV294" s="12" t="s">
        <v>88</v>
      </c>
      <c r="AW294" s="12" t="s">
        <v>36</v>
      </c>
      <c r="AX294" s="12" t="s">
        <v>81</v>
      </c>
      <c r="AY294" s="171" t="s">
        <v>299</v>
      </c>
    </row>
    <row r="295" spans="2:65" s="12" customFormat="1">
      <c r="B295" s="170"/>
      <c r="D295" s="149" t="s">
        <v>1489</v>
      </c>
      <c r="E295" s="171" t="s">
        <v>1</v>
      </c>
      <c r="F295" s="172" t="s">
        <v>3374</v>
      </c>
      <c r="H295" s="171" t="s">
        <v>1</v>
      </c>
      <c r="I295" s="173"/>
      <c r="L295" s="170"/>
      <c r="M295" s="174"/>
      <c r="T295" s="175"/>
      <c r="AT295" s="171" t="s">
        <v>1489</v>
      </c>
      <c r="AU295" s="171" t="s">
        <v>90</v>
      </c>
      <c r="AV295" s="12" t="s">
        <v>88</v>
      </c>
      <c r="AW295" s="12" t="s">
        <v>36</v>
      </c>
      <c r="AX295" s="12" t="s">
        <v>81</v>
      </c>
      <c r="AY295" s="171" t="s">
        <v>299</v>
      </c>
    </row>
    <row r="296" spans="2:65" s="13" customFormat="1">
      <c r="B296" s="176"/>
      <c r="D296" s="149" t="s">
        <v>1489</v>
      </c>
      <c r="E296" s="177" t="s">
        <v>1</v>
      </c>
      <c r="F296" s="178" t="s">
        <v>3456</v>
      </c>
      <c r="H296" s="179">
        <v>0.312</v>
      </c>
      <c r="I296" s="180"/>
      <c r="L296" s="176"/>
      <c r="M296" s="181"/>
      <c r="T296" s="182"/>
      <c r="AT296" s="177" t="s">
        <v>1489</v>
      </c>
      <c r="AU296" s="177" t="s">
        <v>90</v>
      </c>
      <c r="AV296" s="13" t="s">
        <v>90</v>
      </c>
      <c r="AW296" s="13" t="s">
        <v>36</v>
      </c>
      <c r="AX296" s="13" t="s">
        <v>81</v>
      </c>
      <c r="AY296" s="177" t="s">
        <v>299</v>
      </c>
    </row>
    <row r="297" spans="2:65" s="13" customFormat="1">
      <c r="B297" s="176"/>
      <c r="D297" s="149" t="s">
        <v>1489</v>
      </c>
      <c r="E297" s="177" t="s">
        <v>1</v>
      </c>
      <c r="F297" s="178" t="s">
        <v>3457</v>
      </c>
      <c r="H297" s="179">
        <v>-8.4000000000000005E-2</v>
      </c>
      <c r="I297" s="180"/>
      <c r="L297" s="176"/>
      <c r="M297" s="181"/>
      <c r="T297" s="182"/>
      <c r="AT297" s="177" t="s">
        <v>1489</v>
      </c>
      <c r="AU297" s="177" t="s">
        <v>90</v>
      </c>
      <c r="AV297" s="13" t="s">
        <v>90</v>
      </c>
      <c r="AW297" s="13" t="s">
        <v>36</v>
      </c>
      <c r="AX297" s="13" t="s">
        <v>81</v>
      </c>
      <c r="AY297" s="177" t="s">
        <v>299</v>
      </c>
    </row>
    <row r="298" spans="2:65" s="14" customFormat="1">
      <c r="B298" s="183"/>
      <c r="D298" s="149" t="s">
        <v>1489</v>
      </c>
      <c r="E298" s="184" t="s">
        <v>1</v>
      </c>
      <c r="F298" s="185" t="s">
        <v>1496</v>
      </c>
      <c r="H298" s="186">
        <v>0.22800000000000001</v>
      </c>
      <c r="I298" s="187"/>
      <c r="L298" s="183"/>
      <c r="M298" s="188"/>
      <c r="T298" s="189"/>
      <c r="AT298" s="184" t="s">
        <v>1489</v>
      </c>
      <c r="AU298" s="184" t="s">
        <v>90</v>
      </c>
      <c r="AV298" s="14" t="s">
        <v>318</v>
      </c>
      <c r="AW298" s="14" t="s">
        <v>36</v>
      </c>
      <c r="AX298" s="14" t="s">
        <v>88</v>
      </c>
      <c r="AY298" s="184" t="s">
        <v>299</v>
      </c>
    </row>
    <row r="299" spans="2:65" s="1" customFormat="1" ht="21.75" customHeight="1">
      <c r="B299" s="32"/>
      <c r="C299" s="136" t="s">
        <v>622</v>
      </c>
      <c r="D299" s="136" t="s">
        <v>302</v>
      </c>
      <c r="E299" s="137" t="s">
        <v>3458</v>
      </c>
      <c r="F299" s="138" t="s">
        <v>3459</v>
      </c>
      <c r="G299" s="139" t="s">
        <v>375</v>
      </c>
      <c r="H299" s="140">
        <v>1.212</v>
      </c>
      <c r="I299" s="141"/>
      <c r="J299" s="142">
        <f>ROUND(I299*H299,2)</f>
        <v>0</v>
      </c>
      <c r="K299" s="138" t="s">
        <v>1487</v>
      </c>
      <c r="L299" s="32"/>
      <c r="M299" s="143" t="s">
        <v>1</v>
      </c>
      <c r="N299" s="144" t="s">
        <v>46</v>
      </c>
      <c r="P299" s="145">
        <f>O299*H299</f>
        <v>0</v>
      </c>
      <c r="Q299" s="145">
        <v>4.5999999999999999E-3</v>
      </c>
      <c r="R299" s="145">
        <f>Q299*H299</f>
        <v>5.5751999999999998E-3</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3460</v>
      </c>
    </row>
    <row r="300" spans="2:65" s="12" customFormat="1">
      <c r="B300" s="170"/>
      <c r="D300" s="149" t="s">
        <v>1489</v>
      </c>
      <c r="E300" s="171" t="s">
        <v>1</v>
      </c>
      <c r="F300" s="172" t="s">
        <v>1490</v>
      </c>
      <c r="H300" s="171" t="s">
        <v>1</v>
      </c>
      <c r="I300" s="173"/>
      <c r="L300" s="170"/>
      <c r="M300" s="174"/>
      <c r="T300" s="175"/>
      <c r="AT300" s="171" t="s">
        <v>1489</v>
      </c>
      <c r="AU300" s="171" t="s">
        <v>90</v>
      </c>
      <c r="AV300" s="12" t="s">
        <v>88</v>
      </c>
      <c r="AW300" s="12" t="s">
        <v>36</v>
      </c>
      <c r="AX300" s="12" t="s">
        <v>81</v>
      </c>
      <c r="AY300" s="171" t="s">
        <v>299</v>
      </c>
    </row>
    <row r="301" spans="2:65" s="12" customFormat="1">
      <c r="B301" s="170"/>
      <c r="D301" s="149" t="s">
        <v>1489</v>
      </c>
      <c r="E301" s="171" t="s">
        <v>1</v>
      </c>
      <c r="F301" s="172" t="s">
        <v>3374</v>
      </c>
      <c r="H301" s="171" t="s">
        <v>1</v>
      </c>
      <c r="I301" s="173"/>
      <c r="L301" s="170"/>
      <c r="M301" s="174"/>
      <c r="T301" s="175"/>
      <c r="AT301" s="171" t="s">
        <v>1489</v>
      </c>
      <c r="AU301" s="171" t="s">
        <v>90</v>
      </c>
      <c r="AV301" s="12" t="s">
        <v>88</v>
      </c>
      <c r="AW301" s="12" t="s">
        <v>36</v>
      </c>
      <c r="AX301" s="12" t="s">
        <v>81</v>
      </c>
      <c r="AY301" s="171" t="s">
        <v>299</v>
      </c>
    </row>
    <row r="302" spans="2:65" s="13" customFormat="1">
      <c r="B302" s="176"/>
      <c r="D302" s="149" t="s">
        <v>1489</v>
      </c>
      <c r="E302" s="177" t="s">
        <v>1</v>
      </c>
      <c r="F302" s="178" t="s">
        <v>3461</v>
      </c>
      <c r="H302" s="179">
        <v>1.212</v>
      </c>
      <c r="I302" s="180"/>
      <c r="L302" s="176"/>
      <c r="M302" s="181"/>
      <c r="T302" s="182"/>
      <c r="AT302" s="177" t="s">
        <v>1489</v>
      </c>
      <c r="AU302" s="177" t="s">
        <v>90</v>
      </c>
      <c r="AV302" s="13" t="s">
        <v>90</v>
      </c>
      <c r="AW302" s="13" t="s">
        <v>36</v>
      </c>
      <c r="AX302" s="13" t="s">
        <v>88</v>
      </c>
      <c r="AY302" s="177" t="s">
        <v>299</v>
      </c>
    </row>
    <row r="303" spans="2:65" s="1" customFormat="1" ht="24.15" customHeight="1">
      <c r="B303" s="32"/>
      <c r="C303" s="136" t="s">
        <v>626</v>
      </c>
      <c r="D303" s="136" t="s">
        <v>302</v>
      </c>
      <c r="E303" s="137" t="s">
        <v>3462</v>
      </c>
      <c r="F303" s="138" t="s">
        <v>3463</v>
      </c>
      <c r="G303" s="139" t="s">
        <v>375</v>
      </c>
      <c r="H303" s="140">
        <v>1.212</v>
      </c>
      <c r="I303" s="141"/>
      <c r="J303" s="142">
        <f>ROUND(I303*H303,2)</f>
        <v>0</v>
      </c>
      <c r="K303" s="138" t="s">
        <v>1487</v>
      </c>
      <c r="L303" s="32"/>
      <c r="M303" s="143" t="s">
        <v>1</v>
      </c>
      <c r="N303" s="144" t="s">
        <v>46</v>
      </c>
      <c r="P303" s="145">
        <f>O303*H303</f>
        <v>0</v>
      </c>
      <c r="Q303" s="145">
        <v>0</v>
      </c>
      <c r="R303" s="145">
        <f>Q303*H303</f>
        <v>0</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3464</v>
      </c>
    </row>
    <row r="304" spans="2:65" s="1" customFormat="1" ht="16.5" customHeight="1">
      <c r="B304" s="32"/>
      <c r="C304" s="136" t="s">
        <v>630</v>
      </c>
      <c r="D304" s="136" t="s">
        <v>302</v>
      </c>
      <c r="E304" s="137" t="s">
        <v>1775</v>
      </c>
      <c r="F304" s="138" t="s">
        <v>1776</v>
      </c>
      <c r="G304" s="139" t="s">
        <v>647</v>
      </c>
      <c r="H304" s="140">
        <v>21.71</v>
      </c>
      <c r="I304" s="141"/>
      <c r="J304" s="142">
        <f>ROUND(I304*H304,2)</f>
        <v>0</v>
      </c>
      <c r="K304" s="138" t="s">
        <v>1487</v>
      </c>
      <c r="L304" s="32"/>
      <c r="M304" s="143" t="s">
        <v>1</v>
      </c>
      <c r="N304" s="144" t="s">
        <v>46</v>
      </c>
      <c r="P304" s="145">
        <f>O304*H304</f>
        <v>0</v>
      </c>
      <c r="Q304" s="145">
        <v>2.0000000000000001E-4</v>
      </c>
      <c r="R304" s="145">
        <f>Q304*H304</f>
        <v>4.3420000000000004E-3</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3465</v>
      </c>
    </row>
    <row r="305" spans="2:65" s="12" customFormat="1">
      <c r="B305" s="170"/>
      <c r="D305" s="149" t="s">
        <v>1489</v>
      </c>
      <c r="E305" s="171" t="s">
        <v>1</v>
      </c>
      <c r="F305" s="172" t="s">
        <v>1490</v>
      </c>
      <c r="H305" s="171" t="s">
        <v>1</v>
      </c>
      <c r="I305" s="173"/>
      <c r="L305" s="170"/>
      <c r="M305" s="174"/>
      <c r="T305" s="175"/>
      <c r="AT305" s="171" t="s">
        <v>1489</v>
      </c>
      <c r="AU305" s="171" t="s">
        <v>90</v>
      </c>
      <c r="AV305" s="12" t="s">
        <v>88</v>
      </c>
      <c r="AW305" s="12" t="s">
        <v>36</v>
      </c>
      <c r="AX305" s="12" t="s">
        <v>81</v>
      </c>
      <c r="AY305" s="171" t="s">
        <v>299</v>
      </c>
    </row>
    <row r="306" spans="2:65" s="12" customFormat="1">
      <c r="B306" s="170"/>
      <c r="D306" s="149" t="s">
        <v>1489</v>
      </c>
      <c r="E306" s="171" t="s">
        <v>1</v>
      </c>
      <c r="F306" s="172" t="s">
        <v>3369</v>
      </c>
      <c r="H306" s="171" t="s">
        <v>1</v>
      </c>
      <c r="I306" s="173"/>
      <c r="L306" s="170"/>
      <c r="M306" s="174"/>
      <c r="T306" s="175"/>
      <c r="AT306" s="171" t="s">
        <v>1489</v>
      </c>
      <c r="AU306" s="171" t="s">
        <v>90</v>
      </c>
      <c r="AV306" s="12" t="s">
        <v>88</v>
      </c>
      <c r="AW306" s="12" t="s">
        <v>36</v>
      </c>
      <c r="AX306" s="12" t="s">
        <v>81</v>
      </c>
      <c r="AY306" s="171" t="s">
        <v>299</v>
      </c>
    </row>
    <row r="307" spans="2:65" s="13" customFormat="1">
      <c r="B307" s="176"/>
      <c r="D307" s="149" t="s">
        <v>1489</v>
      </c>
      <c r="E307" s="177" t="s">
        <v>1</v>
      </c>
      <c r="F307" s="178" t="s">
        <v>3426</v>
      </c>
      <c r="H307" s="179">
        <v>21.71</v>
      </c>
      <c r="I307" s="180"/>
      <c r="L307" s="176"/>
      <c r="M307" s="181"/>
      <c r="T307" s="182"/>
      <c r="AT307" s="177" t="s">
        <v>1489</v>
      </c>
      <c r="AU307" s="177" t="s">
        <v>90</v>
      </c>
      <c r="AV307" s="13" t="s">
        <v>90</v>
      </c>
      <c r="AW307" s="13" t="s">
        <v>36</v>
      </c>
      <c r="AX307" s="13" t="s">
        <v>88</v>
      </c>
      <c r="AY307" s="177" t="s">
        <v>299</v>
      </c>
    </row>
    <row r="308" spans="2:65" s="1" customFormat="1" ht="24.15" customHeight="1">
      <c r="B308" s="32"/>
      <c r="C308" s="136" t="s">
        <v>634</v>
      </c>
      <c r="D308" s="136" t="s">
        <v>302</v>
      </c>
      <c r="E308" s="137" t="s">
        <v>1778</v>
      </c>
      <c r="F308" s="138" t="s">
        <v>1779</v>
      </c>
      <c r="G308" s="139" t="s">
        <v>647</v>
      </c>
      <c r="H308" s="140">
        <v>21.71</v>
      </c>
      <c r="I308" s="141"/>
      <c r="J308" s="142">
        <f>ROUND(I308*H308,2)</f>
        <v>0</v>
      </c>
      <c r="K308" s="138" t="s">
        <v>1487</v>
      </c>
      <c r="L308" s="32"/>
      <c r="M308" s="143" t="s">
        <v>1</v>
      </c>
      <c r="N308" s="144" t="s">
        <v>46</v>
      </c>
      <c r="P308" s="145">
        <f>O308*H308</f>
        <v>0</v>
      </c>
      <c r="Q308" s="145">
        <v>9.0000000000000006E-5</v>
      </c>
      <c r="R308" s="145">
        <f>Q308*H308</f>
        <v>1.9539000000000002E-3</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3466</v>
      </c>
    </row>
    <row r="309" spans="2:65" s="12" customFormat="1">
      <c r="B309" s="170"/>
      <c r="D309" s="149" t="s">
        <v>1489</v>
      </c>
      <c r="E309" s="171" t="s">
        <v>1</v>
      </c>
      <c r="F309" s="172" t="s">
        <v>1490</v>
      </c>
      <c r="H309" s="171" t="s">
        <v>1</v>
      </c>
      <c r="I309" s="173"/>
      <c r="L309" s="170"/>
      <c r="M309" s="174"/>
      <c r="T309" s="175"/>
      <c r="AT309" s="171" t="s">
        <v>1489</v>
      </c>
      <c r="AU309" s="171" t="s">
        <v>90</v>
      </c>
      <c r="AV309" s="12" t="s">
        <v>88</v>
      </c>
      <c r="AW309" s="12" t="s">
        <v>36</v>
      </c>
      <c r="AX309" s="12" t="s">
        <v>81</v>
      </c>
      <c r="AY309" s="171" t="s">
        <v>299</v>
      </c>
    </row>
    <row r="310" spans="2:65" s="12" customFormat="1">
      <c r="B310" s="170"/>
      <c r="D310" s="149" t="s">
        <v>1489</v>
      </c>
      <c r="E310" s="171" t="s">
        <v>1</v>
      </c>
      <c r="F310" s="172" t="s">
        <v>3369</v>
      </c>
      <c r="H310" s="171" t="s">
        <v>1</v>
      </c>
      <c r="I310" s="173"/>
      <c r="L310" s="170"/>
      <c r="M310" s="174"/>
      <c r="T310" s="175"/>
      <c r="AT310" s="171" t="s">
        <v>1489</v>
      </c>
      <c r="AU310" s="171" t="s">
        <v>90</v>
      </c>
      <c r="AV310" s="12" t="s">
        <v>88</v>
      </c>
      <c r="AW310" s="12" t="s">
        <v>36</v>
      </c>
      <c r="AX310" s="12" t="s">
        <v>81</v>
      </c>
      <c r="AY310" s="171" t="s">
        <v>299</v>
      </c>
    </row>
    <row r="311" spans="2:65" s="13" customFormat="1">
      <c r="B311" s="176"/>
      <c r="D311" s="149" t="s">
        <v>1489</v>
      </c>
      <c r="E311" s="177" t="s">
        <v>1</v>
      </c>
      <c r="F311" s="178" t="s">
        <v>3426</v>
      </c>
      <c r="H311" s="179">
        <v>21.71</v>
      </c>
      <c r="I311" s="180"/>
      <c r="L311" s="176"/>
      <c r="M311" s="181"/>
      <c r="T311" s="182"/>
      <c r="AT311" s="177" t="s">
        <v>1489</v>
      </c>
      <c r="AU311" s="177" t="s">
        <v>90</v>
      </c>
      <c r="AV311" s="13" t="s">
        <v>90</v>
      </c>
      <c r="AW311" s="13" t="s">
        <v>36</v>
      </c>
      <c r="AX311" s="13" t="s">
        <v>88</v>
      </c>
      <c r="AY311" s="177" t="s">
        <v>299</v>
      </c>
    </row>
    <row r="312" spans="2:65" s="11" customFormat="1" ht="22.95" customHeight="1">
      <c r="B312" s="124"/>
      <c r="D312" s="125" t="s">
        <v>80</v>
      </c>
      <c r="E312" s="134" t="s">
        <v>1789</v>
      </c>
      <c r="F312" s="134" t="s">
        <v>1790</v>
      </c>
      <c r="I312" s="127"/>
      <c r="J312" s="135">
        <f>BK312</f>
        <v>0</v>
      </c>
      <c r="L312" s="124"/>
      <c r="M312" s="129"/>
      <c r="P312" s="130">
        <f>P313</f>
        <v>0</v>
      </c>
      <c r="R312" s="130">
        <f>R313</f>
        <v>0</v>
      </c>
      <c r="T312" s="131">
        <f>T313</f>
        <v>0</v>
      </c>
      <c r="AR312" s="125" t="s">
        <v>88</v>
      </c>
      <c r="AT312" s="132" t="s">
        <v>80</v>
      </c>
      <c r="AU312" s="132" t="s">
        <v>88</v>
      </c>
      <c r="AY312" s="125" t="s">
        <v>299</v>
      </c>
      <c r="BK312" s="133">
        <f>BK313</f>
        <v>0</v>
      </c>
    </row>
    <row r="313" spans="2:65" s="1" customFormat="1" ht="24.15" customHeight="1">
      <c r="B313" s="32"/>
      <c r="C313" s="136" t="s">
        <v>638</v>
      </c>
      <c r="D313" s="136" t="s">
        <v>302</v>
      </c>
      <c r="E313" s="137" t="s">
        <v>1791</v>
      </c>
      <c r="F313" s="138" t="s">
        <v>1792</v>
      </c>
      <c r="G313" s="139" t="s">
        <v>1636</v>
      </c>
      <c r="H313" s="140">
        <v>7.008</v>
      </c>
      <c r="I313" s="141"/>
      <c r="J313" s="142">
        <f>ROUND(I313*H313,2)</f>
        <v>0</v>
      </c>
      <c r="K313" s="138" t="s">
        <v>1487</v>
      </c>
      <c r="L313" s="32"/>
      <c r="M313" s="153" t="s">
        <v>1</v>
      </c>
      <c r="N313" s="154" t="s">
        <v>46</v>
      </c>
      <c r="O313" s="155"/>
      <c r="P313" s="156">
        <f>O313*H313</f>
        <v>0</v>
      </c>
      <c r="Q313" s="156">
        <v>0</v>
      </c>
      <c r="R313" s="156">
        <f>Q313*H313</f>
        <v>0</v>
      </c>
      <c r="S313" s="156">
        <v>0</v>
      </c>
      <c r="T313" s="157">
        <f>S313*H313</f>
        <v>0</v>
      </c>
      <c r="AR313" s="147" t="s">
        <v>318</v>
      </c>
      <c r="AT313" s="147" t="s">
        <v>302</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3467</v>
      </c>
    </row>
    <row r="314" spans="2:65" s="1" customFormat="1" ht="6.9" customHeight="1">
      <c r="B314" s="44"/>
      <c r="C314" s="45"/>
      <c r="D314" s="45"/>
      <c r="E314" s="45"/>
      <c r="F314" s="45"/>
      <c r="G314" s="45"/>
      <c r="H314" s="45"/>
      <c r="I314" s="45"/>
      <c r="J314" s="45"/>
      <c r="K314" s="45"/>
      <c r="L314" s="32"/>
    </row>
  </sheetData>
  <sheetProtection algorithmName="SHA-512" hashValue="oFRieq/GSrCv9qQdJHIcSnwVx96QSP5eUOcKMuYV8AjRPRWj8g2e6xDyU9Th0feRr3NVVWx4A/FM4wyr0ALYIw==" saltValue="Cp7xYJsUIIMzgitDxMrKB8Cx4F4UXwmSV/CYknkp90w0SWx0pywd+IER+1lgiHv8pk8D8eQdLS9ytJqFNvjtUw==" spinCount="100000" sheet="1" objects="1" scenarios="1" formatColumns="0" formatRows="0" autoFilter="0"/>
  <autoFilter ref="C125:K313" xr:uid="{00000000-0009-0000-0000-00001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34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165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3468</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ROUND((SUM(BE128:BE341)),  2)</f>
        <v>0</v>
      </c>
      <c r="I35" s="96">
        <v>0.21</v>
      </c>
      <c r="J35" s="86">
        <f>ROUND(((SUM(BE128:BE341))*I35),  2)</f>
        <v>0</v>
      </c>
      <c r="L35" s="32"/>
    </row>
    <row r="36" spans="2:12" s="1" customFormat="1" ht="14.4" customHeight="1">
      <c r="B36" s="32"/>
      <c r="E36" s="27" t="s">
        <v>47</v>
      </c>
      <c r="F36" s="86">
        <f>ROUND((SUM(BF128:BF341)),  2)</f>
        <v>0</v>
      </c>
      <c r="I36" s="96">
        <v>0.12</v>
      </c>
      <c r="J36" s="86">
        <f>ROUND(((SUM(BF128:BF341))*I36),  2)</f>
        <v>0</v>
      </c>
      <c r="L36" s="32"/>
    </row>
    <row r="37" spans="2:12" s="1" customFormat="1" ht="14.4" hidden="1" customHeight="1">
      <c r="B37" s="32"/>
      <c r="E37" s="27" t="s">
        <v>48</v>
      </c>
      <c r="F37" s="86">
        <f>ROUND((SUM(BG128:BG341)),  2)</f>
        <v>0</v>
      </c>
      <c r="I37" s="96">
        <v>0.21</v>
      </c>
      <c r="J37" s="86">
        <f>0</f>
        <v>0</v>
      </c>
      <c r="L37" s="32"/>
    </row>
    <row r="38" spans="2:12" s="1" customFormat="1" ht="14.4" hidden="1" customHeight="1">
      <c r="B38" s="32"/>
      <c r="E38" s="27" t="s">
        <v>49</v>
      </c>
      <c r="F38" s="86">
        <f>ROUND((SUM(BH128:BH341)),  2)</f>
        <v>0</v>
      </c>
      <c r="I38" s="96">
        <v>0.12</v>
      </c>
      <c r="J38" s="86">
        <f>0</f>
        <v>0</v>
      </c>
      <c r="L38" s="32"/>
    </row>
    <row r="39" spans="2:12" s="1" customFormat="1" ht="14.4" hidden="1" customHeight="1">
      <c r="B39" s="32"/>
      <c r="E39" s="27" t="s">
        <v>50</v>
      </c>
      <c r="F39" s="86">
        <f>ROUND((SUM(BI128:BI341)),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01.19 - Odkalení VDJ</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1476</v>
      </c>
      <c r="E99" s="110"/>
      <c r="F99" s="110"/>
      <c r="G99" s="110"/>
      <c r="H99" s="110"/>
      <c r="I99" s="110"/>
      <c r="J99" s="111">
        <f>J129</f>
        <v>0</v>
      </c>
      <c r="L99" s="108"/>
    </row>
    <row r="100" spans="2:47" s="9" customFormat="1" ht="19.95" customHeight="1">
      <c r="B100" s="112"/>
      <c r="D100" s="113" t="s">
        <v>1477</v>
      </c>
      <c r="E100" s="114"/>
      <c r="F100" s="114"/>
      <c r="G100" s="114"/>
      <c r="H100" s="114"/>
      <c r="I100" s="114"/>
      <c r="J100" s="115">
        <f>J130</f>
        <v>0</v>
      </c>
      <c r="L100" s="112"/>
    </row>
    <row r="101" spans="2:47" s="9" customFormat="1" ht="19.95" customHeight="1">
      <c r="B101" s="112"/>
      <c r="D101" s="113" t="s">
        <v>1478</v>
      </c>
      <c r="E101" s="114"/>
      <c r="F101" s="114"/>
      <c r="G101" s="114"/>
      <c r="H101" s="114"/>
      <c r="I101" s="114"/>
      <c r="J101" s="115">
        <f>J259</f>
        <v>0</v>
      </c>
      <c r="L101" s="112"/>
    </row>
    <row r="102" spans="2:47" s="9" customFormat="1" ht="19.95" customHeight="1">
      <c r="B102" s="112"/>
      <c r="D102" s="113" t="s">
        <v>1479</v>
      </c>
      <c r="E102" s="114"/>
      <c r="F102" s="114"/>
      <c r="G102" s="114"/>
      <c r="H102" s="114"/>
      <c r="I102" s="114"/>
      <c r="J102" s="115">
        <f>J268</f>
        <v>0</v>
      </c>
      <c r="L102" s="112"/>
    </row>
    <row r="103" spans="2:47" s="9" customFormat="1" ht="19.95" customHeight="1">
      <c r="B103" s="112"/>
      <c r="D103" s="113" t="s">
        <v>1986</v>
      </c>
      <c r="E103" s="114"/>
      <c r="F103" s="114"/>
      <c r="G103" s="114"/>
      <c r="H103" s="114"/>
      <c r="I103" s="114"/>
      <c r="J103" s="115">
        <f>J284</f>
        <v>0</v>
      </c>
      <c r="L103" s="112"/>
    </row>
    <row r="104" spans="2:47" s="9" customFormat="1" ht="19.95" customHeight="1">
      <c r="B104" s="112"/>
      <c r="D104" s="113" t="s">
        <v>1480</v>
      </c>
      <c r="E104" s="114"/>
      <c r="F104" s="114"/>
      <c r="G104" s="114"/>
      <c r="H104" s="114"/>
      <c r="I104" s="114"/>
      <c r="J104" s="115">
        <f>J292</f>
        <v>0</v>
      </c>
      <c r="L104" s="112"/>
    </row>
    <row r="105" spans="2:47" s="9" customFormat="1" ht="19.95" customHeight="1">
      <c r="B105" s="112"/>
      <c r="D105" s="113" t="s">
        <v>1882</v>
      </c>
      <c r="E105" s="114"/>
      <c r="F105" s="114"/>
      <c r="G105" s="114"/>
      <c r="H105" s="114"/>
      <c r="I105" s="114"/>
      <c r="J105" s="115">
        <f>J335</f>
        <v>0</v>
      </c>
      <c r="L105" s="112"/>
    </row>
    <row r="106" spans="2:47" s="9" customFormat="1" ht="19.95" customHeight="1">
      <c r="B106" s="112"/>
      <c r="D106" s="113" t="s">
        <v>1481</v>
      </c>
      <c r="E106" s="114"/>
      <c r="F106" s="114"/>
      <c r="G106" s="114"/>
      <c r="H106" s="114"/>
      <c r="I106" s="114"/>
      <c r="J106" s="115">
        <f>J340</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70" t="str">
        <f>E7</f>
        <v>TÁBOR - STOKLASNÁ LHOTA, VODOVOD A KANALIZACE</v>
      </c>
      <c r="F116" s="271"/>
      <c r="G116" s="271"/>
      <c r="H116" s="271"/>
      <c r="L116" s="32"/>
    </row>
    <row r="117" spans="2:63" ht="12" customHeight="1">
      <c r="B117" s="20"/>
      <c r="C117" s="27" t="s">
        <v>264</v>
      </c>
      <c r="L117" s="20"/>
    </row>
    <row r="118" spans="2:63" s="1" customFormat="1" ht="16.5" customHeight="1">
      <c r="B118" s="32"/>
      <c r="E118" s="270" t="s">
        <v>1473</v>
      </c>
      <c r="F118" s="269"/>
      <c r="G118" s="269"/>
      <c r="H118" s="269"/>
      <c r="L118" s="32"/>
    </row>
    <row r="119" spans="2:63" s="1" customFormat="1" ht="12" customHeight="1">
      <c r="B119" s="32"/>
      <c r="C119" s="27" t="s">
        <v>266</v>
      </c>
      <c r="L119" s="32"/>
    </row>
    <row r="120" spans="2:63" s="1" customFormat="1" ht="16.5" customHeight="1">
      <c r="B120" s="32"/>
      <c r="E120" s="247" t="str">
        <f>E11</f>
        <v>01.19 - Odkalení VDJ</v>
      </c>
      <c r="F120" s="269"/>
      <c r="G120" s="269"/>
      <c r="H120" s="269"/>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28. 4. 2025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ing. Zdena Průšková</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7.3627419999999999</v>
      </c>
      <c r="S128" s="53"/>
      <c r="T128" s="122">
        <f>T129</f>
        <v>61.539320000000004</v>
      </c>
      <c r="AT128" s="17" t="s">
        <v>80</v>
      </c>
      <c r="AU128" s="17" t="s">
        <v>273</v>
      </c>
      <c r="BK128" s="123">
        <f>BK129</f>
        <v>0</v>
      </c>
    </row>
    <row r="129" spans="2:65" s="11" customFormat="1" ht="25.95" customHeight="1">
      <c r="B129" s="124"/>
      <c r="D129" s="125" t="s">
        <v>80</v>
      </c>
      <c r="E129" s="126" t="s">
        <v>1482</v>
      </c>
      <c r="F129" s="126" t="s">
        <v>1483</v>
      </c>
      <c r="I129" s="127"/>
      <c r="J129" s="128">
        <f>BK129</f>
        <v>0</v>
      </c>
      <c r="L129" s="124"/>
      <c r="M129" s="129"/>
      <c r="P129" s="130">
        <f>P130+P259+P268+P284+P292+P335+P340</f>
        <v>0</v>
      </c>
      <c r="R129" s="130">
        <f>R130+R259+R268+R284+R292+R335+R340</f>
        <v>7.3627419999999999</v>
      </c>
      <c r="T129" s="131">
        <f>T130+T259+T268+T284+T292+T335+T340</f>
        <v>61.539320000000004</v>
      </c>
      <c r="AR129" s="125" t="s">
        <v>88</v>
      </c>
      <c r="AT129" s="132" t="s">
        <v>80</v>
      </c>
      <c r="AU129" s="132" t="s">
        <v>81</v>
      </c>
      <c r="AY129" s="125" t="s">
        <v>299</v>
      </c>
      <c r="BK129" s="133">
        <f>BK130+BK259+BK268+BK284+BK292+BK335+BK340</f>
        <v>0</v>
      </c>
    </row>
    <row r="130" spans="2:65" s="11" customFormat="1" ht="22.95" customHeight="1">
      <c r="B130" s="124"/>
      <c r="D130" s="125" t="s">
        <v>80</v>
      </c>
      <c r="E130" s="134" t="s">
        <v>88</v>
      </c>
      <c r="F130" s="134" t="s">
        <v>1448</v>
      </c>
      <c r="I130" s="127"/>
      <c r="J130" s="135">
        <f>BK130</f>
        <v>0</v>
      </c>
      <c r="L130" s="124"/>
      <c r="M130" s="129"/>
      <c r="P130" s="130">
        <f>SUM(P131:P258)</f>
        <v>0</v>
      </c>
      <c r="R130" s="130">
        <f>SUM(R131:R258)</f>
        <v>0.88321459999999996</v>
      </c>
      <c r="T130" s="131">
        <f>SUM(T131:T258)</f>
        <v>61.539320000000004</v>
      </c>
      <c r="AR130" s="125" t="s">
        <v>88</v>
      </c>
      <c r="AT130" s="132" t="s">
        <v>80</v>
      </c>
      <c r="AU130" s="132" t="s">
        <v>88</v>
      </c>
      <c r="AY130" s="125" t="s">
        <v>299</v>
      </c>
      <c r="BK130" s="133">
        <f>SUM(BK131:BK258)</f>
        <v>0</v>
      </c>
    </row>
    <row r="131" spans="2:65" s="1" customFormat="1" ht="24.15" customHeight="1">
      <c r="B131" s="32"/>
      <c r="C131" s="136" t="s">
        <v>88</v>
      </c>
      <c r="D131" s="136" t="s">
        <v>302</v>
      </c>
      <c r="E131" s="137" t="s">
        <v>1883</v>
      </c>
      <c r="F131" s="138" t="s">
        <v>1884</v>
      </c>
      <c r="G131" s="139" t="s">
        <v>375</v>
      </c>
      <c r="H131" s="140">
        <v>361.99599999999998</v>
      </c>
      <c r="I131" s="141"/>
      <c r="J131" s="142">
        <f>ROUND(I131*H131,2)</f>
        <v>0</v>
      </c>
      <c r="K131" s="138" t="s">
        <v>1487</v>
      </c>
      <c r="L131" s="32"/>
      <c r="M131" s="143" t="s">
        <v>1</v>
      </c>
      <c r="N131" s="144" t="s">
        <v>46</v>
      </c>
      <c r="P131" s="145">
        <f>O131*H131</f>
        <v>0</v>
      </c>
      <c r="Q131" s="145">
        <v>0</v>
      </c>
      <c r="R131" s="145">
        <f>Q131*H131</f>
        <v>0</v>
      </c>
      <c r="S131" s="145">
        <v>0.17</v>
      </c>
      <c r="T131" s="146">
        <f>S131*H131</f>
        <v>61.539320000000004</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3469</v>
      </c>
    </row>
    <row r="132" spans="2:65" s="12" customFormat="1">
      <c r="B132" s="170"/>
      <c r="D132" s="149" t="s">
        <v>1489</v>
      </c>
      <c r="E132" s="171" t="s">
        <v>1</v>
      </c>
      <c r="F132" s="172" t="s">
        <v>1490</v>
      </c>
      <c r="H132" s="171" t="s">
        <v>1</v>
      </c>
      <c r="I132" s="173"/>
      <c r="L132" s="170"/>
      <c r="M132" s="174"/>
      <c r="T132" s="175"/>
      <c r="AT132" s="171" t="s">
        <v>1489</v>
      </c>
      <c r="AU132" s="171" t="s">
        <v>90</v>
      </c>
      <c r="AV132" s="12" t="s">
        <v>88</v>
      </c>
      <c r="AW132" s="12" t="s">
        <v>36</v>
      </c>
      <c r="AX132" s="12" t="s">
        <v>81</v>
      </c>
      <c r="AY132" s="171" t="s">
        <v>299</v>
      </c>
    </row>
    <row r="133" spans="2:65" s="12" customFormat="1">
      <c r="B133" s="170"/>
      <c r="D133" s="149" t="s">
        <v>1489</v>
      </c>
      <c r="E133" s="171" t="s">
        <v>1</v>
      </c>
      <c r="F133" s="172" t="s">
        <v>3470</v>
      </c>
      <c r="H133" s="171" t="s">
        <v>1</v>
      </c>
      <c r="I133" s="173"/>
      <c r="L133" s="170"/>
      <c r="M133" s="174"/>
      <c r="T133" s="175"/>
      <c r="AT133" s="171" t="s">
        <v>1489</v>
      </c>
      <c r="AU133" s="171" t="s">
        <v>90</v>
      </c>
      <c r="AV133" s="12" t="s">
        <v>88</v>
      </c>
      <c r="AW133" s="12" t="s">
        <v>36</v>
      </c>
      <c r="AX133" s="12" t="s">
        <v>81</v>
      </c>
      <c r="AY133" s="171" t="s">
        <v>299</v>
      </c>
    </row>
    <row r="134" spans="2:65" s="12" customFormat="1">
      <c r="B134" s="170"/>
      <c r="D134" s="149" t="s">
        <v>1489</v>
      </c>
      <c r="E134" s="171" t="s">
        <v>1</v>
      </c>
      <c r="F134" s="172" t="s">
        <v>3471</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3472</v>
      </c>
      <c r="H135" s="179">
        <v>358.35599999999999</v>
      </c>
      <c r="I135" s="180"/>
      <c r="L135" s="176"/>
      <c r="M135" s="181"/>
      <c r="T135" s="182"/>
      <c r="AT135" s="177" t="s">
        <v>1489</v>
      </c>
      <c r="AU135" s="177" t="s">
        <v>90</v>
      </c>
      <c r="AV135" s="13" t="s">
        <v>90</v>
      </c>
      <c r="AW135" s="13" t="s">
        <v>36</v>
      </c>
      <c r="AX135" s="13" t="s">
        <v>81</v>
      </c>
      <c r="AY135" s="177" t="s">
        <v>299</v>
      </c>
    </row>
    <row r="136" spans="2:65" s="13" customFormat="1">
      <c r="B136" s="176"/>
      <c r="D136" s="149" t="s">
        <v>1489</v>
      </c>
      <c r="E136" s="177" t="s">
        <v>1</v>
      </c>
      <c r="F136" s="178" t="s">
        <v>2261</v>
      </c>
      <c r="H136" s="179">
        <v>3.64</v>
      </c>
      <c r="I136" s="180"/>
      <c r="L136" s="176"/>
      <c r="M136" s="181"/>
      <c r="T136" s="182"/>
      <c r="AT136" s="177" t="s">
        <v>1489</v>
      </c>
      <c r="AU136" s="177" t="s">
        <v>90</v>
      </c>
      <c r="AV136" s="13" t="s">
        <v>90</v>
      </c>
      <c r="AW136" s="13" t="s">
        <v>36</v>
      </c>
      <c r="AX136" s="13" t="s">
        <v>81</v>
      </c>
      <c r="AY136" s="177" t="s">
        <v>299</v>
      </c>
    </row>
    <row r="137" spans="2:65" s="14" customFormat="1">
      <c r="B137" s="183"/>
      <c r="D137" s="149" t="s">
        <v>1489</v>
      </c>
      <c r="E137" s="184" t="s">
        <v>1</v>
      </c>
      <c r="F137" s="185" t="s">
        <v>1496</v>
      </c>
      <c r="H137" s="186">
        <v>361.99599999999998</v>
      </c>
      <c r="I137" s="187"/>
      <c r="L137" s="183"/>
      <c r="M137" s="188"/>
      <c r="T137" s="189"/>
      <c r="AT137" s="184" t="s">
        <v>1489</v>
      </c>
      <c r="AU137" s="184" t="s">
        <v>90</v>
      </c>
      <c r="AV137" s="14" t="s">
        <v>318</v>
      </c>
      <c r="AW137" s="14" t="s">
        <v>36</v>
      </c>
      <c r="AX137" s="14" t="s">
        <v>88</v>
      </c>
      <c r="AY137" s="184" t="s">
        <v>299</v>
      </c>
    </row>
    <row r="138" spans="2:65" s="1" customFormat="1" ht="24.15" customHeight="1">
      <c r="B138" s="32"/>
      <c r="C138" s="136" t="s">
        <v>90</v>
      </c>
      <c r="D138" s="136" t="s">
        <v>302</v>
      </c>
      <c r="E138" s="137" t="s">
        <v>1484</v>
      </c>
      <c r="F138" s="138" t="s">
        <v>1485</v>
      </c>
      <c r="G138" s="139" t="s">
        <v>1486</v>
      </c>
      <c r="H138" s="140">
        <v>480</v>
      </c>
      <c r="I138" s="141"/>
      <c r="J138" s="142">
        <f>ROUND(I138*H138,2)</f>
        <v>0</v>
      </c>
      <c r="K138" s="138" t="s">
        <v>1487</v>
      </c>
      <c r="L138" s="32"/>
      <c r="M138" s="143" t="s">
        <v>1</v>
      </c>
      <c r="N138" s="144" t="s">
        <v>46</v>
      </c>
      <c r="P138" s="145">
        <f>O138*H138</f>
        <v>0</v>
      </c>
      <c r="Q138" s="145">
        <v>3.0000000000000001E-5</v>
      </c>
      <c r="R138" s="145">
        <f>Q138*H138</f>
        <v>1.44E-2</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3473</v>
      </c>
    </row>
    <row r="139" spans="2:65" s="12" customFormat="1">
      <c r="B139" s="170"/>
      <c r="D139" s="149" t="s">
        <v>1489</v>
      </c>
      <c r="E139" s="171" t="s">
        <v>1</v>
      </c>
      <c r="F139" s="172" t="s">
        <v>1490</v>
      </c>
      <c r="H139" s="171" t="s">
        <v>1</v>
      </c>
      <c r="I139" s="173"/>
      <c r="L139" s="170"/>
      <c r="M139" s="174"/>
      <c r="T139" s="175"/>
      <c r="AT139" s="171" t="s">
        <v>1489</v>
      </c>
      <c r="AU139" s="171" t="s">
        <v>90</v>
      </c>
      <c r="AV139" s="12" t="s">
        <v>88</v>
      </c>
      <c r="AW139" s="12" t="s">
        <v>36</v>
      </c>
      <c r="AX139" s="12" t="s">
        <v>81</v>
      </c>
      <c r="AY139" s="171" t="s">
        <v>299</v>
      </c>
    </row>
    <row r="140" spans="2:65" s="12" customFormat="1">
      <c r="B140" s="170"/>
      <c r="D140" s="149" t="s">
        <v>1489</v>
      </c>
      <c r="E140" s="171" t="s">
        <v>1</v>
      </c>
      <c r="F140" s="172" t="s">
        <v>3470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3474</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1493</v>
      </c>
      <c r="H142" s="179">
        <v>480</v>
      </c>
      <c r="I142" s="180"/>
      <c r="L142" s="176"/>
      <c r="M142" s="181"/>
      <c r="T142" s="182"/>
      <c r="AT142" s="177" t="s">
        <v>1489</v>
      </c>
      <c r="AU142" s="177" t="s">
        <v>90</v>
      </c>
      <c r="AV142" s="13" t="s">
        <v>90</v>
      </c>
      <c r="AW142" s="13" t="s">
        <v>36</v>
      </c>
      <c r="AX142" s="13" t="s">
        <v>88</v>
      </c>
      <c r="AY142" s="177" t="s">
        <v>299</v>
      </c>
    </row>
    <row r="143" spans="2:65" s="1" customFormat="1" ht="24.15" customHeight="1">
      <c r="B143" s="32"/>
      <c r="C143" s="136" t="s">
        <v>298</v>
      </c>
      <c r="D143" s="136" t="s">
        <v>302</v>
      </c>
      <c r="E143" s="137" t="s">
        <v>1497</v>
      </c>
      <c r="F143" s="138" t="s">
        <v>1498</v>
      </c>
      <c r="G143" s="139" t="s">
        <v>1499</v>
      </c>
      <c r="H143" s="140">
        <v>60</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3475</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3470</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3474</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709</v>
      </c>
      <c r="H147" s="179">
        <v>60</v>
      </c>
      <c r="I147" s="180"/>
      <c r="L147" s="176"/>
      <c r="M147" s="181"/>
      <c r="T147" s="182"/>
      <c r="AT147" s="177" t="s">
        <v>1489</v>
      </c>
      <c r="AU147" s="177" t="s">
        <v>90</v>
      </c>
      <c r="AV147" s="13" t="s">
        <v>90</v>
      </c>
      <c r="AW147" s="13" t="s">
        <v>36</v>
      </c>
      <c r="AX147" s="13" t="s">
        <v>88</v>
      </c>
      <c r="AY147" s="177" t="s">
        <v>299</v>
      </c>
    </row>
    <row r="148" spans="2:65" s="1" customFormat="1" ht="24.15" customHeight="1">
      <c r="B148" s="32"/>
      <c r="C148" s="136" t="s">
        <v>318</v>
      </c>
      <c r="D148" s="136" t="s">
        <v>302</v>
      </c>
      <c r="E148" s="137" t="s">
        <v>2013</v>
      </c>
      <c r="F148" s="138" t="s">
        <v>2014</v>
      </c>
      <c r="G148" s="139" t="s">
        <v>375</v>
      </c>
      <c r="H148" s="140">
        <v>23.08</v>
      </c>
      <c r="I148" s="141"/>
      <c r="J148" s="142">
        <f>ROUND(I148*H148,2)</f>
        <v>0</v>
      </c>
      <c r="K148" s="138" t="s">
        <v>1487</v>
      </c>
      <c r="L148" s="32"/>
      <c r="M148" s="143" t="s">
        <v>1</v>
      </c>
      <c r="N148" s="144" t="s">
        <v>46</v>
      </c>
      <c r="P148" s="145">
        <f>O148*H148</f>
        <v>0</v>
      </c>
      <c r="Q148" s="145">
        <v>0</v>
      </c>
      <c r="R148" s="145">
        <f>Q148*H148</f>
        <v>0</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3476</v>
      </c>
    </row>
    <row r="149" spans="2:65" s="12" customFormat="1">
      <c r="B149" s="170"/>
      <c r="D149" s="149" t="s">
        <v>1489</v>
      </c>
      <c r="E149" s="171" t="s">
        <v>1</v>
      </c>
      <c r="F149" s="172" t="s">
        <v>1490</v>
      </c>
      <c r="H149" s="171" t="s">
        <v>1</v>
      </c>
      <c r="I149" s="173"/>
      <c r="L149" s="170"/>
      <c r="M149" s="174"/>
      <c r="T149" s="175"/>
      <c r="AT149" s="171" t="s">
        <v>1489</v>
      </c>
      <c r="AU149" s="171" t="s">
        <v>90</v>
      </c>
      <c r="AV149" s="12" t="s">
        <v>88</v>
      </c>
      <c r="AW149" s="12" t="s">
        <v>36</v>
      </c>
      <c r="AX149" s="12" t="s">
        <v>81</v>
      </c>
      <c r="AY149" s="171" t="s">
        <v>299</v>
      </c>
    </row>
    <row r="150" spans="2:65" s="12" customFormat="1">
      <c r="B150" s="170"/>
      <c r="D150" s="149" t="s">
        <v>1489</v>
      </c>
      <c r="E150" s="171" t="s">
        <v>1</v>
      </c>
      <c r="F150" s="172" t="s">
        <v>3470</v>
      </c>
      <c r="H150" s="171" t="s">
        <v>1</v>
      </c>
      <c r="I150" s="173"/>
      <c r="L150" s="170"/>
      <c r="M150" s="174"/>
      <c r="T150" s="175"/>
      <c r="AT150" s="171" t="s">
        <v>1489</v>
      </c>
      <c r="AU150" s="171" t="s">
        <v>90</v>
      </c>
      <c r="AV150" s="12" t="s">
        <v>88</v>
      </c>
      <c r="AW150" s="12" t="s">
        <v>36</v>
      </c>
      <c r="AX150" s="12" t="s">
        <v>81</v>
      </c>
      <c r="AY150" s="171" t="s">
        <v>299</v>
      </c>
    </row>
    <row r="151" spans="2:65" s="12" customFormat="1">
      <c r="B151" s="170"/>
      <c r="D151" s="149" t="s">
        <v>1489</v>
      </c>
      <c r="E151" s="171" t="s">
        <v>1</v>
      </c>
      <c r="F151" s="172" t="s">
        <v>2016</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E152" s="177" t="s">
        <v>1</v>
      </c>
      <c r="F152" s="178" t="s">
        <v>3477</v>
      </c>
      <c r="H152" s="179">
        <v>19.440000000000001</v>
      </c>
      <c r="I152" s="180"/>
      <c r="L152" s="176"/>
      <c r="M152" s="181"/>
      <c r="T152" s="182"/>
      <c r="AT152" s="177" t="s">
        <v>1489</v>
      </c>
      <c r="AU152" s="177" t="s">
        <v>90</v>
      </c>
      <c r="AV152" s="13" t="s">
        <v>90</v>
      </c>
      <c r="AW152" s="13" t="s">
        <v>36</v>
      </c>
      <c r="AX152" s="13" t="s">
        <v>81</v>
      </c>
      <c r="AY152" s="177" t="s">
        <v>299</v>
      </c>
    </row>
    <row r="153" spans="2:65" s="13" customFormat="1">
      <c r="B153" s="176"/>
      <c r="D153" s="149" t="s">
        <v>1489</v>
      </c>
      <c r="E153" s="177" t="s">
        <v>1</v>
      </c>
      <c r="F153" s="178" t="s">
        <v>2261</v>
      </c>
      <c r="H153" s="179">
        <v>3.64</v>
      </c>
      <c r="I153" s="180"/>
      <c r="L153" s="176"/>
      <c r="M153" s="181"/>
      <c r="T153" s="182"/>
      <c r="AT153" s="177" t="s">
        <v>1489</v>
      </c>
      <c r="AU153" s="177" t="s">
        <v>90</v>
      </c>
      <c r="AV153" s="13" t="s">
        <v>90</v>
      </c>
      <c r="AW153" s="13" t="s">
        <v>36</v>
      </c>
      <c r="AX153" s="13" t="s">
        <v>81</v>
      </c>
      <c r="AY153" s="177" t="s">
        <v>299</v>
      </c>
    </row>
    <row r="154" spans="2:65" s="14" customFormat="1">
      <c r="B154" s="183"/>
      <c r="D154" s="149" t="s">
        <v>1489</v>
      </c>
      <c r="E154" s="184" t="s">
        <v>1</v>
      </c>
      <c r="F154" s="185" t="s">
        <v>1496</v>
      </c>
      <c r="H154" s="186">
        <v>23.08</v>
      </c>
      <c r="I154" s="187"/>
      <c r="L154" s="183"/>
      <c r="M154" s="188"/>
      <c r="T154" s="189"/>
      <c r="AT154" s="184" t="s">
        <v>1489</v>
      </c>
      <c r="AU154" s="184" t="s">
        <v>90</v>
      </c>
      <c r="AV154" s="14" t="s">
        <v>318</v>
      </c>
      <c r="AW154" s="14" t="s">
        <v>36</v>
      </c>
      <c r="AX154" s="14" t="s">
        <v>88</v>
      </c>
      <c r="AY154" s="184" t="s">
        <v>299</v>
      </c>
    </row>
    <row r="155" spans="2:65" s="1" customFormat="1" ht="33" customHeight="1">
      <c r="B155" s="32"/>
      <c r="C155" s="136" t="s">
        <v>323</v>
      </c>
      <c r="D155" s="136" t="s">
        <v>302</v>
      </c>
      <c r="E155" s="137" t="s">
        <v>1803</v>
      </c>
      <c r="F155" s="138" t="s">
        <v>1804</v>
      </c>
      <c r="G155" s="139" t="s">
        <v>1520</v>
      </c>
      <c r="H155" s="140">
        <v>46.424999999999997</v>
      </c>
      <c r="I155" s="141"/>
      <c r="J155" s="142">
        <f>ROUND(I155*H155,2)</f>
        <v>0</v>
      </c>
      <c r="K155" s="138" t="s">
        <v>1487</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3478</v>
      </c>
    </row>
    <row r="156" spans="2:65" s="12" customFormat="1">
      <c r="B156" s="170"/>
      <c r="D156" s="149" t="s">
        <v>1489</v>
      </c>
      <c r="E156" s="171" t="s">
        <v>1</v>
      </c>
      <c r="F156" s="172" t="s">
        <v>1490</v>
      </c>
      <c r="H156" s="171" t="s">
        <v>1</v>
      </c>
      <c r="I156" s="173"/>
      <c r="L156" s="170"/>
      <c r="M156" s="174"/>
      <c r="T156" s="175"/>
      <c r="AT156" s="171" t="s">
        <v>1489</v>
      </c>
      <c r="AU156" s="171" t="s">
        <v>90</v>
      </c>
      <c r="AV156" s="12" t="s">
        <v>88</v>
      </c>
      <c r="AW156" s="12" t="s">
        <v>36</v>
      </c>
      <c r="AX156" s="12" t="s">
        <v>81</v>
      </c>
      <c r="AY156" s="171" t="s">
        <v>299</v>
      </c>
    </row>
    <row r="157" spans="2:65" s="12" customFormat="1">
      <c r="B157" s="170"/>
      <c r="D157" s="149" t="s">
        <v>1489</v>
      </c>
      <c r="E157" s="171" t="s">
        <v>1</v>
      </c>
      <c r="F157" s="172" t="s">
        <v>3470</v>
      </c>
      <c r="H157" s="171" t="s">
        <v>1</v>
      </c>
      <c r="I157" s="173"/>
      <c r="L157" s="170"/>
      <c r="M157" s="174"/>
      <c r="T157" s="175"/>
      <c r="AT157" s="171" t="s">
        <v>1489</v>
      </c>
      <c r="AU157" s="171" t="s">
        <v>90</v>
      </c>
      <c r="AV157" s="12" t="s">
        <v>88</v>
      </c>
      <c r="AW157" s="12" t="s">
        <v>36</v>
      </c>
      <c r="AX157" s="12" t="s">
        <v>81</v>
      </c>
      <c r="AY157" s="171" t="s">
        <v>299</v>
      </c>
    </row>
    <row r="158" spans="2:65" s="12" customFormat="1">
      <c r="B158" s="170"/>
      <c r="D158" s="149" t="s">
        <v>1489</v>
      </c>
      <c r="E158" s="171" t="s">
        <v>1</v>
      </c>
      <c r="F158" s="172" t="s">
        <v>3479</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E159" s="177" t="s">
        <v>1</v>
      </c>
      <c r="F159" s="178" t="s">
        <v>3480</v>
      </c>
      <c r="H159" s="179">
        <v>906.71</v>
      </c>
      <c r="I159" s="180"/>
      <c r="L159" s="176"/>
      <c r="M159" s="181"/>
      <c r="T159" s="182"/>
      <c r="AT159" s="177" t="s">
        <v>1489</v>
      </c>
      <c r="AU159" s="177" t="s">
        <v>90</v>
      </c>
      <c r="AV159" s="13" t="s">
        <v>90</v>
      </c>
      <c r="AW159" s="13" t="s">
        <v>36</v>
      </c>
      <c r="AX159" s="13" t="s">
        <v>81</v>
      </c>
      <c r="AY159" s="177" t="s">
        <v>299</v>
      </c>
    </row>
    <row r="160" spans="2:65" s="13" customFormat="1">
      <c r="B160" s="176"/>
      <c r="D160" s="149" t="s">
        <v>1489</v>
      </c>
      <c r="E160" s="177" t="s">
        <v>1</v>
      </c>
      <c r="F160" s="178" t="s">
        <v>3481</v>
      </c>
      <c r="H160" s="179">
        <v>17.472000000000001</v>
      </c>
      <c r="I160" s="180"/>
      <c r="L160" s="176"/>
      <c r="M160" s="181"/>
      <c r="T160" s="182"/>
      <c r="AT160" s="177" t="s">
        <v>1489</v>
      </c>
      <c r="AU160" s="177" t="s">
        <v>90</v>
      </c>
      <c r="AV160" s="13" t="s">
        <v>90</v>
      </c>
      <c r="AW160" s="13" t="s">
        <v>36</v>
      </c>
      <c r="AX160" s="13" t="s">
        <v>81</v>
      </c>
      <c r="AY160" s="177" t="s">
        <v>299</v>
      </c>
    </row>
    <row r="161" spans="2:65" s="13" customFormat="1">
      <c r="B161" s="176"/>
      <c r="D161" s="149" t="s">
        <v>1489</v>
      </c>
      <c r="E161" s="177" t="s">
        <v>1</v>
      </c>
      <c r="F161" s="178" t="s">
        <v>1904</v>
      </c>
      <c r="H161" s="179">
        <v>4.3259999999999996</v>
      </c>
      <c r="I161" s="180"/>
      <c r="L161" s="176"/>
      <c r="M161" s="181"/>
      <c r="T161" s="182"/>
      <c r="AT161" s="177" t="s">
        <v>1489</v>
      </c>
      <c r="AU161" s="177" t="s">
        <v>90</v>
      </c>
      <c r="AV161" s="13" t="s">
        <v>90</v>
      </c>
      <c r="AW161" s="13" t="s">
        <v>36</v>
      </c>
      <c r="AX161" s="13" t="s">
        <v>81</v>
      </c>
      <c r="AY161" s="177" t="s">
        <v>299</v>
      </c>
    </row>
    <row r="162" spans="2:65" s="14" customFormat="1">
      <c r="B162" s="183"/>
      <c r="D162" s="149" t="s">
        <v>1489</v>
      </c>
      <c r="E162" s="184" t="s">
        <v>1</v>
      </c>
      <c r="F162" s="185" t="s">
        <v>1496</v>
      </c>
      <c r="H162" s="186">
        <v>928.50800000000004</v>
      </c>
      <c r="I162" s="187"/>
      <c r="L162" s="183"/>
      <c r="M162" s="188"/>
      <c r="T162" s="189"/>
      <c r="AT162" s="184" t="s">
        <v>1489</v>
      </c>
      <c r="AU162" s="184" t="s">
        <v>90</v>
      </c>
      <c r="AV162" s="14" t="s">
        <v>318</v>
      </c>
      <c r="AW162" s="14" t="s">
        <v>36</v>
      </c>
      <c r="AX162" s="14" t="s">
        <v>81</v>
      </c>
      <c r="AY162" s="184" t="s">
        <v>299</v>
      </c>
    </row>
    <row r="163" spans="2:65" s="12" customFormat="1">
      <c r="B163" s="170"/>
      <c r="D163" s="149" t="s">
        <v>1489</v>
      </c>
      <c r="E163" s="171" t="s">
        <v>1</v>
      </c>
      <c r="F163" s="172" t="s">
        <v>2026</v>
      </c>
      <c r="H163" s="171" t="s">
        <v>1</v>
      </c>
      <c r="I163" s="173"/>
      <c r="L163" s="170"/>
      <c r="M163" s="174"/>
      <c r="T163" s="175"/>
      <c r="AT163" s="171" t="s">
        <v>1489</v>
      </c>
      <c r="AU163" s="171" t="s">
        <v>90</v>
      </c>
      <c r="AV163" s="12" t="s">
        <v>88</v>
      </c>
      <c r="AW163" s="12" t="s">
        <v>36</v>
      </c>
      <c r="AX163" s="12" t="s">
        <v>81</v>
      </c>
      <c r="AY163" s="171" t="s">
        <v>299</v>
      </c>
    </row>
    <row r="164" spans="2:65" s="13" customFormat="1">
      <c r="B164" s="176"/>
      <c r="D164" s="149" t="s">
        <v>1489</v>
      </c>
      <c r="E164" s="177" t="s">
        <v>1</v>
      </c>
      <c r="F164" s="178" t="s">
        <v>3482</v>
      </c>
      <c r="H164" s="179">
        <v>46.424999999999997</v>
      </c>
      <c r="I164" s="180"/>
      <c r="L164" s="176"/>
      <c r="M164" s="181"/>
      <c r="T164" s="182"/>
      <c r="AT164" s="177" t="s">
        <v>1489</v>
      </c>
      <c r="AU164" s="177" t="s">
        <v>90</v>
      </c>
      <c r="AV164" s="13" t="s">
        <v>90</v>
      </c>
      <c r="AW164" s="13" t="s">
        <v>36</v>
      </c>
      <c r="AX164" s="13" t="s">
        <v>88</v>
      </c>
      <c r="AY164" s="177" t="s">
        <v>299</v>
      </c>
    </row>
    <row r="165" spans="2:65" s="1" customFormat="1" ht="33" customHeight="1">
      <c r="B165" s="32"/>
      <c r="C165" s="136" t="s">
        <v>328</v>
      </c>
      <c r="D165" s="136" t="s">
        <v>302</v>
      </c>
      <c r="E165" s="137" t="s">
        <v>1811</v>
      </c>
      <c r="F165" s="138" t="s">
        <v>1812</v>
      </c>
      <c r="G165" s="139" t="s">
        <v>1520</v>
      </c>
      <c r="H165" s="140">
        <v>74.281000000000006</v>
      </c>
      <c r="I165" s="141"/>
      <c r="J165" s="142">
        <f>ROUND(I165*H165,2)</f>
        <v>0</v>
      </c>
      <c r="K165" s="138" t="s">
        <v>1487</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3483</v>
      </c>
    </row>
    <row r="166" spans="2:65" s="12" customFormat="1">
      <c r="B166" s="170"/>
      <c r="D166" s="149" t="s">
        <v>1489</v>
      </c>
      <c r="E166" s="171" t="s">
        <v>1</v>
      </c>
      <c r="F166" s="172" t="s">
        <v>1490</v>
      </c>
      <c r="H166" s="171" t="s">
        <v>1</v>
      </c>
      <c r="I166" s="173"/>
      <c r="L166" s="170"/>
      <c r="M166" s="174"/>
      <c r="T166" s="175"/>
      <c r="AT166" s="171" t="s">
        <v>1489</v>
      </c>
      <c r="AU166" s="171" t="s">
        <v>90</v>
      </c>
      <c r="AV166" s="12" t="s">
        <v>88</v>
      </c>
      <c r="AW166" s="12" t="s">
        <v>36</v>
      </c>
      <c r="AX166" s="12" t="s">
        <v>81</v>
      </c>
      <c r="AY166" s="171" t="s">
        <v>299</v>
      </c>
    </row>
    <row r="167" spans="2:65" s="12" customFormat="1">
      <c r="B167" s="170"/>
      <c r="D167" s="149" t="s">
        <v>1489</v>
      </c>
      <c r="E167" s="171" t="s">
        <v>1</v>
      </c>
      <c r="F167" s="172" t="s">
        <v>3470</v>
      </c>
      <c r="H167" s="171" t="s">
        <v>1</v>
      </c>
      <c r="I167" s="173"/>
      <c r="L167" s="170"/>
      <c r="M167" s="174"/>
      <c r="T167" s="175"/>
      <c r="AT167" s="171" t="s">
        <v>1489</v>
      </c>
      <c r="AU167" s="171" t="s">
        <v>90</v>
      </c>
      <c r="AV167" s="12" t="s">
        <v>88</v>
      </c>
      <c r="AW167" s="12" t="s">
        <v>36</v>
      </c>
      <c r="AX167" s="12" t="s">
        <v>81</v>
      </c>
      <c r="AY167" s="171" t="s">
        <v>299</v>
      </c>
    </row>
    <row r="168" spans="2:65" s="12" customFormat="1">
      <c r="B168" s="170"/>
      <c r="D168" s="149" t="s">
        <v>1489</v>
      </c>
      <c r="E168" s="171" t="s">
        <v>1</v>
      </c>
      <c r="F168" s="172" t="s">
        <v>2029</v>
      </c>
      <c r="H168" s="171" t="s">
        <v>1</v>
      </c>
      <c r="I168" s="173"/>
      <c r="L168" s="170"/>
      <c r="M168" s="174"/>
      <c r="T168" s="175"/>
      <c r="AT168" s="171" t="s">
        <v>1489</v>
      </c>
      <c r="AU168" s="171" t="s">
        <v>90</v>
      </c>
      <c r="AV168" s="12" t="s">
        <v>88</v>
      </c>
      <c r="AW168" s="12" t="s">
        <v>36</v>
      </c>
      <c r="AX168" s="12" t="s">
        <v>81</v>
      </c>
      <c r="AY168" s="171" t="s">
        <v>299</v>
      </c>
    </row>
    <row r="169" spans="2:65" s="13" customFormat="1">
      <c r="B169" s="176"/>
      <c r="D169" s="149" t="s">
        <v>1489</v>
      </c>
      <c r="E169" s="177" t="s">
        <v>1</v>
      </c>
      <c r="F169" s="178" t="s">
        <v>3484</v>
      </c>
      <c r="H169" s="179">
        <v>74.281000000000006</v>
      </c>
      <c r="I169" s="180"/>
      <c r="L169" s="176"/>
      <c r="M169" s="181"/>
      <c r="T169" s="182"/>
      <c r="AT169" s="177" t="s">
        <v>1489</v>
      </c>
      <c r="AU169" s="177" t="s">
        <v>90</v>
      </c>
      <c r="AV169" s="13" t="s">
        <v>90</v>
      </c>
      <c r="AW169" s="13" t="s">
        <v>36</v>
      </c>
      <c r="AX169" s="13" t="s">
        <v>88</v>
      </c>
      <c r="AY169" s="177" t="s">
        <v>299</v>
      </c>
    </row>
    <row r="170" spans="2:65" s="1" customFormat="1" ht="33" customHeight="1">
      <c r="B170" s="32"/>
      <c r="C170" s="136" t="s">
        <v>333</v>
      </c>
      <c r="D170" s="136" t="s">
        <v>302</v>
      </c>
      <c r="E170" s="137" t="s">
        <v>1815</v>
      </c>
      <c r="F170" s="138" t="s">
        <v>1816</v>
      </c>
      <c r="G170" s="139" t="s">
        <v>1520</v>
      </c>
      <c r="H170" s="140">
        <v>111.42100000000001</v>
      </c>
      <c r="I170" s="141"/>
      <c r="J170" s="142">
        <f>ROUND(I170*H170,2)</f>
        <v>0</v>
      </c>
      <c r="K170" s="138" t="s">
        <v>1487</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3485</v>
      </c>
    </row>
    <row r="171" spans="2:65" s="12" customFormat="1">
      <c r="B171" s="170"/>
      <c r="D171" s="149" t="s">
        <v>1489</v>
      </c>
      <c r="E171" s="171" t="s">
        <v>1</v>
      </c>
      <c r="F171" s="172" t="s">
        <v>1490</v>
      </c>
      <c r="H171" s="171" t="s">
        <v>1</v>
      </c>
      <c r="I171" s="173"/>
      <c r="L171" s="170"/>
      <c r="M171" s="174"/>
      <c r="T171" s="175"/>
      <c r="AT171" s="171" t="s">
        <v>1489</v>
      </c>
      <c r="AU171" s="171" t="s">
        <v>90</v>
      </c>
      <c r="AV171" s="12" t="s">
        <v>88</v>
      </c>
      <c r="AW171" s="12" t="s">
        <v>36</v>
      </c>
      <c r="AX171" s="12" t="s">
        <v>81</v>
      </c>
      <c r="AY171" s="171" t="s">
        <v>299</v>
      </c>
    </row>
    <row r="172" spans="2:65" s="12" customFormat="1">
      <c r="B172" s="170"/>
      <c r="D172" s="149" t="s">
        <v>1489</v>
      </c>
      <c r="E172" s="171" t="s">
        <v>1</v>
      </c>
      <c r="F172" s="172" t="s">
        <v>3470</v>
      </c>
      <c r="H172" s="171" t="s">
        <v>1</v>
      </c>
      <c r="I172" s="173"/>
      <c r="L172" s="170"/>
      <c r="M172" s="174"/>
      <c r="T172" s="175"/>
      <c r="AT172" s="171" t="s">
        <v>1489</v>
      </c>
      <c r="AU172" s="171" t="s">
        <v>90</v>
      </c>
      <c r="AV172" s="12" t="s">
        <v>88</v>
      </c>
      <c r="AW172" s="12" t="s">
        <v>36</v>
      </c>
      <c r="AX172" s="12" t="s">
        <v>81</v>
      </c>
      <c r="AY172" s="171" t="s">
        <v>299</v>
      </c>
    </row>
    <row r="173" spans="2:65" s="12" customFormat="1">
      <c r="B173" s="170"/>
      <c r="D173" s="149" t="s">
        <v>1489</v>
      </c>
      <c r="E173" s="171" t="s">
        <v>1</v>
      </c>
      <c r="F173" s="172" t="s">
        <v>2032</v>
      </c>
      <c r="H173" s="171" t="s">
        <v>1</v>
      </c>
      <c r="I173" s="173"/>
      <c r="L173" s="170"/>
      <c r="M173" s="174"/>
      <c r="T173" s="175"/>
      <c r="AT173" s="171" t="s">
        <v>1489</v>
      </c>
      <c r="AU173" s="171" t="s">
        <v>90</v>
      </c>
      <c r="AV173" s="12" t="s">
        <v>88</v>
      </c>
      <c r="AW173" s="12" t="s">
        <v>36</v>
      </c>
      <c r="AX173" s="12" t="s">
        <v>81</v>
      </c>
      <c r="AY173" s="171" t="s">
        <v>299</v>
      </c>
    </row>
    <row r="174" spans="2:65" s="13" customFormat="1">
      <c r="B174" s="176"/>
      <c r="D174" s="149" t="s">
        <v>1489</v>
      </c>
      <c r="E174" s="177" t="s">
        <v>1</v>
      </c>
      <c r="F174" s="178" t="s">
        <v>3486</v>
      </c>
      <c r="H174" s="179">
        <v>111.42100000000001</v>
      </c>
      <c r="I174" s="180"/>
      <c r="L174" s="176"/>
      <c r="M174" s="181"/>
      <c r="T174" s="182"/>
      <c r="AT174" s="177" t="s">
        <v>1489</v>
      </c>
      <c r="AU174" s="177" t="s">
        <v>90</v>
      </c>
      <c r="AV174" s="13" t="s">
        <v>90</v>
      </c>
      <c r="AW174" s="13" t="s">
        <v>36</v>
      </c>
      <c r="AX174" s="13" t="s">
        <v>88</v>
      </c>
      <c r="AY174" s="177" t="s">
        <v>299</v>
      </c>
    </row>
    <row r="175" spans="2:65" s="1" customFormat="1" ht="33" customHeight="1">
      <c r="B175" s="32"/>
      <c r="C175" s="136" t="s">
        <v>337</v>
      </c>
      <c r="D175" s="136" t="s">
        <v>302</v>
      </c>
      <c r="E175" s="137" t="s">
        <v>2034</v>
      </c>
      <c r="F175" s="138" t="s">
        <v>2035</v>
      </c>
      <c r="G175" s="139" t="s">
        <v>1520</v>
      </c>
      <c r="H175" s="140">
        <v>185.702</v>
      </c>
      <c r="I175" s="141"/>
      <c r="J175" s="142">
        <f>ROUND(I175*H175,2)</f>
        <v>0</v>
      </c>
      <c r="K175" s="138" t="s">
        <v>1487</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3487</v>
      </c>
    </row>
    <row r="176" spans="2:65" s="12" customFormat="1">
      <c r="B176" s="170"/>
      <c r="D176" s="149" t="s">
        <v>1489</v>
      </c>
      <c r="E176" s="171" t="s">
        <v>1</v>
      </c>
      <c r="F176" s="172" t="s">
        <v>1490</v>
      </c>
      <c r="H176" s="171" t="s">
        <v>1</v>
      </c>
      <c r="I176" s="173"/>
      <c r="L176" s="170"/>
      <c r="M176" s="174"/>
      <c r="T176" s="175"/>
      <c r="AT176" s="171" t="s">
        <v>1489</v>
      </c>
      <c r="AU176" s="171" t="s">
        <v>90</v>
      </c>
      <c r="AV176" s="12" t="s">
        <v>88</v>
      </c>
      <c r="AW176" s="12" t="s">
        <v>36</v>
      </c>
      <c r="AX176" s="12" t="s">
        <v>81</v>
      </c>
      <c r="AY176" s="171" t="s">
        <v>299</v>
      </c>
    </row>
    <row r="177" spans="2:65" s="12" customFormat="1">
      <c r="B177" s="170"/>
      <c r="D177" s="149" t="s">
        <v>1489</v>
      </c>
      <c r="E177" s="171" t="s">
        <v>1</v>
      </c>
      <c r="F177" s="172" t="s">
        <v>3470</v>
      </c>
      <c r="H177" s="171" t="s">
        <v>1</v>
      </c>
      <c r="I177" s="173"/>
      <c r="L177" s="170"/>
      <c r="M177" s="174"/>
      <c r="T177" s="175"/>
      <c r="AT177" s="171" t="s">
        <v>1489</v>
      </c>
      <c r="AU177" s="171" t="s">
        <v>90</v>
      </c>
      <c r="AV177" s="12" t="s">
        <v>88</v>
      </c>
      <c r="AW177" s="12" t="s">
        <v>36</v>
      </c>
      <c r="AX177" s="12" t="s">
        <v>81</v>
      </c>
      <c r="AY177" s="171" t="s">
        <v>299</v>
      </c>
    </row>
    <row r="178" spans="2:65" s="12" customFormat="1">
      <c r="B178" s="170"/>
      <c r="D178" s="149" t="s">
        <v>1489</v>
      </c>
      <c r="E178" s="171" t="s">
        <v>1</v>
      </c>
      <c r="F178" s="172" t="s">
        <v>2037</v>
      </c>
      <c r="H178" s="171" t="s">
        <v>1</v>
      </c>
      <c r="I178" s="173"/>
      <c r="L178" s="170"/>
      <c r="M178" s="174"/>
      <c r="T178" s="175"/>
      <c r="AT178" s="171" t="s">
        <v>1489</v>
      </c>
      <c r="AU178" s="171" t="s">
        <v>90</v>
      </c>
      <c r="AV178" s="12" t="s">
        <v>88</v>
      </c>
      <c r="AW178" s="12" t="s">
        <v>36</v>
      </c>
      <c r="AX178" s="12" t="s">
        <v>81</v>
      </c>
      <c r="AY178" s="171" t="s">
        <v>299</v>
      </c>
    </row>
    <row r="179" spans="2:65" s="13" customFormat="1">
      <c r="B179" s="176"/>
      <c r="D179" s="149" t="s">
        <v>1489</v>
      </c>
      <c r="E179" s="177" t="s">
        <v>1</v>
      </c>
      <c r="F179" s="178" t="s">
        <v>3488</v>
      </c>
      <c r="H179" s="179">
        <v>185.702</v>
      </c>
      <c r="I179" s="180"/>
      <c r="L179" s="176"/>
      <c r="M179" s="181"/>
      <c r="T179" s="182"/>
      <c r="AT179" s="177" t="s">
        <v>1489</v>
      </c>
      <c r="AU179" s="177" t="s">
        <v>90</v>
      </c>
      <c r="AV179" s="13" t="s">
        <v>90</v>
      </c>
      <c r="AW179" s="13" t="s">
        <v>36</v>
      </c>
      <c r="AX179" s="13" t="s">
        <v>88</v>
      </c>
      <c r="AY179" s="177" t="s">
        <v>299</v>
      </c>
    </row>
    <row r="180" spans="2:65" s="1" customFormat="1" ht="33" customHeight="1">
      <c r="B180" s="32"/>
      <c r="C180" s="136" t="s">
        <v>342</v>
      </c>
      <c r="D180" s="136" t="s">
        <v>302</v>
      </c>
      <c r="E180" s="137" t="s">
        <v>2039</v>
      </c>
      <c r="F180" s="138" t="s">
        <v>2040</v>
      </c>
      <c r="G180" s="139" t="s">
        <v>1520</v>
      </c>
      <c r="H180" s="140">
        <v>510.67899999999997</v>
      </c>
      <c r="I180" s="141"/>
      <c r="J180" s="142">
        <f>ROUND(I180*H180,2)</f>
        <v>0</v>
      </c>
      <c r="K180" s="138" t="s">
        <v>1487</v>
      </c>
      <c r="L180" s="32"/>
      <c r="M180" s="143" t="s">
        <v>1</v>
      </c>
      <c r="N180" s="144" t="s">
        <v>46</v>
      </c>
      <c r="P180" s="145">
        <f>O180*H180</f>
        <v>0</v>
      </c>
      <c r="Q180" s="145">
        <v>0</v>
      </c>
      <c r="R180" s="145">
        <f>Q180*H180</f>
        <v>0</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3489</v>
      </c>
    </row>
    <row r="181" spans="2:65" s="12" customFormat="1">
      <c r="B181" s="170"/>
      <c r="D181" s="149" t="s">
        <v>1489</v>
      </c>
      <c r="E181" s="171" t="s">
        <v>1</v>
      </c>
      <c r="F181" s="172" t="s">
        <v>1490</v>
      </c>
      <c r="H181" s="171" t="s">
        <v>1</v>
      </c>
      <c r="I181" s="173"/>
      <c r="L181" s="170"/>
      <c r="M181" s="174"/>
      <c r="T181" s="175"/>
      <c r="AT181" s="171" t="s">
        <v>1489</v>
      </c>
      <c r="AU181" s="171" t="s">
        <v>90</v>
      </c>
      <c r="AV181" s="12" t="s">
        <v>88</v>
      </c>
      <c r="AW181" s="12" t="s">
        <v>36</v>
      </c>
      <c r="AX181" s="12" t="s">
        <v>81</v>
      </c>
      <c r="AY181" s="171" t="s">
        <v>299</v>
      </c>
    </row>
    <row r="182" spans="2:65" s="12" customFormat="1">
      <c r="B182" s="170"/>
      <c r="D182" s="149" t="s">
        <v>1489</v>
      </c>
      <c r="E182" s="171" t="s">
        <v>1</v>
      </c>
      <c r="F182" s="172" t="s">
        <v>3470</v>
      </c>
      <c r="H182" s="171" t="s">
        <v>1</v>
      </c>
      <c r="I182" s="173"/>
      <c r="L182" s="170"/>
      <c r="M182" s="174"/>
      <c r="T182" s="175"/>
      <c r="AT182" s="171" t="s">
        <v>1489</v>
      </c>
      <c r="AU182" s="171" t="s">
        <v>90</v>
      </c>
      <c r="AV182" s="12" t="s">
        <v>88</v>
      </c>
      <c r="AW182" s="12" t="s">
        <v>36</v>
      </c>
      <c r="AX182" s="12" t="s">
        <v>81</v>
      </c>
      <c r="AY182" s="171" t="s">
        <v>299</v>
      </c>
    </row>
    <row r="183" spans="2:65" s="12" customFormat="1">
      <c r="B183" s="170"/>
      <c r="D183" s="149" t="s">
        <v>1489</v>
      </c>
      <c r="E183" s="171" t="s">
        <v>1</v>
      </c>
      <c r="F183" s="172" t="s">
        <v>2042</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E184" s="177" t="s">
        <v>1</v>
      </c>
      <c r="F184" s="178" t="s">
        <v>3490</v>
      </c>
      <c r="H184" s="179">
        <v>510.67899999999997</v>
      </c>
      <c r="I184" s="180"/>
      <c r="L184" s="176"/>
      <c r="M184" s="181"/>
      <c r="T184" s="182"/>
      <c r="AT184" s="177" t="s">
        <v>1489</v>
      </c>
      <c r="AU184" s="177" t="s">
        <v>90</v>
      </c>
      <c r="AV184" s="13" t="s">
        <v>90</v>
      </c>
      <c r="AW184" s="13" t="s">
        <v>36</v>
      </c>
      <c r="AX184" s="13" t="s">
        <v>88</v>
      </c>
      <c r="AY184" s="177" t="s">
        <v>299</v>
      </c>
    </row>
    <row r="185" spans="2:65" s="1" customFormat="1" ht="24.15" customHeight="1">
      <c r="B185" s="32"/>
      <c r="C185" s="136" t="s">
        <v>347</v>
      </c>
      <c r="D185" s="136" t="s">
        <v>302</v>
      </c>
      <c r="E185" s="137" t="s">
        <v>2049</v>
      </c>
      <c r="F185" s="138" t="s">
        <v>2050</v>
      </c>
      <c r="G185" s="139" t="s">
        <v>375</v>
      </c>
      <c r="H185" s="140">
        <v>1021.456</v>
      </c>
      <c r="I185" s="141"/>
      <c r="J185" s="142">
        <f>ROUND(I185*H185,2)</f>
        <v>0</v>
      </c>
      <c r="K185" s="138" t="s">
        <v>1487</v>
      </c>
      <c r="L185" s="32"/>
      <c r="M185" s="143" t="s">
        <v>1</v>
      </c>
      <c r="N185" s="144" t="s">
        <v>46</v>
      </c>
      <c r="P185" s="145">
        <f>O185*H185</f>
        <v>0</v>
      </c>
      <c r="Q185" s="145">
        <v>8.4999999999999995E-4</v>
      </c>
      <c r="R185" s="145">
        <f>Q185*H185</f>
        <v>0.86823759999999994</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3491</v>
      </c>
    </row>
    <row r="186" spans="2:65" s="12" customFormat="1">
      <c r="B186" s="170"/>
      <c r="D186" s="149" t="s">
        <v>1489</v>
      </c>
      <c r="E186" s="171" t="s">
        <v>1</v>
      </c>
      <c r="F186" s="172" t="s">
        <v>1490</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3470</v>
      </c>
      <c r="H187" s="171" t="s">
        <v>1</v>
      </c>
      <c r="I187" s="173"/>
      <c r="L187" s="170"/>
      <c r="M187" s="174"/>
      <c r="T187" s="175"/>
      <c r="AT187" s="171" t="s">
        <v>1489</v>
      </c>
      <c r="AU187" s="171" t="s">
        <v>90</v>
      </c>
      <c r="AV187" s="12" t="s">
        <v>88</v>
      </c>
      <c r="AW187" s="12" t="s">
        <v>36</v>
      </c>
      <c r="AX187" s="12" t="s">
        <v>81</v>
      </c>
      <c r="AY187" s="171" t="s">
        <v>299</v>
      </c>
    </row>
    <row r="188" spans="2:65" s="13" customFormat="1" ht="20.399999999999999">
      <c r="B188" s="176"/>
      <c r="D188" s="149" t="s">
        <v>1489</v>
      </c>
      <c r="E188" s="177" t="s">
        <v>1</v>
      </c>
      <c r="F188" s="178" t="s">
        <v>3492</v>
      </c>
      <c r="H188" s="179">
        <v>1007.456</v>
      </c>
      <c r="I188" s="180"/>
      <c r="L188" s="176"/>
      <c r="M188" s="181"/>
      <c r="T188" s="182"/>
      <c r="AT188" s="177" t="s">
        <v>1489</v>
      </c>
      <c r="AU188" s="177" t="s">
        <v>90</v>
      </c>
      <c r="AV188" s="13" t="s">
        <v>90</v>
      </c>
      <c r="AW188" s="13" t="s">
        <v>36</v>
      </c>
      <c r="AX188" s="13" t="s">
        <v>81</v>
      </c>
      <c r="AY188" s="177" t="s">
        <v>299</v>
      </c>
    </row>
    <row r="189" spans="2:65" s="13" customFormat="1">
      <c r="B189" s="176"/>
      <c r="D189" s="149" t="s">
        <v>1489</v>
      </c>
      <c r="E189" s="177" t="s">
        <v>1</v>
      </c>
      <c r="F189" s="178" t="s">
        <v>3493</v>
      </c>
      <c r="H189" s="179">
        <v>14</v>
      </c>
      <c r="I189" s="180"/>
      <c r="L189" s="176"/>
      <c r="M189" s="181"/>
      <c r="T189" s="182"/>
      <c r="AT189" s="177" t="s">
        <v>1489</v>
      </c>
      <c r="AU189" s="177" t="s">
        <v>90</v>
      </c>
      <c r="AV189" s="13" t="s">
        <v>90</v>
      </c>
      <c r="AW189" s="13" t="s">
        <v>36</v>
      </c>
      <c r="AX189" s="13" t="s">
        <v>81</v>
      </c>
      <c r="AY189" s="177" t="s">
        <v>299</v>
      </c>
    </row>
    <row r="190" spans="2:65" s="14" customFormat="1">
      <c r="B190" s="183"/>
      <c r="D190" s="149" t="s">
        <v>1489</v>
      </c>
      <c r="E190" s="184" t="s">
        <v>1</v>
      </c>
      <c r="F190" s="185" t="s">
        <v>1496</v>
      </c>
      <c r="H190" s="186">
        <v>1021.456</v>
      </c>
      <c r="I190" s="187"/>
      <c r="L190" s="183"/>
      <c r="M190" s="188"/>
      <c r="T190" s="189"/>
      <c r="AT190" s="184" t="s">
        <v>1489</v>
      </c>
      <c r="AU190" s="184" t="s">
        <v>90</v>
      </c>
      <c r="AV190" s="14" t="s">
        <v>318</v>
      </c>
      <c r="AW190" s="14" t="s">
        <v>36</v>
      </c>
      <c r="AX190" s="14" t="s">
        <v>88</v>
      </c>
      <c r="AY190" s="184" t="s">
        <v>299</v>
      </c>
    </row>
    <row r="191" spans="2:65" s="1" customFormat="1" ht="24.15" customHeight="1">
      <c r="B191" s="32"/>
      <c r="C191" s="136" t="s">
        <v>351</v>
      </c>
      <c r="D191" s="136" t="s">
        <v>302</v>
      </c>
      <c r="E191" s="137" t="s">
        <v>2054</v>
      </c>
      <c r="F191" s="138" t="s">
        <v>2055</v>
      </c>
      <c r="G191" s="139" t="s">
        <v>375</v>
      </c>
      <c r="H191" s="140">
        <v>1021.456</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3494</v>
      </c>
    </row>
    <row r="192" spans="2:65" s="1" customFormat="1" ht="37.950000000000003" customHeight="1">
      <c r="B192" s="32"/>
      <c r="C192" s="136" t="s">
        <v>8</v>
      </c>
      <c r="D192" s="136" t="s">
        <v>302</v>
      </c>
      <c r="E192" s="137" t="s">
        <v>1608</v>
      </c>
      <c r="F192" s="138" t="s">
        <v>1609</v>
      </c>
      <c r="G192" s="139" t="s">
        <v>1520</v>
      </c>
      <c r="H192" s="140">
        <v>241.41200000000001</v>
      </c>
      <c r="I192" s="141"/>
      <c r="J192" s="142">
        <f>ROUND(I192*H192,2)</f>
        <v>0</v>
      </c>
      <c r="K192" s="138" t="s">
        <v>1487</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3495</v>
      </c>
    </row>
    <row r="193" spans="2:65" s="12" customFormat="1">
      <c r="B193" s="170"/>
      <c r="D193" s="149" t="s">
        <v>1489</v>
      </c>
      <c r="E193" s="171" t="s">
        <v>1</v>
      </c>
      <c r="F193" s="172" t="s">
        <v>1490</v>
      </c>
      <c r="H193" s="171" t="s">
        <v>1</v>
      </c>
      <c r="I193" s="173"/>
      <c r="L193" s="170"/>
      <c r="M193" s="174"/>
      <c r="T193" s="175"/>
      <c r="AT193" s="171" t="s">
        <v>1489</v>
      </c>
      <c r="AU193" s="171" t="s">
        <v>90</v>
      </c>
      <c r="AV193" s="12" t="s">
        <v>88</v>
      </c>
      <c r="AW193" s="12" t="s">
        <v>36</v>
      </c>
      <c r="AX193" s="12" t="s">
        <v>81</v>
      </c>
      <c r="AY193" s="171" t="s">
        <v>299</v>
      </c>
    </row>
    <row r="194" spans="2:65" s="12" customFormat="1">
      <c r="B194" s="170"/>
      <c r="D194" s="149" t="s">
        <v>1489</v>
      </c>
      <c r="E194" s="171" t="s">
        <v>1</v>
      </c>
      <c r="F194" s="172" t="s">
        <v>3470</v>
      </c>
      <c r="H194" s="171" t="s">
        <v>1</v>
      </c>
      <c r="I194" s="173"/>
      <c r="L194" s="170"/>
      <c r="M194" s="174"/>
      <c r="T194" s="175"/>
      <c r="AT194" s="171" t="s">
        <v>1489</v>
      </c>
      <c r="AU194" s="171" t="s">
        <v>90</v>
      </c>
      <c r="AV194" s="12" t="s">
        <v>88</v>
      </c>
      <c r="AW194" s="12" t="s">
        <v>36</v>
      </c>
      <c r="AX194" s="12" t="s">
        <v>81</v>
      </c>
      <c r="AY194" s="171" t="s">
        <v>299</v>
      </c>
    </row>
    <row r="195" spans="2:65" s="13" customFormat="1">
      <c r="B195" s="176"/>
      <c r="D195" s="149" t="s">
        <v>1489</v>
      </c>
      <c r="E195" s="177" t="s">
        <v>1</v>
      </c>
      <c r="F195" s="178" t="s">
        <v>3496</v>
      </c>
      <c r="H195" s="179">
        <v>120.706</v>
      </c>
      <c r="I195" s="180"/>
      <c r="L195" s="176"/>
      <c r="M195" s="181"/>
      <c r="T195" s="182"/>
      <c r="AT195" s="177" t="s">
        <v>1489</v>
      </c>
      <c r="AU195" s="177" t="s">
        <v>90</v>
      </c>
      <c r="AV195" s="13" t="s">
        <v>90</v>
      </c>
      <c r="AW195" s="13" t="s">
        <v>36</v>
      </c>
      <c r="AX195" s="13" t="s">
        <v>81</v>
      </c>
      <c r="AY195" s="177" t="s">
        <v>299</v>
      </c>
    </row>
    <row r="196" spans="2:65" s="13" customFormat="1">
      <c r="B196" s="176"/>
      <c r="D196" s="149" t="s">
        <v>1489</v>
      </c>
      <c r="E196" s="177" t="s">
        <v>1</v>
      </c>
      <c r="F196" s="178" t="s">
        <v>3497</v>
      </c>
      <c r="H196" s="179">
        <v>120.706</v>
      </c>
      <c r="I196" s="180"/>
      <c r="L196" s="176"/>
      <c r="M196" s="181"/>
      <c r="T196" s="182"/>
      <c r="AT196" s="177" t="s">
        <v>1489</v>
      </c>
      <c r="AU196" s="177" t="s">
        <v>90</v>
      </c>
      <c r="AV196" s="13" t="s">
        <v>90</v>
      </c>
      <c r="AW196" s="13" t="s">
        <v>36</v>
      </c>
      <c r="AX196" s="13" t="s">
        <v>81</v>
      </c>
      <c r="AY196" s="177" t="s">
        <v>299</v>
      </c>
    </row>
    <row r="197" spans="2:65" s="14" customFormat="1">
      <c r="B197" s="183"/>
      <c r="D197" s="149" t="s">
        <v>1489</v>
      </c>
      <c r="E197" s="184" t="s">
        <v>1</v>
      </c>
      <c r="F197" s="185" t="s">
        <v>1496</v>
      </c>
      <c r="H197" s="186">
        <v>241.41200000000001</v>
      </c>
      <c r="I197" s="187"/>
      <c r="L197" s="183"/>
      <c r="M197" s="188"/>
      <c r="T197" s="189"/>
      <c r="AT197" s="184" t="s">
        <v>1489</v>
      </c>
      <c r="AU197" s="184" t="s">
        <v>90</v>
      </c>
      <c r="AV197" s="14" t="s">
        <v>318</v>
      </c>
      <c r="AW197" s="14" t="s">
        <v>36</v>
      </c>
      <c r="AX197" s="14" t="s">
        <v>88</v>
      </c>
      <c r="AY197" s="184" t="s">
        <v>299</v>
      </c>
    </row>
    <row r="198" spans="2:65" s="1" customFormat="1" ht="37.950000000000003" customHeight="1">
      <c r="B198" s="32"/>
      <c r="C198" s="136" t="s">
        <v>362</v>
      </c>
      <c r="D198" s="136" t="s">
        <v>302</v>
      </c>
      <c r="E198" s="137" t="s">
        <v>1613</v>
      </c>
      <c r="F198" s="138" t="s">
        <v>1614</v>
      </c>
      <c r="G198" s="139" t="s">
        <v>1520</v>
      </c>
      <c r="H198" s="140">
        <v>594.24599999999998</v>
      </c>
      <c r="I198" s="141"/>
      <c r="J198" s="142">
        <f>ROUND(I198*H198,2)</f>
        <v>0</v>
      </c>
      <c r="K198" s="138" t="s">
        <v>1487</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3498</v>
      </c>
    </row>
    <row r="199" spans="2:65" s="12" customFormat="1">
      <c r="B199" s="170"/>
      <c r="D199" s="149" t="s">
        <v>1489</v>
      </c>
      <c r="E199" s="171" t="s">
        <v>1</v>
      </c>
      <c r="F199" s="172" t="s">
        <v>1490</v>
      </c>
      <c r="H199" s="171" t="s">
        <v>1</v>
      </c>
      <c r="I199" s="173"/>
      <c r="L199" s="170"/>
      <c r="M199" s="174"/>
      <c r="T199" s="175"/>
      <c r="AT199" s="171" t="s">
        <v>1489</v>
      </c>
      <c r="AU199" s="171" t="s">
        <v>90</v>
      </c>
      <c r="AV199" s="12" t="s">
        <v>88</v>
      </c>
      <c r="AW199" s="12" t="s">
        <v>36</v>
      </c>
      <c r="AX199" s="12" t="s">
        <v>81</v>
      </c>
      <c r="AY199" s="171" t="s">
        <v>299</v>
      </c>
    </row>
    <row r="200" spans="2:65" s="12" customFormat="1">
      <c r="B200" s="170"/>
      <c r="D200" s="149" t="s">
        <v>1489</v>
      </c>
      <c r="E200" s="171" t="s">
        <v>1</v>
      </c>
      <c r="F200" s="172" t="s">
        <v>3470</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E201" s="177" t="s">
        <v>1</v>
      </c>
      <c r="F201" s="178" t="s">
        <v>3499</v>
      </c>
      <c r="H201" s="179">
        <v>297.12299999999999</v>
      </c>
      <c r="I201" s="180"/>
      <c r="L201" s="176"/>
      <c r="M201" s="181"/>
      <c r="T201" s="182"/>
      <c r="AT201" s="177" t="s">
        <v>1489</v>
      </c>
      <c r="AU201" s="177" t="s">
        <v>90</v>
      </c>
      <c r="AV201" s="13" t="s">
        <v>90</v>
      </c>
      <c r="AW201" s="13" t="s">
        <v>36</v>
      </c>
      <c r="AX201" s="13" t="s">
        <v>81</v>
      </c>
      <c r="AY201" s="177" t="s">
        <v>299</v>
      </c>
    </row>
    <row r="202" spans="2:65" s="13" customFormat="1">
      <c r="B202" s="176"/>
      <c r="D202" s="149" t="s">
        <v>1489</v>
      </c>
      <c r="E202" s="177" t="s">
        <v>1</v>
      </c>
      <c r="F202" s="178" t="s">
        <v>3500</v>
      </c>
      <c r="H202" s="179">
        <v>297.12299999999999</v>
      </c>
      <c r="I202" s="180"/>
      <c r="L202" s="176"/>
      <c r="M202" s="181"/>
      <c r="T202" s="182"/>
      <c r="AT202" s="177" t="s">
        <v>1489</v>
      </c>
      <c r="AU202" s="177" t="s">
        <v>90</v>
      </c>
      <c r="AV202" s="13" t="s">
        <v>90</v>
      </c>
      <c r="AW202" s="13" t="s">
        <v>36</v>
      </c>
      <c r="AX202" s="13" t="s">
        <v>81</v>
      </c>
      <c r="AY202" s="177" t="s">
        <v>299</v>
      </c>
    </row>
    <row r="203" spans="2:65" s="14" customFormat="1">
      <c r="B203" s="183"/>
      <c r="D203" s="149" t="s">
        <v>1489</v>
      </c>
      <c r="E203" s="184" t="s">
        <v>1</v>
      </c>
      <c r="F203" s="185" t="s">
        <v>1496</v>
      </c>
      <c r="H203" s="186">
        <v>594.24599999999998</v>
      </c>
      <c r="I203" s="187"/>
      <c r="L203" s="183"/>
      <c r="M203" s="188"/>
      <c r="T203" s="189"/>
      <c r="AT203" s="184" t="s">
        <v>1489</v>
      </c>
      <c r="AU203" s="184" t="s">
        <v>90</v>
      </c>
      <c r="AV203" s="14" t="s">
        <v>318</v>
      </c>
      <c r="AW203" s="14" t="s">
        <v>36</v>
      </c>
      <c r="AX203" s="14" t="s">
        <v>88</v>
      </c>
      <c r="AY203" s="184" t="s">
        <v>299</v>
      </c>
    </row>
    <row r="204" spans="2:65" s="1" customFormat="1" ht="37.950000000000003" customHeight="1">
      <c r="B204" s="32"/>
      <c r="C204" s="136" t="s">
        <v>367</v>
      </c>
      <c r="D204" s="136" t="s">
        <v>302</v>
      </c>
      <c r="E204" s="137" t="s">
        <v>2063</v>
      </c>
      <c r="F204" s="138" t="s">
        <v>2064</v>
      </c>
      <c r="G204" s="139" t="s">
        <v>1520</v>
      </c>
      <c r="H204" s="140">
        <v>508.25</v>
      </c>
      <c r="I204" s="141"/>
      <c r="J204" s="142">
        <f>ROUND(I204*H204,2)</f>
        <v>0</v>
      </c>
      <c r="K204" s="138" t="s">
        <v>1487</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3501</v>
      </c>
    </row>
    <row r="205" spans="2:65" s="12" customFormat="1">
      <c r="B205" s="170"/>
      <c r="D205" s="149" t="s">
        <v>1489</v>
      </c>
      <c r="E205" s="171" t="s">
        <v>1</v>
      </c>
      <c r="F205" s="172" t="s">
        <v>1490</v>
      </c>
      <c r="H205" s="171" t="s">
        <v>1</v>
      </c>
      <c r="I205" s="173"/>
      <c r="L205" s="170"/>
      <c r="M205" s="174"/>
      <c r="T205" s="175"/>
      <c r="AT205" s="171" t="s">
        <v>1489</v>
      </c>
      <c r="AU205" s="171" t="s">
        <v>90</v>
      </c>
      <c r="AV205" s="12" t="s">
        <v>88</v>
      </c>
      <c r="AW205" s="12" t="s">
        <v>36</v>
      </c>
      <c r="AX205" s="12" t="s">
        <v>81</v>
      </c>
      <c r="AY205" s="171" t="s">
        <v>299</v>
      </c>
    </row>
    <row r="206" spans="2:65" s="12" customFormat="1">
      <c r="B206" s="170"/>
      <c r="D206" s="149" t="s">
        <v>1489</v>
      </c>
      <c r="E206" s="171" t="s">
        <v>1</v>
      </c>
      <c r="F206" s="172" t="s">
        <v>3470</v>
      </c>
      <c r="H206" s="171" t="s">
        <v>1</v>
      </c>
      <c r="I206" s="173"/>
      <c r="L206" s="170"/>
      <c r="M206" s="174"/>
      <c r="T206" s="175"/>
      <c r="AT206" s="171" t="s">
        <v>1489</v>
      </c>
      <c r="AU206" s="171" t="s">
        <v>90</v>
      </c>
      <c r="AV206" s="12" t="s">
        <v>88</v>
      </c>
      <c r="AW206" s="12" t="s">
        <v>36</v>
      </c>
      <c r="AX206" s="12" t="s">
        <v>81</v>
      </c>
      <c r="AY206" s="171" t="s">
        <v>299</v>
      </c>
    </row>
    <row r="207" spans="2:65" s="13" customFormat="1">
      <c r="B207" s="176"/>
      <c r="D207" s="149" t="s">
        <v>1489</v>
      </c>
      <c r="E207" s="177" t="s">
        <v>1</v>
      </c>
      <c r="F207" s="178" t="s">
        <v>3502</v>
      </c>
      <c r="H207" s="179">
        <v>254.125</v>
      </c>
      <c r="I207" s="180"/>
      <c r="L207" s="176"/>
      <c r="M207" s="181"/>
      <c r="T207" s="182"/>
      <c r="AT207" s="177" t="s">
        <v>1489</v>
      </c>
      <c r="AU207" s="177" t="s">
        <v>90</v>
      </c>
      <c r="AV207" s="13" t="s">
        <v>90</v>
      </c>
      <c r="AW207" s="13" t="s">
        <v>36</v>
      </c>
      <c r="AX207" s="13" t="s">
        <v>81</v>
      </c>
      <c r="AY207" s="177" t="s">
        <v>299</v>
      </c>
    </row>
    <row r="208" spans="2:65" s="13" customFormat="1">
      <c r="B208" s="176"/>
      <c r="D208" s="149" t="s">
        <v>1489</v>
      </c>
      <c r="E208" s="177" t="s">
        <v>1</v>
      </c>
      <c r="F208" s="178" t="s">
        <v>3503</v>
      </c>
      <c r="H208" s="179">
        <v>254.125</v>
      </c>
      <c r="I208" s="180"/>
      <c r="L208" s="176"/>
      <c r="M208" s="181"/>
      <c r="T208" s="182"/>
      <c r="AT208" s="177" t="s">
        <v>1489</v>
      </c>
      <c r="AU208" s="177" t="s">
        <v>90</v>
      </c>
      <c r="AV208" s="13" t="s">
        <v>90</v>
      </c>
      <c r="AW208" s="13" t="s">
        <v>36</v>
      </c>
      <c r="AX208" s="13" t="s">
        <v>81</v>
      </c>
      <c r="AY208" s="177" t="s">
        <v>299</v>
      </c>
    </row>
    <row r="209" spans="2:65" s="14" customFormat="1">
      <c r="B209" s="183"/>
      <c r="D209" s="149" t="s">
        <v>1489</v>
      </c>
      <c r="E209" s="184" t="s">
        <v>1</v>
      </c>
      <c r="F209" s="185" t="s">
        <v>1496</v>
      </c>
      <c r="H209" s="186">
        <v>508.25</v>
      </c>
      <c r="I209" s="187"/>
      <c r="L209" s="183"/>
      <c r="M209" s="188"/>
      <c r="T209" s="189"/>
      <c r="AT209" s="184" t="s">
        <v>1489</v>
      </c>
      <c r="AU209" s="184" t="s">
        <v>90</v>
      </c>
      <c r="AV209" s="14" t="s">
        <v>318</v>
      </c>
      <c r="AW209" s="14" t="s">
        <v>36</v>
      </c>
      <c r="AX209" s="14" t="s">
        <v>88</v>
      </c>
      <c r="AY209" s="184" t="s">
        <v>299</v>
      </c>
    </row>
    <row r="210" spans="2:65" s="1" customFormat="1" ht="37.950000000000003" customHeight="1">
      <c r="B210" s="32"/>
      <c r="C210" s="136" t="s">
        <v>372</v>
      </c>
      <c r="D210" s="136" t="s">
        <v>302</v>
      </c>
      <c r="E210" s="137" t="s">
        <v>2068</v>
      </c>
      <c r="F210" s="138" t="s">
        <v>2069</v>
      </c>
      <c r="G210" s="139" t="s">
        <v>1520</v>
      </c>
      <c r="H210" s="140">
        <v>256.55399999999997</v>
      </c>
      <c r="I210" s="141"/>
      <c r="J210" s="142">
        <f>ROUND(I210*H210,2)</f>
        <v>0</v>
      </c>
      <c r="K210" s="138" t="s">
        <v>1487</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3504</v>
      </c>
    </row>
    <row r="211" spans="2:65" s="12" customFormat="1">
      <c r="B211" s="170"/>
      <c r="D211" s="149" t="s">
        <v>1489</v>
      </c>
      <c r="E211" s="171" t="s">
        <v>1</v>
      </c>
      <c r="F211" s="172" t="s">
        <v>1490</v>
      </c>
      <c r="H211" s="171" t="s">
        <v>1</v>
      </c>
      <c r="I211" s="173"/>
      <c r="L211" s="170"/>
      <c r="M211" s="174"/>
      <c r="T211" s="175"/>
      <c r="AT211" s="171" t="s">
        <v>1489</v>
      </c>
      <c r="AU211" s="171" t="s">
        <v>90</v>
      </c>
      <c r="AV211" s="12" t="s">
        <v>88</v>
      </c>
      <c r="AW211" s="12" t="s">
        <v>36</v>
      </c>
      <c r="AX211" s="12" t="s">
        <v>81</v>
      </c>
      <c r="AY211" s="171" t="s">
        <v>299</v>
      </c>
    </row>
    <row r="212" spans="2:65" s="12" customFormat="1">
      <c r="B212" s="170"/>
      <c r="D212" s="149" t="s">
        <v>1489</v>
      </c>
      <c r="E212" s="171" t="s">
        <v>1</v>
      </c>
      <c r="F212" s="172" t="s">
        <v>3470</v>
      </c>
      <c r="H212" s="171" t="s">
        <v>1</v>
      </c>
      <c r="I212" s="173"/>
      <c r="L212" s="170"/>
      <c r="M212" s="174"/>
      <c r="T212" s="175"/>
      <c r="AT212" s="171" t="s">
        <v>1489</v>
      </c>
      <c r="AU212" s="171" t="s">
        <v>90</v>
      </c>
      <c r="AV212" s="12" t="s">
        <v>88</v>
      </c>
      <c r="AW212" s="12" t="s">
        <v>36</v>
      </c>
      <c r="AX212" s="12" t="s">
        <v>81</v>
      </c>
      <c r="AY212" s="171" t="s">
        <v>299</v>
      </c>
    </row>
    <row r="213" spans="2:65" s="13" customFormat="1">
      <c r="B213" s="176"/>
      <c r="D213" s="149" t="s">
        <v>1489</v>
      </c>
      <c r="E213" s="177" t="s">
        <v>1</v>
      </c>
      <c r="F213" s="178" t="s">
        <v>3505</v>
      </c>
      <c r="H213" s="179">
        <v>256.55399999999997</v>
      </c>
      <c r="I213" s="180"/>
      <c r="L213" s="176"/>
      <c r="M213" s="181"/>
      <c r="T213" s="182"/>
      <c r="AT213" s="177" t="s">
        <v>1489</v>
      </c>
      <c r="AU213" s="177" t="s">
        <v>90</v>
      </c>
      <c r="AV213" s="13" t="s">
        <v>90</v>
      </c>
      <c r="AW213" s="13" t="s">
        <v>36</v>
      </c>
      <c r="AX213" s="13" t="s">
        <v>81</v>
      </c>
      <c r="AY213" s="177" t="s">
        <v>299</v>
      </c>
    </row>
    <row r="214" spans="2:65" s="14" customFormat="1">
      <c r="B214" s="183"/>
      <c r="D214" s="149" t="s">
        <v>1489</v>
      </c>
      <c r="E214" s="184" t="s">
        <v>1</v>
      </c>
      <c r="F214" s="185" t="s">
        <v>1496</v>
      </c>
      <c r="H214" s="186">
        <v>256.55399999999997</v>
      </c>
      <c r="I214" s="187"/>
      <c r="L214" s="183"/>
      <c r="M214" s="188"/>
      <c r="T214" s="189"/>
      <c r="AT214" s="184" t="s">
        <v>1489</v>
      </c>
      <c r="AU214" s="184" t="s">
        <v>90</v>
      </c>
      <c r="AV214" s="14" t="s">
        <v>318</v>
      </c>
      <c r="AW214" s="14" t="s">
        <v>36</v>
      </c>
      <c r="AX214" s="14" t="s">
        <v>88</v>
      </c>
      <c r="AY214" s="184" t="s">
        <v>299</v>
      </c>
    </row>
    <row r="215" spans="2:65" s="1" customFormat="1" ht="37.950000000000003" customHeight="1">
      <c r="B215" s="32"/>
      <c r="C215" s="136" t="s">
        <v>378</v>
      </c>
      <c r="D215" s="136" t="s">
        <v>302</v>
      </c>
      <c r="E215" s="137" t="s">
        <v>2072</v>
      </c>
      <c r="F215" s="138" t="s">
        <v>2073</v>
      </c>
      <c r="G215" s="139" t="s">
        <v>1520</v>
      </c>
      <c r="H215" s="140">
        <v>1795.8779999999999</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3506</v>
      </c>
    </row>
    <row r="216" spans="2:65" s="13" customFormat="1">
      <c r="B216" s="176"/>
      <c r="D216" s="149" t="s">
        <v>1489</v>
      </c>
      <c r="F216" s="178" t="s">
        <v>3507</v>
      </c>
      <c r="H216" s="179">
        <v>1795.8779999999999</v>
      </c>
      <c r="I216" s="180"/>
      <c r="L216" s="176"/>
      <c r="M216" s="181"/>
      <c r="T216" s="182"/>
      <c r="AT216" s="177" t="s">
        <v>1489</v>
      </c>
      <c r="AU216" s="177" t="s">
        <v>90</v>
      </c>
      <c r="AV216" s="13" t="s">
        <v>90</v>
      </c>
      <c r="AW216" s="13" t="s">
        <v>4</v>
      </c>
      <c r="AX216" s="13" t="s">
        <v>88</v>
      </c>
      <c r="AY216" s="177" t="s">
        <v>299</v>
      </c>
    </row>
    <row r="217" spans="2:65" s="1" customFormat="1" ht="24.15" customHeight="1">
      <c r="B217" s="32"/>
      <c r="C217" s="136" t="s">
        <v>384</v>
      </c>
      <c r="D217" s="136" t="s">
        <v>302</v>
      </c>
      <c r="E217" s="137" t="s">
        <v>1626</v>
      </c>
      <c r="F217" s="138" t="s">
        <v>1627</v>
      </c>
      <c r="G217" s="139" t="s">
        <v>1520</v>
      </c>
      <c r="H217" s="140">
        <v>120.706</v>
      </c>
      <c r="I217" s="141"/>
      <c r="J217" s="142">
        <f>ROUND(I217*H217,2)</f>
        <v>0</v>
      </c>
      <c r="K217" s="138" t="s">
        <v>1487</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3508</v>
      </c>
    </row>
    <row r="218" spans="2:65" s="12" customFormat="1">
      <c r="B218" s="170"/>
      <c r="D218" s="149" t="s">
        <v>1489</v>
      </c>
      <c r="E218" s="171" t="s">
        <v>1</v>
      </c>
      <c r="F218" s="172" t="s">
        <v>1490</v>
      </c>
      <c r="H218" s="171" t="s">
        <v>1</v>
      </c>
      <c r="I218" s="173"/>
      <c r="L218" s="170"/>
      <c r="M218" s="174"/>
      <c r="T218" s="175"/>
      <c r="AT218" s="171" t="s">
        <v>1489</v>
      </c>
      <c r="AU218" s="171" t="s">
        <v>90</v>
      </c>
      <c r="AV218" s="12" t="s">
        <v>88</v>
      </c>
      <c r="AW218" s="12" t="s">
        <v>36</v>
      </c>
      <c r="AX218" s="12" t="s">
        <v>81</v>
      </c>
      <c r="AY218" s="171" t="s">
        <v>299</v>
      </c>
    </row>
    <row r="219" spans="2:65" s="12" customFormat="1">
      <c r="B219" s="170"/>
      <c r="D219" s="149" t="s">
        <v>1489</v>
      </c>
      <c r="E219" s="171" t="s">
        <v>1</v>
      </c>
      <c r="F219" s="172" t="s">
        <v>3470</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3509</v>
      </c>
      <c r="H220" s="179">
        <v>120.706</v>
      </c>
      <c r="I220" s="180"/>
      <c r="L220" s="176"/>
      <c r="M220" s="181"/>
      <c r="T220" s="182"/>
      <c r="AT220" s="177" t="s">
        <v>1489</v>
      </c>
      <c r="AU220" s="177" t="s">
        <v>90</v>
      </c>
      <c r="AV220" s="13" t="s">
        <v>90</v>
      </c>
      <c r="AW220" s="13" t="s">
        <v>36</v>
      </c>
      <c r="AX220" s="13" t="s">
        <v>88</v>
      </c>
      <c r="AY220" s="177" t="s">
        <v>299</v>
      </c>
    </row>
    <row r="221" spans="2:65" s="1" customFormat="1" ht="24.15" customHeight="1">
      <c r="B221" s="32"/>
      <c r="C221" s="136" t="s">
        <v>389</v>
      </c>
      <c r="D221" s="136" t="s">
        <v>302</v>
      </c>
      <c r="E221" s="137" t="s">
        <v>1630</v>
      </c>
      <c r="F221" s="138" t="s">
        <v>1631</v>
      </c>
      <c r="G221" s="139" t="s">
        <v>1520</v>
      </c>
      <c r="H221" s="140">
        <v>297.12299999999999</v>
      </c>
      <c r="I221" s="141"/>
      <c r="J221" s="142">
        <f>ROUND(I221*H221,2)</f>
        <v>0</v>
      </c>
      <c r="K221" s="138" t="s">
        <v>1487</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3510</v>
      </c>
    </row>
    <row r="222" spans="2:65" s="12" customFormat="1">
      <c r="B222" s="170"/>
      <c r="D222" s="149" t="s">
        <v>1489</v>
      </c>
      <c r="E222" s="171" t="s">
        <v>1</v>
      </c>
      <c r="F222" s="172" t="s">
        <v>1490</v>
      </c>
      <c r="H222" s="171" t="s">
        <v>1</v>
      </c>
      <c r="I222" s="173"/>
      <c r="L222" s="170"/>
      <c r="M222" s="174"/>
      <c r="T222" s="175"/>
      <c r="AT222" s="171" t="s">
        <v>1489</v>
      </c>
      <c r="AU222" s="171" t="s">
        <v>90</v>
      </c>
      <c r="AV222" s="12" t="s">
        <v>88</v>
      </c>
      <c r="AW222" s="12" t="s">
        <v>36</v>
      </c>
      <c r="AX222" s="12" t="s">
        <v>81</v>
      </c>
      <c r="AY222" s="171" t="s">
        <v>299</v>
      </c>
    </row>
    <row r="223" spans="2:65" s="12" customFormat="1">
      <c r="B223" s="170"/>
      <c r="D223" s="149" t="s">
        <v>1489</v>
      </c>
      <c r="E223" s="171" t="s">
        <v>1</v>
      </c>
      <c r="F223" s="172" t="s">
        <v>3470</v>
      </c>
      <c r="H223" s="171" t="s">
        <v>1</v>
      </c>
      <c r="I223" s="173"/>
      <c r="L223" s="170"/>
      <c r="M223" s="174"/>
      <c r="T223" s="175"/>
      <c r="AT223" s="171" t="s">
        <v>1489</v>
      </c>
      <c r="AU223" s="171" t="s">
        <v>90</v>
      </c>
      <c r="AV223" s="12" t="s">
        <v>88</v>
      </c>
      <c r="AW223" s="12" t="s">
        <v>36</v>
      </c>
      <c r="AX223" s="12" t="s">
        <v>81</v>
      </c>
      <c r="AY223" s="171" t="s">
        <v>299</v>
      </c>
    </row>
    <row r="224" spans="2:65" s="13" customFormat="1">
      <c r="B224" s="176"/>
      <c r="D224" s="149" t="s">
        <v>1489</v>
      </c>
      <c r="E224" s="177" t="s">
        <v>1</v>
      </c>
      <c r="F224" s="178" t="s">
        <v>3511</v>
      </c>
      <c r="H224" s="179">
        <v>297.12299999999999</v>
      </c>
      <c r="I224" s="180"/>
      <c r="L224" s="176"/>
      <c r="M224" s="181"/>
      <c r="T224" s="182"/>
      <c r="AT224" s="177" t="s">
        <v>1489</v>
      </c>
      <c r="AU224" s="177" t="s">
        <v>90</v>
      </c>
      <c r="AV224" s="13" t="s">
        <v>90</v>
      </c>
      <c r="AW224" s="13" t="s">
        <v>36</v>
      </c>
      <c r="AX224" s="13" t="s">
        <v>88</v>
      </c>
      <c r="AY224" s="177" t="s">
        <v>299</v>
      </c>
    </row>
    <row r="225" spans="2:65" s="1" customFormat="1" ht="24.15" customHeight="1">
      <c r="B225" s="32"/>
      <c r="C225" s="136" t="s">
        <v>394</v>
      </c>
      <c r="D225" s="136" t="s">
        <v>302</v>
      </c>
      <c r="E225" s="137" t="s">
        <v>2080</v>
      </c>
      <c r="F225" s="138" t="s">
        <v>2081</v>
      </c>
      <c r="G225" s="139" t="s">
        <v>1520</v>
      </c>
      <c r="H225" s="140">
        <v>254.125</v>
      </c>
      <c r="I225" s="141"/>
      <c r="J225" s="142">
        <f>ROUND(I225*H225,2)</f>
        <v>0</v>
      </c>
      <c r="K225" s="138" t="s">
        <v>1487</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3512</v>
      </c>
    </row>
    <row r="226" spans="2:65" s="12" customFormat="1">
      <c r="B226" s="170"/>
      <c r="D226" s="149" t="s">
        <v>1489</v>
      </c>
      <c r="E226" s="171" t="s">
        <v>1</v>
      </c>
      <c r="F226" s="172" t="s">
        <v>1490</v>
      </c>
      <c r="H226" s="171" t="s">
        <v>1</v>
      </c>
      <c r="I226" s="173"/>
      <c r="L226" s="170"/>
      <c r="M226" s="174"/>
      <c r="T226" s="175"/>
      <c r="AT226" s="171" t="s">
        <v>1489</v>
      </c>
      <c r="AU226" s="171" t="s">
        <v>90</v>
      </c>
      <c r="AV226" s="12" t="s">
        <v>88</v>
      </c>
      <c r="AW226" s="12" t="s">
        <v>36</v>
      </c>
      <c r="AX226" s="12" t="s">
        <v>81</v>
      </c>
      <c r="AY226" s="171" t="s">
        <v>299</v>
      </c>
    </row>
    <row r="227" spans="2:65" s="12" customFormat="1">
      <c r="B227" s="170"/>
      <c r="D227" s="149" t="s">
        <v>1489</v>
      </c>
      <c r="E227" s="171" t="s">
        <v>1</v>
      </c>
      <c r="F227" s="172" t="s">
        <v>3470</v>
      </c>
      <c r="H227" s="171" t="s">
        <v>1</v>
      </c>
      <c r="I227" s="173"/>
      <c r="L227" s="170"/>
      <c r="M227" s="174"/>
      <c r="T227" s="175"/>
      <c r="AT227" s="171" t="s">
        <v>1489</v>
      </c>
      <c r="AU227" s="171" t="s">
        <v>90</v>
      </c>
      <c r="AV227" s="12" t="s">
        <v>88</v>
      </c>
      <c r="AW227" s="12" t="s">
        <v>36</v>
      </c>
      <c r="AX227" s="12" t="s">
        <v>81</v>
      </c>
      <c r="AY227" s="171" t="s">
        <v>299</v>
      </c>
    </row>
    <row r="228" spans="2:65" s="13" customFormat="1">
      <c r="B228" s="176"/>
      <c r="D228" s="149" t="s">
        <v>1489</v>
      </c>
      <c r="E228" s="177" t="s">
        <v>1</v>
      </c>
      <c r="F228" s="178" t="s">
        <v>3513</v>
      </c>
      <c r="H228" s="179">
        <v>254.125</v>
      </c>
      <c r="I228" s="180"/>
      <c r="L228" s="176"/>
      <c r="M228" s="181"/>
      <c r="T228" s="182"/>
      <c r="AT228" s="177" t="s">
        <v>1489</v>
      </c>
      <c r="AU228" s="177" t="s">
        <v>90</v>
      </c>
      <c r="AV228" s="13" t="s">
        <v>90</v>
      </c>
      <c r="AW228" s="13" t="s">
        <v>36</v>
      </c>
      <c r="AX228" s="13" t="s">
        <v>88</v>
      </c>
      <c r="AY228" s="177" t="s">
        <v>299</v>
      </c>
    </row>
    <row r="229" spans="2:65" s="1" customFormat="1" ht="33" customHeight="1">
      <c r="B229" s="32"/>
      <c r="C229" s="136" t="s">
        <v>399</v>
      </c>
      <c r="D229" s="136" t="s">
        <v>302</v>
      </c>
      <c r="E229" s="137" t="s">
        <v>1634</v>
      </c>
      <c r="F229" s="138" t="s">
        <v>1635</v>
      </c>
      <c r="G229" s="139" t="s">
        <v>1636</v>
      </c>
      <c r="H229" s="140">
        <v>436.142</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3514</v>
      </c>
    </row>
    <row r="230" spans="2:65" s="12" customFormat="1">
      <c r="B230" s="170"/>
      <c r="D230" s="149" t="s">
        <v>1489</v>
      </c>
      <c r="E230" s="171" t="s">
        <v>1</v>
      </c>
      <c r="F230" s="172" t="s">
        <v>1490</v>
      </c>
      <c r="H230" s="171" t="s">
        <v>1</v>
      </c>
      <c r="I230" s="173"/>
      <c r="L230" s="170"/>
      <c r="M230" s="174"/>
      <c r="T230" s="175"/>
      <c r="AT230" s="171" t="s">
        <v>1489</v>
      </c>
      <c r="AU230" s="171" t="s">
        <v>90</v>
      </c>
      <c r="AV230" s="12" t="s">
        <v>88</v>
      </c>
      <c r="AW230" s="12" t="s">
        <v>36</v>
      </c>
      <c r="AX230" s="12" t="s">
        <v>81</v>
      </c>
      <c r="AY230" s="171" t="s">
        <v>299</v>
      </c>
    </row>
    <row r="231" spans="2:65" s="12" customFormat="1">
      <c r="B231" s="170"/>
      <c r="D231" s="149" t="s">
        <v>1489</v>
      </c>
      <c r="E231" s="171" t="s">
        <v>1</v>
      </c>
      <c r="F231" s="172" t="s">
        <v>3470</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E232" s="177" t="s">
        <v>1</v>
      </c>
      <c r="F232" s="178" t="s">
        <v>3515</v>
      </c>
      <c r="H232" s="179">
        <v>436.142</v>
      </c>
      <c r="I232" s="180"/>
      <c r="L232" s="176"/>
      <c r="M232" s="181"/>
      <c r="T232" s="182"/>
      <c r="AT232" s="177" t="s">
        <v>1489</v>
      </c>
      <c r="AU232" s="177" t="s">
        <v>90</v>
      </c>
      <c r="AV232" s="13" t="s">
        <v>90</v>
      </c>
      <c r="AW232" s="13" t="s">
        <v>36</v>
      </c>
      <c r="AX232" s="13" t="s">
        <v>88</v>
      </c>
      <c r="AY232" s="177" t="s">
        <v>299</v>
      </c>
    </row>
    <row r="233" spans="2:65" s="1" customFormat="1" ht="16.5" customHeight="1">
      <c r="B233" s="32"/>
      <c r="C233" s="136" t="s">
        <v>7</v>
      </c>
      <c r="D233" s="136" t="s">
        <v>302</v>
      </c>
      <c r="E233" s="137" t="s">
        <v>1639</v>
      </c>
      <c r="F233" s="138" t="s">
        <v>1640</v>
      </c>
      <c r="G233" s="139" t="s">
        <v>1520</v>
      </c>
      <c r="H233" s="140">
        <v>671.95399999999995</v>
      </c>
      <c r="I233" s="141"/>
      <c r="J233" s="142">
        <f>ROUND(I233*H233,2)</f>
        <v>0</v>
      </c>
      <c r="K233" s="138" t="s">
        <v>1487</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3516</v>
      </c>
    </row>
    <row r="234" spans="2:65" s="12" customFormat="1">
      <c r="B234" s="170"/>
      <c r="D234" s="149" t="s">
        <v>1489</v>
      </c>
      <c r="E234" s="171" t="s">
        <v>1</v>
      </c>
      <c r="F234" s="172" t="s">
        <v>1490</v>
      </c>
      <c r="H234" s="171" t="s">
        <v>1</v>
      </c>
      <c r="I234" s="173"/>
      <c r="L234" s="170"/>
      <c r="M234" s="174"/>
      <c r="T234" s="175"/>
      <c r="AT234" s="171" t="s">
        <v>1489</v>
      </c>
      <c r="AU234" s="171" t="s">
        <v>90</v>
      </c>
      <c r="AV234" s="12" t="s">
        <v>88</v>
      </c>
      <c r="AW234" s="12" t="s">
        <v>36</v>
      </c>
      <c r="AX234" s="12" t="s">
        <v>81</v>
      </c>
      <c r="AY234" s="171" t="s">
        <v>299</v>
      </c>
    </row>
    <row r="235" spans="2:65" s="12" customFormat="1">
      <c r="B235" s="170"/>
      <c r="D235" s="149" t="s">
        <v>1489</v>
      </c>
      <c r="E235" s="171" t="s">
        <v>1</v>
      </c>
      <c r="F235" s="172" t="s">
        <v>3470</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3517</v>
      </c>
      <c r="H236" s="179">
        <v>671.95399999999995</v>
      </c>
      <c r="I236" s="180"/>
      <c r="L236" s="176"/>
      <c r="M236" s="181"/>
      <c r="T236" s="182"/>
      <c r="AT236" s="177" t="s">
        <v>1489</v>
      </c>
      <c r="AU236" s="177" t="s">
        <v>90</v>
      </c>
      <c r="AV236" s="13" t="s">
        <v>90</v>
      </c>
      <c r="AW236" s="13" t="s">
        <v>36</v>
      </c>
      <c r="AX236" s="13" t="s">
        <v>88</v>
      </c>
      <c r="AY236" s="177" t="s">
        <v>299</v>
      </c>
    </row>
    <row r="237" spans="2:65" s="1" customFormat="1" ht="24.15" customHeight="1">
      <c r="B237" s="32"/>
      <c r="C237" s="136" t="s">
        <v>408</v>
      </c>
      <c r="D237" s="136" t="s">
        <v>302</v>
      </c>
      <c r="E237" s="137" t="s">
        <v>1643</v>
      </c>
      <c r="F237" s="138" t="s">
        <v>1644</v>
      </c>
      <c r="G237" s="139" t="s">
        <v>1520</v>
      </c>
      <c r="H237" s="140">
        <v>671.95399999999995</v>
      </c>
      <c r="I237" s="141"/>
      <c r="J237" s="142">
        <f>ROUND(I237*H237,2)</f>
        <v>0</v>
      </c>
      <c r="K237" s="138" t="s">
        <v>1487</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3518</v>
      </c>
    </row>
    <row r="238" spans="2:65" s="12" customFormat="1">
      <c r="B238" s="170"/>
      <c r="D238" s="149" t="s">
        <v>1489</v>
      </c>
      <c r="E238" s="171" t="s">
        <v>1</v>
      </c>
      <c r="F238" s="172" t="s">
        <v>1490</v>
      </c>
      <c r="H238" s="171" t="s">
        <v>1</v>
      </c>
      <c r="I238" s="173"/>
      <c r="L238" s="170"/>
      <c r="M238" s="174"/>
      <c r="T238" s="175"/>
      <c r="AT238" s="171" t="s">
        <v>1489</v>
      </c>
      <c r="AU238" s="171" t="s">
        <v>90</v>
      </c>
      <c r="AV238" s="12" t="s">
        <v>88</v>
      </c>
      <c r="AW238" s="12" t="s">
        <v>36</v>
      </c>
      <c r="AX238" s="12" t="s">
        <v>81</v>
      </c>
      <c r="AY238" s="171" t="s">
        <v>299</v>
      </c>
    </row>
    <row r="239" spans="2:65" s="12" customFormat="1">
      <c r="B239" s="170"/>
      <c r="D239" s="149" t="s">
        <v>1489</v>
      </c>
      <c r="E239" s="171" t="s">
        <v>1</v>
      </c>
      <c r="F239" s="172" t="s">
        <v>3470</v>
      </c>
      <c r="H239" s="171" t="s">
        <v>1</v>
      </c>
      <c r="I239" s="173"/>
      <c r="L239" s="170"/>
      <c r="M239" s="174"/>
      <c r="T239" s="175"/>
      <c r="AT239" s="171" t="s">
        <v>1489</v>
      </c>
      <c r="AU239" s="171" t="s">
        <v>90</v>
      </c>
      <c r="AV239" s="12" t="s">
        <v>88</v>
      </c>
      <c r="AW239" s="12" t="s">
        <v>36</v>
      </c>
      <c r="AX239" s="12" t="s">
        <v>81</v>
      </c>
      <c r="AY239" s="171" t="s">
        <v>299</v>
      </c>
    </row>
    <row r="240" spans="2:65" s="12" customFormat="1">
      <c r="B240" s="170"/>
      <c r="D240" s="149" t="s">
        <v>1489</v>
      </c>
      <c r="E240" s="171" t="s">
        <v>1</v>
      </c>
      <c r="F240" s="172" t="s">
        <v>1843</v>
      </c>
      <c r="H240" s="171" t="s">
        <v>1</v>
      </c>
      <c r="I240" s="173"/>
      <c r="L240" s="170"/>
      <c r="M240" s="174"/>
      <c r="T240" s="175"/>
      <c r="AT240" s="171" t="s">
        <v>1489</v>
      </c>
      <c r="AU240" s="171" t="s">
        <v>90</v>
      </c>
      <c r="AV240" s="12" t="s">
        <v>88</v>
      </c>
      <c r="AW240" s="12" t="s">
        <v>36</v>
      </c>
      <c r="AX240" s="12" t="s">
        <v>81</v>
      </c>
      <c r="AY240" s="171" t="s">
        <v>299</v>
      </c>
    </row>
    <row r="241" spans="2:65" s="13" customFormat="1">
      <c r="B241" s="176"/>
      <c r="D241" s="149" t="s">
        <v>1489</v>
      </c>
      <c r="E241" s="177" t="s">
        <v>1</v>
      </c>
      <c r="F241" s="178" t="s">
        <v>3519</v>
      </c>
      <c r="H241" s="179">
        <v>671.95399999999995</v>
      </c>
      <c r="I241" s="180"/>
      <c r="L241" s="176"/>
      <c r="M241" s="181"/>
      <c r="T241" s="182"/>
      <c r="AT241" s="177" t="s">
        <v>1489</v>
      </c>
      <c r="AU241" s="177" t="s">
        <v>90</v>
      </c>
      <c r="AV241" s="13" t="s">
        <v>90</v>
      </c>
      <c r="AW241" s="13" t="s">
        <v>36</v>
      </c>
      <c r="AX241" s="13" t="s">
        <v>81</v>
      </c>
      <c r="AY241" s="177" t="s">
        <v>299</v>
      </c>
    </row>
    <row r="242" spans="2:65" s="12" customFormat="1">
      <c r="B242" s="170"/>
      <c r="D242" s="149" t="s">
        <v>1489</v>
      </c>
      <c r="E242" s="171" t="s">
        <v>1</v>
      </c>
      <c r="F242" s="172" t="s">
        <v>1649</v>
      </c>
      <c r="H242" s="171" t="s">
        <v>1</v>
      </c>
      <c r="I242" s="173"/>
      <c r="L242" s="170"/>
      <c r="M242" s="174"/>
      <c r="T242" s="175"/>
      <c r="AT242" s="171" t="s">
        <v>1489</v>
      </c>
      <c r="AU242" s="171" t="s">
        <v>90</v>
      </c>
      <c r="AV242" s="12" t="s">
        <v>88</v>
      </c>
      <c r="AW242" s="12" t="s">
        <v>36</v>
      </c>
      <c r="AX242" s="12" t="s">
        <v>81</v>
      </c>
      <c r="AY242" s="171" t="s">
        <v>299</v>
      </c>
    </row>
    <row r="243" spans="2:65" s="14" customFormat="1">
      <c r="B243" s="183"/>
      <c r="D243" s="149" t="s">
        <v>1489</v>
      </c>
      <c r="E243" s="184" t="s">
        <v>1</v>
      </c>
      <c r="F243" s="185" t="s">
        <v>1496</v>
      </c>
      <c r="H243" s="186">
        <v>671.95399999999995</v>
      </c>
      <c r="I243" s="187"/>
      <c r="L243" s="183"/>
      <c r="M243" s="188"/>
      <c r="T243" s="189"/>
      <c r="AT243" s="184" t="s">
        <v>1489</v>
      </c>
      <c r="AU243" s="184" t="s">
        <v>90</v>
      </c>
      <c r="AV243" s="14" t="s">
        <v>318</v>
      </c>
      <c r="AW243" s="14" t="s">
        <v>36</v>
      </c>
      <c r="AX243" s="14" t="s">
        <v>88</v>
      </c>
      <c r="AY243" s="184" t="s">
        <v>299</v>
      </c>
    </row>
    <row r="244" spans="2:65" s="1" customFormat="1" ht="24.15" customHeight="1">
      <c r="B244" s="32"/>
      <c r="C244" s="136" t="s">
        <v>413</v>
      </c>
      <c r="D244" s="136" t="s">
        <v>302</v>
      </c>
      <c r="E244" s="137" t="s">
        <v>1670</v>
      </c>
      <c r="F244" s="138" t="s">
        <v>1671</v>
      </c>
      <c r="G244" s="139" t="s">
        <v>1520</v>
      </c>
      <c r="H244" s="140">
        <v>185.82499999999999</v>
      </c>
      <c r="I244" s="141"/>
      <c r="J244" s="142">
        <f>ROUND(I244*H244,2)</f>
        <v>0</v>
      </c>
      <c r="K244" s="138" t="s">
        <v>1487</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3520</v>
      </c>
    </row>
    <row r="245" spans="2:65" s="12" customFormat="1">
      <c r="B245" s="170"/>
      <c r="D245" s="149" t="s">
        <v>1489</v>
      </c>
      <c r="E245" s="171" t="s">
        <v>1</v>
      </c>
      <c r="F245" s="172" t="s">
        <v>1490</v>
      </c>
      <c r="H245" s="171" t="s">
        <v>1</v>
      </c>
      <c r="I245" s="173"/>
      <c r="L245" s="170"/>
      <c r="M245" s="174"/>
      <c r="T245" s="175"/>
      <c r="AT245" s="171" t="s">
        <v>1489</v>
      </c>
      <c r="AU245" s="171" t="s">
        <v>90</v>
      </c>
      <c r="AV245" s="12" t="s">
        <v>88</v>
      </c>
      <c r="AW245" s="12" t="s">
        <v>36</v>
      </c>
      <c r="AX245" s="12" t="s">
        <v>81</v>
      </c>
      <c r="AY245" s="171" t="s">
        <v>299</v>
      </c>
    </row>
    <row r="246" spans="2:65" s="12" customFormat="1">
      <c r="B246" s="170"/>
      <c r="D246" s="149" t="s">
        <v>1489</v>
      </c>
      <c r="E246" s="171" t="s">
        <v>1</v>
      </c>
      <c r="F246" s="172" t="s">
        <v>3470</v>
      </c>
      <c r="H246" s="171" t="s">
        <v>1</v>
      </c>
      <c r="I246" s="173"/>
      <c r="L246" s="170"/>
      <c r="M246" s="174"/>
      <c r="T246" s="175"/>
      <c r="AT246" s="171" t="s">
        <v>1489</v>
      </c>
      <c r="AU246" s="171" t="s">
        <v>90</v>
      </c>
      <c r="AV246" s="12" t="s">
        <v>88</v>
      </c>
      <c r="AW246" s="12" t="s">
        <v>36</v>
      </c>
      <c r="AX246" s="12" t="s">
        <v>81</v>
      </c>
      <c r="AY246" s="171" t="s">
        <v>299</v>
      </c>
    </row>
    <row r="247" spans="2:65" s="13" customFormat="1">
      <c r="B247" s="176"/>
      <c r="D247" s="149" t="s">
        <v>1489</v>
      </c>
      <c r="E247" s="177" t="s">
        <v>1</v>
      </c>
      <c r="F247" s="178" t="s">
        <v>3521</v>
      </c>
      <c r="H247" s="179">
        <v>198.34299999999999</v>
      </c>
      <c r="I247" s="180"/>
      <c r="L247" s="176"/>
      <c r="M247" s="181"/>
      <c r="T247" s="182"/>
      <c r="AT247" s="177" t="s">
        <v>1489</v>
      </c>
      <c r="AU247" s="177" t="s">
        <v>90</v>
      </c>
      <c r="AV247" s="13" t="s">
        <v>90</v>
      </c>
      <c r="AW247" s="13" t="s">
        <v>36</v>
      </c>
      <c r="AX247" s="13" t="s">
        <v>81</v>
      </c>
      <c r="AY247" s="177" t="s">
        <v>299</v>
      </c>
    </row>
    <row r="248" spans="2:65" s="13" customFormat="1">
      <c r="B248" s="176"/>
      <c r="D248" s="149" t="s">
        <v>1489</v>
      </c>
      <c r="E248" s="177" t="s">
        <v>1</v>
      </c>
      <c r="F248" s="178" t="s">
        <v>3522</v>
      </c>
      <c r="H248" s="179">
        <v>-12.518000000000001</v>
      </c>
      <c r="I248" s="180"/>
      <c r="L248" s="176"/>
      <c r="M248" s="181"/>
      <c r="T248" s="182"/>
      <c r="AT248" s="177" t="s">
        <v>1489</v>
      </c>
      <c r="AU248" s="177" t="s">
        <v>90</v>
      </c>
      <c r="AV248" s="13" t="s">
        <v>90</v>
      </c>
      <c r="AW248" s="13" t="s">
        <v>36</v>
      </c>
      <c r="AX248" s="13" t="s">
        <v>81</v>
      </c>
      <c r="AY248" s="177" t="s">
        <v>299</v>
      </c>
    </row>
    <row r="249" spans="2:65" s="14" customFormat="1">
      <c r="B249" s="183"/>
      <c r="D249" s="149" t="s">
        <v>1489</v>
      </c>
      <c r="E249" s="184" t="s">
        <v>1</v>
      </c>
      <c r="F249" s="185" t="s">
        <v>1496</v>
      </c>
      <c r="H249" s="186">
        <v>185.82499999999999</v>
      </c>
      <c r="I249" s="187"/>
      <c r="L249" s="183"/>
      <c r="M249" s="188"/>
      <c r="T249" s="189"/>
      <c r="AT249" s="184" t="s">
        <v>1489</v>
      </c>
      <c r="AU249" s="184" t="s">
        <v>90</v>
      </c>
      <c r="AV249" s="14" t="s">
        <v>318</v>
      </c>
      <c r="AW249" s="14" t="s">
        <v>36</v>
      </c>
      <c r="AX249" s="14" t="s">
        <v>88</v>
      </c>
      <c r="AY249" s="184" t="s">
        <v>299</v>
      </c>
    </row>
    <row r="250" spans="2:65" s="1" customFormat="1" ht="16.5" customHeight="1">
      <c r="B250" s="32"/>
      <c r="C250" s="158" t="s">
        <v>418</v>
      </c>
      <c r="D250" s="158" t="s">
        <v>340</v>
      </c>
      <c r="E250" s="159" t="s">
        <v>1678</v>
      </c>
      <c r="F250" s="160" t="s">
        <v>1679</v>
      </c>
      <c r="G250" s="161" t="s">
        <v>1636</v>
      </c>
      <c r="H250" s="162">
        <v>371.65</v>
      </c>
      <c r="I250" s="163"/>
      <c r="J250" s="164">
        <f>ROUND(I250*H250,2)</f>
        <v>0</v>
      </c>
      <c r="K250" s="160" t="s">
        <v>1487</v>
      </c>
      <c r="L250" s="165"/>
      <c r="M250" s="166" t="s">
        <v>1</v>
      </c>
      <c r="N250" s="167" t="s">
        <v>46</v>
      </c>
      <c r="P250" s="145">
        <f>O250*H250</f>
        <v>0</v>
      </c>
      <c r="Q250" s="145">
        <v>0</v>
      </c>
      <c r="R250" s="145">
        <f>Q250*H250</f>
        <v>0</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3523</v>
      </c>
    </row>
    <row r="251" spans="2:65" s="13" customFormat="1">
      <c r="B251" s="176"/>
      <c r="D251" s="149" t="s">
        <v>1489</v>
      </c>
      <c r="F251" s="178" t="s">
        <v>3524</v>
      </c>
      <c r="H251" s="179">
        <v>371.65</v>
      </c>
      <c r="I251" s="180"/>
      <c r="L251" s="176"/>
      <c r="M251" s="181"/>
      <c r="T251" s="182"/>
      <c r="AT251" s="177" t="s">
        <v>1489</v>
      </c>
      <c r="AU251" s="177" t="s">
        <v>90</v>
      </c>
      <c r="AV251" s="13" t="s">
        <v>90</v>
      </c>
      <c r="AW251" s="13" t="s">
        <v>4</v>
      </c>
      <c r="AX251" s="13" t="s">
        <v>88</v>
      </c>
      <c r="AY251" s="177" t="s">
        <v>299</v>
      </c>
    </row>
    <row r="252" spans="2:65" s="1" customFormat="1" ht="24.15" customHeight="1">
      <c r="B252" s="32"/>
      <c r="C252" s="136" t="s">
        <v>423</v>
      </c>
      <c r="D252" s="136" t="s">
        <v>302</v>
      </c>
      <c r="E252" s="137" t="s">
        <v>1682</v>
      </c>
      <c r="F252" s="138" t="s">
        <v>1683</v>
      </c>
      <c r="G252" s="139" t="s">
        <v>375</v>
      </c>
      <c r="H252" s="140">
        <v>23.08</v>
      </c>
      <c r="I252" s="141"/>
      <c r="J252" s="142">
        <f>ROUND(I252*H252,2)</f>
        <v>0</v>
      </c>
      <c r="K252" s="138" t="s">
        <v>1487</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3525</v>
      </c>
    </row>
    <row r="253" spans="2:65" s="12" customFormat="1">
      <c r="B253" s="170"/>
      <c r="D253" s="149" t="s">
        <v>1489</v>
      </c>
      <c r="E253" s="171" t="s">
        <v>1</v>
      </c>
      <c r="F253" s="172" t="s">
        <v>1490</v>
      </c>
      <c r="H253" s="171" t="s">
        <v>1</v>
      </c>
      <c r="I253" s="173"/>
      <c r="L253" s="170"/>
      <c r="M253" s="174"/>
      <c r="T253" s="175"/>
      <c r="AT253" s="171" t="s">
        <v>1489</v>
      </c>
      <c r="AU253" s="171" t="s">
        <v>90</v>
      </c>
      <c r="AV253" s="12" t="s">
        <v>88</v>
      </c>
      <c r="AW253" s="12" t="s">
        <v>36</v>
      </c>
      <c r="AX253" s="12" t="s">
        <v>81</v>
      </c>
      <c r="AY253" s="171" t="s">
        <v>299</v>
      </c>
    </row>
    <row r="254" spans="2:65" s="12" customFormat="1">
      <c r="B254" s="170"/>
      <c r="D254" s="149" t="s">
        <v>1489</v>
      </c>
      <c r="E254" s="171" t="s">
        <v>1</v>
      </c>
      <c r="F254" s="172" t="s">
        <v>3470</v>
      </c>
      <c r="H254" s="171" t="s">
        <v>1</v>
      </c>
      <c r="I254" s="173"/>
      <c r="L254" s="170"/>
      <c r="M254" s="174"/>
      <c r="T254" s="175"/>
      <c r="AT254" s="171" t="s">
        <v>1489</v>
      </c>
      <c r="AU254" s="171" t="s">
        <v>90</v>
      </c>
      <c r="AV254" s="12" t="s">
        <v>88</v>
      </c>
      <c r="AW254" s="12" t="s">
        <v>36</v>
      </c>
      <c r="AX254" s="12" t="s">
        <v>81</v>
      </c>
      <c r="AY254" s="171" t="s">
        <v>299</v>
      </c>
    </row>
    <row r="255" spans="2:65" s="13" customFormat="1">
      <c r="B255" s="176"/>
      <c r="D255" s="149" t="s">
        <v>1489</v>
      </c>
      <c r="E255" s="177" t="s">
        <v>1</v>
      </c>
      <c r="F255" s="178" t="s">
        <v>3526</v>
      </c>
      <c r="H255" s="179">
        <v>23.08</v>
      </c>
      <c r="I255" s="180"/>
      <c r="L255" s="176"/>
      <c r="M255" s="181"/>
      <c r="T255" s="182"/>
      <c r="AT255" s="177" t="s">
        <v>1489</v>
      </c>
      <c r="AU255" s="177" t="s">
        <v>90</v>
      </c>
      <c r="AV255" s="13" t="s">
        <v>90</v>
      </c>
      <c r="AW255" s="13" t="s">
        <v>36</v>
      </c>
      <c r="AX255" s="13" t="s">
        <v>88</v>
      </c>
      <c r="AY255" s="177" t="s">
        <v>299</v>
      </c>
    </row>
    <row r="256" spans="2:65" s="1" customFormat="1" ht="24.15" customHeight="1">
      <c r="B256" s="32"/>
      <c r="C256" s="136" t="s">
        <v>428</v>
      </c>
      <c r="D256" s="136" t="s">
        <v>302</v>
      </c>
      <c r="E256" s="137" t="s">
        <v>1686</v>
      </c>
      <c r="F256" s="138" t="s">
        <v>1687</v>
      </c>
      <c r="G256" s="139" t="s">
        <v>375</v>
      </c>
      <c r="H256" s="140">
        <v>23.08</v>
      </c>
      <c r="I256" s="141"/>
      <c r="J256" s="142">
        <f>ROUND(I256*H256,2)</f>
        <v>0</v>
      </c>
      <c r="K256" s="138" t="s">
        <v>1487</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3527</v>
      </c>
    </row>
    <row r="257" spans="2:65" s="1" customFormat="1" ht="16.5" customHeight="1">
      <c r="B257" s="32"/>
      <c r="C257" s="158" t="s">
        <v>433</v>
      </c>
      <c r="D257" s="158" t="s">
        <v>340</v>
      </c>
      <c r="E257" s="159" t="s">
        <v>1689</v>
      </c>
      <c r="F257" s="160" t="s">
        <v>1690</v>
      </c>
      <c r="G257" s="161" t="s">
        <v>822</v>
      </c>
      <c r="H257" s="162">
        <v>0.57699999999999996</v>
      </c>
      <c r="I257" s="163"/>
      <c r="J257" s="164">
        <f>ROUND(I257*H257,2)</f>
        <v>0</v>
      </c>
      <c r="K257" s="160" t="s">
        <v>1487</v>
      </c>
      <c r="L257" s="165"/>
      <c r="M257" s="166" t="s">
        <v>1</v>
      </c>
      <c r="N257" s="167" t="s">
        <v>46</v>
      </c>
      <c r="P257" s="145">
        <f>O257*H257</f>
        <v>0</v>
      </c>
      <c r="Q257" s="145">
        <v>1E-3</v>
      </c>
      <c r="R257" s="145">
        <f>Q257*H257</f>
        <v>5.7699999999999993E-4</v>
      </c>
      <c r="S257" s="145">
        <v>0</v>
      </c>
      <c r="T257" s="146">
        <f>S257*H257</f>
        <v>0</v>
      </c>
      <c r="AR257" s="147" t="s">
        <v>337</v>
      </c>
      <c r="AT257" s="147" t="s">
        <v>340</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3528</v>
      </c>
    </row>
    <row r="258" spans="2:65" s="13" customFormat="1">
      <c r="B258" s="176"/>
      <c r="D258" s="149" t="s">
        <v>1489</v>
      </c>
      <c r="F258" s="178" t="s">
        <v>3529</v>
      </c>
      <c r="H258" s="179">
        <v>0.57699999999999996</v>
      </c>
      <c r="I258" s="180"/>
      <c r="L258" s="176"/>
      <c r="M258" s="181"/>
      <c r="T258" s="182"/>
      <c r="AT258" s="177" t="s">
        <v>1489</v>
      </c>
      <c r="AU258" s="177" t="s">
        <v>90</v>
      </c>
      <c r="AV258" s="13" t="s">
        <v>90</v>
      </c>
      <c r="AW258" s="13" t="s">
        <v>4</v>
      </c>
      <c r="AX258" s="13" t="s">
        <v>88</v>
      </c>
      <c r="AY258" s="177" t="s">
        <v>299</v>
      </c>
    </row>
    <row r="259" spans="2:65" s="11" customFormat="1" ht="22.95" customHeight="1">
      <c r="B259" s="124"/>
      <c r="D259" s="125" t="s">
        <v>80</v>
      </c>
      <c r="E259" s="134" t="s">
        <v>90</v>
      </c>
      <c r="F259" s="134" t="s">
        <v>1693</v>
      </c>
      <c r="I259" s="127"/>
      <c r="J259" s="135">
        <f>BK259</f>
        <v>0</v>
      </c>
      <c r="L259" s="124"/>
      <c r="M259" s="129"/>
      <c r="P259" s="130">
        <f>SUM(P260:P267)</f>
        <v>0</v>
      </c>
      <c r="R259" s="130">
        <f>SUM(R260:R267)</f>
        <v>0.15426669999999998</v>
      </c>
      <c r="T259" s="131">
        <f>SUM(T260:T267)</f>
        <v>0</v>
      </c>
      <c r="AR259" s="125" t="s">
        <v>88</v>
      </c>
      <c r="AT259" s="132" t="s">
        <v>80</v>
      </c>
      <c r="AU259" s="132" t="s">
        <v>88</v>
      </c>
      <c r="AY259" s="125" t="s">
        <v>299</v>
      </c>
      <c r="BK259" s="133">
        <f>SUM(BK260:BK267)</f>
        <v>0</v>
      </c>
    </row>
    <row r="260" spans="2:65" s="1" customFormat="1" ht="24.15" customHeight="1">
      <c r="B260" s="32"/>
      <c r="C260" s="136" t="s">
        <v>438</v>
      </c>
      <c r="D260" s="136" t="s">
        <v>302</v>
      </c>
      <c r="E260" s="137" t="s">
        <v>1694</v>
      </c>
      <c r="F260" s="138" t="s">
        <v>1695</v>
      </c>
      <c r="G260" s="139" t="s">
        <v>1520</v>
      </c>
      <c r="H260" s="140">
        <v>29.64</v>
      </c>
      <c r="I260" s="141"/>
      <c r="J260" s="142">
        <f>ROUND(I260*H260,2)</f>
        <v>0</v>
      </c>
      <c r="K260" s="138" t="s">
        <v>1487</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3530</v>
      </c>
    </row>
    <row r="261" spans="2:65" s="12" customFormat="1">
      <c r="B261" s="170"/>
      <c r="D261" s="149" t="s">
        <v>1489</v>
      </c>
      <c r="E261" s="171" t="s">
        <v>1</v>
      </c>
      <c r="F261" s="172" t="s">
        <v>1490</v>
      </c>
      <c r="H261" s="171" t="s">
        <v>1</v>
      </c>
      <c r="I261" s="173"/>
      <c r="L261" s="170"/>
      <c r="M261" s="174"/>
      <c r="T261" s="175"/>
      <c r="AT261" s="171" t="s">
        <v>1489</v>
      </c>
      <c r="AU261" s="171" t="s">
        <v>90</v>
      </c>
      <c r="AV261" s="12" t="s">
        <v>88</v>
      </c>
      <c r="AW261" s="12" t="s">
        <v>36</v>
      </c>
      <c r="AX261" s="12" t="s">
        <v>81</v>
      </c>
      <c r="AY261" s="171" t="s">
        <v>299</v>
      </c>
    </row>
    <row r="262" spans="2:65" s="12" customFormat="1">
      <c r="B262" s="170"/>
      <c r="D262" s="149" t="s">
        <v>1489</v>
      </c>
      <c r="E262" s="171" t="s">
        <v>1</v>
      </c>
      <c r="F262" s="172" t="s">
        <v>3470</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3531</v>
      </c>
      <c r="H263" s="179">
        <v>29.64</v>
      </c>
      <c r="I263" s="180"/>
      <c r="L263" s="176"/>
      <c r="M263" s="181"/>
      <c r="T263" s="182"/>
      <c r="AT263" s="177" t="s">
        <v>1489</v>
      </c>
      <c r="AU263" s="177" t="s">
        <v>90</v>
      </c>
      <c r="AV263" s="13" t="s">
        <v>90</v>
      </c>
      <c r="AW263" s="13" t="s">
        <v>36</v>
      </c>
      <c r="AX263" s="13" t="s">
        <v>88</v>
      </c>
      <c r="AY263" s="177" t="s">
        <v>299</v>
      </c>
    </row>
    <row r="264" spans="2:65" s="1" customFormat="1" ht="24.15" customHeight="1">
      <c r="B264" s="32"/>
      <c r="C264" s="136" t="s">
        <v>444</v>
      </c>
      <c r="D264" s="136" t="s">
        <v>302</v>
      </c>
      <c r="E264" s="137" t="s">
        <v>1698</v>
      </c>
      <c r="F264" s="138" t="s">
        <v>1699</v>
      </c>
      <c r="G264" s="139" t="s">
        <v>647</v>
      </c>
      <c r="H264" s="140">
        <v>314.83</v>
      </c>
      <c r="I264" s="141"/>
      <c r="J264" s="142">
        <f>ROUND(I264*H264,2)</f>
        <v>0</v>
      </c>
      <c r="K264" s="138" t="s">
        <v>1487</v>
      </c>
      <c r="L264" s="32"/>
      <c r="M264" s="143" t="s">
        <v>1</v>
      </c>
      <c r="N264" s="144" t="s">
        <v>46</v>
      </c>
      <c r="P264" s="145">
        <f>O264*H264</f>
        <v>0</v>
      </c>
      <c r="Q264" s="145">
        <v>4.8999999999999998E-4</v>
      </c>
      <c r="R264" s="145">
        <f>Q264*H264</f>
        <v>0.15426669999999998</v>
      </c>
      <c r="S264" s="145">
        <v>0</v>
      </c>
      <c r="T264" s="146">
        <f>S264*H264</f>
        <v>0</v>
      </c>
      <c r="AR264" s="147" t="s">
        <v>318</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3532</v>
      </c>
    </row>
    <row r="265" spans="2:65" s="12" customFormat="1">
      <c r="B265" s="170"/>
      <c r="D265" s="149" t="s">
        <v>1489</v>
      </c>
      <c r="E265" s="171" t="s">
        <v>1</v>
      </c>
      <c r="F265" s="172" t="s">
        <v>1490</v>
      </c>
      <c r="H265" s="171" t="s">
        <v>1</v>
      </c>
      <c r="I265" s="173"/>
      <c r="L265" s="170"/>
      <c r="M265" s="174"/>
      <c r="T265" s="175"/>
      <c r="AT265" s="171" t="s">
        <v>1489</v>
      </c>
      <c r="AU265" s="171" t="s">
        <v>90</v>
      </c>
      <c r="AV265" s="12" t="s">
        <v>88</v>
      </c>
      <c r="AW265" s="12" t="s">
        <v>36</v>
      </c>
      <c r="AX265" s="12" t="s">
        <v>81</v>
      </c>
      <c r="AY265" s="171" t="s">
        <v>299</v>
      </c>
    </row>
    <row r="266" spans="2:65" s="12" customFormat="1">
      <c r="B266" s="170"/>
      <c r="D266" s="149" t="s">
        <v>1489</v>
      </c>
      <c r="E266" s="171" t="s">
        <v>1</v>
      </c>
      <c r="F266" s="172" t="s">
        <v>3470</v>
      </c>
      <c r="H266" s="171" t="s">
        <v>1</v>
      </c>
      <c r="I266" s="173"/>
      <c r="L266" s="170"/>
      <c r="M266" s="174"/>
      <c r="T266" s="175"/>
      <c r="AT266" s="171" t="s">
        <v>1489</v>
      </c>
      <c r="AU266" s="171" t="s">
        <v>90</v>
      </c>
      <c r="AV266" s="12" t="s">
        <v>88</v>
      </c>
      <c r="AW266" s="12" t="s">
        <v>36</v>
      </c>
      <c r="AX266" s="12" t="s">
        <v>81</v>
      </c>
      <c r="AY266" s="171" t="s">
        <v>299</v>
      </c>
    </row>
    <row r="267" spans="2:65" s="13" customFormat="1">
      <c r="B267" s="176"/>
      <c r="D267" s="149" t="s">
        <v>1489</v>
      </c>
      <c r="E267" s="177" t="s">
        <v>1</v>
      </c>
      <c r="F267" s="178" t="s">
        <v>3533</v>
      </c>
      <c r="H267" s="179">
        <v>314.83</v>
      </c>
      <c r="I267" s="180"/>
      <c r="L267" s="176"/>
      <c r="M267" s="181"/>
      <c r="T267" s="182"/>
      <c r="AT267" s="177" t="s">
        <v>1489</v>
      </c>
      <c r="AU267" s="177" t="s">
        <v>90</v>
      </c>
      <c r="AV267" s="13" t="s">
        <v>90</v>
      </c>
      <c r="AW267" s="13" t="s">
        <v>36</v>
      </c>
      <c r="AX267" s="13" t="s">
        <v>88</v>
      </c>
      <c r="AY267" s="177" t="s">
        <v>299</v>
      </c>
    </row>
    <row r="268" spans="2:65" s="11" customFormat="1" ht="22.95" customHeight="1">
      <c r="B268" s="124"/>
      <c r="D268" s="125" t="s">
        <v>80</v>
      </c>
      <c r="E268" s="134" t="s">
        <v>318</v>
      </c>
      <c r="F268" s="134" t="s">
        <v>1702</v>
      </c>
      <c r="I268" s="127"/>
      <c r="J268" s="135">
        <f>BK268</f>
        <v>0</v>
      </c>
      <c r="L268" s="124"/>
      <c r="M268" s="129"/>
      <c r="P268" s="130">
        <f>SUM(P269:P283)</f>
        <v>0</v>
      </c>
      <c r="R268" s="130">
        <f>SUM(R269:R283)</f>
        <v>9.4559999999999991E-3</v>
      </c>
      <c r="T268" s="131">
        <f>SUM(T269:T283)</f>
        <v>0</v>
      </c>
      <c r="AR268" s="125" t="s">
        <v>88</v>
      </c>
      <c r="AT268" s="132" t="s">
        <v>80</v>
      </c>
      <c r="AU268" s="132" t="s">
        <v>88</v>
      </c>
      <c r="AY268" s="125" t="s">
        <v>299</v>
      </c>
      <c r="BK268" s="133">
        <f>SUM(BK269:BK283)</f>
        <v>0</v>
      </c>
    </row>
    <row r="269" spans="2:65" s="1" customFormat="1" ht="16.5" customHeight="1">
      <c r="B269" s="32"/>
      <c r="C269" s="136" t="s">
        <v>448</v>
      </c>
      <c r="D269" s="136" t="s">
        <v>302</v>
      </c>
      <c r="E269" s="137" t="s">
        <v>1703</v>
      </c>
      <c r="F269" s="138" t="s">
        <v>1704</v>
      </c>
      <c r="G269" s="139" t="s">
        <v>1520</v>
      </c>
      <c r="H269" s="140">
        <v>57.761000000000003</v>
      </c>
      <c r="I269" s="141"/>
      <c r="J269" s="142">
        <f>ROUND(I269*H269,2)</f>
        <v>0</v>
      </c>
      <c r="K269" s="138" t="s">
        <v>1487</v>
      </c>
      <c r="L269" s="32"/>
      <c r="M269" s="143" t="s">
        <v>1</v>
      </c>
      <c r="N269" s="144" t="s">
        <v>46</v>
      </c>
      <c r="P269" s="145">
        <f>O269*H269</f>
        <v>0</v>
      </c>
      <c r="Q269" s="145">
        <v>0</v>
      </c>
      <c r="R269" s="145">
        <f>Q269*H269</f>
        <v>0</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3534</v>
      </c>
    </row>
    <row r="270" spans="2:65" s="12" customFormat="1">
      <c r="B270" s="170"/>
      <c r="D270" s="149" t="s">
        <v>1489</v>
      </c>
      <c r="E270" s="171" t="s">
        <v>1</v>
      </c>
      <c r="F270" s="172" t="s">
        <v>1490</v>
      </c>
      <c r="H270" s="171" t="s">
        <v>1</v>
      </c>
      <c r="I270" s="173"/>
      <c r="L270" s="170"/>
      <c r="M270" s="174"/>
      <c r="T270" s="175"/>
      <c r="AT270" s="171" t="s">
        <v>1489</v>
      </c>
      <c r="AU270" s="171" t="s">
        <v>90</v>
      </c>
      <c r="AV270" s="12" t="s">
        <v>88</v>
      </c>
      <c r="AW270" s="12" t="s">
        <v>36</v>
      </c>
      <c r="AX270" s="12" t="s">
        <v>81</v>
      </c>
      <c r="AY270" s="171" t="s">
        <v>299</v>
      </c>
    </row>
    <row r="271" spans="2:65" s="12" customFormat="1">
      <c r="B271" s="170"/>
      <c r="D271" s="149" t="s">
        <v>1489</v>
      </c>
      <c r="E271" s="171" t="s">
        <v>1</v>
      </c>
      <c r="F271" s="172" t="s">
        <v>3470</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3535</v>
      </c>
      <c r="H272" s="179">
        <v>56.668999999999997</v>
      </c>
      <c r="I272" s="180"/>
      <c r="L272" s="176"/>
      <c r="M272" s="181"/>
      <c r="T272" s="182"/>
      <c r="AT272" s="177" t="s">
        <v>1489</v>
      </c>
      <c r="AU272" s="177" t="s">
        <v>90</v>
      </c>
      <c r="AV272" s="13" t="s">
        <v>90</v>
      </c>
      <c r="AW272" s="13" t="s">
        <v>36</v>
      </c>
      <c r="AX272" s="13" t="s">
        <v>81</v>
      </c>
      <c r="AY272" s="177" t="s">
        <v>299</v>
      </c>
    </row>
    <row r="273" spans="2:65" s="13" customFormat="1">
      <c r="B273" s="176"/>
      <c r="D273" s="149" t="s">
        <v>1489</v>
      </c>
      <c r="E273" s="177" t="s">
        <v>1</v>
      </c>
      <c r="F273" s="178" t="s">
        <v>2229</v>
      </c>
      <c r="H273" s="179">
        <v>1.0920000000000001</v>
      </c>
      <c r="I273" s="180"/>
      <c r="L273" s="176"/>
      <c r="M273" s="181"/>
      <c r="T273" s="182"/>
      <c r="AT273" s="177" t="s">
        <v>1489</v>
      </c>
      <c r="AU273" s="177" t="s">
        <v>90</v>
      </c>
      <c r="AV273" s="13" t="s">
        <v>90</v>
      </c>
      <c r="AW273" s="13" t="s">
        <v>36</v>
      </c>
      <c r="AX273" s="13" t="s">
        <v>81</v>
      </c>
      <c r="AY273" s="177" t="s">
        <v>299</v>
      </c>
    </row>
    <row r="274" spans="2:65" s="14" customFormat="1">
      <c r="B274" s="183"/>
      <c r="D274" s="149" t="s">
        <v>1489</v>
      </c>
      <c r="E274" s="184" t="s">
        <v>1</v>
      </c>
      <c r="F274" s="185" t="s">
        <v>1496</v>
      </c>
      <c r="H274" s="186">
        <v>57.761000000000003</v>
      </c>
      <c r="I274" s="187"/>
      <c r="L274" s="183"/>
      <c r="M274" s="188"/>
      <c r="T274" s="189"/>
      <c r="AT274" s="184" t="s">
        <v>1489</v>
      </c>
      <c r="AU274" s="184" t="s">
        <v>90</v>
      </c>
      <c r="AV274" s="14" t="s">
        <v>318</v>
      </c>
      <c r="AW274" s="14" t="s">
        <v>36</v>
      </c>
      <c r="AX274" s="14" t="s">
        <v>88</v>
      </c>
      <c r="AY274" s="184" t="s">
        <v>299</v>
      </c>
    </row>
    <row r="275" spans="2:65" s="1" customFormat="1" ht="33" customHeight="1">
      <c r="B275" s="32"/>
      <c r="C275" s="136" t="s">
        <v>452</v>
      </c>
      <c r="D275" s="136" t="s">
        <v>302</v>
      </c>
      <c r="E275" s="137" t="s">
        <v>1714</v>
      </c>
      <c r="F275" s="138" t="s">
        <v>1715</v>
      </c>
      <c r="G275" s="139" t="s">
        <v>1520</v>
      </c>
      <c r="H275" s="140">
        <v>0.45</v>
      </c>
      <c r="I275" s="141"/>
      <c r="J275" s="142">
        <f>ROUND(I275*H275,2)</f>
        <v>0</v>
      </c>
      <c r="K275" s="138" t="s">
        <v>1487</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3536</v>
      </c>
    </row>
    <row r="276" spans="2:65" s="12" customFormat="1">
      <c r="B276" s="170"/>
      <c r="D276" s="149" t="s">
        <v>1489</v>
      </c>
      <c r="E276" s="171" t="s">
        <v>1</v>
      </c>
      <c r="F276" s="172" t="s">
        <v>1490</v>
      </c>
      <c r="H276" s="171" t="s">
        <v>1</v>
      </c>
      <c r="I276" s="173"/>
      <c r="L276" s="170"/>
      <c r="M276" s="174"/>
      <c r="T276" s="175"/>
      <c r="AT276" s="171" t="s">
        <v>1489</v>
      </c>
      <c r="AU276" s="171" t="s">
        <v>90</v>
      </c>
      <c r="AV276" s="12" t="s">
        <v>88</v>
      </c>
      <c r="AW276" s="12" t="s">
        <v>36</v>
      </c>
      <c r="AX276" s="12" t="s">
        <v>81</v>
      </c>
      <c r="AY276" s="171" t="s">
        <v>299</v>
      </c>
    </row>
    <row r="277" spans="2:65" s="12" customFormat="1">
      <c r="B277" s="170"/>
      <c r="D277" s="149" t="s">
        <v>1489</v>
      </c>
      <c r="E277" s="171" t="s">
        <v>1</v>
      </c>
      <c r="F277" s="172" t="s">
        <v>3470</v>
      </c>
      <c r="H277" s="171" t="s">
        <v>1</v>
      </c>
      <c r="I277" s="173"/>
      <c r="L277" s="170"/>
      <c r="M277" s="174"/>
      <c r="T277" s="175"/>
      <c r="AT277" s="171" t="s">
        <v>1489</v>
      </c>
      <c r="AU277" s="171" t="s">
        <v>90</v>
      </c>
      <c r="AV277" s="12" t="s">
        <v>88</v>
      </c>
      <c r="AW277" s="12" t="s">
        <v>36</v>
      </c>
      <c r="AX277" s="12" t="s">
        <v>81</v>
      </c>
      <c r="AY277" s="171" t="s">
        <v>299</v>
      </c>
    </row>
    <row r="278" spans="2:65" s="13" customFormat="1">
      <c r="B278" s="176"/>
      <c r="D278" s="149" t="s">
        <v>1489</v>
      </c>
      <c r="E278" s="177" t="s">
        <v>1</v>
      </c>
      <c r="F278" s="178" t="s">
        <v>3537</v>
      </c>
      <c r="H278" s="179">
        <v>0.45</v>
      </c>
      <c r="I278" s="180"/>
      <c r="L278" s="176"/>
      <c r="M278" s="181"/>
      <c r="T278" s="182"/>
      <c r="AT278" s="177" t="s">
        <v>1489</v>
      </c>
      <c r="AU278" s="177" t="s">
        <v>90</v>
      </c>
      <c r="AV278" s="13" t="s">
        <v>90</v>
      </c>
      <c r="AW278" s="13" t="s">
        <v>36</v>
      </c>
      <c r="AX278" s="13" t="s">
        <v>88</v>
      </c>
      <c r="AY278" s="177" t="s">
        <v>299</v>
      </c>
    </row>
    <row r="279" spans="2:65" s="1" customFormat="1" ht="33" customHeight="1">
      <c r="B279" s="32"/>
      <c r="C279" s="136" t="s">
        <v>457</v>
      </c>
      <c r="D279" s="136" t="s">
        <v>302</v>
      </c>
      <c r="E279" s="137" t="s">
        <v>1721</v>
      </c>
      <c r="F279" s="138" t="s">
        <v>1722</v>
      </c>
      <c r="G279" s="139" t="s">
        <v>375</v>
      </c>
      <c r="H279" s="140">
        <v>1.2</v>
      </c>
      <c r="I279" s="141"/>
      <c r="J279" s="142">
        <f>ROUND(I279*H279,2)</f>
        <v>0</v>
      </c>
      <c r="K279" s="138" t="s">
        <v>1487</v>
      </c>
      <c r="L279" s="32"/>
      <c r="M279" s="143" t="s">
        <v>1</v>
      </c>
      <c r="N279" s="144" t="s">
        <v>46</v>
      </c>
      <c r="P279" s="145">
        <f>O279*H279</f>
        <v>0</v>
      </c>
      <c r="Q279" s="145">
        <v>7.8799999999999999E-3</v>
      </c>
      <c r="R279" s="145">
        <f>Q279*H279</f>
        <v>9.4559999999999991E-3</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3538</v>
      </c>
    </row>
    <row r="280" spans="2:65" s="12" customFormat="1">
      <c r="B280" s="170"/>
      <c r="D280" s="149" t="s">
        <v>1489</v>
      </c>
      <c r="E280" s="171" t="s">
        <v>1</v>
      </c>
      <c r="F280" s="172" t="s">
        <v>1490</v>
      </c>
      <c r="H280" s="171" t="s">
        <v>1</v>
      </c>
      <c r="I280" s="173"/>
      <c r="L280" s="170"/>
      <c r="M280" s="174"/>
      <c r="T280" s="175"/>
      <c r="AT280" s="171" t="s">
        <v>1489</v>
      </c>
      <c r="AU280" s="171" t="s">
        <v>90</v>
      </c>
      <c r="AV280" s="12" t="s">
        <v>88</v>
      </c>
      <c r="AW280" s="12" t="s">
        <v>36</v>
      </c>
      <c r="AX280" s="12" t="s">
        <v>81</v>
      </c>
      <c r="AY280" s="171" t="s">
        <v>299</v>
      </c>
    </row>
    <row r="281" spans="2:65" s="12" customFormat="1">
      <c r="B281" s="170"/>
      <c r="D281" s="149" t="s">
        <v>1489</v>
      </c>
      <c r="E281" s="171" t="s">
        <v>1</v>
      </c>
      <c r="F281" s="172" t="s">
        <v>3470</v>
      </c>
      <c r="H281" s="171" t="s">
        <v>1</v>
      </c>
      <c r="I281" s="173"/>
      <c r="L281" s="170"/>
      <c r="M281" s="174"/>
      <c r="T281" s="175"/>
      <c r="AT281" s="171" t="s">
        <v>1489</v>
      </c>
      <c r="AU281" s="171" t="s">
        <v>90</v>
      </c>
      <c r="AV281" s="12" t="s">
        <v>88</v>
      </c>
      <c r="AW281" s="12" t="s">
        <v>36</v>
      </c>
      <c r="AX281" s="12" t="s">
        <v>81</v>
      </c>
      <c r="AY281" s="171" t="s">
        <v>299</v>
      </c>
    </row>
    <row r="282" spans="2:65" s="13" customFormat="1">
      <c r="B282" s="176"/>
      <c r="D282" s="149" t="s">
        <v>1489</v>
      </c>
      <c r="E282" s="177" t="s">
        <v>1</v>
      </c>
      <c r="F282" s="178" t="s">
        <v>1958</v>
      </c>
      <c r="H282" s="179">
        <v>1.2</v>
      </c>
      <c r="I282" s="180"/>
      <c r="L282" s="176"/>
      <c r="M282" s="181"/>
      <c r="T282" s="182"/>
      <c r="AT282" s="177" t="s">
        <v>1489</v>
      </c>
      <c r="AU282" s="177" t="s">
        <v>90</v>
      </c>
      <c r="AV282" s="13" t="s">
        <v>90</v>
      </c>
      <c r="AW282" s="13" t="s">
        <v>36</v>
      </c>
      <c r="AX282" s="13" t="s">
        <v>88</v>
      </c>
      <c r="AY282" s="177" t="s">
        <v>299</v>
      </c>
    </row>
    <row r="283" spans="2:65" s="1" customFormat="1" ht="37.950000000000003" customHeight="1">
      <c r="B283" s="32"/>
      <c r="C283" s="136" t="s">
        <v>461</v>
      </c>
      <c r="D283" s="136" t="s">
        <v>302</v>
      </c>
      <c r="E283" s="137" t="s">
        <v>1725</v>
      </c>
      <c r="F283" s="138" t="s">
        <v>1726</v>
      </c>
      <c r="G283" s="139" t="s">
        <v>375</v>
      </c>
      <c r="H283" s="140">
        <v>1.2</v>
      </c>
      <c r="I283" s="141"/>
      <c r="J283" s="142">
        <f>ROUND(I283*H283,2)</f>
        <v>0</v>
      </c>
      <c r="K283" s="138" t="s">
        <v>1487</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3539</v>
      </c>
    </row>
    <row r="284" spans="2:65" s="11" customFormat="1" ht="22.95" customHeight="1">
      <c r="B284" s="124"/>
      <c r="D284" s="125" t="s">
        <v>80</v>
      </c>
      <c r="E284" s="134" t="s">
        <v>323</v>
      </c>
      <c r="F284" s="134" t="s">
        <v>2121</v>
      </c>
      <c r="I284" s="127"/>
      <c r="J284" s="135">
        <f>BK284</f>
        <v>0</v>
      </c>
      <c r="L284" s="124"/>
      <c r="M284" s="129"/>
      <c r="P284" s="130">
        <f>SUM(P285:P291)</f>
        <v>0</v>
      </c>
      <c r="R284" s="130">
        <f>SUM(R285:R291)</f>
        <v>0.33908379999999994</v>
      </c>
      <c r="T284" s="131">
        <f>SUM(T285:T291)</f>
        <v>0</v>
      </c>
      <c r="AR284" s="125" t="s">
        <v>88</v>
      </c>
      <c r="AT284" s="132" t="s">
        <v>80</v>
      </c>
      <c r="AU284" s="132" t="s">
        <v>88</v>
      </c>
      <c r="AY284" s="125" t="s">
        <v>299</v>
      </c>
      <c r="BK284" s="133">
        <f>SUM(BK285:BK291)</f>
        <v>0</v>
      </c>
    </row>
    <row r="285" spans="2:65" s="1" customFormat="1" ht="24.15" customHeight="1">
      <c r="B285" s="32"/>
      <c r="C285" s="136" t="s">
        <v>465</v>
      </c>
      <c r="D285" s="136" t="s">
        <v>302</v>
      </c>
      <c r="E285" s="137" t="s">
        <v>2122</v>
      </c>
      <c r="F285" s="138" t="s">
        <v>2123</v>
      </c>
      <c r="G285" s="139" t="s">
        <v>375</v>
      </c>
      <c r="H285" s="140">
        <v>0.56499999999999995</v>
      </c>
      <c r="I285" s="141"/>
      <c r="J285" s="142">
        <f>ROUND(I285*H285,2)</f>
        <v>0</v>
      </c>
      <c r="K285" s="138" t="s">
        <v>1</v>
      </c>
      <c r="L285" s="32"/>
      <c r="M285" s="143" t="s">
        <v>1</v>
      </c>
      <c r="N285" s="144" t="s">
        <v>46</v>
      </c>
      <c r="P285" s="145">
        <f>O285*H285</f>
        <v>0</v>
      </c>
      <c r="Q285" s="145">
        <v>0.17871999999999999</v>
      </c>
      <c r="R285" s="145">
        <f>Q285*H285</f>
        <v>0.10097679999999999</v>
      </c>
      <c r="S285" s="145">
        <v>0</v>
      </c>
      <c r="T285" s="146">
        <f>S285*H285</f>
        <v>0</v>
      </c>
      <c r="AR285" s="147" t="s">
        <v>318</v>
      </c>
      <c r="AT285" s="147" t="s">
        <v>302</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3540</v>
      </c>
    </row>
    <row r="286" spans="2:65" s="12" customFormat="1">
      <c r="B286" s="170"/>
      <c r="D286" s="149" t="s">
        <v>1489</v>
      </c>
      <c r="E286" s="171" t="s">
        <v>1</v>
      </c>
      <c r="F286" s="172" t="s">
        <v>1490</v>
      </c>
      <c r="H286" s="171" t="s">
        <v>1</v>
      </c>
      <c r="I286" s="173"/>
      <c r="L286" s="170"/>
      <c r="M286" s="174"/>
      <c r="T286" s="175"/>
      <c r="AT286" s="171" t="s">
        <v>1489</v>
      </c>
      <c r="AU286" s="171" t="s">
        <v>90</v>
      </c>
      <c r="AV286" s="12" t="s">
        <v>88</v>
      </c>
      <c r="AW286" s="12" t="s">
        <v>36</v>
      </c>
      <c r="AX286" s="12" t="s">
        <v>81</v>
      </c>
      <c r="AY286" s="171" t="s">
        <v>299</v>
      </c>
    </row>
    <row r="287" spans="2:65" s="12" customFormat="1">
      <c r="B287" s="170"/>
      <c r="D287" s="149" t="s">
        <v>1489</v>
      </c>
      <c r="E287" s="171" t="s">
        <v>1</v>
      </c>
      <c r="F287" s="172" t="s">
        <v>3470</v>
      </c>
      <c r="H287" s="171" t="s">
        <v>1</v>
      </c>
      <c r="I287" s="173"/>
      <c r="L287" s="170"/>
      <c r="M287" s="174"/>
      <c r="T287" s="175"/>
      <c r="AT287" s="171" t="s">
        <v>1489</v>
      </c>
      <c r="AU287" s="171" t="s">
        <v>90</v>
      </c>
      <c r="AV287" s="12" t="s">
        <v>88</v>
      </c>
      <c r="AW287" s="12" t="s">
        <v>36</v>
      </c>
      <c r="AX287" s="12" t="s">
        <v>81</v>
      </c>
      <c r="AY287" s="171" t="s">
        <v>299</v>
      </c>
    </row>
    <row r="288" spans="2:65" s="12" customFormat="1">
      <c r="B288" s="170"/>
      <c r="D288" s="149" t="s">
        <v>1489</v>
      </c>
      <c r="E288" s="171" t="s">
        <v>1</v>
      </c>
      <c r="F288" s="172" t="s">
        <v>2125</v>
      </c>
      <c r="H288" s="171" t="s">
        <v>1</v>
      </c>
      <c r="I288" s="173"/>
      <c r="L288" s="170"/>
      <c r="M288" s="174"/>
      <c r="T288" s="175"/>
      <c r="AT288" s="171" t="s">
        <v>1489</v>
      </c>
      <c r="AU288" s="171" t="s">
        <v>90</v>
      </c>
      <c r="AV288" s="12" t="s">
        <v>88</v>
      </c>
      <c r="AW288" s="12" t="s">
        <v>36</v>
      </c>
      <c r="AX288" s="12" t="s">
        <v>81</v>
      </c>
      <c r="AY288" s="171" t="s">
        <v>299</v>
      </c>
    </row>
    <row r="289" spans="2:65" s="13" customFormat="1">
      <c r="B289" s="176"/>
      <c r="D289" s="149" t="s">
        <v>1489</v>
      </c>
      <c r="E289" s="177" t="s">
        <v>1</v>
      </c>
      <c r="F289" s="178" t="s">
        <v>2235</v>
      </c>
      <c r="H289" s="179">
        <v>0.56499999999999995</v>
      </c>
      <c r="I289" s="180"/>
      <c r="L289" s="176"/>
      <c r="M289" s="181"/>
      <c r="T289" s="182"/>
      <c r="AT289" s="177" t="s">
        <v>1489</v>
      </c>
      <c r="AU289" s="177" t="s">
        <v>90</v>
      </c>
      <c r="AV289" s="13" t="s">
        <v>90</v>
      </c>
      <c r="AW289" s="13" t="s">
        <v>36</v>
      </c>
      <c r="AX289" s="13" t="s">
        <v>88</v>
      </c>
      <c r="AY289" s="177" t="s">
        <v>299</v>
      </c>
    </row>
    <row r="290" spans="2:65" s="1" customFormat="1" ht="16.5" customHeight="1">
      <c r="B290" s="32"/>
      <c r="C290" s="158" t="s">
        <v>469</v>
      </c>
      <c r="D290" s="158" t="s">
        <v>340</v>
      </c>
      <c r="E290" s="159" t="s">
        <v>2127</v>
      </c>
      <c r="F290" s="160" t="s">
        <v>2128</v>
      </c>
      <c r="G290" s="161" t="s">
        <v>375</v>
      </c>
      <c r="H290" s="162">
        <v>0.57099999999999995</v>
      </c>
      <c r="I290" s="163"/>
      <c r="J290" s="164">
        <f>ROUND(I290*H290,2)</f>
        <v>0</v>
      </c>
      <c r="K290" s="160" t="s">
        <v>1487</v>
      </c>
      <c r="L290" s="165"/>
      <c r="M290" s="166" t="s">
        <v>1</v>
      </c>
      <c r="N290" s="167" t="s">
        <v>46</v>
      </c>
      <c r="P290" s="145">
        <f>O290*H290</f>
        <v>0</v>
      </c>
      <c r="Q290" s="145">
        <v>0.41699999999999998</v>
      </c>
      <c r="R290" s="145">
        <f>Q290*H290</f>
        <v>0.23810699999999996</v>
      </c>
      <c r="S290" s="145">
        <v>0</v>
      </c>
      <c r="T290" s="146">
        <f>S290*H290</f>
        <v>0</v>
      </c>
      <c r="AR290" s="147" t="s">
        <v>337</v>
      </c>
      <c r="AT290" s="147" t="s">
        <v>340</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3541</v>
      </c>
    </row>
    <row r="291" spans="2:65" s="13" customFormat="1">
      <c r="B291" s="176"/>
      <c r="D291" s="149" t="s">
        <v>1489</v>
      </c>
      <c r="F291" s="178" t="s">
        <v>2237</v>
      </c>
      <c r="H291" s="179">
        <v>0.57099999999999995</v>
      </c>
      <c r="I291" s="180"/>
      <c r="L291" s="176"/>
      <c r="M291" s="181"/>
      <c r="T291" s="182"/>
      <c r="AT291" s="177" t="s">
        <v>1489</v>
      </c>
      <c r="AU291" s="177" t="s">
        <v>90</v>
      </c>
      <c r="AV291" s="13" t="s">
        <v>90</v>
      </c>
      <c r="AW291" s="13" t="s">
        <v>4</v>
      </c>
      <c r="AX291" s="13" t="s">
        <v>88</v>
      </c>
      <c r="AY291" s="177" t="s">
        <v>299</v>
      </c>
    </row>
    <row r="292" spans="2:65" s="11" customFormat="1" ht="22.95" customHeight="1">
      <c r="B292" s="124"/>
      <c r="D292" s="125" t="s">
        <v>80</v>
      </c>
      <c r="E292" s="134" t="s">
        <v>337</v>
      </c>
      <c r="F292" s="134" t="s">
        <v>1728</v>
      </c>
      <c r="I292" s="127"/>
      <c r="J292" s="135">
        <f>BK292</f>
        <v>0</v>
      </c>
      <c r="L292" s="124"/>
      <c r="M292" s="129"/>
      <c r="P292" s="130">
        <f>SUM(P293:P334)</f>
        <v>0</v>
      </c>
      <c r="R292" s="130">
        <f>SUM(R293:R334)</f>
        <v>5.9767209000000001</v>
      </c>
      <c r="T292" s="131">
        <f>SUM(T293:T334)</f>
        <v>0</v>
      </c>
      <c r="AR292" s="125" t="s">
        <v>88</v>
      </c>
      <c r="AT292" s="132" t="s">
        <v>80</v>
      </c>
      <c r="AU292" s="132" t="s">
        <v>88</v>
      </c>
      <c r="AY292" s="125" t="s">
        <v>299</v>
      </c>
      <c r="BK292" s="133">
        <f>SUM(BK293:BK334)</f>
        <v>0</v>
      </c>
    </row>
    <row r="293" spans="2:65" s="1" customFormat="1" ht="37.950000000000003" customHeight="1">
      <c r="B293" s="32"/>
      <c r="C293" s="136" t="s">
        <v>475</v>
      </c>
      <c r="D293" s="136" t="s">
        <v>302</v>
      </c>
      <c r="E293" s="137" t="s">
        <v>3542</v>
      </c>
      <c r="F293" s="138" t="s">
        <v>3543</v>
      </c>
      <c r="G293" s="139" t="s">
        <v>647</v>
      </c>
      <c r="H293" s="140">
        <v>314.83</v>
      </c>
      <c r="I293" s="141"/>
      <c r="J293" s="142">
        <f>ROUND(I293*H293,2)</f>
        <v>0</v>
      </c>
      <c r="K293" s="138" t="s">
        <v>1487</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3544</v>
      </c>
    </row>
    <row r="294" spans="2:65" s="12" customFormat="1">
      <c r="B294" s="170"/>
      <c r="D294" s="149" t="s">
        <v>1489</v>
      </c>
      <c r="E294" s="171" t="s">
        <v>1</v>
      </c>
      <c r="F294" s="172" t="s">
        <v>1490</v>
      </c>
      <c r="H294" s="171" t="s">
        <v>1</v>
      </c>
      <c r="I294" s="173"/>
      <c r="L294" s="170"/>
      <c r="M294" s="174"/>
      <c r="T294" s="175"/>
      <c r="AT294" s="171" t="s">
        <v>1489</v>
      </c>
      <c r="AU294" s="171" t="s">
        <v>90</v>
      </c>
      <c r="AV294" s="12" t="s">
        <v>88</v>
      </c>
      <c r="AW294" s="12" t="s">
        <v>36</v>
      </c>
      <c r="AX294" s="12" t="s">
        <v>81</v>
      </c>
      <c r="AY294" s="171" t="s">
        <v>299</v>
      </c>
    </row>
    <row r="295" spans="2:65" s="12" customFormat="1">
      <c r="B295" s="170"/>
      <c r="D295" s="149" t="s">
        <v>1489</v>
      </c>
      <c r="E295" s="171" t="s">
        <v>1</v>
      </c>
      <c r="F295" s="172" t="s">
        <v>3470</v>
      </c>
      <c r="H295" s="171" t="s">
        <v>1</v>
      </c>
      <c r="I295" s="173"/>
      <c r="L295" s="170"/>
      <c r="M295" s="174"/>
      <c r="T295" s="175"/>
      <c r="AT295" s="171" t="s">
        <v>1489</v>
      </c>
      <c r="AU295" s="171" t="s">
        <v>90</v>
      </c>
      <c r="AV295" s="12" t="s">
        <v>88</v>
      </c>
      <c r="AW295" s="12" t="s">
        <v>36</v>
      </c>
      <c r="AX295" s="12" t="s">
        <v>81</v>
      </c>
      <c r="AY295" s="171" t="s">
        <v>299</v>
      </c>
    </row>
    <row r="296" spans="2:65" s="13" customFormat="1">
      <c r="B296" s="176"/>
      <c r="D296" s="149" t="s">
        <v>1489</v>
      </c>
      <c r="E296" s="177" t="s">
        <v>1</v>
      </c>
      <c r="F296" s="178" t="s">
        <v>3533</v>
      </c>
      <c r="H296" s="179">
        <v>314.83</v>
      </c>
      <c r="I296" s="180"/>
      <c r="L296" s="176"/>
      <c r="M296" s="181"/>
      <c r="T296" s="182"/>
      <c r="AT296" s="177" t="s">
        <v>1489</v>
      </c>
      <c r="AU296" s="177" t="s">
        <v>90</v>
      </c>
      <c r="AV296" s="13" t="s">
        <v>90</v>
      </c>
      <c r="AW296" s="13" t="s">
        <v>36</v>
      </c>
      <c r="AX296" s="13" t="s">
        <v>88</v>
      </c>
      <c r="AY296" s="177" t="s">
        <v>299</v>
      </c>
    </row>
    <row r="297" spans="2:65" s="1" customFormat="1" ht="24.15" customHeight="1">
      <c r="B297" s="32"/>
      <c r="C297" s="158" t="s">
        <v>482</v>
      </c>
      <c r="D297" s="158" t="s">
        <v>340</v>
      </c>
      <c r="E297" s="159" t="s">
        <v>3545</v>
      </c>
      <c r="F297" s="160" t="s">
        <v>3546</v>
      </c>
      <c r="G297" s="161" t="s">
        <v>647</v>
      </c>
      <c r="H297" s="162">
        <v>319.55200000000002</v>
      </c>
      <c r="I297" s="163"/>
      <c r="J297" s="164">
        <f>ROUND(I297*H297,2)</f>
        <v>0</v>
      </c>
      <c r="K297" s="160" t="s">
        <v>1487</v>
      </c>
      <c r="L297" s="165"/>
      <c r="M297" s="166" t="s">
        <v>1</v>
      </c>
      <c r="N297" s="167" t="s">
        <v>46</v>
      </c>
      <c r="P297" s="145">
        <f>O297*H297</f>
        <v>0</v>
      </c>
      <c r="Q297" s="145">
        <v>1.3100000000000001E-2</v>
      </c>
      <c r="R297" s="145">
        <f>Q297*H297</f>
        <v>4.1861312000000002</v>
      </c>
      <c r="S297" s="145">
        <v>0</v>
      </c>
      <c r="T297" s="146">
        <f>S297*H297</f>
        <v>0</v>
      </c>
      <c r="AR297" s="147" t="s">
        <v>337</v>
      </c>
      <c r="AT297" s="147" t="s">
        <v>340</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3547</v>
      </c>
    </row>
    <row r="298" spans="2:65" s="13" customFormat="1">
      <c r="B298" s="176"/>
      <c r="D298" s="149" t="s">
        <v>1489</v>
      </c>
      <c r="F298" s="178" t="s">
        <v>3548</v>
      </c>
      <c r="H298" s="179">
        <v>319.55200000000002</v>
      </c>
      <c r="I298" s="180"/>
      <c r="L298" s="176"/>
      <c r="M298" s="181"/>
      <c r="T298" s="182"/>
      <c r="AT298" s="177" t="s">
        <v>1489</v>
      </c>
      <c r="AU298" s="177" t="s">
        <v>90</v>
      </c>
      <c r="AV298" s="13" t="s">
        <v>90</v>
      </c>
      <c r="AW298" s="13" t="s">
        <v>4</v>
      </c>
      <c r="AX298" s="13" t="s">
        <v>88</v>
      </c>
      <c r="AY298" s="177" t="s">
        <v>299</v>
      </c>
    </row>
    <row r="299" spans="2:65" s="1" customFormat="1" ht="24.15" customHeight="1">
      <c r="B299" s="32"/>
      <c r="C299" s="136" t="s">
        <v>618</v>
      </c>
      <c r="D299" s="136" t="s">
        <v>302</v>
      </c>
      <c r="E299" s="137" t="s">
        <v>3549</v>
      </c>
      <c r="F299" s="138" t="s">
        <v>3550</v>
      </c>
      <c r="G299" s="139" t="s">
        <v>598</v>
      </c>
      <c r="H299" s="140">
        <v>1</v>
      </c>
      <c r="I299" s="141"/>
      <c r="J299" s="142">
        <f>ROUND(I299*H299,2)</f>
        <v>0</v>
      </c>
      <c r="K299" s="138" t="s">
        <v>1</v>
      </c>
      <c r="L299" s="32"/>
      <c r="M299" s="143" t="s">
        <v>1</v>
      </c>
      <c r="N299" s="144" t="s">
        <v>46</v>
      </c>
      <c r="P299" s="145">
        <f>O299*H299</f>
        <v>0</v>
      </c>
      <c r="Q299" s="145">
        <v>1E-4</v>
      </c>
      <c r="R299" s="145">
        <f>Q299*H299</f>
        <v>1E-4</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3551</v>
      </c>
    </row>
    <row r="300" spans="2:65" s="12" customFormat="1">
      <c r="B300" s="170"/>
      <c r="D300" s="149" t="s">
        <v>1489</v>
      </c>
      <c r="E300" s="171" t="s">
        <v>1</v>
      </c>
      <c r="F300" s="172" t="s">
        <v>1490</v>
      </c>
      <c r="H300" s="171" t="s">
        <v>1</v>
      </c>
      <c r="I300" s="173"/>
      <c r="L300" s="170"/>
      <c r="M300" s="174"/>
      <c r="T300" s="175"/>
      <c r="AT300" s="171" t="s">
        <v>1489</v>
      </c>
      <c r="AU300" s="171" t="s">
        <v>90</v>
      </c>
      <c r="AV300" s="12" t="s">
        <v>88</v>
      </c>
      <c r="AW300" s="12" t="s">
        <v>36</v>
      </c>
      <c r="AX300" s="12" t="s">
        <v>81</v>
      </c>
      <c r="AY300" s="171" t="s">
        <v>299</v>
      </c>
    </row>
    <row r="301" spans="2:65" s="12" customFormat="1">
      <c r="B301" s="170"/>
      <c r="D301" s="149" t="s">
        <v>1489</v>
      </c>
      <c r="E301" s="171" t="s">
        <v>1</v>
      </c>
      <c r="F301" s="172" t="s">
        <v>3470</v>
      </c>
      <c r="H301" s="171" t="s">
        <v>1</v>
      </c>
      <c r="I301" s="173"/>
      <c r="L301" s="170"/>
      <c r="M301" s="174"/>
      <c r="T301" s="175"/>
      <c r="AT301" s="171" t="s">
        <v>1489</v>
      </c>
      <c r="AU301" s="171" t="s">
        <v>90</v>
      </c>
      <c r="AV301" s="12" t="s">
        <v>88</v>
      </c>
      <c r="AW301" s="12" t="s">
        <v>36</v>
      </c>
      <c r="AX301" s="12" t="s">
        <v>81</v>
      </c>
      <c r="AY301" s="171" t="s">
        <v>299</v>
      </c>
    </row>
    <row r="302" spans="2:65" s="13" customFormat="1">
      <c r="B302" s="176"/>
      <c r="D302" s="149" t="s">
        <v>1489</v>
      </c>
      <c r="E302" s="177" t="s">
        <v>1</v>
      </c>
      <c r="F302" s="178" t="s">
        <v>88</v>
      </c>
      <c r="H302" s="179">
        <v>1</v>
      </c>
      <c r="I302" s="180"/>
      <c r="L302" s="176"/>
      <c r="M302" s="181"/>
      <c r="T302" s="182"/>
      <c r="AT302" s="177" t="s">
        <v>1489</v>
      </c>
      <c r="AU302" s="177" t="s">
        <v>90</v>
      </c>
      <c r="AV302" s="13" t="s">
        <v>90</v>
      </c>
      <c r="AW302" s="13" t="s">
        <v>36</v>
      </c>
      <c r="AX302" s="13" t="s">
        <v>88</v>
      </c>
      <c r="AY302" s="177" t="s">
        <v>299</v>
      </c>
    </row>
    <row r="303" spans="2:65" s="1" customFormat="1" ht="24.15" customHeight="1">
      <c r="B303" s="32"/>
      <c r="C303" s="136" t="s">
        <v>622</v>
      </c>
      <c r="D303" s="136" t="s">
        <v>302</v>
      </c>
      <c r="E303" s="137" t="s">
        <v>1746</v>
      </c>
      <c r="F303" s="138" t="s">
        <v>1747</v>
      </c>
      <c r="G303" s="139" t="s">
        <v>598</v>
      </c>
      <c r="H303" s="140">
        <v>2</v>
      </c>
      <c r="I303" s="141"/>
      <c r="J303" s="142">
        <f>ROUND(I303*H303,2)</f>
        <v>0</v>
      </c>
      <c r="K303" s="138" t="s">
        <v>1487</v>
      </c>
      <c r="L303" s="32"/>
      <c r="M303" s="143" t="s">
        <v>1</v>
      </c>
      <c r="N303" s="144" t="s">
        <v>46</v>
      </c>
      <c r="P303" s="145">
        <f>O303*H303</f>
        <v>0</v>
      </c>
      <c r="Q303" s="145">
        <v>0.45937</v>
      </c>
      <c r="R303" s="145">
        <f>Q303*H303</f>
        <v>0.91874</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3552</v>
      </c>
    </row>
    <row r="304" spans="2:65" s="12" customFormat="1">
      <c r="B304" s="170"/>
      <c r="D304" s="149" t="s">
        <v>1489</v>
      </c>
      <c r="E304" s="171" t="s">
        <v>1</v>
      </c>
      <c r="F304" s="172" t="s">
        <v>1490</v>
      </c>
      <c r="H304" s="171" t="s">
        <v>1</v>
      </c>
      <c r="I304" s="173"/>
      <c r="L304" s="170"/>
      <c r="M304" s="174"/>
      <c r="T304" s="175"/>
      <c r="AT304" s="171" t="s">
        <v>1489</v>
      </c>
      <c r="AU304" s="171" t="s">
        <v>90</v>
      </c>
      <c r="AV304" s="12" t="s">
        <v>88</v>
      </c>
      <c r="AW304" s="12" t="s">
        <v>36</v>
      </c>
      <c r="AX304" s="12" t="s">
        <v>81</v>
      </c>
      <c r="AY304" s="171" t="s">
        <v>299</v>
      </c>
    </row>
    <row r="305" spans="2:65" s="12" customFormat="1">
      <c r="B305" s="170"/>
      <c r="D305" s="149" t="s">
        <v>1489</v>
      </c>
      <c r="E305" s="171" t="s">
        <v>1</v>
      </c>
      <c r="F305" s="172" t="s">
        <v>3470</v>
      </c>
      <c r="H305" s="171" t="s">
        <v>1</v>
      </c>
      <c r="I305" s="173"/>
      <c r="L305" s="170"/>
      <c r="M305" s="174"/>
      <c r="T305" s="175"/>
      <c r="AT305" s="171" t="s">
        <v>1489</v>
      </c>
      <c r="AU305" s="171" t="s">
        <v>90</v>
      </c>
      <c r="AV305" s="12" t="s">
        <v>88</v>
      </c>
      <c r="AW305" s="12" t="s">
        <v>36</v>
      </c>
      <c r="AX305" s="12" t="s">
        <v>81</v>
      </c>
      <c r="AY305" s="171" t="s">
        <v>299</v>
      </c>
    </row>
    <row r="306" spans="2:65" s="13" customFormat="1">
      <c r="B306" s="176"/>
      <c r="D306" s="149" t="s">
        <v>1489</v>
      </c>
      <c r="E306" s="177" t="s">
        <v>1</v>
      </c>
      <c r="F306" s="178" t="s">
        <v>90</v>
      </c>
      <c r="H306" s="179">
        <v>2</v>
      </c>
      <c r="I306" s="180"/>
      <c r="L306" s="176"/>
      <c r="M306" s="181"/>
      <c r="T306" s="182"/>
      <c r="AT306" s="177" t="s">
        <v>1489</v>
      </c>
      <c r="AU306" s="177" t="s">
        <v>90</v>
      </c>
      <c r="AV306" s="13" t="s">
        <v>90</v>
      </c>
      <c r="AW306" s="13" t="s">
        <v>36</v>
      </c>
      <c r="AX306" s="13" t="s">
        <v>88</v>
      </c>
      <c r="AY306" s="177" t="s">
        <v>299</v>
      </c>
    </row>
    <row r="307" spans="2:65" s="1" customFormat="1" ht="24.15" customHeight="1">
      <c r="B307" s="32"/>
      <c r="C307" s="136" t="s">
        <v>626</v>
      </c>
      <c r="D307" s="136" t="s">
        <v>302</v>
      </c>
      <c r="E307" s="137" t="s">
        <v>1749</v>
      </c>
      <c r="F307" s="138" t="s">
        <v>1750</v>
      </c>
      <c r="G307" s="139" t="s">
        <v>647</v>
      </c>
      <c r="H307" s="140">
        <v>314.83</v>
      </c>
      <c r="I307" s="141"/>
      <c r="J307" s="142">
        <f>ROUND(I307*H307,2)</f>
        <v>0</v>
      </c>
      <c r="K307" s="138" t="s">
        <v>1487</v>
      </c>
      <c r="L307" s="32"/>
      <c r="M307" s="143" t="s">
        <v>1</v>
      </c>
      <c r="N307" s="144" t="s">
        <v>46</v>
      </c>
      <c r="P307" s="145">
        <f>O307*H307</f>
        <v>0</v>
      </c>
      <c r="Q307" s="145">
        <v>0</v>
      </c>
      <c r="R307" s="145">
        <f>Q307*H307</f>
        <v>0</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3553</v>
      </c>
    </row>
    <row r="308" spans="2:65" s="12" customFormat="1">
      <c r="B308" s="170"/>
      <c r="D308" s="149" t="s">
        <v>1489</v>
      </c>
      <c r="E308" s="171" t="s">
        <v>1</v>
      </c>
      <c r="F308" s="172" t="s">
        <v>1490</v>
      </c>
      <c r="H308" s="171" t="s">
        <v>1</v>
      </c>
      <c r="I308" s="173"/>
      <c r="L308" s="170"/>
      <c r="M308" s="174"/>
      <c r="T308" s="175"/>
      <c r="AT308" s="171" t="s">
        <v>1489</v>
      </c>
      <c r="AU308" s="171" t="s">
        <v>90</v>
      </c>
      <c r="AV308" s="12" t="s">
        <v>88</v>
      </c>
      <c r="AW308" s="12" t="s">
        <v>36</v>
      </c>
      <c r="AX308" s="12" t="s">
        <v>81</v>
      </c>
      <c r="AY308" s="171" t="s">
        <v>299</v>
      </c>
    </row>
    <row r="309" spans="2:65" s="12" customFormat="1">
      <c r="B309" s="170"/>
      <c r="D309" s="149" t="s">
        <v>1489</v>
      </c>
      <c r="E309" s="171" t="s">
        <v>1</v>
      </c>
      <c r="F309" s="172" t="s">
        <v>3470</v>
      </c>
      <c r="H309" s="171" t="s">
        <v>1</v>
      </c>
      <c r="I309" s="173"/>
      <c r="L309" s="170"/>
      <c r="M309" s="174"/>
      <c r="T309" s="175"/>
      <c r="AT309" s="171" t="s">
        <v>1489</v>
      </c>
      <c r="AU309" s="171" t="s">
        <v>90</v>
      </c>
      <c r="AV309" s="12" t="s">
        <v>88</v>
      </c>
      <c r="AW309" s="12" t="s">
        <v>36</v>
      </c>
      <c r="AX309" s="12" t="s">
        <v>81</v>
      </c>
      <c r="AY309" s="171" t="s">
        <v>299</v>
      </c>
    </row>
    <row r="310" spans="2:65" s="13" customFormat="1">
      <c r="B310" s="176"/>
      <c r="D310" s="149" t="s">
        <v>1489</v>
      </c>
      <c r="E310" s="177" t="s">
        <v>1</v>
      </c>
      <c r="F310" s="178" t="s">
        <v>3533</v>
      </c>
      <c r="H310" s="179">
        <v>314.83</v>
      </c>
      <c r="I310" s="180"/>
      <c r="L310" s="176"/>
      <c r="M310" s="181"/>
      <c r="T310" s="182"/>
      <c r="AT310" s="177" t="s">
        <v>1489</v>
      </c>
      <c r="AU310" s="177" t="s">
        <v>90</v>
      </c>
      <c r="AV310" s="13" t="s">
        <v>90</v>
      </c>
      <c r="AW310" s="13" t="s">
        <v>36</v>
      </c>
      <c r="AX310" s="13" t="s">
        <v>88</v>
      </c>
      <c r="AY310" s="177" t="s">
        <v>299</v>
      </c>
    </row>
    <row r="311" spans="2:65" s="1" customFormat="1" ht="37.950000000000003" customHeight="1">
      <c r="B311" s="32"/>
      <c r="C311" s="136" t="s">
        <v>630</v>
      </c>
      <c r="D311" s="136" t="s">
        <v>302</v>
      </c>
      <c r="E311" s="137" t="s">
        <v>1768</v>
      </c>
      <c r="F311" s="138" t="s">
        <v>1769</v>
      </c>
      <c r="G311" s="139" t="s">
        <v>598</v>
      </c>
      <c r="H311" s="140">
        <v>2</v>
      </c>
      <c r="I311" s="141"/>
      <c r="J311" s="142">
        <f>ROUND(I311*H311,2)</f>
        <v>0</v>
      </c>
      <c r="K311" s="138" t="s">
        <v>1487</v>
      </c>
      <c r="L311" s="32"/>
      <c r="M311" s="143" t="s">
        <v>1</v>
      </c>
      <c r="N311" s="144" t="s">
        <v>46</v>
      </c>
      <c r="P311" s="145">
        <f>O311*H311</f>
        <v>0</v>
      </c>
      <c r="Q311" s="145">
        <v>0.09</v>
      </c>
      <c r="R311" s="145">
        <f>Q311*H311</f>
        <v>0.18</v>
      </c>
      <c r="S311" s="145">
        <v>0</v>
      </c>
      <c r="T311" s="146">
        <f>S311*H311</f>
        <v>0</v>
      </c>
      <c r="AR311" s="147" t="s">
        <v>318</v>
      </c>
      <c r="AT311" s="147" t="s">
        <v>302</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3554</v>
      </c>
    </row>
    <row r="312" spans="2:65" s="12" customFormat="1">
      <c r="B312" s="170"/>
      <c r="D312" s="149" t="s">
        <v>1489</v>
      </c>
      <c r="E312" s="171" t="s">
        <v>1</v>
      </c>
      <c r="F312" s="172" t="s">
        <v>1490</v>
      </c>
      <c r="H312" s="171" t="s">
        <v>1</v>
      </c>
      <c r="I312" s="173"/>
      <c r="L312" s="170"/>
      <c r="M312" s="174"/>
      <c r="T312" s="175"/>
      <c r="AT312" s="171" t="s">
        <v>1489</v>
      </c>
      <c r="AU312" s="171" t="s">
        <v>90</v>
      </c>
      <c r="AV312" s="12" t="s">
        <v>88</v>
      </c>
      <c r="AW312" s="12" t="s">
        <v>36</v>
      </c>
      <c r="AX312" s="12" t="s">
        <v>81</v>
      </c>
      <c r="AY312" s="171" t="s">
        <v>299</v>
      </c>
    </row>
    <row r="313" spans="2:65" s="12" customFormat="1">
      <c r="B313" s="170"/>
      <c r="D313" s="149" t="s">
        <v>1489</v>
      </c>
      <c r="E313" s="171" t="s">
        <v>1</v>
      </c>
      <c r="F313" s="172" t="s">
        <v>3470</v>
      </c>
      <c r="H313" s="171" t="s">
        <v>1</v>
      </c>
      <c r="I313" s="173"/>
      <c r="L313" s="170"/>
      <c r="M313" s="174"/>
      <c r="T313" s="175"/>
      <c r="AT313" s="171" t="s">
        <v>1489</v>
      </c>
      <c r="AU313" s="171" t="s">
        <v>90</v>
      </c>
      <c r="AV313" s="12" t="s">
        <v>88</v>
      </c>
      <c r="AW313" s="12" t="s">
        <v>36</v>
      </c>
      <c r="AX313" s="12" t="s">
        <v>81</v>
      </c>
      <c r="AY313" s="171" t="s">
        <v>299</v>
      </c>
    </row>
    <row r="314" spans="2:65" s="13" customFormat="1">
      <c r="B314" s="176"/>
      <c r="D314" s="149" t="s">
        <v>1489</v>
      </c>
      <c r="E314" s="177" t="s">
        <v>1</v>
      </c>
      <c r="F314" s="178" t="s">
        <v>90</v>
      </c>
      <c r="H314" s="179">
        <v>2</v>
      </c>
      <c r="I314" s="180"/>
      <c r="L314" s="176"/>
      <c r="M314" s="181"/>
      <c r="T314" s="182"/>
      <c r="AT314" s="177" t="s">
        <v>1489</v>
      </c>
      <c r="AU314" s="177" t="s">
        <v>90</v>
      </c>
      <c r="AV314" s="13" t="s">
        <v>90</v>
      </c>
      <c r="AW314" s="13" t="s">
        <v>36</v>
      </c>
      <c r="AX314" s="13" t="s">
        <v>88</v>
      </c>
      <c r="AY314" s="177" t="s">
        <v>299</v>
      </c>
    </row>
    <row r="315" spans="2:65" s="1" customFormat="1" ht="33" customHeight="1">
      <c r="B315" s="32"/>
      <c r="C315" s="158" t="s">
        <v>634</v>
      </c>
      <c r="D315" s="158" t="s">
        <v>340</v>
      </c>
      <c r="E315" s="159" t="s">
        <v>1772</v>
      </c>
      <c r="F315" s="160" t="s">
        <v>1773</v>
      </c>
      <c r="G315" s="161" t="s">
        <v>598</v>
      </c>
      <c r="H315" s="162">
        <v>2</v>
      </c>
      <c r="I315" s="163"/>
      <c r="J315" s="164">
        <f>ROUND(I315*H315,2)</f>
        <v>0</v>
      </c>
      <c r="K315" s="160" t="s">
        <v>1</v>
      </c>
      <c r="L315" s="165"/>
      <c r="M315" s="166" t="s">
        <v>1</v>
      </c>
      <c r="N315" s="167" t="s">
        <v>46</v>
      </c>
      <c r="P315" s="145">
        <f>O315*H315</f>
        <v>0</v>
      </c>
      <c r="Q315" s="145">
        <v>0.19600000000000001</v>
      </c>
      <c r="R315" s="145">
        <f>Q315*H315</f>
        <v>0.39200000000000002</v>
      </c>
      <c r="S315" s="145">
        <v>0</v>
      </c>
      <c r="T315" s="146">
        <f>S315*H315</f>
        <v>0</v>
      </c>
      <c r="AR315" s="147" t="s">
        <v>337</v>
      </c>
      <c r="AT315" s="147" t="s">
        <v>340</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3555</v>
      </c>
    </row>
    <row r="316" spans="2:65" s="1" customFormat="1" ht="24.15" customHeight="1">
      <c r="B316" s="32"/>
      <c r="C316" s="136" t="s">
        <v>638</v>
      </c>
      <c r="D316" s="136" t="s">
        <v>302</v>
      </c>
      <c r="E316" s="137" t="s">
        <v>3453</v>
      </c>
      <c r="F316" s="138" t="s">
        <v>3454</v>
      </c>
      <c r="G316" s="139" t="s">
        <v>1520</v>
      </c>
      <c r="H316" s="140">
        <v>7.7320000000000002</v>
      </c>
      <c r="I316" s="141"/>
      <c r="J316" s="142">
        <f>ROUND(I316*H316,2)</f>
        <v>0</v>
      </c>
      <c r="K316" s="138" t="s">
        <v>1487</v>
      </c>
      <c r="L316" s="32"/>
      <c r="M316" s="143" t="s">
        <v>1</v>
      </c>
      <c r="N316" s="144" t="s">
        <v>46</v>
      </c>
      <c r="P316" s="145">
        <f>O316*H316</f>
        <v>0</v>
      </c>
      <c r="Q316" s="145">
        <v>0</v>
      </c>
      <c r="R316" s="145">
        <f>Q316*H316</f>
        <v>0</v>
      </c>
      <c r="S316" s="145">
        <v>0</v>
      </c>
      <c r="T316" s="146">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3556</v>
      </c>
    </row>
    <row r="317" spans="2:65" s="12" customFormat="1">
      <c r="B317" s="170"/>
      <c r="D317" s="149" t="s">
        <v>1489</v>
      </c>
      <c r="E317" s="171" t="s">
        <v>1</v>
      </c>
      <c r="F317" s="172" t="s">
        <v>1490</v>
      </c>
      <c r="H317" s="171" t="s">
        <v>1</v>
      </c>
      <c r="I317" s="173"/>
      <c r="L317" s="170"/>
      <c r="M317" s="174"/>
      <c r="T317" s="175"/>
      <c r="AT317" s="171" t="s">
        <v>1489</v>
      </c>
      <c r="AU317" s="171" t="s">
        <v>90</v>
      </c>
      <c r="AV317" s="12" t="s">
        <v>88</v>
      </c>
      <c r="AW317" s="12" t="s">
        <v>36</v>
      </c>
      <c r="AX317" s="12" t="s">
        <v>81</v>
      </c>
      <c r="AY317" s="171" t="s">
        <v>299</v>
      </c>
    </row>
    <row r="318" spans="2:65" s="12" customFormat="1">
      <c r="B318" s="170"/>
      <c r="D318" s="149" t="s">
        <v>1489</v>
      </c>
      <c r="E318" s="171" t="s">
        <v>1</v>
      </c>
      <c r="F318" s="172" t="s">
        <v>3557</v>
      </c>
      <c r="H318" s="171" t="s">
        <v>1</v>
      </c>
      <c r="I318" s="173"/>
      <c r="L318" s="170"/>
      <c r="M318" s="174"/>
      <c r="T318" s="175"/>
      <c r="AT318" s="171" t="s">
        <v>1489</v>
      </c>
      <c r="AU318" s="171" t="s">
        <v>90</v>
      </c>
      <c r="AV318" s="12" t="s">
        <v>88</v>
      </c>
      <c r="AW318" s="12" t="s">
        <v>36</v>
      </c>
      <c r="AX318" s="12" t="s">
        <v>81</v>
      </c>
      <c r="AY318" s="171" t="s">
        <v>299</v>
      </c>
    </row>
    <row r="319" spans="2:65" s="13" customFormat="1">
      <c r="B319" s="176"/>
      <c r="D319" s="149" t="s">
        <v>1489</v>
      </c>
      <c r="E319" s="177" t="s">
        <v>1</v>
      </c>
      <c r="F319" s="178" t="s">
        <v>3558</v>
      </c>
      <c r="H319" s="179">
        <v>9.6289999999999996</v>
      </c>
      <c r="I319" s="180"/>
      <c r="L319" s="176"/>
      <c r="M319" s="181"/>
      <c r="T319" s="182"/>
      <c r="AT319" s="177" t="s">
        <v>1489</v>
      </c>
      <c r="AU319" s="177" t="s">
        <v>90</v>
      </c>
      <c r="AV319" s="13" t="s">
        <v>90</v>
      </c>
      <c r="AW319" s="13" t="s">
        <v>36</v>
      </c>
      <c r="AX319" s="13" t="s">
        <v>81</v>
      </c>
      <c r="AY319" s="177" t="s">
        <v>299</v>
      </c>
    </row>
    <row r="320" spans="2:65" s="13" customFormat="1">
      <c r="B320" s="176"/>
      <c r="D320" s="149" t="s">
        <v>1489</v>
      </c>
      <c r="E320" s="177" t="s">
        <v>1</v>
      </c>
      <c r="F320" s="178" t="s">
        <v>3559</v>
      </c>
      <c r="H320" s="179">
        <v>-1.897</v>
      </c>
      <c r="I320" s="180"/>
      <c r="L320" s="176"/>
      <c r="M320" s="181"/>
      <c r="T320" s="182"/>
      <c r="AT320" s="177" t="s">
        <v>1489</v>
      </c>
      <c r="AU320" s="177" t="s">
        <v>90</v>
      </c>
      <c r="AV320" s="13" t="s">
        <v>90</v>
      </c>
      <c r="AW320" s="13" t="s">
        <v>36</v>
      </c>
      <c r="AX320" s="13" t="s">
        <v>81</v>
      </c>
      <c r="AY320" s="177" t="s">
        <v>299</v>
      </c>
    </row>
    <row r="321" spans="2:65" s="14" customFormat="1">
      <c r="B321" s="183"/>
      <c r="D321" s="149" t="s">
        <v>1489</v>
      </c>
      <c r="E321" s="184" t="s">
        <v>1</v>
      </c>
      <c r="F321" s="185" t="s">
        <v>1496</v>
      </c>
      <c r="H321" s="186">
        <v>7.7319999999999993</v>
      </c>
      <c r="I321" s="187"/>
      <c r="L321" s="183"/>
      <c r="M321" s="188"/>
      <c r="T321" s="189"/>
      <c r="AT321" s="184" t="s">
        <v>1489</v>
      </c>
      <c r="AU321" s="184" t="s">
        <v>90</v>
      </c>
      <c r="AV321" s="14" t="s">
        <v>318</v>
      </c>
      <c r="AW321" s="14" t="s">
        <v>36</v>
      </c>
      <c r="AX321" s="14" t="s">
        <v>88</v>
      </c>
      <c r="AY321" s="184" t="s">
        <v>299</v>
      </c>
    </row>
    <row r="322" spans="2:65" s="1" customFormat="1" ht="21.75" customHeight="1">
      <c r="B322" s="32"/>
      <c r="C322" s="136" t="s">
        <v>644</v>
      </c>
      <c r="D322" s="136" t="s">
        <v>302</v>
      </c>
      <c r="E322" s="137" t="s">
        <v>3458</v>
      </c>
      <c r="F322" s="138" t="s">
        <v>3459</v>
      </c>
      <c r="G322" s="139" t="s">
        <v>375</v>
      </c>
      <c r="H322" s="140">
        <v>45.314999999999998</v>
      </c>
      <c r="I322" s="141"/>
      <c r="J322" s="142">
        <f>ROUND(I322*H322,2)</f>
        <v>0</v>
      </c>
      <c r="K322" s="138" t="s">
        <v>1487</v>
      </c>
      <c r="L322" s="32"/>
      <c r="M322" s="143" t="s">
        <v>1</v>
      </c>
      <c r="N322" s="144" t="s">
        <v>46</v>
      </c>
      <c r="P322" s="145">
        <f>O322*H322</f>
        <v>0</v>
      </c>
      <c r="Q322" s="145">
        <v>4.5999999999999999E-3</v>
      </c>
      <c r="R322" s="145">
        <f>Q322*H322</f>
        <v>0.208449</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3560</v>
      </c>
    </row>
    <row r="323" spans="2:65" s="12" customFormat="1">
      <c r="B323" s="170"/>
      <c r="D323" s="149" t="s">
        <v>1489</v>
      </c>
      <c r="E323" s="171" t="s">
        <v>1</v>
      </c>
      <c r="F323" s="172" t="s">
        <v>1490</v>
      </c>
      <c r="H323" s="171" t="s">
        <v>1</v>
      </c>
      <c r="I323" s="173"/>
      <c r="L323" s="170"/>
      <c r="M323" s="174"/>
      <c r="T323" s="175"/>
      <c r="AT323" s="171" t="s">
        <v>1489</v>
      </c>
      <c r="AU323" s="171" t="s">
        <v>90</v>
      </c>
      <c r="AV323" s="12" t="s">
        <v>88</v>
      </c>
      <c r="AW323" s="12" t="s">
        <v>36</v>
      </c>
      <c r="AX323" s="12" t="s">
        <v>81</v>
      </c>
      <c r="AY323" s="171" t="s">
        <v>299</v>
      </c>
    </row>
    <row r="324" spans="2:65" s="12" customFormat="1">
      <c r="B324" s="170"/>
      <c r="D324" s="149" t="s">
        <v>1489</v>
      </c>
      <c r="E324" s="171" t="s">
        <v>1</v>
      </c>
      <c r="F324" s="172" t="s">
        <v>3557</v>
      </c>
      <c r="H324" s="171" t="s">
        <v>1</v>
      </c>
      <c r="I324" s="173"/>
      <c r="L324" s="170"/>
      <c r="M324" s="174"/>
      <c r="T324" s="175"/>
      <c r="AT324" s="171" t="s">
        <v>1489</v>
      </c>
      <c r="AU324" s="171" t="s">
        <v>90</v>
      </c>
      <c r="AV324" s="12" t="s">
        <v>88</v>
      </c>
      <c r="AW324" s="12" t="s">
        <v>36</v>
      </c>
      <c r="AX324" s="12" t="s">
        <v>81</v>
      </c>
      <c r="AY324" s="171" t="s">
        <v>299</v>
      </c>
    </row>
    <row r="325" spans="2:65" s="13" customFormat="1">
      <c r="B325" s="176"/>
      <c r="D325" s="149" t="s">
        <v>1489</v>
      </c>
      <c r="E325" s="177" t="s">
        <v>1</v>
      </c>
      <c r="F325" s="178" t="s">
        <v>3561</v>
      </c>
      <c r="H325" s="179">
        <v>45.314999999999998</v>
      </c>
      <c r="I325" s="180"/>
      <c r="L325" s="176"/>
      <c r="M325" s="181"/>
      <c r="T325" s="182"/>
      <c r="AT325" s="177" t="s">
        <v>1489</v>
      </c>
      <c r="AU325" s="177" t="s">
        <v>90</v>
      </c>
      <c r="AV325" s="13" t="s">
        <v>90</v>
      </c>
      <c r="AW325" s="13" t="s">
        <v>36</v>
      </c>
      <c r="AX325" s="13" t="s">
        <v>88</v>
      </c>
      <c r="AY325" s="177" t="s">
        <v>299</v>
      </c>
    </row>
    <row r="326" spans="2:65" s="1" customFormat="1" ht="24.15" customHeight="1">
      <c r="B326" s="32"/>
      <c r="C326" s="136" t="s">
        <v>649</v>
      </c>
      <c r="D326" s="136" t="s">
        <v>302</v>
      </c>
      <c r="E326" s="137" t="s">
        <v>3462</v>
      </c>
      <c r="F326" s="138" t="s">
        <v>3463</v>
      </c>
      <c r="G326" s="139" t="s">
        <v>375</v>
      </c>
      <c r="H326" s="140">
        <v>45.314999999999998</v>
      </c>
      <c r="I326" s="141"/>
      <c r="J326" s="142">
        <f>ROUND(I326*H326,2)</f>
        <v>0</v>
      </c>
      <c r="K326" s="138" t="s">
        <v>1487</v>
      </c>
      <c r="L326" s="32"/>
      <c r="M326" s="143" t="s">
        <v>1</v>
      </c>
      <c r="N326" s="144" t="s">
        <v>46</v>
      </c>
      <c r="P326" s="145">
        <f>O326*H326</f>
        <v>0</v>
      </c>
      <c r="Q326" s="145">
        <v>0</v>
      </c>
      <c r="R326" s="145">
        <f>Q326*H326</f>
        <v>0</v>
      </c>
      <c r="S326" s="145">
        <v>0</v>
      </c>
      <c r="T326" s="146">
        <f>S326*H326</f>
        <v>0</v>
      </c>
      <c r="AR326" s="147" t="s">
        <v>318</v>
      </c>
      <c r="AT326" s="147" t="s">
        <v>302</v>
      </c>
      <c r="AU326" s="147" t="s">
        <v>90</v>
      </c>
      <c r="AY326" s="17" t="s">
        <v>299</v>
      </c>
      <c r="BE326" s="148">
        <f>IF(N326="základní",J326,0)</f>
        <v>0</v>
      </c>
      <c r="BF326" s="148">
        <f>IF(N326="snížená",J326,0)</f>
        <v>0</v>
      </c>
      <c r="BG326" s="148">
        <f>IF(N326="zákl. přenesená",J326,0)</f>
        <v>0</v>
      </c>
      <c r="BH326" s="148">
        <f>IF(N326="sníž. přenesená",J326,0)</f>
        <v>0</v>
      </c>
      <c r="BI326" s="148">
        <f>IF(N326="nulová",J326,0)</f>
        <v>0</v>
      </c>
      <c r="BJ326" s="17" t="s">
        <v>88</v>
      </c>
      <c r="BK326" s="148">
        <f>ROUND(I326*H326,2)</f>
        <v>0</v>
      </c>
      <c r="BL326" s="17" t="s">
        <v>318</v>
      </c>
      <c r="BM326" s="147" t="s">
        <v>3562</v>
      </c>
    </row>
    <row r="327" spans="2:65" s="1" customFormat="1" ht="16.5" customHeight="1">
      <c r="B327" s="32"/>
      <c r="C327" s="136" t="s">
        <v>653</v>
      </c>
      <c r="D327" s="136" t="s">
        <v>302</v>
      </c>
      <c r="E327" s="137" t="s">
        <v>1775</v>
      </c>
      <c r="F327" s="138" t="s">
        <v>1776</v>
      </c>
      <c r="G327" s="139" t="s">
        <v>647</v>
      </c>
      <c r="H327" s="140">
        <v>314.83</v>
      </c>
      <c r="I327" s="141"/>
      <c r="J327" s="142">
        <f>ROUND(I327*H327,2)</f>
        <v>0</v>
      </c>
      <c r="K327" s="138" t="s">
        <v>1487</v>
      </c>
      <c r="L327" s="32"/>
      <c r="M327" s="143" t="s">
        <v>1</v>
      </c>
      <c r="N327" s="144" t="s">
        <v>46</v>
      </c>
      <c r="P327" s="145">
        <f>O327*H327</f>
        <v>0</v>
      </c>
      <c r="Q327" s="145">
        <v>2.0000000000000001E-4</v>
      </c>
      <c r="R327" s="145">
        <f>Q327*H327</f>
        <v>6.2965999999999994E-2</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3563</v>
      </c>
    </row>
    <row r="328" spans="2:65" s="12" customFormat="1">
      <c r="B328" s="170"/>
      <c r="D328" s="149" t="s">
        <v>1489</v>
      </c>
      <c r="E328" s="171" t="s">
        <v>1</v>
      </c>
      <c r="F328" s="172" t="s">
        <v>1490</v>
      </c>
      <c r="H328" s="171" t="s">
        <v>1</v>
      </c>
      <c r="I328" s="173"/>
      <c r="L328" s="170"/>
      <c r="M328" s="174"/>
      <c r="T328" s="175"/>
      <c r="AT328" s="171" t="s">
        <v>1489</v>
      </c>
      <c r="AU328" s="171" t="s">
        <v>90</v>
      </c>
      <c r="AV328" s="12" t="s">
        <v>88</v>
      </c>
      <c r="AW328" s="12" t="s">
        <v>36</v>
      </c>
      <c r="AX328" s="12" t="s">
        <v>81</v>
      </c>
      <c r="AY328" s="171" t="s">
        <v>299</v>
      </c>
    </row>
    <row r="329" spans="2:65" s="12" customFormat="1">
      <c r="B329" s="170"/>
      <c r="D329" s="149" t="s">
        <v>1489</v>
      </c>
      <c r="E329" s="171" t="s">
        <v>1</v>
      </c>
      <c r="F329" s="172" t="s">
        <v>3470</v>
      </c>
      <c r="H329" s="171" t="s">
        <v>1</v>
      </c>
      <c r="I329" s="173"/>
      <c r="L329" s="170"/>
      <c r="M329" s="174"/>
      <c r="T329" s="175"/>
      <c r="AT329" s="171" t="s">
        <v>1489</v>
      </c>
      <c r="AU329" s="171" t="s">
        <v>90</v>
      </c>
      <c r="AV329" s="12" t="s">
        <v>88</v>
      </c>
      <c r="AW329" s="12" t="s">
        <v>36</v>
      </c>
      <c r="AX329" s="12" t="s">
        <v>81</v>
      </c>
      <c r="AY329" s="171" t="s">
        <v>299</v>
      </c>
    </row>
    <row r="330" spans="2:65" s="13" customFormat="1">
      <c r="B330" s="176"/>
      <c r="D330" s="149" t="s">
        <v>1489</v>
      </c>
      <c r="E330" s="177" t="s">
        <v>1</v>
      </c>
      <c r="F330" s="178" t="s">
        <v>3533</v>
      </c>
      <c r="H330" s="179">
        <v>314.83</v>
      </c>
      <c r="I330" s="180"/>
      <c r="L330" s="176"/>
      <c r="M330" s="181"/>
      <c r="T330" s="182"/>
      <c r="AT330" s="177" t="s">
        <v>1489</v>
      </c>
      <c r="AU330" s="177" t="s">
        <v>90</v>
      </c>
      <c r="AV330" s="13" t="s">
        <v>90</v>
      </c>
      <c r="AW330" s="13" t="s">
        <v>36</v>
      </c>
      <c r="AX330" s="13" t="s">
        <v>88</v>
      </c>
      <c r="AY330" s="177" t="s">
        <v>299</v>
      </c>
    </row>
    <row r="331" spans="2:65" s="1" customFormat="1" ht="24.15" customHeight="1">
      <c r="B331" s="32"/>
      <c r="C331" s="136" t="s">
        <v>657</v>
      </c>
      <c r="D331" s="136" t="s">
        <v>302</v>
      </c>
      <c r="E331" s="137" t="s">
        <v>1778</v>
      </c>
      <c r="F331" s="138" t="s">
        <v>1779</v>
      </c>
      <c r="G331" s="139" t="s">
        <v>647</v>
      </c>
      <c r="H331" s="140">
        <v>314.83</v>
      </c>
      <c r="I331" s="141"/>
      <c r="J331" s="142">
        <f>ROUND(I331*H331,2)</f>
        <v>0</v>
      </c>
      <c r="K331" s="138" t="s">
        <v>1487</v>
      </c>
      <c r="L331" s="32"/>
      <c r="M331" s="143" t="s">
        <v>1</v>
      </c>
      <c r="N331" s="144" t="s">
        <v>46</v>
      </c>
      <c r="P331" s="145">
        <f>O331*H331</f>
        <v>0</v>
      </c>
      <c r="Q331" s="145">
        <v>9.0000000000000006E-5</v>
      </c>
      <c r="R331" s="145">
        <f>Q331*H331</f>
        <v>2.8334700000000001E-2</v>
      </c>
      <c r="S331" s="145">
        <v>0</v>
      </c>
      <c r="T331" s="146">
        <f>S331*H331</f>
        <v>0</v>
      </c>
      <c r="AR331" s="147" t="s">
        <v>318</v>
      </c>
      <c r="AT331" s="147" t="s">
        <v>302</v>
      </c>
      <c r="AU331" s="147" t="s">
        <v>90</v>
      </c>
      <c r="AY331" s="17" t="s">
        <v>299</v>
      </c>
      <c r="BE331" s="148">
        <f>IF(N331="základní",J331,0)</f>
        <v>0</v>
      </c>
      <c r="BF331" s="148">
        <f>IF(N331="snížená",J331,0)</f>
        <v>0</v>
      </c>
      <c r="BG331" s="148">
        <f>IF(N331="zákl. přenesená",J331,0)</f>
        <v>0</v>
      </c>
      <c r="BH331" s="148">
        <f>IF(N331="sníž. přenesená",J331,0)</f>
        <v>0</v>
      </c>
      <c r="BI331" s="148">
        <f>IF(N331="nulová",J331,0)</f>
        <v>0</v>
      </c>
      <c r="BJ331" s="17" t="s">
        <v>88</v>
      </c>
      <c r="BK331" s="148">
        <f>ROUND(I331*H331,2)</f>
        <v>0</v>
      </c>
      <c r="BL331" s="17" t="s">
        <v>318</v>
      </c>
      <c r="BM331" s="147" t="s">
        <v>3564</v>
      </c>
    </row>
    <row r="332" spans="2:65" s="12" customFormat="1">
      <c r="B332" s="170"/>
      <c r="D332" s="149" t="s">
        <v>1489</v>
      </c>
      <c r="E332" s="171" t="s">
        <v>1</v>
      </c>
      <c r="F332" s="172" t="s">
        <v>1490</v>
      </c>
      <c r="H332" s="171" t="s">
        <v>1</v>
      </c>
      <c r="I332" s="173"/>
      <c r="L332" s="170"/>
      <c r="M332" s="174"/>
      <c r="T332" s="175"/>
      <c r="AT332" s="171" t="s">
        <v>1489</v>
      </c>
      <c r="AU332" s="171" t="s">
        <v>90</v>
      </c>
      <c r="AV332" s="12" t="s">
        <v>88</v>
      </c>
      <c r="AW332" s="12" t="s">
        <v>36</v>
      </c>
      <c r="AX332" s="12" t="s">
        <v>81</v>
      </c>
      <c r="AY332" s="171" t="s">
        <v>299</v>
      </c>
    </row>
    <row r="333" spans="2:65" s="12" customFormat="1">
      <c r="B333" s="170"/>
      <c r="D333" s="149" t="s">
        <v>1489</v>
      </c>
      <c r="E333" s="171" t="s">
        <v>1</v>
      </c>
      <c r="F333" s="172" t="s">
        <v>3470</v>
      </c>
      <c r="H333" s="171" t="s">
        <v>1</v>
      </c>
      <c r="I333" s="173"/>
      <c r="L333" s="170"/>
      <c r="M333" s="174"/>
      <c r="T333" s="175"/>
      <c r="AT333" s="171" t="s">
        <v>1489</v>
      </c>
      <c r="AU333" s="171" t="s">
        <v>90</v>
      </c>
      <c r="AV333" s="12" t="s">
        <v>88</v>
      </c>
      <c r="AW333" s="12" t="s">
        <v>36</v>
      </c>
      <c r="AX333" s="12" t="s">
        <v>81</v>
      </c>
      <c r="AY333" s="171" t="s">
        <v>299</v>
      </c>
    </row>
    <row r="334" spans="2:65" s="13" customFormat="1">
      <c r="B334" s="176"/>
      <c r="D334" s="149" t="s">
        <v>1489</v>
      </c>
      <c r="E334" s="177" t="s">
        <v>1</v>
      </c>
      <c r="F334" s="178" t="s">
        <v>3533</v>
      </c>
      <c r="H334" s="179">
        <v>314.83</v>
      </c>
      <c r="I334" s="180"/>
      <c r="L334" s="176"/>
      <c r="M334" s="181"/>
      <c r="T334" s="182"/>
      <c r="AT334" s="177" t="s">
        <v>1489</v>
      </c>
      <c r="AU334" s="177" t="s">
        <v>90</v>
      </c>
      <c r="AV334" s="13" t="s">
        <v>90</v>
      </c>
      <c r="AW334" s="13" t="s">
        <v>36</v>
      </c>
      <c r="AX334" s="13" t="s">
        <v>88</v>
      </c>
      <c r="AY334" s="177" t="s">
        <v>299</v>
      </c>
    </row>
    <row r="335" spans="2:65" s="11" customFormat="1" ht="22.95" customHeight="1">
      <c r="B335" s="124"/>
      <c r="D335" s="125" t="s">
        <v>80</v>
      </c>
      <c r="E335" s="134" t="s">
        <v>1972</v>
      </c>
      <c r="F335" s="134" t="s">
        <v>1973</v>
      </c>
      <c r="I335" s="127"/>
      <c r="J335" s="135">
        <f>BK335</f>
        <v>0</v>
      </c>
      <c r="L335" s="124"/>
      <c r="M335" s="129"/>
      <c r="P335" s="130">
        <f>SUM(P336:P339)</f>
        <v>0</v>
      </c>
      <c r="R335" s="130">
        <f>SUM(R336:R339)</f>
        <v>0</v>
      </c>
      <c r="T335" s="131">
        <f>SUM(T336:T339)</f>
        <v>0</v>
      </c>
      <c r="AR335" s="125" t="s">
        <v>88</v>
      </c>
      <c r="AT335" s="132" t="s">
        <v>80</v>
      </c>
      <c r="AU335" s="132" t="s">
        <v>88</v>
      </c>
      <c r="AY335" s="125" t="s">
        <v>299</v>
      </c>
      <c r="BK335" s="133">
        <f>SUM(BK336:BK339)</f>
        <v>0</v>
      </c>
    </row>
    <row r="336" spans="2:65" s="1" customFormat="1" ht="21.75" customHeight="1">
      <c r="B336" s="32"/>
      <c r="C336" s="136" t="s">
        <v>661</v>
      </c>
      <c r="D336" s="136" t="s">
        <v>302</v>
      </c>
      <c r="E336" s="137" t="s">
        <v>1974</v>
      </c>
      <c r="F336" s="138" t="s">
        <v>1975</v>
      </c>
      <c r="G336" s="139" t="s">
        <v>1636</v>
      </c>
      <c r="H336" s="140">
        <v>61.539000000000001</v>
      </c>
      <c r="I336" s="141"/>
      <c r="J336" s="142">
        <f>ROUND(I336*H336,2)</f>
        <v>0</v>
      </c>
      <c r="K336" s="138" t="s">
        <v>1487</v>
      </c>
      <c r="L336" s="32"/>
      <c r="M336" s="143" t="s">
        <v>1</v>
      </c>
      <c r="N336" s="144" t="s">
        <v>46</v>
      </c>
      <c r="P336" s="145">
        <f>O336*H336</f>
        <v>0</v>
      </c>
      <c r="Q336" s="145">
        <v>0</v>
      </c>
      <c r="R336" s="145">
        <f>Q336*H336</f>
        <v>0</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3565</v>
      </c>
    </row>
    <row r="337" spans="2:65" s="1" customFormat="1" ht="24.15" customHeight="1">
      <c r="B337" s="32"/>
      <c r="C337" s="136" t="s">
        <v>665</v>
      </c>
      <c r="D337" s="136" t="s">
        <v>302</v>
      </c>
      <c r="E337" s="137" t="s">
        <v>1977</v>
      </c>
      <c r="F337" s="138" t="s">
        <v>1978</v>
      </c>
      <c r="G337" s="139" t="s">
        <v>1636</v>
      </c>
      <c r="H337" s="140">
        <v>984.62400000000002</v>
      </c>
      <c r="I337" s="141"/>
      <c r="J337" s="142">
        <f>ROUND(I337*H337,2)</f>
        <v>0</v>
      </c>
      <c r="K337" s="138" t="s">
        <v>1487</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3566</v>
      </c>
    </row>
    <row r="338" spans="2:65" s="13" customFormat="1">
      <c r="B338" s="176"/>
      <c r="D338" s="149" t="s">
        <v>1489</v>
      </c>
      <c r="F338" s="178" t="s">
        <v>3567</v>
      </c>
      <c r="H338" s="179">
        <v>984.62400000000002</v>
      </c>
      <c r="I338" s="180"/>
      <c r="L338" s="176"/>
      <c r="M338" s="181"/>
      <c r="T338" s="182"/>
      <c r="AT338" s="177" t="s">
        <v>1489</v>
      </c>
      <c r="AU338" s="177" t="s">
        <v>90</v>
      </c>
      <c r="AV338" s="13" t="s">
        <v>90</v>
      </c>
      <c r="AW338" s="13" t="s">
        <v>4</v>
      </c>
      <c r="AX338" s="13" t="s">
        <v>88</v>
      </c>
      <c r="AY338" s="177" t="s">
        <v>299</v>
      </c>
    </row>
    <row r="339" spans="2:65" s="1" customFormat="1" ht="44.25" customHeight="1">
      <c r="B339" s="32"/>
      <c r="C339" s="136" t="s">
        <v>669</v>
      </c>
      <c r="D339" s="136" t="s">
        <v>302</v>
      </c>
      <c r="E339" s="137" t="s">
        <v>1981</v>
      </c>
      <c r="F339" s="138" t="s">
        <v>1982</v>
      </c>
      <c r="G339" s="139" t="s">
        <v>1636</v>
      </c>
      <c r="H339" s="140">
        <v>61.539000000000001</v>
      </c>
      <c r="I339" s="141"/>
      <c r="J339" s="142">
        <f>ROUND(I339*H339,2)</f>
        <v>0</v>
      </c>
      <c r="K339" s="138" t="s">
        <v>1487</v>
      </c>
      <c r="L339" s="32"/>
      <c r="M339" s="143" t="s">
        <v>1</v>
      </c>
      <c r="N339" s="144" t="s">
        <v>46</v>
      </c>
      <c r="P339" s="145">
        <f>O339*H339</f>
        <v>0</v>
      </c>
      <c r="Q339" s="145">
        <v>0</v>
      </c>
      <c r="R339" s="145">
        <f>Q339*H339</f>
        <v>0</v>
      </c>
      <c r="S339" s="145">
        <v>0</v>
      </c>
      <c r="T339" s="146">
        <f>S339*H339</f>
        <v>0</v>
      </c>
      <c r="AR339" s="147" t="s">
        <v>318</v>
      </c>
      <c r="AT339" s="147" t="s">
        <v>302</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3568</v>
      </c>
    </row>
    <row r="340" spans="2:65" s="11" customFormat="1" ht="22.95" customHeight="1">
      <c r="B340" s="124"/>
      <c r="D340" s="125" t="s">
        <v>80</v>
      </c>
      <c r="E340" s="134" t="s">
        <v>1789</v>
      </c>
      <c r="F340" s="134" t="s">
        <v>1790</v>
      </c>
      <c r="I340" s="127"/>
      <c r="J340" s="135">
        <f>BK340</f>
        <v>0</v>
      </c>
      <c r="L340" s="124"/>
      <c r="M340" s="129"/>
      <c r="P340" s="130">
        <f>P341</f>
        <v>0</v>
      </c>
      <c r="R340" s="130">
        <f>R341</f>
        <v>0</v>
      </c>
      <c r="T340" s="131">
        <f>T341</f>
        <v>0</v>
      </c>
      <c r="AR340" s="125" t="s">
        <v>88</v>
      </c>
      <c r="AT340" s="132" t="s">
        <v>80</v>
      </c>
      <c r="AU340" s="132" t="s">
        <v>88</v>
      </c>
      <c r="AY340" s="125" t="s">
        <v>299</v>
      </c>
      <c r="BK340" s="133">
        <f>BK341</f>
        <v>0</v>
      </c>
    </row>
    <row r="341" spans="2:65" s="1" customFormat="1" ht="24.15" customHeight="1">
      <c r="B341" s="32"/>
      <c r="C341" s="136" t="s">
        <v>673</v>
      </c>
      <c r="D341" s="136" t="s">
        <v>302</v>
      </c>
      <c r="E341" s="137" t="s">
        <v>1791</v>
      </c>
      <c r="F341" s="138" t="s">
        <v>1792</v>
      </c>
      <c r="G341" s="139" t="s">
        <v>1636</v>
      </c>
      <c r="H341" s="140">
        <v>7.3630000000000004</v>
      </c>
      <c r="I341" s="141"/>
      <c r="J341" s="142">
        <f>ROUND(I341*H341,2)</f>
        <v>0</v>
      </c>
      <c r="K341" s="138" t="s">
        <v>1487</v>
      </c>
      <c r="L341" s="32"/>
      <c r="M341" s="153" t="s">
        <v>1</v>
      </c>
      <c r="N341" s="154" t="s">
        <v>46</v>
      </c>
      <c r="O341" s="155"/>
      <c r="P341" s="156">
        <f>O341*H341</f>
        <v>0</v>
      </c>
      <c r="Q341" s="156">
        <v>0</v>
      </c>
      <c r="R341" s="156">
        <f>Q341*H341</f>
        <v>0</v>
      </c>
      <c r="S341" s="156">
        <v>0</v>
      </c>
      <c r="T341" s="157">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3569</v>
      </c>
    </row>
    <row r="342" spans="2:65" s="1" customFormat="1" ht="6.9" customHeight="1">
      <c r="B342" s="44"/>
      <c r="C342" s="45"/>
      <c r="D342" s="45"/>
      <c r="E342" s="45"/>
      <c r="F342" s="45"/>
      <c r="G342" s="45"/>
      <c r="H342" s="45"/>
      <c r="I342" s="45"/>
      <c r="J342" s="45"/>
      <c r="K342" s="45"/>
      <c r="L342" s="32"/>
    </row>
  </sheetData>
  <sheetProtection algorithmName="SHA-512" hashValue="JIEBKKbehZ1KVrzXjAOGOCDbCLYTQb1F4Klyshc5BIRk1Dtx5UYGBL9PH7VjHx7IZsVuXrnG2NgRLBGF5/bE+g==" saltValue="7fCl4rEYJ3vVadrcCNY7ENWojFDmL8JqzFPaa7OFeEA7udYUIp6F3ojimnNT3VzuaZyTO3LtBQYEDOvvn8wOSA==" spinCount="100000" sheet="1" objects="1" scenarios="1" formatColumns="0" formatRows="0" autoFilter="0"/>
  <autoFilter ref="C127:K341" xr:uid="{00000000-0009-0000-0000-000017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7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168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3570</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ROUND(J124,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ROUND((SUM(BE124:BE170)),  2)</f>
        <v>0</v>
      </c>
      <c r="I35" s="96">
        <v>0.21</v>
      </c>
      <c r="J35" s="86">
        <f>ROUND(((SUM(BE124:BE170))*I35),  2)</f>
        <v>0</v>
      </c>
      <c r="L35" s="32"/>
    </row>
    <row r="36" spans="2:12" s="1" customFormat="1" ht="14.4" customHeight="1">
      <c r="B36" s="32"/>
      <c r="E36" s="27" t="s">
        <v>47</v>
      </c>
      <c r="F36" s="86">
        <f>ROUND((SUM(BF124:BF170)),  2)</f>
        <v>0</v>
      </c>
      <c r="I36" s="96">
        <v>0.12</v>
      </c>
      <c r="J36" s="86">
        <f>ROUND(((SUM(BF124:BF170))*I36),  2)</f>
        <v>0</v>
      </c>
      <c r="L36" s="32"/>
    </row>
    <row r="37" spans="2:12" s="1" customFormat="1" ht="14.4" hidden="1" customHeight="1">
      <c r="B37" s="32"/>
      <c r="E37" s="27" t="s">
        <v>48</v>
      </c>
      <c r="F37" s="86">
        <f>ROUND((SUM(BG124:BG170)),  2)</f>
        <v>0</v>
      </c>
      <c r="I37" s="96">
        <v>0.21</v>
      </c>
      <c r="J37" s="86">
        <f>0</f>
        <v>0</v>
      </c>
      <c r="L37" s="32"/>
    </row>
    <row r="38" spans="2:12" s="1" customFormat="1" ht="14.4" hidden="1" customHeight="1">
      <c r="B38" s="32"/>
      <c r="E38" s="27" t="s">
        <v>49</v>
      </c>
      <c r="F38" s="86">
        <f>ROUND((SUM(BH124:BH170)),  2)</f>
        <v>0</v>
      </c>
      <c r="I38" s="96">
        <v>0.12</v>
      </c>
      <c r="J38" s="86">
        <f>0</f>
        <v>0</v>
      </c>
      <c r="L38" s="32"/>
    </row>
    <row r="39" spans="2:12" s="1" customFormat="1" ht="14.4" hidden="1" customHeight="1">
      <c r="B39" s="32"/>
      <c r="E39" s="27" t="s">
        <v>50</v>
      </c>
      <c r="F39" s="86">
        <f>ROUND((SUM(BI124:BI170)),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01.20 - Stabilizace a odvodnění základové spáry</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J124</f>
        <v>0</v>
      </c>
      <c r="L98" s="32"/>
      <c r="AU98" s="17" t="s">
        <v>273</v>
      </c>
    </row>
    <row r="99" spans="2:47" s="8" customFormat="1" ht="24.9" customHeight="1">
      <c r="B99" s="108"/>
      <c r="D99" s="109" t="s">
        <v>1476</v>
      </c>
      <c r="E99" s="110"/>
      <c r="F99" s="110"/>
      <c r="G99" s="110"/>
      <c r="H99" s="110"/>
      <c r="I99" s="110"/>
      <c r="J99" s="111">
        <f>J125</f>
        <v>0</v>
      </c>
      <c r="L99" s="108"/>
    </row>
    <row r="100" spans="2:47" s="9" customFormat="1" ht="19.95" customHeight="1">
      <c r="B100" s="112"/>
      <c r="D100" s="113" t="s">
        <v>1477</v>
      </c>
      <c r="E100" s="114"/>
      <c r="F100" s="114"/>
      <c r="G100" s="114"/>
      <c r="H100" s="114"/>
      <c r="I100" s="114"/>
      <c r="J100" s="115">
        <f>J126</f>
        <v>0</v>
      </c>
      <c r="L100" s="112"/>
    </row>
    <row r="101" spans="2:47" s="9" customFormat="1" ht="19.95" customHeight="1">
      <c r="B101" s="112"/>
      <c r="D101" s="113" t="s">
        <v>1478</v>
      </c>
      <c r="E101" s="114"/>
      <c r="F101" s="114"/>
      <c r="G101" s="114"/>
      <c r="H101" s="114"/>
      <c r="I101" s="114"/>
      <c r="J101" s="115">
        <f>J152</f>
        <v>0</v>
      </c>
      <c r="L101" s="112"/>
    </row>
    <row r="102" spans="2:47" s="9" customFormat="1" ht="19.95" customHeight="1">
      <c r="B102" s="112"/>
      <c r="D102" s="113" t="s">
        <v>1481</v>
      </c>
      <c r="E102" s="114"/>
      <c r="F102" s="114"/>
      <c r="G102" s="114"/>
      <c r="H102" s="114"/>
      <c r="I102" s="114"/>
      <c r="J102" s="115">
        <f>J169</f>
        <v>0</v>
      </c>
      <c r="L102" s="112"/>
    </row>
    <row r="103" spans="2:47" s="1" customFormat="1" ht="21.75" customHeight="1">
      <c r="B103" s="32"/>
      <c r="L103" s="32"/>
    </row>
    <row r="104" spans="2:47" s="1" customFormat="1" ht="6.9" customHeight="1">
      <c r="B104" s="44"/>
      <c r="C104" s="45"/>
      <c r="D104" s="45"/>
      <c r="E104" s="45"/>
      <c r="F104" s="45"/>
      <c r="G104" s="45"/>
      <c r="H104" s="45"/>
      <c r="I104" s="45"/>
      <c r="J104" s="45"/>
      <c r="K104" s="45"/>
      <c r="L104" s="32"/>
    </row>
    <row r="108" spans="2:47" s="1" customFormat="1" ht="6.9" customHeight="1">
      <c r="B108" s="46"/>
      <c r="C108" s="47"/>
      <c r="D108" s="47"/>
      <c r="E108" s="47"/>
      <c r="F108" s="47"/>
      <c r="G108" s="47"/>
      <c r="H108" s="47"/>
      <c r="I108" s="47"/>
      <c r="J108" s="47"/>
      <c r="K108" s="47"/>
      <c r="L108" s="32"/>
    </row>
    <row r="109" spans="2:47" s="1" customFormat="1" ht="24.9" customHeight="1">
      <c r="B109" s="32"/>
      <c r="C109" s="21" t="s">
        <v>284</v>
      </c>
      <c r="L109" s="32"/>
    </row>
    <row r="110" spans="2:47" s="1" customFormat="1" ht="6.9" customHeight="1">
      <c r="B110" s="32"/>
      <c r="L110" s="32"/>
    </row>
    <row r="111" spans="2:47" s="1" customFormat="1" ht="12" customHeight="1">
      <c r="B111" s="32"/>
      <c r="C111" s="27" t="s">
        <v>16</v>
      </c>
      <c r="L111" s="32"/>
    </row>
    <row r="112" spans="2:47" s="1" customFormat="1" ht="16.5" customHeight="1">
      <c r="B112" s="32"/>
      <c r="E112" s="270" t="str">
        <f>E7</f>
        <v>TÁBOR - STOKLASNÁ LHOTA, VODOVOD A KANALIZACE</v>
      </c>
      <c r="F112" s="271"/>
      <c r="G112" s="271"/>
      <c r="H112" s="271"/>
      <c r="L112" s="32"/>
    </row>
    <row r="113" spans="2:65" ht="12" customHeight="1">
      <c r="B113" s="20"/>
      <c r="C113" s="27" t="s">
        <v>264</v>
      </c>
      <c r="L113" s="20"/>
    </row>
    <row r="114" spans="2:65" s="1" customFormat="1" ht="16.5" customHeight="1">
      <c r="B114" s="32"/>
      <c r="E114" s="270" t="s">
        <v>1473</v>
      </c>
      <c r="F114" s="269"/>
      <c r="G114" s="269"/>
      <c r="H114" s="269"/>
      <c r="L114" s="32"/>
    </row>
    <row r="115" spans="2:65" s="1" customFormat="1" ht="12" customHeight="1">
      <c r="B115" s="32"/>
      <c r="C115" s="27" t="s">
        <v>266</v>
      </c>
      <c r="L115" s="32"/>
    </row>
    <row r="116" spans="2:65" s="1" customFormat="1" ht="16.5" customHeight="1">
      <c r="B116" s="32"/>
      <c r="E116" s="247" t="str">
        <f>E11</f>
        <v>01.20 - Stabilizace a odvodnění základové spáry</v>
      </c>
      <c r="F116" s="269"/>
      <c r="G116" s="269"/>
      <c r="H116" s="269"/>
      <c r="L116" s="32"/>
    </row>
    <row r="117" spans="2:65" s="1" customFormat="1" ht="6.9" customHeight="1">
      <c r="B117" s="32"/>
      <c r="L117" s="32"/>
    </row>
    <row r="118" spans="2:65" s="1" customFormat="1" ht="12" customHeight="1">
      <c r="B118" s="32"/>
      <c r="C118" s="27" t="s">
        <v>20</v>
      </c>
      <c r="F118" s="25" t="str">
        <f>F14</f>
        <v>Stoklasná Lhota</v>
      </c>
      <c r="I118" s="27" t="s">
        <v>22</v>
      </c>
      <c r="J118" s="52" t="str">
        <f>IF(J14="","",J14)</f>
        <v>28. 4. 2025</v>
      </c>
      <c r="L118" s="32"/>
    </row>
    <row r="119" spans="2:65" s="1" customFormat="1" ht="6.9" customHeight="1">
      <c r="B119" s="32"/>
      <c r="L119" s="32"/>
    </row>
    <row r="120" spans="2:65" s="1" customFormat="1" ht="25.65" customHeight="1">
      <c r="B120" s="32"/>
      <c r="C120" s="27" t="s">
        <v>24</v>
      </c>
      <c r="F120" s="25" t="str">
        <f>E17</f>
        <v>Vodárenská společnost Táborsko s.r.o.</v>
      </c>
      <c r="I120" s="27" t="s">
        <v>32</v>
      </c>
      <c r="J120" s="30" t="str">
        <f>E23</f>
        <v>Aquaprocon s.r.o., Divize Praha</v>
      </c>
      <c r="L120" s="32"/>
    </row>
    <row r="121" spans="2:65" s="1" customFormat="1" ht="15.15" customHeight="1">
      <c r="B121" s="32"/>
      <c r="C121" s="27" t="s">
        <v>30</v>
      </c>
      <c r="F121" s="25" t="str">
        <f>IF(E20="","",E20)</f>
        <v>Vyplň údaj</v>
      </c>
      <c r="I121" s="27" t="s">
        <v>37</v>
      </c>
      <c r="J121" s="30" t="str">
        <f>E26</f>
        <v>ing. Zdena Průšková</v>
      </c>
      <c r="L121" s="32"/>
    </row>
    <row r="122" spans="2:65" s="1" customFormat="1" ht="10.35" customHeight="1">
      <c r="B122" s="32"/>
      <c r="L122" s="32"/>
    </row>
    <row r="123" spans="2:65" s="10" customFormat="1" ht="29.25" customHeight="1">
      <c r="B123" s="116"/>
      <c r="C123" s="117" t="s">
        <v>285</v>
      </c>
      <c r="D123" s="118" t="s">
        <v>66</v>
      </c>
      <c r="E123" s="118" t="s">
        <v>62</v>
      </c>
      <c r="F123" s="118" t="s">
        <v>63</v>
      </c>
      <c r="G123" s="118" t="s">
        <v>286</v>
      </c>
      <c r="H123" s="118" t="s">
        <v>287</v>
      </c>
      <c r="I123" s="118" t="s">
        <v>288</v>
      </c>
      <c r="J123" s="118" t="s">
        <v>271</v>
      </c>
      <c r="K123" s="119" t="s">
        <v>289</v>
      </c>
      <c r="L123" s="116"/>
      <c r="M123" s="59" t="s">
        <v>1</v>
      </c>
      <c r="N123" s="60" t="s">
        <v>45</v>
      </c>
      <c r="O123" s="60" t="s">
        <v>290</v>
      </c>
      <c r="P123" s="60" t="s">
        <v>291</v>
      </c>
      <c r="Q123" s="60" t="s">
        <v>292</v>
      </c>
      <c r="R123" s="60" t="s">
        <v>293</v>
      </c>
      <c r="S123" s="60" t="s">
        <v>294</v>
      </c>
      <c r="T123" s="61" t="s">
        <v>295</v>
      </c>
    </row>
    <row r="124" spans="2:65" s="1" customFormat="1" ht="22.95" customHeight="1">
      <c r="B124" s="32"/>
      <c r="C124" s="64" t="s">
        <v>296</v>
      </c>
      <c r="J124" s="120">
        <f>BK124</f>
        <v>0</v>
      </c>
      <c r="L124" s="32"/>
      <c r="M124" s="62"/>
      <c r="N124" s="53"/>
      <c r="O124" s="53"/>
      <c r="P124" s="121">
        <f>P125</f>
        <v>0</v>
      </c>
      <c r="Q124" s="53"/>
      <c r="R124" s="121">
        <f>R125</f>
        <v>4.9016299999999999</v>
      </c>
      <c r="S124" s="53"/>
      <c r="T124" s="122">
        <f>T125</f>
        <v>0</v>
      </c>
      <c r="AT124" s="17" t="s">
        <v>80</v>
      </c>
      <c r="AU124" s="17" t="s">
        <v>273</v>
      </c>
      <c r="BK124" s="123">
        <f>BK125</f>
        <v>0</v>
      </c>
    </row>
    <row r="125" spans="2:65" s="11" customFormat="1" ht="25.95" customHeight="1">
      <c r="B125" s="124"/>
      <c r="D125" s="125" t="s">
        <v>80</v>
      </c>
      <c r="E125" s="126" t="s">
        <v>1482</v>
      </c>
      <c r="F125" s="126" t="s">
        <v>1483</v>
      </c>
      <c r="I125" s="127"/>
      <c r="J125" s="128">
        <f>BK125</f>
        <v>0</v>
      </c>
      <c r="L125" s="124"/>
      <c r="M125" s="129"/>
      <c r="P125" s="130">
        <f>P126+P152+P169</f>
        <v>0</v>
      </c>
      <c r="R125" s="130">
        <f>R126+R152+R169</f>
        <v>4.9016299999999999</v>
      </c>
      <c r="T125" s="131">
        <f>T126+T152+T169</f>
        <v>0</v>
      </c>
      <c r="AR125" s="125" t="s">
        <v>88</v>
      </c>
      <c r="AT125" s="132" t="s">
        <v>80</v>
      </c>
      <c r="AU125" s="132" t="s">
        <v>81</v>
      </c>
      <c r="AY125" s="125" t="s">
        <v>299</v>
      </c>
      <c r="BK125" s="133">
        <f>BK126+BK152+BK169</f>
        <v>0</v>
      </c>
    </row>
    <row r="126" spans="2:65" s="11" customFormat="1" ht="22.95" customHeight="1">
      <c r="B126" s="124"/>
      <c r="D126" s="125" t="s">
        <v>80</v>
      </c>
      <c r="E126" s="134" t="s">
        <v>88</v>
      </c>
      <c r="F126" s="134" t="s">
        <v>1448</v>
      </c>
      <c r="I126" s="127"/>
      <c r="J126" s="135">
        <f>BK126</f>
        <v>0</v>
      </c>
      <c r="L126" s="124"/>
      <c r="M126" s="129"/>
      <c r="P126" s="130">
        <f>SUM(P127:P151)</f>
        <v>0</v>
      </c>
      <c r="R126" s="130">
        <f>SUM(R127:R151)</f>
        <v>4.0819999999999999</v>
      </c>
      <c r="T126" s="131">
        <f>SUM(T127:T151)</f>
        <v>0</v>
      </c>
      <c r="AR126" s="125" t="s">
        <v>88</v>
      </c>
      <c r="AT126" s="132" t="s">
        <v>80</v>
      </c>
      <c r="AU126" s="132" t="s">
        <v>88</v>
      </c>
      <c r="AY126" s="125" t="s">
        <v>299</v>
      </c>
      <c r="BK126" s="133">
        <f>SUM(BK127:BK151)</f>
        <v>0</v>
      </c>
    </row>
    <row r="127" spans="2:65" s="1" customFormat="1" ht="33" customHeight="1">
      <c r="B127" s="32"/>
      <c r="C127" s="136" t="s">
        <v>88</v>
      </c>
      <c r="D127" s="136" t="s">
        <v>302</v>
      </c>
      <c r="E127" s="137" t="s">
        <v>1815</v>
      </c>
      <c r="F127" s="138" t="s">
        <v>1816</v>
      </c>
      <c r="G127" s="139" t="s">
        <v>1520</v>
      </c>
      <c r="H127" s="140">
        <v>216</v>
      </c>
      <c r="I127" s="141"/>
      <c r="J127" s="142">
        <f>ROUND(I127*H127,2)</f>
        <v>0</v>
      </c>
      <c r="K127" s="138" t="s">
        <v>1487</v>
      </c>
      <c r="L127" s="32"/>
      <c r="M127" s="143" t="s">
        <v>1</v>
      </c>
      <c r="N127" s="144" t="s">
        <v>46</v>
      </c>
      <c r="P127" s="145">
        <f>O127*H127</f>
        <v>0</v>
      </c>
      <c r="Q127" s="145">
        <v>0</v>
      </c>
      <c r="R127" s="145">
        <f>Q127*H127</f>
        <v>0</v>
      </c>
      <c r="S127" s="145">
        <v>0</v>
      </c>
      <c r="T127" s="146">
        <f>S127*H127</f>
        <v>0</v>
      </c>
      <c r="AR127" s="147" t="s">
        <v>318</v>
      </c>
      <c r="AT127" s="147" t="s">
        <v>302</v>
      </c>
      <c r="AU127" s="147" t="s">
        <v>90</v>
      </c>
      <c r="AY127" s="17" t="s">
        <v>299</v>
      </c>
      <c r="BE127" s="148">
        <f>IF(N127="základní",J127,0)</f>
        <v>0</v>
      </c>
      <c r="BF127" s="148">
        <f>IF(N127="snížená",J127,0)</f>
        <v>0</v>
      </c>
      <c r="BG127" s="148">
        <f>IF(N127="zákl. přenesená",J127,0)</f>
        <v>0</v>
      </c>
      <c r="BH127" s="148">
        <f>IF(N127="sníž. přenesená",J127,0)</f>
        <v>0</v>
      </c>
      <c r="BI127" s="148">
        <f>IF(N127="nulová",J127,0)</f>
        <v>0</v>
      </c>
      <c r="BJ127" s="17" t="s">
        <v>88</v>
      </c>
      <c r="BK127" s="148">
        <f>ROUND(I127*H127,2)</f>
        <v>0</v>
      </c>
      <c r="BL127" s="17" t="s">
        <v>318</v>
      </c>
      <c r="BM127" s="147" t="s">
        <v>3571</v>
      </c>
    </row>
    <row r="128" spans="2:65" s="12" customFormat="1">
      <c r="B128" s="170"/>
      <c r="D128" s="149" t="s">
        <v>1489</v>
      </c>
      <c r="E128" s="171" t="s">
        <v>1</v>
      </c>
      <c r="F128" s="172" t="s">
        <v>1490</v>
      </c>
      <c r="H128" s="171" t="s">
        <v>1</v>
      </c>
      <c r="I128" s="173"/>
      <c r="L128" s="170"/>
      <c r="M128" s="174"/>
      <c r="T128" s="175"/>
      <c r="AT128" s="171" t="s">
        <v>1489</v>
      </c>
      <c r="AU128" s="171" t="s">
        <v>90</v>
      </c>
      <c r="AV128" s="12" t="s">
        <v>88</v>
      </c>
      <c r="AW128" s="12" t="s">
        <v>36</v>
      </c>
      <c r="AX128" s="12" t="s">
        <v>81</v>
      </c>
      <c r="AY128" s="171" t="s">
        <v>299</v>
      </c>
    </row>
    <row r="129" spans="2:65" s="12" customFormat="1">
      <c r="B129" s="170"/>
      <c r="D129" s="149" t="s">
        <v>1489</v>
      </c>
      <c r="E129" s="171" t="s">
        <v>1</v>
      </c>
      <c r="F129" s="172" t="s">
        <v>3572</v>
      </c>
      <c r="H129" s="171" t="s">
        <v>1</v>
      </c>
      <c r="I129" s="173"/>
      <c r="L129" s="170"/>
      <c r="M129" s="174"/>
      <c r="T129" s="175"/>
      <c r="AT129" s="171" t="s">
        <v>1489</v>
      </c>
      <c r="AU129" s="171" t="s">
        <v>90</v>
      </c>
      <c r="AV129" s="12" t="s">
        <v>88</v>
      </c>
      <c r="AW129" s="12" t="s">
        <v>36</v>
      </c>
      <c r="AX129" s="12" t="s">
        <v>81</v>
      </c>
      <c r="AY129" s="171" t="s">
        <v>299</v>
      </c>
    </row>
    <row r="130" spans="2:65" s="12" customFormat="1">
      <c r="B130" s="170"/>
      <c r="D130" s="149" t="s">
        <v>1489</v>
      </c>
      <c r="E130" s="171" t="s">
        <v>1</v>
      </c>
      <c r="F130" s="172" t="s">
        <v>3573</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3574</v>
      </c>
      <c r="H131" s="179">
        <v>216</v>
      </c>
      <c r="I131" s="180"/>
      <c r="L131" s="176"/>
      <c r="M131" s="181"/>
      <c r="T131" s="182"/>
      <c r="AT131" s="177" t="s">
        <v>1489</v>
      </c>
      <c r="AU131" s="177" t="s">
        <v>90</v>
      </c>
      <c r="AV131" s="13" t="s">
        <v>90</v>
      </c>
      <c r="AW131" s="13" t="s">
        <v>36</v>
      </c>
      <c r="AX131" s="13" t="s">
        <v>88</v>
      </c>
      <c r="AY131" s="177" t="s">
        <v>299</v>
      </c>
    </row>
    <row r="132" spans="2:65" s="1" customFormat="1" ht="37.950000000000003" customHeight="1">
      <c r="B132" s="32"/>
      <c r="C132" s="136" t="s">
        <v>90</v>
      </c>
      <c r="D132" s="136" t="s">
        <v>302</v>
      </c>
      <c r="E132" s="137" t="s">
        <v>1618</v>
      </c>
      <c r="F132" s="138" t="s">
        <v>1619</v>
      </c>
      <c r="G132" s="139" t="s">
        <v>1520</v>
      </c>
      <c r="H132" s="140">
        <v>216</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3575</v>
      </c>
    </row>
    <row r="133" spans="2:65" s="12" customFormat="1">
      <c r="B133" s="170"/>
      <c r="D133" s="149" t="s">
        <v>1489</v>
      </c>
      <c r="E133" s="171" t="s">
        <v>1</v>
      </c>
      <c r="F133" s="172" t="s">
        <v>1490</v>
      </c>
      <c r="H133" s="171" t="s">
        <v>1</v>
      </c>
      <c r="I133" s="173"/>
      <c r="L133" s="170"/>
      <c r="M133" s="174"/>
      <c r="T133" s="175"/>
      <c r="AT133" s="171" t="s">
        <v>1489</v>
      </c>
      <c r="AU133" s="171" t="s">
        <v>90</v>
      </c>
      <c r="AV133" s="12" t="s">
        <v>88</v>
      </c>
      <c r="AW133" s="12" t="s">
        <v>36</v>
      </c>
      <c r="AX133" s="12" t="s">
        <v>81</v>
      </c>
      <c r="AY133" s="171" t="s">
        <v>299</v>
      </c>
    </row>
    <row r="134" spans="2:65" s="12" customFormat="1">
      <c r="B134" s="170"/>
      <c r="D134" s="149" t="s">
        <v>1489</v>
      </c>
      <c r="E134" s="171" t="s">
        <v>1</v>
      </c>
      <c r="F134" s="172" t="s">
        <v>3572</v>
      </c>
      <c r="H134" s="171" t="s">
        <v>1</v>
      </c>
      <c r="I134" s="173"/>
      <c r="L134" s="170"/>
      <c r="M134" s="174"/>
      <c r="T134" s="175"/>
      <c r="AT134" s="171" t="s">
        <v>1489</v>
      </c>
      <c r="AU134" s="171" t="s">
        <v>90</v>
      </c>
      <c r="AV134" s="12" t="s">
        <v>88</v>
      </c>
      <c r="AW134" s="12" t="s">
        <v>36</v>
      </c>
      <c r="AX134" s="12" t="s">
        <v>81</v>
      </c>
      <c r="AY134" s="171" t="s">
        <v>299</v>
      </c>
    </row>
    <row r="135" spans="2:65" s="12" customFormat="1">
      <c r="B135" s="170"/>
      <c r="D135" s="149" t="s">
        <v>1489</v>
      </c>
      <c r="E135" s="171" t="s">
        <v>1</v>
      </c>
      <c r="F135" s="172" t="s">
        <v>3576</v>
      </c>
      <c r="H135" s="171" t="s">
        <v>1</v>
      </c>
      <c r="I135" s="173"/>
      <c r="L135" s="170"/>
      <c r="M135" s="174"/>
      <c r="T135" s="175"/>
      <c r="AT135" s="171" t="s">
        <v>1489</v>
      </c>
      <c r="AU135" s="171" t="s">
        <v>90</v>
      </c>
      <c r="AV135" s="12" t="s">
        <v>88</v>
      </c>
      <c r="AW135" s="12" t="s">
        <v>36</v>
      </c>
      <c r="AX135" s="12" t="s">
        <v>81</v>
      </c>
      <c r="AY135" s="171" t="s">
        <v>299</v>
      </c>
    </row>
    <row r="136" spans="2:65" s="13" customFormat="1">
      <c r="B136" s="176"/>
      <c r="D136" s="149" t="s">
        <v>1489</v>
      </c>
      <c r="E136" s="177" t="s">
        <v>1</v>
      </c>
      <c r="F136" s="178" t="s">
        <v>3577</v>
      </c>
      <c r="H136" s="179">
        <v>216</v>
      </c>
      <c r="I136" s="180"/>
      <c r="L136" s="176"/>
      <c r="M136" s="181"/>
      <c r="T136" s="182"/>
      <c r="AT136" s="177" t="s">
        <v>1489</v>
      </c>
      <c r="AU136" s="177" t="s">
        <v>90</v>
      </c>
      <c r="AV136" s="13" t="s">
        <v>90</v>
      </c>
      <c r="AW136" s="13" t="s">
        <v>36</v>
      </c>
      <c r="AX136" s="13" t="s">
        <v>88</v>
      </c>
      <c r="AY136" s="177" t="s">
        <v>299</v>
      </c>
    </row>
    <row r="137" spans="2:65" s="1" customFormat="1" ht="37.950000000000003" customHeight="1">
      <c r="B137" s="32"/>
      <c r="C137" s="136" t="s">
        <v>298</v>
      </c>
      <c r="D137" s="136" t="s">
        <v>302</v>
      </c>
      <c r="E137" s="137" t="s">
        <v>1622</v>
      </c>
      <c r="F137" s="138" t="s">
        <v>1623</v>
      </c>
      <c r="G137" s="139" t="s">
        <v>1520</v>
      </c>
      <c r="H137" s="140">
        <v>1512</v>
      </c>
      <c r="I137" s="141"/>
      <c r="J137" s="142">
        <f>ROUND(I137*H137,2)</f>
        <v>0</v>
      </c>
      <c r="K137" s="138" t="s">
        <v>1487</v>
      </c>
      <c r="L137" s="32"/>
      <c r="M137" s="143" t="s">
        <v>1</v>
      </c>
      <c r="N137" s="144" t="s">
        <v>46</v>
      </c>
      <c r="P137" s="145">
        <f>O137*H137</f>
        <v>0</v>
      </c>
      <c r="Q137" s="145">
        <v>0</v>
      </c>
      <c r="R137" s="145">
        <f>Q137*H137</f>
        <v>0</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3578</v>
      </c>
    </row>
    <row r="138" spans="2:65" s="13" customFormat="1">
      <c r="B138" s="176"/>
      <c r="D138" s="149" t="s">
        <v>1489</v>
      </c>
      <c r="F138" s="178" t="s">
        <v>3579</v>
      </c>
      <c r="H138" s="179">
        <v>1512</v>
      </c>
      <c r="I138" s="180"/>
      <c r="L138" s="176"/>
      <c r="M138" s="181"/>
      <c r="T138" s="182"/>
      <c r="AT138" s="177" t="s">
        <v>1489</v>
      </c>
      <c r="AU138" s="177" t="s">
        <v>90</v>
      </c>
      <c r="AV138" s="13" t="s">
        <v>90</v>
      </c>
      <c r="AW138" s="13" t="s">
        <v>4</v>
      </c>
      <c r="AX138" s="13" t="s">
        <v>88</v>
      </c>
      <c r="AY138" s="177" t="s">
        <v>299</v>
      </c>
    </row>
    <row r="139" spans="2:65" s="1" customFormat="1" ht="33" customHeight="1">
      <c r="B139" s="32"/>
      <c r="C139" s="136" t="s">
        <v>318</v>
      </c>
      <c r="D139" s="136" t="s">
        <v>302</v>
      </c>
      <c r="E139" s="137" t="s">
        <v>1634</v>
      </c>
      <c r="F139" s="138" t="s">
        <v>1635</v>
      </c>
      <c r="G139" s="139" t="s">
        <v>1636</v>
      </c>
      <c r="H139" s="140">
        <v>367.2</v>
      </c>
      <c r="I139" s="141"/>
      <c r="J139" s="142">
        <f>ROUND(I139*H139,2)</f>
        <v>0</v>
      </c>
      <c r="K139" s="138" t="s">
        <v>1487</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3580</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3572</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3581</v>
      </c>
      <c r="H142" s="179">
        <v>367.2</v>
      </c>
      <c r="I142" s="180"/>
      <c r="L142" s="176"/>
      <c r="M142" s="181"/>
      <c r="T142" s="182"/>
      <c r="AT142" s="177" t="s">
        <v>1489</v>
      </c>
      <c r="AU142" s="177" t="s">
        <v>90</v>
      </c>
      <c r="AV142" s="13" t="s">
        <v>90</v>
      </c>
      <c r="AW142" s="13" t="s">
        <v>36</v>
      </c>
      <c r="AX142" s="13" t="s">
        <v>88</v>
      </c>
      <c r="AY142" s="177" t="s">
        <v>299</v>
      </c>
    </row>
    <row r="143" spans="2:65" s="1" customFormat="1" ht="16.5" customHeight="1">
      <c r="B143" s="32"/>
      <c r="C143" s="136" t="s">
        <v>323</v>
      </c>
      <c r="D143" s="136" t="s">
        <v>302</v>
      </c>
      <c r="E143" s="137" t="s">
        <v>1639</v>
      </c>
      <c r="F143" s="138" t="s">
        <v>1640</v>
      </c>
      <c r="G143" s="139" t="s">
        <v>1520</v>
      </c>
      <c r="H143" s="140">
        <v>216</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3582</v>
      </c>
    </row>
    <row r="144" spans="2:65" s="1" customFormat="1" ht="21.75" customHeight="1">
      <c r="B144" s="32"/>
      <c r="C144" s="136" t="s">
        <v>328</v>
      </c>
      <c r="D144" s="136" t="s">
        <v>302</v>
      </c>
      <c r="E144" s="137" t="s">
        <v>3583</v>
      </c>
      <c r="F144" s="138" t="s">
        <v>3584</v>
      </c>
      <c r="G144" s="139" t="s">
        <v>1520</v>
      </c>
      <c r="H144" s="140">
        <v>1.944</v>
      </c>
      <c r="I144" s="141"/>
      <c r="J144" s="142">
        <f>ROUND(I144*H144,2)</f>
        <v>0</v>
      </c>
      <c r="K144" s="138" t="s">
        <v>3585</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3586</v>
      </c>
    </row>
    <row r="145" spans="2:65" s="12" customFormat="1">
      <c r="B145" s="170"/>
      <c r="D145" s="149" t="s">
        <v>1489</v>
      </c>
      <c r="E145" s="171" t="s">
        <v>1</v>
      </c>
      <c r="F145" s="172" t="s">
        <v>1490</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3572</v>
      </c>
      <c r="H146" s="171" t="s">
        <v>1</v>
      </c>
      <c r="I146" s="173"/>
      <c r="L146" s="170"/>
      <c r="M146" s="174"/>
      <c r="T146" s="175"/>
      <c r="AT146" s="171" t="s">
        <v>1489</v>
      </c>
      <c r="AU146" s="171" t="s">
        <v>90</v>
      </c>
      <c r="AV146" s="12" t="s">
        <v>88</v>
      </c>
      <c r="AW146" s="12" t="s">
        <v>36</v>
      </c>
      <c r="AX146" s="12" t="s">
        <v>81</v>
      </c>
      <c r="AY146" s="171" t="s">
        <v>299</v>
      </c>
    </row>
    <row r="147" spans="2:65" s="12" customFormat="1" ht="20.399999999999999">
      <c r="B147" s="170"/>
      <c r="D147" s="149" t="s">
        <v>1489</v>
      </c>
      <c r="E147" s="171" t="s">
        <v>1</v>
      </c>
      <c r="F147" s="172" t="s">
        <v>3587</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3588</v>
      </c>
      <c r="H148" s="179">
        <v>1.944</v>
      </c>
      <c r="I148" s="180"/>
      <c r="L148" s="176"/>
      <c r="M148" s="181"/>
      <c r="T148" s="182"/>
      <c r="AT148" s="177" t="s">
        <v>1489</v>
      </c>
      <c r="AU148" s="177" t="s">
        <v>90</v>
      </c>
      <c r="AV148" s="13" t="s">
        <v>90</v>
      </c>
      <c r="AW148" s="13" t="s">
        <v>36</v>
      </c>
      <c r="AX148" s="13" t="s">
        <v>88</v>
      </c>
      <c r="AY148" s="177" t="s">
        <v>299</v>
      </c>
    </row>
    <row r="149" spans="2:65" s="1" customFormat="1" ht="16.5" customHeight="1">
      <c r="B149" s="32"/>
      <c r="C149" s="158" t="s">
        <v>333</v>
      </c>
      <c r="D149" s="158" t="s">
        <v>340</v>
      </c>
      <c r="E149" s="159" t="s">
        <v>3589</v>
      </c>
      <c r="F149" s="160" t="s">
        <v>3590</v>
      </c>
      <c r="G149" s="161" t="s">
        <v>1636</v>
      </c>
      <c r="H149" s="162">
        <v>4.0819999999999999</v>
      </c>
      <c r="I149" s="163"/>
      <c r="J149" s="164">
        <f>ROUND(I149*H149,2)</f>
        <v>0</v>
      </c>
      <c r="K149" s="160" t="s">
        <v>1487</v>
      </c>
      <c r="L149" s="165"/>
      <c r="M149" s="166" t="s">
        <v>1</v>
      </c>
      <c r="N149" s="167" t="s">
        <v>46</v>
      </c>
      <c r="P149" s="145">
        <f>O149*H149</f>
        <v>0</v>
      </c>
      <c r="Q149" s="145">
        <v>1</v>
      </c>
      <c r="R149" s="145">
        <f>Q149*H149</f>
        <v>4.0819999999999999</v>
      </c>
      <c r="S149" s="145">
        <v>0</v>
      </c>
      <c r="T149" s="146">
        <f>S149*H149</f>
        <v>0</v>
      </c>
      <c r="AR149" s="147" t="s">
        <v>337</v>
      </c>
      <c r="AT149" s="147" t="s">
        <v>340</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3591</v>
      </c>
    </row>
    <row r="150" spans="2:65" s="13" customFormat="1">
      <c r="B150" s="176"/>
      <c r="D150" s="149" t="s">
        <v>1489</v>
      </c>
      <c r="F150" s="178" t="s">
        <v>3592</v>
      </c>
      <c r="H150" s="179">
        <v>4.0819999999999999</v>
      </c>
      <c r="I150" s="180"/>
      <c r="L150" s="176"/>
      <c r="M150" s="181"/>
      <c r="T150" s="182"/>
      <c r="AT150" s="177" t="s">
        <v>1489</v>
      </c>
      <c r="AU150" s="177" t="s">
        <v>90</v>
      </c>
      <c r="AV150" s="13" t="s">
        <v>90</v>
      </c>
      <c r="AW150" s="13" t="s">
        <v>4</v>
      </c>
      <c r="AX150" s="13" t="s">
        <v>88</v>
      </c>
      <c r="AY150" s="177" t="s">
        <v>299</v>
      </c>
    </row>
    <row r="151" spans="2:65" s="1" customFormat="1" ht="24.15" customHeight="1">
      <c r="B151" s="32"/>
      <c r="C151" s="136" t="s">
        <v>337</v>
      </c>
      <c r="D151" s="136" t="s">
        <v>302</v>
      </c>
      <c r="E151" s="137" t="s">
        <v>3593</v>
      </c>
      <c r="F151" s="138" t="s">
        <v>3594</v>
      </c>
      <c r="G151" s="139" t="s">
        <v>1520</v>
      </c>
      <c r="H151" s="140">
        <v>1.944</v>
      </c>
      <c r="I151" s="141"/>
      <c r="J151" s="142">
        <f>ROUND(I151*H151,2)</f>
        <v>0</v>
      </c>
      <c r="K151" s="138" t="s">
        <v>3585</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3595</v>
      </c>
    </row>
    <row r="152" spans="2:65" s="11" customFormat="1" ht="22.95" customHeight="1">
      <c r="B152" s="124"/>
      <c r="D152" s="125" t="s">
        <v>80</v>
      </c>
      <c r="E152" s="134" t="s">
        <v>90</v>
      </c>
      <c r="F152" s="134" t="s">
        <v>1693</v>
      </c>
      <c r="I152" s="127"/>
      <c r="J152" s="135">
        <f>BK152</f>
        <v>0</v>
      </c>
      <c r="L152" s="124"/>
      <c r="M152" s="129"/>
      <c r="P152" s="130">
        <f>SUM(P153:P168)</f>
        <v>0</v>
      </c>
      <c r="R152" s="130">
        <f>SUM(R153:R168)</f>
        <v>0.81962999999999997</v>
      </c>
      <c r="T152" s="131">
        <f>SUM(T153:T168)</f>
        <v>0</v>
      </c>
      <c r="AR152" s="125" t="s">
        <v>88</v>
      </c>
      <c r="AT152" s="132" t="s">
        <v>80</v>
      </c>
      <c r="AU152" s="132" t="s">
        <v>88</v>
      </c>
      <c r="AY152" s="125" t="s">
        <v>299</v>
      </c>
      <c r="BK152" s="133">
        <f>SUM(BK153:BK168)</f>
        <v>0</v>
      </c>
    </row>
    <row r="153" spans="2:65" s="1" customFormat="1" ht="33" customHeight="1">
      <c r="B153" s="32"/>
      <c r="C153" s="136" t="s">
        <v>342</v>
      </c>
      <c r="D153" s="136" t="s">
        <v>302</v>
      </c>
      <c r="E153" s="137" t="s">
        <v>3596</v>
      </c>
      <c r="F153" s="138" t="s">
        <v>3597</v>
      </c>
      <c r="G153" s="139" t="s">
        <v>1520</v>
      </c>
      <c r="H153" s="140">
        <v>144</v>
      </c>
      <c r="I153" s="141"/>
      <c r="J153" s="142">
        <f>ROUND(I153*H153,2)</f>
        <v>0</v>
      </c>
      <c r="K153" s="138" t="s">
        <v>1487</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3598</v>
      </c>
    </row>
    <row r="154" spans="2:65" s="12" customFormat="1">
      <c r="B154" s="170"/>
      <c r="D154" s="149" t="s">
        <v>1489</v>
      </c>
      <c r="E154" s="171" t="s">
        <v>1</v>
      </c>
      <c r="F154" s="172" t="s">
        <v>1490</v>
      </c>
      <c r="H154" s="171" t="s">
        <v>1</v>
      </c>
      <c r="I154" s="173"/>
      <c r="L154" s="170"/>
      <c r="M154" s="174"/>
      <c r="T154" s="175"/>
      <c r="AT154" s="171" t="s">
        <v>1489</v>
      </c>
      <c r="AU154" s="171" t="s">
        <v>90</v>
      </c>
      <c r="AV154" s="12" t="s">
        <v>88</v>
      </c>
      <c r="AW154" s="12" t="s">
        <v>36</v>
      </c>
      <c r="AX154" s="12" t="s">
        <v>81</v>
      </c>
      <c r="AY154" s="171" t="s">
        <v>299</v>
      </c>
    </row>
    <row r="155" spans="2:65" s="12" customFormat="1">
      <c r="B155" s="170"/>
      <c r="D155" s="149" t="s">
        <v>1489</v>
      </c>
      <c r="E155" s="171" t="s">
        <v>1</v>
      </c>
      <c r="F155" s="172" t="s">
        <v>3572</v>
      </c>
      <c r="H155" s="171" t="s">
        <v>1</v>
      </c>
      <c r="I155" s="173"/>
      <c r="L155" s="170"/>
      <c r="M155" s="174"/>
      <c r="T155" s="175"/>
      <c r="AT155" s="171" t="s">
        <v>1489</v>
      </c>
      <c r="AU155" s="171" t="s">
        <v>90</v>
      </c>
      <c r="AV155" s="12" t="s">
        <v>88</v>
      </c>
      <c r="AW155" s="12" t="s">
        <v>36</v>
      </c>
      <c r="AX155" s="12" t="s">
        <v>81</v>
      </c>
      <c r="AY155" s="171" t="s">
        <v>299</v>
      </c>
    </row>
    <row r="156" spans="2:65" s="12" customFormat="1">
      <c r="B156" s="170"/>
      <c r="D156" s="149" t="s">
        <v>1489</v>
      </c>
      <c r="E156" s="171" t="s">
        <v>1</v>
      </c>
      <c r="F156" s="172" t="s">
        <v>3599</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3600</v>
      </c>
      <c r="H157" s="179">
        <v>144</v>
      </c>
      <c r="I157" s="180"/>
      <c r="L157" s="176"/>
      <c r="M157" s="181"/>
      <c r="T157" s="182"/>
      <c r="AT157" s="177" t="s">
        <v>1489</v>
      </c>
      <c r="AU157" s="177" t="s">
        <v>90</v>
      </c>
      <c r="AV157" s="13" t="s">
        <v>90</v>
      </c>
      <c r="AW157" s="13" t="s">
        <v>36</v>
      </c>
      <c r="AX157" s="13" t="s">
        <v>88</v>
      </c>
      <c r="AY157" s="177" t="s">
        <v>299</v>
      </c>
    </row>
    <row r="158" spans="2:65" s="1" customFormat="1" ht="33" customHeight="1">
      <c r="B158" s="32"/>
      <c r="C158" s="136" t="s">
        <v>347</v>
      </c>
      <c r="D158" s="136" t="s">
        <v>302</v>
      </c>
      <c r="E158" s="137" t="s">
        <v>3601</v>
      </c>
      <c r="F158" s="138" t="s">
        <v>3602</v>
      </c>
      <c r="G158" s="139" t="s">
        <v>1520</v>
      </c>
      <c r="H158" s="140">
        <v>72</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3603</v>
      </c>
    </row>
    <row r="159" spans="2:65" s="12" customFormat="1">
      <c r="B159" s="170"/>
      <c r="D159" s="149" t="s">
        <v>1489</v>
      </c>
      <c r="E159" s="171" t="s">
        <v>1</v>
      </c>
      <c r="F159" s="172" t="s">
        <v>1490</v>
      </c>
      <c r="H159" s="171" t="s">
        <v>1</v>
      </c>
      <c r="I159" s="173"/>
      <c r="L159" s="170"/>
      <c r="M159" s="174"/>
      <c r="T159" s="175"/>
      <c r="AT159" s="171" t="s">
        <v>1489</v>
      </c>
      <c r="AU159" s="171" t="s">
        <v>90</v>
      </c>
      <c r="AV159" s="12" t="s">
        <v>88</v>
      </c>
      <c r="AW159" s="12" t="s">
        <v>36</v>
      </c>
      <c r="AX159" s="12" t="s">
        <v>81</v>
      </c>
      <c r="AY159" s="171" t="s">
        <v>299</v>
      </c>
    </row>
    <row r="160" spans="2:65" s="12" customFormat="1">
      <c r="B160" s="170"/>
      <c r="D160" s="149" t="s">
        <v>1489</v>
      </c>
      <c r="E160" s="171" t="s">
        <v>1</v>
      </c>
      <c r="F160" s="172" t="s">
        <v>3572</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3604</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3605</v>
      </c>
      <c r="H162" s="179">
        <v>72</v>
      </c>
      <c r="I162" s="180"/>
      <c r="L162" s="176"/>
      <c r="M162" s="181"/>
      <c r="T162" s="182"/>
      <c r="AT162" s="177" t="s">
        <v>1489</v>
      </c>
      <c r="AU162" s="177" t="s">
        <v>90</v>
      </c>
      <c r="AV162" s="13" t="s">
        <v>90</v>
      </c>
      <c r="AW162" s="13" t="s">
        <v>36</v>
      </c>
      <c r="AX162" s="13" t="s">
        <v>88</v>
      </c>
      <c r="AY162" s="177" t="s">
        <v>299</v>
      </c>
    </row>
    <row r="163" spans="2:65" s="1" customFormat="1" ht="24.15" customHeight="1">
      <c r="B163" s="32"/>
      <c r="C163" s="136" t="s">
        <v>351</v>
      </c>
      <c r="D163" s="136" t="s">
        <v>302</v>
      </c>
      <c r="E163" s="137" t="s">
        <v>3606</v>
      </c>
      <c r="F163" s="138" t="s">
        <v>3607</v>
      </c>
      <c r="G163" s="139" t="s">
        <v>375</v>
      </c>
      <c r="H163" s="140">
        <v>1800</v>
      </c>
      <c r="I163" s="141"/>
      <c r="J163" s="142">
        <f>ROUND(I163*H163,2)</f>
        <v>0</v>
      </c>
      <c r="K163" s="138" t="s">
        <v>1487</v>
      </c>
      <c r="L163" s="32"/>
      <c r="M163" s="143" t="s">
        <v>1</v>
      </c>
      <c r="N163" s="144" t="s">
        <v>46</v>
      </c>
      <c r="P163" s="145">
        <f>O163*H163</f>
        <v>0</v>
      </c>
      <c r="Q163" s="145">
        <v>1E-4</v>
      </c>
      <c r="R163" s="145">
        <f>Q163*H163</f>
        <v>0.18000000000000002</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3608</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3572</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E166" s="177" t="s">
        <v>1</v>
      </c>
      <c r="F166" s="178" t="s">
        <v>3609</v>
      </c>
      <c r="H166" s="179">
        <v>1800</v>
      </c>
      <c r="I166" s="180"/>
      <c r="L166" s="176"/>
      <c r="M166" s="181"/>
      <c r="T166" s="182"/>
      <c r="AT166" s="177" t="s">
        <v>1489</v>
      </c>
      <c r="AU166" s="177" t="s">
        <v>90</v>
      </c>
      <c r="AV166" s="13" t="s">
        <v>90</v>
      </c>
      <c r="AW166" s="13" t="s">
        <v>36</v>
      </c>
      <c r="AX166" s="13" t="s">
        <v>88</v>
      </c>
      <c r="AY166" s="177" t="s">
        <v>299</v>
      </c>
    </row>
    <row r="167" spans="2:65" s="1" customFormat="1" ht="24.15" customHeight="1">
      <c r="B167" s="32"/>
      <c r="C167" s="158" t="s">
        <v>8</v>
      </c>
      <c r="D167" s="158" t="s">
        <v>340</v>
      </c>
      <c r="E167" s="159" t="s">
        <v>3610</v>
      </c>
      <c r="F167" s="160" t="s">
        <v>3611</v>
      </c>
      <c r="G167" s="161" t="s">
        <v>375</v>
      </c>
      <c r="H167" s="162">
        <v>2132.1</v>
      </c>
      <c r="I167" s="163"/>
      <c r="J167" s="164">
        <f>ROUND(I167*H167,2)</f>
        <v>0</v>
      </c>
      <c r="K167" s="160" t="s">
        <v>1487</v>
      </c>
      <c r="L167" s="165"/>
      <c r="M167" s="166" t="s">
        <v>1</v>
      </c>
      <c r="N167" s="167" t="s">
        <v>46</v>
      </c>
      <c r="P167" s="145">
        <f>O167*H167</f>
        <v>0</v>
      </c>
      <c r="Q167" s="145">
        <v>2.9999999999999997E-4</v>
      </c>
      <c r="R167" s="145">
        <f>Q167*H167</f>
        <v>0.63962999999999992</v>
      </c>
      <c r="S167" s="145">
        <v>0</v>
      </c>
      <c r="T167" s="146">
        <f>S167*H167</f>
        <v>0</v>
      </c>
      <c r="AR167" s="147" t="s">
        <v>337</v>
      </c>
      <c r="AT167" s="147" t="s">
        <v>340</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3612</v>
      </c>
    </row>
    <row r="168" spans="2:65" s="13" customFormat="1">
      <c r="B168" s="176"/>
      <c r="D168" s="149" t="s">
        <v>1489</v>
      </c>
      <c r="F168" s="178" t="s">
        <v>3613</v>
      </c>
      <c r="H168" s="179">
        <v>2132.1</v>
      </c>
      <c r="I168" s="180"/>
      <c r="L168" s="176"/>
      <c r="M168" s="181"/>
      <c r="T168" s="182"/>
      <c r="AT168" s="177" t="s">
        <v>1489</v>
      </c>
      <c r="AU168" s="177" t="s">
        <v>90</v>
      </c>
      <c r="AV168" s="13" t="s">
        <v>90</v>
      </c>
      <c r="AW168" s="13" t="s">
        <v>4</v>
      </c>
      <c r="AX168" s="13" t="s">
        <v>88</v>
      </c>
      <c r="AY168" s="177" t="s">
        <v>299</v>
      </c>
    </row>
    <row r="169" spans="2:65" s="11" customFormat="1" ht="22.95" customHeight="1">
      <c r="B169" s="124"/>
      <c r="D169" s="125" t="s">
        <v>80</v>
      </c>
      <c r="E169" s="134" t="s">
        <v>1789</v>
      </c>
      <c r="F169" s="134" t="s">
        <v>1790</v>
      </c>
      <c r="I169" s="127"/>
      <c r="J169" s="135">
        <f>BK169</f>
        <v>0</v>
      </c>
      <c r="L169" s="124"/>
      <c r="M169" s="129"/>
      <c r="P169" s="130">
        <f>P170</f>
        <v>0</v>
      </c>
      <c r="R169" s="130">
        <f>R170</f>
        <v>0</v>
      </c>
      <c r="T169" s="131">
        <f>T170</f>
        <v>0</v>
      </c>
      <c r="AR169" s="125" t="s">
        <v>88</v>
      </c>
      <c r="AT169" s="132" t="s">
        <v>80</v>
      </c>
      <c r="AU169" s="132" t="s">
        <v>88</v>
      </c>
      <c r="AY169" s="125" t="s">
        <v>299</v>
      </c>
      <c r="BK169" s="133">
        <f>BK170</f>
        <v>0</v>
      </c>
    </row>
    <row r="170" spans="2:65" s="1" customFormat="1" ht="16.5" customHeight="1">
      <c r="B170" s="32"/>
      <c r="C170" s="136" t="s">
        <v>362</v>
      </c>
      <c r="D170" s="136" t="s">
        <v>302</v>
      </c>
      <c r="E170" s="137" t="s">
        <v>3614</v>
      </c>
      <c r="F170" s="138" t="s">
        <v>3615</v>
      </c>
      <c r="G170" s="139" t="s">
        <v>1636</v>
      </c>
      <c r="H170" s="140">
        <v>4.9020000000000001</v>
      </c>
      <c r="I170" s="141"/>
      <c r="J170" s="142">
        <f>ROUND(I170*H170,2)</f>
        <v>0</v>
      </c>
      <c r="K170" s="138" t="s">
        <v>1487</v>
      </c>
      <c r="L170" s="32"/>
      <c r="M170" s="153" t="s">
        <v>1</v>
      </c>
      <c r="N170" s="154" t="s">
        <v>46</v>
      </c>
      <c r="O170" s="155"/>
      <c r="P170" s="156">
        <f>O170*H170</f>
        <v>0</v>
      </c>
      <c r="Q170" s="156">
        <v>0</v>
      </c>
      <c r="R170" s="156">
        <f>Q170*H170</f>
        <v>0</v>
      </c>
      <c r="S170" s="156">
        <v>0</v>
      </c>
      <c r="T170" s="157">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3616</v>
      </c>
    </row>
    <row r="171" spans="2:65" s="1" customFormat="1" ht="6.9" customHeight="1">
      <c r="B171" s="44"/>
      <c r="C171" s="45"/>
      <c r="D171" s="45"/>
      <c r="E171" s="45"/>
      <c r="F171" s="45"/>
      <c r="G171" s="45"/>
      <c r="H171" s="45"/>
      <c r="I171" s="45"/>
      <c r="J171" s="45"/>
      <c r="K171" s="45"/>
      <c r="L171" s="32"/>
    </row>
  </sheetData>
  <sheetProtection algorithmName="SHA-512" hashValue="6VjQblBh4m6NuZIUF0bzSMMKF9FoDvdeI2ycGesrthMsr9jExObiq+obiXDOQkU9yzeps+8VmUkoqgk1XirrDA==" saltValue="rbYKwsR+gX7fU7gzOnRRxjD4BYchNExBXFbfENZ7hqwmTcTCQ032S1CusyrYxLvKFLDL25bZA1lFugVxuK9nYA==" spinCount="100000" sheet="1" objects="1" scenarios="1" formatColumns="0" formatRows="0" autoFilter="0"/>
  <autoFilter ref="C123:K170" xr:uid="{00000000-0009-0000-0000-000018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29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174</v>
      </c>
      <c r="AZ2" s="197" t="s">
        <v>3617</v>
      </c>
      <c r="BA2" s="197" t="s">
        <v>1</v>
      </c>
      <c r="BB2" s="197" t="s">
        <v>1</v>
      </c>
      <c r="BC2" s="197" t="s">
        <v>3618</v>
      </c>
      <c r="BD2" s="197" t="s">
        <v>90</v>
      </c>
    </row>
    <row r="3" spans="2:56" ht="6.9" customHeight="1">
      <c r="B3" s="18"/>
      <c r="C3" s="19"/>
      <c r="D3" s="19"/>
      <c r="E3" s="19"/>
      <c r="F3" s="19"/>
      <c r="G3" s="19"/>
      <c r="H3" s="19"/>
      <c r="I3" s="19"/>
      <c r="J3" s="19"/>
      <c r="K3" s="19"/>
      <c r="L3" s="20"/>
      <c r="AT3" s="17" t="s">
        <v>90</v>
      </c>
      <c r="AZ3" s="197" t="s">
        <v>3619</v>
      </c>
      <c r="BA3" s="197" t="s">
        <v>1</v>
      </c>
      <c r="BB3" s="197" t="s">
        <v>1</v>
      </c>
      <c r="BC3" s="197" t="s">
        <v>3620</v>
      </c>
      <c r="BD3" s="197" t="s">
        <v>90</v>
      </c>
    </row>
    <row r="4" spans="2:56" ht="24.9" customHeight="1">
      <c r="B4" s="20"/>
      <c r="D4" s="21" t="s">
        <v>263</v>
      </c>
      <c r="L4" s="20"/>
      <c r="M4" s="93" t="s">
        <v>10</v>
      </c>
      <c r="AT4" s="17" t="s">
        <v>4</v>
      </c>
      <c r="AZ4" s="197" t="s">
        <v>3621</v>
      </c>
      <c r="BA4" s="197" t="s">
        <v>1</v>
      </c>
      <c r="BB4" s="197" t="s">
        <v>1</v>
      </c>
      <c r="BC4" s="197" t="s">
        <v>3622</v>
      </c>
      <c r="BD4" s="197" t="s">
        <v>90</v>
      </c>
    </row>
    <row r="5" spans="2:56" ht="6.9" customHeight="1">
      <c r="B5" s="20"/>
      <c r="L5" s="20"/>
      <c r="AZ5" s="197" t="s">
        <v>3623</v>
      </c>
      <c r="BA5" s="197" t="s">
        <v>1</v>
      </c>
      <c r="BB5" s="197" t="s">
        <v>1</v>
      </c>
      <c r="BC5" s="197" t="s">
        <v>3624</v>
      </c>
      <c r="BD5" s="197" t="s">
        <v>90</v>
      </c>
    </row>
    <row r="6" spans="2:56" ht="12" customHeight="1">
      <c r="B6" s="20"/>
      <c r="D6" s="27" t="s">
        <v>16</v>
      </c>
      <c r="L6" s="20"/>
      <c r="AZ6" s="197" t="s">
        <v>3625</v>
      </c>
      <c r="BA6" s="197" t="s">
        <v>1</v>
      </c>
      <c r="BB6" s="197" t="s">
        <v>1</v>
      </c>
      <c r="BC6" s="197" t="s">
        <v>3626</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3628</v>
      </c>
      <c r="BD7" s="197" t="s">
        <v>90</v>
      </c>
    </row>
    <row r="8" spans="2:56" ht="12" customHeight="1">
      <c r="B8" s="20"/>
      <c r="D8" s="27" t="s">
        <v>264</v>
      </c>
      <c r="L8" s="20"/>
      <c r="AZ8" s="197" t="s">
        <v>3629</v>
      </c>
      <c r="BA8" s="197" t="s">
        <v>1</v>
      </c>
      <c r="BB8" s="197" t="s">
        <v>1</v>
      </c>
      <c r="BC8" s="197" t="s">
        <v>3630</v>
      </c>
      <c r="BD8" s="197" t="s">
        <v>90</v>
      </c>
    </row>
    <row r="9" spans="2:56" s="1" customFormat="1" ht="16.5" customHeight="1">
      <c r="B9" s="32"/>
      <c r="E9" s="270" t="s">
        <v>3631</v>
      </c>
      <c r="F9" s="269"/>
      <c r="G9" s="269"/>
      <c r="H9" s="269"/>
      <c r="L9" s="32"/>
      <c r="AZ9" s="197" t="s">
        <v>3632</v>
      </c>
      <c r="BA9" s="197" t="s">
        <v>1</v>
      </c>
      <c r="BB9" s="197" t="s">
        <v>1</v>
      </c>
      <c r="BC9" s="197" t="s">
        <v>3633</v>
      </c>
      <c r="BD9" s="197" t="s">
        <v>90</v>
      </c>
    </row>
    <row r="10" spans="2:56" s="1" customFormat="1" ht="12" customHeight="1">
      <c r="B10" s="32"/>
      <c r="D10" s="27" t="s">
        <v>266</v>
      </c>
      <c r="L10" s="32"/>
    </row>
    <row r="11" spans="2:56" s="1" customFormat="1" ht="16.5" customHeight="1">
      <c r="B11" s="32"/>
      <c r="E11" s="247" t="s">
        <v>3634</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ROUND((SUM(BE126:BE290)),  2)</f>
        <v>0</v>
      </c>
      <c r="I35" s="96">
        <v>0.21</v>
      </c>
      <c r="J35" s="86">
        <f>ROUND(((SUM(BE126:BE290))*I35),  2)</f>
        <v>0</v>
      </c>
      <c r="L35" s="32"/>
    </row>
    <row r="36" spans="2:12" s="1" customFormat="1" ht="14.4" customHeight="1">
      <c r="B36" s="32"/>
      <c r="E36" s="27" t="s">
        <v>47</v>
      </c>
      <c r="F36" s="86">
        <f>ROUND((SUM(BF126:BF290)),  2)</f>
        <v>0</v>
      </c>
      <c r="I36" s="96">
        <v>0.12</v>
      </c>
      <c r="J36" s="86">
        <f>ROUND(((SUM(BF126:BF290))*I36),  2)</f>
        <v>0</v>
      </c>
      <c r="L36" s="32"/>
    </row>
    <row r="37" spans="2:12" s="1" customFormat="1" ht="14.4" hidden="1" customHeight="1">
      <c r="B37" s="32"/>
      <c r="E37" s="27" t="s">
        <v>48</v>
      </c>
      <c r="F37" s="86">
        <f>ROUND((SUM(BG126:BG290)),  2)</f>
        <v>0</v>
      </c>
      <c r="I37" s="96">
        <v>0.21</v>
      </c>
      <c r="J37" s="86">
        <f>0</f>
        <v>0</v>
      </c>
      <c r="L37" s="32"/>
    </row>
    <row r="38" spans="2:12" s="1" customFormat="1" ht="14.4" hidden="1" customHeight="1">
      <c r="B38" s="32"/>
      <c r="E38" s="27" t="s">
        <v>49</v>
      </c>
      <c r="F38" s="86">
        <f>ROUND((SUM(BH126:BH290)),  2)</f>
        <v>0</v>
      </c>
      <c r="I38" s="96">
        <v>0.12</v>
      </c>
      <c r="J38" s="86">
        <f>0</f>
        <v>0</v>
      </c>
      <c r="L38" s="32"/>
    </row>
    <row r="39" spans="2:12" s="1" customFormat="1" ht="14.4" hidden="1" customHeight="1">
      <c r="B39" s="32"/>
      <c r="E39" s="27" t="s">
        <v>50</v>
      </c>
      <c r="F39" s="86">
        <f>ROUND((SUM(BI126:BI290)),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02.01 - Přiváděcí řad</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J253</f>
        <v>0</v>
      </c>
      <c r="L101" s="112"/>
    </row>
    <row r="102" spans="2:47" s="9" customFormat="1" ht="19.95" customHeight="1">
      <c r="B102" s="112"/>
      <c r="D102" s="113" t="s">
        <v>1479</v>
      </c>
      <c r="E102" s="114"/>
      <c r="F102" s="114"/>
      <c r="G102" s="114"/>
      <c r="H102" s="114"/>
      <c r="I102" s="114"/>
      <c r="J102" s="115">
        <f>J256</f>
        <v>0</v>
      </c>
      <c r="L102" s="112"/>
    </row>
    <row r="103" spans="2:47" s="9" customFormat="1" ht="19.95" customHeight="1">
      <c r="B103" s="112"/>
      <c r="D103" s="113" t="s">
        <v>2495</v>
      </c>
      <c r="E103" s="114"/>
      <c r="F103" s="114"/>
      <c r="G103" s="114"/>
      <c r="H103" s="114"/>
      <c r="I103" s="114"/>
      <c r="J103" s="115">
        <f>J261</f>
        <v>0</v>
      </c>
      <c r="L103" s="112"/>
    </row>
    <row r="104" spans="2:47" s="9" customFormat="1" ht="19.95" customHeight="1">
      <c r="B104" s="112"/>
      <c r="D104" s="113" t="s">
        <v>1481</v>
      </c>
      <c r="E104" s="114"/>
      <c r="F104" s="114"/>
      <c r="G104" s="114"/>
      <c r="H104" s="114"/>
      <c r="I104" s="114"/>
      <c r="J104" s="115">
        <f>J289</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3631</v>
      </c>
      <c r="F116" s="269"/>
      <c r="G116" s="269"/>
      <c r="H116" s="269"/>
      <c r="L116" s="32"/>
    </row>
    <row r="117" spans="2:63" s="1" customFormat="1" ht="12" customHeight="1">
      <c r="B117" s="32"/>
      <c r="C117" s="27" t="s">
        <v>266</v>
      </c>
      <c r="L117" s="32"/>
    </row>
    <row r="118" spans="2:63" s="1" customFormat="1" ht="16.5" customHeight="1">
      <c r="B118" s="32"/>
      <c r="E118" s="247" t="str">
        <f>E11</f>
        <v>02.01 - Přiváděcí řad</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4.0551381400000004</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P128+P253+P256+P261+P289</f>
        <v>0</v>
      </c>
      <c r="R127" s="130">
        <f>R128+R253+R256+R261+R289</f>
        <v>4.0551381400000004</v>
      </c>
      <c r="T127" s="131">
        <f>T128+T253+T256+T261+T289</f>
        <v>0</v>
      </c>
      <c r="AR127" s="125" t="s">
        <v>88</v>
      </c>
      <c r="AT127" s="132" t="s">
        <v>80</v>
      </c>
      <c r="AU127" s="132" t="s">
        <v>81</v>
      </c>
      <c r="AY127" s="125" t="s">
        <v>299</v>
      </c>
      <c r="BK127" s="133">
        <f>BK128+BK253+BK256+BK261+BK289</f>
        <v>0</v>
      </c>
    </row>
    <row r="128" spans="2:63" s="11" customFormat="1" ht="22.95" customHeight="1">
      <c r="B128" s="124"/>
      <c r="D128" s="125" t="s">
        <v>80</v>
      </c>
      <c r="E128" s="134" t="s">
        <v>88</v>
      </c>
      <c r="F128" s="134" t="s">
        <v>1448</v>
      </c>
      <c r="I128" s="127"/>
      <c r="J128" s="135">
        <f>BK128</f>
        <v>0</v>
      </c>
      <c r="L128" s="124"/>
      <c r="M128" s="129"/>
      <c r="P128" s="130">
        <f>SUM(P129:P252)</f>
        <v>0</v>
      </c>
      <c r="R128" s="130">
        <f>SUM(R129:R252)</f>
        <v>1.4669670000000001</v>
      </c>
      <c r="T128" s="131">
        <f>SUM(T129:T252)</f>
        <v>0</v>
      </c>
      <c r="AR128" s="125" t="s">
        <v>88</v>
      </c>
      <c r="AT128" s="132" t="s">
        <v>80</v>
      </c>
      <c r="AU128" s="132" t="s">
        <v>88</v>
      </c>
      <c r="AY128" s="125" t="s">
        <v>299</v>
      </c>
      <c r="BK128" s="133">
        <f>SUM(BK129:BK252)</f>
        <v>0</v>
      </c>
    </row>
    <row r="129" spans="2:65" s="1" customFormat="1" ht="24.15" customHeight="1">
      <c r="B129" s="32"/>
      <c r="C129" s="136" t="s">
        <v>88</v>
      </c>
      <c r="D129" s="136" t="s">
        <v>302</v>
      </c>
      <c r="E129" s="137" t="s">
        <v>1484</v>
      </c>
      <c r="F129" s="138" t="s">
        <v>1485</v>
      </c>
      <c r="G129" s="139" t="s">
        <v>1486</v>
      </c>
      <c r="H129" s="140">
        <v>720</v>
      </c>
      <c r="I129" s="141"/>
      <c r="J129" s="142">
        <f>ROUND(I129*H129,2)</f>
        <v>0</v>
      </c>
      <c r="K129" s="138" t="s">
        <v>1487</v>
      </c>
      <c r="L129" s="32"/>
      <c r="M129" s="143" t="s">
        <v>1</v>
      </c>
      <c r="N129" s="144" t="s">
        <v>46</v>
      </c>
      <c r="P129" s="145">
        <f>O129*H129</f>
        <v>0</v>
      </c>
      <c r="Q129" s="145">
        <v>3.0000000000000001E-5</v>
      </c>
      <c r="R129" s="145">
        <f>Q129*H129</f>
        <v>2.1600000000000001E-2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3638</v>
      </c>
    </row>
    <row r="130" spans="2:65" s="12" customFormat="1">
      <c r="B130" s="170"/>
      <c r="D130" s="149" t="s">
        <v>1489</v>
      </c>
      <c r="E130" s="171" t="s">
        <v>1</v>
      </c>
      <c r="F130" s="172" t="s">
        <v>3639</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3640</v>
      </c>
      <c r="H131" s="179">
        <v>720</v>
      </c>
      <c r="I131" s="180"/>
      <c r="L131" s="176"/>
      <c r="M131" s="181"/>
      <c r="T131" s="182"/>
      <c r="AT131" s="177" t="s">
        <v>1489</v>
      </c>
      <c r="AU131" s="177" t="s">
        <v>90</v>
      </c>
      <c r="AV131" s="13" t="s">
        <v>90</v>
      </c>
      <c r="AW131" s="13" t="s">
        <v>36</v>
      </c>
      <c r="AX131" s="13" t="s">
        <v>88</v>
      </c>
      <c r="AY131" s="177" t="s">
        <v>299</v>
      </c>
    </row>
    <row r="132" spans="2:65" s="1" customFormat="1" ht="24.15" customHeight="1">
      <c r="B132" s="32"/>
      <c r="C132" s="136" t="s">
        <v>90</v>
      </c>
      <c r="D132" s="136" t="s">
        <v>302</v>
      </c>
      <c r="E132" s="137" t="s">
        <v>1497</v>
      </c>
      <c r="F132" s="138" t="s">
        <v>1498</v>
      </c>
      <c r="G132" s="139" t="s">
        <v>1499</v>
      </c>
      <c r="H132" s="140">
        <v>30</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3641</v>
      </c>
    </row>
    <row r="133" spans="2:65" s="13" customFormat="1">
      <c r="B133" s="176"/>
      <c r="D133" s="149" t="s">
        <v>1489</v>
      </c>
      <c r="E133" s="177" t="s">
        <v>1</v>
      </c>
      <c r="F133" s="178" t="s">
        <v>448</v>
      </c>
      <c r="H133" s="179">
        <v>30</v>
      </c>
      <c r="I133" s="180"/>
      <c r="L133" s="176"/>
      <c r="M133" s="181"/>
      <c r="T133" s="182"/>
      <c r="AT133" s="177" t="s">
        <v>1489</v>
      </c>
      <c r="AU133" s="177" t="s">
        <v>90</v>
      </c>
      <c r="AV133" s="13" t="s">
        <v>90</v>
      </c>
      <c r="AW133" s="13" t="s">
        <v>36</v>
      </c>
      <c r="AX133" s="13" t="s">
        <v>88</v>
      </c>
      <c r="AY133" s="177" t="s">
        <v>299</v>
      </c>
    </row>
    <row r="134" spans="2:65" s="1" customFormat="1" ht="16.5" customHeight="1">
      <c r="B134" s="32"/>
      <c r="C134" s="136" t="s">
        <v>298</v>
      </c>
      <c r="D134" s="136" t="s">
        <v>302</v>
      </c>
      <c r="E134" s="137" t="s">
        <v>2372</v>
      </c>
      <c r="F134" s="138" t="s">
        <v>2373</v>
      </c>
      <c r="G134" s="139" t="s">
        <v>647</v>
      </c>
      <c r="H134" s="140">
        <v>2</v>
      </c>
      <c r="I134" s="141"/>
      <c r="J134" s="142">
        <f>ROUND(I134*H134,2)</f>
        <v>0</v>
      </c>
      <c r="K134" s="138" t="s">
        <v>1487</v>
      </c>
      <c r="L134" s="32"/>
      <c r="M134" s="143" t="s">
        <v>1</v>
      </c>
      <c r="N134" s="144" t="s">
        <v>46</v>
      </c>
      <c r="P134" s="145">
        <f>O134*H134</f>
        <v>0</v>
      </c>
      <c r="Q134" s="145">
        <v>3.6900000000000002E-2</v>
      </c>
      <c r="R134" s="145">
        <f>Q134*H134</f>
        <v>7.3800000000000004E-2</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3642</v>
      </c>
    </row>
    <row r="135" spans="2:65" s="13" customFormat="1">
      <c r="B135" s="176"/>
      <c r="D135" s="149" t="s">
        <v>1489</v>
      </c>
      <c r="E135" s="177" t="s">
        <v>1</v>
      </c>
      <c r="F135" s="178" t="s">
        <v>3643</v>
      </c>
      <c r="H135" s="179">
        <v>1</v>
      </c>
      <c r="I135" s="180"/>
      <c r="L135" s="176"/>
      <c r="M135" s="181"/>
      <c r="T135" s="182"/>
      <c r="AT135" s="177" t="s">
        <v>1489</v>
      </c>
      <c r="AU135" s="177" t="s">
        <v>90</v>
      </c>
      <c r="AV135" s="13" t="s">
        <v>90</v>
      </c>
      <c r="AW135" s="13" t="s">
        <v>36</v>
      </c>
      <c r="AX135" s="13" t="s">
        <v>81</v>
      </c>
      <c r="AY135" s="177" t="s">
        <v>299</v>
      </c>
    </row>
    <row r="136" spans="2:65" s="13" customFormat="1">
      <c r="B136" s="176"/>
      <c r="D136" s="149" t="s">
        <v>1489</v>
      </c>
      <c r="E136" s="177" t="s">
        <v>1</v>
      </c>
      <c r="F136" s="178" t="s">
        <v>3644</v>
      </c>
      <c r="H136" s="179">
        <v>1</v>
      </c>
      <c r="I136" s="180"/>
      <c r="L136" s="176"/>
      <c r="M136" s="181"/>
      <c r="T136" s="182"/>
      <c r="AT136" s="177" t="s">
        <v>1489</v>
      </c>
      <c r="AU136" s="177" t="s">
        <v>90</v>
      </c>
      <c r="AV136" s="13" t="s">
        <v>90</v>
      </c>
      <c r="AW136" s="13" t="s">
        <v>36</v>
      </c>
      <c r="AX136" s="13" t="s">
        <v>81</v>
      </c>
      <c r="AY136" s="177" t="s">
        <v>299</v>
      </c>
    </row>
    <row r="137" spans="2:65" s="14" customFormat="1">
      <c r="B137" s="183"/>
      <c r="D137" s="149" t="s">
        <v>1489</v>
      </c>
      <c r="E137" s="184" t="s">
        <v>1</v>
      </c>
      <c r="F137" s="185" t="s">
        <v>1496</v>
      </c>
      <c r="H137" s="186">
        <v>2</v>
      </c>
      <c r="I137" s="187"/>
      <c r="L137" s="183"/>
      <c r="M137" s="188"/>
      <c r="T137" s="189"/>
      <c r="AT137" s="184" t="s">
        <v>1489</v>
      </c>
      <c r="AU137" s="184" t="s">
        <v>90</v>
      </c>
      <c r="AV137" s="14" t="s">
        <v>318</v>
      </c>
      <c r="AW137" s="14" t="s">
        <v>36</v>
      </c>
      <c r="AX137" s="14" t="s">
        <v>88</v>
      </c>
      <c r="AY137" s="184" t="s">
        <v>299</v>
      </c>
    </row>
    <row r="138" spans="2:65" s="1" customFormat="1" ht="24.15" customHeight="1">
      <c r="B138" s="32"/>
      <c r="C138" s="136" t="s">
        <v>318</v>
      </c>
      <c r="D138" s="136" t="s">
        <v>302</v>
      </c>
      <c r="E138" s="137" t="s">
        <v>1502</v>
      </c>
      <c r="F138" s="138" t="s">
        <v>1503</v>
      </c>
      <c r="G138" s="139" t="s">
        <v>647</v>
      </c>
      <c r="H138" s="140">
        <v>1</v>
      </c>
      <c r="I138" s="141"/>
      <c r="J138" s="142">
        <f>ROUND(I138*H138,2)</f>
        <v>0</v>
      </c>
      <c r="K138" s="138" t="s">
        <v>1487</v>
      </c>
      <c r="L138" s="32"/>
      <c r="M138" s="143" t="s">
        <v>1</v>
      </c>
      <c r="N138" s="144" t="s">
        <v>46</v>
      </c>
      <c r="P138" s="145">
        <f>O138*H138</f>
        <v>0</v>
      </c>
      <c r="Q138" s="145">
        <v>1.269E-2</v>
      </c>
      <c r="R138" s="145">
        <f>Q138*H138</f>
        <v>1.269E-2</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3645</v>
      </c>
    </row>
    <row r="139" spans="2:65" s="13" customFormat="1">
      <c r="B139" s="176"/>
      <c r="D139" s="149" t="s">
        <v>1489</v>
      </c>
      <c r="E139" s="177" t="s">
        <v>1</v>
      </c>
      <c r="F139" s="178" t="s">
        <v>3646</v>
      </c>
      <c r="H139" s="179">
        <v>1</v>
      </c>
      <c r="I139" s="180"/>
      <c r="L139" s="176"/>
      <c r="M139" s="181"/>
      <c r="T139" s="182"/>
      <c r="AT139" s="177" t="s">
        <v>1489</v>
      </c>
      <c r="AU139" s="177" t="s">
        <v>90</v>
      </c>
      <c r="AV139" s="13" t="s">
        <v>90</v>
      </c>
      <c r="AW139" s="13" t="s">
        <v>36</v>
      </c>
      <c r="AX139" s="13" t="s">
        <v>88</v>
      </c>
      <c r="AY139" s="177" t="s">
        <v>299</v>
      </c>
    </row>
    <row r="140" spans="2:65" s="1" customFormat="1" ht="24.15" customHeight="1">
      <c r="B140" s="32"/>
      <c r="C140" s="136" t="s">
        <v>323</v>
      </c>
      <c r="D140" s="136" t="s">
        <v>302</v>
      </c>
      <c r="E140" s="137" t="s">
        <v>1508</v>
      </c>
      <c r="F140" s="138" t="s">
        <v>1509</v>
      </c>
      <c r="G140" s="139" t="s">
        <v>647</v>
      </c>
      <c r="H140" s="140">
        <v>3</v>
      </c>
      <c r="I140" s="141"/>
      <c r="J140" s="142">
        <f>ROUND(I140*H140,2)</f>
        <v>0</v>
      </c>
      <c r="K140" s="138" t="s">
        <v>1487</v>
      </c>
      <c r="L140" s="32"/>
      <c r="M140" s="143" t="s">
        <v>1</v>
      </c>
      <c r="N140" s="144" t="s">
        <v>46</v>
      </c>
      <c r="P140" s="145">
        <f>O140*H140</f>
        <v>0</v>
      </c>
      <c r="Q140" s="145">
        <v>3.6900000000000002E-2</v>
      </c>
      <c r="R140" s="145">
        <f>Q140*H140</f>
        <v>0.11070000000000001</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3647</v>
      </c>
    </row>
    <row r="141" spans="2:65" s="13" customFormat="1">
      <c r="B141" s="176"/>
      <c r="D141" s="149" t="s">
        <v>1489</v>
      </c>
      <c r="E141" s="177" t="s">
        <v>1</v>
      </c>
      <c r="F141" s="178" t="s">
        <v>3648</v>
      </c>
      <c r="H141" s="179">
        <v>3</v>
      </c>
      <c r="I141" s="180"/>
      <c r="L141" s="176"/>
      <c r="M141" s="181"/>
      <c r="T141" s="182"/>
      <c r="AT141" s="177" t="s">
        <v>1489</v>
      </c>
      <c r="AU141" s="177" t="s">
        <v>90</v>
      </c>
      <c r="AV141" s="13" t="s">
        <v>90</v>
      </c>
      <c r="AW141" s="13" t="s">
        <v>36</v>
      </c>
      <c r="AX141" s="13" t="s">
        <v>88</v>
      </c>
      <c r="AY141" s="177" t="s">
        <v>299</v>
      </c>
    </row>
    <row r="142" spans="2:65" s="1" customFormat="1" ht="33" customHeight="1">
      <c r="B142" s="32"/>
      <c r="C142" s="136" t="s">
        <v>328</v>
      </c>
      <c r="D142" s="136" t="s">
        <v>302</v>
      </c>
      <c r="E142" s="137" t="s">
        <v>3649</v>
      </c>
      <c r="F142" s="138" t="s">
        <v>3650</v>
      </c>
      <c r="G142" s="139" t="s">
        <v>1520</v>
      </c>
      <c r="H142" s="140">
        <v>92.034000000000006</v>
      </c>
      <c r="I142" s="141"/>
      <c r="J142" s="142">
        <f>ROUND(I142*H142,2)</f>
        <v>0</v>
      </c>
      <c r="K142" s="138" t="s">
        <v>1487</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3651</v>
      </c>
    </row>
    <row r="143" spans="2:65" s="12" customFormat="1">
      <c r="B143" s="170"/>
      <c r="D143" s="149" t="s">
        <v>1489</v>
      </c>
      <c r="E143" s="171" t="s">
        <v>1</v>
      </c>
      <c r="F143" s="172" t="s">
        <v>3652</v>
      </c>
      <c r="H143" s="171" t="s">
        <v>1</v>
      </c>
      <c r="I143" s="173"/>
      <c r="L143" s="170"/>
      <c r="M143" s="174"/>
      <c r="T143" s="175"/>
      <c r="AT143" s="171" t="s">
        <v>1489</v>
      </c>
      <c r="AU143" s="171" t="s">
        <v>90</v>
      </c>
      <c r="AV143" s="12" t="s">
        <v>88</v>
      </c>
      <c r="AW143" s="12" t="s">
        <v>36</v>
      </c>
      <c r="AX143" s="12" t="s">
        <v>81</v>
      </c>
      <c r="AY143" s="171" t="s">
        <v>299</v>
      </c>
    </row>
    <row r="144" spans="2:65" s="13" customFormat="1">
      <c r="B144" s="176"/>
      <c r="D144" s="149" t="s">
        <v>1489</v>
      </c>
      <c r="E144" s="177" t="s">
        <v>1</v>
      </c>
      <c r="F144" s="178" t="s">
        <v>3653</v>
      </c>
      <c r="H144" s="179">
        <v>162.99199999999999</v>
      </c>
      <c r="I144" s="180"/>
      <c r="L144" s="176"/>
      <c r="M144" s="181"/>
      <c r="T144" s="182"/>
      <c r="AT144" s="177" t="s">
        <v>1489</v>
      </c>
      <c r="AU144" s="177" t="s">
        <v>90</v>
      </c>
      <c r="AV144" s="13" t="s">
        <v>90</v>
      </c>
      <c r="AW144" s="13" t="s">
        <v>36</v>
      </c>
      <c r="AX144" s="13" t="s">
        <v>81</v>
      </c>
      <c r="AY144" s="177" t="s">
        <v>299</v>
      </c>
    </row>
    <row r="145" spans="2:65" s="12" customFormat="1">
      <c r="B145" s="170"/>
      <c r="D145" s="149" t="s">
        <v>1489</v>
      </c>
      <c r="E145" s="171" t="s">
        <v>1</v>
      </c>
      <c r="F145" s="172" t="s">
        <v>3654</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E146" s="177" t="s">
        <v>1</v>
      </c>
      <c r="F146" s="178" t="s">
        <v>3655</v>
      </c>
      <c r="H146" s="179">
        <v>737.55</v>
      </c>
      <c r="I146" s="180"/>
      <c r="L146" s="176"/>
      <c r="M146" s="181"/>
      <c r="T146" s="182"/>
      <c r="AT146" s="177" t="s">
        <v>1489</v>
      </c>
      <c r="AU146" s="177" t="s">
        <v>90</v>
      </c>
      <c r="AV146" s="13" t="s">
        <v>90</v>
      </c>
      <c r="AW146" s="13" t="s">
        <v>36</v>
      </c>
      <c r="AX146" s="13" t="s">
        <v>81</v>
      </c>
      <c r="AY146" s="177" t="s">
        <v>299</v>
      </c>
    </row>
    <row r="147" spans="2:65" s="12" customFormat="1">
      <c r="B147" s="170"/>
      <c r="D147" s="149" t="s">
        <v>1489</v>
      </c>
      <c r="E147" s="171" t="s">
        <v>1</v>
      </c>
      <c r="F147" s="172" t="s">
        <v>3656</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3657</v>
      </c>
      <c r="H148" s="179">
        <v>19.8</v>
      </c>
      <c r="I148" s="180"/>
      <c r="L148" s="176"/>
      <c r="M148" s="181"/>
      <c r="T148" s="182"/>
      <c r="AT148" s="177" t="s">
        <v>1489</v>
      </c>
      <c r="AU148" s="177" t="s">
        <v>90</v>
      </c>
      <c r="AV148" s="13" t="s">
        <v>90</v>
      </c>
      <c r="AW148" s="13" t="s">
        <v>36</v>
      </c>
      <c r="AX148" s="13" t="s">
        <v>81</v>
      </c>
      <c r="AY148" s="177" t="s">
        <v>299</v>
      </c>
    </row>
    <row r="149" spans="2:65" s="14" customFormat="1">
      <c r="B149" s="183"/>
      <c r="D149" s="149" t="s">
        <v>1489</v>
      </c>
      <c r="E149" s="184" t="s">
        <v>3617</v>
      </c>
      <c r="F149" s="185" t="s">
        <v>1496</v>
      </c>
      <c r="H149" s="186">
        <v>920.34199999999998</v>
      </c>
      <c r="I149" s="187"/>
      <c r="L149" s="183"/>
      <c r="M149" s="188"/>
      <c r="T149" s="189"/>
      <c r="AT149" s="184" t="s">
        <v>1489</v>
      </c>
      <c r="AU149" s="184" t="s">
        <v>90</v>
      </c>
      <c r="AV149" s="14" t="s">
        <v>318</v>
      </c>
      <c r="AW149" s="14" t="s">
        <v>36</v>
      </c>
      <c r="AX149" s="14" t="s">
        <v>88</v>
      </c>
      <c r="AY149" s="184" t="s">
        <v>299</v>
      </c>
    </row>
    <row r="150" spans="2:65" s="12" customFormat="1" ht="20.399999999999999">
      <c r="B150" s="170"/>
      <c r="D150" s="149" t="s">
        <v>1489</v>
      </c>
      <c r="E150" s="171" t="s">
        <v>1</v>
      </c>
      <c r="F150" s="172" t="s">
        <v>3658</v>
      </c>
      <c r="H150" s="171" t="s">
        <v>1</v>
      </c>
      <c r="I150" s="173"/>
      <c r="L150" s="170"/>
      <c r="M150" s="174"/>
      <c r="T150" s="175"/>
      <c r="AT150" s="171" t="s">
        <v>1489</v>
      </c>
      <c r="AU150" s="171" t="s">
        <v>90</v>
      </c>
      <c r="AV150" s="12" t="s">
        <v>88</v>
      </c>
      <c r="AW150" s="12" t="s">
        <v>36</v>
      </c>
      <c r="AX150" s="12" t="s">
        <v>81</v>
      </c>
      <c r="AY150" s="171" t="s">
        <v>299</v>
      </c>
    </row>
    <row r="151" spans="2:65" s="13" customFormat="1">
      <c r="B151" s="176"/>
      <c r="D151" s="149" t="s">
        <v>1489</v>
      </c>
      <c r="F151" s="178" t="s">
        <v>3659</v>
      </c>
      <c r="H151" s="179">
        <v>92.034000000000006</v>
      </c>
      <c r="I151" s="180"/>
      <c r="L151" s="176"/>
      <c r="M151" s="181"/>
      <c r="T151" s="182"/>
      <c r="AT151" s="177" t="s">
        <v>1489</v>
      </c>
      <c r="AU151" s="177" t="s">
        <v>90</v>
      </c>
      <c r="AV151" s="13" t="s">
        <v>90</v>
      </c>
      <c r="AW151" s="13" t="s">
        <v>4</v>
      </c>
      <c r="AX151" s="13" t="s">
        <v>88</v>
      </c>
      <c r="AY151" s="177" t="s">
        <v>299</v>
      </c>
    </row>
    <row r="152" spans="2:65" s="1" customFormat="1" ht="33" customHeight="1">
      <c r="B152" s="32"/>
      <c r="C152" s="136" t="s">
        <v>333</v>
      </c>
      <c r="D152" s="136" t="s">
        <v>302</v>
      </c>
      <c r="E152" s="137" t="s">
        <v>3660</v>
      </c>
      <c r="F152" s="138" t="s">
        <v>3661</v>
      </c>
      <c r="G152" s="139" t="s">
        <v>1520</v>
      </c>
      <c r="H152" s="140">
        <v>92.034000000000006</v>
      </c>
      <c r="I152" s="141"/>
      <c r="J152" s="142">
        <f>ROUND(I152*H152,2)</f>
        <v>0</v>
      </c>
      <c r="K152" s="138" t="s">
        <v>1487</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3662</v>
      </c>
    </row>
    <row r="153" spans="2:65" s="13" customFormat="1">
      <c r="B153" s="176"/>
      <c r="D153" s="149" t="s">
        <v>1489</v>
      </c>
      <c r="E153" s="177" t="s">
        <v>1</v>
      </c>
      <c r="F153" s="178" t="s">
        <v>3617</v>
      </c>
      <c r="H153" s="179">
        <v>920.34199999999998</v>
      </c>
      <c r="I153" s="180"/>
      <c r="L153" s="176"/>
      <c r="M153" s="181"/>
      <c r="T153" s="182"/>
      <c r="AT153" s="177" t="s">
        <v>1489</v>
      </c>
      <c r="AU153" s="177" t="s">
        <v>90</v>
      </c>
      <c r="AV153" s="13" t="s">
        <v>90</v>
      </c>
      <c r="AW153" s="13" t="s">
        <v>36</v>
      </c>
      <c r="AX153" s="13" t="s">
        <v>88</v>
      </c>
      <c r="AY153" s="177" t="s">
        <v>299</v>
      </c>
    </row>
    <row r="154" spans="2:65" s="12" customFormat="1" ht="20.399999999999999">
      <c r="B154" s="170"/>
      <c r="D154" s="149" t="s">
        <v>1489</v>
      </c>
      <c r="E154" s="171" t="s">
        <v>1</v>
      </c>
      <c r="F154" s="172" t="s">
        <v>3658</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F155" s="178" t="s">
        <v>3659</v>
      </c>
      <c r="H155" s="179">
        <v>92.034000000000006</v>
      </c>
      <c r="I155" s="180"/>
      <c r="L155" s="176"/>
      <c r="M155" s="181"/>
      <c r="T155" s="182"/>
      <c r="AT155" s="177" t="s">
        <v>1489</v>
      </c>
      <c r="AU155" s="177" t="s">
        <v>90</v>
      </c>
      <c r="AV155" s="13" t="s">
        <v>90</v>
      </c>
      <c r="AW155" s="13" t="s">
        <v>4</v>
      </c>
      <c r="AX155" s="13" t="s">
        <v>88</v>
      </c>
      <c r="AY155" s="177" t="s">
        <v>299</v>
      </c>
    </row>
    <row r="156" spans="2:65" s="1" customFormat="1" ht="33" customHeight="1">
      <c r="B156" s="32"/>
      <c r="C156" s="136" t="s">
        <v>337</v>
      </c>
      <c r="D156" s="136" t="s">
        <v>302</v>
      </c>
      <c r="E156" s="137" t="s">
        <v>3663</v>
      </c>
      <c r="F156" s="138" t="s">
        <v>3664</v>
      </c>
      <c r="G156" s="139" t="s">
        <v>1520</v>
      </c>
      <c r="H156" s="140">
        <v>211.679</v>
      </c>
      <c r="I156" s="141"/>
      <c r="J156" s="142">
        <f>ROUND(I156*H156,2)</f>
        <v>0</v>
      </c>
      <c r="K156" s="138" t="s">
        <v>1487</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3665</v>
      </c>
    </row>
    <row r="157" spans="2:65" s="13" customFormat="1">
      <c r="B157" s="176"/>
      <c r="D157" s="149" t="s">
        <v>1489</v>
      </c>
      <c r="E157" s="177" t="s">
        <v>1</v>
      </c>
      <c r="F157" s="178" t="s">
        <v>3617</v>
      </c>
      <c r="H157" s="179">
        <v>920.34199999999998</v>
      </c>
      <c r="I157" s="180"/>
      <c r="L157" s="176"/>
      <c r="M157" s="181"/>
      <c r="T157" s="182"/>
      <c r="AT157" s="177" t="s">
        <v>1489</v>
      </c>
      <c r="AU157" s="177" t="s">
        <v>90</v>
      </c>
      <c r="AV157" s="13" t="s">
        <v>90</v>
      </c>
      <c r="AW157" s="13" t="s">
        <v>36</v>
      </c>
      <c r="AX157" s="13" t="s">
        <v>88</v>
      </c>
      <c r="AY157" s="177" t="s">
        <v>299</v>
      </c>
    </row>
    <row r="158" spans="2:65" s="12" customFormat="1" ht="20.399999999999999">
      <c r="B158" s="170"/>
      <c r="D158" s="149" t="s">
        <v>1489</v>
      </c>
      <c r="E158" s="171" t="s">
        <v>1</v>
      </c>
      <c r="F158" s="172" t="s">
        <v>3658</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F159" s="178" t="s">
        <v>3666</v>
      </c>
      <c r="H159" s="179">
        <v>211.679</v>
      </c>
      <c r="I159" s="180"/>
      <c r="L159" s="176"/>
      <c r="M159" s="181"/>
      <c r="T159" s="182"/>
      <c r="AT159" s="177" t="s">
        <v>1489</v>
      </c>
      <c r="AU159" s="177" t="s">
        <v>90</v>
      </c>
      <c r="AV159" s="13" t="s">
        <v>90</v>
      </c>
      <c r="AW159" s="13" t="s">
        <v>4</v>
      </c>
      <c r="AX159" s="13" t="s">
        <v>88</v>
      </c>
      <c r="AY159" s="177" t="s">
        <v>299</v>
      </c>
    </row>
    <row r="160" spans="2:65" s="1" customFormat="1" ht="33" customHeight="1">
      <c r="B160" s="32"/>
      <c r="C160" s="136" t="s">
        <v>342</v>
      </c>
      <c r="D160" s="136" t="s">
        <v>302</v>
      </c>
      <c r="E160" s="137" t="s">
        <v>3667</v>
      </c>
      <c r="F160" s="138" t="s">
        <v>3668</v>
      </c>
      <c r="G160" s="139" t="s">
        <v>1520</v>
      </c>
      <c r="H160" s="140">
        <v>248.49199999999999</v>
      </c>
      <c r="I160" s="141"/>
      <c r="J160" s="142">
        <f>ROUND(I160*H160,2)</f>
        <v>0</v>
      </c>
      <c r="K160" s="138" t="s">
        <v>1487</v>
      </c>
      <c r="L160" s="32"/>
      <c r="M160" s="143" t="s">
        <v>1</v>
      </c>
      <c r="N160" s="144" t="s">
        <v>46</v>
      </c>
      <c r="P160" s="145">
        <f>O160*H160</f>
        <v>0</v>
      </c>
      <c r="Q160" s="145">
        <v>0</v>
      </c>
      <c r="R160" s="145">
        <f>Q160*H160</f>
        <v>0</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3669</v>
      </c>
    </row>
    <row r="161" spans="2:65" s="13" customFormat="1">
      <c r="B161" s="176"/>
      <c r="D161" s="149" t="s">
        <v>1489</v>
      </c>
      <c r="E161" s="177" t="s">
        <v>1</v>
      </c>
      <c r="F161" s="178" t="s">
        <v>3617</v>
      </c>
      <c r="H161" s="179">
        <v>920.34199999999998</v>
      </c>
      <c r="I161" s="180"/>
      <c r="L161" s="176"/>
      <c r="M161" s="181"/>
      <c r="T161" s="182"/>
      <c r="AT161" s="177" t="s">
        <v>1489</v>
      </c>
      <c r="AU161" s="177" t="s">
        <v>90</v>
      </c>
      <c r="AV161" s="13" t="s">
        <v>90</v>
      </c>
      <c r="AW161" s="13" t="s">
        <v>36</v>
      </c>
      <c r="AX161" s="13" t="s">
        <v>88</v>
      </c>
      <c r="AY161" s="177" t="s">
        <v>299</v>
      </c>
    </row>
    <row r="162" spans="2:65" s="12" customFormat="1" ht="20.399999999999999">
      <c r="B162" s="170"/>
      <c r="D162" s="149" t="s">
        <v>1489</v>
      </c>
      <c r="E162" s="171" t="s">
        <v>1</v>
      </c>
      <c r="F162" s="172" t="s">
        <v>3658</v>
      </c>
      <c r="H162" s="171" t="s">
        <v>1</v>
      </c>
      <c r="I162" s="173"/>
      <c r="L162" s="170"/>
      <c r="M162" s="174"/>
      <c r="T162" s="175"/>
      <c r="AT162" s="171" t="s">
        <v>1489</v>
      </c>
      <c r="AU162" s="171" t="s">
        <v>90</v>
      </c>
      <c r="AV162" s="12" t="s">
        <v>88</v>
      </c>
      <c r="AW162" s="12" t="s">
        <v>36</v>
      </c>
      <c r="AX162" s="12" t="s">
        <v>81</v>
      </c>
      <c r="AY162" s="171" t="s">
        <v>299</v>
      </c>
    </row>
    <row r="163" spans="2:65" s="13" customFormat="1">
      <c r="B163" s="176"/>
      <c r="D163" s="149" t="s">
        <v>1489</v>
      </c>
      <c r="F163" s="178" t="s">
        <v>3670</v>
      </c>
      <c r="H163" s="179">
        <v>248.49199999999999</v>
      </c>
      <c r="I163" s="180"/>
      <c r="L163" s="176"/>
      <c r="M163" s="181"/>
      <c r="T163" s="182"/>
      <c r="AT163" s="177" t="s">
        <v>1489</v>
      </c>
      <c r="AU163" s="177" t="s">
        <v>90</v>
      </c>
      <c r="AV163" s="13" t="s">
        <v>90</v>
      </c>
      <c r="AW163" s="13" t="s">
        <v>4</v>
      </c>
      <c r="AX163" s="13" t="s">
        <v>88</v>
      </c>
      <c r="AY163" s="177" t="s">
        <v>299</v>
      </c>
    </row>
    <row r="164" spans="2:65" s="1" customFormat="1" ht="33" customHeight="1">
      <c r="B164" s="32"/>
      <c r="C164" s="136" t="s">
        <v>347</v>
      </c>
      <c r="D164" s="136" t="s">
        <v>302</v>
      </c>
      <c r="E164" s="137" t="s">
        <v>3671</v>
      </c>
      <c r="F164" s="138" t="s">
        <v>3672</v>
      </c>
      <c r="G164" s="139" t="s">
        <v>1520</v>
      </c>
      <c r="H164" s="140">
        <v>276.10300000000001</v>
      </c>
      <c r="I164" s="141"/>
      <c r="J164" s="142">
        <f>ROUND(I164*H164,2)</f>
        <v>0</v>
      </c>
      <c r="K164" s="138" t="s">
        <v>1487</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3673</v>
      </c>
    </row>
    <row r="165" spans="2:65" s="13" customFormat="1">
      <c r="B165" s="176"/>
      <c r="D165" s="149" t="s">
        <v>1489</v>
      </c>
      <c r="E165" s="177" t="s">
        <v>1</v>
      </c>
      <c r="F165" s="178" t="s">
        <v>3617</v>
      </c>
      <c r="H165" s="179">
        <v>920.34199999999998</v>
      </c>
      <c r="I165" s="180"/>
      <c r="L165" s="176"/>
      <c r="M165" s="181"/>
      <c r="T165" s="182"/>
      <c r="AT165" s="177" t="s">
        <v>1489</v>
      </c>
      <c r="AU165" s="177" t="s">
        <v>90</v>
      </c>
      <c r="AV165" s="13" t="s">
        <v>90</v>
      </c>
      <c r="AW165" s="13" t="s">
        <v>36</v>
      </c>
      <c r="AX165" s="13" t="s">
        <v>88</v>
      </c>
      <c r="AY165" s="177" t="s">
        <v>299</v>
      </c>
    </row>
    <row r="166" spans="2:65" s="12" customFormat="1" ht="20.399999999999999">
      <c r="B166" s="170"/>
      <c r="D166" s="149" t="s">
        <v>1489</v>
      </c>
      <c r="E166" s="171" t="s">
        <v>1</v>
      </c>
      <c r="F166" s="172" t="s">
        <v>3658</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F167" s="178" t="s">
        <v>3674</v>
      </c>
      <c r="H167" s="179">
        <v>276.10300000000001</v>
      </c>
      <c r="I167" s="180"/>
      <c r="L167" s="176"/>
      <c r="M167" s="181"/>
      <c r="T167" s="182"/>
      <c r="AT167" s="177" t="s">
        <v>1489</v>
      </c>
      <c r="AU167" s="177" t="s">
        <v>90</v>
      </c>
      <c r="AV167" s="13" t="s">
        <v>90</v>
      </c>
      <c r="AW167" s="13" t="s">
        <v>4</v>
      </c>
      <c r="AX167" s="13" t="s">
        <v>88</v>
      </c>
      <c r="AY167" s="177" t="s">
        <v>299</v>
      </c>
    </row>
    <row r="168" spans="2:65" s="1" customFormat="1" ht="21.75" customHeight="1">
      <c r="B168" s="32"/>
      <c r="C168" s="136" t="s">
        <v>351</v>
      </c>
      <c r="D168" s="136" t="s">
        <v>302</v>
      </c>
      <c r="E168" s="137" t="s">
        <v>3675</v>
      </c>
      <c r="F168" s="138" t="s">
        <v>3676</v>
      </c>
      <c r="G168" s="139" t="s">
        <v>375</v>
      </c>
      <c r="H168" s="140">
        <v>1485.925</v>
      </c>
      <c r="I168" s="141"/>
      <c r="J168" s="142">
        <f>ROUND(I168*H168,2)</f>
        <v>0</v>
      </c>
      <c r="K168" s="138" t="s">
        <v>1487</v>
      </c>
      <c r="L168" s="32"/>
      <c r="M168" s="143" t="s">
        <v>1</v>
      </c>
      <c r="N168" s="144" t="s">
        <v>46</v>
      </c>
      <c r="P168" s="145">
        <f>O168*H168</f>
        <v>0</v>
      </c>
      <c r="Q168" s="145">
        <v>8.4000000000000003E-4</v>
      </c>
      <c r="R168" s="145">
        <f>Q168*H168</f>
        <v>1.2481770000000001</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3677</v>
      </c>
    </row>
    <row r="169" spans="2:65" s="13" customFormat="1">
      <c r="B169" s="176"/>
      <c r="D169" s="149" t="s">
        <v>1489</v>
      </c>
      <c r="E169" s="177" t="s">
        <v>1</v>
      </c>
      <c r="F169" s="178" t="s">
        <v>3678</v>
      </c>
      <c r="H169" s="179">
        <v>549.5</v>
      </c>
      <c r="I169" s="180"/>
      <c r="L169" s="176"/>
      <c r="M169" s="181"/>
      <c r="T169" s="182"/>
      <c r="AT169" s="177" t="s">
        <v>1489</v>
      </c>
      <c r="AU169" s="177" t="s">
        <v>90</v>
      </c>
      <c r="AV169" s="13" t="s">
        <v>90</v>
      </c>
      <c r="AW169" s="13" t="s">
        <v>36</v>
      </c>
      <c r="AX169" s="13" t="s">
        <v>81</v>
      </c>
      <c r="AY169" s="177" t="s">
        <v>299</v>
      </c>
    </row>
    <row r="170" spans="2:65" s="13" customFormat="1">
      <c r="B170" s="176"/>
      <c r="D170" s="149" t="s">
        <v>1489</v>
      </c>
      <c r="E170" s="177" t="s">
        <v>1</v>
      </c>
      <c r="F170" s="178" t="s">
        <v>3679</v>
      </c>
      <c r="H170" s="179">
        <v>936.42499999999995</v>
      </c>
      <c r="I170" s="180"/>
      <c r="L170" s="176"/>
      <c r="M170" s="181"/>
      <c r="T170" s="182"/>
      <c r="AT170" s="177" t="s">
        <v>1489</v>
      </c>
      <c r="AU170" s="177" t="s">
        <v>90</v>
      </c>
      <c r="AV170" s="13" t="s">
        <v>90</v>
      </c>
      <c r="AW170" s="13" t="s">
        <v>36</v>
      </c>
      <c r="AX170" s="13" t="s">
        <v>81</v>
      </c>
      <c r="AY170" s="177" t="s">
        <v>299</v>
      </c>
    </row>
    <row r="171" spans="2:65" s="14" customFormat="1">
      <c r="B171" s="183"/>
      <c r="D171" s="149" t="s">
        <v>1489</v>
      </c>
      <c r="E171" s="184" t="s">
        <v>1</v>
      </c>
      <c r="F171" s="185" t="s">
        <v>1496</v>
      </c>
      <c r="H171" s="186">
        <v>1485.925</v>
      </c>
      <c r="I171" s="187"/>
      <c r="L171" s="183"/>
      <c r="M171" s="188"/>
      <c r="T171" s="189"/>
      <c r="AT171" s="184" t="s">
        <v>1489</v>
      </c>
      <c r="AU171" s="184" t="s">
        <v>90</v>
      </c>
      <c r="AV171" s="14" t="s">
        <v>318</v>
      </c>
      <c r="AW171" s="14" t="s">
        <v>36</v>
      </c>
      <c r="AX171" s="14" t="s">
        <v>88</v>
      </c>
      <c r="AY171" s="184" t="s">
        <v>299</v>
      </c>
    </row>
    <row r="172" spans="2:65" s="1" customFormat="1" ht="24.15" customHeight="1">
      <c r="B172" s="32"/>
      <c r="C172" s="136" t="s">
        <v>8</v>
      </c>
      <c r="D172" s="136" t="s">
        <v>302</v>
      </c>
      <c r="E172" s="137" t="s">
        <v>3680</v>
      </c>
      <c r="F172" s="138" t="s">
        <v>3681</v>
      </c>
      <c r="G172" s="139" t="s">
        <v>375</v>
      </c>
      <c r="H172" s="140">
        <v>1485.925</v>
      </c>
      <c r="I172" s="141"/>
      <c r="J172" s="142">
        <f>ROUND(I172*H172,2)</f>
        <v>0</v>
      </c>
      <c r="K172" s="138" t="s">
        <v>1487</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3682</v>
      </c>
    </row>
    <row r="173" spans="2:65" s="1" customFormat="1" ht="37.950000000000003" customHeight="1">
      <c r="B173" s="32"/>
      <c r="C173" s="136" t="s">
        <v>362</v>
      </c>
      <c r="D173" s="136" t="s">
        <v>302</v>
      </c>
      <c r="E173" s="137" t="s">
        <v>1608</v>
      </c>
      <c r="F173" s="138" t="s">
        <v>1609</v>
      </c>
      <c r="G173" s="139" t="s">
        <v>1520</v>
      </c>
      <c r="H173" s="140">
        <v>182.96299999999999</v>
      </c>
      <c r="I173" s="141"/>
      <c r="J173" s="142">
        <f>ROUND(I173*H173,2)</f>
        <v>0</v>
      </c>
      <c r="K173" s="138" t="s">
        <v>1487</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3683</v>
      </c>
    </row>
    <row r="174" spans="2:65" s="13" customFormat="1">
      <c r="B174" s="176"/>
      <c r="D174" s="149" t="s">
        <v>1489</v>
      </c>
      <c r="E174" s="177" t="s">
        <v>1</v>
      </c>
      <c r="F174" s="178" t="s">
        <v>3619</v>
      </c>
      <c r="H174" s="179">
        <v>914.81500000000005</v>
      </c>
      <c r="I174" s="180"/>
      <c r="L174" s="176"/>
      <c r="M174" s="181"/>
      <c r="T174" s="182"/>
      <c r="AT174" s="177" t="s">
        <v>1489</v>
      </c>
      <c r="AU174" s="177" t="s">
        <v>90</v>
      </c>
      <c r="AV174" s="13" t="s">
        <v>90</v>
      </c>
      <c r="AW174" s="13" t="s">
        <v>36</v>
      </c>
      <c r="AX174" s="13" t="s">
        <v>88</v>
      </c>
      <c r="AY174" s="177" t="s">
        <v>299</v>
      </c>
    </row>
    <row r="175" spans="2:65" s="12" customFormat="1">
      <c r="B175" s="170"/>
      <c r="D175" s="149" t="s">
        <v>1489</v>
      </c>
      <c r="E175" s="171" t="s">
        <v>1</v>
      </c>
      <c r="F175" s="172" t="s">
        <v>3684</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F176" s="178" t="s">
        <v>3685</v>
      </c>
      <c r="H176" s="179">
        <v>182.96299999999999</v>
      </c>
      <c r="I176" s="180"/>
      <c r="L176" s="176"/>
      <c r="M176" s="181"/>
      <c r="T176" s="182"/>
      <c r="AT176" s="177" t="s">
        <v>1489</v>
      </c>
      <c r="AU176" s="177" t="s">
        <v>90</v>
      </c>
      <c r="AV176" s="13" t="s">
        <v>90</v>
      </c>
      <c r="AW176" s="13" t="s">
        <v>4</v>
      </c>
      <c r="AX176" s="13" t="s">
        <v>88</v>
      </c>
      <c r="AY176" s="177" t="s">
        <v>299</v>
      </c>
    </row>
    <row r="177" spans="2:65" s="1" customFormat="1" ht="37.950000000000003" customHeight="1">
      <c r="B177" s="32"/>
      <c r="C177" s="136" t="s">
        <v>367</v>
      </c>
      <c r="D177" s="136" t="s">
        <v>302</v>
      </c>
      <c r="E177" s="137" t="s">
        <v>1613</v>
      </c>
      <c r="F177" s="138" t="s">
        <v>1614</v>
      </c>
      <c r="G177" s="139" t="s">
        <v>1520</v>
      </c>
      <c r="H177" s="140">
        <v>457.40800000000002</v>
      </c>
      <c r="I177" s="141"/>
      <c r="J177" s="142">
        <f>ROUND(I177*H177,2)</f>
        <v>0</v>
      </c>
      <c r="K177" s="138" t="s">
        <v>1487</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3686</v>
      </c>
    </row>
    <row r="178" spans="2:65" s="13" customFormat="1">
      <c r="B178" s="176"/>
      <c r="D178" s="149" t="s">
        <v>1489</v>
      </c>
      <c r="E178" s="177" t="s">
        <v>1</v>
      </c>
      <c r="F178" s="178" t="s">
        <v>3619</v>
      </c>
      <c r="H178" s="179">
        <v>914.81500000000005</v>
      </c>
      <c r="I178" s="180"/>
      <c r="L178" s="176"/>
      <c r="M178" s="181"/>
      <c r="T178" s="182"/>
      <c r="AT178" s="177" t="s">
        <v>1489</v>
      </c>
      <c r="AU178" s="177" t="s">
        <v>90</v>
      </c>
      <c r="AV178" s="13" t="s">
        <v>90</v>
      </c>
      <c r="AW178" s="13" t="s">
        <v>36</v>
      </c>
      <c r="AX178" s="13" t="s">
        <v>88</v>
      </c>
      <c r="AY178" s="177" t="s">
        <v>299</v>
      </c>
    </row>
    <row r="179" spans="2:65" s="12" customFormat="1">
      <c r="B179" s="170"/>
      <c r="D179" s="149" t="s">
        <v>1489</v>
      </c>
      <c r="E179" s="171" t="s">
        <v>1</v>
      </c>
      <c r="F179" s="172" t="s">
        <v>3684</v>
      </c>
      <c r="H179" s="171" t="s">
        <v>1</v>
      </c>
      <c r="I179" s="173"/>
      <c r="L179" s="170"/>
      <c r="M179" s="174"/>
      <c r="T179" s="175"/>
      <c r="AT179" s="171" t="s">
        <v>1489</v>
      </c>
      <c r="AU179" s="171" t="s">
        <v>90</v>
      </c>
      <c r="AV179" s="12" t="s">
        <v>88</v>
      </c>
      <c r="AW179" s="12" t="s">
        <v>36</v>
      </c>
      <c r="AX179" s="12" t="s">
        <v>81</v>
      </c>
      <c r="AY179" s="171" t="s">
        <v>299</v>
      </c>
    </row>
    <row r="180" spans="2:65" s="13" customFormat="1">
      <c r="B180" s="176"/>
      <c r="D180" s="149" t="s">
        <v>1489</v>
      </c>
      <c r="F180" s="178" t="s">
        <v>3687</v>
      </c>
      <c r="H180" s="179">
        <v>457.40800000000002</v>
      </c>
      <c r="I180" s="180"/>
      <c r="L180" s="176"/>
      <c r="M180" s="181"/>
      <c r="T180" s="182"/>
      <c r="AT180" s="177" t="s">
        <v>1489</v>
      </c>
      <c r="AU180" s="177" t="s">
        <v>90</v>
      </c>
      <c r="AV180" s="13" t="s">
        <v>90</v>
      </c>
      <c r="AW180" s="13" t="s">
        <v>4</v>
      </c>
      <c r="AX180" s="13" t="s">
        <v>88</v>
      </c>
      <c r="AY180" s="177" t="s">
        <v>299</v>
      </c>
    </row>
    <row r="181" spans="2:65" s="1" customFormat="1" ht="37.950000000000003" customHeight="1">
      <c r="B181" s="32"/>
      <c r="C181" s="136" t="s">
        <v>372</v>
      </c>
      <c r="D181" s="136" t="s">
        <v>302</v>
      </c>
      <c r="E181" s="137" t="s">
        <v>2063</v>
      </c>
      <c r="F181" s="138" t="s">
        <v>2064</v>
      </c>
      <c r="G181" s="139" t="s">
        <v>1520</v>
      </c>
      <c r="H181" s="140">
        <v>274.44499999999999</v>
      </c>
      <c r="I181" s="141"/>
      <c r="J181" s="142">
        <f>ROUND(I181*H181,2)</f>
        <v>0</v>
      </c>
      <c r="K181" s="138" t="s">
        <v>1487</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3688</v>
      </c>
    </row>
    <row r="182" spans="2:65" s="13" customFormat="1">
      <c r="B182" s="176"/>
      <c r="D182" s="149" t="s">
        <v>1489</v>
      </c>
      <c r="E182" s="177" t="s">
        <v>1</v>
      </c>
      <c r="F182" s="178" t="s">
        <v>3619</v>
      </c>
      <c r="H182" s="179">
        <v>914.81500000000005</v>
      </c>
      <c r="I182" s="180"/>
      <c r="L182" s="176"/>
      <c r="M182" s="181"/>
      <c r="T182" s="182"/>
      <c r="AT182" s="177" t="s">
        <v>1489</v>
      </c>
      <c r="AU182" s="177" t="s">
        <v>90</v>
      </c>
      <c r="AV182" s="13" t="s">
        <v>90</v>
      </c>
      <c r="AW182" s="13" t="s">
        <v>36</v>
      </c>
      <c r="AX182" s="13" t="s">
        <v>88</v>
      </c>
      <c r="AY182" s="177" t="s">
        <v>299</v>
      </c>
    </row>
    <row r="183" spans="2:65" s="12" customFormat="1">
      <c r="B183" s="170"/>
      <c r="D183" s="149" t="s">
        <v>1489</v>
      </c>
      <c r="E183" s="171" t="s">
        <v>1</v>
      </c>
      <c r="F183" s="172" t="s">
        <v>3684</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F184" s="178" t="s">
        <v>3689</v>
      </c>
      <c r="H184" s="179">
        <v>274.44499999999999</v>
      </c>
      <c r="I184" s="180"/>
      <c r="L184" s="176"/>
      <c r="M184" s="181"/>
      <c r="T184" s="182"/>
      <c r="AT184" s="177" t="s">
        <v>1489</v>
      </c>
      <c r="AU184" s="177" t="s">
        <v>90</v>
      </c>
      <c r="AV184" s="13" t="s">
        <v>90</v>
      </c>
      <c r="AW184" s="13" t="s">
        <v>4</v>
      </c>
      <c r="AX184" s="13" t="s">
        <v>88</v>
      </c>
      <c r="AY184" s="177" t="s">
        <v>299</v>
      </c>
    </row>
    <row r="185" spans="2:65" s="1" customFormat="1" ht="37.950000000000003" customHeight="1">
      <c r="B185" s="32"/>
      <c r="C185" s="136" t="s">
        <v>378</v>
      </c>
      <c r="D185" s="136" t="s">
        <v>302</v>
      </c>
      <c r="E185" s="137" t="s">
        <v>3395</v>
      </c>
      <c r="F185" s="138" t="s">
        <v>3396</v>
      </c>
      <c r="G185" s="139" t="s">
        <v>1520</v>
      </c>
      <c r="H185" s="140">
        <v>72.507000000000005</v>
      </c>
      <c r="I185" s="141"/>
      <c r="J185" s="142">
        <f>ROUND(I185*H185,2)</f>
        <v>0</v>
      </c>
      <c r="K185" s="138" t="s">
        <v>1487</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3690</v>
      </c>
    </row>
    <row r="186" spans="2:65" s="13" customFormat="1">
      <c r="B186" s="176"/>
      <c r="D186" s="149" t="s">
        <v>1489</v>
      </c>
      <c r="E186" s="177" t="s">
        <v>1</v>
      </c>
      <c r="F186" s="178" t="s">
        <v>3621</v>
      </c>
      <c r="H186" s="179">
        <v>362.53699999999998</v>
      </c>
      <c r="I186" s="180"/>
      <c r="L186" s="176"/>
      <c r="M186" s="181"/>
      <c r="T186" s="182"/>
      <c r="AT186" s="177" t="s">
        <v>1489</v>
      </c>
      <c r="AU186" s="177" t="s">
        <v>90</v>
      </c>
      <c r="AV186" s="13" t="s">
        <v>90</v>
      </c>
      <c r="AW186" s="13" t="s">
        <v>36</v>
      </c>
      <c r="AX186" s="13" t="s">
        <v>88</v>
      </c>
      <c r="AY186" s="177" t="s">
        <v>299</v>
      </c>
    </row>
    <row r="187" spans="2:65" s="12" customFormat="1">
      <c r="B187" s="170"/>
      <c r="D187" s="149" t="s">
        <v>1489</v>
      </c>
      <c r="E187" s="171" t="s">
        <v>1</v>
      </c>
      <c r="F187" s="172" t="s">
        <v>3684</v>
      </c>
      <c r="H187" s="171" t="s">
        <v>1</v>
      </c>
      <c r="I187" s="173"/>
      <c r="L187" s="170"/>
      <c r="M187" s="174"/>
      <c r="T187" s="175"/>
      <c r="AT187" s="171" t="s">
        <v>1489</v>
      </c>
      <c r="AU187" s="171" t="s">
        <v>90</v>
      </c>
      <c r="AV187" s="12" t="s">
        <v>88</v>
      </c>
      <c r="AW187" s="12" t="s">
        <v>36</v>
      </c>
      <c r="AX187" s="12" t="s">
        <v>81</v>
      </c>
      <c r="AY187" s="171" t="s">
        <v>299</v>
      </c>
    </row>
    <row r="188" spans="2:65" s="13" customFormat="1">
      <c r="B188" s="176"/>
      <c r="D188" s="149" t="s">
        <v>1489</v>
      </c>
      <c r="F188" s="178" t="s">
        <v>3691</v>
      </c>
      <c r="H188" s="179">
        <v>72.507000000000005</v>
      </c>
      <c r="I188" s="180"/>
      <c r="L188" s="176"/>
      <c r="M188" s="181"/>
      <c r="T188" s="182"/>
      <c r="AT188" s="177" t="s">
        <v>1489</v>
      </c>
      <c r="AU188" s="177" t="s">
        <v>90</v>
      </c>
      <c r="AV188" s="13" t="s">
        <v>90</v>
      </c>
      <c r="AW188" s="13" t="s">
        <v>4</v>
      </c>
      <c r="AX188" s="13" t="s">
        <v>88</v>
      </c>
      <c r="AY188" s="177" t="s">
        <v>299</v>
      </c>
    </row>
    <row r="189" spans="2:65" s="1" customFormat="1" ht="37.950000000000003" customHeight="1">
      <c r="B189" s="32"/>
      <c r="C189" s="136" t="s">
        <v>384</v>
      </c>
      <c r="D189" s="136" t="s">
        <v>302</v>
      </c>
      <c r="E189" s="137" t="s">
        <v>3399</v>
      </c>
      <c r="F189" s="138" t="s">
        <v>3400</v>
      </c>
      <c r="G189" s="139" t="s">
        <v>1520</v>
      </c>
      <c r="H189" s="140">
        <v>507.55200000000002</v>
      </c>
      <c r="I189" s="141"/>
      <c r="J189" s="142">
        <f>ROUND(I189*H189,2)</f>
        <v>0</v>
      </c>
      <c r="K189" s="138" t="s">
        <v>1487</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3692</v>
      </c>
    </row>
    <row r="190" spans="2:65" s="13" customFormat="1">
      <c r="B190" s="176"/>
      <c r="D190" s="149" t="s">
        <v>1489</v>
      </c>
      <c r="E190" s="177" t="s">
        <v>1</v>
      </c>
      <c r="F190" s="178" t="s">
        <v>3693</v>
      </c>
      <c r="H190" s="179">
        <v>2537.759</v>
      </c>
      <c r="I190" s="180"/>
      <c r="L190" s="176"/>
      <c r="M190" s="181"/>
      <c r="T190" s="182"/>
      <c r="AT190" s="177" t="s">
        <v>1489</v>
      </c>
      <c r="AU190" s="177" t="s">
        <v>90</v>
      </c>
      <c r="AV190" s="13" t="s">
        <v>90</v>
      </c>
      <c r="AW190" s="13" t="s">
        <v>36</v>
      </c>
      <c r="AX190" s="13" t="s">
        <v>88</v>
      </c>
      <c r="AY190" s="177" t="s">
        <v>299</v>
      </c>
    </row>
    <row r="191" spans="2:65" s="12" customFormat="1">
      <c r="B191" s="170"/>
      <c r="D191" s="149" t="s">
        <v>1489</v>
      </c>
      <c r="E191" s="171" t="s">
        <v>1</v>
      </c>
      <c r="F191" s="172" t="s">
        <v>3684</v>
      </c>
      <c r="H191" s="171" t="s">
        <v>1</v>
      </c>
      <c r="I191" s="173"/>
      <c r="L191" s="170"/>
      <c r="M191" s="174"/>
      <c r="T191" s="175"/>
      <c r="AT191" s="171" t="s">
        <v>1489</v>
      </c>
      <c r="AU191" s="171" t="s">
        <v>90</v>
      </c>
      <c r="AV191" s="12" t="s">
        <v>88</v>
      </c>
      <c r="AW191" s="12" t="s">
        <v>36</v>
      </c>
      <c r="AX191" s="12" t="s">
        <v>81</v>
      </c>
      <c r="AY191" s="171" t="s">
        <v>299</v>
      </c>
    </row>
    <row r="192" spans="2:65" s="13" customFormat="1">
      <c r="B192" s="176"/>
      <c r="D192" s="149" t="s">
        <v>1489</v>
      </c>
      <c r="F192" s="178" t="s">
        <v>3694</v>
      </c>
      <c r="H192" s="179">
        <v>507.55200000000002</v>
      </c>
      <c r="I192" s="180"/>
      <c r="L192" s="176"/>
      <c r="M192" s="181"/>
      <c r="T192" s="182"/>
      <c r="AT192" s="177" t="s">
        <v>1489</v>
      </c>
      <c r="AU192" s="177" t="s">
        <v>90</v>
      </c>
      <c r="AV192" s="13" t="s">
        <v>90</v>
      </c>
      <c r="AW192" s="13" t="s">
        <v>4</v>
      </c>
      <c r="AX192" s="13" t="s">
        <v>88</v>
      </c>
      <c r="AY192" s="177" t="s">
        <v>299</v>
      </c>
    </row>
    <row r="193" spans="2:65" s="1" customFormat="1" ht="37.950000000000003" customHeight="1">
      <c r="B193" s="32"/>
      <c r="C193" s="136" t="s">
        <v>389</v>
      </c>
      <c r="D193" s="136" t="s">
        <v>302</v>
      </c>
      <c r="E193" s="137" t="s">
        <v>1618</v>
      </c>
      <c r="F193" s="138" t="s">
        <v>1619</v>
      </c>
      <c r="G193" s="139" t="s">
        <v>1520</v>
      </c>
      <c r="H193" s="140">
        <v>181.26900000000001</v>
      </c>
      <c r="I193" s="141"/>
      <c r="J193" s="142">
        <f>ROUND(I193*H193,2)</f>
        <v>0</v>
      </c>
      <c r="K193" s="138" t="s">
        <v>1487</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3695</v>
      </c>
    </row>
    <row r="194" spans="2:65" s="13" customFormat="1">
      <c r="B194" s="176"/>
      <c r="D194" s="149" t="s">
        <v>1489</v>
      </c>
      <c r="E194" s="177" t="s">
        <v>1</v>
      </c>
      <c r="F194" s="178" t="s">
        <v>3621</v>
      </c>
      <c r="H194" s="179">
        <v>362.53699999999998</v>
      </c>
      <c r="I194" s="180"/>
      <c r="L194" s="176"/>
      <c r="M194" s="181"/>
      <c r="T194" s="182"/>
      <c r="AT194" s="177" t="s">
        <v>1489</v>
      </c>
      <c r="AU194" s="177" t="s">
        <v>90</v>
      </c>
      <c r="AV194" s="13" t="s">
        <v>90</v>
      </c>
      <c r="AW194" s="13" t="s">
        <v>36</v>
      </c>
      <c r="AX194" s="13" t="s">
        <v>88</v>
      </c>
      <c r="AY194" s="177" t="s">
        <v>299</v>
      </c>
    </row>
    <row r="195" spans="2:65" s="12" customFormat="1">
      <c r="B195" s="170"/>
      <c r="D195" s="149" t="s">
        <v>1489</v>
      </c>
      <c r="E195" s="171" t="s">
        <v>1</v>
      </c>
      <c r="F195" s="172" t="s">
        <v>3684</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F196" s="178" t="s">
        <v>3696</v>
      </c>
      <c r="H196" s="179">
        <v>181.26900000000001</v>
      </c>
      <c r="I196" s="180"/>
      <c r="L196" s="176"/>
      <c r="M196" s="181"/>
      <c r="T196" s="182"/>
      <c r="AT196" s="177" t="s">
        <v>1489</v>
      </c>
      <c r="AU196" s="177" t="s">
        <v>90</v>
      </c>
      <c r="AV196" s="13" t="s">
        <v>90</v>
      </c>
      <c r="AW196" s="13" t="s">
        <v>4</v>
      </c>
      <c r="AX196" s="13" t="s">
        <v>88</v>
      </c>
      <c r="AY196" s="177" t="s">
        <v>299</v>
      </c>
    </row>
    <row r="197" spans="2:65" s="1" customFormat="1" ht="37.950000000000003" customHeight="1">
      <c r="B197" s="32"/>
      <c r="C197" s="136" t="s">
        <v>394</v>
      </c>
      <c r="D197" s="136" t="s">
        <v>302</v>
      </c>
      <c r="E197" s="137" t="s">
        <v>1622</v>
      </c>
      <c r="F197" s="138" t="s">
        <v>1623</v>
      </c>
      <c r="G197" s="139" t="s">
        <v>1520</v>
      </c>
      <c r="H197" s="140">
        <v>1268.8800000000001</v>
      </c>
      <c r="I197" s="141"/>
      <c r="J197" s="142">
        <f>ROUND(I197*H197,2)</f>
        <v>0</v>
      </c>
      <c r="K197" s="138" t="s">
        <v>1487</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3697</v>
      </c>
    </row>
    <row r="198" spans="2:65" s="13" customFormat="1">
      <c r="B198" s="176"/>
      <c r="D198" s="149" t="s">
        <v>1489</v>
      </c>
      <c r="E198" s="177" t="s">
        <v>1</v>
      </c>
      <c r="F198" s="178" t="s">
        <v>3693</v>
      </c>
      <c r="H198" s="179">
        <v>2537.759</v>
      </c>
      <c r="I198" s="180"/>
      <c r="L198" s="176"/>
      <c r="M198" s="181"/>
      <c r="T198" s="182"/>
      <c r="AT198" s="177" t="s">
        <v>1489</v>
      </c>
      <c r="AU198" s="177" t="s">
        <v>90</v>
      </c>
      <c r="AV198" s="13" t="s">
        <v>90</v>
      </c>
      <c r="AW198" s="13" t="s">
        <v>36</v>
      </c>
      <c r="AX198" s="13" t="s">
        <v>88</v>
      </c>
      <c r="AY198" s="177" t="s">
        <v>299</v>
      </c>
    </row>
    <row r="199" spans="2:65" s="12" customFormat="1">
      <c r="B199" s="170"/>
      <c r="D199" s="149" t="s">
        <v>1489</v>
      </c>
      <c r="E199" s="171" t="s">
        <v>1</v>
      </c>
      <c r="F199" s="172" t="s">
        <v>3684</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F200" s="178" t="s">
        <v>3698</v>
      </c>
      <c r="H200" s="179">
        <v>1268.8800000000001</v>
      </c>
      <c r="I200" s="180"/>
      <c r="L200" s="176"/>
      <c r="M200" s="181"/>
      <c r="T200" s="182"/>
      <c r="AT200" s="177" t="s">
        <v>1489</v>
      </c>
      <c r="AU200" s="177" t="s">
        <v>90</v>
      </c>
      <c r="AV200" s="13" t="s">
        <v>90</v>
      </c>
      <c r="AW200" s="13" t="s">
        <v>4</v>
      </c>
      <c r="AX200" s="13" t="s">
        <v>88</v>
      </c>
      <c r="AY200" s="177" t="s">
        <v>299</v>
      </c>
    </row>
    <row r="201" spans="2:65" s="1" customFormat="1" ht="37.950000000000003" customHeight="1">
      <c r="B201" s="32"/>
      <c r="C201" s="136" t="s">
        <v>399</v>
      </c>
      <c r="D201" s="136" t="s">
        <v>302</v>
      </c>
      <c r="E201" s="137" t="s">
        <v>2068</v>
      </c>
      <c r="F201" s="138" t="s">
        <v>2069</v>
      </c>
      <c r="G201" s="139" t="s">
        <v>1520</v>
      </c>
      <c r="H201" s="140">
        <v>108.761</v>
      </c>
      <c r="I201" s="141"/>
      <c r="J201" s="142">
        <f>ROUND(I201*H201,2)</f>
        <v>0</v>
      </c>
      <c r="K201" s="138" t="s">
        <v>1487</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3699</v>
      </c>
    </row>
    <row r="202" spans="2:65" s="13" customFormat="1">
      <c r="B202" s="176"/>
      <c r="D202" s="149" t="s">
        <v>1489</v>
      </c>
      <c r="E202" s="177" t="s">
        <v>1</v>
      </c>
      <c r="F202" s="178" t="s">
        <v>3621</v>
      </c>
      <c r="H202" s="179">
        <v>362.53699999999998</v>
      </c>
      <c r="I202" s="180"/>
      <c r="L202" s="176"/>
      <c r="M202" s="181"/>
      <c r="T202" s="182"/>
      <c r="AT202" s="177" t="s">
        <v>1489</v>
      </c>
      <c r="AU202" s="177" t="s">
        <v>90</v>
      </c>
      <c r="AV202" s="13" t="s">
        <v>90</v>
      </c>
      <c r="AW202" s="13" t="s">
        <v>36</v>
      </c>
      <c r="AX202" s="13" t="s">
        <v>88</v>
      </c>
      <c r="AY202" s="177" t="s">
        <v>299</v>
      </c>
    </row>
    <row r="203" spans="2:65" s="12" customFormat="1">
      <c r="B203" s="170"/>
      <c r="D203" s="149" t="s">
        <v>1489</v>
      </c>
      <c r="E203" s="171" t="s">
        <v>1</v>
      </c>
      <c r="F203" s="172" t="s">
        <v>3684</v>
      </c>
      <c r="H203" s="171" t="s">
        <v>1</v>
      </c>
      <c r="I203" s="173"/>
      <c r="L203" s="170"/>
      <c r="M203" s="174"/>
      <c r="T203" s="175"/>
      <c r="AT203" s="171" t="s">
        <v>1489</v>
      </c>
      <c r="AU203" s="171" t="s">
        <v>90</v>
      </c>
      <c r="AV203" s="12" t="s">
        <v>88</v>
      </c>
      <c r="AW203" s="12" t="s">
        <v>36</v>
      </c>
      <c r="AX203" s="12" t="s">
        <v>81</v>
      </c>
      <c r="AY203" s="171" t="s">
        <v>299</v>
      </c>
    </row>
    <row r="204" spans="2:65" s="13" customFormat="1">
      <c r="B204" s="176"/>
      <c r="D204" s="149" t="s">
        <v>1489</v>
      </c>
      <c r="F204" s="178" t="s">
        <v>3700</v>
      </c>
      <c r="H204" s="179">
        <v>108.761</v>
      </c>
      <c r="I204" s="180"/>
      <c r="L204" s="176"/>
      <c r="M204" s="181"/>
      <c r="T204" s="182"/>
      <c r="AT204" s="177" t="s">
        <v>1489</v>
      </c>
      <c r="AU204" s="177" t="s">
        <v>90</v>
      </c>
      <c r="AV204" s="13" t="s">
        <v>90</v>
      </c>
      <c r="AW204" s="13" t="s">
        <v>4</v>
      </c>
      <c r="AX204" s="13" t="s">
        <v>88</v>
      </c>
      <c r="AY204" s="177" t="s">
        <v>299</v>
      </c>
    </row>
    <row r="205" spans="2:65" s="1" customFormat="1" ht="37.950000000000003" customHeight="1">
      <c r="B205" s="32"/>
      <c r="C205" s="136" t="s">
        <v>7</v>
      </c>
      <c r="D205" s="136" t="s">
        <v>302</v>
      </c>
      <c r="E205" s="137" t="s">
        <v>2072</v>
      </c>
      <c r="F205" s="138" t="s">
        <v>2073</v>
      </c>
      <c r="G205" s="139" t="s">
        <v>1520</v>
      </c>
      <c r="H205" s="140">
        <v>761.32799999999997</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3701</v>
      </c>
    </row>
    <row r="206" spans="2:65" s="13" customFormat="1">
      <c r="B206" s="176"/>
      <c r="D206" s="149" t="s">
        <v>1489</v>
      </c>
      <c r="E206" s="177" t="s">
        <v>1</v>
      </c>
      <c r="F206" s="178" t="s">
        <v>3693</v>
      </c>
      <c r="H206" s="179">
        <v>2537.759</v>
      </c>
      <c r="I206" s="180"/>
      <c r="L206" s="176"/>
      <c r="M206" s="181"/>
      <c r="T206" s="182"/>
      <c r="AT206" s="177" t="s">
        <v>1489</v>
      </c>
      <c r="AU206" s="177" t="s">
        <v>90</v>
      </c>
      <c r="AV206" s="13" t="s">
        <v>90</v>
      </c>
      <c r="AW206" s="13" t="s">
        <v>36</v>
      </c>
      <c r="AX206" s="13" t="s">
        <v>88</v>
      </c>
      <c r="AY206" s="177" t="s">
        <v>299</v>
      </c>
    </row>
    <row r="207" spans="2:65" s="12" customFormat="1">
      <c r="B207" s="170"/>
      <c r="D207" s="149" t="s">
        <v>1489</v>
      </c>
      <c r="E207" s="171" t="s">
        <v>1</v>
      </c>
      <c r="F207" s="172" t="s">
        <v>3684</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F208" s="178" t="s">
        <v>3702</v>
      </c>
      <c r="H208" s="179">
        <v>761.32799999999997</v>
      </c>
      <c r="I208" s="180"/>
      <c r="L208" s="176"/>
      <c r="M208" s="181"/>
      <c r="T208" s="182"/>
      <c r="AT208" s="177" t="s">
        <v>1489</v>
      </c>
      <c r="AU208" s="177" t="s">
        <v>90</v>
      </c>
      <c r="AV208" s="13" t="s">
        <v>90</v>
      </c>
      <c r="AW208" s="13" t="s">
        <v>4</v>
      </c>
      <c r="AX208" s="13" t="s">
        <v>88</v>
      </c>
      <c r="AY208" s="177" t="s">
        <v>299</v>
      </c>
    </row>
    <row r="209" spans="2:65" s="1" customFormat="1" ht="24.15" customHeight="1">
      <c r="B209" s="32"/>
      <c r="C209" s="136" t="s">
        <v>408</v>
      </c>
      <c r="D209" s="136" t="s">
        <v>302</v>
      </c>
      <c r="E209" s="137" t="s">
        <v>1626</v>
      </c>
      <c r="F209" s="138" t="s">
        <v>1627</v>
      </c>
      <c r="G209" s="139" t="s">
        <v>1520</v>
      </c>
      <c r="H209" s="140">
        <v>182.96299999999999</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3703</v>
      </c>
    </row>
    <row r="210" spans="2:65" s="13" customFormat="1">
      <c r="B210" s="176"/>
      <c r="D210" s="149" t="s">
        <v>1489</v>
      </c>
      <c r="E210" s="177" t="s">
        <v>1</v>
      </c>
      <c r="F210" s="178" t="s">
        <v>3619</v>
      </c>
      <c r="H210" s="179">
        <v>914.81500000000005</v>
      </c>
      <c r="I210" s="180"/>
      <c r="L210" s="176"/>
      <c r="M210" s="181"/>
      <c r="T210" s="182"/>
      <c r="AT210" s="177" t="s">
        <v>1489</v>
      </c>
      <c r="AU210" s="177" t="s">
        <v>90</v>
      </c>
      <c r="AV210" s="13" t="s">
        <v>90</v>
      </c>
      <c r="AW210" s="13" t="s">
        <v>36</v>
      </c>
      <c r="AX210" s="13" t="s">
        <v>88</v>
      </c>
      <c r="AY210" s="177" t="s">
        <v>299</v>
      </c>
    </row>
    <row r="211" spans="2:65" s="12" customFormat="1">
      <c r="B211" s="170"/>
      <c r="D211" s="149" t="s">
        <v>1489</v>
      </c>
      <c r="E211" s="171" t="s">
        <v>1</v>
      </c>
      <c r="F211" s="172" t="s">
        <v>3684</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F212" s="178" t="s">
        <v>3685</v>
      </c>
      <c r="H212" s="179">
        <v>182.96299999999999</v>
      </c>
      <c r="I212" s="180"/>
      <c r="L212" s="176"/>
      <c r="M212" s="181"/>
      <c r="T212" s="182"/>
      <c r="AT212" s="177" t="s">
        <v>1489</v>
      </c>
      <c r="AU212" s="177" t="s">
        <v>90</v>
      </c>
      <c r="AV212" s="13" t="s">
        <v>90</v>
      </c>
      <c r="AW212" s="13" t="s">
        <v>4</v>
      </c>
      <c r="AX212" s="13" t="s">
        <v>88</v>
      </c>
      <c r="AY212" s="177" t="s">
        <v>299</v>
      </c>
    </row>
    <row r="213" spans="2:65" s="1" customFormat="1" ht="24.15" customHeight="1">
      <c r="B213" s="32"/>
      <c r="C213" s="136" t="s">
        <v>413</v>
      </c>
      <c r="D213" s="136" t="s">
        <v>302</v>
      </c>
      <c r="E213" s="137" t="s">
        <v>1630</v>
      </c>
      <c r="F213" s="138" t="s">
        <v>1631</v>
      </c>
      <c r="G213" s="139" t="s">
        <v>1520</v>
      </c>
      <c r="H213" s="140">
        <v>457.40800000000002</v>
      </c>
      <c r="I213" s="141"/>
      <c r="J213" s="142">
        <f>ROUND(I213*H213,2)</f>
        <v>0</v>
      </c>
      <c r="K213" s="138" t="s">
        <v>1487</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3704</v>
      </c>
    </row>
    <row r="214" spans="2:65" s="13" customFormat="1">
      <c r="B214" s="176"/>
      <c r="D214" s="149" t="s">
        <v>1489</v>
      </c>
      <c r="E214" s="177" t="s">
        <v>1</v>
      </c>
      <c r="F214" s="178" t="s">
        <v>3619</v>
      </c>
      <c r="H214" s="179">
        <v>914.81500000000005</v>
      </c>
      <c r="I214" s="180"/>
      <c r="L214" s="176"/>
      <c r="M214" s="181"/>
      <c r="T214" s="182"/>
      <c r="AT214" s="177" t="s">
        <v>1489</v>
      </c>
      <c r="AU214" s="177" t="s">
        <v>90</v>
      </c>
      <c r="AV214" s="13" t="s">
        <v>90</v>
      </c>
      <c r="AW214" s="13" t="s">
        <v>36</v>
      </c>
      <c r="AX214" s="13" t="s">
        <v>88</v>
      </c>
      <c r="AY214" s="177" t="s">
        <v>299</v>
      </c>
    </row>
    <row r="215" spans="2:65" s="12" customFormat="1">
      <c r="B215" s="170"/>
      <c r="D215" s="149" t="s">
        <v>1489</v>
      </c>
      <c r="E215" s="171" t="s">
        <v>1</v>
      </c>
      <c r="F215" s="172" t="s">
        <v>3684</v>
      </c>
      <c r="H215" s="171" t="s">
        <v>1</v>
      </c>
      <c r="I215" s="173"/>
      <c r="L215" s="170"/>
      <c r="M215" s="174"/>
      <c r="T215" s="175"/>
      <c r="AT215" s="171" t="s">
        <v>1489</v>
      </c>
      <c r="AU215" s="171" t="s">
        <v>90</v>
      </c>
      <c r="AV215" s="12" t="s">
        <v>88</v>
      </c>
      <c r="AW215" s="12" t="s">
        <v>36</v>
      </c>
      <c r="AX215" s="12" t="s">
        <v>81</v>
      </c>
      <c r="AY215" s="171" t="s">
        <v>299</v>
      </c>
    </row>
    <row r="216" spans="2:65" s="13" customFormat="1">
      <c r="B216" s="176"/>
      <c r="D216" s="149" t="s">
        <v>1489</v>
      </c>
      <c r="F216" s="178" t="s">
        <v>3687</v>
      </c>
      <c r="H216" s="179">
        <v>457.40800000000002</v>
      </c>
      <c r="I216" s="180"/>
      <c r="L216" s="176"/>
      <c r="M216" s="181"/>
      <c r="T216" s="182"/>
      <c r="AT216" s="177" t="s">
        <v>1489</v>
      </c>
      <c r="AU216" s="177" t="s">
        <v>90</v>
      </c>
      <c r="AV216" s="13" t="s">
        <v>90</v>
      </c>
      <c r="AW216" s="13" t="s">
        <v>4</v>
      </c>
      <c r="AX216" s="13" t="s">
        <v>88</v>
      </c>
      <c r="AY216" s="177" t="s">
        <v>299</v>
      </c>
    </row>
    <row r="217" spans="2:65" s="1" customFormat="1" ht="24.15" customHeight="1">
      <c r="B217" s="32"/>
      <c r="C217" s="136" t="s">
        <v>418</v>
      </c>
      <c r="D217" s="136" t="s">
        <v>302</v>
      </c>
      <c r="E217" s="137" t="s">
        <v>2080</v>
      </c>
      <c r="F217" s="138" t="s">
        <v>2081</v>
      </c>
      <c r="G217" s="139" t="s">
        <v>1520</v>
      </c>
      <c r="H217" s="140">
        <v>274.44499999999999</v>
      </c>
      <c r="I217" s="141"/>
      <c r="J217" s="142">
        <f>ROUND(I217*H217,2)</f>
        <v>0</v>
      </c>
      <c r="K217" s="138" t="s">
        <v>1487</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3705</v>
      </c>
    </row>
    <row r="218" spans="2:65" s="13" customFormat="1">
      <c r="B218" s="176"/>
      <c r="D218" s="149" t="s">
        <v>1489</v>
      </c>
      <c r="E218" s="177" t="s">
        <v>1</v>
      </c>
      <c r="F218" s="178" t="s">
        <v>3619</v>
      </c>
      <c r="H218" s="179">
        <v>914.81500000000005</v>
      </c>
      <c r="I218" s="180"/>
      <c r="L218" s="176"/>
      <c r="M218" s="181"/>
      <c r="T218" s="182"/>
      <c r="AT218" s="177" t="s">
        <v>1489</v>
      </c>
      <c r="AU218" s="177" t="s">
        <v>90</v>
      </c>
      <c r="AV218" s="13" t="s">
        <v>90</v>
      </c>
      <c r="AW218" s="13" t="s">
        <v>36</v>
      </c>
      <c r="AX218" s="13" t="s">
        <v>88</v>
      </c>
      <c r="AY218" s="177" t="s">
        <v>299</v>
      </c>
    </row>
    <row r="219" spans="2:65" s="12" customFormat="1">
      <c r="B219" s="170"/>
      <c r="D219" s="149" t="s">
        <v>1489</v>
      </c>
      <c r="E219" s="171" t="s">
        <v>1</v>
      </c>
      <c r="F219" s="172" t="s">
        <v>3684</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F220" s="178" t="s">
        <v>3689</v>
      </c>
      <c r="H220" s="179">
        <v>274.44499999999999</v>
      </c>
      <c r="I220" s="180"/>
      <c r="L220" s="176"/>
      <c r="M220" s="181"/>
      <c r="T220" s="182"/>
      <c r="AT220" s="177" t="s">
        <v>1489</v>
      </c>
      <c r="AU220" s="177" t="s">
        <v>90</v>
      </c>
      <c r="AV220" s="13" t="s">
        <v>90</v>
      </c>
      <c r="AW220" s="13" t="s">
        <v>4</v>
      </c>
      <c r="AX220" s="13" t="s">
        <v>88</v>
      </c>
      <c r="AY220" s="177" t="s">
        <v>299</v>
      </c>
    </row>
    <row r="221" spans="2:65" s="1" customFormat="1" ht="33" customHeight="1">
      <c r="B221" s="32"/>
      <c r="C221" s="136" t="s">
        <v>423</v>
      </c>
      <c r="D221" s="136" t="s">
        <v>302</v>
      </c>
      <c r="E221" s="137" t="s">
        <v>1634</v>
      </c>
      <c r="F221" s="138" t="s">
        <v>1635</v>
      </c>
      <c r="G221" s="139" t="s">
        <v>1636</v>
      </c>
      <c r="H221" s="140">
        <v>652.56700000000001</v>
      </c>
      <c r="I221" s="141"/>
      <c r="J221" s="142">
        <f>ROUND(I221*H221,2)</f>
        <v>0</v>
      </c>
      <c r="K221" s="138" t="s">
        <v>1487</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3706</v>
      </c>
    </row>
    <row r="222" spans="2:65" s="13" customFormat="1">
      <c r="B222" s="176"/>
      <c r="D222" s="149" t="s">
        <v>1489</v>
      </c>
      <c r="E222" s="177" t="s">
        <v>1</v>
      </c>
      <c r="F222" s="178" t="s">
        <v>3621</v>
      </c>
      <c r="H222" s="179">
        <v>362.53699999999998</v>
      </c>
      <c r="I222" s="180"/>
      <c r="L222" s="176"/>
      <c r="M222" s="181"/>
      <c r="T222" s="182"/>
      <c r="AT222" s="177" t="s">
        <v>1489</v>
      </c>
      <c r="AU222" s="177" t="s">
        <v>90</v>
      </c>
      <c r="AV222" s="13" t="s">
        <v>90</v>
      </c>
      <c r="AW222" s="13" t="s">
        <v>36</v>
      </c>
      <c r="AX222" s="13" t="s">
        <v>88</v>
      </c>
      <c r="AY222" s="177" t="s">
        <v>299</v>
      </c>
    </row>
    <row r="223" spans="2:65" s="13" customFormat="1">
      <c r="B223" s="176"/>
      <c r="D223" s="149" t="s">
        <v>1489</v>
      </c>
      <c r="F223" s="178" t="s">
        <v>3707</v>
      </c>
      <c r="H223" s="179">
        <v>652.56700000000001</v>
      </c>
      <c r="I223" s="180"/>
      <c r="L223" s="176"/>
      <c r="M223" s="181"/>
      <c r="T223" s="182"/>
      <c r="AT223" s="177" t="s">
        <v>1489</v>
      </c>
      <c r="AU223" s="177" t="s">
        <v>90</v>
      </c>
      <c r="AV223" s="13" t="s">
        <v>90</v>
      </c>
      <c r="AW223" s="13" t="s">
        <v>4</v>
      </c>
      <c r="AX223" s="13" t="s">
        <v>88</v>
      </c>
      <c r="AY223" s="177" t="s">
        <v>299</v>
      </c>
    </row>
    <row r="224" spans="2:65" s="1" customFormat="1" ht="16.5" customHeight="1">
      <c r="B224" s="32"/>
      <c r="C224" s="136" t="s">
        <v>428</v>
      </c>
      <c r="D224" s="136" t="s">
        <v>302</v>
      </c>
      <c r="E224" s="137" t="s">
        <v>1639</v>
      </c>
      <c r="F224" s="138" t="s">
        <v>1640</v>
      </c>
      <c r="G224" s="139" t="s">
        <v>1520</v>
      </c>
      <c r="H224" s="140">
        <v>1277.3520000000001</v>
      </c>
      <c r="I224" s="141"/>
      <c r="J224" s="142">
        <f>ROUND(I224*H224,2)</f>
        <v>0</v>
      </c>
      <c r="K224" s="138" t="s">
        <v>1487</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3708</v>
      </c>
    </row>
    <row r="225" spans="2:65" s="13" customFormat="1">
      <c r="B225" s="176"/>
      <c r="D225" s="149" t="s">
        <v>1489</v>
      </c>
      <c r="E225" s="177" t="s">
        <v>3619</v>
      </c>
      <c r="F225" s="178" t="s">
        <v>3709</v>
      </c>
      <c r="H225" s="179">
        <v>914.81500000000005</v>
      </c>
      <c r="I225" s="180"/>
      <c r="L225" s="176"/>
      <c r="M225" s="181"/>
      <c r="T225" s="182"/>
      <c r="AT225" s="177" t="s">
        <v>1489</v>
      </c>
      <c r="AU225" s="177" t="s">
        <v>90</v>
      </c>
      <c r="AV225" s="13" t="s">
        <v>90</v>
      </c>
      <c r="AW225" s="13" t="s">
        <v>36</v>
      </c>
      <c r="AX225" s="13" t="s">
        <v>81</v>
      </c>
      <c r="AY225" s="177" t="s">
        <v>299</v>
      </c>
    </row>
    <row r="226" spans="2:65" s="13" customFormat="1" ht="20.399999999999999">
      <c r="B226" s="176"/>
      <c r="D226" s="149" t="s">
        <v>1489</v>
      </c>
      <c r="E226" s="177" t="s">
        <v>3621</v>
      </c>
      <c r="F226" s="178" t="s">
        <v>3710</v>
      </c>
      <c r="H226" s="179">
        <v>362.53699999999998</v>
      </c>
      <c r="I226" s="180"/>
      <c r="L226" s="176"/>
      <c r="M226" s="181"/>
      <c r="T226" s="182"/>
      <c r="AT226" s="177" t="s">
        <v>1489</v>
      </c>
      <c r="AU226" s="177" t="s">
        <v>90</v>
      </c>
      <c r="AV226" s="13" t="s">
        <v>90</v>
      </c>
      <c r="AW226" s="13" t="s">
        <v>36</v>
      </c>
      <c r="AX226" s="13" t="s">
        <v>81</v>
      </c>
      <c r="AY226" s="177" t="s">
        <v>299</v>
      </c>
    </row>
    <row r="227" spans="2:65" s="14" customFormat="1">
      <c r="B227" s="183"/>
      <c r="D227" s="149" t="s">
        <v>1489</v>
      </c>
      <c r="E227" s="184" t="s">
        <v>1</v>
      </c>
      <c r="F227" s="185" t="s">
        <v>1496</v>
      </c>
      <c r="H227" s="186">
        <v>1277.3520000000001</v>
      </c>
      <c r="I227" s="187"/>
      <c r="L227" s="183"/>
      <c r="M227" s="188"/>
      <c r="T227" s="189"/>
      <c r="AT227" s="184" t="s">
        <v>1489</v>
      </c>
      <c r="AU227" s="184" t="s">
        <v>90</v>
      </c>
      <c r="AV227" s="14" t="s">
        <v>318</v>
      </c>
      <c r="AW227" s="14" t="s">
        <v>36</v>
      </c>
      <c r="AX227" s="14" t="s">
        <v>88</v>
      </c>
      <c r="AY227" s="184" t="s">
        <v>299</v>
      </c>
    </row>
    <row r="228" spans="2:65" s="1" customFormat="1" ht="24.15" customHeight="1">
      <c r="B228" s="32"/>
      <c r="C228" s="136" t="s">
        <v>433</v>
      </c>
      <c r="D228" s="136" t="s">
        <v>302</v>
      </c>
      <c r="E228" s="137" t="s">
        <v>1643</v>
      </c>
      <c r="F228" s="138" t="s">
        <v>1644</v>
      </c>
      <c r="G228" s="139" t="s">
        <v>1520</v>
      </c>
      <c r="H228" s="140">
        <v>608.05100000000004</v>
      </c>
      <c r="I228" s="141"/>
      <c r="J228" s="142">
        <f>ROUND(I228*H228,2)</f>
        <v>0</v>
      </c>
      <c r="K228" s="138" t="s">
        <v>1487</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3711</v>
      </c>
    </row>
    <row r="229" spans="2:65" s="13" customFormat="1">
      <c r="B229" s="176"/>
      <c r="D229" s="149" t="s">
        <v>1489</v>
      </c>
      <c r="E229" s="177" t="s">
        <v>1</v>
      </c>
      <c r="F229" s="178" t="s">
        <v>3617</v>
      </c>
      <c r="H229" s="179">
        <v>920.34199999999998</v>
      </c>
      <c r="I229" s="180"/>
      <c r="L229" s="176"/>
      <c r="M229" s="181"/>
      <c r="T229" s="182"/>
      <c r="AT229" s="177" t="s">
        <v>1489</v>
      </c>
      <c r="AU229" s="177" t="s">
        <v>90</v>
      </c>
      <c r="AV229" s="13" t="s">
        <v>90</v>
      </c>
      <c r="AW229" s="13" t="s">
        <v>36</v>
      </c>
      <c r="AX229" s="13" t="s">
        <v>81</v>
      </c>
      <c r="AY229" s="177" t="s">
        <v>299</v>
      </c>
    </row>
    <row r="230" spans="2:65" s="13" customFormat="1">
      <c r="B230" s="176"/>
      <c r="D230" s="149" t="s">
        <v>1489</v>
      </c>
      <c r="E230" s="177" t="s">
        <v>1</v>
      </c>
      <c r="F230" s="178" t="s">
        <v>3712</v>
      </c>
      <c r="H230" s="179">
        <v>-73.855000000000004</v>
      </c>
      <c r="I230" s="180"/>
      <c r="L230" s="176"/>
      <c r="M230" s="181"/>
      <c r="T230" s="182"/>
      <c r="AT230" s="177" t="s">
        <v>1489</v>
      </c>
      <c r="AU230" s="177" t="s">
        <v>90</v>
      </c>
      <c r="AV230" s="13" t="s">
        <v>90</v>
      </c>
      <c r="AW230" s="13" t="s">
        <v>36</v>
      </c>
      <c r="AX230" s="13" t="s">
        <v>81</v>
      </c>
      <c r="AY230" s="177" t="s">
        <v>299</v>
      </c>
    </row>
    <row r="231" spans="2:65" s="13" customFormat="1">
      <c r="B231" s="176"/>
      <c r="D231" s="149" t="s">
        <v>1489</v>
      </c>
      <c r="E231" s="177" t="s">
        <v>1</v>
      </c>
      <c r="F231" s="178" t="s">
        <v>3713</v>
      </c>
      <c r="H231" s="179">
        <v>-232.90899999999999</v>
      </c>
      <c r="I231" s="180"/>
      <c r="L231" s="176"/>
      <c r="M231" s="181"/>
      <c r="T231" s="182"/>
      <c r="AT231" s="177" t="s">
        <v>1489</v>
      </c>
      <c r="AU231" s="177" t="s">
        <v>90</v>
      </c>
      <c r="AV231" s="13" t="s">
        <v>90</v>
      </c>
      <c r="AW231" s="13" t="s">
        <v>36</v>
      </c>
      <c r="AX231" s="13" t="s">
        <v>81</v>
      </c>
      <c r="AY231" s="177" t="s">
        <v>299</v>
      </c>
    </row>
    <row r="232" spans="2:65" s="13" customFormat="1">
      <c r="B232" s="176"/>
      <c r="D232" s="149" t="s">
        <v>1489</v>
      </c>
      <c r="E232" s="177" t="s">
        <v>1</v>
      </c>
      <c r="F232" s="178" t="s">
        <v>3632</v>
      </c>
      <c r="H232" s="179">
        <v>-5.5270000000000001</v>
      </c>
      <c r="I232" s="180"/>
      <c r="L232" s="176"/>
      <c r="M232" s="181"/>
      <c r="T232" s="182"/>
      <c r="AT232" s="177" t="s">
        <v>1489</v>
      </c>
      <c r="AU232" s="177" t="s">
        <v>90</v>
      </c>
      <c r="AV232" s="13" t="s">
        <v>90</v>
      </c>
      <c r="AW232" s="13" t="s">
        <v>36</v>
      </c>
      <c r="AX232" s="13" t="s">
        <v>81</v>
      </c>
      <c r="AY232" s="177" t="s">
        <v>299</v>
      </c>
    </row>
    <row r="233" spans="2:65" s="14" customFormat="1">
      <c r="B233" s="183"/>
      <c r="D233" s="149" t="s">
        <v>1489</v>
      </c>
      <c r="E233" s="184" t="s">
        <v>3627</v>
      </c>
      <c r="F233" s="185" t="s">
        <v>1496</v>
      </c>
      <c r="H233" s="186">
        <v>608.05100000000004</v>
      </c>
      <c r="I233" s="187"/>
      <c r="L233" s="183"/>
      <c r="M233" s="188"/>
      <c r="T233" s="189"/>
      <c r="AT233" s="184" t="s">
        <v>1489</v>
      </c>
      <c r="AU233" s="184" t="s">
        <v>90</v>
      </c>
      <c r="AV233" s="14" t="s">
        <v>318</v>
      </c>
      <c r="AW233" s="14" t="s">
        <v>36</v>
      </c>
      <c r="AX233" s="14" t="s">
        <v>88</v>
      </c>
      <c r="AY233" s="184" t="s">
        <v>299</v>
      </c>
    </row>
    <row r="234" spans="2:65" s="1" customFormat="1" ht="24.15" customHeight="1">
      <c r="B234" s="32"/>
      <c r="C234" s="158" t="s">
        <v>438</v>
      </c>
      <c r="D234" s="158" t="s">
        <v>340</v>
      </c>
      <c r="E234" s="159" t="s">
        <v>1665</v>
      </c>
      <c r="F234" s="160" t="s">
        <v>3714</v>
      </c>
      <c r="G234" s="161" t="s">
        <v>1520</v>
      </c>
      <c r="H234" s="162">
        <v>50.246000000000002</v>
      </c>
      <c r="I234" s="163"/>
      <c r="J234" s="164">
        <f>ROUND(I234*H234,2)</f>
        <v>0</v>
      </c>
      <c r="K234" s="160" t="s">
        <v>1</v>
      </c>
      <c r="L234" s="165"/>
      <c r="M234" s="166" t="s">
        <v>1</v>
      </c>
      <c r="N234" s="167" t="s">
        <v>46</v>
      </c>
      <c r="P234" s="145">
        <f>O234*H234</f>
        <v>0</v>
      </c>
      <c r="Q234" s="145">
        <v>0</v>
      </c>
      <c r="R234" s="145">
        <f>Q234*H234</f>
        <v>0</v>
      </c>
      <c r="S234" s="145">
        <v>0</v>
      </c>
      <c r="T234" s="146">
        <f>S234*H234</f>
        <v>0</v>
      </c>
      <c r="AR234" s="147" t="s">
        <v>337</v>
      </c>
      <c r="AT234" s="147" t="s">
        <v>340</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3715</v>
      </c>
    </row>
    <row r="235" spans="2:65" s="12" customFormat="1">
      <c r="B235" s="170"/>
      <c r="D235" s="149" t="s">
        <v>1489</v>
      </c>
      <c r="E235" s="171" t="s">
        <v>1</v>
      </c>
      <c r="F235" s="172" t="s">
        <v>3716</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3717</v>
      </c>
      <c r="H236" s="179">
        <v>81.495999999999995</v>
      </c>
      <c r="I236" s="180"/>
      <c r="L236" s="176"/>
      <c r="M236" s="181"/>
      <c r="T236" s="182"/>
      <c r="AT236" s="177" t="s">
        <v>1489</v>
      </c>
      <c r="AU236" s="177" t="s">
        <v>90</v>
      </c>
      <c r="AV236" s="13" t="s">
        <v>90</v>
      </c>
      <c r="AW236" s="13" t="s">
        <v>36</v>
      </c>
      <c r="AX236" s="13" t="s">
        <v>81</v>
      </c>
      <c r="AY236" s="177" t="s">
        <v>299</v>
      </c>
    </row>
    <row r="237" spans="2:65" s="13" customFormat="1">
      <c r="B237" s="176"/>
      <c r="D237" s="149" t="s">
        <v>1489</v>
      </c>
      <c r="E237" s="177" t="s">
        <v>1</v>
      </c>
      <c r="F237" s="178" t="s">
        <v>3718</v>
      </c>
      <c r="H237" s="179">
        <v>-31.25</v>
      </c>
      <c r="I237" s="180"/>
      <c r="L237" s="176"/>
      <c r="M237" s="181"/>
      <c r="T237" s="182"/>
      <c r="AT237" s="177" t="s">
        <v>1489</v>
      </c>
      <c r="AU237" s="177" t="s">
        <v>90</v>
      </c>
      <c r="AV237" s="13" t="s">
        <v>90</v>
      </c>
      <c r="AW237" s="13" t="s">
        <v>36</v>
      </c>
      <c r="AX237" s="13" t="s">
        <v>81</v>
      </c>
      <c r="AY237" s="177" t="s">
        <v>299</v>
      </c>
    </row>
    <row r="238" spans="2:65" s="14" customFormat="1">
      <c r="B238" s="183"/>
      <c r="D238" s="149" t="s">
        <v>1489</v>
      </c>
      <c r="E238" s="184" t="s">
        <v>3629</v>
      </c>
      <c r="F238" s="185" t="s">
        <v>1496</v>
      </c>
      <c r="H238" s="186">
        <v>50.246000000000002</v>
      </c>
      <c r="I238" s="187"/>
      <c r="L238" s="183"/>
      <c r="M238" s="188"/>
      <c r="T238" s="189"/>
      <c r="AT238" s="184" t="s">
        <v>1489</v>
      </c>
      <c r="AU238" s="184" t="s">
        <v>90</v>
      </c>
      <c r="AV238" s="14" t="s">
        <v>318</v>
      </c>
      <c r="AW238" s="14" t="s">
        <v>36</v>
      </c>
      <c r="AX238" s="14" t="s">
        <v>88</v>
      </c>
      <c r="AY238" s="184" t="s">
        <v>299</v>
      </c>
    </row>
    <row r="239" spans="2:65" s="1" customFormat="1" ht="24.15" customHeight="1">
      <c r="B239" s="32"/>
      <c r="C239" s="136" t="s">
        <v>444</v>
      </c>
      <c r="D239" s="136" t="s">
        <v>302</v>
      </c>
      <c r="E239" s="137" t="s">
        <v>1670</v>
      </c>
      <c r="F239" s="138" t="s">
        <v>1671</v>
      </c>
      <c r="G239" s="139" t="s">
        <v>1520</v>
      </c>
      <c r="H239" s="140">
        <v>232.90899999999999</v>
      </c>
      <c r="I239" s="141"/>
      <c r="J239" s="142">
        <f>ROUND(I239*H239,2)</f>
        <v>0</v>
      </c>
      <c r="K239" s="138" t="s">
        <v>1487</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3719</v>
      </c>
    </row>
    <row r="240" spans="2:65" s="13" customFormat="1">
      <c r="B240" s="176"/>
      <c r="D240" s="149" t="s">
        <v>1489</v>
      </c>
      <c r="E240" s="177" t="s">
        <v>1</v>
      </c>
      <c r="F240" s="178" t="s">
        <v>3720</v>
      </c>
      <c r="H240" s="179">
        <v>238.43600000000001</v>
      </c>
      <c r="I240" s="180"/>
      <c r="L240" s="176"/>
      <c r="M240" s="181"/>
      <c r="T240" s="182"/>
      <c r="AT240" s="177" t="s">
        <v>1489</v>
      </c>
      <c r="AU240" s="177" t="s">
        <v>90</v>
      </c>
      <c r="AV240" s="13" t="s">
        <v>90</v>
      </c>
      <c r="AW240" s="13" t="s">
        <v>36</v>
      </c>
      <c r="AX240" s="13" t="s">
        <v>81</v>
      </c>
      <c r="AY240" s="177" t="s">
        <v>299</v>
      </c>
    </row>
    <row r="241" spans="2:65" s="13" customFormat="1">
      <c r="B241" s="176"/>
      <c r="D241" s="149" t="s">
        <v>1489</v>
      </c>
      <c r="E241" s="177" t="s">
        <v>3632</v>
      </c>
      <c r="F241" s="178" t="s">
        <v>3721</v>
      </c>
      <c r="H241" s="179">
        <v>-5.5270000000000001</v>
      </c>
      <c r="I241" s="180"/>
      <c r="L241" s="176"/>
      <c r="M241" s="181"/>
      <c r="T241" s="182"/>
      <c r="AT241" s="177" t="s">
        <v>1489</v>
      </c>
      <c r="AU241" s="177" t="s">
        <v>90</v>
      </c>
      <c r="AV241" s="13" t="s">
        <v>90</v>
      </c>
      <c r="AW241" s="13" t="s">
        <v>36</v>
      </c>
      <c r="AX241" s="13" t="s">
        <v>81</v>
      </c>
      <c r="AY241" s="177" t="s">
        <v>299</v>
      </c>
    </row>
    <row r="242" spans="2:65" s="14" customFormat="1">
      <c r="B242" s="183"/>
      <c r="D242" s="149" t="s">
        <v>1489</v>
      </c>
      <c r="E242" s="184" t="s">
        <v>3625</v>
      </c>
      <c r="F242" s="185" t="s">
        <v>1496</v>
      </c>
      <c r="H242" s="186">
        <v>232.90899999999999</v>
      </c>
      <c r="I242" s="187"/>
      <c r="L242" s="183"/>
      <c r="M242" s="188"/>
      <c r="T242" s="189"/>
      <c r="AT242" s="184" t="s">
        <v>1489</v>
      </c>
      <c r="AU242" s="184" t="s">
        <v>90</v>
      </c>
      <c r="AV242" s="14" t="s">
        <v>318</v>
      </c>
      <c r="AW242" s="14" t="s">
        <v>36</v>
      </c>
      <c r="AX242" s="14" t="s">
        <v>88</v>
      </c>
      <c r="AY242" s="184" t="s">
        <v>299</v>
      </c>
    </row>
    <row r="243" spans="2:65" s="1" customFormat="1" ht="16.5" customHeight="1">
      <c r="B243" s="32"/>
      <c r="C243" s="158" t="s">
        <v>448</v>
      </c>
      <c r="D243" s="158" t="s">
        <v>340</v>
      </c>
      <c r="E243" s="159" t="s">
        <v>3722</v>
      </c>
      <c r="F243" s="160" t="s">
        <v>3723</v>
      </c>
      <c r="G243" s="161" t="s">
        <v>1636</v>
      </c>
      <c r="H243" s="162">
        <v>465.81799999999998</v>
      </c>
      <c r="I243" s="163"/>
      <c r="J243" s="164">
        <f>ROUND(I243*H243,2)</f>
        <v>0</v>
      </c>
      <c r="K243" s="160" t="s">
        <v>1487</v>
      </c>
      <c r="L243" s="165"/>
      <c r="M243" s="166" t="s">
        <v>1</v>
      </c>
      <c r="N243" s="167" t="s">
        <v>46</v>
      </c>
      <c r="P243" s="145">
        <f>O243*H243</f>
        <v>0</v>
      </c>
      <c r="Q243" s="145">
        <v>0</v>
      </c>
      <c r="R243" s="145">
        <f>Q243*H243</f>
        <v>0</v>
      </c>
      <c r="S243" s="145">
        <v>0</v>
      </c>
      <c r="T243" s="146">
        <f>S243*H243</f>
        <v>0</v>
      </c>
      <c r="AR243" s="147" t="s">
        <v>337</v>
      </c>
      <c r="AT243" s="147" t="s">
        <v>340</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3724</v>
      </c>
    </row>
    <row r="244" spans="2:65" s="13" customFormat="1">
      <c r="B244" s="176"/>
      <c r="D244" s="149" t="s">
        <v>1489</v>
      </c>
      <c r="F244" s="178" t="s">
        <v>3725</v>
      </c>
      <c r="H244" s="179">
        <v>465.81799999999998</v>
      </c>
      <c r="I244" s="180"/>
      <c r="L244" s="176"/>
      <c r="M244" s="181"/>
      <c r="T244" s="182"/>
      <c r="AT244" s="177" t="s">
        <v>1489</v>
      </c>
      <c r="AU244" s="177" t="s">
        <v>90</v>
      </c>
      <c r="AV244" s="13" t="s">
        <v>90</v>
      </c>
      <c r="AW244" s="13" t="s">
        <v>4</v>
      </c>
      <c r="AX244" s="13" t="s">
        <v>88</v>
      </c>
      <c r="AY244" s="177" t="s">
        <v>299</v>
      </c>
    </row>
    <row r="245" spans="2:65" s="1" customFormat="1" ht="24.15" customHeight="1">
      <c r="B245" s="32"/>
      <c r="C245" s="136" t="s">
        <v>452</v>
      </c>
      <c r="D245" s="136" t="s">
        <v>302</v>
      </c>
      <c r="E245" s="137" t="s">
        <v>3726</v>
      </c>
      <c r="F245" s="138" t="s">
        <v>3727</v>
      </c>
      <c r="G245" s="139" t="s">
        <v>375</v>
      </c>
      <c r="H245" s="140">
        <v>116.31</v>
      </c>
      <c r="I245" s="141"/>
      <c r="J245" s="142">
        <f>ROUND(I245*H245,2)</f>
        <v>0</v>
      </c>
      <c r="K245" s="138" t="s">
        <v>1487</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3728</v>
      </c>
    </row>
    <row r="246" spans="2:65" s="13" customFormat="1">
      <c r="B246" s="176"/>
      <c r="D246" s="149" t="s">
        <v>1489</v>
      </c>
      <c r="E246" s="177" t="s">
        <v>1</v>
      </c>
      <c r="F246" s="178" t="s">
        <v>3729</v>
      </c>
      <c r="H246" s="179">
        <v>581.54999999999995</v>
      </c>
      <c r="I246" s="180"/>
      <c r="L246" s="176"/>
      <c r="M246" s="181"/>
      <c r="T246" s="182"/>
      <c r="AT246" s="177" t="s">
        <v>1489</v>
      </c>
      <c r="AU246" s="177" t="s">
        <v>90</v>
      </c>
      <c r="AV246" s="13" t="s">
        <v>90</v>
      </c>
      <c r="AW246" s="13" t="s">
        <v>36</v>
      </c>
      <c r="AX246" s="13" t="s">
        <v>88</v>
      </c>
      <c r="AY246" s="177" t="s">
        <v>299</v>
      </c>
    </row>
    <row r="247" spans="2:65" s="12" customFormat="1">
      <c r="B247" s="170"/>
      <c r="D247" s="149" t="s">
        <v>1489</v>
      </c>
      <c r="E247" s="171" t="s">
        <v>1</v>
      </c>
      <c r="F247" s="172" t="s">
        <v>3684</v>
      </c>
      <c r="H247" s="171" t="s">
        <v>1</v>
      </c>
      <c r="I247" s="173"/>
      <c r="L247" s="170"/>
      <c r="M247" s="174"/>
      <c r="T247" s="175"/>
      <c r="AT247" s="171" t="s">
        <v>1489</v>
      </c>
      <c r="AU247" s="171" t="s">
        <v>90</v>
      </c>
      <c r="AV247" s="12" t="s">
        <v>88</v>
      </c>
      <c r="AW247" s="12" t="s">
        <v>36</v>
      </c>
      <c r="AX247" s="12" t="s">
        <v>81</v>
      </c>
      <c r="AY247" s="171" t="s">
        <v>299</v>
      </c>
    </row>
    <row r="248" spans="2:65" s="13" customFormat="1">
      <c r="B248" s="176"/>
      <c r="D248" s="149" t="s">
        <v>1489</v>
      </c>
      <c r="F248" s="178" t="s">
        <v>3730</v>
      </c>
      <c r="H248" s="179">
        <v>116.31</v>
      </c>
      <c r="I248" s="180"/>
      <c r="L248" s="176"/>
      <c r="M248" s="181"/>
      <c r="T248" s="182"/>
      <c r="AT248" s="177" t="s">
        <v>1489</v>
      </c>
      <c r="AU248" s="177" t="s">
        <v>90</v>
      </c>
      <c r="AV248" s="13" t="s">
        <v>90</v>
      </c>
      <c r="AW248" s="13" t="s">
        <v>4</v>
      </c>
      <c r="AX248" s="13" t="s">
        <v>88</v>
      </c>
      <c r="AY248" s="177" t="s">
        <v>299</v>
      </c>
    </row>
    <row r="249" spans="2:65" s="1" customFormat="1" ht="24.15" customHeight="1">
      <c r="B249" s="32"/>
      <c r="C249" s="136" t="s">
        <v>457</v>
      </c>
      <c r="D249" s="136" t="s">
        <v>302</v>
      </c>
      <c r="E249" s="137" t="s">
        <v>3731</v>
      </c>
      <c r="F249" s="138" t="s">
        <v>3732</v>
      </c>
      <c r="G249" s="139" t="s">
        <v>375</v>
      </c>
      <c r="H249" s="140">
        <v>290.77499999999998</v>
      </c>
      <c r="I249" s="141"/>
      <c r="J249" s="142">
        <f>ROUND(I249*H249,2)</f>
        <v>0</v>
      </c>
      <c r="K249" s="138" t="s">
        <v>1487</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3733</v>
      </c>
    </row>
    <row r="250" spans="2:65" s="13" customFormat="1">
      <c r="B250" s="176"/>
      <c r="D250" s="149" t="s">
        <v>1489</v>
      </c>
      <c r="F250" s="178" t="s">
        <v>3734</v>
      </c>
      <c r="H250" s="179">
        <v>290.77499999999998</v>
      </c>
      <c r="I250" s="180"/>
      <c r="L250" s="176"/>
      <c r="M250" s="181"/>
      <c r="T250" s="182"/>
      <c r="AT250" s="177" t="s">
        <v>1489</v>
      </c>
      <c r="AU250" s="177" t="s">
        <v>90</v>
      </c>
      <c r="AV250" s="13" t="s">
        <v>90</v>
      </c>
      <c r="AW250" s="13" t="s">
        <v>4</v>
      </c>
      <c r="AX250" s="13" t="s">
        <v>88</v>
      </c>
      <c r="AY250" s="177" t="s">
        <v>299</v>
      </c>
    </row>
    <row r="251" spans="2:65" s="1" customFormat="1" ht="24.15" customHeight="1">
      <c r="B251" s="32"/>
      <c r="C251" s="136" t="s">
        <v>461</v>
      </c>
      <c r="D251" s="136" t="s">
        <v>302</v>
      </c>
      <c r="E251" s="137" t="s">
        <v>3735</v>
      </c>
      <c r="F251" s="138" t="s">
        <v>3736</v>
      </c>
      <c r="G251" s="139" t="s">
        <v>375</v>
      </c>
      <c r="H251" s="140">
        <v>174.465</v>
      </c>
      <c r="I251" s="141"/>
      <c r="J251" s="142">
        <f>ROUND(I251*H251,2)</f>
        <v>0</v>
      </c>
      <c r="K251" s="138" t="s">
        <v>1487</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3737</v>
      </c>
    </row>
    <row r="252" spans="2:65" s="13" customFormat="1">
      <c r="B252" s="176"/>
      <c r="D252" s="149" t="s">
        <v>1489</v>
      </c>
      <c r="F252" s="178" t="s">
        <v>3738</v>
      </c>
      <c r="H252" s="179">
        <v>174.465</v>
      </c>
      <c r="I252" s="180"/>
      <c r="L252" s="176"/>
      <c r="M252" s="181"/>
      <c r="T252" s="182"/>
      <c r="AT252" s="177" t="s">
        <v>1489</v>
      </c>
      <c r="AU252" s="177" t="s">
        <v>90</v>
      </c>
      <c r="AV252" s="13" t="s">
        <v>90</v>
      </c>
      <c r="AW252" s="13" t="s">
        <v>4</v>
      </c>
      <c r="AX252" s="13" t="s">
        <v>88</v>
      </c>
      <c r="AY252" s="177" t="s">
        <v>299</v>
      </c>
    </row>
    <row r="253" spans="2:65" s="11" customFormat="1" ht="22.95" customHeight="1">
      <c r="B253" s="124"/>
      <c r="D253" s="125" t="s">
        <v>80</v>
      </c>
      <c r="E253" s="134" t="s">
        <v>90</v>
      </c>
      <c r="F253" s="134" t="s">
        <v>1693</v>
      </c>
      <c r="I253" s="127"/>
      <c r="J253" s="135">
        <f>BK253</f>
        <v>0</v>
      </c>
      <c r="L253" s="124"/>
      <c r="M253" s="129"/>
      <c r="P253" s="130">
        <f>SUM(P254:P255)</f>
        <v>0</v>
      </c>
      <c r="R253" s="130">
        <f>SUM(R254:R255)</f>
        <v>0</v>
      </c>
      <c r="T253" s="131">
        <f>SUM(T254:T255)</f>
        <v>0</v>
      </c>
      <c r="AR253" s="125" t="s">
        <v>88</v>
      </c>
      <c r="AT253" s="132" t="s">
        <v>80</v>
      </c>
      <c r="AU253" s="132" t="s">
        <v>88</v>
      </c>
      <c r="AY253" s="125" t="s">
        <v>299</v>
      </c>
      <c r="BK253" s="133">
        <f>SUM(BK254:BK255)</f>
        <v>0</v>
      </c>
    </row>
    <row r="254" spans="2:65" s="1" customFormat="1" ht="37.950000000000003" customHeight="1">
      <c r="B254" s="32"/>
      <c r="C254" s="136" t="s">
        <v>465</v>
      </c>
      <c r="D254" s="136" t="s">
        <v>302</v>
      </c>
      <c r="E254" s="137" t="s">
        <v>3739</v>
      </c>
      <c r="F254" s="138" t="s">
        <v>3740</v>
      </c>
      <c r="G254" s="139" t="s">
        <v>647</v>
      </c>
      <c r="H254" s="140">
        <v>267.55</v>
      </c>
      <c r="I254" s="141"/>
      <c r="J254" s="142">
        <f>ROUND(I254*H254,2)</f>
        <v>0</v>
      </c>
      <c r="K254" s="138" t="s">
        <v>1487</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3741</v>
      </c>
    </row>
    <row r="255" spans="2:65" s="13" customFormat="1">
      <c r="B255" s="176"/>
      <c r="D255" s="149" t="s">
        <v>1489</v>
      </c>
      <c r="E255" s="177" t="s">
        <v>1</v>
      </c>
      <c r="F255" s="178" t="s">
        <v>3742</v>
      </c>
      <c r="H255" s="179">
        <v>267.55</v>
      </c>
      <c r="I255" s="180"/>
      <c r="L255" s="176"/>
      <c r="M255" s="181"/>
      <c r="T255" s="182"/>
      <c r="AT255" s="177" t="s">
        <v>1489</v>
      </c>
      <c r="AU255" s="177" t="s">
        <v>90</v>
      </c>
      <c r="AV255" s="13" t="s">
        <v>90</v>
      </c>
      <c r="AW255" s="13" t="s">
        <v>36</v>
      </c>
      <c r="AX255" s="13" t="s">
        <v>88</v>
      </c>
      <c r="AY255" s="177" t="s">
        <v>299</v>
      </c>
    </row>
    <row r="256" spans="2:65" s="11" customFormat="1" ht="22.95" customHeight="1">
      <c r="B256" s="124"/>
      <c r="D256" s="125" t="s">
        <v>80</v>
      </c>
      <c r="E256" s="134" t="s">
        <v>318</v>
      </c>
      <c r="F256" s="134" t="s">
        <v>1702</v>
      </c>
      <c r="I256" s="127"/>
      <c r="J256" s="135">
        <f>BK256</f>
        <v>0</v>
      </c>
      <c r="L256" s="124"/>
      <c r="M256" s="129"/>
      <c r="P256" s="130">
        <f>SUM(P257:P260)</f>
        <v>0</v>
      </c>
      <c r="R256" s="130">
        <f>SUM(R257:R260)</f>
        <v>0</v>
      </c>
      <c r="T256" s="131">
        <f>SUM(T257:T260)</f>
        <v>0</v>
      </c>
      <c r="AR256" s="125" t="s">
        <v>88</v>
      </c>
      <c r="AT256" s="132" t="s">
        <v>80</v>
      </c>
      <c r="AU256" s="132" t="s">
        <v>88</v>
      </c>
      <c r="AY256" s="125" t="s">
        <v>299</v>
      </c>
      <c r="BK256" s="133">
        <f>SUM(BK257:BK260)</f>
        <v>0</v>
      </c>
    </row>
    <row r="257" spans="2:65" s="1" customFormat="1" ht="16.5" customHeight="1">
      <c r="B257" s="32"/>
      <c r="C257" s="136" t="s">
        <v>469</v>
      </c>
      <c r="D257" s="136" t="s">
        <v>302</v>
      </c>
      <c r="E257" s="137" t="s">
        <v>1703</v>
      </c>
      <c r="F257" s="138" t="s">
        <v>1704</v>
      </c>
      <c r="G257" s="139" t="s">
        <v>1520</v>
      </c>
      <c r="H257" s="140">
        <v>73.855000000000004</v>
      </c>
      <c r="I257" s="141"/>
      <c r="J257" s="142">
        <f>ROUND(I257*H257,2)</f>
        <v>0</v>
      </c>
      <c r="K257" s="138" t="s">
        <v>1487</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3743</v>
      </c>
    </row>
    <row r="258" spans="2:65" s="13" customFormat="1">
      <c r="B258" s="176"/>
      <c r="D258" s="149" t="s">
        <v>1489</v>
      </c>
      <c r="E258" s="177" t="s">
        <v>1</v>
      </c>
      <c r="F258" s="178" t="s">
        <v>3744</v>
      </c>
      <c r="H258" s="179">
        <v>47.1</v>
      </c>
      <c r="I258" s="180"/>
      <c r="L258" s="176"/>
      <c r="M258" s="181"/>
      <c r="T258" s="182"/>
      <c r="AT258" s="177" t="s">
        <v>1489</v>
      </c>
      <c r="AU258" s="177" t="s">
        <v>90</v>
      </c>
      <c r="AV258" s="13" t="s">
        <v>90</v>
      </c>
      <c r="AW258" s="13" t="s">
        <v>36</v>
      </c>
      <c r="AX258" s="13" t="s">
        <v>81</v>
      </c>
      <c r="AY258" s="177" t="s">
        <v>299</v>
      </c>
    </row>
    <row r="259" spans="2:65" s="13" customFormat="1">
      <c r="B259" s="176"/>
      <c r="D259" s="149" t="s">
        <v>1489</v>
      </c>
      <c r="E259" s="177" t="s">
        <v>1</v>
      </c>
      <c r="F259" s="178" t="s">
        <v>3745</v>
      </c>
      <c r="H259" s="179">
        <v>26.754999999999999</v>
      </c>
      <c r="I259" s="180"/>
      <c r="L259" s="176"/>
      <c r="M259" s="181"/>
      <c r="T259" s="182"/>
      <c r="AT259" s="177" t="s">
        <v>1489</v>
      </c>
      <c r="AU259" s="177" t="s">
        <v>90</v>
      </c>
      <c r="AV259" s="13" t="s">
        <v>90</v>
      </c>
      <c r="AW259" s="13" t="s">
        <v>36</v>
      </c>
      <c r="AX259" s="13" t="s">
        <v>81</v>
      </c>
      <c r="AY259" s="177" t="s">
        <v>299</v>
      </c>
    </row>
    <row r="260" spans="2:65" s="14" customFormat="1">
      <c r="B260" s="183"/>
      <c r="D260" s="149" t="s">
        <v>1489</v>
      </c>
      <c r="E260" s="184" t="s">
        <v>3623</v>
      </c>
      <c r="F260" s="185" t="s">
        <v>1496</v>
      </c>
      <c r="H260" s="186">
        <v>73.855000000000004</v>
      </c>
      <c r="I260" s="187"/>
      <c r="L260" s="183"/>
      <c r="M260" s="188"/>
      <c r="T260" s="189"/>
      <c r="AT260" s="184" t="s">
        <v>1489</v>
      </c>
      <c r="AU260" s="184" t="s">
        <v>90</v>
      </c>
      <c r="AV260" s="14" t="s">
        <v>318</v>
      </c>
      <c r="AW260" s="14" t="s">
        <v>36</v>
      </c>
      <c r="AX260" s="14" t="s">
        <v>88</v>
      </c>
      <c r="AY260" s="184" t="s">
        <v>299</v>
      </c>
    </row>
    <row r="261" spans="2:65" s="11" customFormat="1" ht="22.95" customHeight="1">
      <c r="B261" s="124"/>
      <c r="D261" s="125" t="s">
        <v>80</v>
      </c>
      <c r="E261" s="134" t="s">
        <v>337</v>
      </c>
      <c r="F261" s="134" t="s">
        <v>2607</v>
      </c>
      <c r="I261" s="127"/>
      <c r="J261" s="135">
        <f>BK261</f>
        <v>0</v>
      </c>
      <c r="L261" s="124"/>
      <c r="M261" s="129"/>
      <c r="P261" s="130">
        <f>SUM(P262:P288)</f>
        <v>0</v>
      </c>
      <c r="R261" s="130">
        <f>SUM(R262:R288)</f>
        <v>2.5881711400000005</v>
      </c>
      <c r="T261" s="131">
        <f>SUM(T262:T288)</f>
        <v>0</v>
      </c>
      <c r="AR261" s="125" t="s">
        <v>88</v>
      </c>
      <c r="AT261" s="132" t="s">
        <v>80</v>
      </c>
      <c r="AU261" s="132" t="s">
        <v>88</v>
      </c>
      <c r="AY261" s="125" t="s">
        <v>299</v>
      </c>
      <c r="BK261" s="133">
        <f>SUM(BK262:BK288)</f>
        <v>0</v>
      </c>
    </row>
    <row r="262" spans="2:65" s="1" customFormat="1" ht="33" customHeight="1">
      <c r="B262" s="32"/>
      <c r="C262" s="136" t="s">
        <v>475</v>
      </c>
      <c r="D262" s="136" t="s">
        <v>302</v>
      </c>
      <c r="E262" s="137" t="s">
        <v>3746</v>
      </c>
      <c r="F262" s="138" t="s">
        <v>3747</v>
      </c>
      <c r="G262" s="139" t="s">
        <v>647</v>
      </c>
      <c r="H262" s="140">
        <v>581.54999999999995</v>
      </c>
      <c r="I262" s="141"/>
      <c r="J262" s="142">
        <f>ROUND(I262*H262,2)</f>
        <v>0</v>
      </c>
      <c r="K262" s="138" t="s">
        <v>1487</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3748</v>
      </c>
    </row>
    <row r="263" spans="2:65" s="1" customFormat="1" ht="24.15" customHeight="1">
      <c r="B263" s="32"/>
      <c r="C263" s="158" t="s">
        <v>482</v>
      </c>
      <c r="D263" s="158" t="s">
        <v>340</v>
      </c>
      <c r="E263" s="159" t="s">
        <v>3749</v>
      </c>
      <c r="F263" s="160" t="s">
        <v>3750</v>
      </c>
      <c r="G263" s="161" t="s">
        <v>647</v>
      </c>
      <c r="H263" s="162">
        <v>590.27300000000002</v>
      </c>
      <c r="I263" s="163"/>
      <c r="J263" s="164">
        <f>ROUND(I263*H263,2)</f>
        <v>0</v>
      </c>
      <c r="K263" s="160" t="s">
        <v>1487</v>
      </c>
      <c r="L263" s="165"/>
      <c r="M263" s="166" t="s">
        <v>1</v>
      </c>
      <c r="N263" s="167" t="s">
        <v>46</v>
      </c>
      <c r="P263" s="145">
        <f>O263*H263</f>
        <v>0</v>
      </c>
      <c r="Q263" s="145">
        <v>3.1800000000000001E-3</v>
      </c>
      <c r="R263" s="145">
        <f>Q263*H263</f>
        <v>1.8770681400000002</v>
      </c>
      <c r="S263" s="145">
        <v>0</v>
      </c>
      <c r="T263" s="146">
        <f>S263*H263</f>
        <v>0</v>
      </c>
      <c r="AR263" s="147" t="s">
        <v>337</v>
      </c>
      <c r="AT263" s="147" t="s">
        <v>340</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3751</v>
      </c>
    </row>
    <row r="264" spans="2:65" s="13" customFormat="1">
      <c r="B264" s="176"/>
      <c r="D264" s="149" t="s">
        <v>1489</v>
      </c>
      <c r="F264" s="178" t="s">
        <v>3752</v>
      </c>
      <c r="H264" s="179">
        <v>590.27300000000002</v>
      </c>
      <c r="I264" s="180"/>
      <c r="L264" s="176"/>
      <c r="M264" s="181"/>
      <c r="T264" s="182"/>
      <c r="AT264" s="177" t="s">
        <v>1489</v>
      </c>
      <c r="AU264" s="177" t="s">
        <v>90</v>
      </c>
      <c r="AV264" s="13" t="s">
        <v>90</v>
      </c>
      <c r="AW264" s="13" t="s">
        <v>4</v>
      </c>
      <c r="AX264" s="13" t="s">
        <v>88</v>
      </c>
      <c r="AY264" s="177" t="s">
        <v>299</v>
      </c>
    </row>
    <row r="265" spans="2:65" s="1" customFormat="1" ht="24.15" customHeight="1">
      <c r="B265" s="32"/>
      <c r="C265" s="136" t="s">
        <v>618</v>
      </c>
      <c r="D265" s="136" t="s">
        <v>302</v>
      </c>
      <c r="E265" s="137" t="s">
        <v>3753</v>
      </c>
      <c r="F265" s="138" t="s">
        <v>3754</v>
      </c>
      <c r="G265" s="139" t="s">
        <v>598</v>
      </c>
      <c r="H265" s="140">
        <v>5</v>
      </c>
      <c r="I265" s="141"/>
      <c r="J265" s="142">
        <f>ROUND(I265*H265,2)</f>
        <v>0</v>
      </c>
      <c r="K265" s="138" t="s">
        <v>1487</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3755</v>
      </c>
    </row>
    <row r="266" spans="2:65" s="1" customFormat="1" ht="16.5" customHeight="1">
      <c r="B266" s="32"/>
      <c r="C266" s="158" t="s">
        <v>622</v>
      </c>
      <c r="D266" s="158" t="s">
        <v>340</v>
      </c>
      <c r="E266" s="159" t="s">
        <v>3756</v>
      </c>
      <c r="F266" s="160" t="s">
        <v>3757</v>
      </c>
      <c r="G266" s="161" t="s">
        <v>598</v>
      </c>
      <c r="H266" s="162">
        <v>5</v>
      </c>
      <c r="I266" s="163"/>
      <c r="J266" s="164">
        <f>ROUND(I266*H266,2)</f>
        <v>0</v>
      </c>
      <c r="K266" s="160" t="s">
        <v>1487</v>
      </c>
      <c r="L266" s="165"/>
      <c r="M266" s="166" t="s">
        <v>1</v>
      </c>
      <c r="N266" s="167" t="s">
        <v>46</v>
      </c>
      <c r="P266" s="145">
        <f>O266*H266</f>
        <v>0</v>
      </c>
      <c r="Q266" s="145">
        <v>7.2000000000000005E-4</v>
      </c>
      <c r="R266" s="145">
        <f>Q266*H266</f>
        <v>3.6000000000000003E-3</v>
      </c>
      <c r="S266" s="145">
        <v>0</v>
      </c>
      <c r="T266" s="146">
        <f>S266*H266</f>
        <v>0</v>
      </c>
      <c r="AR266" s="147" t="s">
        <v>337</v>
      </c>
      <c r="AT266" s="147" t="s">
        <v>340</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3758</v>
      </c>
    </row>
    <row r="267" spans="2:65" s="1" customFormat="1" ht="16.5" customHeight="1">
      <c r="B267" s="32"/>
      <c r="C267" s="158" t="s">
        <v>626</v>
      </c>
      <c r="D267" s="158" t="s">
        <v>340</v>
      </c>
      <c r="E267" s="159" t="s">
        <v>3759</v>
      </c>
      <c r="F267" s="160" t="s">
        <v>3760</v>
      </c>
      <c r="G267" s="161" t="s">
        <v>598</v>
      </c>
      <c r="H267" s="162">
        <v>1</v>
      </c>
      <c r="I267" s="163"/>
      <c r="J267" s="164">
        <f>ROUND(I267*H267,2)</f>
        <v>0</v>
      </c>
      <c r="K267" s="160" t="s">
        <v>1487</v>
      </c>
      <c r="L267" s="165"/>
      <c r="M267" s="166" t="s">
        <v>1</v>
      </c>
      <c r="N267" s="167" t="s">
        <v>46</v>
      </c>
      <c r="P267" s="145">
        <f>O267*H267</f>
        <v>0</v>
      </c>
      <c r="Q267" s="145">
        <v>7.2000000000000005E-4</v>
      </c>
      <c r="R267" s="145">
        <f>Q267*H267</f>
        <v>7.2000000000000005E-4</v>
      </c>
      <c r="S267" s="145">
        <v>0</v>
      </c>
      <c r="T267" s="146">
        <f>S267*H267</f>
        <v>0</v>
      </c>
      <c r="AR267" s="147" t="s">
        <v>337</v>
      </c>
      <c r="AT267" s="147" t="s">
        <v>340</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3761</v>
      </c>
    </row>
    <row r="268" spans="2:65" s="1" customFormat="1" ht="24.15" customHeight="1">
      <c r="B268" s="32"/>
      <c r="C268" s="158" t="s">
        <v>630</v>
      </c>
      <c r="D268" s="158" t="s">
        <v>340</v>
      </c>
      <c r="E268" s="159" t="s">
        <v>3762</v>
      </c>
      <c r="F268" s="160" t="s">
        <v>3763</v>
      </c>
      <c r="G268" s="161" t="s">
        <v>598</v>
      </c>
      <c r="H268" s="162">
        <v>1</v>
      </c>
      <c r="I268" s="163"/>
      <c r="J268" s="164">
        <f>ROUND(I268*H268,2)</f>
        <v>0</v>
      </c>
      <c r="K268" s="160" t="s">
        <v>1487</v>
      </c>
      <c r="L268" s="165"/>
      <c r="M268" s="166" t="s">
        <v>1</v>
      </c>
      <c r="N268" s="167" t="s">
        <v>46</v>
      </c>
      <c r="P268" s="145">
        <f>O268*H268</f>
        <v>0</v>
      </c>
      <c r="Q268" s="145">
        <v>4.0000000000000001E-3</v>
      </c>
      <c r="R268" s="145">
        <f>Q268*H268</f>
        <v>4.0000000000000001E-3</v>
      </c>
      <c r="S268" s="145">
        <v>0</v>
      </c>
      <c r="T268" s="146">
        <f>S268*H268</f>
        <v>0</v>
      </c>
      <c r="AR268" s="147" t="s">
        <v>337</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3764</v>
      </c>
    </row>
    <row r="269" spans="2:65" s="1" customFormat="1" ht="16.5" customHeight="1">
      <c r="B269" s="32"/>
      <c r="C269" s="158" t="s">
        <v>634</v>
      </c>
      <c r="D269" s="158" t="s">
        <v>340</v>
      </c>
      <c r="E269" s="159" t="s">
        <v>3765</v>
      </c>
      <c r="F269" s="160" t="s">
        <v>3766</v>
      </c>
      <c r="G269" s="161" t="s">
        <v>598</v>
      </c>
      <c r="H269" s="162">
        <v>1</v>
      </c>
      <c r="I269" s="163"/>
      <c r="J269" s="164">
        <f>ROUND(I269*H269,2)</f>
        <v>0</v>
      </c>
      <c r="K269" s="160" t="s">
        <v>1</v>
      </c>
      <c r="L269" s="165"/>
      <c r="M269" s="166" t="s">
        <v>1</v>
      </c>
      <c r="N269" s="167" t="s">
        <v>46</v>
      </c>
      <c r="P269" s="145">
        <f>O269*H269</f>
        <v>0</v>
      </c>
      <c r="Q269" s="145">
        <v>1.7799999999999999E-3</v>
      </c>
      <c r="R269" s="145">
        <f>Q269*H269</f>
        <v>1.7799999999999999E-3</v>
      </c>
      <c r="S269" s="145">
        <v>0</v>
      </c>
      <c r="T269" s="146">
        <f>S269*H269</f>
        <v>0</v>
      </c>
      <c r="AR269" s="147" t="s">
        <v>337</v>
      </c>
      <c r="AT269" s="147" t="s">
        <v>340</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3767</v>
      </c>
    </row>
    <row r="270" spans="2:65" s="1" customFormat="1" ht="28.8">
      <c r="B270" s="32"/>
      <c r="D270" s="149" t="s">
        <v>308</v>
      </c>
      <c r="F270" s="150" t="s">
        <v>3768</v>
      </c>
      <c r="I270" s="151"/>
      <c r="L270" s="32"/>
      <c r="M270" s="152"/>
      <c r="T270" s="56"/>
      <c r="AT270" s="17" t="s">
        <v>308</v>
      </c>
      <c r="AU270" s="17" t="s">
        <v>90</v>
      </c>
    </row>
    <row r="271" spans="2:65" s="1" customFormat="1" ht="24.15" customHeight="1">
      <c r="B271" s="32"/>
      <c r="C271" s="136" t="s">
        <v>638</v>
      </c>
      <c r="D271" s="136" t="s">
        <v>302</v>
      </c>
      <c r="E271" s="137" t="s">
        <v>3769</v>
      </c>
      <c r="F271" s="138" t="s">
        <v>3770</v>
      </c>
      <c r="G271" s="139" t="s">
        <v>598</v>
      </c>
      <c r="H271" s="140">
        <v>3</v>
      </c>
      <c r="I271" s="141"/>
      <c r="J271" s="142">
        <f>ROUND(I271*H271,2)</f>
        <v>0</v>
      </c>
      <c r="K271" s="138" t="s">
        <v>1487</v>
      </c>
      <c r="L271" s="32"/>
      <c r="M271" s="143" t="s">
        <v>1</v>
      </c>
      <c r="N271" s="144" t="s">
        <v>46</v>
      </c>
      <c r="P271" s="145">
        <f>O271*H271</f>
        <v>0</v>
      </c>
      <c r="Q271" s="145">
        <v>0</v>
      </c>
      <c r="R271" s="145">
        <f>Q271*H271</f>
        <v>0</v>
      </c>
      <c r="S271" s="145">
        <v>0</v>
      </c>
      <c r="T271" s="146">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3771</v>
      </c>
    </row>
    <row r="272" spans="2:65" s="1" customFormat="1" ht="16.5" customHeight="1">
      <c r="B272" s="32"/>
      <c r="C272" s="158" t="s">
        <v>644</v>
      </c>
      <c r="D272" s="158" t="s">
        <v>340</v>
      </c>
      <c r="E272" s="159" t="s">
        <v>3772</v>
      </c>
      <c r="F272" s="160" t="s">
        <v>3773</v>
      </c>
      <c r="G272" s="161" t="s">
        <v>598</v>
      </c>
      <c r="H272" s="162">
        <v>2</v>
      </c>
      <c r="I272" s="163"/>
      <c r="J272" s="164">
        <f>ROUND(I272*H272,2)</f>
        <v>0</v>
      </c>
      <c r="K272" s="160" t="s">
        <v>1</v>
      </c>
      <c r="L272" s="165"/>
      <c r="M272" s="166" t="s">
        <v>1</v>
      </c>
      <c r="N272" s="167" t="s">
        <v>46</v>
      </c>
      <c r="P272" s="145">
        <f>O272*H272</f>
        <v>0</v>
      </c>
      <c r="Q272" s="145">
        <v>9.2000000000000003E-4</v>
      </c>
      <c r="R272" s="145">
        <f>Q272*H272</f>
        <v>1.8400000000000001E-3</v>
      </c>
      <c r="S272" s="145">
        <v>0</v>
      </c>
      <c r="T272" s="146">
        <f>S272*H272</f>
        <v>0</v>
      </c>
      <c r="AR272" s="147" t="s">
        <v>337</v>
      </c>
      <c r="AT272" s="147" t="s">
        <v>340</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3774</v>
      </c>
    </row>
    <row r="273" spans="2:65" s="1" customFormat="1" ht="16.5" customHeight="1">
      <c r="B273" s="32"/>
      <c r="C273" s="158" t="s">
        <v>649</v>
      </c>
      <c r="D273" s="158" t="s">
        <v>340</v>
      </c>
      <c r="E273" s="159" t="s">
        <v>3775</v>
      </c>
      <c r="F273" s="160" t="s">
        <v>3776</v>
      </c>
      <c r="G273" s="161" t="s">
        <v>598</v>
      </c>
      <c r="H273" s="162">
        <v>1</v>
      </c>
      <c r="I273" s="163"/>
      <c r="J273" s="164">
        <f>ROUND(I273*H273,2)</f>
        <v>0</v>
      </c>
      <c r="K273" s="160" t="s">
        <v>1487</v>
      </c>
      <c r="L273" s="165"/>
      <c r="M273" s="166" t="s">
        <v>1</v>
      </c>
      <c r="N273" s="167" t="s">
        <v>46</v>
      </c>
      <c r="P273" s="145">
        <f>O273*H273</f>
        <v>0</v>
      </c>
      <c r="Q273" s="145">
        <v>1.2099999999999999E-3</v>
      </c>
      <c r="R273" s="145">
        <f>Q273*H273</f>
        <v>1.2099999999999999E-3</v>
      </c>
      <c r="S273" s="145">
        <v>0</v>
      </c>
      <c r="T273" s="146">
        <f>S273*H273</f>
        <v>0</v>
      </c>
      <c r="AR273" s="147" t="s">
        <v>337</v>
      </c>
      <c r="AT273" s="147" t="s">
        <v>340</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3777</v>
      </c>
    </row>
    <row r="274" spans="2:65" s="1" customFormat="1" ht="21.75" customHeight="1">
      <c r="B274" s="32"/>
      <c r="C274" s="136" t="s">
        <v>653</v>
      </c>
      <c r="D274" s="136" t="s">
        <v>302</v>
      </c>
      <c r="E274" s="137" t="s">
        <v>3778</v>
      </c>
      <c r="F274" s="138" t="s">
        <v>3779</v>
      </c>
      <c r="G274" s="139" t="s">
        <v>598</v>
      </c>
      <c r="H274" s="140">
        <v>1</v>
      </c>
      <c r="I274" s="141"/>
      <c r="J274" s="142">
        <f>ROUND(I274*H274,2)</f>
        <v>0</v>
      </c>
      <c r="K274" s="138" t="s">
        <v>1487</v>
      </c>
      <c r="L274" s="32"/>
      <c r="M274" s="143" t="s">
        <v>1</v>
      </c>
      <c r="N274" s="144" t="s">
        <v>46</v>
      </c>
      <c r="P274" s="145">
        <f>O274*H274</f>
        <v>0</v>
      </c>
      <c r="Q274" s="145">
        <v>1.65E-3</v>
      </c>
      <c r="R274" s="145">
        <f>Q274*H274</f>
        <v>1.65E-3</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3780</v>
      </c>
    </row>
    <row r="275" spans="2:65" s="1" customFormat="1" ht="16.5" customHeight="1">
      <c r="B275" s="32"/>
      <c r="C275" s="158" t="s">
        <v>657</v>
      </c>
      <c r="D275" s="158" t="s">
        <v>340</v>
      </c>
      <c r="E275" s="159" t="s">
        <v>3781</v>
      </c>
      <c r="F275" s="160" t="s">
        <v>3782</v>
      </c>
      <c r="G275" s="161" t="s">
        <v>598</v>
      </c>
      <c r="H275" s="162">
        <v>1</v>
      </c>
      <c r="I275" s="163"/>
      <c r="J275" s="164">
        <f>ROUND(I275*H275,2)</f>
        <v>0</v>
      </c>
      <c r="K275" s="160" t="s">
        <v>1</v>
      </c>
      <c r="L275" s="165"/>
      <c r="M275" s="166" t="s">
        <v>1</v>
      </c>
      <c r="N275" s="167" t="s">
        <v>46</v>
      </c>
      <c r="P275" s="145">
        <f>O275*H275</f>
        <v>0</v>
      </c>
      <c r="Q275" s="145">
        <v>2.4500000000000001E-2</v>
      </c>
      <c r="R275" s="145">
        <f>Q275*H275</f>
        <v>2.4500000000000001E-2</v>
      </c>
      <c r="S275" s="145">
        <v>0</v>
      </c>
      <c r="T275" s="146">
        <f>S275*H275</f>
        <v>0</v>
      </c>
      <c r="AR275" s="147" t="s">
        <v>337</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3783</v>
      </c>
    </row>
    <row r="276" spans="2:65" s="1" customFormat="1" ht="28.8">
      <c r="B276" s="32"/>
      <c r="D276" s="149" t="s">
        <v>308</v>
      </c>
      <c r="F276" s="150" t="s">
        <v>3784</v>
      </c>
      <c r="I276" s="151"/>
      <c r="L276" s="32"/>
      <c r="M276" s="152"/>
      <c r="T276" s="56"/>
      <c r="AT276" s="17" t="s">
        <v>308</v>
      </c>
      <c r="AU276" s="17" t="s">
        <v>90</v>
      </c>
    </row>
    <row r="277" spans="2:65" s="1" customFormat="1" ht="24.15" customHeight="1">
      <c r="B277" s="32"/>
      <c r="C277" s="158" t="s">
        <v>661</v>
      </c>
      <c r="D277" s="158" t="s">
        <v>340</v>
      </c>
      <c r="E277" s="159" t="s">
        <v>3785</v>
      </c>
      <c r="F277" s="160" t="s">
        <v>3786</v>
      </c>
      <c r="G277" s="161" t="s">
        <v>598</v>
      </c>
      <c r="H277" s="162">
        <v>1</v>
      </c>
      <c r="I277" s="163"/>
      <c r="J277" s="164">
        <f>ROUND(I277*H277,2)</f>
        <v>0</v>
      </c>
      <c r="K277" s="160" t="s">
        <v>1</v>
      </c>
      <c r="L277" s="165"/>
      <c r="M277" s="166" t="s">
        <v>1</v>
      </c>
      <c r="N277" s="167" t="s">
        <v>46</v>
      </c>
      <c r="P277" s="145">
        <f>O277*H277</f>
        <v>0</v>
      </c>
      <c r="Q277" s="145">
        <v>7.3000000000000001E-3</v>
      </c>
      <c r="R277" s="145">
        <f>Q277*H277</f>
        <v>7.3000000000000001E-3</v>
      </c>
      <c r="S277" s="145">
        <v>0</v>
      </c>
      <c r="T277" s="146">
        <f>S277*H277</f>
        <v>0</v>
      </c>
      <c r="AR277" s="147" t="s">
        <v>337</v>
      </c>
      <c r="AT277" s="147" t="s">
        <v>340</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3787</v>
      </c>
    </row>
    <row r="278" spans="2:65" s="1" customFormat="1" ht="28.8">
      <c r="B278" s="32"/>
      <c r="D278" s="149" t="s">
        <v>308</v>
      </c>
      <c r="F278" s="150" t="s">
        <v>3784</v>
      </c>
      <c r="I278" s="151"/>
      <c r="L278" s="32"/>
      <c r="M278" s="152"/>
      <c r="T278" s="56"/>
      <c r="AT278" s="17" t="s">
        <v>308</v>
      </c>
      <c r="AU278" s="17" t="s">
        <v>90</v>
      </c>
    </row>
    <row r="279" spans="2:65" s="1" customFormat="1" ht="21.75" customHeight="1">
      <c r="B279" s="32"/>
      <c r="C279" s="136" t="s">
        <v>665</v>
      </c>
      <c r="D279" s="136" t="s">
        <v>302</v>
      </c>
      <c r="E279" s="137" t="s">
        <v>3788</v>
      </c>
      <c r="F279" s="138" t="s">
        <v>3789</v>
      </c>
      <c r="G279" s="139" t="s">
        <v>647</v>
      </c>
      <c r="H279" s="140">
        <v>581.54999999999995</v>
      </c>
      <c r="I279" s="141"/>
      <c r="J279" s="142">
        <f>ROUND(I279*H279,2)</f>
        <v>0</v>
      </c>
      <c r="K279" s="138" t="s">
        <v>1487</v>
      </c>
      <c r="L279" s="32"/>
      <c r="M279" s="143" t="s">
        <v>1</v>
      </c>
      <c r="N279" s="144" t="s">
        <v>46</v>
      </c>
      <c r="P279" s="145">
        <f>O279*H279</f>
        <v>0</v>
      </c>
      <c r="Q279" s="145">
        <v>0</v>
      </c>
      <c r="R279" s="145">
        <f>Q279*H279</f>
        <v>0</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3790</v>
      </c>
    </row>
    <row r="280" spans="2:65" s="1" customFormat="1" ht="24.15" customHeight="1">
      <c r="B280" s="32"/>
      <c r="C280" s="136" t="s">
        <v>669</v>
      </c>
      <c r="D280" s="136" t="s">
        <v>302</v>
      </c>
      <c r="E280" s="137" t="s">
        <v>1746</v>
      </c>
      <c r="F280" s="138" t="s">
        <v>1747</v>
      </c>
      <c r="G280" s="139" t="s">
        <v>598</v>
      </c>
      <c r="H280" s="140">
        <v>1</v>
      </c>
      <c r="I280" s="141"/>
      <c r="J280" s="142">
        <f>ROUND(I280*H280,2)</f>
        <v>0</v>
      </c>
      <c r="K280" s="138" t="s">
        <v>1487</v>
      </c>
      <c r="L280" s="32"/>
      <c r="M280" s="143" t="s">
        <v>1</v>
      </c>
      <c r="N280" s="144" t="s">
        <v>46</v>
      </c>
      <c r="P280" s="145">
        <f>O280*H280</f>
        <v>0</v>
      </c>
      <c r="Q280" s="145">
        <v>0.45937</v>
      </c>
      <c r="R280" s="145">
        <f>Q280*H280</f>
        <v>0.45937</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3791</v>
      </c>
    </row>
    <row r="281" spans="2:65" s="1" customFormat="1" ht="24.15" customHeight="1">
      <c r="B281" s="32"/>
      <c r="C281" s="136" t="s">
        <v>673</v>
      </c>
      <c r="D281" s="136" t="s">
        <v>302</v>
      </c>
      <c r="E281" s="137" t="s">
        <v>3792</v>
      </c>
      <c r="F281" s="138" t="s">
        <v>3793</v>
      </c>
      <c r="G281" s="139" t="s">
        <v>647</v>
      </c>
      <c r="H281" s="140">
        <v>581.54999999999995</v>
      </c>
      <c r="I281" s="141"/>
      <c r="J281" s="142">
        <f>ROUND(I281*H281,2)</f>
        <v>0</v>
      </c>
      <c r="K281" s="138" t="s">
        <v>1487</v>
      </c>
      <c r="L281" s="32"/>
      <c r="M281" s="143" t="s">
        <v>1</v>
      </c>
      <c r="N281" s="144" t="s">
        <v>46</v>
      </c>
      <c r="P281" s="145">
        <f>O281*H281</f>
        <v>0</v>
      </c>
      <c r="Q281" s="145">
        <v>0</v>
      </c>
      <c r="R281" s="145">
        <f>Q281*H281</f>
        <v>0</v>
      </c>
      <c r="S281" s="145">
        <v>0</v>
      </c>
      <c r="T281" s="146">
        <f>S281*H281</f>
        <v>0</v>
      </c>
      <c r="AR281" s="147" t="s">
        <v>318</v>
      </c>
      <c r="AT281" s="147" t="s">
        <v>302</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3794</v>
      </c>
    </row>
    <row r="282" spans="2:65" s="1" customFormat="1" ht="16.5" customHeight="1">
      <c r="B282" s="32"/>
      <c r="C282" s="136" t="s">
        <v>677</v>
      </c>
      <c r="D282" s="136" t="s">
        <v>302</v>
      </c>
      <c r="E282" s="137" t="s">
        <v>3795</v>
      </c>
      <c r="F282" s="138" t="s">
        <v>3796</v>
      </c>
      <c r="G282" s="139" t="s">
        <v>598</v>
      </c>
      <c r="H282" s="140">
        <v>1</v>
      </c>
      <c r="I282" s="141"/>
      <c r="J282" s="142">
        <f>ROUND(I282*H282,2)</f>
        <v>0</v>
      </c>
      <c r="K282" s="138" t="s">
        <v>1487</v>
      </c>
      <c r="L282" s="32"/>
      <c r="M282" s="143" t="s">
        <v>1</v>
      </c>
      <c r="N282" s="144" t="s">
        <v>46</v>
      </c>
      <c r="P282" s="145">
        <f>O282*H282</f>
        <v>0</v>
      </c>
      <c r="Q282" s="145">
        <v>0.04</v>
      </c>
      <c r="R282" s="145">
        <f>Q282*H282</f>
        <v>0.04</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3797</v>
      </c>
    </row>
    <row r="283" spans="2:65" s="1" customFormat="1" ht="24.15" customHeight="1">
      <c r="B283" s="32"/>
      <c r="C283" s="158" t="s">
        <v>681</v>
      </c>
      <c r="D283" s="158" t="s">
        <v>340</v>
      </c>
      <c r="E283" s="159" t="s">
        <v>3798</v>
      </c>
      <c r="F283" s="160" t="s">
        <v>3799</v>
      </c>
      <c r="G283" s="161" t="s">
        <v>598</v>
      </c>
      <c r="H283" s="162">
        <v>1</v>
      </c>
      <c r="I283" s="163"/>
      <c r="J283" s="164">
        <f>ROUND(I283*H283,2)</f>
        <v>0</v>
      </c>
      <c r="K283" s="160" t="s">
        <v>1487</v>
      </c>
      <c r="L283" s="165"/>
      <c r="M283" s="166" t="s">
        <v>1</v>
      </c>
      <c r="N283" s="167" t="s">
        <v>46</v>
      </c>
      <c r="P283" s="145">
        <f>O283*H283</f>
        <v>0</v>
      </c>
      <c r="Q283" s="145">
        <v>1.3299999999999999E-2</v>
      </c>
      <c r="R283" s="145">
        <f>Q283*H283</f>
        <v>1.3299999999999999E-2</v>
      </c>
      <c r="S283" s="145">
        <v>0</v>
      </c>
      <c r="T283" s="146">
        <f>S283*H283</f>
        <v>0</v>
      </c>
      <c r="AR283" s="147" t="s">
        <v>337</v>
      </c>
      <c r="AT283" s="147" t="s">
        <v>340</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3800</v>
      </c>
    </row>
    <row r="284" spans="2:65" s="1" customFormat="1" ht="19.2">
      <c r="B284" s="32"/>
      <c r="D284" s="149" t="s">
        <v>308</v>
      </c>
      <c r="F284" s="150" t="s">
        <v>3801</v>
      </c>
      <c r="I284" s="151"/>
      <c r="L284" s="32"/>
      <c r="M284" s="152"/>
      <c r="T284" s="56"/>
      <c r="AT284" s="17" t="s">
        <v>308</v>
      </c>
      <c r="AU284" s="17" t="s">
        <v>90</v>
      </c>
    </row>
    <row r="285" spans="2:65" s="1" customFormat="1" ht="24.15" customHeight="1">
      <c r="B285" s="32"/>
      <c r="C285" s="158" t="s">
        <v>685</v>
      </c>
      <c r="D285" s="158" t="s">
        <v>340</v>
      </c>
      <c r="E285" s="159" t="s">
        <v>3802</v>
      </c>
      <c r="F285" s="160" t="s">
        <v>3803</v>
      </c>
      <c r="G285" s="161" t="s">
        <v>598</v>
      </c>
      <c r="H285" s="162">
        <v>1</v>
      </c>
      <c r="I285" s="163"/>
      <c r="J285" s="164">
        <f>ROUND(I285*H285,2)</f>
        <v>0</v>
      </c>
      <c r="K285" s="160" t="s">
        <v>1487</v>
      </c>
      <c r="L285" s="165"/>
      <c r="M285" s="166" t="s">
        <v>1</v>
      </c>
      <c r="N285" s="167" t="s">
        <v>46</v>
      </c>
      <c r="P285" s="145">
        <f>O285*H285</f>
        <v>0</v>
      </c>
      <c r="Q285" s="145">
        <v>2.9999999999999997E-4</v>
      </c>
      <c r="R285" s="145">
        <f>Q285*H285</f>
        <v>2.9999999999999997E-4</v>
      </c>
      <c r="S285" s="145">
        <v>0</v>
      </c>
      <c r="T285" s="146">
        <f>S285*H285</f>
        <v>0</v>
      </c>
      <c r="AR285" s="147" t="s">
        <v>337</v>
      </c>
      <c r="AT285" s="147" t="s">
        <v>340</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3804</v>
      </c>
    </row>
    <row r="286" spans="2:65" s="1" customFormat="1" ht="16.5" customHeight="1">
      <c r="B286" s="32"/>
      <c r="C286" s="136" t="s">
        <v>689</v>
      </c>
      <c r="D286" s="136" t="s">
        <v>302</v>
      </c>
      <c r="E286" s="137" t="s">
        <v>3805</v>
      </c>
      <c r="F286" s="138" t="s">
        <v>3806</v>
      </c>
      <c r="G286" s="139" t="s">
        <v>598</v>
      </c>
      <c r="H286" s="140">
        <v>1</v>
      </c>
      <c r="I286" s="141"/>
      <c r="J286" s="142">
        <f>ROUND(I286*H286,2)</f>
        <v>0</v>
      </c>
      <c r="K286" s="138" t="s">
        <v>1487</v>
      </c>
      <c r="L286" s="32"/>
      <c r="M286" s="143" t="s">
        <v>1</v>
      </c>
      <c r="N286" s="144" t="s">
        <v>46</v>
      </c>
      <c r="P286" s="145">
        <f>O286*H286</f>
        <v>0</v>
      </c>
      <c r="Q286" s="145">
        <v>3.3E-4</v>
      </c>
      <c r="R286" s="145">
        <f>Q286*H286</f>
        <v>3.3E-4</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3807</v>
      </c>
    </row>
    <row r="287" spans="2:65" s="1" customFormat="1" ht="16.5" customHeight="1">
      <c r="B287" s="32"/>
      <c r="C287" s="136" t="s">
        <v>693</v>
      </c>
      <c r="D287" s="136" t="s">
        <v>302</v>
      </c>
      <c r="E287" s="137" t="s">
        <v>3808</v>
      </c>
      <c r="F287" s="138" t="s">
        <v>3809</v>
      </c>
      <c r="G287" s="139" t="s">
        <v>647</v>
      </c>
      <c r="H287" s="140">
        <v>581.54999999999995</v>
      </c>
      <c r="I287" s="141"/>
      <c r="J287" s="142">
        <f>ROUND(I287*H287,2)</f>
        <v>0</v>
      </c>
      <c r="K287" s="138" t="s">
        <v>1487</v>
      </c>
      <c r="L287" s="32"/>
      <c r="M287" s="143" t="s">
        <v>1</v>
      </c>
      <c r="N287" s="144" t="s">
        <v>46</v>
      </c>
      <c r="P287" s="145">
        <f>O287*H287</f>
        <v>0</v>
      </c>
      <c r="Q287" s="145">
        <v>1.9000000000000001E-4</v>
      </c>
      <c r="R287" s="145">
        <f>Q287*H287</f>
        <v>0.1104945</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3810</v>
      </c>
    </row>
    <row r="288" spans="2:65" s="1" customFormat="1" ht="24.15" customHeight="1">
      <c r="B288" s="32"/>
      <c r="C288" s="136" t="s">
        <v>697</v>
      </c>
      <c r="D288" s="136" t="s">
        <v>302</v>
      </c>
      <c r="E288" s="137" t="s">
        <v>3811</v>
      </c>
      <c r="F288" s="138" t="s">
        <v>3812</v>
      </c>
      <c r="G288" s="139" t="s">
        <v>647</v>
      </c>
      <c r="H288" s="140">
        <v>581.54999999999995</v>
      </c>
      <c r="I288" s="141"/>
      <c r="J288" s="142">
        <f>ROUND(I288*H288,2)</f>
        <v>0</v>
      </c>
      <c r="K288" s="138" t="s">
        <v>1487</v>
      </c>
      <c r="L288" s="32"/>
      <c r="M288" s="143" t="s">
        <v>1</v>
      </c>
      <c r="N288" s="144" t="s">
        <v>46</v>
      </c>
      <c r="P288" s="145">
        <f>O288*H288</f>
        <v>0</v>
      </c>
      <c r="Q288" s="145">
        <v>6.9999999999999994E-5</v>
      </c>
      <c r="R288" s="145">
        <f>Q288*H288</f>
        <v>4.0708499999999995E-2</v>
      </c>
      <c r="S288" s="145">
        <v>0</v>
      </c>
      <c r="T288" s="146">
        <f>S288*H288</f>
        <v>0</v>
      </c>
      <c r="AR288" s="147" t="s">
        <v>318</v>
      </c>
      <c r="AT288" s="147" t="s">
        <v>302</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3813</v>
      </c>
    </row>
    <row r="289" spans="2:65" s="11" customFormat="1" ht="22.95" customHeight="1">
      <c r="B289" s="124"/>
      <c r="D289" s="125" t="s">
        <v>80</v>
      </c>
      <c r="E289" s="134" t="s">
        <v>1789</v>
      </c>
      <c r="F289" s="134" t="s">
        <v>1790</v>
      </c>
      <c r="I289" s="127"/>
      <c r="J289" s="135">
        <f>BK289</f>
        <v>0</v>
      </c>
      <c r="L289" s="124"/>
      <c r="M289" s="129"/>
      <c r="P289" s="130">
        <f>P290</f>
        <v>0</v>
      </c>
      <c r="R289" s="130">
        <f>R290</f>
        <v>0</v>
      </c>
      <c r="T289" s="131">
        <f>T290</f>
        <v>0</v>
      </c>
      <c r="AR289" s="125" t="s">
        <v>88</v>
      </c>
      <c r="AT289" s="132" t="s">
        <v>80</v>
      </c>
      <c r="AU289" s="132" t="s">
        <v>88</v>
      </c>
      <c r="AY289" s="125" t="s">
        <v>299</v>
      </c>
      <c r="BK289" s="133">
        <f>BK290</f>
        <v>0</v>
      </c>
    </row>
    <row r="290" spans="2:65" s="1" customFormat="1" ht="24.15" customHeight="1">
      <c r="B290" s="32"/>
      <c r="C290" s="136" t="s">
        <v>701</v>
      </c>
      <c r="D290" s="136" t="s">
        <v>302</v>
      </c>
      <c r="E290" s="137" t="s">
        <v>1791</v>
      </c>
      <c r="F290" s="138" t="s">
        <v>1792</v>
      </c>
      <c r="G290" s="139" t="s">
        <v>1636</v>
      </c>
      <c r="H290" s="140">
        <v>4.0549999999999997</v>
      </c>
      <c r="I290" s="141"/>
      <c r="J290" s="142">
        <f>ROUND(I290*H290,2)</f>
        <v>0</v>
      </c>
      <c r="K290" s="138" t="s">
        <v>1487</v>
      </c>
      <c r="L290" s="32"/>
      <c r="M290" s="153" t="s">
        <v>1</v>
      </c>
      <c r="N290" s="154" t="s">
        <v>46</v>
      </c>
      <c r="O290" s="155"/>
      <c r="P290" s="156">
        <f>O290*H290</f>
        <v>0</v>
      </c>
      <c r="Q290" s="156">
        <v>0</v>
      </c>
      <c r="R290" s="156">
        <f>Q290*H290</f>
        <v>0</v>
      </c>
      <c r="S290" s="156">
        <v>0</v>
      </c>
      <c r="T290" s="157">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3814</v>
      </c>
    </row>
    <row r="291" spans="2:65" s="1" customFormat="1" ht="6.9" customHeight="1">
      <c r="B291" s="44"/>
      <c r="C291" s="45"/>
      <c r="D291" s="45"/>
      <c r="E291" s="45"/>
      <c r="F291" s="45"/>
      <c r="G291" s="45"/>
      <c r="H291" s="45"/>
      <c r="I291" s="45"/>
      <c r="J291" s="45"/>
      <c r="K291" s="45"/>
      <c r="L291" s="32"/>
    </row>
  </sheetData>
  <sheetProtection algorithmName="SHA-512" hashValue="n8iVPWs6MJsnNDTW8oqlTczwlVCQZnUjDw1k3xiVEE08BhEx2JZ0gr6pqYxYawSoDuU+uxZn+1V9jAlyVz9ZRQ==" saltValue="Obq7NmOzFxZxu9S5pc6xRSJ39pYs/malY585h/RA5rqU7U1IG17qELrGoiLxGajRt3N8x3FESM8IVnxTlRo75A==" spinCount="100000" sheet="1" objects="1" scenarios="1" formatColumns="0" formatRows="0" autoFilter="0"/>
  <autoFilter ref="C125:K290" xr:uid="{00000000-0009-0000-0000-000019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5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177</v>
      </c>
      <c r="AZ2" s="197" t="s">
        <v>3617</v>
      </c>
      <c r="BA2" s="197" t="s">
        <v>1</v>
      </c>
      <c r="BB2" s="197" t="s">
        <v>1</v>
      </c>
      <c r="BC2" s="197" t="s">
        <v>3815</v>
      </c>
      <c r="BD2" s="197" t="s">
        <v>90</v>
      </c>
    </row>
    <row r="3" spans="2:56" ht="6.9" customHeight="1">
      <c r="B3" s="18"/>
      <c r="C3" s="19"/>
      <c r="D3" s="19"/>
      <c r="E3" s="19"/>
      <c r="F3" s="19"/>
      <c r="G3" s="19"/>
      <c r="H3" s="19"/>
      <c r="I3" s="19"/>
      <c r="J3" s="19"/>
      <c r="K3" s="19"/>
      <c r="L3" s="20"/>
      <c r="AT3" s="17" t="s">
        <v>90</v>
      </c>
      <c r="AZ3" s="197" t="s">
        <v>3619</v>
      </c>
      <c r="BA3" s="197" t="s">
        <v>1</v>
      </c>
      <c r="BB3" s="197" t="s">
        <v>1</v>
      </c>
      <c r="BC3" s="197" t="s">
        <v>3816</v>
      </c>
      <c r="BD3" s="197" t="s">
        <v>90</v>
      </c>
    </row>
    <row r="4" spans="2:56" ht="24.9" customHeight="1">
      <c r="B4" s="20"/>
      <c r="D4" s="21" t="s">
        <v>263</v>
      </c>
      <c r="L4" s="20"/>
      <c r="M4" s="93" t="s">
        <v>10</v>
      </c>
      <c r="AT4" s="17" t="s">
        <v>4</v>
      </c>
      <c r="AZ4" s="197" t="s">
        <v>3621</v>
      </c>
      <c r="BA4" s="197" t="s">
        <v>1</v>
      </c>
      <c r="BB4" s="197" t="s">
        <v>1</v>
      </c>
      <c r="BC4" s="197" t="s">
        <v>3817</v>
      </c>
      <c r="BD4" s="197" t="s">
        <v>90</v>
      </c>
    </row>
    <row r="5" spans="2:56" ht="6.9" customHeight="1">
      <c r="B5" s="20"/>
      <c r="L5" s="20"/>
      <c r="AZ5" s="197" t="s">
        <v>3623</v>
      </c>
      <c r="BA5" s="197" t="s">
        <v>1</v>
      </c>
      <c r="BB5" s="197" t="s">
        <v>1</v>
      </c>
      <c r="BC5" s="197" t="s">
        <v>3818</v>
      </c>
      <c r="BD5" s="197" t="s">
        <v>90</v>
      </c>
    </row>
    <row r="6" spans="2:56" ht="12" customHeight="1">
      <c r="B6" s="20"/>
      <c r="D6" s="27" t="s">
        <v>16</v>
      </c>
      <c r="L6" s="20"/>
      <c r="AZ6" s="197" t="s">
        <v>3625</v>
      </c>
      <c r="BA6" s="197" t="s">
        <v>1</v>
      </c>
      <c r="BB6" s="197" t="s">
        <v>1</v>
      </c>
      <c r="BC6" s="197" t="s">
        <v>3819</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3820</v>
      </c>
      <c r="BD7" s="197" t="s">
        <v>90</v>
      </c>
    </row>
    <row r="8" spans="2:56" ht="12" customHeight="1">
      <c r="B8" s="20"/>
      <c r="D8" s="27" t="s">
        <v>264</v>
      </c>
      <c r="L8" s="20"/>
      <c r="AZ8" s="197" t="s">
        <v>3632</v>
      </c>
      <c r="BA8" s="197" t="s">
        <v>1</v>
      </c>
      <c r="BB8" s="197" t="s">
        <v>1</v>
      </c>
      <c r="BC8" s="197" t="s">
        <v>3821</v>
      </c>
      <c r="BD8" s="197" t="s">
        <v>90</v>
      </c>
    </row>
    <row r="9" spans="2:56" s="1" customFormat="1" ht="16.5" customHeight="1">
      <c r="B9" s="32"/>
      <c r="E9" s="270" t="s">
        <v>3631</v>
      </c>
      <c r="F9" s="269"/>
      <c r="G9" s="269"/>
      <c r="H9" s="269"/>
      <c r="L9" s="32"/>
    </row>
    <row r="10" spans="2:56" s="1" customFormat="1" ht="12" customHeight="1">
      <c r="B10" s="32"/>
      <c r="D10" s="27" t="s">
        <v>266</v>
      </c>
      <c r="L10" s="32"/>
    </row>
    <row r="11" spans="2:56" s="1" customFormat="1" ht="16.5" customHeight="1">
      <c r="B11" s="32"/>
      <c r="E11" s="247" t="s">
        <v>3822</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ROUND((SUM(BE126:BE253)),  2)</f>
        <v>0</v>
      </c>
      <c r="I35" s="96">
        <v>0.21</v>
      </c>
      <c r="J35" s="86">
        <f>ROUND(((SUM(BE126:BE253))*I35),  2)</f>
        <v>0</v>
      </c>
      <c r="L35" s="32"/>
    </row>
    <row r="36" spans="2:12" s="1" customFormat="1" ht="14.4" customHeight="1">
      <c r="B36" s="32"/>
      <c r="E36" s="27" t="s">
        <v>47</v>
      </c>
      <c r="F36" s="86">
        <f>ROUND((SUM(BF126:BF253)),  2)</f>
        <v>0</v>
      </c>
      <c r="I36" s="96">
        <v>0.12</v>
      </c>
      <c r="J36" s="86">
        <f>ROUND(((SUM(BF126:BF253))*I36),  2)</f>
        <v>0</v>
      </c>
      <c r="L36" s="32"/>
    </row>
    <row r="37" spans="2:12" s="1" customFormat="1" ht="14.4" hidden="1" customHeight="1">
      <c r="B37" s="32"/>
      <c r="E37" s="27" t="s">
        <v>48</v>
      </c>
      <c r="F37" s="86">
        <f>ROUND((SUM(BG126:BG253)),  2)</f>
        <v>0</v>
      </c>
      <c r="I37" s="96">
        <v>0.21</v>
      </c>
      <c r="J37" s="86">
        <f>0</f>
        <v>0</v>
      </c>
      <c r="L37" s="32"/>
    </row>
    <row r="38" spans="2:12" s="1" customFormat="1" ht="14.4" hidden="1" customHeight="1">
      <c r="B38" s="32"/>
      <c r="E38" s="27" t="s">
        <v>49</v>
      </c>
      <c r="F38" s="86">
        <f>ROUND((SUM(BH126:BH253)),  2)</f>
        <v>0</v>
      </c>
      <c r="I38" s="96">
        <v>0.12</v>
      </c>
      <c r="J38" s="86">
        <f>0</f>
        <v>0</v>
      </c>
      <c r="L38" s="32"/>
    </row>
    <row r="39" spans="2:12" s="1" customFormat="1" ht="14.4" hidden="1" customHeight="1">
      <c r="B39" s="32"/>
      <c r="E39" s="27" t="s">
        <v>50</v>
      </c>
      <c r="F39" s="86">
        <f>ROUND((SUM(BI126:BI253)),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02.02 - Propojovací řad</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J233</f>
        <v>0</v>
      </c>
      <c r="L101" s="112"/>
    </row>
    <row r="102" spans="2:47" s="9" customFormat="1" ht="19.95" customHeight="1">
      <c r="B102" s="112"/>
      <c r="D102" s="113" t="s">
        <v>1479</v>
      </c>
      <c r="E102" s="114"/>
      <c r="F102" s="114"/>
      <c r="G102" s="114"/>
      <c r="H102" s="114"/>
      <c r="I102" s="114"/>
      <c r="J102" s="115">
        <f>J235</f>
        <v>0</v>
      </c>
      <c r="L102" s="112"/>
    </row>
    <row r="103" spans="2:47" s="9" customFormat="1" ht="19.95" customHeight="1">
      <c r="B103" s="112"/>
      <c r="D103" s="113" t="s">
        <v>2495</v>
      </c>
      <c r="E103" s="114"/>
      <c r="F103" s="114"/>
      <c r="G103" s="114"/>
      <c r="H103" s="114"/>
      <c r="I103" s="114"/>
      <c r="J103" s="115">
        <f>J239</f>
        <v>0</v>
      </c>
      <c r="L103" s="112"/>
    </row>
    <row r="104" spans="2:47" s="9" customFormat="1" ht="19.95" customHeight="1">
      <c r="B104" s="112"/>
      <c r="D104" s="113" t="s">
        <v>1481</v>
      </c>
      <c r="E104" s="114"/>
      <c r="F104" s="114"/>
      <c r="G104" s="114"/>
      <c r="H104" s="114"/>
      <c r="I104" s="114"/>
      <c r="J104" s="115">
        <f>J252</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3631</v>
      </c>
      <c r="F116" s="269"/>
      <c r="G116" s="269"/>
      <c r="H116" s="269"/>
      <c r="L116" s="32"/>
    </row>
    <row r="117" spans="2:63" s="1" customFormat="1" ht="12" customHeight="1">
      <c r="B117" s="32"/>
      <c r="C117" s="27" t="s">
        <v>266</v>
      </c>
      <c r="L117" s="32"/>
    </row>
    <row r="118" spans="2:63" s="1" customFormat="1" ht="16.5" customHeight="1">
      <c r="B118" s="32"/>
      <c r="E118" s="247" t="str">
        <f>E11</f>
        <v>02.02 - Propojovací řad</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0.50810208000000001</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P128+P233+P235+P239+P252</f>
        <v>0</v>
      </c>
      <c r="R127" s="130">
        <f>R128+R233+R235+R239+R252</f>
        <v>0.50810208000000001</v>
      </c>
      <c r="T127" s="131">
        <f>T128+T233+T235+T239+T252</f>
        <v>0</v>
      </c>
      <c r="AR127" s="125" t="s">
        <v>88</v>
      </c>
      <c r="AT127" s="132" t="s">
        <v>80</v>
      </c>
      <c r="AU127" s="132" t="s">
        <v>81</v>
      </c>
      <c r="AY127" s="125" t="s">
        <v>299</v>
      </c>
      <c r="BK127" s="133">
        <f>BK128+BK233+BK235+BK239+BK252</f>
        <v>0</v>
      </c>
    </row>
    <row r="128" spans="2:63" s="11" customFormat="1" ht="22.95" customHeight="1">
      <c r="B128" s="124"/>
      <c r="D128" s="125" t="s">
        <v>80</v>
      </c>
      <c r="E128" s="134" t="s">
        <v>88</v>
      </c>
      <c r="F128" s="134" t="s">
        <v>1448</v>
      </c>
      <c r="I128" s="127"/>
      <c r="J128" s="135">
        <f>BK128</f>
        <v>0</v>
      </c>
      <c r="L128" s="124"/>
      <c r="M128" s="129"/>
      <c r="P128" s="130">
        <f>SUM(P129:P232)</f>
        <v>0</v>
      </c>
      <c r="R128" s="130">
        <f>SUM(R129:R232)</f>
        <v>2.4441000000000001E-2</v>
      </c>
      <c r="T128" s="131">
        <f>SUM(T129:T232)</f>
        <v>0</v>
      </c>
      <c r="AR128" s="125" t="s">
        <v>88</v>
      </c>
      <c r="AT128" s="132" t="s">
        <v>80</v>
      </c>
      <c r="AU128" s="132" t="s">
        <v>88</v>
      </c>
      <c r="AY128" s="125" t="s">
        <v>299</v>
      </c>
      <c r="BK128" s="133">
        <f>SUM(BK129:BK232)</f>
        <v>0</v>
      </c>
    </row>
    <row r="129" spans="2:65" s="1" customFormat="1" ht="24.15" customHeight="1">
      <c r="B129" s="32"/>
      <c r="C129" s="136" t="s">
        <v>88</v>
      </c>
      <c r="D129" s="136" t="s">
        <v>302</v>
      </c>
      <c r="E129" s="137" t="s">
        <v>1484</v>
      </c>
      <c r="F129" s="138" t="s">
        <v>1485</v>
      </c>
      <c r="G129" s="139" t="s">
        <v>1486</v>
      </c>
      <c r="H129" s="140">
        <v>16</v>
      </c>
      <c r="I129" s="141"/>
      <c r="J129" s="142">
        <f>ROUND(I129*H129,2)</f>
        <v>0</v>
      </c>
      <c r="K129" s="138" t="s">
        <v>1487</v>
      </c>
      <c r="L129" s="32"/>
      <c r="M129" s="143" t="s">
        <v>1</v>
      </c>
      <c r="N129" s="144" t="s">
        <v>46</v>
      </c>
      <c r="P129" s="145">
        <f>O129*H129</f>
        <v>0</v>
      </c>
      <c r="Q129" s="145">
        <v>3.0000000000000001E-5</v>
      </c>
      <c r="R129" s="145">
        <f>Q129*H129</f>
        <v>4.8000000000000001E-4</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3638</v>
      </c>
    </row>
    <row r="130" spans="2:65" s="12" customFormat="1">
      <c r="B130" s="170"/>
      <c r="D130" s="149" t="s">
        <v>1489</v>
      </c>
      <c r="E130" s="171" t="s">
        <v>1</v>
      </c>
      <c r="F130" s="172" t="s">
        <v>3823</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3824</v>
      </c>
      <c r="H131" s="179">
        <v>16</v>
      </c>
      <c r="I131" s="180"/>
      <c r="L131" s="176"/>
      <c r="M131" s="181"/>
      <c r="T131" s="182"/>
      <c r="AT131" s="177" t="s">
        <v>1489</v>
      </c>
      <c r="AU131" s="177" t="s">
        <v>90</v>
      </c>
      <c r="AV131" s="13" t="s">
        <v>90</v>
      </c>
      <c r="AW131" s="13" t="s">
        <v>36</v>
      </c>
      <c r="AX131" s="13" t="s">
        <v>88</v>
      </c>
      <c r="AY131" s="177" t="s">
        <v>299</v>
      </c>
    </row>
    <row r="132" spans="2:65" s="1" customFormat="1" ht="24.15" customHeight="1">
      <c r="B132" s="32"/>
      <c r="C132" s="136" t="s">
        <v>90</v>
      </c>
      <c r="D132" s="136" t="s">
        <v>302</v>
      </c>
      <c r="E132" s="137" t="s">
        <v>1497</v>
      </c>
      <c r="F132" s="138" t="s">
        <v>1498</v>
      </c>
      <c r="G132" s="139" t="s">
        <v>1499</v>
      </c>
      <c r="H132" s="140">
        <v>2</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3641</v>
      </c>
    </row>
    <row r="133" spans="2:65" s="1" customFormat="1" ht="33" customHeight="1">
      <c r="B133" s="32"/>
      <c r="C133" s="136" t="s">
        <v>298</v>
      </c>
      <c r="D133" s="136" t="s">
        <v>302</v>
      </c>
      <c r="E133" s="137" t="s">
        <v>3825</v>
      </c>
      <c r="F133" s="138" t="s">
        <v>3826</v>
      </c>
      <c r="G133" s="139" t="s">
        <v>1520</v>
      </c>
      <c r="H133" s="140">
        <v>1.345</v>
      </c>
      <c r="I133" s="141"/>
      <c r="J133" s="142">
        <f>ROUND(I133*H133,2)</f>
        <v>0</v>
      </c>
      <c r="K133" s="138" t="s">
        <v>1487</v>
      </c>
      <c r="L133" s="32"/>
      <c r="M133" s="143" t="s">
        <v>1</v>
      </c>
      <c r="N133" s="144" t="s">
        <v>46</v>
      </c>
      <c r="P133" s="145">
        <f>O133*H133</f>
        <v>0</v>
      </c>
      <c r="Q133" s="145">
        <v>0</v>
      </c>
      <c r="R133" s="145">
        <f>Q133*H133</f>
        <v>0</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3651</v>
      </c>
    </row>
    <row r="134" spans="2:65" s="12" customFormat="1">
      <c r="B134" s="170"/>
      <c r="D134" s="149" t="s">
        <v>1489</v>
      </c>
      <c r="E134" s="171" t="s">
        <v>1</v>
      </c>
      <c r="F134" s="172" t="s">
        <v>3827</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3828</v>
      </c>
      <c r="H135" s="179">
        <v>13.448</v>
      </c>
      <c r="I135" s="180"/>
      <c r="L135" s="176"/>
      <c r="M135" s="181"/>
      <c r="T135" s="182"/>
      <c r="AT135" s="177" t="s">
        <v>1489</v>
      </c>
      <c r="AU135" s="177" t="s">
        <v>90</v>
      </c>
      <c r="AV135" s="13" t="s">
        <v>90</v>
      </c>
      <c r="AW135" s="13" t="s">
        <v>36</v>
      </c>
      <c r="AX135" s="13" t="s">
        <v>81</v>
      </c>
      <c r="AY135" s="177" t="s">
        <v>299</v>
      </c>
    </row>
    <row r="136" spans="2:65" s="14" customFormat="1">
      <c r="B136" s="183"/>
      <c r="D136" s="149" t="s">
        <v>1489</v>
      </c>
      <c r="E136" s="184" t="s">
        <v>3617</v>
      </c>
      <c r="F136" s="185" t="s">
        <v>1496</v>
      </c>
      <c r="H136" s="186">
        <v>13.448</v>
      </c>
      <c r="I136" s="187"/>
      <c r="L136" s="183"/>
      <c r="M136" s="188"/>
      <c r="T136" s="189"/>
      <c r="AT136" s="184" t="s">
        <v>1489</v>
      </c>
      <c r="AU136" s="184" t="s">
        <v>90</v>
      </c>
      <c r="AV136" s="14" t="s">
        <v>318</v>
      </c>
      <c r="AW136" s="14" t="s">
        <v>36</v>
      </c>
      <c r="AX136" s="14" t="s">
        <v>88</v>
      </c>
      <c r="AY136" s="184" t="s">
        <v>299</v>
      </c>
    </row>
    <row r="137" spans="2:65" s="12" customFormat="1" ht="20.399999999999999">
      <c r="B137" s="170"/>
      <c r="D137" s="149" t="s">
        <v>1489</v>
      </c>
      <c r="E137" s="171" t="s">
        <v>1</v>
      </c>
      <c r="F137" s="172" t="s">
        <v>3658</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F138" s="178" t="s">
        <v>3829</v>
      </c>
      <c r="H138" s="179">
        <v>1.345</v>
      </c>
      <c r="I138" s="180"/>
      <c r="L138" s="176"/>
      <c r="M138" s="181"/>
      <c r="T138" s="182"/>
      <c r="AT138" s="177" t="s">
        <v>1489</v>
      </c>
      <c r="AU138" s="177" t="s">
        <v>90</v>
      </c>
      <c r="AV138" s="13" t="s">
        <v>90</v>
      </c>
      <c r="AW138" s="13" t="s">
        <v>4</v>
      </c>
      <c r="AX138" s="13" t="s">
        <v>88</v>
      </c>
      <c r="AY138" s="177" t="s">
        <v>299</v>
      </c>
    </row>
    <row r="139" spans="2:65" s="1" customFormat="1" ht="33" customHeight="1">
      <c r="B139" s="32"/>
      <c r="C139" s="136" t="s">
        <v>318</v>
      </c>
      <c r="D139" s="136" t="s">
        <v>302</v>
      </c>
      <c r="E139" s="137" t="s">
        <v>3830</v>
      </c>
      <c r="F139" s="138" t="s">
        <v>3831</v>
      </c>
      <c r="G139" s="139" t="s">
        <v>1520</v>
      </c>
      <c r="H139" s="140">
        <v>1.345</v>
      </c>
      <c r="I139" s="141"/>
      <c r="J139" s="142">
        <f>ROUND(I139*H139,2)</f>
        <v>0</v>
      </c>
      <c r="K139" s="138" t="s">
        <v>1487</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3662</v>
      </c>
    </row>
    <row r="140" spans="2:65" s="13" customFormat="1">
      <c r="B140" s="176"/>
      <c r="D140" s="149" t="s">
        <v>1489</v>
      </c>
      <c r="E140" s="177" t="s">
        <v>1</v>
      </c>
      <c r="F140" s="178" t="s">
        <v>3617</v>
      </c>
      <c r="H140" s="179">
        <v>13.448</v>
      </c>
      <c r="I140" s="180"/>
      <c r="L140" s="176"/>
      <c r="M140" s="181"/>
      <c r="T140" s="182"/>
      <c r="AT140" s="177" t="s">
        <v>1489</v>
      </c>
      <c r="AU140" s="177" t="s">
        <v>90</v>
      </c>
      <c r="AV140" s="13" t="s">
        <v>90</v>
      </c>
      <c r="AW140" s="13" t="s">
        <v>36</v>
      </c>
      <c r="AX140" s="13" t="s">
        <v>88</v>
      </c>
      <c r="AY140" s="177" t="s">
        <v>299</v>
      </c>
    </row>
    <row r="141" spans="2:65" s="12" customFormat="1" ht="20.399999999999999">
      <c r="B141" s="170"/>
      <c r="D141" s="149" t="s">
        <v>1489</v>
      </c>
      <c r="E141" s="171" t="s">
        <v>1</v>
      </c>
      <c r="F141" s="172" t="s">
        <v>3658</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F142" s="178" t="s">
        <v>3829</v>
      </c>
      <c r="H142" s="179">
        <v>1.345</v>
      </c>
      <c r="I142" s="180"/>
      <c r="L142" s="176"/>
      <c r="M142" s="181"/>
      <c r="T142" s="182"/>
      <c r="AT142" s="177" t="s">
        <v>1489</v>
      </c>
      <c r="AU142" s="177" t="s">
        <v>90</v>
      </c>
      <c r="AV142" s="13" t="s">
        <v>90</v>
      </c>
      <c r="AW142" s="13" t="s">
        <v>4</v>
      </c>
      <c r="AX142" s="13" t="s">
        <v>88</v>
      </c>
      <c r="AY142" s="177" t="s">
        <v>299</v>
      </c>
    </row>
    <row r="143" spans="2:65" s="1" customFormat="1" ht="33" customHeight="1">
      <c r="B143" s="32"/>
      <c r="C143" s="136" t="s">
        <v>323</v>
      </c>
      <c r="D143" s="136" t="s">
        <v>302</v>
      </c>
      <c r="E143" s="137" t="s">
        <v>3832</v>
      </c>
      <c r="F143" s="138" t="s">
        <v>3833</v>
      </c>
      <c r="G143" s="139" t="s">
        <v>1520</v>
      </c>
      <c r="H143" s="140">
        <v>3.093</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3665</v>
      </c>
    </row>
    <row r="144" spans="2:65" s="13" customFormat="1">
      <c r="B144" s="176"/>
      <c r="D144" s="149" t="s">
        <v>1489</v>
      </c>
      <c r="E144" s="177" t="s">
        <v>1</v>
      </c>
      <c r="F144" s="178" t="s">
        <v>3617</v>
      </c>
      <c r="H144" s="179">
        <v>13.448</v>
      </c>
      <c r="I144" s="180"/>
      <c r="L144" s="176"/>
      <c r="M144" s="181"/>
      <c r="T144" s="182"/>
      <c r="AT144" s="177" t="s">
        <v>1489</v>
      </c>
      <c r="AU144" s="177" t="s">
        <v>90</v>
      </c>
      <c r="AV144" s="13" t="s">
        <v>90</v>
      </c>
      <c r="AW144" s="13" t="s">
        <v>36</v>
      </c>
      <c r="AX144" s="13" t="s">
        <v>88</v>
      </c>
      <c r="AY144" s="177" t="s">
        <v>299</v>
      </c>
    </row>
    <row r="145" spans="2:65" s="12" customFormat="1" ht="20.399999999999999">
      <c r="B145" s="170"/>
      <c r="D145" s="149" t="s">
        <v>1489</v>
      </c>
      <c r="E145" s="171" t="s">
        <v>1</v>
      </c>
      <c r="F145" s="172" t="s">
        <v>3658</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F146" s="178" t="s">
        <v>3834</v>
      </c>
      <c r="H146" s="179">
        <v>3.093</v>
      </c>
      <c r="I146" s="180"/>
      <c r="L146" s="176"/>
      <c r="M146" s="181"/>
      <c r="T146" s="182"/>
      <c r="AT146" s="177" t="s">
        <v>1489</v>
      </c>
      <c r="AU146" s="177" t="s">
        <v>90</v>
      </c>
      <c r="AV146" s="13" t="s">
        <v>90</v>
      </c>
      <c r="AW146" s="13" t="s">
        <v>4</v>
      </c>
      <c r="AX146" s="13" t="s">
        <v>88</v>
      </c>
      <c r="AY146" s="177" t="s">
        <v>299</v>
      </c>
    </row>
    <row r="147" spans="2:65" s="1" customFormat="1" ht="33" customHeight="1">
      <c r="B147" s="32"/>
      <c r="C147" s="136" t="s">
        <v>328</v>
      </c>
      <c r="D147" s="136" t="s">
        <v>302</v>
      </c>
      <c r="E147" s="137" t="s">
        <v>3835</v>
      </c>
      <c r="F147" s="138" t="s">
        <v>3836</v>
      </c>
      <c r="G147" s="139" t="s">
        <v>1520</v>
      </c>
      <c r="H147" s="140">
        <v>3.6309999999999998</v>
      </c>
      <c r="I147" s="141"/>
      <c r="J147" s="142">
        <f>ROUND(I147*H147,2)</f>
        <v>0</v>
      </c>
      <c r="K147" s="138" t="s">
        <v>1487</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3669</v>
      </c>
    </row>
    <row r="148" spans="2:65" s="13" customFormat="1">
      <c r="B148" s="176"/>
      <c r="D148" s="149" t="s">
        <v>1489</v>
      </c>
      <c r="E148" s="177" t="s">
        <v>1</v>
      </c>
      <c r="F148" s="178" t="s">
        <v>3617</v>
      </c>
      <c r="H148" s="179">
        <v>13.448</v>
      </c>
      <c r="I148" s="180"/>
      <c r="L148" s="176"/>
      <c r="M148" s="181"/>
      <c r="T148" s="182"/>
      <c r="AT148" s="177" t="s">
        <v>1489</v>
      </c>
      <c r="AU148" s="177" t="s">
        <v>90</v>
      </c>
      <c r="AV148" s="13" t="s">
        <v>90</v>
      </c>
      <c r="AW148" s="13" t="s">
        <v>36</v>
      </c>
      <c r="AX148" s="13" t="s">
        <v>88</v>
      </c>
      <c r="AY148" s="177" t="s">
        <v>299</v>
      </c>
    </row>
    <row r="149" spans="2:65" s="12" customFormat="1" ht="20.399999999999999">
      <c r="B149" s="170"/>
      <c r="D149" s="149" t="s">
        <v>1489</v>
      </c>
      <c r="E149" s="171" t="s">
        <v>1</v>
      </c>
      <c r="F149" s="172" t="s">
        <v>3658</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F150" s="178" t="s">
        <v>3837</v>
      </c>
      <c r="H150" s="179">
        <v>3.6309999999999998</v>
      </c>
      <c r="I150" s="180"/>
      <c r="L150" s="176"/>
      <c r="M150" s="181"/>
      <c r="T150" s="182"/>
      <c r="AT150" s="177" t="s">
        <v>1489</v>
      </c>
      <c r="AU150" s="177" t="s">
        <v>90</v>
      </c>
      <c r="AV150" s="13" t="s">
        <v>90</v>
      </c>
      <c r="AW150" s="13" t="s">
        <v>4</v>
      </c>
      <c r="AX150" s="13" t="s">
        <v>88</v>
      </c>
      <c r="AY150" s="177" t="s">
        <v>299</v>
      </c>
    </row>
    <row r="151" spans="2:65" s="1" customFormat="1" ht="33" customHeight="1">
      <c r="B151" s="32"/>
      <c r="C151" s="136" t="s">
        <v>333</v>
      </c>
      <c r="D151" s="136" t="s">
        <v>302</v>
      </c>
      <c r="E151" s="137" t="s">
        <v>3838</v>
      </c>
      <c r="F151" s="138" t="s">
        <v>3839</v>
      </c>
      <c r="G151" s="139" t="s">
        <v>1520</v>
      </c>
      <c r="H151" s="140">
        <v>4.0339999999999998</v>
      </c>
      <c r="I151" s="141"/>
      <c r="J151" s="142">
        <f>ROUND(I151*H151,2)</f>
        <v>0</v>
      </c>
      <c r="K151" s="138" t="s">
        <v>1487</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3673</v>
      </c>
    </row>
    <row r="152" spans="2:65" s="13" customFormat="1">
      <c r="B152" s="176"/>
      <c r="D152" s="149" t="s">
        <v>1489</v>
      </c>
      <c r="E152" s="177" t="s">
        <v>1</v>
      </c>
      <c r="F152" s="178" t="s">
        <v>3617</v>
      </c>
      <c r="H152" s="179">
        <v>13.448</v>
      </c>
      <c r="I152" s="180"/>
      <c r="L152" s="176"/>
      <c r="M152" s="181"/>
      <c r="T152" s="182"/>
      <c r="AT152" s="177" t="s">
        <v>1489</v>
      </c>
      <c r="AU152" s="177" t="s">
        <v>90</v>
      </c>
      <c r="AV152" s="13" t="s">
        <v>90</v>
      </c>
      <c r="AW152" s="13" t="s">
        <v>36</v>
      </c>
      <c r="AX152" s="13" t="s">
        <v>88</v>
      </c>
      <c r="AY152" s="177" t="s">
        <v>299</v>
      </c>
    </row>
    <row r="153" spans="2:65" s="12" customFormat="1" ht="20.399999999999999">
      <c r="B153" s="170"/>
      <c r="D153" s="149" t="s">
        <v>1489</v>
      </c>
      <c r="E153" s="171" t="s">
        <v>1</v>
      </c>
      <c r="F153" s="172" t="s">
        <v>3658</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F154" s="178" t="s">
        <v>3840</v>
      </c>
      <c r="H154" s="179">
        <v>4.0339999999999998</v>
      </c>
      <c r="I154" s="180"/>
      <c r="L154" s="176"/>
      <c r="M154" s="181"/>
      <c r="T154" s="182"/>
      <c r="AT154" s="177" t="s">
        <v>1489</v>
      </c>
      <c r="AU154" s="177" t="s">
        <v>90</v>
      </c>
      <c r="AV154" s="13" t="s">
        <v>90</v>
      </c>
      <c r="AW154" s="13" t="s">
        <v>4</v>
      </c>
      <c r="AX154" s="13" t="s">
        <v>88</v>
      </c>
      <c r="AY154" s="177" t="s">
        <v>299</v>
      </c>
    </row>
    <row r="155" spans="2:65" s="1" customFormat="1" ht="21.75" customHeight="1">
      <c r="B155" s="32"/>
      <c r="C155" s="136" t="s">
        <v>337</v>
      </c>
      <c r="D155" s="136" t="s">
        <v>302</v>
      </c>
      <c r="E155" s="137" t="s">
        <v>3675</v>
      </c>
      <c r="F155" s="138" t="s">
        <v>3676</v>
      </c>
      <c r="G155" s="139" t="s">
        <v>375</v>
      </c>
      <c r="H155" s="140">
        <v>28.524999999999999</v>
      </c>
      <c r="I155" s="141"/>
      <c r="J155" s="142">
        <f>ROUND(I155*H155,2)</f>
        <v>0</v>
      </c>
      <c r="K155" s="138" t="s">
        <v>1487</v>
      </c>
      <c r="L155" s="32"/>
      <c r="M155" s="143" t="s">
        <v>1</v>
      </c>
      <c r="N155" s="144" t="s">
        <v>46</v>
      </c>
      <c r="P155" s="145">
        <f>O155*H155</f>
        <v>0</v>
      </c>
      <c r="Q155" s="145">
        <v>8.4000000000000003E-4</v>
      </c>
      <c r="R155" s="145">
        <f>Q155*H155</f>
        <v>2.3961E-2</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3677</v>
      </c>
    </row>
    <row r="156" spans="2:65" s="13" customFormat="1">
      <c r="B156" s="176"/>
      <c r="D156" s="149" t="s">
        <v>1489</v>
      </c>
      <c r="E156" s="177" t="s">
        <v>1</v>
      </c>
      <c r="F156" s="178" t="s">
        <v>3841</v>
      </c>
      <c r="H156" s="179">
        <v>28.524999999999999</v>
      </c>
      <c r="I156" s="180"/>
      <c r="L156" s="176"/>
      <c r="M156" s="181"/>
      <c r="T156" s="182"/>
      <c r="AT156" s="177" t="s">
        <v>1489</v>
      </c>
      <c r="AU156" s="177" t="s">
        <v>90</v>
      </c>
      <c r="AV156" s="13" t="s">
        <v>90</v>
      </c>
      <c r="AW156" s="13" t="s">
        <v>36</v>
      </c>
      <c r="AX156" s="13" t="s">
        <v>88</v>
      </c>
      <c r="AY156" s="177" t="s">
        <v>299</v>
      </c>
    </row>
    <row r="157" spans="2:65" s="1" customFormat="1" ht="24.15" customHeight="1">
      <c r="B157" s="32"/>
      <c r="C157" s="136" t="s">
        <v>342</v>
      </c>
      <c r="D157" s="136" t="s">
        <v>302</v>
      </c>
      <c r="E157" s="137" t="s">
        <v>3680</v>
      </c>
      <c r="F157" s="138" t="s">
        <v>3681</v>
      </c>
      <c r="G157" s="139" t="s">
        <v>375</v>
      </c>
      <c r="H157" s="140">
        <v>28.524999999999999</v>
      </c>
      <c r="I157" s="141"/>
      <c r="J157" s="142">
        <f>ROUND(I157*H157,2)</f>
        <v>0</v>
      </c>
      <c r="K157" s="138" t="s">
        <v>1487</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3682</v>
      </c>
    </row>
    <row r="158" spans="2:65" s="1" customFormat="1" ht="37.950000000000003" customHeight="1">
      <c r="B158" s="32"/>
      <c r="C158" s="136" t="s">
        <v>347</v>
      </c>
      <c r="D158" s="136" t="s">
        <v>302</v>
      </c>
      <c r="E158" s="137" t="s">
        <v>1608</v>
      </c>
      <c r="F158" s="138" t="s">
        <v>1609</v>
      </c>
      <c r="G158" s="139" t="s">
        <v>1520</v>
      </c>
      <c r="H158" s="140">
        <v>2.6789999999999998</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3683</v>
      </c>
    </row>
    <row r="159" spans="2:65" s="13" customFormat="1">
      <c r="B159" s="176"/>
      <c r="D159" s="149" t="s">
        <v>1489</v>
      </c>
      <c r="E159" s="177" t="s">
        <v>1</v>
      </c>
      <c r="F159" s="178" t="s">
        <v>3619</v>
      </c>
      <c r="H159" s="179">
        <v>13.396000000000001</v>
      </c>
      <c r="I159" s="180"/>
      <c r="L159" s="176"/>
      <c r="M159" s="181"/>
      <c r="T159" s="182"/>
      <c r="AT159" s="177" t="s">
        <v>1489</v>
      </c>
      <c r="AU159" s="177" t="s">
        <v>90</v>
      </c>
      <c r="AV159" s="13" t="s">
        <v>90</v>
      </c>
      <c r="AW159" s="13" t="s">
        <v>36</v>
      </c>
      <c r="AX159" s="13" t="s">
        <v>88</v>
      </c>
      <c r="AY159" s="177" t="s">
        <v>299</v>
      </c>
    </row>
    <row r="160" spans="2:65" s="12" customFormat="1">
      <c r="B160" s="170"/>
      <c r="D160" s="149" t="s">
        <v>1489</v>
      </c>
      <c r="E160" s="171" t="s">
        <v>1</v>
      </c>
      <c r="F160" s="172" t="s">
        <v>3684</v>
      </c>
      <c r="H160" s="171" t="s">
        <v>1</v>
      </c>
      <c r="I160" s="173"/>
      <c r="L160" s="170"/>
      <c r="M160" s="174"/>
      <c r="T160" s="175"/>
      <c r="AT160" s="171" t="s">
        <v>1489</v>
      </c>
      <c r="AU160" s="171" t="s">
        <v>90</v>
      </c>
      <c r="AV160" s="12" t="s">
        <v>88</v>
      </c>
      <c r="AW160" s="12" t="s">
        <v>36</v>
      </c>
      <c r="AX160" s="12" t="s">
        <v>81</v>
      </c>
      <c r="AY160" s="171" t="s">
        <v>299</v>
      </c>
    </row>
    <row r="161" spans="2:65" s="13" customFormat="1">
      <c r="B161" s="176"/>
      <c r="D161" s="149" t="s">
        <v>1489</v>
      </c>
      <c r="F161" s="178" t="s">
        <v>3842</v>
      </c>
      <c r="H161" s="179">
        <v>2.6789999999999998</v>
      </c>
      <c r="I161" s="180"/>
      <c r="L161" s="176"/>
      <c r="M161" s="181"/>
      <c r="T161" s="182"/>
      <c r="AT161" s="177" t="s">
        <v>1489</v>
      </c>
      <c r="AU161" s="177" t="s">
        <v>90</v>
      </c>
      <c r="AV161" s="13" t="s">
        <v>90</v>
      </c>
      <c r="AW161" s="13" t="s">
        <v>4</v>
      </c>
      <c r="AX161" s="13" t="s">
        <v>88</v>
      </c>
      <c r="AY161" s="177" t="s">
        <v>299</v>
      </c>
    </row>
    <row r="162" spans="2:65" s="1" customFormat="1" ht="37.950000000000003" customHeight="1">
      <c r="B162" s="32"/>
      <c r="C162" s="136" t="s">
        <v>351</v>
      </c>
      <c r="D162" s="136" t="s">
        <v>302</v>
      </c>
      <c r="E162" s="137" t="s">
        <v>1613</v>
      </c>
      <c r="F162" s="138" t="s">
        <v>1614</v>
      </c>
      <c r="G162" s="139" t="s">
        <v>1520</v>
      </c>
      <c r="H162" s="140">
        <v>6.6980000000000004</v>
      </c>
      <c r="I162" s="141"/>
      <c r="J162" s="142">
        <f>ROUND(I162*H162,2)</f>
        <v>0</v>
      </c>
      <c r="K162" s="138" t="s">
        <v>1487</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3686</v>
      </c>
    </row>
    <row r="163" spans="2:65" s="13" customFormat="1">
      <c r="B163" s="176"/>
      <c r="D163" s="149" t="s">
        <v>1489</v>
      </c>
      <c r="E163" s="177" t="s">
        <v>1</v>
      </c>
      <c r="F163" s="178" t="s">
        <v>3619</v>
      </c>
      <c r="H163" s="179">
        <v>13.396000000000001</v>
      </c>
      <c r="I163" s="180"/>
      <c r="L163" s="176"/>
      <c r="M163" s="181"/>
      <c r="T163" s="182"/>
      <c r="AT163" s="177" t="s">
        <v>1489</v>
      </c>
      <c r="AU163" s="177" t="s">
        <v>90</v>
      </c>
      <c r="AV163" s="13" t="s">
        <v>90</v>
      </c>
      <c r="AW163" s="13" t="s">
        <v>36</v>
      </c>
      <c r="AX163" s="13" t="s">
        <v>88</v>
      </c>
      <c r="AY163" s="177" t="s">
        <v>299</v>
      </c>
    </row>
    <row r="164" spans="2:65" s="12" customFormat="1">
      <c r="B164" s="170"/>
      <c r="D164" s="149" t="s">
        <v>1489</v>
      </c>
      <c r="E164" s="171" t="s">
        <v>1</v>
      </c>
      <c r="F164" s="172" t="s">
        <v>3684</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F165" s="178" t="s">
        <v>3843</v>
      </c>
      <c r="H165" s="179">
        <v>6.6980000000000004</v>
      </c>
      <c r="I165" s="180"/>
      <c r="L165" s="176"/>
      <c r="M165" s="181"/>
      <c r="T165" s="182"/>
      <c r="AT165" s="177" t="s">
        <v>1489</v>
      </c>
      <c r="AU165" s="177" t="s">
        <v>90</v>
      </c>
      <c r="AV165" s="13" t="s">
        <v>90</v>
      </c>
      <c r="AW165" s="13" t="s">
        <v>4</v>
      </c>
      <c r="AX165" s="13" t="s">
        <v>88</v>
      </c>
      <c r="AY165" s="177" t="s">
        <v>299</v>
      </c>
    </row>
    <row r="166" spans="2:65" s="1" customFormat="1" ht="37.950000000000003" customHeight="1">
      <c r="B166" s="32"/>
      <c r="C166" s="136" t="s">
        <v>8</v>
      </c>
      <c r="D166" s="136" t="s">
        <v>302</v>
      </c>
      <c r="E166" s="137" t="s">
        <v>2063</v>
      </c>
      <c r="F166" s="138" t="s">
        <v>2064</v>
      </c>
      <c r="G166" s="139" t="s">
        <v>1520</v>
      </c>
      <c r="H166" s="140">
        <v>4.0190000000000001</v>
      </c>
      <c r="I166" s="141"/>
      <c r="J166" s="142">
        <f>ROUND(I166*H166,2)</f>
        <v>0</v>
      </c>
      <c r="K166" s="138" t="s">
        <v>1487</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3688</v>
      </c>
    </row>
    <row r="167" spans="2:65" s="13" customFormat="1">
      <c r="B167" s="176"/>
      <c r="D167" s="149" t="s">
        <v>1489</v>
      </c>
      <c r="E167" s="177" t="s">
        <v>1</v>
      </c>
      <c r="F167" s="178" t="s">
        <v>3619</v>
      </c>
      <c r="H167" s="179">
        <v>13.396000000000001</v>
      </c>
      <c r="I167" s="180"/>
      <c r="L167" s="176"/>
      <c r="M167" s="181"/>
      <c r="T167" s="182"/>
      <c r="AT167" s="177" t="s">
        <v>1489</v>
      </c>
      <c r="AU167" s="177" t="s">
        <v>90</v>
      </c>
      <c r="AV167" s="13" t="s">
        <v>90</v>
      </c>
      <c r="AW167" s="13" t="s">
        <v>36</v>
      </c>
      <c r="AX167" s="13" t="s">
        <v>88</v>
      </c>
      <c r="AY167" s="177" t="s">
        <v>299</v>
      </c>
    </row>
    <row r="168" spans="2:65" s="12" customFormat="1">
      <c r="B168" s="170"/>
      <c r="D168" s="149" t="s">
        <v>1489</v>
      </c>
      <c r="E168" s="171" t="s">
        <v>1</v>
      </c>
      <c r="F168" s="172" t="s">
        <v>3684</v>
      </c>
      <c r="H168" s="171" t="s">
        <v>1</v>
      </c>
      <c r="I168" s="173"/>
      <c r="L168" s="170"/>
      <c r="M168" s="174"/>
      <c r="T168" s="175"/>
      <c r="AT168" s="171" t="s">
        <v>1489</v>
      </c>
      <c r="AU168" s="171" t="s">
        <v>90</v>
      </c>
      <c r="AV168" s="12" t="s">
        <v>88</v>
      </c>
      <c r="AW168" s="12" t="s">
        <v>36</v>
      </c>
      <c r="AX168" s="12" t="s">
        <v>81</v>
      </c>
      <c r="AY168" s="171" t="s">
        <v>299</v>
      </c>
    </row>
    <row r="169" spans="2:65" s="13" customFormat="1">
      <c r="B169" s="176"/>
      <c r="D169" s="149" t="s">
        <v>1489</v>
      </c>
      <c r="F169" s="178" t="s">
        <v>3844</v>
      </c>
      <c r="H169" s="179">
        <v>4.0190000000000001</v>
      </c>
      <c r="I169" s="180"/>
      <c r="L169" s="176"/>
      <c r="M169" s="181"/>
      <c r="T169" s="182"/>
      <c r="AT169" s="177" t="s">
        <v>1489</v>
      </c>
      <c r="AU169" s="177" t="s">
        <v>90</v>
      </c>
      <c r="AV169" s="13" t="s">
        <v>90</v>
      </c>
      <c r="AW169" s="13" t="s">
        <v>4</v>
      </c>
      <c r="AX169" s="13" t="s">
        <v>88</v>
      </c>
      <c r="AY169" s="177" t="s">
        <v>299</v>
      </c>
    </row>
    <row r="170" spans="2:65" s="1" customFormat="1" ht="37.950000000000003" customHeight="1">
      <c r="B170" s="32"/>
      <c r="C170" s="136" t="s">
        <v>362</v>
      </c>
      <c r="D170" s="136" t="s">
        <v>302</v>
      </c>
      <c r="E170" s="137" t="s">
        <v>3395</v>
      </c>
      <c r="F170" s="138" t="s">
        <v>3396</v>
      </c>
      <c r="G170" s="139" t="s">
        <v>1520</v>
      </c>
      <c r="H170" s="140">
        <v>0.79900000000000004</v>
      </c>
      <c r="I170" s="141"/>
      <c r="J170" s="142">
        <f>ROUND(I170*H170,2)</f>
        <v>0</v>
      </c>
      <c r="K170" s="138" t="s">
        <v>1487</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3690</v>
      </c>
    </row>
    <row r="171" spans="2:65" s="13" customFormat="1">
      <c r="B171" s="176"/>
      <c r="D171" s="149" t="s">
        <v>1489</v>
      </c>
      <c r="E171" s="177" t="s">
        <v>1</v>
      </c>
      <c r="F171" s="178" t="s">
        <v>3621</v>
      </c>
      <c r="H171" s="179">
        <v>3.9940000000000002</v>
      </c>
      <c r="I171" s="180"/>
      <c r="L171" s="176"/>
      <c r="M171" s="181"/>
      <c r="T171" s="182"/>
      <c r="AT171" s="177" t="s">
        <v>1489</v>
      </c>
      <c r="AU171" s="177" t="s">
        <v>90</v>
      </c>
      <c r="AV171" s="13" t="s">
        <v>90</v>
      </c>
      <c r="AW171" s="13" t="s">
        <v>36</v>
      </c>
      <c r="AX171" s="13" t="s">
        <v>88</v>
      </c>
      <c r="AY171" s="177" t="s">
        <v>299</v>
      </c>
    </row>
    <row r="172" spans="2:65" s="12" customFormat="1">
      <c r="B172" s="170"/>
      <c r="D172" s="149" t="s">
        <v>1489</v>
      </c>
      <c r="E172" s="171" t="s">
        <v>1</v>
      </c>
      <c r="F172" s="172" t="s">
        <v>3684</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F173" s="178" t="s">
        <v>3845</v>
      </c>
      <c r="H173" s="179">
        <v>0.79900000000000004</v>
      </c>
      <c r="I173" s="180"/>
      <c r="L173" s="176"/>
      <c r="M173" s="181"/>
      <c r="T173" s="182"/>
      <c r="AT173" s="177" t="s">
        <v>1489</v>
      </c>
      <c r="AU173" s="177" t="s">
        <v>90</v>
      </c>
      <c r="AV173" s="13" t="s">
        <v>90</v>
      </c>
      <c r="AW173" s="13" t="s">
        <v>4</v>
      </c>
      <c r="AX173" s="13" t="s">
        <v>88</v>
      </c>
      <c r="AY173" s="177" t="s">
        <v>299</v>
      </c>
    </row>
    <row r="174" spans="2:65" s="1" customFormat="1" ht="37.950000000000003" customHeight="1">
      <c r="B174" s="32"/>
      <c r="C174" s="136" t="s">
        <v>367</v>
      </c>
      <c r="D174" s="136" t="s">
        <v>302</v>
      </c>
      <c r="E174" s="137" t="s">
        <v>3399</v>
      </c>
      <c r="F174" s="138" t="s">
        <v>3400</v>
      </c>
      <c r="G174" s="139" t="s">
        <v>1520</v>
      </c>
      <c r="H174" s="140">
        <v>5.5919999999999996</v>
      </c>
      <c r="I174" s="141"/>
      <c r="J174" s="142">
        <f>ROUND(I174*H174,2)</f>
        <v>0</v>
      </c>
      <c r="K174" s="138" t="s">
        <v>1487</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3692</v>
      </c>
    </row>
    <row r="175" spans="2:65" s="13" customFormat="1">
      <c r="B175" s="176"/>
      <c r="D175" s="149" t="s">
        <v>1489</v>
      </c>
      <c r="E175" s="177" t="s">
        <v>1</v>
      </c>
      <c r="F175" s="178" t="s">
        <v>3693</v>
      </c>
      <c r="H175" s="179">
        <v>27.957999999999998</v>
      </c>
      <c r="I175" s="180"/>
      <c r="L175" s="176"/>
      <c r="M175" s="181"/>
      <c r="T175" s="182"/>
      <c r="AT175" s="177" t="s">
        <v>1489</v>
      </c>
      <c r="AU175" s="177" t="s">
        <v>90</v>
      </c>
      <c r="AV175" s="13" t="s">
        <v>90</v>
      </c>
      <c r="AW175" s="13" t="s">
        <v>36</v>
      </c>
      <c r="AX175" s="13" t="s">
        <v>88</v>
      </c>
      <c r="AY175" s="177" t="s">
        <v>299</v>
      </c>
    </row>
    <row r="176" spans="2:65" s="12" customFormat="1">
      <c r="B176" s="170"/>
      <c r="D176" s="149" t="s">
        <v>1489</v>
      </c>
      <c r="E176" s="171" t="s">
        <v>1</v>
      </c>
      <c r="F176" s="172" t="s">
        <v>3684</v>
      </c>
      <c r="H176" s="171" t="s">
        <v>1</v>
      </c>
      <c r="I176" s="173"/>
      <c r="L176" s="170"/>
      <c r="M176" s="174"/>
      <c r="T176" s="175"/>
      <c r="AT176" s="171" t="s">
        <v>1489</v>
      </c>
      <c r="AU176" s="171" t="s">
        <v>90</v>
      </c>
      <c r="AV176" s="12" t="s">
        <v>88</v>
      </c>
      <c r="AW176" s="12" t="s">
        <v>36</v>
      </c>
      <c r="AX176" s="12" t="s">
        <v>81</v>
      </c>
      <c r="AY176" s="171" t="s">
        <v>299</v>
      </c>
    </row>
    <row r="177" spans="2:65" s="13" customFormat="1">
      <c r="B177" s="176"/>
      <c r="D177" s="149" t="s">
        <v>1489</v>
      </c>
      <c r="F177" s="178" t="s">
        <v>3846</v>
      </c>
      <c r="H177" s="179">
        <v>5.5919999999999996</v>
      </c>
      <c r="I177" s="180"/>
      <c r="L177" s="176"/>
      <c r="M177" s="181"/>
      <c r="T177" s="182"/>
      <c r="AT177" s="177" t="s">
        <v>1489</v>
      </c>
      <c r="AU177" s="177" t="s">
        <v>90</v>
      </c>
      <c r="AV177" s="13" t="s">
        <v>90</v>
      </c>
      <c r="AW177" s="13" t="s">
        <v>4</v>
      </c>
      <c r="AX177" s="13" t="s">
        <v>88</v>
      </c>
      <c r="AY177" s="177" t="s">
        <v>299</v>
      </c>
    </row>
    <row r="178" spans="2:65" s="1" customFormat="1" ht="37.950000000000003" customHeight="1">
      <c r="B178" s="32"/>
      <c r="C178" s="136" t="s">
        <v>372</v>
      </c>
      <c r="D178" s="136" t="s">
        <v>302</v>
      </c>
      <c r="E178" s="137" t="s">
        <v>1618</v>
      </c>
      <c r="F178" s="138" t="s">
        <v>1619</v>
      </c>
      <c r="G178" s="139" t="s">
        <v>1520</v>
      </c>
      <c r="H178" s="140">
        <v>1.9970000000000001</v>
      </c>
      <c r="I178" s="141"/>
      <c r="J178" s="142">
        <f>ROUND(I178*H178,2)</f>
        <v>0</v>
      </c>
      <c r="K178" s="138" t="s">
        <v>1487</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3695</v>
      </c>
    </row>
    <row r="179" spans="2:65" s="13" customFormat="1">
      <c r="B179" s="176"/>
      <c r="D179" s="149" t="s">
        <v>1489</v>
      </c>
      <c r="E179" s="177" t="s">
        <v>1</v>
      </c>
      <c r="F179" s="178" t="s">
        <v>3621</v>
      </c>
      <c r="H179" s="179">
        <v>3.9940000000000002</v>
      </c>
      <c r="I179" s="180"/>
      <c r="L179" s="176"/>
      <c r="M179" s="181"/>
      <c r="T179" s="182"/>
      <c r="AT179" s="177" t="s">
        <v>1489</v>
      </c>
      <c r="AU179" s="177" t="s">
        <v>90</v>
      </c>
      <c r="AV179" s="13" t="s">
        <v>90</v>
      </c>
      <c r="AW179" s="13" t="s">
        <v>36</v>
      </c>
      <c r="AX179" s="13" t="s">
        <v>88</v>
      </c>
      <c r="AY179" s="177" t="s">
        <v>299</v>
      </c>
    </row>
    <row r="180" spans="2:65" s="12" customFormat="1">
      <c r="B180" s="170"/>
      <c r="D180" s="149" t="s">
        <v>1489</v>
      </c>
      <c r="E180" s="171" t="s">
        <v>1</v>
      </c>
      <c r="F180" s="172" t="s">
        <v>3684</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F181" s="178" t="s">
        <v>3847</v>
      </c>
      <c r="H181" s="179">
        <v>1.9970000000000001</v>
      </c>
      <c r="I181" s="180"/>
      <c r="L181" s="176"/>
      <c r="M181" s="181"/>
      <c r="T181" s="182"/>
      <c r="AT181" s="177" t="s">
        <v>1489</v>
      </c>
      <c r="AU181" s="177" t="s">
        <v>90</v>
      </c>
      <c r="AV181" s="13" t="s">
        <v>90</v>
      </c>
      <c r="AW181" s="13" t="s">
        <v>4</v>
      </c>
      <c r="AX181" s="13" t="s">
        <v>88</v>
      </c>
      <c r="AY181" s="177" t="s">
        <v>299</v>
      </c>
    </row>
    <row r="182" spans="2:65" s="1" customFormat="1" ht="37.950000000000003" customHeight="1">
      <c r="B182" s="32"/>
      <c r="C182" s="136" t="s">
        <v>378</v>
      </c>
      <c r="D182" s="136" t="s">
        <v>302</v>
      </c>
      <c r="E182" s="137" t="s">
        <v>1622</v>
      </c>
      <c r="F182" s="138" t="s">
        <v>1623</v>
      </c>
      <c r="G182" s="139" t="s">
        <v>1520</v>
      </c>
      <c r="H182" s="140">
        <v>13.978999999999999</v>
      </c>
      <c r="I182" s="141"/>
      <c r="J182" s="142">
        <f>ROUND(I182*H182,2)</f>
        <v>0</v>
      </c>
      <c r="K182" s="138" t="s">
        <v>1487</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3697</v>
      </c>
    </row>
    <row r="183" spans="2:65" s="13" customFormat="1">
      <c r="B183" s="176"/>
      <c r="D183" s="149" t="s">
        <v>1489</v>
      </c>
      <c r="E183" s="177" t="s">
        <v>1</v>
      </c>
      <c r="F183" s="178" t="s">
        <v>3693</v>
      </c>
      <c r="H183" s="179">
        <v>27.957999999999998</v>
      </c>
      <c r="I183" s="180"/>
      <c r="L183" s="176"/>
      <c r="M183" s="181"/>
      <c r="T183" s="182"/>
      <c r="AT183" s="177" t="s">
        <v>1489</v>
      </c>
      <c r="AU183" s="177" t="s">
        <v>90</v>
      </c>
      <c r="AV183" s="13" t="s">
        <v>90</v>
      </c>
      <c r="AW183" s="13" t="s">
        <v>36</v>
      </c>
      <c r="AX183" s="13" t="s">
        <v>88</v>
      </c>
      <c r="AY183" s="177" t="s">
        <v>299</v>
      </c>
    </row>
    <row r="184" spans="2:65" s="12" customFormat="1">
      <c r="B184" s="170"/>
      <c r="D184" s="149" t="s">
        <v>1489</v>
      </c>
      <c r="E184" s="171" t="s">
        <v>1</v>
      </c>
      <c r="F184" s="172" t="s">
        <v>3684</v>
      </c>
      <c r="H184" s="171" t="s">
        <v>1</v>
      </c>
      <c r="I184" s="173"/>
      <c r="L184" s="170"/>
      <c r="M184" s="174"/>
      <c r="T184" s="175"/>
      <c r="AT184" s="171" t="s">
        <v>1489</v>
      </c>
      <c r="AU184" s="171" t="s">
        <v>90</v>
      </c>
      <c r="AV184" s="12" t="s">
        <v>88</v>
      </c>
      <c r="AW184" s="12" t="s">
        <v>36</v>
      </c>
      <c r="AX184" s="12" t="s">
        <v>81</v>
      </c>
      <c r="AY184" s="171" t="s">
        <v>299</v>
      </c>
    </row>
    <row r="185" spans="2:65" s="13" customFormat="1">
      <c r="B185" s="176"/>
      <c r="D185" s="149" t="s">
        <v>1489</v>
      </c>
      <c r="F185" s="178" t="s">
        <v>3848</v>
      </c>
      <c r="H185" s="179">
        <v>13.978999999999999</v>
      </c>
      <c r="I185" s="180"/>
      <c r="L185" s="176"/>
      <c r="M185" s="181"/>
      <c r="T185" s="182"/>
      <c r="AT185" s="177" t="s">
        <v>1489</v>
      </c>
      <c r="AU185" s="177" t="s">
        <v>90</v>
      </c>
      <c r="AV185" s="13" t="s">
        <v>90</v>
      </c>
      <c r="AW185" s="13" t="s">
        <v>4</v>
      </c>
      <c r="AX185" s="13" t="s">
        <v>88</v>
      </c>
      <c r="AY185" s="177" t="s">
        <v>299</v>
      </c>
    </row>
    <row r="186" spans="2:65" s="1" customFormat="1" ht="37.950000000000003" customHeight="1">
      <c r="B186" s="32"/>
      <c r="C186" s="136" t="s">
        <v>384</v>
      </c>
      <c r="D186" s="136" t="s">
        <v>302</v>
      </c>
      <c r="E186" s="137" t="s">
        <v>2068</v>
      </c>
      <c r="F186" s="138" t="s">
        <v>2069</v>
      </c>
      <c r="G186" s="139" t="s">
        <v>1520</v>
      </c>
      <c r="H186" s="140">
        <v>1.198</v>
      </c>
      <c r="I186" s="141"/>
      <c r="J186" s="142">
        <f>ROUND(I186*H186,2)</f>
        <v>0</v>
      </c>
      <c r="K186" s="138" t="s">
        <v>1487</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3699</v>
      </c>
    </row>
    <row r="187" spans="2:65" s="13" customFormat="1">
      <c r="B187" s="176"/>
      <c r="D187" s="149" t="s">
        <v>1489</v>
      </c>
      <c r="E187" s="177" t="s">
        <v>1</v>
      </c>
      <c r="F187" s="178" t="s">
        <v>3621</v>
      </c>
      <c r="H187" s="179">
        <v>3.9940000000000002</v>
      </c>
      <c r="I187" s="180"/>
      <c r="L187" s="176"/>
      <c r="M187" s="181"/>
      <c r="T187" s="182"/>
      <c r="AT187" s="177" t="s">
        <v>1489</v>
      </c>
      <c r="AU187" s="177" t="s">
        <v>90</v>
      </c>
      <c r="AV187" s="13" t="s">
        <v>90</v>
      </c>
      <c r="AW187" s="13" t="s">
        <v>36</v>
      </c>
      <c r="AX187" s="13" t="s">
        <v>88</v>
      </c>
      <c r="AY187" s="177" t="s">
        <v>299</v>
      </c>
    </row>
    <row r="188" spans="2:65" s="12" customFormat="1">
      <c r="B188" s="170"/>
      <c r="D188" s="149" t="s">
        <v>1489</v>
      </c>
      <c r="E188" s="171" t="s">
        <v>1</v>
      </c>
      <c r="F188" s="172" t="s">
        <v>3684</v>
      </c>
      <c r="H188" s="171" t="s">
        <v>1</v>
      </c>
      <c r="I188" s="173"/>
      <c r="L188" s="170"/>
      <c r="M188" s="174"/>
      <c r="T188" s="175"/>
      <c r="AT188" s="171" t="s">
        <v>1489</v>
      </c>
      <c r="AU188" s="171" t="s">
        <v>90</v>
      </c>
      <c r="AV188" s="12" t="s">
        <v>88</v>
      </c>
      <c r="AW188" s="12" t="s">
        <v>36</v>
      </c>
      <c r="AX188" s="12" t="s">
        <v>81</v>
      </c>
      <c r="AY188" s="171" t="s">
        <v>299</v>
      </c>
    </row>
    <row r="189" spans="2:65" s="13" customFormat="1">
      <c r="B189" s="176"/>
      <c r="D189" s="149" t="s">
        <v>1489</v>
      </c>
      <c r="F189" s="178" t="s">
        <v>3849</v>
      </c>
      <c r="H189" s="179">
        <v>1.198</v>
      </c>
      <c r="I189" s="180"/>
      <c r="L189" s="176"/>
      <c r="M189" s="181"/>
      <c r="T189" s="182"/>
      <c r="AT189" s="177" t="s">
        <v>1489</v>
      </c>
      <c r="AU189" s="177" t="s">
        <v>90</v>
      </c>
      <c r="AV189" s="13" t="s">
        <v>90</v>
      </c>
      <c r="AW189" s="13" t="s">
        <v>4</v>
      </c>
      <c r="AX189" s="13" t="s">
        <v>88</v>
      </c>
      <c r="AY189" s="177" t="s">
        <v>299</v>
      </c>
    </row>
    <row r="190" spans="2:65" s="1" customFormat="1" ht="37.950000000000003" customHeight="1">
      <c r="B190" s="32"/>
      <c r="C190" s="136" t="s">
        <v>389</v>
      </c>
      <c r="D190" s="136" t="s">
        <v>302</v>
      </c>
      <c r="E190" s="137" t="s">
        <v>2072</v>
      </c>
      <c r="F190" s="138" t="s">
        <v>2073</v>
      </c>
      <c r="G190" s="139" t="s">
        <v>1520</v>
      </c>
      <c r="H190" s="140">
        <v>8.3870000000000005</v>
      </c>
      <c r="I190" s="141"/>
      <c r="J190" s="142">
        <f>ROUND(I190*H190,2)</f>
        <v>0</v>
      </c>
      <c r="K190" s="138" t="s">
        <v>1487</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3701</v>
      </c>
    </row>
    <row r="191" spans="2:65" s="13" customFormat="1">
      <c r="B191" s="176"/>
      <c r="D191" s="149" t="s">
        <v>1489</v>
      </c>
      <c r="E191" s="177" t="s">
        <v>1</v>
      </c>
      <c r="F191" s="178" t="s">
        <v>3693</v>
      </c>
      <c r="H191" s="179">
        <v>27.957999999999998</v>
      </c>
      <c r="I191" s="180"/>
      <c r="L191" s="176"/>
      <c r="M191" s="181"/>
      <c r="T191" s="182"/>
      <c r="AT191" s="177" t="s">
        <v>1489</v>
      </c>
      <c r="AU191" s="177" t="s">
        <v>90</v>
      </c>
      <c r="AV191" s="13" t="s">
        <v>90</v>
      </c>
      <c r="AW191" s="13" t="s">
        <v>36</v>
      </c>
      <c r="AX191" s="13" t="s">
        <v>88</v>
      </c>
      <c r="AY191" s="177" t="s">
        <v>299</v>
      </c>
    </row>
    <row r="192" spans="2:65" s="12" customFormat="1">
      <c r="B192" s="170"/>
      <c r="D192" s="149" t="s">
        <v>1489</v>
      </c>
      <c r="E192" s="171" t="s">
        <v>1</v>
      </c>
      <c r="F192" s="172" t="s">
        <v>3684</v>
      </c>
      <c r="H192" s="171" t="s">
        <v>1</v>
      </c>
      <c r="I192" s="173"/>
      <c r="L192" s="170"/>
      <c r="M192" s="174"/>
      <c r="T192" s="175"/>
      <c r="AT192" s="171" t="s">
        <v>1489</v>
      </c>
      <c r="AU192" s="171" t="s">
        <v>90</v>
      </c>
      <c r="AV192" s="12" t="s">
        <v>88</v>
      </c>
      <c r="AW192" s="12" t="s">
        <v>36</v>
      </c>
      <c r="AX192" s="12" t="s">
        <v>81</v>
      </c>
      <c r="AY192" s="171" t="s">
        <v>299</v>
      </c>
    </row>
    <row r="193" spans="2:65" s="13" customFormat="1">
      <c r="B193" s="176"/>
      <c r="D193" s="149" t="s">
        <v>1489</v>
      </c>
      <c r="F193" s="178" t="s">
        <v>3850</v>
      </c>
      <c r="H193" s="179">
        <v>8.3870000000000005</v>
      </c>
      <c r="I193" s="180"/>
      <c r="L193" s="176"/>
      <c r="M193" s="181"/>
      <c r="T193" s="182"/>
      <c r="AT193" s="177" t="s">
        <v>1489</v>
      </c>
      <c r="AU193" s="177" t="s">
        <v>90</v>
      </c>
      <c r="AV193" s="13" t="s">
        <v>90</v>
      </c>
      <c r="AW193" s="13" t="s">
        <v>4</v>
      </c>
      <c r="AX193" s="13" t="s">
        <v>88</v>
      </c>
      <c r="AY193" s="177" t="s">
        <v>299</v>
      </c>
    </row>
    <row r="194" spans="2:65" s="1" customFormat="1" ht="24.15" customHeight="1">
      <c r="B194" s="32"/>
      <c r="C194" s="136" t="s">
        <v>394</v>
      </c>
      <c r="D194" s="136" t="s">
        <v>302</v>
      </c>
      <c r="E194" s="137" t="s">
        <v>3851</v>
      </c>
      <c r="F194" s="138" t="s">
        <v>3852</v>
      </c>
      <c r="G194" s="139" t="s">
        <v>1520</v>
      </c>
      <c r="H194" s="140">
        <v>2.6789999999999998</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3703</v>
      </c>
    </row>
    <row r="195" spans="2:65" s="13" customFormat="1">
      <c r="B195" s="176"/>
      <c r="D195" s="149" t="s">
        <v>1489</v>
      </c>
      <c r="E195" s="177" t="s">
        <v>1</v>
      </c>
      <c r="F195" s="178" t="s">
        <v>3619</v>
      </c>
      <c r="H195" s="179">
        <v>13.396000000000001</v>
      </c>
      <c r="I195" s="180"/>
      <c r="L195" s="176"/>
      <c r="M195" s="181"/>
      <c r="T195" s="182"/>
      <c r="AT195" s="177" t="s">
        <v>1489</v>
      </c>
      <c r="AU195" s="177" t="s">
        <v>90</v>
      </c>
      <c r="AV195" s="13" t="s">
        <v>90</v>
      </c>
      <c r="AW195" s="13" t="s">
        <v>36</v>
      </c>
      <c r="AX195" s="13" t="s">
        <v>88</v>
      </c>
      <c r="AY195" s="177" t="s">
        <v>299</v>
      </c>
    </row>
    <row r="196" spans="2:65" s="12" customFormat="1">
      <c r="B196" s="170"/>
      <c r="D196" s="149" t="s">
        <v>1489</v>
      </c>
      <c r="E196" s="171" t="s">
        <v>1</v>
      </c>
      <c r="F196" s="172" t="s">
        <v>3684</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F197" s="178" t="s">
        <v>3842</v>
      </c>
      <c r="H197" s="179">
        <v>2.6789999999999998</v>
      </c>
      <c r="I197" s="180"/>
      <c r="L197" s="176"/>
      <c r="M197" s="181"/>
      <c r="T197" s="182"/>
      <c r="AT197" s="177" t="s">
        <v>1489</v>
      </c>
      <c r="AU197" s="177" t="s">
        <v>90</v>
      </c>
      <c r="AV197" s="13" t="s">
        <v>90</v>
      </c>
      <c r="AW197" s="13" t="s">
        <v>4</v>
      </c>
      <c r="AX197" s="13" t="s">
        <v>88</v>
      </c>
      <c r="AY197" s="177" t="s">
        <v>299</v>
      </c>
    </row>
    <row r="198" spans="2:65" s="1" customFormat="1" ht="24.15" customHeight="1">
      <c r="B198" s="32"/>
      <c r="C198" s="136" t="s">
        <v>399</v>
      </c>
      <c r="D198" s="136" t="s">
        <v>302</v>
      </c>
      <c r="E198" s="137" t="s">
        <v>3853</v>
      </c>
      <c r="F198" s="138" t="s">
        <v>3854</v>
      </c>
      <c r="G198" s="139" t="s">
        <v>1520</v>
      </c>
      <c r="H198" s="140">
        <v>6.6980000000000004</v>
      </c>
      <c r="I198" s="141"/>
      <c r="J198" s="142">
        <f>ROUND(I198*H198,2)</f>
        <v>0</v>
      </c>
      <c r="K198" s="138" t="s">
        <v>1487</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3704</v>
      </c>
    </row>
    <row r="199" spans="2:65" s="13" customFormat="1">
      <c r="B199" s="176"/>
      <c r="D199" s="149" t="s">
        <v>1489</v>
      </c>
      <c r="E199" s="177" t="s">
        <v>1</v>
      </c>
      <c r="F199" s="178" t="s">
        <v>3619</v>
      </c>
      <c r="H199" s="179">
        <v>13.396000000000001</v>
      </c>
      <c r="I199" s="180"/>
      <c r="L199" s="176"/>
      <c r="M199" s="181"/>
      <c r="T199" s="182"/>
      <c r="AT199" s="177" t="s">
        <v>1489</v>
      </c>
      <c r="AU199" s="177" t="s">
        <v>90</v>
      </c>
      <c r="AV199" s="13" t="s">
        <v>90</v>
      </c>
      <c r="AW199" s="13" t="s">
        <v>36</v>
      </c>
      <c r="AX199" s="13" t="s">
        <v>88</v>
      </c>
      <c r="AY199" s="177" t="s">
        <v>299</v>
      </c>
    </row>
    <row r="200" spans="2:65" s="12" customFormat="1">
      <c r="B200" s="170"/>
      <c r="D200" s="149" t="s">
        <v>1489</v>
      </c>
      <c r="E200" s="171" t="s">
        <v>1</v>
      </c>
      <c r="F200" s="172" t="s">
        <v>3684</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F201" s="178" t="s">
        <v>3843</v>
      </c>
      <c r="H201" s="179">
        <v>6.6980000000000004</v>
      </c>
      <c r="I201" s="180"/>
      <c r="L201" s="176"/>
      <c r="M201" s="181"/>
      <c r="T201" s="182"/>
      <c r="AT201" s="177" t="s">
        <v>1489</v>
      </c>
      <c r="AU201" s="177" t="s">
        <v>90</v>
      </c>
      <c r="AV201" s="13" t="s">
        <v>90</v>
      </c>
      <c r="AW201" s="13" t="s">
        <v>4</v>
      </c>
      <c r="AX201" s="13" t="s">
        <v>88</v>
      </c>
      <c r="AY201" s="177" t="s">
        <v>299</v>
      </c>
    </row>
    <row r="202" spans="2:65" s="1" customFormat="1" ht="24.15" customHeight="1">
      <c r="B202" s="32"/>
      <c r="C202" s="136" t="s">
        <v>7</v>
      </c>
      <c r="D202" s="136" t="s">
        <v>302</v>
      </c>
      <c r="E202" s="137" t="s">
        <v>3855</v>
      </c>
      <c r="F202" s="138" t="s">
        <v>3856</v>
      </c>
      <c r="G202" s="139" t="s">
        <v>1520</v>
      </c>
      <c r="H202" s="140">
        <v>4.0190000000000001</v>
      </c>
      <c r="I202" s="141"/>
      <c r="J202" s="142">
        <f>ROUND(I202*H202,2)</f>
        <v>0</v>
      </c>
      <c r="K202" s="138" t="s">
        <v>1487</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3705</v>
      </c>
    </row>
    <row r="203" spans="2:65" s="13" customFormat="1">
      <c r="B203" s="176"/>
      <c r="D203" s="149" t="s">
        <v>1489</v>
      </c>
      <c r="E203" s="177" t="s">
        <v>1</v>
      </c>
      <c r="F203" s="178" t="s">
        <v>3619</v>
      </c>
      <c r="H203" s="179">
        <v>13.396000000000001</v>
      </c>
      <c r="I203" s="180"/>
      <c r="L203" s="176"/>
      <c r="M203" s="181"/>
      <c r="T203" s="182"/>
      <c r="AT203" s="177" t="s">
        <v>1489</v>
      </c>
      <c r="AU203" s="177" t="s">
        <v>90</v>
      </c>
      <c r="AV203" s="13" t="s">
        <v>90</v>
      </c>
      <c r="AW203" s="13" t="s">
        <v>36</v>
      </c>
      <c r="AX203" s="13" t="s">
        <v>88</v>
      </c>
      <c r="AY203" s="177" t="s">
        <v>299</v>
      </c>
    </row>
    <row r="204" spans="2:65" s="12" customFormat="1">
      <c r="B204" s="170"/>
      <c r="D204" s="149" t="s">
        <v>1489</v>
      </c>
      <c r="E204" s="171" t="s">
        <v>1</v>
      </c>
      <c r="F204" s="172" t="s">
        <v>3684</v>
      </c>
      <c r="H204" s="171" t="s">
        <v>1</v>
      </c>
      <c r="I204" s="173"/>
      <c r="L204" s="170"/>
      <c r="M204" s="174"/>
      <c r="T204" s="175"/>
      <c r="AT204" s="171" t="s">
        <v>1489</v>
      </c>
      <c r="AU204" s="171" t="s">
        <v>90</v>
      </c>
      <c r="AV204" s="12" t="s">
        <v>88</v>
      </c>
      <c r="AW204" s="12" t="s">
        <v>36</v>
      </c>
      <c r="AX204" s="12" t="s">
        <v>81</v>
      </c>
      <c r="AY204" s="171" t="s">
        <v>299</v>
      </c>
    </row>
    <row r="205" spans="2:65" s="13" customFormat="1">
      <c r="B205" s="176"/>
      <c r="D205" s="149" t="s">
        <v>1489</v>
      </c>
      <c r="F205" s="178" t="s">
        <v>3844</v>
      </c>
      <c r="H205" s="179">
        <v>4.0190000000000001</v>
      </c>
      <c r="I205" s="180"/>
      <c r="L205" s="176"/>
      <c r="M205" s="181"/>
      <c r="T205" s="182"/>
      <c r="AT205" s="177" t="s">
        <v>1489</v>
      </c>
      <c r="AU205" s="177" t="s">
        <v>90</v>
      </c>
      <c r="AV205" s="13" t="s">
        <v>90</v>
      </c>
      <c r="AW205" s="13" t="s">
        <v>4</v>
      </c>
      <c r="AX205" s="13" t="s">
        <v>88</v>
      </c>
      <c r="AY205" s="177" t="s">
        <v>299</v>
      </c>
    </row>
    <row r="206" spans="2:65" s="1" customFormat="1" ht="33" customHeight="1">
      <c r="B206" s="32"/>
      <c r="C206" s="136" t="s">
        <v>408</v>
      </c>
      <c r="D206" s="136" t="s">
        <v>302</v>
      </c>
      <c r="E206" s="137" t="s">
        <v>1634</v>
      </c>
      <c r="F206" s="138" t="s">
        <v>1635</v>
      </c>
      <c r="G206" s="139" t="s">
        <v>1636</v>
      </c>
      <c r="H206" s="140">
        <v>7.1890000000000001</v>
      </c>
      <c r="I206" s="141"/>
      <c r="J206" s="142">
        <f>ROUND(I206*H206,2)</f>
        <v>0</v>
      </c>
      <c r="K206" s="138" t="s">
        <v>1487</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3706</v>
      </c>
    </row>
    <row r="207" spans="2:65" s="13" customFormat="1">
      <c r="B207" s="176"/>
      <c r="D207" s="149" t="s">
        <v>1489</v>
      </c>
      <c r="E207" s="177" t="s">
        <v>1</v>
      </c>
      <c r="F207" s="178" t="s">
        <v>3621</v>
      </c>
      <c r="H207" s="179">
        <v>3.9940000000000002</v>
      </c>
      <c r="I207" s="180"/>
      <c r="L207" s="176"/>
      <c r="M207" s="181"/>
      <c r="T207" s="182"/>
      <c r="AT207" s="177" t="s">
        <v>1489</v>
      </c>
      <c r="AU207" s="177" t="s">
        <v>90</v>
      </c>
      <c r="AV207" s="13" t="s">
        <v>90</v>
      </c>
      <c r="AW207" s="13" t="s">
        <v>36</v>
      </c>
      <c r="AX207" s="13" t="s">
        <v>88</v>
      </c>
      <c r="AY207" s="177" t="s">
        <v>299</v>
      </c>
    </row>
    <row r="208" spans="2:65" s="13" customFormat="1">
      <c r="B208" s="176"/>
      <c r="D208" s="149" t="s">
        <v>1489</v>
      </c>
      <c r="F208" s="178" t="s">
        <v>3857</v>
      </c>
      <c r="H208" s="179">
        <v>7.1890000000000001</v>
      </c>
      <c r="I208" s="180"/>
      <c r="L208" s="176"/>
      <c r="M208" s="181"/>
      <c r="T208" s="182"/>
      <c r="AT208" s="177" t="s">
        <v>1489</v>
      </c>
      <c r="AU208" s="177" t="s">
        <v>90</v>
      </c>
      <c r="AV208" s="13" t="s">
        <v>90</v>
      </c>
      <c r="AW208" s="13" t="s">
        <v>4</v>
      </c>
      <c r="AX208" s="13" t="s">
        <v>88</v>
      </c>
      <c r="AY208" s="177" t="s">
        <v>299</v>
      </c>
    </row>
    <row r="209" spans="2:65" s="1" customFormat="1" ht="16.5" customHeight="1">
      <c r="B209" s="32"/>
      <c r="C209" s="136" t="s">
        <v>413</v>
      </c>
      <c r="D209" s="136" t="s">
        <v>302</v>
      </c>
      <c r="E209" s="137" t="s">
        <v>1639</v>
      </c>
      <c r="F209" s="138" t="s">
        <v>1640</v>
      </c>
      <c r="G209" s="139" t="s">
        <v>1520</v>
      </c>
      <c r="H209" s="140">
        <v>17.39</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3708</v>
      </c>
    </row>
    <row r="210" spans="2:65" s="13" customFormat="1">
      <c r="B210" s="176"/>
      <c r="D210" s="149" t="s">
        <v>1489</v>
      </c>
      <c r="E210" s="177" t="s">
        <v>3619</v>
      </c>
      <c r="F210" s="178" t="s">
        <v>3709</v>
      </c>
      <c r="H210" s="179">
        <v>13.396000000000001</v>
      </c>
      <c r="I210" s="180"/>
      <c r="L210" s="176"/>
      <c r="M210" s="181"/>
      <c r="T210" s="182"/>
      <c r="AT210" s="177" t="s">
        <v>1489</v>
      </c>
      <c r="AU210" s="177" t="s">
        <v>90</v>
      </c>
      <c r="AV210" s="13" t="s">
        <v>90</v>
      </c>
      <c r="AW210" s="13" t="s">
        <v>36</v>
      </c>
      <c r="AX210" s="13" t="s">
        <v>81</v>
      </c>
      <c r="AY210" s="177" t="s">
        <v>299</v>
      </c>
    </row>
    <row r="211" spans="2:65" s="13" customFormat="1">
      <c r="B211" s="176"/>
      <c r="D211" s="149" t="s">
        <v>1489</v>
      </c>
      <c r="E211" s="177" t="s">
        <v>3621</v>
      </c>
      <c r="F211" s="178" t="s">
        <v>3858</v>
      </c>
      <c r="H211" s="179">
        <v>3.9940000000000002</v>
      </c>
      <c r="I211" s="180"/>
      <c r="L211" s="176"/>
      <c r="M211" s="181"/>
      <c r="T211" s="182"/>
      <c r="AT211" s="177" t="s">
        <v>1489</v>
      </c>
      <c r="AU211" s="177" t="s">
        <v>90</v>
      </c>
      <c r="AV211" s="13" t="s">
        <v>90</v>
      </c>
      <c r="AW211" s="13" t="s">
        <v>36</v>
      </c>
      <c r="AX211" s="13" t="s">
        <v>81</v>
      </c>
      <c r="AY211" s="177" t="s">
        <v>299</v>
      </c>
    </row>
    <row r="212" spans="2:65" s="14" customFormat="1">
      <c r="B212" s="183"/>
      <c r="D212" s="149" t="s">
        <v>1489</v>
      </c>
      <c r="E212" s="184" t="s">
        <v>1</v>
      </c>
      <c r="F212" s="185" t="s">
        <v>1496</v>
      </c>
      <c r="H212" s="186">
        <v>17.39</v>
      </c>
      <c r="I212" s="187"/>
      <c r="L212" s="183"/>
      <c r="M212" s="188"/>
      <c r="T212" s="189"/>
      <c r="AT212" s="184" t="s">
        <v>1489</v>
      </c>
      <c r="AU212" s="184" t="s">
        <v>90</v>
      </c>
      <c r="AV212" s="14" t="s">
        <v>318</v>
      </c>
      <c r="AW212" s="14" t="s">
        <v>36</v>
      </c>
      <c r="AX212" s="14" t="s">
        <v>88</v>
      </c>
      <c r="AY212" s="184" t="s">
        <v>299</v>
      </c>
    </row>
    <row r="213" spans="2:65" s="1" customFormat="1" ht="24.15" customHeight="1">
      <c r="B213" s="32"/>
      <c r="C213" s="136" t="s">
        <v>418</v>
      </c>
      <c r="D213" s="136" t="s">
        <v>302</v>
      </c>
      <c r="E213" s="137" t="s">
        <v>1643</v>
      </c>
      <c r="F213" s="138" t="s">
        <v>1644</v>
      </c>
      <c r="G213" s="139" t="s">
        <v>1520</v>
      </c>
      <c r="H213" s="140">
        <v>9.4540000000000006</v>
      </c>
      <c r="I213" s="141"/>
      <c r="J213" s="142">
        <f>ROUND(I213*H213,2)</f>
        <v>0</v>
      </c>
      <c r="K213" s="138" t="s">
        <v>1487</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3711</v>
      </c>
    </row>
    <row r="214" spans="2:65" s="13" customFormat="1">
      <c r="B214" s="176"/>
      <c r="D214" s="149" t="s">
        <v>1489</v>
      </c>
      <c r="E214" s="177" t="s">
        <v>1</v>
      </c>
      <c r="F214" s="178" t="s">
        <v>3617</v>
      </c>
      <c r="H214" s="179">
        <v>13.448</v>
      </c>
      <c r="I214" s="180"/>
      <c r="L214" s="176"/>
      <c r="M214" s="181"/>
      <c r="T214" s="182"/>
      <c r="AT214" s="177" t="s">
        <v>1489</v>
      </c>
      <c r="AU214" s="177" t="s">
        <v>90</v>
      </c>
      <c r="AV214" s="13" t="s">
        <v>90</v>
      </c>
      <c r="AW214" s="13" t="s">
        <v>36</v>
      </c>
      <c r="AX214" s="13" t="s">
        <v>81</v>
      </c>
      <c r="AY214" s="177" t="s">
        <v>299</v>
      </c>
    </row>
    <row r="215" spans="2:65" s="13" customFormat="1">
      <c r="B215" s="176"/>
      <c r="D215" s="149" t="s">
        <v>1489</v>
      </c>
      <c r="E215" s="177" t="s">
        <v>1</v>
      </c>
      <c r="F215" s="178" t="s">
        <v>3712</v>
      </c>
      <c r="H215" s="179">
        <v>-0.81499999999999995</v>
      </c>
      <c r="I215" s="180"/>
      <c r="L215" s="176"/>
      <c r="M215" s="181"/>
      <c r="T215" s="182"/>
      <c r="AT215" s="177" t="s">
        <v>1489</v>
      </c>
      <c r="AU215" s="177" t="s">
        <v>90</v>
      </c>
      <c r="AV215" s="13" t="s">
        <v>90</v>
      </c>
      <c r="AW215" s="13" t="s">
        <v>36</v>
      </c>
      <c r="AX215" s="13" t="s">
        <v>81</v>
      </c>
      <c r="AY215" s="177" t="s">
        <v>299</v>
      </c>
    </row>
    <row r="216" spans="2:65" s="13" customFormat="1">
      <c r="B216" s="176"/>
      <c r="D216" s="149" t="s">
        <v>1489</v>
      </c>
      <c r="E216" s="177" t="s">
        <v>1</v>
      </c>
      <c r="F216" s="178" t="s">
        <v>3713</v>
      </c>
      <c r="H216" s="179">
        <v>-3.1269999999999998</v>
      </c>
      <c r="I216" s="180"/>
      <c r="L216" s="176"/>
      <c r="M216" s="181"/>
      <c r="T216" s="182"/>
      <c r="AT216" s="177" t="s">
        <v>1489</v>
      </c>
      <c r="AU216" s="177" t="s">
        <v>90</v>
      </c>
      <c r="AV216" s="13" t="s">
        <v>90</v>
      </c>
      <c r="AW216" s="13" t="s">
        <v>36</v>
      </c>
      <c r="AX216" s="13" t="s">
        <v>81</v>
      </c>
      <c r="AY216" s="177" t="s">
        <v>299</v>
      </c>
    </row>
    <row r="217" spans="2:65" s="13" customFormat="1">
      <c r="B217" s="176"/>
      <c r="D217" s="149" t="s">
        <v>1489</v>
      </c>
      <c r="E217" s="177" t="s">
        <v>1</v>
      </c>
      <c r="F217" s="178" t="s">
        <v>3632</v>
      </c>
      <c r="H217" s="179">
        <v>-5.1999999999999998E-2</v>
      </c>
      <c r="I217" s="180"/>
      <c r="L217" s="176"/>
      <c r="M217" s="181"/>
      <c r="T217" s="182"/>
      <c r="AT217" s="177" t="s">
        <v>1489</v>
      </c>
      <c r="AU217" s="177" t="s">
        <v>90</v>
      </c>
      <c r="AV217" s="13" t="s">
        <v>90</v>
      </c>
      <c r="AW217" s="13" t="s">
        <v>36</v>
      </c>
      <c r="AX217" s="13" t="s">
        <v>81</v>
      </c>
      <c r="AY217" s="177" t="s">
        <v>299</v>
      </c>
    </row>
    <row r="218" spans="2:65" s="14" customFormat="1">
      <c r="B218" s="183"/>
      <c r="D218" s="149" t="s">
        <v>1489</v>
      </c>
      <c r="E218" s="184" t="s">
        <v>3627</v>
      </c>
      <c r="F218" s="185" t="s">
        <v>1496</v>
      </c>
      <c r="H218" s="186">
        <v>9.4540000000000006</v>
      </c>
      <c r="I218" s="187"/>
      <c r="L218" s="183"/>
      <c r="M218" s="188"/>
      <c r="T218" s="189"/>
      <c r="AT218" s="184" t="s">
        <v>1489</v>
      </c>
      <c r="AU218" s="184" t="s">
        <v>90</v>
      </c>
      <c r="AV218" s="14" t="s">
        <v>318</v>
      </c>
      <c r="AW218" s="14" t="s">
        <v>36</v>
      </c>
      <c r="AX218" s="14" t="s">
        <v>88</v>
      </c>
      <c r="AY218" s="184" t="s">
        <v>299</v>
      </c>
    </row>
    <row r="219" spans="2:65" s="1" customFormat="1" ht="24.15" customHeight="1">
      <c r="B219" s="32"/>
      <c r="C219" s="136" t="s">
        <v>423</v>
      </c>
      <c r="D219" s="136" t="s">
        <v>302</v>
      </c>
      <c r="E219" s="137" t="s">
        <v>1670</v>
      </c>
      <c r="F219" s="138" t="s">
        <v>1671</v>
      </c>
      <c r="G219" s="139" t="s">
        <v>1520</v>
      </c>
      <c r="H219" s="140">
        <v>3.1269999999999998</v>
      </c>
      <c r="I219" s="141"/>
      <c r="J219" s="142">
        <f>ROUND(I219*H219,2)</f>
        <v>0</v>
      </c>
      <c r="K219" s="138" t="s">
        <v>1487</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3719</v>
      </c>
    </row>
    <row r="220" spans="2:65" s="13" customFormat="1">
      <c r="B220" s="176"/>
      <c r="D220" s="149" t="s">
        <v>1489</v>
      </c>
      <c r="E220" s="177" t="s">
        <v>1</v>
      </c>
      <c r="F220" s="178" t="s">
        <v>3859</v>
      </c>
      <c r="H220" s="179">
        <v>3.1789999999999998</v>
      </c>
      <c r="I220" s="180"/>
      <c r="L220" s="176"/>
      <c r="M220" s="181"/>
      <c r="T220" s="182"/>
      <c r="AT220" s="177" t="s">
        <v>1489</v>
      </c>
      <c r="AU220" s="177" t="s">
        <v>90</v>
      </c>
      <c r="AV220" s="13" t="s">
        <v>90</v>
      </c>
      <c r="AW220" s="13" t="s">
        <v>36</v>
      </c>
      <c r="AX220" s="13" t="s">
        <v>81</v>
      </c>
      <c r="AY220" s="177" t="s">
        <v>299</v>
      </c>
    </row>
    <row r="221" spans="2:65" s="13" customFormat="1">
      <c r="B221" s="176"/>
      <c r="D221" s="149" t="s">
        <v>1489</v>
      </c>
      <c r="E221" s="177" t="s">
        <v>3632</v>
      </c>
      <c r="F221" s="178" t="s">
        <v>3860</v>
      </c>
      <c r="H221" s="179">
        <v>-5.1999999999999998E-2</v>
      </c>
      <c r="I221" s="180"/>
      <c r="L221" s="176"/>
      <c r="M221" s="181"/>
      <c r="T221" s="182"/>
      <c r="AT221" s="177" t="s">
        <v>1489</v>
      </c>
      <c r="AU221" s="177" t="s">
        <v>90</v>
      </c>
      <c r="AV221" s="13" t="s">
        <v>90</v>
      </c>
      <c r="AW221" s="13" t="s">
        <v>36</v>
      </c>
      <c r="AX221" s="13" t="s">
        <v>81</v>
      </c>
      <c r="AY221" s="177" t="s">
        <v>299</v>
      </c>
    </row>
    <row r="222" spans="2:65" s="14" customFormat="1">
      <c r="B222" s="183"/>
      <c r="D222" s="149" t="s">
        <v>1489</v>
      </c>
      <c r="E222" s="184" t="s">
        <v>3625</v>
      </c>
      <c r="F222" s="185" t="s">
        <v>1496</v>
      </c>
      <c r="H222" s="186">
        <v>3.1269999999999998</v>
      </c>
      <c r="I222" s="187"/>
      <c r="L222" s="183"/>
      <c r="M222" s="188"/>
      <c r="T222" s="189"/>
      <c r="AT222" s="184" t="s">
        <v>1489</v>
      </c>
      <c r="AU222" s="184" t="s">
        <v>90</v>
      </c>
      <c r="AV222" s="14" t="s">
        <v>318</v>
      </c>
      <c r="AW222" s="14" t="s">
        <v>36</v>
      </c>
      <c r="AX222" s="14" t="s">
        <v>88</v>
      </c>
      <c r="AY222" s="184" t="s">
        <v>299</v>
      </c>
    </row>
    <row r="223" spans="2:65" s="1" customFormat="1" ht="16.5" customHeight="1">
      <c r="B223" s="32"/>
      <c r="C223" s="158" t="s">
        <v>428</v>
      </c>
      <c r="D223" s="158" t="s">
        <v>340</v>
      </c>
      <c r="E223" s="159" t="s">
        <v>3722</v>
      </c>
      <c r="F223" s="160" t="s">
        <v>3723</v>
      </c>
      <c r="G223" s="161" t="s">
        <v>1636</v>
      </c>
      <c r="H223" s="162">
        <v>6.2539999999999996</v>
      </c>
      <c r="I223" s="163"/>
      <c r="J223" s="164">
        <f>ROUND(I223*H223,2)</f>
        <v>0</v>
      </c>
      <c r="K223" s="160" t="s">
        <v>1487</v>
      </c>
      <c r="L223" s="165"/>
      <c r="M223" s="166" t="s">
        <v>1</v>
      </c>
      <c r="N223" s="167" t="s">
        <v>46</v>
      </c>
      <c r="P223" s="145">
        <f>O223*H223</f>
        <v>0</v>
      </c>
      <c r="Q223" s="145">
        <v>0</v>
      </c>
      <c r="R223" s="145">
        <f>Q223*H223</f>
        <v>0</v>
      </c>
      <c r="S223" s="145">
        <v>0</v>
      </c>
      <c r="T223" s="146">
        <f>S223*H223</f>
        <v>0</v>
      </c>
      <c r="AR223" s="147" t="s">
        <v>337</v>
      </c>
      <c r="AT223" s="147" t="s">
        <v>340</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3724</v>
      </c>
    </row>
    <row r="224" spans="2:65" s="13" customFormat="1">
      <c r="B224" s="176"/>
      <c r="D224" s="149" t="s">
        <v>1489</v>
      </c>
      <c r="F224" s="178" t="s">
        <v>3861</v>
      </c>
      <c r="H224" s="179">
        <v>6.2539999999999996</v>
      </c>
      <c r="I224" s="180"/>
      <c r="L224" s="176"/>
      <c r="M224" s="181"/>
      <c r="T224" s="182"/>
      <c r="AT224" s="177" t="s">
        <v>1489</v>
      </c>
      <c r="AU224" s="177" t="s">
        <v>90</v>
      </c>
      <c r="AV224" s="13" t="s">
        <v>90</v>
      </c>
      <c r="AW224" s="13" t="s">
        <v>4</v>
      </c>
      <c r="AX224" s="13" t="s">
        <v>88</v>
      </c>
      <c r="AY224" s="177" t="s">
        <v>299</v>
      </c>
    </row>
    <row r="225" spans="2:65" s="1" customFormat="1" ht="24.15" customHeight="1">
      <c r="B225" s="32"/>
      <c r="C225" s="136" t="s">
        <v>433</v>
      </c>
      <c r="D225" s="136" t="s">
        <v>302</v>
      </c>
      <c r="E225" s="137" t="s">
        <v>3726</v>
      </c>
      <c r="F225" s="138" t="s">
        <v>3727</v>
      </c>
      <c r="G225" s="139" t="s">
        <v>375</v>
      </c>
      <c r="H225" s="140">
        <v>1.63</v>
      </c>
      <c r="I225" s="141"/>
      <c r="J225" s="142">
        <f>ROUND(I225*H225,2)</f>
        <v>0</v>
      </c>
      <c r="K225" s="138" t="s">
        <v>1487</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3728</v>
      </c>
    </row>
    <row r="226" spans="2:65" s="13" customFormat="1">
      <c r="B226" s="176"/>
      <c r="D226" s="149" t="s">
        <v>1489</v>
      </c>
      <c r="E226" s="177" t="s">
        <v>1</v>
      </c>
      <c r="F226" s="178" t="s">
        <v>3862</v>
      </c>
      <c r="H226" s="179">
        <v>8.15</v>
      </c>
      <c r="I226" s="180"/>
      <c r="L226" s="176"/>
      <c r="M226" s="181"/>
      <c r="T226" s="182"/>
      <c r="AT226" s="177" t="s">
        <v>1489</v>
      </c>
      <c r="AU226" s="177" t="s">
        <v>90</v>
      </c>
      <c r="AV226" s="13" t="s">
        <v>90</v>
      </c>
      <c r="AW226" s="13" t="s">
        <v>36</v>
      </c>
      <c r="AX226" s="13" t="s">
        <v>88</v>
      </c>
      <c r="AY226" s="177" t="s">
        <v>299</v>
      </c>
    </row>
    <row r="227" spans="2:65" s="12" customFormat="1">
      <c r="B227" s="170"/>
      <c r="D227" s="149" t="s">
        <v>1489</v>
      </c>
      <c r="E227" s="171" t="s">
        <v>1</v>
      </c>
      <c r="F227" s="172" t="s">
        <v>3684</v>
      </c>
      <c r="H227" s="171" t="s">
        <v>1</v>
      </c>
      <c r="I227" s="173"/>
      <c r="L227" s="170"/>
      <c r="M227" s="174"/>
      <c r="T227" s="175"/>
      <c r="AT227" s="171" t="s">
        <v>1489</v>
      </c>
      <c r="AU227" s="171" t="s">
        <v>90</v>
      </c>
      <c r="AV227" s="12" t="s">
        <v>88</v>
      </c>
      <c r="AW227" s="12" t="s">
        <v>36</v>
      </c>
      <c r="AX227" s="12" t="s">
        <v>81</v>
      </c>
      <c r="AY227" s="171" t="s">
        <v>299</v>
      </c>
    </row>
    <row r="228" spans="2:65" s="13" customFormat="1">
      <c r="B228" s="176"/>
      <c r="D228" s="149" t="s">
        <v>1489</v>
      </c>
      <c r="F228" s="178" t="s">
        <v>3863</v>
      </c>
      <c r="H228" s="179">
        <v>1.63</v>
      </c>
      <c r="I228" s="180"/>
      <c r="L228" s="176"/>
      <c r="M228" s="181"/>
      <c r="T228" s="182"/>
      <c r="AT228" s="177" t="s">
        <v>1489</v>
      </c>
      <c r="AU228" s="177" t="s">
        <v>90</v>
      </c>
      <c r="AV228" s="13" t="s">
        <v>90</v>
      </c>
      <c r="AW228" s="13" t="s">
        <v>4</v>
      </c>
      <c r="AX228" s="13" t="s">
        <v>88</v>
      </c>
      <c r="AY228" s="177" t="s">
        <v>299</v>
      </c>
    </row>
    <row r="229" spans="2:65" s="1" customFormat="1" ht="24.15" customHeight="1">
      <c r="B229" s="32"/>
      <c r="C229" s="136" t="s">
        <v>438</v>
      </c>
      <c r="D229" s="136" t="s">
        <v>302</v>
      </c>
      <c r="E229" s="137" t="s">
        <v>3731</v>
      </c>
      <c r="F229" s="138" t="s">
        <v>3732</v>
      </c>
      <c r="G229" s="139" t="s">
        <v>375</v>
      </c>
      <c r="H229" s="140">
        <v>4.0750000000000002</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3733</v>
      </c>
    </row>
    <row r="230" spans="2:65" s="13" customFormat="1">
      <c r="B230" s="176"/>
      <c r="D230" s="149" t="s">
        <v>1489</v>
      </c>
      <c r="F230" s="178" t="s">
        <v>3864</v>
      </c>
      <c r="H230" s="179">
        <v>4.0750000000000002</v>
      </c>
      <c r="I230" s="180"/>
      <c r="L230" s="176"/>
      <c r="M230" s="181"/>
      <c r="T230" s="182"/>
      <c r="AT230" s="177" t="s">
        <v>1489</v>
      </c>
      <c r="AU230" s="177" t="s">
        <v>90</v>
      </c>
      <c r="AV230" s="13" t="s">
        <v>90</v>
      </c>
      <c r="AW230" s="13" t="s">
        <v>4</v>
      </c>
      <c r="AX230" s="13" t="s">
        <v>88</v>
      </c>
      <c r="AY230" s="177" t="s">
        <v>299</v>
      </c>
    </row>
    <row r="231" spans="2:65" s="1" customFormat="1" ht="24.15" customHeight="1">
      <c r="B231" s="32"/>
      <c r="C231" s="136" t="s">
        <v>444</v>
      </c>
      <c r="D231" s="136" t="s">
        <v>302</v>
      </c>
      <c r="E231" s="137" t="s">
        <v>3735</v>
      </c>
      <c r="F231" s="138" t="s">
        <v>3736</v>
      </c>
      <c r="G231" s="139" t="s">
        <v>375</v>
      </c>
      <c r="H231" s="140">
        <v>2.4449999999999998</v>
      </c>
      <c r="I231" s="141"/>
      <c r="J231" s="142">
        <f>ROUND(I231*H231,2)</f>
        <v>0</v>
      </c>
      <c r="K231" s="138" t="s">
        <v>1487</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3737</v>
      </c>
    </row>
    <row r="232" spans="2:65" s="13" customFormat="1">
      <c r="B232" s="176"/>
      <c r="D232" s="149" t="s">
        <v>1489</v>
      </c>
      <c r="F232" s="178" t="s">
        <v>3865</v>
      </c>
      <c r="H232" s="179">
        <v>2.4449999999999998</v>
      </c>
      <c r="I232" s="180"/>
      <c r="L232" s="176"/>
      <c r="M232" s="181"/>
      <c r="T232" s="182"/>
      <c r="AT232" s="177" t="s">
        <v>1489</v>
      </c>
      <c r="AU232" s="177" t="s">
        <v>90</v>
      </c>
      <c r="AV232" s="13" t="s">
        <v>90</v>
      </c>
      <c r="AW232" s="13" t="s">
        <v>4</v>
      </c>
      <c r="AX232" s="13" t="s">
        <v>88</v>
      </c>
      <c r="AY232" s="177" t="s">
        <v>299</v>
      </c>
    </row>
    <row r="233" spans="2:65" s="11" customFormat="1" ht="22.95" customHeight="1">
      <c r="B233" s="124"/>
      <c r="D233" s="125" t="s">
        <v>80</v>
      </c>
      <c r="E233" s="134" t="s">
        <v>90</v>
      </c>
      <c r="F233" s="134" t="s">
        <v>1693</v>
      </c>
      <c r="I233" s="127"/>
      <c r="J233" s="135">
        <f>BK233</f>
        <v>0</v>
      </c>
      <c r="L233" s="124"/>
      <c r="M233" s="129"/>
      <c r="P233" s="130">
        <f>P234</f>
        <v>0</v>
      </c>
      <c r="R233" s="130">
        <f>R234</f>
        <v>0</v>
      </c>
      <c r="T233" s="131">
        <f>T234</f>
        <v>0</v>
      </c>
      <c r="AR233" s="125" t="s">
        <v>88</v>
      </c>
      <c r="AT233" s="132" t="s">
        <v>80</v>
      </c>
      <c r="AU233" s="132" t="s">
        <v>88</v>
      </c>
      <c r="AY233" s="125" t="s">
        <v>299</v>
      </c>
      <c r="BK233" s="133">
        <f>BK234</f>
        <v>0</v>
      </c>
    </row>
    <row r="234" spans="2:65" s="1" customFormat="1" ht="37.950000000000003" customHeight="1">
      <c r="B234" s="32"/>
      <c r="C234" s="136" t="s">
        <v>448</v>
      </c>
      <c r="D234" s="136" t="s">
        <v>302</v>
      </c>
      <c r="E234" s="137" t="s">
        <v>3739</v>
      </c>
      <c r="F234" s="138" t="s">
        <v>3740</v>
      </c>
      <c r="G234" s="139" t="s">
        <v>647</v>
      </c>
      <c r="H234" s="140">
        <v>8.15</v>
      </c>
      <c r="I234" s="141"/>
      <c r="J234" s="142">
        <f>ROUND(I234*H234,2)</f>
        <v>0</v>
      </c>
      <c r="K234" s="138" t="s">
        <v>1487</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3866</v>
      </c>
    </row>
    <row r="235" spans="2:65" s="11" customFormat="1" ht="22.95" customHeight="1">
      <c r="B235" s="124"/>
      <c r="D235" s="125" t="s">
        <v>80</v>
      </c>
      <c r="E235" s="134" t="s">
        <v>318</v>
      </c>
      <c r="F235" s="134" t="s">
        <v>1702</v>
      </c>
      <c r="I235" s="127"/>
      <c r="J235" s="135">
        <f>BK235</f>
        <v>0</v>
      </c>
      <c r="L235" s="124"/>
      <c r="M235" s="129"/>
      <c r="P235" s="130">
        <f>SUM(P236:P238)</f>
        <v>0</v>
      </c>
      <c r="R235" s="130">
        <f>SUM(R236:R238)</f>
        <v>0</v>
      </c>
      <c r="T235" s="131">
        <f>SUM(T236:T238)</f>
        <v>0</v>
      </c>
      <c r="AR235" s="125" t="s">
        <v>88</v>
      </c>
      <c r="AT235" s="132" t="s">
        <v>80</v>
      </c>
      <c r="AU235" s="132" t="s">
        <v>88</v>
      </c>
      <c r="AY235" s="125" t="s">
        <v>299</v>
      </c>
      <c r="BK235" s="133">
        <f>SUM(BK236:BK238)</f>
        <v>0</v>
      </c>
    </row>
    <row r="236" spans="2:65" s="1" customFormat="1" ht="16.5" customHeight="1">
      <c r="B236" s="32"/>
      <c r="C236" s="136" t="s">
        <v>452</v>
      </c>
      <c r="D236" s="136" t="s">
        <v>302</v>
      </c>
      <c r="E236" s="137" t="s">
        <v>1703</v>
      </c>
      <c r="F236" s="138" t="s">
        <v>1704</v>
      </c>
      <c r="G236" s="139" t="s">
        <v>1520</v>
      </c>
      <c r="H236" s="140">
        <v>0.81499999999999995</v>
      </c>
      <c r="I236" s="141"/>
      <c r="J236" s="142">
        <f>ROUND(I236*H236,2)</f>
        <v>0</v>
      </c>
      <c r="K236" s="138" t="s">
        <v>1487</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3743</v>
      </c>
    </row>
    <row r="237" spans="2:65" s="13" customFormat="1">
      <c r="B237" s="176"/>
      <c r="D237" s="149" t="s">
        <v>1489</v>
      </c>
      <c r="E237" s="177" t="s">
        <v>1</v>
      </c>
      <c r="F237" s="178" t="s">
        <v>3867</v>
      </c>
      <c r="H237" s="179">
        <v>0.81499999999999995</v>
      </c>
      <c r="I237" s="180"/>
      <c r="L237" s="176"/>
      <c r="M237" s="181"/>
      <c r="T237" s="182"/>
      <c r="AT237" s="177" t="s">
        <v>1489</v>
      </c>
      <c r="AU237" s="177" t="s">
        <v>90</v>
      </c>
      <c r="AV237" s="13" t="s">
        <v>90</v>
      </c>
      <c r="AW237" s="13" t="s">
        <v>36</v>
      </c>
      <c r="AX237" s="13" t="s">
        <v>81</v>
      </c>
      <c r="AY237" s="177" t="s">
        <v>299</v>
      </c>
    </row>
    <row r="238" spans="2:65" s="14" customFormat="1">
      <c r="B238" s="183"/>
      <c r="D238" s="149" t="s">
        <v>1489</v>
      </c>
      <c r="E238" s="184" t="s">
        <v>3623</v>
      </c>
      <c r="F238" s="185" t="s">
        <v>1496</v>
      </c>
      <c r="H238" s="186">
        <v>0.81499999999999995</v>
      </c>
      <c r="I238" s="187"/>
      <c r="L238" s="183"/>
      <c r="M238" s="188"/>
      <c r="T238" s="189"/>
      <c r="AT238" s="184" t="s">
        <v>1489</v>
      </c>
      <c r="AU238" s="184" t="s">
        <v>90</v>
      </c>
      <c r="AV238" s="14" t="s">
        <v>318</v>
      </c>
      <c r="AW238" s="14" t="s">
        <v>36</v>
      </c>
      <c r="AX238" s="14" t="s">
        <v>88</v>
      </c>
      <c r="AY238" s="184" t="s">
        <v>299</v>
      </c>
    </row>
    <row r="239" spans="2:65" s="11" customFormat="1" ht="22.95" customHeight="1">
      <c r="B239" s="124"/>
      <c r="D239" s="125" t="s">
        <v>80</v>
      </c>
      <c r="E239" s="134" t="s">
        <v>337</v>
      </c>
      <c r="F239" s="134" t="s">
        <v>2607</v>
      </c>
      <c r="I239" s="127"/>
      <c r="J239" s="135">
        <f>BK239</f>
        <v>0</v>
      </c>
      <c r="L239" s="124"/>
      <c r="M239" s="129"/>
      <c r="P239" s="130">
        <f>SUM(P240:P251)</f>
        <v>0</v>
      </c>
      <c r="R239" s="130">
        <f>SUM(R240:R251)</f>
        <v>0.48366107999999997</v>
      </c>
      <c r="T239" s="131">
        <f>SUM(T240:T251)</f>
        <v>0</v>
      </c>
      <c r="AR239" s="125" t="s">
        <v>88</v>
      </c>
      <c r="AT239" s="132" t="s">
        <v>80</v>
      </c>
      <c r="AU239" s="132" t="s">
        <v>88</v>
      </c>
      <c r="AY239" s="125" t="s">
        <v>299</v>
      </c>
      <c r="BK239" s="133">
        <f>SUM(BK240:BK251)</f>
        <v>0</v>
      </c>
    </row>
    <row r="240" spans="2:65" s="1" customFormat="1" ht="33" customHeight="1">
      <c r="B240" s="32"/>
      <c r="C240" s="136" t="s">
        <v>457</v>
      </c>
      <c r="D240" s="136" t="s">
        <v>302</v>
      </c>
      <c r="E240" s="137" t="s">
        <v>3868</v>
      </c>
      <c r="F240" s="138" t="s">
        <v>3869</v>
      </c>
      <c r="G240" s="139" t="s">
        <v>647</v>
      </c>
      <c r="H240" s="140">
        <v>8.15</v>
      </c>
      <c r="I240" s="141"/>
      <c r="J240" s="142">
        <f>ROUND(I240*H240,2)</f>
        <v>0</v>
      </c>
      <c r="K240" s="138" t="s">
        <v>1487</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3748</v>
      </c>
    </row>
    <row r="241" spans="2:65" s="1" customFormat="1" ht="24.15" customHeight="1">
      <c r="B241" s="32"/>
      <c r="C241" s="158" t="s">
        <v>461</v>
      </c>
      <c r="D241" s="158" t="s">
        <v>340</v>
      </c>
      <c r="E241" s="159" t="s">
        <v>3870</v>
      </c>
      <c r="F241" s="160" t="s">
        <v>3871</v>
      </c>
      <c r="G241" s="161" t="s">
        <v>647</v>
      </c>
      <c r="H241" s="162">
        <v>8.2720000000000002</v>
      </c>
      <c r="I241" s="163"/>
      <c r="J241" s="164">
        <f>ROUND(I241*H241,2)</f>
        <v>0</v>
      </c>
      <c r="K241" s="160" t="s">
        <v>1487</v>
      </c>
      <c r="L241" s="165"/>
      <c r="M241" s="166" t="s">
        <v>1</v>
      </c>
      <c r="N241" s="167" t="s">
        <v>46</v>
      </c>
      <c r="P241" s="145">
        <f>O241*H241</f>
        <v>0</v>
      </c>
      <c r="Q241" s="145">
        <v>2.14E-3</v>
      </c>
      <c r="R241" s="145">
        <f>Q241*H241</f>
        <v>1.7702080000000002E-2</v>
      </c>
      <c r="S241" s="145">
        <v>0</v>
      </c>
      <c r="T241" s="146">
        <f>S241*H241</f>
        <v>0</v>
      </c>
      <c r="AR241" s="147" t="s">
        <v>337</v>
      </c>
      <c r="AT241" s="147" t="s">
        <v>340</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3751</v>
      </c>
    </row>
    <row r="242" spans="2:65" s="13" customFormat="1">
      <c r="B242" s="176"/>
      <c r="D242" s="149" t="s">
        <v>1489</v>
      </c>
      <c r="F242" s="178" t="s">
        <v>3872</v>
      </c>
      <c r="H242" s="179">
        <v>8.2720000000000002</v>
      </c>
      <c r="I242" s="180"/>
      <c r="L242" s="176"/>
      <c r="M242" s="181"/>
      <c r="T242" s="182"/>
      <c r="AT242" s="177" t="s">
        <v>1489</v>
      </c>
      <c r="AU242" s="177" t="s">
        <v>90</v>
      </c>
      <c r="AV242" s="13" t="s">
        <v>90</v>
      </c>
      <c r="AW242" s="13" t="s">
        <v>4</v>
      </c>
      <c r="AX242" s="13" t="s">
        <v>88</v>
      </c>
      <c r="AY242" s="177" t="s">
        <v>299</v>
      </c>
    </row>
    <row r="243" spans="2:65" s="1" customFormat="1" ht="24.15" customHeight="1">
      <c r="B243" s="32"/>
      <c r="C243" s="136" t="s">
        <v>465</v>
      </c>
      <c r="D243" s="136" t="s">
        <v>302</v>
      </c>
      <c r="E243" s="137" t="s">
        <v>3873</v>
      </c>
      <c r="F243" s="138" t="s">
        <v>3874</v>
      </c>
      <c r="G243" s="139" t="s">
        <v>598</v>
      </c>
      <c r="H243" s="140">
        <v>1</v>
      </c>
      <c r="I243" s="141"/>
      <c r="J243" s="142">
        <f t="shared" ref="J243:J251" si="0">ROUND(I243*H243,2)</f>
        <v>0</v>
      </c>
      <c r="K243" s="138" t="s">
        <v>1487</v>
      </c>
      <c r="L243" s="32"/>
      <c r="M243" s="143" t="s">
        <v>1</v>
      </c>
      <c r="N243" s="144" t="s">
        <v>46</v>
      </c>
      <c r="P243" s="145">
        <f t="shared" ref="P243:P251" si="1">O243*H243</f>
        <v>0</v>
      </c>
      <c r="Q243" s="145">
        <v>0</v>
      </c>
      <c r="R243" s="145">
        <f t="shared" ref="R243:R251" si="2">Q243*H243</f>
        <v>0</v>
      </c>
      <c r="S243" s="145">
        <v>0</v>
      </c>
      <c r="T243" s="146">
        <f t="shared" ref="T243:T251" si="3">S243*H243</f>
        <v>0</v>
      </c>
      <c r="AR243" s="147" t="s">
        <v>318</v>
      </c>
      <c r="AT243" s="147" t="s">
        <v>302</v>
      </c>
      <c r="AU243" s="147" t="s">
        <v>90</v>
      </c>
      <c r="AY243" s="17" t="s">
        <v>299</v>
      </c>
      <c r="BE243" s="148">
        <f t="shared" ref="BE243:BE251" si="4">IF(N243="základní",J243,0)</f>
        <v>0</v>
      </c>
      <c r="BF243" s="148">
        <f t="shared" ref="BF243:BF251" si="5">IF(N243="snížená",J243,0)</f>
        <v>0</v>
      </c>
      <c r="BG243" s="148">
        <f t="shared" ref="BG243:BG251" si="6">IF(N243="zákl. přenesená",J243,0)</f>
        <v>0</v>
      </c>
      <c r="BH243" s="148">
        <f t="shared" ref="BH243:BH251" si="7">IF(N243="sníž. přenesená",J243,0)</f>
        <v>0</v>
      </c>
      <c r="BI243" s="148">
        <f t="shared" ref="BI243:BI251" si="8">IF(N243="nulová",J243,0)</f>
        <v>0</v>
      </c>
      <c r="BJ243" s="17" t="s">
        <v>88</v>
      </c>
      <c r="BK243" s="148">
        <f t="shared" ref="BK243:BK251" si="9">ROUND(I243*H243,2)</f>
        <v>0</v>
      </c>
      <c r="BL243" s="17" t="s">
        <v>318</v>
      </c>
      <c r="BM243" s="147" t="s">
        <v>3755</v>
      </c>
    </row>
    <row r="244" spans="2:65" s="1" customFormat="1" ht="16.5" customHeight="1">
      <c r="B244" s="32"/>
      <c r="C244" s="158" t="s">
        <v>469</v>
      </c>
      <c r="D244" s="158" t="s">
        <v>340</v>
      </c>
      <c r="E244" s="159" t="s">
        <v>3875</v>
      </c>
      <c r="F244" s="160" t="s">
        <v>3876</v>
      </c>
      <c r="G244" s="161" t="s">
        <v>598</v>
      </c>
      <c r="H244" s="162">
        <v>1</v>
      </c>
      <c r="I244" s="163"/>
      <c r="J244" s="164">
        <f t="shared" si="0"/>
        <v>0</v>
      </c>
      <c r="K244" s="160" t="s">
        <v>1487</v>
      </c>
      <c r="L244" s="165"/>
      <c r="M244" s="166" t="s">
        <v>1</v>
      </c>
      <c r="N244" s="167" t="s">
        <v>46</v>
      </c>
      <c r="P244" s="145">
        <f t="shared" si="1"/>
        <v>0</v>
      </c>
      <c r="Q244" s="145">
        <v>3.8999999999999999E-4</v>
      </c>
      <c r="R244" s="145">
        <f t="shared" si="2"/>
        <v>3.8999999999999999E-4</v>
      </c>
      <c r="S244" s="145">
        <v>0</v>
      </c>
      <c r="T244" s="146">
        <f t="shared" si="3"/>
        <v>0</v>
      </c>
      <c r="AR244" s="147" t="s">
        <v>337</v>
      </c>
      <c r="AT244" s="147" t="s">
        <v>340</v>
      </c>
      <c r="AU244" s="147" t="s">
        <v>90</v>
      </c>
      <c r="AY244" s="17" t="s">
        <v>299</v>
      </c>
      <c r="BE244" s="148">
        <f t="shared" si="4"/>
        <v>0</v>
      </c>
      <c r="BF244" s="148">
        <f t="shared" si="5"/>
        <v>0</v>
      </c>
      <c r="BG244" s="148">
        <f t="shared" si="6"/>
        <v>0</v>
      </c>
      <c r="BH244" s="148">
        <f t="shared" si="7"/>
        <v>0</v>
      </c>
      <c r="BI244" s="148">
        <f t="shared" si="8"/>
        <v>0</v>
      </c>
      <c r="BJ244" s="17" t="s">
        <v>88</v>
      </c>
      <c r="BK244" s="148">
        <f t="shared" si="9"/>
        <v>0</v>
      </c>
      <c r="BL244" s="17" t="s">
        <v>318</v>
      </c>
      <c r="BM244" s="147" t="s">
        <v>3758</v>
      </c>
    </row>
    <row r="245" spans="2:65" s="1" customFormat="1" ht="16.5" customHeight="1">
      <c r="B245" s="32"/>
      <c r="C245" s="158" t="s">
        <v>475</v>
      </c>
      <c r="D245" s="158" t="s">
        <v>340</v>
      </c>
      <c r="E245" s="159" t="s">
        <v>3877</v>
      </c>
      <c r="F245" s="160" t="s">
        <v>3878</v>
      </c>
      <c r="G245" s="161" t="s">
        <v>598</v>
      </c>
      <c r="H245" s="162">
        <v>1</v>
      </c>
      <c r="I245" s="163"/>
      <c r="J245" s="164">
        <f t="shared" si="0"/>
        <v>0</v>
      </c>
      <c r="K245" s="160" t="s">
        <v>1487</v>
      </c>
      <c r="L245" s="165"/>
      <c r="M245" s="166" t="s">
        <v>1</v>
      </c>
      <c r="N245" s="167" t="s">
        <v>46</v>
      </c>
      <c r="P245" s="145">
        <f t="shared" si="1"/>
        <v>0</v>
      </c>
      <c r="Q245" s="145">
        <v>4.8000000000000001E-4</v>
      </c>
      <c r="R245" s="145">
        <f t="shared" si="2"/>
        <v>4.8000000000000001E-4</v>
      </c>
      <c r="S245" s="145">
        <v>0</v>
      </c>
      <c r="T245" s="146">
        <f t="shared" si="3"/>
        <v>0</v>
      </c>
      <c r="AR245" s="147" t="s">
        <v>337</v>
      </c>
      <c r="AT245" s="147" t="s">
        <v>340</v>
      </c>
      <c r="AU245" s="147" t="s">
        <v>90</v>
      </c>
      <c r="AY245" s="17" t="s">
        <v>299</v>
      </c>
      <c r="BE245" s="148">
        <f t="shared" si="4"/>
        <v>0</v>
      </c>
      <c r="BF245" s="148">
        <f t="shared" si="5"/>
        <v>0</v>
      </c>
      <c r="BG245" s="148">
        <f t="shared" si="6"/>
        <v>0</v>
      </c>
      <c r="BH245" s="148">
        <f t="shared" si="7"/>
        <v>0</v>
      </c>
      <c r="BI245" s="148">
        <f t="shared" si="8"/>
        <v>0</v>
      </c>
      <c r="BJ245" s="17" t="s">
        <v>88</v>
      </c>
      <c r="BK245" s="148">
        <f t="shared" si="9"/>
        <v>0</v>
      </c>
      <c r="BL245" s="17" t="s">
        <v>318</v>
      </c>
      <c r="BM245" s="147" t="s">
        <v>3761</v>
      </c>
    </row>
    <row r="246" spans="2:65" s="1" customFormat="1" ht="21.75" customHeight="1">
      <c r="B246" s="32"/>
      <c r="C246" s="158" t="s">
        <v>482</v>
      </c>
      <c r="D246" s="158" t="s">
        <v>340</v>
      </c>
      <c r="E246" s="159" t="s">
        <v>3879</v>
      </c>
      <c r="F246" s="160" t="s">
        <v>3880</v>
      </c>
      <c r="G246" s="161" t="s">
        <v>598</v>
      </c>
      <c r="H246" s="162">
        <v>1</v>
      </c>
      <c r="I246" s="163"/>
      <c r="J246" s="164">
        <f t="shared" si="0"/>
        <v>0</v>
      </c>
      <c r="K246" s="160" t="s">
        <v>1487</v>
      </c>
      <c r="L246" s="165"/>
      <c r="M246" s="166" t="s">
        <v>1</v>
      </c>
      <c r="N246" s="167" t="s">
        <v>46</v>
      </c>
      <c r="P246" s="145">
        <f t="shared" si="1"/>
        <v>0</v>
      </c>
      <c r="Q246" s="145">
        <v>3.5999999999999999E-3</v>
      </c>
      <c r="R246" s="145">
        <f t="shared" si="2"/>
        <v>3.5999999999999999E-3</v>
      </c>
      <c r="S246" s="145">
        <v>0</v>
      </c>
      <c r="T246" s="146">
        <f t="shared" si="3"/>
        <v>0</v>
      </c>
      <c r="AR246" s="147" t="s">
        <v>337</v>
      </c>
      <c r="AT246" s="147" t="s">
        <v>340</v>
      </c>
      <c r="AU246" s="147" t="s">
        <v>90</v>
      </c>
      <c r="AY246" s="17" t="s">
        <v>299</v>
      </c>
      <c r="BE246" s="148">
        <f t="shared" si="4"/>
        <v>0</v>
      </c>
      <c r="BF246" s="148">
        <f t="shared" si="5"/>
        <v>0</v>
      </c>
      <c r="BG246" s="148">
        <f t="shared" si="6"/>
        <v>0</v>
      </c>
      <c r="BH246" s="148">
        <f t="shared" si="7"/>
        <v>0</v>
      </c>
      <c r="BI246" s="148">
        <f t="shared" si="8"/>
        <v>0</v>
      </c>
      <c r="BJ246" s="17" t="s">
        <v>88</v>
      </c>
      <c r="BK246" s="148">
        <f t="shared" si="9"/>
        <v>0</v>
      </c>
      <c r="BL246" s="17" t="s">
        <v>318</v>
      </c>
      <c r="BM246" s="147" t="s">
        <v>3764</v>
      </c>
    </row>
    <row r="247" spans="2:65" s="1" customFormat="1" ht="16.5" customHeight="1">
      <c r="B247" s="32"/>
      <c r="C247" s="136" t="s">
        <v>618</v>
      </c>
      <c r="D247" s="136" t="s">
        <v>302</v>
      </c>
      <c r="E247" s="137" t="s">
        <v>3881</v>
      </c>
      <c r="F247" s="138" t="s">
        <v>3882</v>
      </c>
      <c r="G247" s="139" t="s">
        <v>647</v>
      </c>
      <c r="H247" s="140">
        <v>8.15</v>
      </c>
      <c r="I247" s="141"/>
      <c r="J247" s="142">
        <f t="shared" si="0"/>
        <v>0</v>
      </c>
      <c r="K247" s="138" t="s">
        <v>1487</v>
      </c>
      <c r="L247" s="32"/>
      <c r="M247" s="143" t="s">
        <v>1</v>
      </c>
      <c r="N247" s="144" t="s">
        <v>46</v>
      </c>
      <c r="P247" s="145">
        <f t="shared" si="1"/>
        <v>0</v>
      </c>
      <c r="Q247" s="145">
        <v>0</v>
      </c>
      <c r="R247" s="145">
        <f t="shared" si="2"/>
        <v>0</v>
      </c>
      <c r="S247" s="145">
        <v>0</v>
      </c>
      <c r="T247" s="146">
        <f t="shared" si="3"/>
        <v>0</v>
      </c>
      <c r="AR247" s="147" t="s">
        <v>318</v>
      </c>
      <c r="AT247" s="147" t="s">
        <v>302</v>
      </c>
      <c r="AU247" s="147" t="s">
        <v>90</v>
      </c>
      <c r="AY247" s="17" t="s">
        <v>299</v>
      </c>
      <c r="BE247" s="148">
        <f t="shared" si="4"/>
        <v>0</v>
      </c>
      <c r="BF247" s="148">
        <f t="shared" si="5"/>
        <v>0</v>
      </c>
      <c r="BG247" s="148">
        <f t="shared" si="6"/>
        <v>0</v>
      </c>
      <c r="BH247" s="148">
        <f t="shared" si="7"/>
        <v>0</v>
      </c>
      <c r="BI247" s="148">
        <f t="shared" si="8"/>
        <v>0</v>
      </c>
      <c r="BJ247" s="17" t="s">
        <v>88</v>
      </c>
      <c r="BK247" s="148">
        <f t="shared" si="9"/>
        <v>0</v>
      </c>
      <c r="BL247" s="17" t="s">
        <v>318</v>
      </c>
      <c r="BM247" s="147" t="s">
        <v>3790</v>
      </c>
    </row>
    <row r="248" spans="2:65" s="1" customFormat="1" ht="24.15" customHeight="1">
      <c r="B248" s="32"/>
      <c r="C248" s="136" t="s">
        <v>622</v>
      </c>
      <c r="D248" s="136" t="s">
        <v>302</v>
      </c>
      <c r="E248" s="137" t="s">
        <v>1746</v>
      </c>
      <c r="F248" s="138" t="s">
        <v>1747</v>
      </c>
      <c r="G248" s="139" t="s">
        <v>598</v>
      </c>
      <c r="H248" s="140">
        <v>1</v>
      </c>
      <c r="I248" s="141"/>
      <c r="J248" s="142">
        <f t="shared" si="0"/>
        <v>0</v>
      </c>
      <c r="K248" s="138" t="s">
        <v>1487</v>
      </c>
      <c r="L248" s="32"/>
      <c r="M248" s="143" t="s">
        <v>1</v>
      </c>
      <c r="N248" s="144" t="s">
        <v>46</v>
      </c>
      <c r="P248" s="145">
        <f t="shared" si="1"/>
        <v>0</v>
      </c>
      <c r="Q248" s="145">
        <v>0.45937</v>
      </c>
      <c r="R248" s="145">
        <f t="shared" si="2"/>
        <v>0.45937</v>
      </c>
      <c r="S248" s="145">
        <v>0</v>
      </c>
      <c r="T248" s="146">
        <f t="shared" si="3"/>
        <v>0</v>
      </c>
      <c r="AR248" s="147" t="s">
        <v>318</v>
      </c>
      <c r="AT248" s="147" t="s">
        <v>302</v>
      </c>
      <c r="AU248" s="147" t="s">
        <v>90</v>
      </c>
      <c r="AY248" s="17" t="s">
        <v>299</v>
      </c>
      <c r="BE248" s="148">
        <f t="shared" si="4"/>
        <v>0</v>
      </c>
      <c r="BF248" s="148">
        <f t="shared" si="5"/>
        <v>0</v>
      </c>
      <c r="BG248" s="148">
        <f t="shared" si="6"/>
        <v>0</v>
      </c>
      <c r="BH248" s="148">
        <f t="shared" si="7"/>
        <v>0</v>
      </c>
      <c r="BI248" s="148">
        <f t="shared" si="8"/>
        <v>0</v>
      </c>
      <c r="BJ248" s="17" t="s">
        <v>88</v>
      </c>
      <c r="BK248" s="148">
        <f t="shared" si="9"/>
        <v>0</v>
      </c>
      <c r="BL248" s="17" t="s">
        <v>318</v>
      </c>
      <c r="BM248" s="147" t="s">
        <v>3791</v>
      </c>
    </row>
    <row r="249" spans="2:65" s="1" customFormat="1" ht="24.15" customHeight="1">
      <c r="B249" s="32"/>
      <c r="C249" s="136" t="s">
        <v>626</v>
      </c>
      <c r="D249" s="136" t="s">
        <v>302</v>
      </c>
      <c r="E249" s="137" t="s">
        <v>3792</v>
      </c>
      <c r="F249" s="138" t="s">
        <v>3793</v>
      </c>
      <c r="G249" s="139" t="s">
        <v>647</v>
      </c>
      <c r="H249" s="140">
        <v>8.15</v>
      </c>
      <c r="I249" s="141"/>
      <c r="J249" s="142">
        <f t="shared" si="0"/>
        <v>0</v>
      </c>
      <c r="K249" s="138" t="s">
        <v>1487</v>
      </c>
      <c r="L249" s="32"/>
      <c r="M249" s="143" t="s">
        <v>1</v>
      </c>
      <c r="N249" s="144" t="s">
        <v>46</v>
      </c>
      <c r="P249" s="145">
        <f t="shared" si="1"/>
        <v>0</v>
      </c>
      <c r="Q249" s="145">
        <v>0</v>
      </c>
      <c r="R249" s="145">
        <f t="shared" si="2"/>
        <v>0</v>
      </c>
      <c r="S249" s="145">
        <v>0</v>
      </c>
      <c r="T249" s="146">
        <f t="shared" si="3"/>
        <v>0</v>
      </c>
      <c r="AR249" s="147" t="s">
        <v>318</v>
      </c>
      <c r="AT249" s="147" t="s">
        <v>302</v>
      </c>
      <c r="AU249" s="147" t="s">
        <v>90</v>
      </c>
      <c r="AY249" s="17" t="s">
        <v>299</v>
      </c>
      <c r="BE249" s="148">
        <f t="shared" si="4"/>
        <v>0</v>
      </c>
      <c r="BF249" s="148">
        <f t="shared" si="5"/>
        <v>0</v>
      </c>
      <c r="BG249" s="148">
        <f t="shared" si="6"/>
        <v>0</v>
      </c>
      <c r="BH249" s="148">
        <f t="shared" si="7"/>
        <v>0</v>
      </c>
      <c r="BI249" s="148">
        <f t="shared" si="8"/>
        <v>0</v>
      </c>
      <c r="BJ249" s="17" t="s">
        <v>88</v>
      </c>
      <c r="BK249" s="148">
        <f t="shared" si="9"/>
        <v>0</v>
      </c>
      <c r="BL249" s="17" t="s">
        <v>318</v>
      </c>
      <c r="BM249" s="147" t="s">
        <v>3794</v>
      </c>
    </row>
    <row r="250" spans="2:65" s="1" customFormat="1" ht="16.5" customHeight="1">
      <c r="B250" s="32"/>
      <c r="C250" s="136" t="s">
        <v>630</v>
      </c>
      <c r="D250" s="136" t="s">
        <v>302</v>
      </c>
      <c r="E250" s="137" t="s">
        <v>3808</v>
      </c>
      <c r="F250" s="138" t="s">
        <v>3809</v>
      </c>
      <c r="G250" s="139" t="s">
        <v>647</v>
      </c>
      <c r="H250" s="140">
        <v>8.15</v>
      </c>
      <c r="I250" s="141"/>
      <c r="J250" s="142">
        <f t="shared" si="0"/>
        <v>0</v>
      </c>
      <c r="K250" s="138" t="s">
        <v>1487</v>
      </c>
      <c r="L250" s="32"/>
      <c r="M250" s="143" t="s">
        <v>1</v>
      </c>
      <c r="N250" s="144" t="s">
        <v>46</v>
      </c>
      <c r="P250" s="145">
        <f t="shared" si="1"/>
        <v>0</v>
      </c>
      <c r="Q250" s="145">
        <v>1.9000000000000001E-4</v>
      </c>
      <c r="R250" s="145">
        <f t="shared" si="2"/>
        <v>1.5485000000000002E-3</v>
      </c>
      <c r="S250" s="145">
        <v>0</v>
      </c>
      <c r="T250" s="146">
        <f t="shared" si="3"/>
        <v>0</v>
      </c>
      <c r="AR250" s="147" t="s">
        <v>318</v>
      </c>
      <c r="AT250" s="147" t="s">
        <v>302</v>
      </c>
      <c r="AU250" s="147" t="s">
        <v>90</v>
      </c>
      <c r="AY250" s="17" t="s">
        <v>299</v>
      </c>
      <c r="BE250" s="148">
        <f t="shared" si="4"/>
        <v>0</v>
      </c>
      <c r="BF250" s="148">
        <f t="shared" si="5"/>
        <v>0</v>
      </c>
      <c r="BG250" s="148">
        <f t="shared" si="6"/>
        <v>0</v>
      </c>
      <c r="BH250" s="148">
        <f t="shared" si="7"/>
        <v>0</v>
      </c>
      <c r="BI250" s="148">
        <f t="shared" si="8"/>
        <v>0</v>
      </c>
      <c r="BJ250" s="17" t="s">
        <v>88</v>
      </c>
      <c r="BK250" s="148">
        <f t="shared" si="9"/>
        <v>0</v>
      </c>
      <c r="BL250" s="17" t="s">
        <v>318</v>
      </c>
      <c r="BM250" s="147" t="s">
        <v>3810</v>
      </c>
    </row>
    <row r="251" spans="2:65" s="1" customFormat="1" ht="24.15" customHeight="1">
      <c r="B251" s="32"/>
      <c r="C251" s="136" t="s">
        <v>634</v>
      </c>
      <c r="D251" s="136" t="s">
        <v>302</v>
      </c>
      <c r="E251" s="137" t="s">
        <v>3811</v>
      </c>
      <c r="F251" s="138" t="s">
        <v>3812</v>
      </c>
      <c r="G251" s="139" t="s">
        <v>647</v>
      </c>
      <c r="H251" s="140">
        <v>8.15</v>
      </c>
      <c r="I251" s="141"/>
      <c r="J251" s="142">
        <f t="shared" si="0"/>
        <v>0</v>
      </c>
      <c r="K251" s="138" t="s">
        <v>1487</v>
      </c>
      <c r="L251" s="32"/>
      <c r="M251" s="143" t="s">
        <v>1</v>
      </c>
      <c r="N251" s="144" t="s">
        <v>46</v>
      </c>
      <c r="P251" s="145">
        <f t="shared" si="1"/>
        <v>0</v>
      </c>
      <c r="Q251" s="145">
        <v>6.9999999999999994E-5</v>
      </c>
      <c r="R251" s="145">
        <f t="shared" si="2"/>
        <v>5.7049999999999994E-4</v>
      </c>
      <c r="S251" s="145">
        <v>0</v>
      </c>
      <c r="T251" s="146">
        <f t="shared" si="3"/>
        <v>0</v>
      </c>
      <c r="AR251" s="147" t="s">
        <v>318</v>
      </c>
      <c r="AT251" s="147" t="s">
        <v>302</v>
      </c>
      <c r="AU251" s="147" t="s">
        <v>90</v>
      </c>
      <c r="AY251" s="17" t="s">
        <v>299</v>
      </c>
      <c r="BE251" s="148">
        <f t="shared" si="4"/>
        <v>0</v>
      </c>
      <c r="BF251" s="148">
        <f t="shared" si="5"/>
        <v>0</v>
      </c>
      <c r="BG251" s="148">
        <f t="shared" si="6"/>
        <v>0</v>
      </c>
      <c r="BH251" s="148">
        <f t="shared" si="7"/>
        <v>0</v>
      </c>
      <c r="BI251" s="148">
        <f t="shared" si="8"/>
        <v>0</v>
      </c>
      <c r="BJ251" s="17" t="s">
        <v>88</v>
      </c>
      <c r="BK251" s="148">
        <f t="shared" si="9"/>
        <v>0</v>
      </c>
      <c r="BL251" s="17" t="s">
        <v>318</v>
      </c>
      <c r="BM251" s="147" t="s">
        <v>3813</v>
      </c>
    </row>
    <row r="252" spans="2:65" s="11" customFormat="1" ht="22.95" customHeight="1">
      <c r="B252" s="124"/>
      <c r="D252" s="125" t="s">
        <v>80</v>
      </c>
      <c r="E252" s="134" t="s">
        <v>1789</v>
      </c>
      <c r="F252" s="134" t="s">
        <v>1790</v>
      </c>
      <c r="I252" s="127"/>
      <c r="J252" s="135">
        <f>BK252</f>
        <v>0</v>
      </c>
      <c r="L252" s="124"/>
      <c r="M252" s="129"/>
      <c r="P252" s="130">
        <f>P253</f>
        <v>0</v>
      </c>
      <c r="R252" s="130">
        <f>R253</f>
        <v>0</v>
      </c>
      <c r="T252" s="131">
        <f>T253</f>
        <v>0</v>
      </c>
      <c r="AR252" s="125" t="s">
        <v>88</v>
      </c>
      <c r="AT252" s="132" t="s">
        <v>80</v>
      </c>
      <c r="AU252" s="132" t="s">
        <v>88</v>
      </c>
      <c r="AY252" s="125" t="s">
        <v>299</v>
      </c>
      <c r="BK252" s="133">
        <f>BK253</f>
        <v>0</v>
      </c>
    </row>
    <row r="253" spans="2:65" s="1" customFormat="1" ht="24.15" customHeight="1">
      <c r="B253" s="32"/>
      <c r="C253" s="136" t="s">
        <v>638</v>
      </c>
      <c r="D253" s="136" t="s">
        <v>302</v>
      </c>
      <c r="E253" s="137" t="s">
        <v>1791</v>
      </c>
      <c r="F253" s="138" t="s">
        <v>1792</v>
      </c>
      <c r="G253" s="139" t="s">
        <v>1636</v>
      </c>
      <c r="H253" s="140">
        <v>0.50800000000000001</v>
      </c>
      <c r="I253" s="141"/>
      <c r="J253" s="142">
        <f>ROUND(I253*H253,2)</f>
        <v>0</v>
      </c>
      <c r="K253" s="138" t="s">
        <v>1487</v>
      </c>
      <c r="L253" s="32"/>
      <c r="M253" s="153" t="s">
        <v>1</v>
      </c>
      <c r="N253" s="154" t="s">
        <v>46</v>
      </c>
      <c r="O253" s="155"/>
      <c r="P253" s="156">
        <f>O253*H253</f>
        <v>0</v>
      </c>
      <c r="Q253" s="156">
        <v>0</v>
      </c>
      <c r="R253" s="156">
        <f>Q253*H253</f>
        <v>0</v>
      </c>
      <c r="S253" s="156">
        <v>0</v>
      </c>
      <c r="T253" s="157">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3814</v>
      </c>
    </row>
    <row r="254" spans="2:65" s="1" customFormat="1" ht="6.9" customHeight="1">
      <c r="B254" s="44"/>
      <c r="C254" s="45"/>
      <c r="D254" s="45"/>
      <c r="E254" s="45"/>
      <c r="F254" s="45"/>
      <c r="G254" s="45"/>
      <c r="H254" s="45"/>
      <c r="I254" s="45"/>
      <c r="J254" s="45"/>
      <c r="K254" s="45"/>
      <c r="L254" s="32"/>
    </row>
  </sheetData>
  <sheetProtection algorithmName="SHA-512" hashValue="d9QBU0mO8u/HXaIxc1shZhBnNEvuxkjLTfLd9w2c1UjmNc24b1vDj3UBeg3WWvVUvskT+6QWNCWJq5eCRM6MQw==" saltValue="4Os4d94OR/K60EAyU1mjErnrRLPyw01uyqq2mErJ/1drdviwwgUerBi155kcJ9PIM4LRGV8YWMBV8eEhqdt82g==" spinCount="100000" sheet="1" objects="1" scenarios="1" formatColumns="0" formatRows="0" autoFilter="0"/>
  <autoFilter ref="C125:K253" xr:uid="{00000000-0009-0000-0000-00001A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615"/>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180</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3883</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ROUND((SUM(BE128:BE614)),  2)</f>
        <v>0</v>
      </c>
      <c r="I35" s="96">
        <v>0.21</v>
      </c>
      <c r="J35" s="86">
        <f>ROUND(((SUM(BE128:BE614))*I35),  2)</f>
        <v>0</v>
      </c>
      <c r="L35" s="32"/>
    </row>
    <row r="36" spans="2:12" s="1" customFormat="1" ht="14.4" customHeight="1">
      <c r="B36" s="32"/>
      <c r="E36" s="27" t="s">
        <v>47</v>
      </c>
      <c r="F36" s="86">
        <f>ROUND((SUM(BF128:BF614)),  2)</f>
        <v>0</v>
      </c>
      <c r="I36" s="96">
        <v>0.12</v>
      </c>
      <c r="J36" s="86">
        <f>ROUND(((SUM(BF128:BF614))*I36),  2)</f>
        <v>0</v>
      </c>
      <c r="L36" s="32"/>
    </row>
    <row r="37" spans="2:12" s="1" customFormat="1" ht="14.4" hidden="1" customHeight="1">
      <c r="B37" s="32"/>
      <c r="E37" s="27" t="s">
        <v>48</v>
      </c>
      <c r="F37" s="86">
        <f>ROUND((SUM(BG128:BG614)),  2)</f>
        <v>0</v>
      </c>
      <c r="I37" s="96">
        <v>0.21</v>
      </c>
      <c r="J37" s="86">
        <f>0</f>
        <v>0</v>
      </c>
      <c r="L37" s="32"/>
    </row>
    <row r="38" spans="2:12" s="1" customFormat="1" ht="14.4" hidden="1" customHeight="1">
      <c r="B38" s="32"/>
      <c r="E38" s="27" t="s">
        <v>49</v>
      </c>
      <c r="F38" s="86">
        <f>ROUND((SUM(BH128:BH614)),  2)</f>
        <v>0</v>
      </c>
      <c r="I38" s="96">
        <v>0.12</v>
      </c>
      <c r="J38" s="86">
        <f>0</f>
        <v>0</v>
      </c>
      <c r="L38" s="32"/>
    </row>
    <row r="39" spans="2:12" s="1" customFormat="1" ht="14.4" hidden="1" customHeight="1">
      <c r="B39" s="32"/>
      <c r="E39" s="27" t="s">
        <v>50</v>
      </c>
      <c r="F39" s="86">
        <f>ROUND((SUM(BI128:BI614)),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02.03 - Řad 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1476</v>
      </c>
      <c r="E99" s="110"/>
      <c r="F99" s="110"/>
      <c r="G99" s="110"/>
      <c r="H99" s="110"/>
      <c r="I99" s="110"/>
      <c r="J99" s="111">
        <f>J129</f>
        <v>0</v>
      </c>
      <c r="L99" s="108"/>
    </row>
    <row r="100" spans="2:47" s="9" customFormat="1" ht="19.95" customHeight="1">
      <c r="B100" s="112"/>
      <c r="D100" s="113" t="s">
        <v>1477</v>
      </c>
      <c r="E100" s="114"/>
      <c r="F100" s="114"/>
      <c r="G100" s="114"/>
      <c r="H100" s="114"/>
      <c r="I100" s="114"/>
      <c r="J100" s="115">
        <f>J130</f>
        <v>0</v>
      </c>
      <c r="L100" s="112"/>
    </row>
    <row r="101" spans="2:47" s="9" customFormat="1" ht="19.95" customHeight="1">
      <c r="B101" s="112"/>
      <c r="D101" s="113" t="s">
        <v>1479</v>
      </c>
      <c r="E101" s="114"/>
      <c r="F101" s="114"/>
      <c r="G101" s="114"/>
      <c r="H101" s="114"/>
      <c r="I101" s="114"/>
      <c r="J101" s="115">
        <f>J342</f>
        <v>0</v>
      </c>
      <c r="L101" s="112"/>
    </row>
    <row r="102" spans="2:47" s="9" customFormat="1" ht="19.95" customHeight="1">
      <c r="B102" s="112"/>
      <c r="D102" s="113" t="s">
        <v>2495</v>
      </c>
      <c r="E102" s="114"/>
      <c r="F102" s="114"/>
      <c r="G102" s="114"/>
      <c r="H102" s="114"/>
      <c r="I102" s="114"/>
      <c r="J102" s="115">
        <f>J352</f>
        <v>0</v>
      </c>
      <c r="L102" s="112"/>
    </row>
    <row r="103" spans="2:47" s="9" customFormat="1" ht="19.95" customHeight="1">
      <c r="B103" s="112"/>
      <c r="D103" s="113" t="s">
        <v>1481</v>
      </c>
      <c r="E103" s="114"/>
      <c r="F103" s="114"/>
      <c r="G103" s="114"/>
      <c r="H103" s="114"/>
      <c r="I103" s="114"/>
      <c r="J103" s="115">
        <f>J596</f>
        <v>0</v>
      </c>
      <c r="L103" s="112"/>
    </row>
    <row r="104" spans="2:47" s="8" customFormat="1" ht="24.9" customHeight="1">
      <c r="B104" s="108"/>
      <c r="D104" s="109" t="s">
        <v>3885</v>
      </c>
      <c r="E104" s="110"/>
      <c r="F104" s="110"/>
      <c r="G104" s="110"/>
      <c r="H104" s="110"/>
      <c r="I104" s="110"/>
      <c r="J104" s="111">
        <f>J598</f>
        <v>0</v>
      </c>
      <c r="L104" s="108"/>
    </row>
    <row r="105" spans="2:47" s="9" customFormat="1" ht="19.95" customHeight="1">
      <c r="B105" s="112"/>
      <c r="D105" s="113" t="s">
        <v>3886</v>
      </c>
      <c r="E105" s="114"/>
      <c r="F105" s="114"/>
      <c r="G105" s="114"/>
      <c r="H105" s="114"/>
      <c r="I105" s="114"/>
      <c r="J105" s="115">
        <f>J599</f>
        <v>0</v>
      </c>
      <c r="L105" s="112"/>
    </row>
    <row r="106" spans="2:47" s="9" customFormat="1" ht="19.95" customHeight="1">
      <c r="B106" s="112"/>
      <c r="D106" s="113" t="s">
        <v>3887</v>
      </c>
      <c r="E106" s="114"/>
      <c r="F106" s="114"/>
      <c r="G106" s="114"/>
      <c r="H106" s="114"/>
      <c r="I106" s="114"/>
      <c r="J106" s="115">
        <f>J609</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70" t="str">
        <f>E7</f>
        <v>TÁBOR - STOKLASNÁ LHOTA, VODOVOD A KANALIZACE</v>
      </c>
      <c r="F116" s="271"/>
      <c r="G116" s="271"/>
      <c r="H116" s="271"/>
      <c r="L116" s="32"/>
    </row>
    <row r="117" spans="2:63" ht="12" customHeight="1">
      <c r="B117" s="20"/>
      <c r="C117" s="27" t="s">
        <v>264</v>
      </c>
      <c r="L117" s="20"/>
    </row>
    <row r="118" spans="2:63" s="1" customFormat="1" ht="16.5" customHeight="1">
      <c r="B118" s="32"/>
      <c r="E118" s="270" t="s">
        <v>3631</v>
      </c>
      <c r="F118" s="269"/>
      <c r="G118" s="269"/>
      <c r="H118" s="269"/>
      <c r="L118" s="32"/>
    </row>
    <row r="119" spans="2:63" s="1" customFormat="1" ht="12" customHeight="1">
      <c r="B119" s="32"/>
      <c r="C119" s="27" t="s">
        <v>266</v>
      </c>
      <c r="L119" s="32"/>
    </row>
    <row r="120" spans="2:63" s="1" customFormat="1" ht="16.5" customHeight="1">
      <c r="B120" s="32"/>
      <c r="E120" s="247" t="str">
        <f>E11</f>
        <v>02.03 - Řad 1</v>
      </c>
      <c r="F120" s="269"/>
      <c r="G120" s="269"/>
      <c r="H120" s="269"/>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28. 4. 2025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Jaroslav Pelnář</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P129+P598</f>
        <v>0</v>
      </c>
      <c r="Q128" s="53"/>
      <c r="R128" s="121">
        <f>R129+R598</f>
        <v>651.28449624999985</v>
      </c>
      <c r="S128" s="53"/>
      <c r="T128" s="122">
        <f>T129+T598</f>
        <v>0</v>
      </c>
      <c r="AT128" s="17" t="s">
        <v>80</v>
      </c>
      <c r="AU128" s="17" t="s">
        <v>273</v>
      </c>
      <c r="BK128" s="123">
        <f>BK129+BK598</f>
        <v>0</v>
      </c>
    </row>
    <row r="129" spans="2:65" s="11" customFormat="1" ht="25.95" customHeight="1">
      <c r="B129" s="124"/>
      <c r="D129" s="125" t="s">
        <v>80</v>
      </c>
      <c r="E129" s="126" t="s">
        <v>1482</v>
      </c>
      <c r="F129" s="126" t="s">
        <v>1483</v>
      </c>
      <c r="I129" s="127"/>
      <c r="J129" s="128">
        <f>BK129</f>
        <v>0</v>
      </c>
      <c r="L129" s="124"/>
      <c r="M129" s="129"/>
      <c r="P129" s="130">
        <f>P130+P342+P352+P596</f>
        <v>0</v>
      </c>
      <c r="R129" s="130">
        <f>R130+R342+R352+R596</f>
        <v>651.25521624999988</v>
      </c>
      <c r="T129" s="131">
        <f>T130+T342+T352+T596</f>
        <v>0</v>
      </c>
      <c r="AR129" s="125" t="s">
        <v>88</v>
      </c>
      <c r="AT129" s="132" t="s">
        <v>80</v>
      </c>
      <c r="AU129" s="132" t="s">
        <v>81</v>
      </c>
      <c r="AY129" s="125" t="s">
        <v>299</v>
      </c>
      <c r="BK129" s="133">
        <f>BK130+BK342+BK352+BK596</f>
        <v>0</v>
      </c>
    </row>
    <row r="130" spans="2:65" s="11" customFormat="1" ht="22.95" customHeight="1">
      <c r="B130" s="124"/>
      <c r="D130" s="125" t="s">
        <v>80</v>
      </c>
      <c r="E130" s="134" t="s">
        <v>88</v>
      </c>
      <c r="F130" s="134" t="s">
        <v>1448</v>
      </c>
      <c r="I130" s="127"/>
      <c r="J130" s="135">
        <f>BK130</f>
        <v>0</v>
      </c>
      <c r="L130" s="124"/>
      <c r="M130" s="129"/>
      <c r="P130" s="130">
        <f>SUM(P131:P341)</f>
        <v>0</v>
      </c>
      <c r="R130" s="130">
        <f>SUM(R131:R341)</f>
        <v>643.93224264999992</v>
      </c>
      <c r="T130" s="131">
        <f>SUM(T131:T341)</f>
        <v>0</v>
      </c>
      <c r="AR130" s="125" t="s">
        <v>88</v>
      </c>
      <c r="AT130" s="132" t="s">
        <v>80</v>
      </c>
      <c r="AU130" s="132" t="s">
        <v>88</v>
      </c>
      <c r="AY130" s="125" t="s">
        <v>299</v>
      </c>
      <c r="BK130" s="133">
        <f>SUM(BK131:BK341)</f>
        <v>0</v>
      </c>
    </row>
    <row r="131" spans="2:65" s="1" customFormat="1" ht="24.15" customHeight="1">
      <c r="B131" s="32"/>
      <c r="C131" s="136" t="s">
        <v>88</v>
      </c>
      <c r="D131" s="136" t="s">
        <v>302</v>
      </c>
      <c r="E131" s="137" t="s">
        <v>1484</v>
      </c>
      <c r="F131" s="138" t="s">
        <v>1485</v>
      </c>
      <c r="G131" s="139" t="s">
        <v>1486</v>
      </c>
      <c r="H131" s="140">
        <v>1008</v>
      </c>
      <c r="I131" s="141"/>
      <c r="J131" s="142">
        <f>ROUND(I131*H131,2)</f>
        <v>0</v>
      </c>
      <c r="K131" s="138" t="s">
        <v>3585</v>
      </c>
      <c r="L131" s="32"/>
      <c r="M131" s="143" t="s">
        <v>1</v>
      </c>
      <c r="N131" s="144" t="s">
        <v>46</v>
      </c>
      <c r="P131" s="145">
        <f>O131*H131</f>
        <v>0</v>
      </c>
      <c r="Q131" s="145">
        <v>3.0000000000000001E-5</v>
      </c>
      <c r="R131" s="145">
        <f>Q131*H131</f>
        <v>3.024E-2</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3888</v>
      </c>
    </row>
    <row r="132" spans="2:65" s="1" customFormat="1" ht="19.2">
      <c r="B132" s="32"/>
      <c r="D132" s="149" t="s">
        <v>308</v>
      </c>
      <c r="F132" s="150" t="s">
        <v>3889</v>
      </c>
      <c r="I132" s="151"/>
      <c r="L132" s="32"/>
      <c r="M132" s="152"/>
      <c r="T132" s="56"/>
      <c r="AT132" s="17" t="s">
        <v>308</v>
      </c>
      <c r="AU132" s="17" t="s">
        <v>90</v>
      </c>
    </row>
    <row r="133" spans="2:65" s="12" customFormat="1">
      <c r="B133" s="170"/>
      <c r="D133" s="149" t="s">
        <v>1489</v>
      </c>
      <c r="E133" s="171" t="s">
        <v>1</v>
      </c>
      <c r="F133" s="172" t="s">
        <v>3890</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3891</v>
      </c>
      <c r="H134" s="179">
        <v>899.35</v>
      </c>
      <c r="I134" s="180"/>
      <c r="L134" s="176"/>
      <c r="M134" s="181"/>
      <c r="T134" s="182"/>
      <c r="AT134" s="177" t="s">
        <v>1489</v>
      </c>
      <c r="AU134" s="177" t="s">
        <v>90</v>
      </c>
      <c r="AV134" s="13" t="s">
        <v>90</v>
      </c>
      <c r="AW134" s="13" t="s">
        <v>36</v>
      </c>
      <c r="AX134" s="13" t="s">
        <v>81</v>
      </c>
      <c r="AY134" s="177" t="s">
        <v>299</v>
      </c>
    </row>
    <row r="135" spans="2:65" s="13" customFormat="1">
      <c r="B135" s="176"/>
      <c r="D135" s="149" t="s">
        <v>1489</v>
      </c>
      <c r="E135" s="177" t="s">
        <v>1</v>
      </c>
      <c r="F135" s="178" t="s">
        <v>3892</v>
      </c>
      <c r="H135" s="179">
        <v>35.973999999999997</v>
      </c>
      <c r="I135" s="180"/>
      <c r="L135" s="176"/>
      <c r="M135" s="181"/>
      <c r="T135" s="182"/>
      <c r="AT135" s="177" t="s">
        <v>1489</v>
      </c>
      <c r="AU135" s="177" t="s">
        <v>90</v>
      </c>
      <c r="AV135" s="13" t="s">
        <v>90</v>
      </c>
      <c r="AW135" s="13" t="s">
        <v>36</v>
      </c>
      <c r="AX135" s="13" t="s">
        <v>81</v>
      </c>
      <c r="AY135" s="177" t="s">
        <v>299</v>
      </c>
    </row>
    <row r="136" spans="2:65" s="12" customFormat="1">
      <c r="B136" s="170"/>
      <c r="D136" s="149" t="s">
        <v>1489</v>
      </c>
      <c r="E136" s="171" t="s">
        <v>1</v>
      </c>
      <c r="F136" s="172" t="s">
        <v>3893</v>
      </c>
      <c r="H136" s="171" t="s">
        <v>1</v>
      </c>
      <c r="I136" s="173"/>
      <c r="L136" s="170"/>
      <c r="M136" s="174"/>
      <c r="T136" s="175"/>
      <c r="AT136" s="171" t="s">
        <v>1489</v>
      </c>
      <c r="AU136" s="171" t="s">
        <v>90</v>
      </c>
      <c r="AV136" s="12" t="s">
        <v>88</v>
      </c>
      <c r="AW136" s="12" t="s">
        <v>36</v>
      </c>
      <c r="AX136" s="12" t="s">
        <v>81</v>
      </c>
      <c r="AY136" s="171" t="s">
        <v>299</v>
      </c>
    </row>
    <row r="137" spans="2:65" s="15" customFormat="1">
      <c r="B137" s="190"/>
      <c r="D137" s="149" t="s">
        <v>1489</v>
      </c>
      <c r="E137" s="191" t="s">
        <v>1</v>
      </c>
      <c r="F137" s="192" t="s">
        <v>1549</v>
      </c>
      <c r="H137" s="193">
        <v>935.32400000000007</v>
      </c>
      <c r="I137" s="194"/>
      <c r="L137" s="190"/>
      <c r="M137" s="195"/>
      <c r="T137" s="196"/>
      <c r="AT137" s="191" t="s">
        <v>1489</v>
      </c>
      <c r="AU137" s="191" t="s">
        <v>90</v>
      </c>
      <c r="AV137" s="15" t="s">
        <v>298</v>
      </c>
      <c r="AW137" s="15" t="s">
        <v>36</v>
      </c>
      <c r="AX137" s="15" t="s">
        <v>81</v>
      </c>
      <c r="AY137" s="191" t="s">
        <v>299</v>
      </c>
    </row>
    <row r="138" spans="2:65" s="13" customFormat="1">
      <c r="B138" s="176"/>
      <c r="D138" s="149" t="s">
        <v>1489</v>
      </c>
      <c r="E138" s="177" t="s">
        <v>1</v>
      </c>
      <c r="F138" s="178" t="s">
        <v>3894</v>
      </c>
      <c r="H138" s="179">
        <v>1008</v>
      </c>
      <c r="I138" s="180"/>
      <c r="L138" s="176"/>
      <c r="M138" s="181"/>
      <c r="T138" s="182"/>
      <c r="AT138" s="177" t="s">
        <v>1489</v>
      </c>
      <c r="AU138" s="177" t="s">
        <v>90</v>
      </c>
      <c r="AV138" s="13" t="s">
        <v>90</v>
      </c>
      <c r="AW138" s="13" t="s">
        <v>36</v>
      </c>
      <c r="AX138" s="13" t="s">
        <v>81</v>
      </c>
      <c r="AY138" s="177" t="s">
        <v>299</v>
      </c>
    </row>
    <row r="139" spans="2:65" s="15" customFormat="1">
      <c r="B139" s="190"/>
      <c r="D139" s="149" t="s">
        <v>1489</v>
      </c>
      <c r="E139" s="191" t="s">
        <v>1</v>
      </c>
      <c r="F139" s="192" t="s">
        <v>1549</v>
      </c>
      <c r="H139" s="193">
        <v>1008</v>
      </c>
      <c r="I139" s="194"/>
      <c r="L139" s="190"/>
      <c r="M139" s="195"/>
      <c r="T139" s="196"/>
      <c r="AT139" s="191" t="s">
        <v>1489</v>
      </c>
      <c r="AU139" s="191" t="s">
        <v>90</v>
      </c>
      <c r="AV139" s="15" t="s">
        <v>298</v>
      </c>
      <c r="AW139" s="15" t="s">
        <v>36</v>
      </c>
      <c r="AX139" s="15" t="s">
        <v>88</v>
      </c>
      <c r="AY139" s="191" t="s">
        <v>299</v>
      </c>
    </row>
    <row r="140" spans="2:65" s="1" customFormat="1" ht="24.15" customHeight="1">
      <c r="B140" s="32"/>
      <c r="C140" s="136" t="s">
        <v>90</v>
      </c>
      <c r="D140" s="136" t="s">
        <v>302</v>
      </c>
      <c r="E140" s="137" t="s">
        <v>1497</v>
      </c>
      <c r="F140" s="138" t="s">
        <v>1498</v>
      </c>
      <c r="G140" s="139" t="s">
        <v>1499</v>
      </c>
      <c r="H140" s="140">
        <v>252</v>
      </c>
      <c r="I140" s="141"/>
      <c r="J140" s="142">
        <f>ROUND(I140*H140,2)</f>
        <v>0</v>
      </c>
      <c r="K140" s="138" t="s">
        <v>3585</v>
      </c>
      <c r="L140" s="32"/>
      <c r="M140" s="143" t="s">
        <v>1</v>
      </c>
      <c r="N140" s="144" t="s">
        <v>46</v>
      </c>
      <c r="P140" s="145">
        <f>O140*H140</f>
        <v>0</v>
      </c>
      <c r="Q140" s="145">
        <v>0</v>
      </c>
      <c r="R140" s="145">
        <f>Q140*H140</f>
        <v>0</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3895</v>
      </c>
    </row>
    <row r="141" spans="2:65" s="12" customFormat="1">
      <c r="B141" s="170"/>
      <c r="D141" s="149" t="s">
        <v>1489</v>
      </c>
      <c r="E141" s="171" t="s">
        <v>1</v>
      </c>
      <c r="F141" s="172" t="s">
        <v>3890</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3891</v>
      </c>
      <c r="H142" s="179">
        <v>899.35</v>
      </c>
      <c r="I142" s="180"/>
      <c r="L142" s="176"/>
      <c r="M142" s="181"/>
      <c r="T142" s="182"/>
      <c r="AT142" s="177" t="s">
        <v>1489</v>
      </c>
      <c r="AU142" s="177" t="s">
        <v>90</v>
      </c>
      <c r="AV142" s="13" t="s">
        <v>90</v>
      </c>
      <c r="AW142" s="13" t="s">
        <v>36</v>
      </c>
      <c r="AX142" s="13" t="s">
        <v>81</v>
      </c>
      <c r="AY142" s="177" t="s">
        <v>299</v>
      </c>
    </row>
    <row r="143" spans="2:65" s="13" customFormat="1">
      <c r="B143" s="176"/>
      <c r="D143" s="149" t="s">
        <v>1489</v>
      </c>
      <c r="E143" s="177" t="s">
        <v>1</v>
      </c>
      <c r="F143" s="178" t="s">
        <v>3892</v>
      </c>
      <c r="H143" s="179">
        <v>35.973999999999997</v>
      </c>
      <c r="I143" s="180"/>
      <c r="L143" s="176"/>
      <c r="M143" s="181"/>
      <c r="T143" s="182"/>
      <c r="AT143" s="177" t="s">
        <v>1489</v>
      </c>
      <c r="AU143" s="177" t="s">
        <v>90</v>
      </c>
      <c r="AV143" s="13" t="s">
        <v>90</v>
      </c>
      <c r="AW143" s="13" t="s">
        <v>36</v>
      </c>
      <c r="AX143" s="13" t="s">
        <v>81</v>
      </c>
      <c r="AY143" s="177" t="s">
        <v>299</v>
      </c>
    </row>
    <row r="144" spans="2:65" s="15" customFormat="1">
      <c r="B144" s="190"/>
      <c r="D144" s="149" t="s">
        <v>1489</v>
      </c>
      <c r="E144" s="191" t="s">
        <v>1</v>
      </c>
      <c r="F144" s="192" t="s">
        <v>1549</v>
      </c>
      <c r="H144" s="193">
        <v>935.32400000000007</v>
      </c>
      <c r="I144" s="194"/>
      <c r="L144" s="190"/>
      <c r="M144" s="195"/>
      <c r="T144" s="196"/>
      <c r="AT144" s="191" t="s">
        <v>1489</v>
      </c>
      <c r="AU144" s="191" t="s">
        <v>90</v>
      </c>
      <c r="AV144" s="15" t="s">
        <v>298</v>
      </c>
      <c r="AW144" s="15" t="s">
        <v>36</v>
      </c>
      <c r="AX144" s="15" t="s">
        <v>81</v>
      </c>
      <c r="AY144" s="191" t="s">
        <v>299</v>
      </c>
    </row>
    <row r="145" spans="2:65" s="13" customFormat="1">
      <c r="B145" s="176"/>
      <c r="D145" s="149" t="s">
        <v>1489</v>
      </c>
      <c r="E145" s="177" t="s">
        <v>1</v>
      </c>
      <c r="F145" s="178" t="s">
        <v>3896</v>
      </c>
      <c r="H145" s="179">
        <v>252</v>
      </c>
      <c r="I145" s="180"/>
      <c r="L145" s="176"/>
      <c r="M145" s="181"/>
      <c r="T145" s="182"/>
      <c r="AT145" s="177" t="s">
        <v>1489</v>
      </c>
      <c r="AU145" s="177" t="s">
        <v>90</v>
      </c>
      <c r="AV145" s="13" t="s">
        <v>90</v>
      </c>
      <c r="AW145" s="13" t="s">
        <v>36</v>
      </c>
      <c r="AX145" s="13" t="s">
        <v>81</v>
      </c>
      <c r="AY145" s="177" t="s">
        <v>299</v>
      </c>
    </row>
    <row r="146" spans="2:65" s="15" customFormat="1">
      <c r="B146" s="190"/>
      <c r="D146" s="149" t="s">
        <v>1489</v>
      </c>
      <c r="E146" s="191" t="s">
        <v>1</v>
      </c>
      <c r="F146" s="192" t="s">
        <v>1549</v>
      </c>
      <c r="H146" s="193">
        <v>252</v>
      </c>
      <c r="I146" s="194"/>
      <c r="L146" s="190"/>
      <c r="M146" s="195"/>
      <c r="T146" s="196"/>
      <c r="AT146" s="191" t="s">
        <v>1489</v>
      </c>
      <c r="AU146" s="191" t="s">
        <v>90</v>
      </c>
      <c r="AV146" s="15" t="s">
        <v>298</v>
      </c>
      <c r="AW146" s="15" t="s">
        <v>36</v>
      </c>
      <c r="AX146" s="15" t="s">
        <v>88</v>
      </c>
      <c r="AY146" s="191" t="s">
        <v>299</v>
      </c>
    </row>
    <row r="147" spans="2:65" s="1" customFormat="1" ht="24.15" customHeight="1">
      <c r="B147" s="32"/>
      <c r="C147" s="136" t="s">
        <v>298</v>
      </c>
      <c r="D147" s="136" t="s">
        <v>302</v>
      </c>
      <c r="E147" s="137" t="s">
        <v>1502</v>
      </c>
      <c r="F147" s="138" t="s">
        <v>3897</v>
      </c>
      <c r="G147" s="139" t="s">
        <v>647</v>
      </c>
      <c r="H147" s="140">
        <v>2.85</v>
      </c>
      <c r="I147" s="141"/>
      <c r="J147" s="142">
        <f>ROUND(I147*H147,2)</f>
        <v>0</v>
      </c>
      <c r="K147" s="138" t="s">
        <v>3585</v>
      </c>
      <c r="L147" s="32"/>
      <c r="M147" s="143" t="s">
        <v>1</v>
      </c>
      <c r="N147" s="144" t="s">
        <v>46</v>
      </c>
      <c r="P147" s="145">
        <f>O147*H147</f>
        <v>0</v>
      </c>
      <c r="Q147" s="145">
        <v>1.269E-2</v>
      </c>
      <c r="R147" s="145">
        <f>Q147*H147</f>
        <v>3.6166500000000004E-2</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3898</v>
      </c>
    </row>
    <row r="148" spans="2:65" s="12" customFormat="1">
      <c r="B148" s="170"/>
      <c r="D148" s="149" t="s">
        <v>1489</v>
      </c>
      <c r="E148" s="171" t="s">
        <v>1</v>
      </c>
      <c r="F148" s="172" t="s">
        <v>3899</v>
      </c>
      <c r="H148" s="171" t="s">
        <v>1</v>
      </c>
      <c r="I148" s="173"/>
      <c r="L148" s="170"/>
      <c r="M148" s="174"/>
      <c r="T148" s="175"/>
      <c r="AT148" s="171" t="s">
        <v>1489</v>
      </c>
      <c r="AU148" s="171" t="s">
        <v>90</v>
      </c>
      <c r="AV148" s="12" t="s">
        <v>88</v>
      </c>
      <c r="AW148" s="12" t="s">
        <v>36</v>
      </c>
      <c r="AX148" s="12" t="s">
        <v>81</v>
      </c>
      <c r="AY148" s="171" t="s">
        <v>299</v>
      </c>
    </row>
    <row r="149" spans="2:65" s="13" customFormat="1">
      <c r="B149" s="176"/>
      <c r="D149" s="149" t="s">
        <v>1489</v>
      </c>
      <c r="E149" s="177" t="s">
        <v>1</v>
      </c>
      <c r="F149" s="178" t="s">
        <v>3900</v>
      </c>
      <c r="H149" s="179">
        <v>2.85</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2.85</v>
      </c>
      <c r="I150" s="187"/>
      <c r="L150" s="183"/>
      <c r="M150" s="188"/>
      <c r="T150" s="189"/>
      <c r="AT150" s="184" t="s">
        <v>1489</v>
      </c>
      <c r="AU150" s="184" t="s">
        <v>90</v>
      </c>
      <c r="AV150" s="14" t="s">
        <v>318</v>
      </c>
      <c r="AW150" s="14" t="s">
        <v>36</v>
      </c>
      <c r="AX150" s="14" t="s">
        <v>88</v>
      </c>
      <c r="AY150" s="184" t="s">
        <v>299</v>
      </c>
    </row>
    <row r="151" spans="2:65" s="1" customFormat="1" ht="24.15" customHeight="1">
      <c r="B151" s="32"/>
      <c r="C151" s="136" t="s">
        <v>318</v>
      </c>
      <c r="D151" s="136" t="s">
        <v>302</v>
      </c>
      <c r="E151" s="137" t="s">
        <v>1508</v>
      </c>
      <c r="F151" s="138" t="s">
        <v>1509</v>
      </c>
      <c r="G151" s="139" t="s">
        <v>647</v>
      </c>
      <c r="H151" s="140">
        <v>6.8</v>
      </c>
      <c r="I151" s="141"/>
      <c r="J151" s="142">
        <f>ROUND(I151*H151,2)</f>
        <v>0</v>
      </c>
      <c r="K151" s="138" t="s">
        <v>3585</v>
      </c>
      <c r="L151" s="32"/>
      <c r="M151" s="143" t="s">
        <v>1</v>
      </c>
      <c r="N151" s="144" t="s">
        <v>46</v>
      </c>
      <c r="P151" s="145">
        <f>O151*H151</f>
        <v>0</v>
      </c>
      <c r="Q151" s="145">
        <v>3.6900000000000002E-2</v>
      </c>
      <c r="R151" s="145">
        <f>Q151*H151</f>
        <v>0.25092000000000003</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3901</v>
      </c>
    </row>
    <row r="152" spans="2:65" s="12" customFormat="1">
      <c r="B152" s="170"/>
      <c r="D152" s="149" t="s">
        <v>1489</v>
      </c>
      <c r="E152" s="171" t="s">
        <v>1</v>
      </c>
      <c r="F152" s="172" t="s">
        <v>3899</v>
      </c>
      <c r="H152" s="171" t="s">
        <v>1</v>
      </c>
      <c r="I152" s="173"/>
      <c r="L152" s="170"/>
      <c r="M152" s="174"/>
      <c r="T152" s="175"/>
      <c r="AT152" s="171" t="s">
        <v>1489</v>
      </c>
      <c r="AU152" s="171" t="s">
        <v>90</v>
      </c>
      <c r="AV152" s="12" t="s">
        <v>88</v>
      </c>
      <c r="AW152" s="12" t="s">
        <v>36</v>
      </c>
      <c r="AX152" s="12" t="s">
        <v>81</v>
      </c>
      <c r="AY152" s="171" t="s">
        <v>299</v>
      </c>
    </row>
    <row r="153" spans="2:65" s="13" customFormat="1">
      <c r="B153" s="176"/>
      <c r="D153" s="149" t="s">
        <v>1489</v>
      </c>
      <c r="E153" s="177" t="s">
        <v>1</v>
      </c>
      <c r="F153" s="178" t="s">
        <v>3902</v>
      </c>
      <c r="H153" s="179">
        <v>5.85</v>
      </c>
      <c r="I153" s="180"/>
      <c r="L153" s="176"/>
      <c r="M153" s="181"/>
      <c r="T153" s="182"/>
      <c r="AT153" s="177" t="s">
        <v>1489</v>
      </c>
      <c r="AU153" s="177" t="s">
        <v>90</v>
      </c>
      <c r="AV153" s="13" t="s">
        <v>90</v>
      </c>
      <c r="AW153" s="13" t="s">
        <v>36</v>
      </c>
      <c r="AX153" s="13" t="s">
        <v>81</v>
      </c>
      <c r="AY153" s="177" t="s">
        <v>299</v>
      </c>
    </row>
    <row r="154" spans="2:65" s="13" customFormat="1">
      <c r="B154" s="176"/>
      <c r="D154" s="149" t="s">
        <v>1489</v>
      </c>
      <c r="E154" s="177" t="s">
        <v>1</v>
      </c>
      <c r="F154" s="178" t="s">
        <v>3903</v>
      </c>
      <c r="H154" s="179">
        <v>0.95</v>
      </c>
      <c r="I154" s="180"/>
      <c r="L154" s="176"/>
      <c r="M154" s="181"/>
      <c r="T154" s="182"/>
      <c r="AT154" s="177" t="s">
        <v>1489</v>
      </c>
      <c r="AU154" s="177" t="s">
        <v>90</v>
      </c>
      <c r="AV154" s="13" t="s">
        <v>90</v>
      </c>
      <c r="AW154" s="13" t="s">
        <v>36</v>
      </c>
      <c r="AX154" s="13" t="s">
        <v>81</v>
      </c>
      <c r="AY154" s="177" t="s">
        <v>299</v>
      </c>
    </row>
    <row r="155" spans="2:65" s="14" customFormat="1">
      <c r="B155" s="183"/>
      <c r="D155" s="149" t="s">
        <v>1489</v>
      </c>
      <c r="E155" s="184" t="s">
        <v>1</v>
      </c>
      <c r="F155" s="185" t="s">
        <v>1496</v>
      </c>
      <c r="H155" s="186">
        <v>6.8</v>
      </c>
      <c r="I155" s="187"/>
      <c r="L155" s="183"/>
      <c r="M155" s="188"/>
      <c r="T155" s="189"/>
      <c r="AT155" s="184" t="s">
        <v>1489</v>
      </c>
      <c r="AU155" s="184" t="s">
        <v>90</v>
      </c>
      <c r="AV155" s="14" t="s">
        <v>318</v>
      </c>
      <c r="AW155" s="14" t="s">
        <v>36</v>
      </c>
      <c r="AX155" s="14" t="s">
        <v>88</v>
      </c>
      <c r="AY155" s="184" t="s">
        <v>299</v>
      </c>
    </row>
    <row r="156" spans="2:65" s="1" customFormat="1" ht="24.15" customHeight="1">
      <c r="B156" s="32"/>
      <c r="C156" s="136" t="s">
        <v>323</v>
      </c>
      <c r="D156" s="136" t="s">
        <v>302</v>
      </c>
      <c r="E156" s="137" t="s">
        <v>3904</v>
      </c>
      <c r="F156" s="138" t="s">
        <v>1572</v>
      </c>
      <c r="G156" s="139" t="s">
        <v>1520</v>
      </c>
      <c r="H156" s="140">
        <v>37.664000000000001</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3905</v>
      </c>
    </row>
    <row r="157" spans="2:65" s="12" customFormat="1">
      <c r="B157" s="170"/>
      <c r="D157" s="149" t="s">
        <v>1489</v>
      </c>
      <c r="E157" s="171" t="s">
        <v>1</v>
      </c>
      <c r="F157" s="172" t="s">
        <v>3899</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E158" s="177" t="s">
        <v>1</v>
      </c>
      <c r="F158" s="178" t="s">
        <v>3906</v>
      </c>
      <c r="H158" s="179">
        <v>13.180999999999999</v>
      </c>
      <c r="I158" s="180"/>
      <c r="L158" s="176"/>
      <c r="M158" s="181"/>
      <c r="T158" s="182"/>
      <c r="AT158" s="177" t="s">
        <v>1489</v>
      </c>
      <c r="AU158" s="177" t="s">
        <v>90</v>
      </c>
      <c r="AV158" s="13" t="s">
        <v>90</v>
      </c>
      <c r="AW158" s="13" t="s">
        <v>36</v>
      </c>
      <c r="AX158" s="13" t="s">
        <v>81</v>
      </c>
      <c r="AY158" s="177" t="s">
        <v>299</v>
      </c>
    </row>
    <row r="159" spans="2:65" s="13" customFormat="1">
      <c r="B159" s="176"/>
      <c r="D159" s="149" t="s">
        <v>1489</v>
      </c>
      <c r="E159" s="177" t="s">
        <v>1</v>
      </c>
      <c r="F159" s="178" t="s">
        <v>3907</v>
      </c>
      <c r="H159" s="179">
        <v>21.177</v>
      </c>
      <c r="I159" s="180"/>
      <c r="L159" s="176"/>
      <c r="M159" s="181"/>
      <c r="T159" s="182"/>
      <c r="AT159" s="177" t="s">
        <v>1489</v>
      </c>
      <c r="AU159" s="177" t="s">
        <v>90</v>
      </c>
      <c r="AV159" s="13" t="s">
        <v>90</v>
      </c>
      <c r="AW159" s="13" t="s">
        <v>36</v>
      </c>
      <c r="AX159" s="13" t="s">
        <v>81</v>
      </c>
      <c r="AY159" s="177" t="s">
        <v>299</v>
      </c>
    </row>
    <row r="160" spans="2:65" s="13" customFormat="1">
      <c r="B160" s="176"/>
      <c r="D160" s="149" t="s">
        <v>1489</v>
      </c>
      <c r="E160" s="177" t="s">
        <v>1</v>
      </c>
      <c r="F160" s="178" t="s">
        <v>3908</v>
      </c>
      <c r="H160" s="179">
        <v>3.306</v>
      </c>
      <c r="I160" s="180"/>
      <c r="L160" s="176"/>
      <c r="M160" s="181"/>
      <c r="T160" s="182"/>
      <c r="AT160" s="177" t="s">
        <v>1489</v>
      </c>
      <c r="AU160" s="177" t="s">
        <v>90</v>
      </c>
      <c r="AV160" s="13" t="s">
        <v>90</v>
      </c>
      <c r="AW160" s="13" t="s">
        <v>36</v>
      </c>
      <c r="AX160" s="13" t="s">
        <v>81</v>
      </c>
      <c r="AY160" s="177" t="s">
        <v>299</v>
      </c>
    </row>
    <row r="161" spans="2:65" s="14" customFormat="1">
      <c r="B161" s="183"/>
      <c r="D161" s="149" t="s">
        <v>1489</v>
      </c>
      <c r="E161" s="184" t="s">
        <v>1</v>
      </c>
      <c r="F161" s="185" t="s">
        <v>1496</v>
      </c>
      <c r="H161" s="186">
        <v>37.663999999999994</v>
      </c>
      <c r="I161" s="187"/>
      <c r="L161" s="183"/>
      <c r="M161" s="188"/>
      <c r="T161" s="189"/>
      <c r="AT161" s="184" t="s">
        <v>1489</v>
      </c>
      <c r="AU161" s="184" t="s">
        <v>90</v>
      </c>
      <c r="AV161" s="14" t="s">
        <v>318</v>
      </c>
      <c r="AW161" s="14" t="s">
        <v>36</v>
      </c>
      <c r="AX161" s="14" t="s">
        <v>88</v>
      </c>
      <c r="AY161" s="184" t="s">
        <v>299</v>
      </c>
    </row>
    <row r="162" spans="2:65" s="1" customFormat="1" ht="33" customHeight="1">
      <c r="B162" s="32"/>
      <c r="C162" s="136" t="s">
        <v>328</v>
      </c>
      <c r="D162" s="136" t="s">
        <v>302</v>
      </c>
      <c r="E162" s="137" t="s">
        <v>1803</v>
      </c>
      <c r="F162" s="138" t="s">
        <v>1804</v>
      </c>
      <c r="G162" s="139" t="s">
        <v>1520</v>
      </c>
      <c r="H162" s="140">
        <v>304.86500000000001</v>
      </c>
      <c r="I162" s="141"/>
      <c r="J162" s="142">
        <f>ROUND(I162*H162,2)</f>
        <v>0</v>
      </c>
      <c r="K162" s="138" t="s">
        <v>3585</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3909</v>
      </c>
    </row>
    <row r="163" spans="2:65" s="12" customFormat="1">
      <c r="B163" s="170"/>
      <c r="D163" s="149" t="s">
        <v>1489</v>
      </c>
      <c r="E163" s="171" t="s">
        <v>1</v>
      </c>
      <c r="F163" s="172" t="s">
        <v>3910</v>
      </c>
      <c r="H163" s="171" t="s">
        <v>1</v>
      </c>
      <c r="I163" s="173"/>
      <c r="L163" s="170"/>
      <c r="M163" s="174"/>
      <c r="T163" s="175"/>
      <c r="AT163" s="171" t="s">
        <v>1489</v>
      </c>
      <c r="AU163" s="171" t="s">
        <v>90</v>
      </c>
      <c r="AV163" s="12" t="s">
        <v>88</v>
      </c>
      <c r="AW163" s="12" t="s">
        <v>36</v>
      </c>
      <c r="AX163" s="12" t="s">
        <v>81</v>
      </c>
      <c r="AY163" s="171" t="s">
        <v>299</v>
      </c>
    </row>
    <row r="164" spans="2:65" s="12" customFormat="1">
      <c r="B164" s="170"/>
      <c r="D164" s="149" t="s">
        <v>1489</v>
      </c>
      <c r="E164" s="171" t="s">
        <v>1</v>
      </c>
      <c r="F164" s="172" t="s">
        <v>3911</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E165" s="177" t="s">
        <v>1</v>
      </c>
      <c r="F165" s="178" t="s">
        <v>3912</v>
      </c>
      <c r="H165" s="179">
        <v>304.86500000000001</v>
      </c>
      <c r="I165" s="180"/>
      <c r="L165" s="176"/>
      <c r="M165" s="181"/>
      <c r="T165" s="182"/>
      <c r="AT165" s="177" t="s">
        <v>1489</v>
      </c>
      <c r="AU165" s="177" t="s">
        <v>90</v>
      </c>
      <c r="AV165" s="13" t="s">
        <v>90</v>
      </c>
      <c r="AW165" s="13" t="s">
        <v>36</v>
      </c>
      <c r="AX165" s="13" t="s">
        <v>81</v>
      </c>
      <c r="AY165" s="177" t="s">
        <v>299</v>
      </c>
    </row>
    <row r="166" spans="2:65" s="14" customFormat="1">
      <c r="B166" s="183"/>
      <c r="D166" s="149" t="s">
        <v>1489</v>
      </c>
      <c r="E166" s="184" t="s">
        <v>1</v>
      </c>
      <c r="F166" s="185" t="s">
        <v>1496</v>
      </c>
      <c r="H166" s="186">
        <v>304.86500000000001</v>
      </c>
      <c r="I166" s="187"/>
      <c r="L166" s="183"/>
      <c r="M166" s="188"/>
      <c r="T166" s="189"/>
      <c r="AT166" s="184" t="s">
        <v>1489</v>
      </c>
      <c r="AU166" s="184" t="s">
        <v>90</v>
      </c>
      <c r="AV166" s="14" t="s">
        <v>318</v>
      </c>
      <c r="AW166" s="14" t="s">
        <v>36</v>
      </c>
      <c r="AX166" s="14" t="s">
        <v>88</v>
      </c>
      <c r="AY166" s="184" t="s">
        <v>299</v>
      </c>
    </row>
    <row r="167" spans="2:65" s="1" customFormat="1" ht="33" customHeight="1">
      <c r="B167" s="32"/>
      <c r="C167" s="136" t="s">
        <v>333</v>
      </c>
      <c r="D167" s="136" t="s">
        <v>302</v>
      </c>
      <c r="E167" s="137" t="s">
        <v>1811</v>
      </c>
      <c r="F167" s="138" t="s">
        <v>1812</v>
      </c>
      <c r="G167" s="139" t="s">
        <v>1520</v>
      </c>
      <c r="H167" s="140">
        <v>85.361999999999995</v>
      </c>
      <c r="I167" s="141"/>
      <c r="J167" s="142">
        <f>ROUND(I167*H167,2)</f>
        <v>0</v>
      </c>
      <c r="K167" s="138" t="s">
        <v>3585</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3913</v>
      </c>
    </row>
    <row r="168" spans="2:65" s="12" customFormat="1">
      <c r="B168" s="170"/>
      <c r="D168" s="149" t="s">
        <v>1489</v>
      </c>
      <c r="E168" s="171" t="s">
        <v>1</v>
      </c>
      <c r="F168" s="172" t="s">
        <v>3899</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3914</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3915</v>
      </c>
      <c r="H170" s="171" t="s">
        <v>1</v>
      </c>
      <c r="I170" s="173"/>
      <c r="L170" s="170"/>
      <c r="M170" s="174"/>
      <c r="T170" s="175"/>
      <c r="AT170" s="171" t="s">
        <v>1489</v>
      </c>
      <c r="AU170" s="171" t="s">
        <v>90</v>
      </c>
      <c r="AV170" s="12" t="s">
        <v>88</v>
      </c>
      <c r="AW170" s="12" t="s">
        <v>36</v>
      </c>
      <c r="AX170" s="12" t="s">
        <v>81</v>
      </c>
      <c r="AY170" s="171" t="s">
        <v>299</v>
      </c>
    </row>
    <row r="171" spans="2:65" s="13" customFormat="1" ht="20.399999999999999">
      <c r="B171" s="176"/>
      <c r="D171" s="149" t="s">
        <v>1489</v>
      </c>
      <c r="E171" s="177" t="s">
        <v>1</v>
      </c>
      <c r="F171" s="178" t="s">
        <v>3916</v>
      </c>
      <c r="H171" s="179">
        <v>24.419</v>
      </c>
      <c r="I171" s="180"/>
      <c r="L171" s="176"/>
      <c r="M171" s="181"/>
      <c r="T171" s="182"/>
      <c r="AT171" s="177" t="s">
        <v>1489</v>
      </c>
      <c r="AU171" s="177" t="s">
        <v>90</v>
      </c>
      <c r="AV171" s="13" t="s">
        <v>90</v>
      </c>
      <c r="AW171" s="13" t="s">
        <v>36</v>
      </c>
      <c r="AX171" s="13" t="s">
        <v>81</v>
      </c>
      <c r="AY171" s="177" t="s">
        <v>299</v>
      </c>
    </row>
    <row r="172" spans="2:65" s="12" customFormat="1">
      <c r="B172" s="170"/>
      <c r="D172" s="149" t="s">
        <v>1489</v>
      </c>
      <c r="E172" s="171" t="s">
        <v>1</v>
      </c>
      <c r="F172" s="172" t="s">
        <v>3917</v>
      </c>
      <c r="H172" s="171" t="s">
        <v>1</v>
      </c>
      <c r="I172" s="173"/>
      <c r="L172" s="170"/>
      <c r="M172" s="174"/>
      <c r="T172" s="175"/>
      <c r="AT172" s="171" t="s">
        <v>1489</v>
      </c>
      <c r="AU172" s="171" t="s">
        <v>90</v>
      </c>
      <c r="AV172" s="12" t="s">
        <v>88</v>
      </c>
      <c r="AW172" s="12" t="s">
        <v>36</v>
      </c>
      <c r="AX172" s="12" t="s">
        <v>81</v>
      </c>
      <c r="AY172" s="171" t="s">
        <v>299</v>
      </c>
    </row>
    <row r="173" spans="2:65" s="13" customFormat="1" ht="20.399999999999999">
      <c r="B173" s="176"/>
      <c r="D173" s="149" t="s">
        <v>1489</v>
      </c>
      <c r="E173" s="177" t="s">
        <v>1</v>
      </c>
      <c r="F173" s="178" t="s">
        <v>3918</v>
      </c>
      <c r="H173" s="179">
        <v>134.905</v>
      </c>
      <c r="I173" s="180"/>
      <c r="L173" s="176"/>
      <c r="M173" s="181"/>
      <c r="T173" s="182"/>
      <c r="AT173" s="177" t="s">
        <v>1489</v>
      </c>
      <c r="AU173" s="177" t="s">
        <v>90</v>
      </c>
      <c r="AV173" s="13" t="s">
        <v>90</v>
      </c>
      <c r="AW173" s="13" t="s">
        <v>36</v>
      </c>
      <c r="AX173" s="13" t="s">
        <v>81</v>
      </c>
      <c r="AY173" s="177" t="s">
        <v>299</v>
      </c>
    </row>
    <row r="174" spans="2:65" s="13" customFormat="1" ht="20.399999999999999">
      <c r="B174" s="176"/>
      <c r="D174" s="149" t="s">
        <v>1489</v>
      </c>
      <c r="E174" s="177" t="s">
        <v>1</v>
      </c>
      <c r="F174" s="178" t="s">
        <v>3919</v>
      </c>
      <c r="H174" s="179">
        <v>119.432</v>
      </c>
      <c r="I174" s="180"/>
      <c r="L174" s="176"/>
      <c r="M174" s="181"/>
      <c r="T174" s="182"/>
      <c r="AT174" s="177" t="s">
        <v>1489</v>
      </c>
      <c r="AU174" s="177" t="s">
        <v>90</v>
      </c>
      <c r="AV174" s="13" t="s">
        <v>90</v>
      </c>
      <c r="AW174" s="13" t="s">
        <v>36</v>
      </c>
      <c r="AX174" s="13" t="s">
        <v>81</v>
      </c>
      <c r="AY174" s="177" t="s">
        <v>299</v>
      </c>
    </row>
    <row r="175" spans="2:65" s="13" customFormat="1" ht="20.399999999999999">
      <c r="B175" s="176"/>
      <c r="D175" s="149" t="s">
        <v>1489</v>
      </c>
      <c r="E175" s="177" t="s">
        <v>1</v>
      </c>
      <c r="F175" s="178" t="s">
        <v>3920</v>
      </c>
      <c r="H175" s="179">
        <v>118.57</v>
      </c>
      <c r="I175" s="180"/>
      <c r="L175" s="176"/>
      <c r="M175" s="181"/>
      <c r="T175" s="182"/>
      <c r="AT175" s="177" t="s">
        <v>1489</v>
      </c>
      <c r="AU175" s="177" t="s">
        <v>90</v>
      </c>
      <c r="AV175" s="13" t="s">
        <v>90</v>
      </c>
      <c r="AW175" s="13" t="s">
        <v>36</v>
      </c>
      <c r="AX175" s="13" t="s">
        <v>81</v>
      </c>
      <c r="AY175" s="177" t="s">
        <v>299</v>
      </c>
    </row>
    <row r="176" spans="2:65" s="12" customFormat="1">
      <c r="B176" s="170"/>
      <c r="D176" s="149" t="s">
        <v>1489</v>
      </c>
      <c r="E176" s="171" t="s">
        <v>1</v>
      </c>
      <c r="F176" s="172" t="s">
        <v>3921</v>
      </c>
      <c r="H176" s="171" t="s">
        <v>1</v>
      </c>
      <c r="I176" s="173"/>
      <c r="L176" s="170"/>
      <c r="M176" s="174"/>
      <c r="T176" s="175"/>
      <c r="AT176" s="171" t="s">
        <v>1489</v>
      </c>
      <c r="AU176" s="171" t="s">
        <v>90</v>
      </c>
      <c r="AV176" s="12" t="s">
        <v>88</v>
      </c>
      <c r="AW176" s="12" t="s">
        <v>36</v>
      </c>
      <c r="AX176" s="12" t="s">
        <v>81</v>
      </c>
      <c r="AY176" s="171" t="s">
        <v>299</v>
      </c>
    </row>
    <row r="177" spans="2:51" s="12" customFormat="1">
      <c r="B177" s="170"/>
      <c r="D177" s="149" t="s">
        <v>1489</v>
      </c>
      <c r="E177" s="171" t="s">
        <v>1</v>
      </c>
      <c r="F177" s="172" t="s">
        <v>3917</v>
      </c>
      <c r="H177" s="171" t="s">
        <v>1</v>
      </c>
      <c r="I177" s="173"/>
      <c r="L177" s="170"/>
      <c r="M177" s="174"/>
      <c r="T177" s="175"/>
      <c r="AT177" s="171" t="s">
        <v>1489</v>
      </c>
      <c r="AU177" s="171" t="s">
        <v>90</v>
      </c>
      <c r="AV177" s="12" t="s">
        <v>88</v>
      </c>
      <c r="AW177" s="12" t="s">
        <v>36</v>
      </c>
      <c r="AX177" s="12" t="s">
        <v>81</v>
      </c>
      <c r="AY177" s="171" t="s">
        <v>299</v>
      </c>
    </row>
    <row r="178" spans="2:51" s="13" customFormat="1" ht="20.399999999999999">
      <c r="B178" s="176"/>
      <c r="D178" s="149" t="s">
        <v>1489</v>
      </c>
      <c r="E178" s="177" t="s">
        <v>1</v>
      </c>
      <c r="F178" s="178" t="s">
        <v>3922</v>
      </c>
      <c r="H178" s="179">
        <v>188.91</v>
      </c>
      <c r="I178" s="180"/>
      <c r="L178" s="176"/>
      <c r="M178" s="181"/>
      <c r="T178" s="182"/>
      <c r="AT178" s="177" t="s">
        <v>1489</v>
      </c>
      <c r="AU178" s="177" t="s">
        <v>90</v>
      </c>
      <c r="AV178" s="13" t="s">
        <v>90</v>
      </c>
      <c r="AW178" s="13" t="s">
        <v>36</v>
      </c>
      <c r="AX178" s="13" t="s">
        <v>81</v>
      </c>
      <c r="AY178" s="177" t="s">
        <v>299</v>
      </c>
    </row>
    <row r="179" spans="2:51" s="13" customFormat="1" ht="20.399999999999999">
      <c r="B179" s="176"/>
      <c r="D179" s="149" t="s">
        <v>1489</v>
      </c>
      <c r="E179" s="177" t="s">
        <v>1</v>
      </c>
      <c r="F179" s="178" t="s">
        <v>3923</v>
      </c>
      <c r="H179" s="179">
        <v>38.292000000000002</v>
      </c>
      <c r="I179" s="180"/>
      <c r="L179" s="176"/>
      <c r="M179" s="181"/>
      <c r="T179" s="182"/>
      <c r="AT179" s="177" t="s">
        <v>1489</v>
      </c>
      <c r="AU179" s="177" t="s">
        <v>90</v>
      </c>
      <c r="AV179" s="13" t="s">
        <v>90</v>
      </c>
      <c r="AW179" s="13" t="s">
        <v>36</v>
      </c>
      <c r="AX179" s="13" t="s">
        <v>81</v>
      </c>
      <c r="AY179" s="177" t="s">
        <v>299</v>
      </c>
    </row>
    <row r="180" spans="2:51" s="13" customFormat="1" ht="20.399999999999999">
      <c r="B180" s="176"/>
      <c r="D180" s="149" t="s">
        <v>1489</v>
      </c>
      <c r="E180" s="177" t="s">
        <v>1</v>
      </c>
      <c r="F180" s="178" t="s">
        <v>3924</v>
      </c>
      <c r="H180" s="179">
        <v>110.248</v>
      </c>
      <c r="I180" s="180"/>
      <c r="L180" s="176"/>
      <c r="M180" s="181"/>
      <c r="T180" s="182"/>
      <c r="AT180" s="177" t="s">
        <v>1489</v>
      </c>
      <c r="AU180" s="177" t="s">
        <v>90</v>
      </c>
      <c r="AV180" s="13" t="s">
        <v>90</v>
      </c>
      <c r="AW180" s="13" t="s">
        <v>36</v>
      </c>
      <c r="AX180" s="13" t="s">
        <v>81</v>
      </c>
      <c r="AY180" s="177" t="s">
        <v>299</v>
      </c>
    </row>
    <row r="181" spans="2:51" s="13" customFormat="1" ht="20.399999999999999">
      <c r="B181" s="176"/>
      <c r="D181" s="149" t="s">
        <v>1489</v>
      </c>
      <c r="E181" s="177" t="s">
        <v>1</v>
      </c>
      <c r="F181" s="178" t="s">
        <v>3925</v>
      </c>
      <c r="H181" s="179">
        <v>155.89599999999999</v>
      </c>
      <c r="I181" s="180"/>
      <c r="L181" s="176"/>
      <c r="M181" s="181"/>
      <c r="T181" s="182"/>
      <c r="AT181" s="177" t="s">
        <v>1489</v>
      </c>
      <c r="AU181" s="177" t="s">
        <v>90</v>
      </c>
      <c r="AV181" s="13" t="s">
        <v>90</v>
      </c>
      <c r="AW181" s="13" t="s">
        <v>36</v>
      </c>
      <c r="AX181" s="13" t="s">
        <v>81</v>
      </c>
      <c r="AY181" s="177" t="s">
        <v>299</v>
      </c>
    </row>
    <row r="182" spans="2:51" s="13" customFormat="1" ht="20.399999999999999">
      <c r="B182" s="176"/>
      <c r="D182" s="149" t="s">
        <v>1489</v>
      </c>
      <c r="E182" s="177" t="s">
        <v>1</v>
      </c>
      <c r="F182" s="178" t="s">
        <v>3926</v>
      </c>
      <c r="H182" s="179">
        <v>163.196</v>
      </c>
      <c r="I182" s="180"/>
      <c r="L182" s="176"/>
      <c r="M182" s="181"/>
      <c r="T182" s="182"/>
      <c r="AT182" s="177" t="s">
        <v>1489</v>
      </c>
      <c r="AU182" s="177" t="s">
        <v>90</v>
      </c>
      <c r="AV182" s="13" t="s">
        <v>90</v>
      </c>
      <c r="AW182" s="13" t="s">
        <v>36</v>
      </c>
      <c r="AX182" s="13" t="s">
        <v>81</v>
      </c>
      <c r="AY182" s="177" t="s">
        <v>299</v>
      </c>
    </row>
    <row r="183" spans="2:51" s="13" customFormat="1" ht="20.399999999999999">
      <c r="B183" s="176"/>
      <c r="D183" s="149" t="s">
        <v>1489</v>
      </c>
      <c r="E183" s="177" t="s">
        <v>1</v>
      </c>
      <c r="F183" s="178" t="s">
        <v>3927</v>
      </c>
      <c r="H183" s="179">
        <v>120.574</v>
      </c>
      <c r="I183" s="180"/>
      <c r="L183" s="176"/>
      <c r="M183" s="181"/>
      <c r="T183" s="182"/>
      <c r="AT183" s="177" t="s">
        <v>1489</v>
      </c>
      <c r="AU183" s="177" t="s">
        <v>90</v>
      </c>
      <c r="AV183" s="13" t="s">
        <v>90</v>
      </c>
      <c r="AW183" s="13" t="s">
        <v>36</v>
      </c>
      <c r="AX183" s="13" t="s">
        <v>81</v>
      </c>
      <c r="AY183" s="177" t="s">
        <v>299</v>
      </c>
    </row>
    <row r="184" spans="2:51" s="12" customFormat="1">
      <c r="B184" s="170"/>
      <c r="D184" s="149" t="s">
        <v>1489</v>
      </c>
      <c r="E184" s="171" t="s">
        <v>1</v>
      </c>
      <c r="F184" s="172" t="s">
        <v>3928</v>
      </c>
      <c r="H184" s="171" t="s">
        <v>1</v>
      </c>
      <c r="I184" s="173"/>
      <c r="L184" s="170"/>
      <c r="M184" s="174"/>
      <c r="T184" s="175"/>
      <c r="AT184" s="171" t="s">
        <v>1489</v>
      </c>
      <c r="AU184" s="171" t="s">
        <v>90</v>
      </c>
      <c r="AV184" s="12" t="s">
        <v>88</v>
      </c>
      <c r="AW184" s="12" t="s">
        <v>36</v>
      </c>
      <c r="AX184" s="12" t="s">
        <v>81</v>
      </c>
      <c r="AY184" s="171" t="s">
        <v>299</v>
      </c>
    </row>
    <row r="185" spans="2:51" s="12" customFormat="1">
      <c r="B185" s="170"/>
      <c r="D185" s="149" t="s">
        <v>1489</v>
      </c>
      <c r="E185" s="171" t="s">
        <v>1</v>
      </c>
      <c r="F185" s="172" t="s">
        <v>3917</v>
      </c>
      <c r="H185" s="171" t="s">
        <v>1</v>
      </c>
      <c r="I185" s="173"/>
      <c r="L185" s="170"/>
      <c r="M185" s="174"/>
      <c r="T185" s="175"/>
      <c r="AT185" s="171" t="s">
        <v>1489</v>
      </c>
      <c r="AU185" s="171" t="s">
        <v>90</v>
      </c>
      <c r="AV185" s="12" t="s">
        <v>88</v>
      </c>
      <c r="AW185" s="12" t="s">
        <v>36</v>
      </c>
      <c r="AX185" s="12" t="s">
        <v>81</v>
      </c>
      <c r="AY185" s="171" t="s">
        <v>299</v>
      </c>
    </row>
    <row r="186" spans="2:51" s="13" customFormat="1" ht="20.399999999999999">
      <c r="B186" s="176"/>
      <c r="D186" s="149" t="s">
        <v>1489</v>
      </c>
      <c r="E186" s="177" t="s">
        <v>1</v>
      </c>
      <c r="F186" s="178" t="s">
        <v>3929</v>
      </c>
      <c r="H186" s="179">
        <v>28.998000000000001</v>
      </c>
      <c r="I186" s="180"/>
      <c r="L186" s="176"/>
      <c r="M186" s="181"/>
      <c r="T186" s="182"/>
      <c r="AT186" s="177" t="s">
        <v>1489</v>
      </c>
      <c r="AU186" s="177" t="s">
        <v>90</v>
      </c>
      <c r="AV186" s="13" t="s">
        <v>90</v>
      </c>
      <c r="AW186" s="13" t="s">
        <v>36</v>
      </c>
      <c r="AX186" s="13" t="s">
        <v>81</v>
      </c>
      <c r="AY186" s="177" t="s">
        <v>299</v>
      </c>
    </row>
    <row r="187" spans="2:51" s="12" customFormat="1">
      <c r="B187" s="170"/>
      <c r="D187" s="149" t="s">
        <v>1489</v>
      </c>
      <c r="E187" s="171" t="s">
        <v>1</v>
      </c>
      <c r="F187" s="172" t="s">
        <v>3930</v>
      </c>
      <c r="H187" s="171" t="s">
        <v>1</v>
      </c>
      <c r="I187" s="173"/>
      <c r="L187" s="170"/>
      <c r="M187" s="174"/>
      <c r="T187" s="175"/>
      <c r="AT187" s="171" t="s">
        <v>1489</v>
      </c>
      <c r="AU187" s="171" t="s">
        <v>90</v>
      </c>
      <c r="AV187" s="12" t="s">
        <v>88</v>
      </c>
      <c r="AW187" s="12" t="s">
        <v>36</v>
      </c>
      <c r="AX187" s="12" t="s">
        <v>81</v>
      </c>
      <c r="AY187" s="171" t="s">
        <v>299</v>
      </c>
    </row>
    <row r="188" spans="2:51" s="13" customFormat="1">
      <c r="B188" s="176"/>
      <c r="D188" s="149" t="s">
        <v>1489</v>
      </c>
      <c r="E188" s="177" t="s">
        <v>1</v>
      </c>
      <c r="F188" s="178" t="s">
        <v>3931</v>
      </c>
      <c r="H188" s="179">
        <v>16.02</v>
      </c>
      <c r="I188" s="180"/>
      <c r="L188" s="176"/>
      <c r="M188" s="181"/>
      <c r="T188" s="182"/>
      <c r="AT188" s="177" t="s">
        <v>1489</v>
      </c>
      <c r="AU188" s="177" t="s">
        <v>90</v>
      </c>
      <c r="AV188" s="13" t="s">
        <v>90</v>
      </c>
      <c r="AW188" s="13" t="s">
        <v>36</v>
      </c>
      <c r="AX188" s="13" t="s">
        <v>81</v>
      </c>
      <c r="AY188" s="177" t="s">
        <v>299</v>
      </c>
    </row>
    <row r="189" spans="2:51" s="15" customFormat="1">
      <c r="B189" s="190"/>
      <c r="D189" s="149" t="s">
        <v>1489</v>
      </c>
      <c r="E189" s="191" t="s">
        <v>1</v>
      </c>
      <c r="F189" s="192" t="s">
        <v>1549</v>
      </c>
      <c r="H189" s="193">
        <v>1219.46</v>
      </c>
      <c r="I189" s="194"/>
      <c r="L189" s="190"/>
      <c r="M189" s="195"/>
      <c r="T189" s="196"/>
      <c r="AT189" s="191" t="s">
        <v>1489</v>
      </c>
      <c r="AU189" s="191" t="s">
        <v>90</v>
      </c>
      <c r="AV189" s="15" t="s">
        <v>298</v>
      </c>
      <c r="AW189" s="15" t="s">
        <v>36</v>
      </c>
      <c r="AX189" s="15" t="s">
        <v>81</v>
      </c>
      <c r="AY189" s="191" t="s">
        <v>299</v>
      </c>
    </row>
    <row r="190" spans="2:51" s="12" customFormat="1">
      <c r="B190" s="170"/>
      <c r="D190" s="149" t="s">
        <v>1489</v>
      </c>
      <c r="E190" s="171" t="s">
        <v>1</v>
      </c>
      <c r="F190" s="172" t="s">
        <v>3932</v>
      </c>
      <c r="H190" s="171" t="s">
        <v>1</v>
      </c>
      <c r="I190" s="173"/>
      <c r="L190" s="170"/>
      <c r="M190" s="174"/>
      <c r="T190" s="175"/>
      <c r="AT190" s="171" t="s">
        <v>1489</v>
      </c>
      <c r="AU190" s="171" t="s">
        <v>90</v>
      </c>
      <c r="AV190" s="12" t="s">
        <v>88</v>
      </c>
      <c r="AW190" s="12" t="s">
        <v>36</v>
      </c>
      <c r="AX190" s="12" t="s">
        <v>81</v>
      </c>
      <c r="AY190" s="171" t="s">
        <v>299</v>
      </c>
    </row>
    <row r="191" spans="2:51" s="13" customFormat="1">
      <c r="B191" s="176"/>
      <c r="D191" s="149" t="s">
        <v>1489</v>
      </c>
      <c r="E191" s="177" t="s">
        <v>1</v>
      </c>
      <c r="F191" s="178" t="s">
        <v>3933</v>
      </c>
      <c r="H191" s="179">
        <v>85.361999999999995</v>
      </c>
      <c r="I191" s="180"/>
      <c r="L191" s="176"/>
      <c r="M191" s="181"/>
      <c r="T191" s="182"/>
      <c r="AT191" s="177" t="s">
        <v>1489</v>
      </c>
      <c r="AU191" s="177" t="s">
        <v>90</v>
      </c>
      <c r="AV191" s="13" t="s">
        <v>90</v>
      </c>
      <c r="AW191" s="13" t="s">
        <v>36</v>
      </c>
      <c r="AX191" s="13" t="s">
        <v>81</v>
      </c>
      <c r="AY191" s="177" t="s">
        <v>299</v>
      </c>
    </row>
    <row r="192" spans="2:51" s="15" customFormat="1">
      <c r="B192" s="190"/>
      <c r="D192" s="149" t="s">
        <v>1489</v>
      </c>
      <c r="E192" s="191" t="s">
        <v>1</v>
      </c>
      <c r="F192" s="192" t="s">
        <v>1549</v>
      </c>
      <c r="H192" s="193">
        <v>85.361999999999995</v>
      </c>
      <c r="I192" s="194"/>
      <c r="L192" s="190"/>
      <c r="M192" s="195"/>
      <c r="T192" s="196"/>
      <c r="AT192" s="191" t="s">
        <v>1489</v>
      </c>
      <c r="AU192" s="191" t="s">
        <v>90</v>
      </c>
      <c r="AV192" s="15" t="s">
        <v>298</v>
      </c>
      <c r="AW192" s="15" t="s">
        <v>36</v>
      </c>
      <c r="AX192" s="15" t="s">
        <v>88</v>
      </c>
      <c r="AY192" s="191" t="s">
        <v>299</v>
      </c>
    </row>
    <row r="193" spans="2:65" s="1" customFormat="1" ht="33" customHeight="1">
      <c r="B193" s="32"/>
      <c r="C193" s="136" t="s">
        <v>337</v>
      </c>
      <c r="D193" s="136" t="s">
        <v>302</v>
      </c>
      <c r="E193" s="137" t="s">
        <v>1815</v>
      </c>
      <c r="F193" s="138" t="s">
        <v>1816</v>
      </c>
      <c r="G193" s="139" t="s">
        <v>1520</v>
      </c>
      <c r="H193" s="140">
        <v>829.23299999999995</v>
      </c>
      <c r="I193" s="141"/>
      <c r="J193" s="142">
        <f>ROUND(I193*H193,2)</f>
        <v>0</v>
      </c>
      <c r="K193" s="138" t="s">
        <v>3585</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3934</v>
      </c>
    </row>
    <row r="194" spans="2:65" s="12" customFormat="1">
      <c r="B194" s="170"/>
      <c r="D194" s="149" t="s">
        <v>1489</v>
      </c>
      <c r="E194" s="171" t="s">
        <v>1</v>
      </c>
      <c r="F194" s="172" t="s">
        <v>3910</v>
      </c>
      <c r="H194" s="171" t="s">
        <v>1</v>
      </c>
      <c r="I194" s="173"/>
      <c r="L194" s="170"/>
      <c r="M194" s="174"/>
      <c r="T194" s="175"/>
      <c r="AT194" s="171" t="s">
        <v>1489</v>
      </c>
      <c r="AU194" s="171" t="s">
        <v>90</v>
      </c>
      <c r="AV194" s="12" t="s">
        <v>88</v>
      </c>
      <c r="AW194" s="12" t="s">
        <v>36</v>
      </c>
      <c r="AX194" s="12" t="s">
        <v>81</v>
      </c>
      <c r="AY194" s="171" t="s">
        <v>299</v>
      </c>
    </row>
    <row r="195" spans="2:65" s="12" customFormat="1">
      <c r="B195" s="170"/>
      <c r="D195" s="149" t="s">
        <v>1489</v>
      </c>
      <c r="E195" s="171" t="s">
        <v>1</v>
      </c>
      <c r="F195" s="172" t="s">
        <v>3935</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E196" s="177" t="s">
        <v>1</v>
      </c>
      <c r="F196" s="178" t="s">
        <v>3936</v>
      </c>
      <c r="H196" s="179">
        <v>829.23299999999995</v>
      </c>
      <c r="I196" s="180"/>
      <c r="L196" s="176"/>
      <c r="M196" s="181"/>
      <c r="T196" s="182"/>
      <c r="AT196" s="177" t="s">
        <v>1489</v>
      </c>
      <c r="AU196" s="177" t="s">
        <v>90</v>
      </c>
      <c r="AV196" s="13" t="s">
        <v>90</v>
      </c>
      <c r="AW196" s="13" t="s">
        <v>36</v>
      </c>
      <c r="AX196" s="13" t="s">
        <v>81</v>
      </c>
      <c r="AY196" s="177" t="s">
        <v>299</v>
      </c>
    </row>
    <row r="197" spans="2:65" s="14" customFormat="1">
      <c r="B197" s="183"/>
      <c r="D197" s="149" t="s">
        <v>1489</v>
      </c>
      <c r="E197" s="184" t="s">
        <v>1</v>
      </c>
      <c r="F197" s="185" t="s">
        <v>1496</v>
      </c>
      <c r="H197" s="186">
        <v>829.23299999999995</v>
      </c>
      <c r="I197" s="187"/>
      <c r="L197" s="183"/>
      <c r="M197" s="188"/>
      <c r="T197" s="189"/>
      <c r="AT197" s="184" t="s">
        <v>1489</v>
      </c>
      <c r="AU197" s="184" t="s">
        <v>90</v>
      </c>
      <c r="AV197" s="14" t="s">
        <v>318</v>
      </c>
      <c r="AW197" s="14" t="s">
        <v>36</v>
      </c>
      <c r="AX197" s="14" t="s">
        <v>88</v>
      </c>
      <c r="AY197" s="184" t="s">
        <v>299</v>
      </c>
    </row>
    <row r="198" spans="2:65" s="1" customFormat="1" ht="44.25" customHeight="1">
      <c r="B198" s="32"/>
      <c r="C198" s="136" t="s">
        <v>342</v>
      </c>
      <c r="D198" s="136" t="s">
        <v>302</v>
      </c>
      <c r="E198" s="137" t="s">
        <v>3937</v>
      </c>
      <c r="F198" s="138" t="s">
        <v>3938</v>
      </c>
      <c r="G198" s="139" t="s">
        <v>647</v>
      </c>
      <c r="H198" s="140">
        <v>5.5</v>
      </c>
      <c r="I198" s="141"/>
      <c r="J198" s="142">
        <f>ROUND(I198*H198,2)</f>
        <v>0</v>
      </c>
      <c r="K198" s="138" t="s">
        <v>3585</v>
      </c>
      <c r="L198" s="32"/>
      <c r="M198" s="143" t="s">
        <v>1</v>
      </c>
      <c r="N198" s="144" t="s">
        <v>46</v>
      </c>
      <c r="P198" s="145">
        <f>O198*H198</f>
        <v>0</v>
      </c>
      <c r="Q198" s="145">
        <v>1E-3</v>
      </c>
      <c r="R198" s="145">
        <f>Q198*H198</f>
        <v>5.4999999999999997E-3</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3939</v>
      </c>
    </row>
    <row r="199" spans="2:65" s="12" customFormat="1">
      <c r="B199" s="170"/>
      <c r="D199" s="149" t="s">
        <v>1489</v>
      </c>
      <c r="E199" s="171" t="s">
        <v>1</v>
      </c>
      <c r="F199" s="172" t="s">
        <v>3899</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3940</v>
      </c>
      <c r="H200" s="179">
        <v>5.5</v>
      </c>
      <c r="I200" s="180"/>
      <c r="L200" s="176"/>
      <c r="M200" s="181"/>
      <c r="T200" s="182"/>
      <c r="AT200" s="177" t="s">
        <v>1489</v>
      </c>
      <c r="AU200" s="177" t="s">
        <v>90</v>
      </c>
      <c r="AV200" s="13" t="s">
        <v>90</v>
      </c>
      <c r="AW200" s="13" t="s">
        <v>36</v>
      </c>
      <c r="AX200" s="13" t="s">
        <v>81</v>
      </c>
      <c r="AY200" s="177" t="s">
        <v>299</v>
      </c>
    </row>
    <row r="201" spans="2:65" s="14" customFormat="1">
      <c r="B201" s="183"/>
      <c r="D201" s="149" t="s">
        <v>1489</v>
      </c>
      <c r="E201" s="184" t="s">
        <v>1</v>
      </c>
      <c r="F201" s="185" t="s">
        <v>1496</v>
      </c>
      <c r="H201" s="186">
        <v>5.5</v>
      </c>
      <c r="I201" s="187"/>
      <c r="L201" s="183"/>
      <c r="M201" s="188"/>
      <c r="T201" s="189"/>
      <c r="AT201" s="184" t="s">
        <v>1489</v>
      </c>
      <c r="AU201" s="184" t="s">
        <v>90</v>
      </c>
      <c r="AV201" s="14" t="s">
        <v>318</v>
      </c>
      <c r="AW201" s="14" t="s">
        <v>36</v>
      </c>
      <c r="AX201" s="14" t="s">
        <v>88</v>
      </c>
      <c r="AY201" s="184" t="s">
        <v>299</v>
      </c>
    </row>
    <row r="202" spans="2:65" s="1" customFormat="1" ht="24.15" customHeight="1">
      <c r="B202" s="32"/>
      <c r="C202" s="158" t="s">
        <v>347</v>
      </c>
      <c r="D202" s="158" t="s">
        <v>340</v>
      </c>
      <c r="E202" s="159" t="s">
        <v>3941</v>
      </c>
      <c r="F202" s="160" t="s">
        <v>3942</v>
      </c>
      <c r="G202" s="161" t="s">
        <v>647</v>
      </c>
      <c r="H202" s="162">
        <v>6.05</v>
      </c>
      <c r="I202" s="163"/>
      <c r="J202" s="164">
        <f>ROUND(I202*H202,2)</f>
        <v>0</v>
      </c>
      <c r="K202" s="160" t="s">
        <v>3585</v>
      </c>
      <c r="L202" s="165"/>
      <c r="M202" s="166" t="s">
        <v>1</v>
      </c>
      <c r="N202" s="167" t="s">
        <v>46</v>
      </c>
      <c r="P202" s="145">
        <f>O202*H202</f>
        <v>0</v>
      </c>
      <c r="Q202" s="145">
        <v>5.0939999999999999E-2</v>
      </c>
      <c r="R202" s="145">
        <f>Q202*H202</f>
        <v>0.30818699999999999</v>
      </c>
      <c r="S202" s="145">
        <v>0</v>
      </c>
      <c r="T202" s="146">
        <f>S202*H202</f>
        <v>0</v>
      </c>
      <c r="AR202" s="147" t="s">
        <v>337</v>
      </c>
      <c r="AT202" s="147" t="s">
        <v>340</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3943</v>
      </c>
    </row>
    <row r="203" spans="2:65" s="12" customFormat="1">
      <c r="B203" s="170"/>
      <c r="D203" s="149" t="s">
        <v>1489</v>
      </c>
      <c r="E203" s="171" t="s">
        <v>1</v>
      </c>
      <c r="F203" s="172" t="s">
        <v>3899</v>
      </c>
      <c r="H203" s="171" t="s">
        <v>1</v>
      </c>
      <c r="I203" s="173"/>
      <c r="L203" s="170"/>
      <c r="M203" s="174"/>
      <c r="T203" s="175"/>
      <c r="AT203" s="171" t="s">
        <v>1489</v>
      </c>
      <c r="AU203" s="171" t="s">
        <v>90</v>
      </c>
      <c r="AV203" s="12" t="s">
        <v>88</v>
      </c>
      <c r="AW203" s="12" t="s">
        <v>36</v>
      </c>
      <c r="AX203" s="12" t="s">
        <v>81</v>
      </c>
      <c r="AY203" s="171" t="s">
        <v>299</v>
      </c>
    </row>
    <row r="204" spans="2:65" s="13" customFormat="1">
      <c r="B204" s="176"/>
      <c r="D204" s="149" t="s">
        <v>1489</v>
      </c>
      <c r="E204" s="177" t="s">
        <v>1</v>
      </c>
      <c r="F204" s="178" t="s">
        <v>3944</v>
      </c>
      <c r="H204" s="179">
        <v>6.05</v>
      </c>
      <c r="I204" s="180"/>
      <c r="L204" s="176"/>
      <c r="M204" s="181"/>
      <c r="T204" s="182"/>
      <c r="AT204" s="177" t="s">
        <v>1489</v>
      </c>
      <c r="AU204" s="177" t="s">
        <v>90</v>
      </c>
      <c r="AV204" s="13" t="s">
        <v>90</v>
      </c>
      <c r="AW204" s="13" t="s">
        <v>36</v>
      </c>
      <c r="AX204" s="13" t="s">
        <v>81</v>
      </c>
      <c r="AY204" s="177" t="s">
        <v>299</v>
      </c>
    </row>
    <row r="205" spans="2:65" s="14" customFormat="1">
      <c r="B205" s="183"/>
      <c r="D205" s="149" t="s">
        <v>1489</v>
      </c>
      <c r="E205" s="184" t="s">
        <v>1</v>
      </c>
      <c r="F205" s="185" t="s">
        <v>1496</v>
      </c>
      <c r="H205" s="186">
        <v>6.05</v>
      </c>
      <c r="I205" s="187"/>
      <c r="L205" s="183"/>
      <c r="M205" s="188"/>
      <c r="T205" s="189"/>
      <c r="AT205" s="184" t="s">
        <v>1489</v>
      </c>
      <c r="AU205" s="184" t="s">
        <v>90</v>
      </c>
      <c r="AV205" s="14" t="s">
        <v>318</v>
      </c>
      <c r="AW205" s="14" t="s">
        <v>36</v>
      </c>
      <c r="AX205" s="14" t="s">
        <v>88</v>
      </c>
      <c r="AY205" s="184" t="s">
        <v>299</v>
      </c>
    </row>
    <row r="206" spans="2:65" s="1" customFormat="1" ht="21.75" customHeight="1">
      <c r="B206" s="32"/>
      <c r="C206" s="136" t="s">
        <v>351</v>
      </c>
      <c r="D206" s="136" t="s">
        <v>302</v>
      </c>
      <c r="E206" s="137" t="s">
        <v>3945</v>
      </c>
      <c r="F206" s="138" t="s">
        <v>3946</v>
      </c>
      <c r="G206" s="139" t="s">
        <v>375</v>
      </c>
      <c r="H206" s="140">
        <v>1694.085</v>
      </c>
      <c r="I206" s="141"/>
      <c r="J206" s="142">
        <f>ROUND(I206*H206,2)</f>
        <v>0</v>
      </c>
      <c r="K206" s="138" t="s">
        <v>3585</v>
      </c>
      <c r="L206" s="32"/>
      <c r="M206" s="143" t="s">
        <v>1</v>
      </c>
      <c r="N206" s="144" t="s">
        <v>46</v>
      </c>
      <c r="P206" s="145">
        <f>O206*H206</f>
        <v>0</v>
      </c>
      <c r="Q206" s="145">
        <v>1.99E-3</v>
      </c>
      <c r="R206" s="145">
        <f>Q206*H206</f>
        <v>3.37122915</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3947</v>
      </c>
    </row>
    <row r="207" spans="2:65" s="12" customFormat="1">
      <c r="B207" s="170"/>
      <c r="D207" s="149" t="s">
        <v>1489</v>
      </c>
      <c r="E207" s="171" t="s">
        <v>1</v>
      </c>
      <c r="F207" s="172" t="s">
        <v>3899</v>
      </c>
      <c r="H207" s="171" t="s">
        <v>1</v>
      </c>
      <c r="I207" s="173"/>
      <c r="L207" s="170"/>
      <c r="M207" s="174"/>
      <c r="T207" s="175"/>
      <c r="AT207" s="171" t="s">
        <v>1489</v>
      </c>
      <c r="AU207" s="171" t="s">
        <v>90</v>
      </c>
      <c r="AV207" s="12" t="s">
        <v>88</v>
      </c>
      <c r="AW207" s="12" t="s">
        <v>36</v>
      </c>
      <c r="AX207" s="12" t="s">
        <v>81</v>
      </c>
      <c r="AY207" s="171" t="s">
        <v>299</v>
      </c>
    </row>
    <row r="208" spans="2:65" s="12" customFormat="1">
      <c r="B208" s="170"/>
      <c r="D208" s="149" t="s">
        <v>1489</v>
      </c>
      <c r="E208" s="171" t="s">
        <v>1</v>
      </c>
      <c r="F208" s="172" t="s">
        <v>3914</v>
      </c>
      <c r="H208" s="171" t="s">
        <v>1</v>
      </c>
      <c r="I208" s="173"/>
      <c r="L208" s="170"/>
      <c r="M208" s="174"/>
      <c r="T208" s="175"/>
      <c r="AT208" s="171" t="s">
        <v>1489</v>
      </c>
      <c r="AU208" s="171" t="s">
        <v>90</v>
      </c>
      <c r="AV208" s="12" t="s">
        <v>88</v>
      </c>
      <c r="AW208" s="12" t="s">
        <v>36</v>
      </c>
      <c r="AX208" s="12" t="s">
        <v>81</v>
      </c>
      <c r="AY208" s="171" t="s">
        <v>299</v>
      </c>
    </row>
    <row r="209" spans="2:51" s="12" customFormat="1">
      <c r="B209" s="170"/>
      <c r="D209" s="149" t="s">
        <v>1489</v>
      </c>
      <c r="E209" s="171" t="s">
        <v>1</v>
      </c>
      <c r="F209" s="172" t="s">
        <v>3915</v>
      </c>
      <c r="H209" s="171" t="s">
        <v>1</v>
      </c>
      <c r="I209" s="173"/>
      <c r="L209" s="170"/>
      <c r="M209" s="174"/>
      <c r="T209" s="175"/>
      <c r="AT209" s="171" t="s">
        <v>1489</v>
      </c>
      <c r="AU209" s="171" t="s">
        <v>90</v>
      </c>
      <c r="AV209" s="12" t="s">
        <v>88</v>
      </c>
      <c r="AW209" s="12" t="s">
        <v>36</v>
      </c>
      <c r="AX209" s="12" t="s">
        <v>81</v>
      </c>
      <c r="AY209" s="171" t="s">
        <v>299</v>
      </c>
    </row>
    <row r="210" spans="2:51" s="13" customFormat="1">
      <c r="B210" s="176"/>
      <c r="D210" s="149" t="s">
        <v>1489</v>
      </c>
      <c r="E210" s="177" t="s">
        <v>1</v>
      </c>
      <c r="F210" s="178" t="s">
        <v>3948</v>
      </c>
      <c r="H210" s="179">
        <v>56.405999999999999</v>
      </c>
      <c r="I210" s="180"/>
      <c r="L210" s="176"/>
      <c r="M210" s="181"/>
      <c r="T210" s="182"/>
      <c r="AT210" s="177" t="s">
        <v>1489</v>
      </c>
      <c r="AU210" s="177" t="s">
        <v>90</v>
      </c>
      <c r="AV210" s="13" t="s">
        <v>90</v>
      </c>
      <c r="AW210" s="13" t="s">
        <v>36</v>
      </c>
      <c r="AX210" s="13" t="s">
        <v>81</v>
      </c>
      <c r="AY210" s="177" t="s">
        <v>299</v>
      </c>
    </row>
    <row r="211" spans="2:51" s="12" customFormat="1">
      <c r="B211" s="170"/>
      <c r="D211" s="149" t="s">
        <v>1489</v>
      </c>
      <c r="E211" s="171" t="s">
        <v>1</v>
      </c>
      <c r="F211" s="172" t="s">
        <v>3917</v>
      </c>
      <c r="H211" s="171" t="s">
        <v>1</v>
      </c>
      <c r="I211" s="173"/>
      <c r="L211" s="170"/>
      <c r="M211" s="174"/>
      <c r="T211" s="175"/>
      <c r="AT211" s="171" t="s">
        <v>1489</v>
      </c>
      <c r="AU211" s="171" t="s">
        <v>90</v>
      </c>
      <c r="AV211" s="12" t="s">
        <v>88</v>
      </c>
      <c r="AW211" s="12" t="s">
        <v>36</v>
      </c>
      <c r="AX211" s="12" t="s">
        <v>81</v>
      </c>
      <c r="AY211" s="171" t="s">
        <v>299</v>
      </c>
    </row>
    <row r="212" spans="2:51" s="13" customFormat="1" ht="20.399999999999999">
      <c r="B212" s="176"/>
      <c r="D212" s="149" t="s">
        <v>1489</v>
      </c>
      <c r="E212" s="177" t="s">
        <v>1</v>
      </c>
      <c r="F212" s="178" t="s">
        <v>3949</v>
      </c>
      <c r="H212" s="179">
        <v>180.62899999999999</v>
      </c>
      <c r="I212" s="180"/>
      <c r="L212" s="176"/>
      <c r="M212" s="181"/>
      <c r="T212" s="182"/>
      <c r="AT212" s="177" t="s">
        <v>1489</v>
      </c>
      <c r="AU212" s="177" t="s">
        <v>90</v>
      </c>
      <c r="AV212" s="13" t="s">
        <v>90</v>
      </c>
      <c r="AW212" s="13" t="s">
        <v>36</v>
      </c>
      <c r="AX212" s="13" t="s">
        <v>81</v>
      </c>
      <c r="AY212" s="177" t="s">
        <v>299</v>
      </c>
    </row>
    <row r="213" spans="2:51" s="13" customFormat="1" ht="20.399999999999999">
      <c r="B213" s="176"/>
      <c r="D213" s="149" t="s">
        <v>1489</v>
      </c>
      <c r="E213" s="177" t="s">
        <v>1</v>
      </c>
      <c r="F213" s="178" t="s">
        <v>3950</v>
      </c>
      <c r="H213" s="179">
        <v>159.96299999999999</v>
      </c>
      <c r="I213" s="180"/>
      <c r="L213" s="176"/>
      <c r="M213" s="181"/>
      <c r="T213" s="182"/>
      <c r="AT213" s="177" t="s">
        <v>1489</v>
      </c>
      <c r="AU213" s="177" t="s">
        <v>90</v>
      </c>
      <c r="AV213" s="13" t="s">
        <v>90</v>
      </c>
      <c r="AW213" s="13" t="s">
        <v>36</v>
      </c>
      <c r="AX213" s="13" t="s">
        <v>81</v>
      </c>
      <c r="AY213" s="177" t="s">
        <v>299</v>
      </c>
    </row>
    <row r="214" spans="2:51" s="13" customFormat="1" ht="20.399999999999999">
      <c r="B214" s="176"/>
      <c r="D214" s="149" t="s">
        <v>1489</v>
      </c>
      <c r="E214" s="177" t="s">
        <v>1</v>
      </c>
      <c r="F214" s="178" t="s">
        <v>3951</v>
      </c>
      <c r="H214" s="179">
        <v>158.11000000000001</v>
      </c>
      <c r="I214" s="180"/>
      <c r="L214" s="176"/>
      <c r="M214" s="181"/>
      <c r="T214" s="182"/>
      <c r="AT214" s="177" t="s">
        <v>1489</v>
      </c>
      <c r="AU214" s="177" t="s">
        <v>90</v>
      </c>
      <c r="AV214" s="13" t="s">
        <v>90</v>
      </c>
      <c r="AW214" s="13" t="s">
        <v>36</v>
      </c>
      <c r="AX214" s="13" t="s">
        <v>81</v>
      </c>
      <c r="AY214" s="177" t="s">
        <v>299</v>
      </c>
    </row>
    <row r="215" spans="2:51" s="12" customFormat="1">
      <c r="B215" s="170"/>
      <c r="D215" s="149" t="s">
        <v>1489</v>
      </c>
      <c r="E215" s="171" t="s">
        <v>1</v>
      </c>
      <c r="F215" s="172" t="s">
        <v>3921</v>
      </c>
      <c r="H215" s="171" t="s">
        <v>1</v>
      </c>
      <c r="I215" s="173"/>
      <c r="L215" s="170"/>
      <c r="M215" s="174"/>
      <c r="T215" s="175"/>
      <c r="AT215" s="171" t="s">
        <v>1489</v>
      </c>
      <c r="AU215" s="171" t="s">
        <v>90</v>
      </c>
      <c r="AV215" s="12" t="s">
        <v>88</v>
      </c>
      <c r="AW215" s="12" t="s">
        <v>36</v>
      </c>
      <c r="AX215" s="12" t="s">
        <v>81</v>
      </c>
      <c r="AY215" s="171" t="s">
        <v>299</v>
      </c>
    </row>
    <row r="216" spans="2:51" s="12" customFormat="1">
      <c r="B216" s="170"/>
      <c r="D216" s="149" t="s">
        <v>1489</v>
      </c>
      <c r="E216" s="171" t="s">
        <v>1</v>
      </c>
      <c r="F216" s="172" t="s">
        <v>3917</v>
      </c>
      <c r="H216" s="171" t="s">
        <v>1</v>
      </c>
      <c r="I216" s="173"/>
      <c r="L216" s="170"/>
      <c r="M216" s="174"/>
      <c r="T216" s="175"/>
      <c r="AT216" s="171" t="s">
        <v>1489</v>
      </c>
      <c r="AU216" s="171" t="s">
        <v>90</v>
      </c>
      <c r="AV216" s="12" t="s">
        <v>88</v>
      </c>
      <c r="AW216" s="12" t="s">
        <v>36</v>
      </c>
      <c r="AX216" s="12" t="s">
        <v>81</v>
      </c>
      <c r="AY216" s="171" t="s">
        <v>299</v>
      </c>
    </row>
    <row r="217" spans="2:51" s="13" customFormat="1" ht="20.399999999999999">
      <c r="B217" s="176"/>
      <c r="D217" s="149" t="s">
        <v>1489</v>
      </c>
      <c r="E217" s="177" t="s">
        <v>1</v>
      </c>
      <c r="F217" s="178" t="s">
        <v>3952</v>
      </c>
      <c r="H217" s="179">
        <v>259.32400000000001</v>
      </c>
      <c r="I217" s="180"/>
      <c r="L217" s="176"/>
      <c r="M217" s="181"/>
      <c r="T217" s="182"/>
      <c r="AT217" s="177" t="s">
        <v>1489</v>
      </c>
      <c r="AU217" s="177" t="s">
        <v>90</v>
      </c>
      <c r="AV217" s="13" t="s">
        <v>90</v>
      </c>
      <c r="AW217" s="13" t="s">
        <v>36</v>
      </c>
      <c r="AX217" s="13" t="s">
        <v>81</v>
      </c>
      <c r="AY217" s="177" t="s">
        <v>299</v>
      </c>
    </row>
    <row r="218" spans="2:51" s="13" customFormat="1">
      <c r="B218" s="176"/>
      <c r="D218" s="149" t="s">
        <v>1489</v>
      </c>
      <c r="E218" s="177" t="s">
        <v>1</v>
      </c>
      <c r="F218" s="178" t="s">
        <v>3953</v>
      </c>
      <c r="H218" s="179">
        <v>51.563000000000002</v>
      </c>
      <c r="I218" s="180"/>
      <c r="L218" s="176"/>
      <c r="M218" s="181"/>
      <c r="T218" s="182"/>
      <c r="AT218" s="177" t="s">
        <v>1489</v>
      </c>
      <c r="AU218" s="177" t="s">
        <v>90</v>
      </c>
      <c r="AV218" s="13" t="s">
        <v>90</v>
      </c>
      <c r="AW218" s="13" t="s">
        <v>36</v>
      </c>
      <c r="AX218" s="13" t="s">
        <v>81</v>
      </c>
      <c r="AY218" s="177" t="s">
        <v>299</v>
      </c>
    </row>
    <row r="219" spans="2:51" s="13" customFormat="1" ht="20.399999999999999">
      <c r="B219" s="176"/>
      <c r="D219" s="149" t="s">
        <v>1489</v>
      </c>
      <c r="E219" s="177" t="s">
        <v>1</v>
      </c>
      <c r="F219" s="178" t="s">
        <v>3954</v>
      </c>
      <c r="H219" s="179">
        <v>151.49799999999999</v>
      </c>
      <c r="I219" s="180"/>
      <c r="L219" s="176"/>
      <c r="M219" s="181"/>
      <c r="T219" s="182"/>
      <c r="AT219" s="177" t="s">
        <v>1489</v>
      </c>
      <c r="AU219" s="177" t="s">
        <v>90</v>
      </c>
      <c r="AV219" s="13" t="s">
        <v>90</v>
      </c>
      <c r="AW219" s="13" t="s">
        <v>36</v>
      </c>
      <c r="AX219" s="13" t="s">
        <v>81</v>
      </c>
      <c r="AY219" s="177" t="s">
        <v>299</v>
      </c>
    </row>
    <row r="220" spans="2:51" s="13" customFormat="1" ht="20.399999999999999">
      <c r="B220" s="176"/>
      <c r="D220" s="149" t="s">
        <v>1489</v>
      </c>
      <c r="E220" s="177" t="s">
        <v>1</v>
      </c>
      <c r="F220" s="178" t="s">
        <v>3955</v>
      </c>
      <c r="H220" s="179">
        <v>213.464</v>
      </c>
      <c r="I220" s="180"/>
      <c r="L220" s="176"/>
      <c r="M220" s="181"/>
      <c r="T220" s="182"/>
      <c r="AT220" s="177" t="s">
        <v>1489</v>
      </c>
      <c r="AU220" s="177" t="s">
        <v>90</v>
      </c>
      <c r="AV220" s="13" t="s">
        <v>90</v>
      </c>
      <c r="AW220" s="13" t="s">
        <v>36</v>
      </c>
      <c r="AX220" s="13" t="s">
        <v>81</v>
      </c>
      <c r="AY220" s="177" t="s">
        <v>299</v>
      </c>
    </row>
    <row r="221" spans="2:51" s="13" customFormat="1" ht="20.399999999999999">
      <c r="B221" s="176"/>
      <c r="D221" s="149" t="s">
        <v>1489</v>
      </c>
      <c r="E221" s="177" t="s">
        <v>1</v>
      </c>
      <c r="F221" s="178" t="s">
        <v>3956</v>
      </c>
      <c r="H221" s="179">
        <v>218.09399999999999</v>
      </c>
      <c r="I221" s="180"/>
      <c r="L221" s="176"/>
      <c r="M221" s="181"/>
      <c r="T221" s="182"/>
      <c r="AT221" s="177" t="s">
        <v>1489</v>
      </c>
      <c r="AU221" s="177" t="s">
        <v>90</v>
      </c>
      <c r="AV221" s="13" t="s">
        <v>90</v>
      </c>
      <c r="AW221" s="13" t="s">
        <v>36</v>
      </c>
      <c r="AX221" s="13" t="s">
        <v>81</v>
      </c>
      <c r="AY221" s="177" t="s">
        <v>299</v>
      </c>
    </row>
    <row r="222" spans="2:51" s="13" customFormat="1" ht="20.399999999999999">
      <c r="B222" s="176"/>
      <c r="D222" s="149" t="s">
        <v>1489</v>
      </c>
      <c r="E222" s="177" t="s">
        <v>1</v>
      </c>
      <c r="F222" s="178" t="s">
        <v>3957</v>
      </c>
      <c r="H222" s="179">
        <v>166.9</v>
      </c>
      <c r="I222" s="180"/>
      <c r="L222" s="176"/>
      <c r="M222" s="181"/>
      <c r="T222" s="182"/>
      <c r="AT222" s="177" t="s">
        <v>1489</v>
      </c>
      <c r="AU222" s="177" t="s">
        <v>90</v>
      </c>
      <c r="AV222" s="13" t="s">
        <v>90</v>
      </c>
      <c r="AW222" s="13" t="s">
        <v>36</v>
      </c>
      <c r="AX222" s="13" t="s">
        <v>81</v>
      </c>
      <c r="AY222" s="177" t="s">
        <v>299</v>
      </c>
    </row>
    <row r="223" spans="2:51" s="12" customFormat="1">
      <c r="B223" s="170"/>
      <c r="D223" s="149" t="s">
        <v>1489</v>
      </c>
      <c r="E223" s="171" t="s">
        <v>1</v>
      </c>
      <c r="F223" s="172" t="s">
        <v>3928</v>
      </c>
      <c r="H223" s="171" t="s">
        <v>1</v>
      </c>
      <c r="I223" s="173"/>
      <c r="L223" s="170"/>
      <c r="M223" s="174"/>
      <c r="T223" s="175"/>
      <c r="AT223" s="171" t="s">
        <v>1489</v>
      </c>
      <c r="AU223" s="171" t="s">
        <v>90</v>
      </c>
      <c r="AV223" s="12" t="s">
        <v>88</v>
      </c>
      <c r="AW223" s="12" t="s">
        <v>36</v>
      </c>
      <c r="AX223" s="12" t="s">
        <v>81</v>
      </c>
      <c r="AY223" s="171" t="s">
        <v>299</v>
      </c>
    </row>
    <row r="224" spans="2:51" s="12" customFormat="1">
      <c r="B224" s="170"/>
      <c r="D224" s="149" t="s">
        <v>1489</v>
      </c>
      <c r="E224" s="171" t="s">
        <v>1</v>
      </c>
      <c r="F224" s="172" t="s">
        <v>3917</v>
      </c>
      <c r="H224" s="171" t="s">
        <v>1</v>
      </c>
      <c r="I224" s="173"/>
      <c r="L224" s="170"/>
      <c r="M224" s="174"/>
      <c r="T224" s="175"/>
      <c r="AT224" s="171" t="s">
        <v>1489</v>
      </c>
      <c r="AU224" s="171" t="s">
        <v>90</v>
      </c>
      <c r="AV224" s="12" t="s">
        <v>88</v>
      </c>
      <c r="AW224" s="12" t="s">
        <v>36</v>
      </c>
      <c r="AX224" s="12" t="s">
        <v>81</v>
      </c>
      <c r="AY224" s="171" t="s">
        <v>299</v>
      </c>
    </row>
    <row r="225" spans="2:65" s="13" customFormat="1">
      <c r="B225" s="176"/>
      <c r="D225" s="149" t="s">
        <v>1489</v>
      </c>
      <c r="E225" s="177" t="s">
        <v>1</v>
      </c>
      <c r="F225" s="178" t="s">
        <v>3958</v>
      </c>
      <c r="H225" s="179">
        <v>46.124000000000002</v>
      </c>
      <c r="I225" s="180"/>
      <c r="L225" s="176"/>
      <c r="M225" s="181"/>
      <c r="T225" s="182"/>
      <c r="AT225" s="177" t="s">
        <v>1489</v>
      </c>
      <c r="AU225" s="177" t="s">
        <v>90</v>
      </c>
      <c r="AV225" s="13" t="s">
        <v>90</v>
      </c>
      <c r="AW225" s="13" t="s">
        <v>36</v>
      </c>
      <c r="AX225" s="13" t="s">
        <v>81</v>
      </c>
      <c r="AY225" s="177" t="s">
        <v>299</v>
      </c>
    </row>
    <row r="226" spans="2:65" s="12" customFormat="1">
      <c r="B226" s="170"/>
      <c r="D226" s="149" t="s">
        <v>1489</v>
      </c>
      <c r="E226" s="171" t="s">
        <v>1</v>
      </c>
      <c r="F226" s="172" t="s">
        <v>3930</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3959</v>
      </c>
      <c r="H227" s="179">
        <v>32.01</v>
      </c>
      <c r="I227" s="180"/>
      <c r="L227" s="176"/>
      <c r="M227" s="181"/>
      <c r="T227" s="182"/>
      <c r="AT227" s="177" t="s">
        <v>1489</v>
      </c>
      <c r="AU227" s="177" t="s">
        <v>90</v>
      </c>
      <c r="AV227" s="13" t="s">
        <v>90</v>
      </c>
      <c r="AW227" s="13" t="s">
        <v>36</v>
      </c>
      <c r="AX227" s="13" t="s">
        <v>81</v>
      </c>
      <c r="AY227" s="177" t="s">
        <v>299</v>
      </c>
    </row>
    <row r="228" spans="2:65" s="15" customFormat="1">
      <c r="B228" s="190"/>
      <c r="D228" s="149" t="s">
        <v>1489</v>
      </c>
      <c r="E228" s="191" t="s">
        <v>1</v>
      </c>
      <c r="F228" s="192" t="s">
        <v>1549</v>
      </c>
      <c r="H228" s="193">
        <v>1694.085</v>
      </c>
      <c r="I228" s="194"/>
      <c r="L228" s="190"/>
      <c r="M228" s="195"/>
      <c r="T228" s="196"/>
      <c r="AT228" s="191" t="s">
        <v>1489</v>
      </c>
      <c r="AU228" s="191" t="s">
        <v>90</v>
      </c>
      <c r="AV228" s="15" t="s">
        <v>298</v>
      </c>
      <c r="AW228" s="15" t="s">
        <v>36</v>
      </c>
      <c r="AX228" s="15" t="s">
        <v>81</v>
      </c>
      <c r="AY228" s="191" t="s">
        <v>299</v>
      </c>
    </row>
    <row r="229" spans="2:65" s="14" customFormat="1">
      <c r="B229" s="183"/>
      <c r="D229" s="149" t="s">
        <v>1489</v>
      </c>
      <c r="E229" s="184" t="s">
        <v>1</v>
      </c>
      <c r="F229" s="185" t="s">
        <v>1496</v>
      </c>
      <c r="H229" s="186">
        <v>1694.085</v>
      </c>
      <c r="I229" s="187"/>
      <c r="L229" s="183"/>
      <c r="M229" s="188"/>
      <c r="T229" s="189"/>
      <c r="AT229" s="184" t="s">
        <v>1489</v>
      </c>
      <c r="AU229" s="184" t="s">
        <v>90</v>
      </c>
      <c r="AV229" s="14" t="s">
        <v>318</v>
      </c>
      <c r="AW229" s="14" t="s">
        <v>36</v>
      </c>
      <c r="AX229" s="14" t="s">
        <v>88</v>
      </c>
      <c r="AY229" s="184" t="s">
        <v>299</v>
      </c>
    </row>
    <row r="230" spans="2:65" s="1" customFormat="1" ht="24.15" customHeight="1">
      <c r="B230" s="32"/>
      <c r="C230" s="136" t="s">
        <v>8</v>
      </c>
      <c r="D230" s="136" t="s">
        <v>302</v>
      </c>
      <c r="E230" s="137" t="s">
        <v>3960</v>
      </c>
      <c r="F230" s="138" t="s">
        <v>3961</v>
      </c>
      <c r="G230" s="139" t="s">
        <v>375</v>
      </c>
      <c r="H230" s="140">
        <v>1694.085</v>
      </c>
      <c r="I230" s="141"/>
      <c r="J230" s="142">
        <f>ROUND(I230*H230,2)</f>
        <v>0</v>
      </c>
      <c r="K230" s="138" t="s">
        <v>3585</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3962</v>
      </c>
    </row>
    <row r="231" spans="2:65" s="13" customFormat="1">
      <c r="B231" s="176"/>
      <c r="D231" s="149" t="s">
        <v>1489</v>
      </c>
      <c r="E231" s="177" t="s">
        <v>1</v>
      </c>
      <c r="F231" s="178" t="s">
        <v>3963</v>
      </c>
      <c r="H231" s="179">
        <v>1694.085</v>
      </c>
      <c r="I231" s="180"/>
      <c r="L231" s="176"/>
      <c r="M231" s="181"/>
      <c r="T231" s="182"/>
      <c r="AT231" s="177" t="s">
        <v>1489</v>
      </c>
      <c r="AU231" s="177" t="s">
        <v>90</v>
      </c>
      <c r="AV231" s="13" t="s">
        <v>90</v>
      </c>
      <c r="AW231" s="13" t="s">
        <v>36</v>
      </c>
      <c r="AX231" s="13" t="s">
        <v>88</v>
      </c>
      <c r="AY231" s="177" t="s">
        <v>299</v>
      </c>
    </row>
    <row r="232" spans="2:65" s="1" customFormat="1" ht="37.950000000000003" customHeight="1">
      <c r="B232" s="32"/>
      <c r="C232" s="136" t="s">
        <v>362</v>
      </c>
      <c r="D232" s="136" t="s">
        <v>302</v>
      </c>
      <c r="E232" s="137" t="s">
        <v>1608</v>
      </c>
      <c r="F232" s="138" t="s">
        <v>1609</v>
      </c>
      <c r="G232" s="139" t="s">
        <v>1520</v>
      </c>
      <c r="H232" s="140">
        <v>390.22800000000001</v>
      </c>
      <c r="I232" s="141"/>
      <c r="J232" s="142">
        <f>ROUND(I232*H232,2)</f>
        <v>0</v>
      </c>
      <c r="K232" s="138" t="s">
        <v>3585</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3964</v>
      </c>
    </row>
    <row r="233" spans="2:65" s="12" customFormat="1">
      <c r="B233" s="170"/>
      <c r="D233" s="149" t="s">
        <v>1489</v>
      </c>
      <c r="E233" s="171" t="s">
        <v>1</v>
      </c>
      <c r="F233" s="172" t="s">
        <v>3965</v>
      </c>
      <c r="H233" s="171" t="s">
        <v>1</v>
      </c>
      <c r="I233" s="173"/>
      <c r="L233" s="170"/>
      <c r="M233" s="174"/>
      <c r="T233" s="175"/>
      <c r="AT233" s="171" t="s">
        <v>1489</v>
      </c>
      <c r="AU233" s="171" t="s">
        <v>90</v>
      </c>
      <c r="AV233" s="12" t="s">
        <v>88</v>
      </c>
      <c r="AW233" s="12" t="s">
        <v>36</v>
      </c>
      <c r="AX233" s="12" t="s">
        <v>81</v>
      </c>
      <c r="AY233" s="171" t="s">
        <v>299</v>
      </c>
    </row>
    <row r="234" spans="2:65" s="13" customFormat="1">
      <c r="B234" s="176"/>
      <c r="D234" s="149" t="s">
        <v>1489</v>
      </c>
      <c r="E234" s="177" t="s">
        <v>1</v>
      </c>
      <c r="F234" s="178" t="s">
        <v>3966</v>
      </c>
      <c r="H234" s="179">
        <v>724.654</v>
      </c>
      <c r="I234" s="180"/>
      <c r="L234" s="176"/>
      <c r="M234" s="181"/>
      <c r="T234" s="182"/>
      <c r="AT234" s="177" t="s">
        <v>1489</v>
      </c>
      <c r="AU234" s="177" t="s">
        <v>90</v>
      </c>
      <c r="AV234" s="13" t="s">
        <v>90</v>
      </c>
      <c r="AW234" s="13" t="s">
        <v>36</v>
      </c>
      <c r="AX234" s="13" t="s">
        <v>81</v>
      </c>
      <c r="AY234" s="177" t="s">
        <v>299</v>
      </c>
    </row>
    <row r="235" spans="2:65" s="15" customFormat="1">
      <c r="B235" s="190"/>
      <c r="D235" s="149" t="s">
        <v>1489</v>
      </c>
      <c r="E235" s="191" t="s">
        <v>1</v>
      </c>
      <c r="F235" s="192" t="s">
        <v>1549</v>
      </c>
      <c r="H235" s="193">
        <v>724.654</v>
      </c>
      <c r="I235" s="194"/>
      <c r="L235" s="190"/>
      <c r="M235" s="195"/>
      <c r="T235" s="196"/>
      <c r="AT235" s="191" t="s">
        <v>1489</v>
      </c>
      <c r="AU235" s="191" t="s">
        <v>90</v>
      </c>
      <c r="AV235" s="15" t="s">
        <v>298</v>
      </c>
      <c r="AW235" s="15" t="s">
        <v>36</v>
      </c>
      <c r="AX235" s="15" t="s">
        <v>81</v>
      </c>
      <c r="AY235" s="191" t="s">
        <v>299</v>
      </c>
    </row>
    <row r="236" spans="2:65" s="12" customFormat="1" ht="20.399999999999999">
      <c r="B236" s="170"/>
      <c r="D236" s="149" t="s">
        <v>1489</v>
      </c>
      <c r="E236" s="171" t="s">
        <v>1</v>
      </c>
      <c r="F236" s="172" t="s">
        <v>3967</v>
      </c>
      <c r="H236" s="171" t="s">
        <v>1</v>
      </c>
      <c r="I236" s="173"/>
      <c r="L236" s="170"/>
      <c r="M236" s="174"/>
      <c r="T236" s="175"/>
      <c r="AT236" s="171" t="s">
        <v>1489</v>
      </c>
      <c r="AU236" s="171" t="s">
        <v>90</v>
      </c>
      <c r="AV236" s="12" t="s">
        <v>88</v>
      </c>
      <c r="AW236" s="12" t="s">
        <v>36</v>
      </c>
      <c r="AX236" s="12" t="s">
        <v>81</v>
      </c>
      <c r="AY236" s="171" t="s">
        <v>299</v>
      </c>
    </row>
    <row r="237" spans="2:65" s="13" customFormat="1">
      <c r="B237" s="176"/>
      <c r="D237" s="149" t="s">
        <v>1489</v>
      </c>
      <c r="E237" s="177" t="s">
        <v>1</v>
      </c>
      <c r="F237" s="178" t="s">
        <v>3968</v>
      </c>
      <c r="H237" s="179">
        <v>195.114</v>
      </c>
      <c r="I237" s="180"/>
      <c r="L237" s="176"/>
      <c r="M237" s="181"/>
      <c r="T237" s="182"/>
      <c r="AT237" s="177" t="s">
        <v>1489</v>
      </c>
      <c r="AU237" s="177" t="s">
        <v>90</v>
      </c>
      <c r="AV237" s="13" t="s">
        <v>90</v>
      </c>
      <c r="AW237" s="13" t="s">
        <v>36</v>
      </c>
      <c r="AX237" s="13" t="s">
        <v>81</v>
      </c>
      <c r="AY237" s="177" t="s">
        <v>299</v>
      </c>
    </row>
    <row r="238" spans="2:65" s="15" customFormat="1">
      <c r="B238" s="190"/>
      <c r="D238" s="149" t="s">
        <v>1489</v>
      </c>
      <c r="E238" s="191" t="s">
        <v>1</v>
      </c>
      <c r="F238" s="192" t="s">
        <v>1549</v>
      </c>
      <c r="H238" s="193">
        <v>195.114</v>
      </c>
      <c r="I238" s="194"/>
      <c r="L238" s="190"/>
      <c r="M238" s="195"/>
      <c r="T238" s="196"/>
      <c r="AT238" s="191" t="s">
        <v>1489</v>
      </c>
      <c r="AU238" s="191" t="s">
        <v>90</v>
      </c>
      <c r="AV238" s="15" t="s">
        <v>298</v>
      </c>
      <c r="AW238" s="15" t="s">
        <v>36</v>
      </c>
      <c r="AX238" s="15" t="s">
        <v>81</v>
      </c>
      <c r="AY238" s="191" t="s">
        <v>299</v>
      </c>
    </row>
    <row r="239" spans="2:65" s="12" customFormat="1">
      <c r="B239" s="170"/>
      <c r="D239" s="149" t="s">
        <v>1489</v>
      </c>
      <c r="E239" s="171" t="s">
        <v>1</v>
      </c>
      <c r="F239" s="172" t="s">
        <v>3969</v>
      </c>
      <c r="H239" s="171" t="s">
        <v>1</v>
      </c>
      <c r="I239" s="173"/>
      <c r="L239" s="170"/>
      <c r="M239" s="174"/>
      <c r="T239" s="175"/>
      <c r="AT239" s="171" t="s">
        <v>1489</v>
      </c>
      <c r="AU239" s="171" t="s">
        <v>90</v>
      </c>
      <c r="AV239" s="12" t="s">
        <v>88</v>
      </c>
      <c r="AW239" s="12" t="s">
        <v>36</v>
      </c>
      <c r="AX239" s="12" t="s">
        <v>81</v>
      </c>
      <c r="AY239" s="171" t="s">
        <v>299</v>
      </c>
    </row>
    <row r="240" spans="2:65" s="13" customFormat="1">
      <c r="B240" s="176"/>
      <c r="D240" s="149" t="s">
        <v>1489</v>
      </c>
      <c r="E240" s="177" t="s">
        <v>1</v>
      </c>
      <c r="F240" s="178" t="s">
        <v>3970</v>
      </c>
      <c r="H240" s="179">
        <v>390.22800000000001</v>
      </c>
      <c r="I240" s="180"/>
      <c r="L240" s="176"/>
      <c r="M240" s="181"/>
      <c r="T240" s="182"/>
      <c r="AT240" s="177" t="s">
        <v>1489</v>
      </c>
      <c r="AU240" s="177" t="s">
        <v>90</v>
      </c>
      <c r="AV240" s="13" t="s">
        <v>90</v>
      </c>
      <c r="AW240" s="13" t="s">
        <v>36</v>
      </c>
      <c r="AX240" s="13" t="s">
        <v>81</v>
      </c>
      <c r="AY240" s="177" t="s">
        <v>299</v>
      </c>
    </row>
    <row r="241" spans="2:65" s="15" customFormat="1">
      <c r="B241" s="190"/>
      <c r="D241" s="149" t="s">
        <v>1489</v>
      </c>
      <c r="E241" s="191" t="s">
        <v>1</v>
      </c>
      <c r="F241" s="192" t="s">
        <v>1549</v>
      </c>
      <c r="H241" s="193">
        <v>390.22800000000001</v>
      </c>
      <c r="I241" s="194"/>
      <c r="L241" s="190"/>
      <c r="M241" s="195"/>
      <c r="T241" s="196"/>
      <c r="AT241" s="191" t="s">
        <v>1489</v>
      </c>
      <c r="AU241" s="191" t="s">
        <v>90</v>
      </c>
      <c r="AV241" s="15" t="s">
        <v>298</v>
      </c>
      <c r="AW241" s="15" t="s">
        <v>36</v>
      </c>
      <c r="AX241" s="15" t="s">
        <v>88</v>
      </c>
      <c r="AY241" s="191" t="s">
        <v>299</v>
      </c>
    </row>
    <row r="242" spans="2:65" s="1" customFormat="1" ht="37.950000000000003" customHeight="1">
      <c r="B242" s="32"/>
      <c r="C242" s="136" t="s">
        <v>367</v>
      </c>
      <c r="D242" s="136" t="s">
        <v>302</v>
      </c>
      <c r="E242" s="137" t="s">
        <v>1613</v>
      </c>
      <c r="F242" s="138" t="s">
        <v>1614</v>
      </c>
      <c r="G242" s="139" t="s">
        <v>1520</v>
      </c>
      <c r="H242" s="140">
        <v>829.23400000000004</v>
      </c>
      <c r="I242" s="141"/>
      <c r="J242" s="142">
        <f>ROUND(I242*H242,2)</f>
        <v>0</v>
      </c>
      <c r="K242" s="138" t="s">
        <v>3585</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3971</v>
      </c>
    </row>
    <row r="243" spans="2:65" s="12" customFormat="1">
      <c r="B243" s="170"/>
      <c r="D243" s="149" t="s">
        <v>1489</v>
      </c>
      <c r="E243" s="171" t="s">
        <v>1</v>
      </c>
      <c r="F243" s="172" t="s">
        <v>3965</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3966</v>
      </c>
      <c r="H244" s="179">
        <v>724.654</v>
      </c>
      <c r="I244" s="180"/>
      <c r="L244" s="176"/>
      <c r="M244" s="181"/>
      <c r="T244" s="182"/>
      <c r="AT244" s="177" t="s">
        <v>1489</v>
      </c>
      <c r="AU244" s="177" t="s">
        <v>90</v>
      </c>
      <c r="AV244" s="13" t="s">
        <v>90</v>
      </c>
      <c r="AW244" s="13" t="s">
        <v>36</v>
      </c>
      <c r="AX244" s="13" t="s">
        <v>81</v>
      </c>
      <c r="AY244" s="177" t="s">
        <v>299</v>
      </c>
    </row>
    <row r="245" spans="2:65" s="15" customFormat="1">
      <c r="B245" s="190"/>
      <c r="D245" s="149" t="s">
        <v>1489</v>
      </c>
      <c r="E245" s="191" t="s">
        <v>1</v>
      </c>
      <c r="F245" s="192" t="s">
        <v>1549</v>
      </c>
      <c r="H245" s="193">
        <v>724.654</v>
      </c>
      <c r="I245" s="194"/>
      <c r="L245" s="190"/>
      <c r="M245" s="195"/>
      <c r="T245" s="196"/>
      <c r="AT245" s="191" t="s">
        <v>1489</v>
      </c>
      <c r="AU245" s="191" t="s">
        <v>90</v>
      </c>
      <c r="AV245" s="15" t="s">
        <v>298</v>
      </c>
      <c r="AW245" s="15" t="s">
        <v>36</v>
      </c>
      <c r="AX245" s="15" t="s">
        <v>81</v>
      </c>
      <c r="AY245" s="191" t="s">
        <v>299</v>
      </c>
    </row>
    <row r="246" spans="2:65" s="12" customFormat="1" ht="20.399999999999999">
      <c r="B246" s="170"/>
      <c r="D246" s="149" t="s">
        <v>1489</v>
      </c>
      <c r="E246" s="171" t="s">
        <v>1</v>
      </c>
      <c r="F246" s="172" t="s">
        <v>3972</v>
      </c>
      <c r="H246" s="171" t="s">
        <v>1</v>
      </c>
      <c r="I246" s="173"/>
      <c r="L246" s="170"/>
      <c r="M246" s="174"/>
      <c r="T246" s="175"/>
      <c r="AT246" s="171" t="s">
        <v>1489</v>
      </c>
      <c r="AU246" s="171" t="s">
        <v>90</v>
      </c>
      <c r="AV246" s="12" t="s">
        <v>88</v>
      </c>
      <c r="AW246" s="12" t="s">
        <v>36</v>
      </c>
      <c r="AX246" s="12" t="s">
        <v>81</v>
      </c>
      <c r="AY246" s="171" t="s">
        <v>299</v>
      </c>
    </row>
    <row r="247" spans="2:65" s="13" customFormat="1">
      <c r="B247" s="176"/>
      <c r="D247" s="149" t="s">
        <v>1489</v>
      </c>
      <c r="E247" s="177" t="s">
        <v>1</v>
      </c>
      <c r="F247" s="178" t="s">
        <v>3973</v>
      </c>
      <c r="H247" s="179">
        <v>414.61700000000002</v>
      </c>
      <c r="I247" s="180"/>
      <c r="L247" s="176"/>
      <c r="M247" s="181"/>
      <c r="T247" s="182"/>
      <c r="AT247" s="177" t="s">
        <v>1489</v>
      </c>
      <c r="AU247" s="177" t="s">
        <v>90</v>
      </c>
      <c r="AV247" s="13" t="s">
        <v>90</v>
      </c>
      <c r="AW247" s="13" t="s">
        <v>36</v>
      </c>
      <c r="AX247" s="13" t="s">
        <v>81</v>
      </c>
      <c r="AY247" s="177" t="s">
        <v>299</v>
      </c>
    </row>
    <row r="248" spans="2:65" s="15" customFormat="1">
      <c r="B248" s="190"/>
      <c r="D248" s="149" t="s">
        <v>1489</v>
      </c>
      <c r="E248" s="191" t="s">
        <v>1</v>
      </c>
      <c r="F248" s="192" t="s">
        <v>1549</v>
      </c>
      <c r="H248" s="193">
        <v>414.61700000000002</v>
      </c>
      <c r="I248" s="194"/>
      <c r="L248" s="190"/>
      <c r="M248" s="195"/>
      <c r="T248" s="196"/>
      <c r="AT248" s="191" t="s">
        <v>1489</v>
      </c>
      <c r="AU248" s="191" t="s">
        <v>90</v>
      </c>
      <c r="AV248" s="15" t="s">
        <v>298</v>
      </c>
      <c r="AW248" s="15" t="s">
        <v>36</v>
      </c>
      <c r="AX248" s="15" t="s">
        <v>81</v>
      </c>
      <c r="AY248" s="191" t="s">
        <v>299</v>
      </c>
    </row>
    <row r="249" spans="2:65" s="12" customFormat="1">
      <c r="B249" s="170"/>
      <c r="D249" s="149" t="s">
        <v>1489</v>
      </c>
      <c r="E249" s="171" t="s">
        <v>1</v>
      </c>
      <c r="F249" s="172" t="s">
        <v>3969</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3974</v>
      </c>
      <c r="H250" s="179">
        <v>829.23400000000004</v>
      </c>
      <c r="I250" s="180"/>
      <c r="L250" s="176"/>
      <c r="M250" s="181"/>
      <c r="T250" s="182"/>
      <c r="AT250" s="177" t="s">
        <v>1489</v>
      </c>
      <c r="AU250" s="177" t="s">
        <v>90</v>
      </c>
      <c r="AV250" s="13" t="s">
        <v>90</v>
      </c>
      <c r="AW250" s="13" t="s">
        <v>36</v>
      </c>
      <c r="AX250" s="13" t="s">
        <v>81</v>
      </c>
      <c r="AY250" s="177" t="s">
        <v>299</v>
      </c>
    </row>
    <row r="251" spans="2:65" s="15" customFormat="1">
      <c r="B251" s="190"/>
      <c r="D251" s="149" t="s">
        <v>1489</v>
      </c>
      <c r="E251" s="191" t="s">
        <v>1</v>
      </c>
      <c r="F251" s="192" t="s">
        <v>1549</v>
      </c>
      <c r="H251" s="193">
        <v>829.23400000000004</v>
      </c>
      <c r="I251" s="194"/>
      <c r="L251" s="190"/>
      <c r="M251" s="195"/>
      <c r="T251" s="196"/>
      <c r="AT251" s="191" t="s">
        <v>1489</v>
      </c>
      <c r="AU251" s="191" t="s">
        <v>90</v>
      </c>
      <c r="AV251" s="15" t="s">
        <v>298</v>
      </c>
      <c r="AW251" s="15" t="s">
        <v>36</v>
      </c>
      <c r="AX251" s="15" t="s">
        <v>88</v>
      </c>
      <c r="AY251" s="191" t="s">
        <v>299</v>
      </c>
    </row>
    <row r="252" spans="2:65" s="1" customFormat="1" ht="37.950000000000003" customHeight="1">
      <c r="B252" s="32"/>
      <c r="C252" s="136" t="s">
        <v>372</v>
      </c>
      <c r="D252" s="136" t="s">
        <v>302</v>
      </c>
      <c r="E252" s="137" t="s">
        <v>3395</v>
      </c>
      <c r="F252" s="138" t="s">
        <v>3396</v>
      </c>
      <c r="G252" s="139" t="s">
        <v>1520</v>
      </c>
      <c r="H252" s="140">
        <v>195.113</v>
      </c>
      <c r="I252" s="141"/>
      <c r="J252" s="142">
        <f>ROUND(I252*H252,2)</f>
        <v>0</v>
      </c>
      <c r="K252" s="138" t="s">
        <v>3585</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3975</v>
      </c>
    </row>
    <row r="253" spans="2:65" s="12" customFormat="1">
      <c r="B253" s="170"/>
      <c r="D253" s="149" t="s">
        <v>1489</v>
      </c>
      <c r="E253" s="171" t="s">
        <v>1</v>
      </c>
      <c r="F253" s="172" t="s">
        <v>3976</v>
      </c>
      <c r="H253" s="171" t="s">
        <v>1</v>
      </c>
      <c r="I253" s="173"/>
      <c r="L253" s="170"/>
      <c r="M253" s="174"/>
      <c r="T253" s="175"/>
      <c r="AT253" s="171" t="s">
        <v>1489</v>
      </c>
      <c r="AU253" s="171" t="s">
        <v>90</v>
      </c>
      <c r="AV253" s="12" t="s">
        <v>88</v>
      </c>
      <c r="AW253" s="12" t="s">
        <v>36</v>
      </c>
      <c r="AX253" s="12" t="s">
        <v>81</v>
      </c>
      <c r="AY253" s="171" t="s">
        <v>299</v>
      </c>
    </row>
    <row r="254" spans="2:65" s="13" customFormat="1">
      <c r="B254" s="176"/>
      <c r="D254" s="149" t="s">
        <v>1489</v>
      </c>
      <c r="E254" s="177" t="s">
        <v>1</v>
      </c>
      <c r="F254" s="178" t="s">
        <v>3977</v>
      </c>
      <c r="H254" s="179">
        <v>390.22699999999998</v>
      </c>
      <c r="I254" s="180"/>
      <c r="L254" s="176"/>
      <c r="M254" s="181"/>
      <c r="T254" s="182"/>
      <c r="AT254" s="177" t="s">
        <v>1489</v>
      </c>
      <c r="AU254" s="177" t="s">
        <v>90</v>
      </c>
      <c r="AV254" s="13" t="s">
        <v>90</v>
      </c>
      <c r="AW254" s="13" t="s">
        <v>36</v>
      </c>
      <c r="AX254" s="13" t="s">
        <v>81</v>
      </c>
      <c r="AY254" s="177" t="s">
        <v>299</v>
      </c>
    </row>
    <row r="255" spans="2:65" s="12" customFormat="1">
      <c r="B255" s="170"/>
      <c r="D255" s="149" t="s">
        <v>1489</v>
      </c>
      <c r="E255" s="171" t="s">
        <v>1</v>
      </c>
      <c r="F255" s="172" t="s">
        <v>3978</v>
      </c>
      <c r="H255" s="171" t="s">
        <v>1</v>
      </c>
      <c r="I255" s="173"/>
      <c r="L255" s="170"/>
      <c r="M255" s="174"/>
      <c r="T255" s="175"/>
      <c r="AT255" s="171" t="s">
        <v>1489</v>
      </c>
      <c r="AU255" s="171" t="s">
        <v>90</v>
      </c>
      <c r="AV255" s="12" t="s">
        <v>88</v>
      </c>
      <c r="AW255" s="12" t="s">
        <v>36</v>
      </c>
      <c r="AX255" s="12" t="s">
        <v>81</v>
      </c>
      <c r="AY255" s="171" t="s">
        <v>299</v>
      </c>
    </row>
    <row r="256" spans="2:65" s="13" customFormat="1">
      <c r="B256" s="176"/>
      <c r="D256" s="149" t="s">
        <v>1489</v>
      </c>
      <c r="E256" s="177" t="s">
        <v>1</v>
      </c>
      <c r="F256" s="178" t="s">
        <v>3979</v>
      </c>
      <c r="H256" s="179">
        <v>-195.114</v>
      </c>
      <c r="I256" s="180"/>
      <c r="L256" s="176"/>
      <c r="M256" s="181"/>
      <c r="T256" s="182"/>
      <c r="AT256" s="177" t="s">
        <v>1489</v>
      </c>
      <c r="AU256" s="177" t="s">
        <v>90</v>
      </c>
      <c r="AV256" s="13" t="s">
        <v>90</v>
      </c>
      <c r="AW256" s="13" t="s">
        <v>36</v>
      </c>
      <c r="AX256" s="13" t="s">
        <v>81</v>
      </c>
      <c r="AY256" s="177" t="s">
        <v>299</v>
      </c>
    </row>
    <row r="257" spans="2:65" s="14" customFormat="1">
      <c r="B257" s="183"/>
      <c r="D257" s="149" t="s">
        <v>1489</v>
      </c>
      <c r="E257" s="184" t="s">
        <v>1</v>
      </c>
      <c r="F257" s="185" t="s">
        <v>1496</v>
      </c>
      <c r="H257" s="186">
        <v>195.11299999999997</v>
      </c>
      <c r="I257" s="187"/>
      <c r="L257" s="183"/>
      <c r="M257" s="188"/>
      <c r="T257" s="189"/>
      <c r="AT257" s="184" t="s">
        <v>1489</v>
      </c>
      <c r="AU257" s="184" t="s">
        <v>90</v>
      </c>
      <c r="AV257" s="14" t="s">
        <v>318</v>
      </c>
      <c r="AW257" s="14" t="s">
        <v>36</v>
      </c>
      <c r="AX257" s="14" t="s">
        <v>88</v>
      </c>
      <c r="AY257" s="184" t="s">
        <v>299</v>
      </c>
    </row>
    <row r="258" spans="2:65" s="1" customFormat="1" ht="37.950000000000003" customHeight="1">
      <c r="B258" s="32"/>
      <c r="C258" s="136" t="s">
        <v>378</v>
      </c>
      <c r="D258" s="136" t="s">
        <v>302</v>
      </c>
      <c r="E258" s="137" t="s">
        <v>3399</v>
      </c>
      <c r="F258" s="138" t="s">
        <v>3400</v>
      </c>
      <c r="G258" s="139" t="s">
        <v>1520</v>
      </c>
      <c r="H258" s="140">
        <v>1365.7909999999999</v>
      </c>
      <c r="I258" s="141"/>
      <c r="J258" s="142">
        <f>ROUND(I258*H258,2)</f>
        <v>0</v>
      </c>
      <c r="K258" s="138" t="s">
        <v>3585</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3980</v>
      </c>
    </row>
    <row r="259" spans="2:65" s="12" customFormat="1">
      <c r="B259" s="170"/>
      <c r="D259" s="149" t="s">
        <v>1489</v>
      </c>
      <c r="E259" s="171" t="s">
        <v>1</v>
      </c>
      <c r="F259" s="172" t="s">
        <v>3981</v>
      </c>
      <c r="H259" s="171" t="s">
        <v>1</v>
      </c>
      <c r="I259" s="173"/>
      <c r="L259" s="170"/>
      <c r="M259" s="174"/>
      <c r="T259" s="175"/>
      <c r="AT259" s="171" t="s">
        <v>1489</v>
      </c>
      <c r="AU259" s="171" t="s">
        <v>90</v>
      </c>
      <c r="AV259" s="12" t="s">
        <v>88</v>
      </c>
      <c r="AW259" s="12" t="s">
        <v>36</v>
      </c>
      <c r="AX259" s="12" t="s">
        <v>81</v>
      </c>
      <c r="AY259" s="171" t="s">
        <v>299</v>
      </c>
    </row>
    <row r="260" spans="2:65" s="13" customFormat="1">
      <c r="B260" s="176"/>
      <c r="D260" s="149" t="s">
        <v>1489</v>
      </c>
      <c r="E260" s="177" t="s">
        <v>1</v>
      </c>
      <c r="F260" s="178" t="s">
        <v>3982</v>
      </c>
      <c r="H260" s="179">
        <v>1365.7909999999999</v>
      </c>
      <c r="I260" s="180"/>
      <c r="L260" s="176"/>
      <c r="M260" s="181"/>
      <c r="T260" s="182"/>
      <c r="AT260" s="177" t="s">
        <v>1489</v>
      </c>
      <c r="AU260" s="177" t="s">
        <v>90</v>
      </c>
      <c r="AV260" s="13" t="s">
        <v>90</v>
      </c>
      <c r="AW260" s="13" t="s">
        <v>36</v>
      </c>
      <c r="AX260" s="13" t="s">
        <v>81</v>
      </c>
      <c r="AY260" s="177" t="s">
        <v>299</v>
      </c>
    </row>
    <row r="261" spans="2:65" s="14" customFormat="1">
      <c r="B261" s="183"/>
      <c r="D261" s="149" t="s">
        <v>1489</v>
      </c>
      <c r="E261" s="184" t="s">
        <v>1</v>
      </c>
      <c r="F261" s="185" t="s">
        <v>1496</v>
      </c>
      <c r="H261" s="186">
        <v>1365.7909999999999</v>
      </c>
      <c r="I261" s="187"/>
      <c r="L261" s="183"/>
      <c r="M261" s="188"/>
      <c r="T261" s="189"/>
      <c r="AT261" s="184" t="s">
        <v>1489</v>
      </c>
      <c r="AU261" s="184" t="s">
        <v>90</v>
      </c>
      <c r="AV261" s="14" t="s">
        <v>318</v>
      </c>
      <c r="AW261" s="14" t="s">
        <v>36</v>
      </c>
      <c r="AX261" s="14" t="s">
        <v>88</v>
      </c>
      <c r="AY261" s="184" t="s">
        <v>299</v>
      </c>
    </row>
    <row r="262" spans="2:65" s="1" customFormat="1" ht="37.950000000000003" customHeight="1">
      <c r="B262" s="32"/>
      <c r="C262" s="136" t="s">
        <v>384</v>
      </c>
      <c r="D262" s="136" t="s">
        <v>302</v>
      </c>
      <c r="E262" s="137" t="s">
        <v>1618</v>
      </c>
      <c r="F262" s="138" t="s">
        <v>1619</v>
      </c>
      <c r="G262" s="139" t="s">
        <v>1520</v>
      </c>
      <c r="H262" s="140">
        <v>414.61599999999999</v>
      </c>
      <c r="I262" s="141"/>
      <c r="J262" s="142">
        <f>ROUND(I262*H262,2)</f>
        <v>0</v>
      </c>
      <c r="K262" s="138" t="s">
        <v>3585</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3983</v>
      </c>
    </row>
    <row r="263" spans="2:65" s="12" customFormat="1">
      <c r="B263" s="170"/>
      <c r="D263" s="149" t="s">
        <v>1489</v>
      </c>
      <c r="E263" s="171" t="s">
        <v>1</v>
      </c>
      <c r="F263" s="172" t="s">
        <v>3984</v>
      </c>
      <c r="H263" s="171" t="s">
        <v>1</v>
      </c>
      <c r="I263" s="173"/>
      <c r="L263" s="170"/>
      <c r="M263" s="174"/>
      <c r="T263" s="175"/>
      <c r="AT263" s="171" t="s">
        <v>1489</v>
      </c>
      <c r="AU263" s="171" t="s">
        <v>90</v>
      </c>
      <c r="AV263" s="12" t="s">
        <v>88</v>
      </c>
      <c r="AW263" s="12" t="s">
        <v>36</v>
      </c>
      <c r="AX263" s="12" t="s">
        <v>81</v>
      </c>
      <c r="AY263" s="171" t="s">
        <v>299</v>
      </c>
    </row>
    <row r="264" spans="2:65" s="13" customFormat="1">
      <c r="B264" s="176"/>
      <c r="D264" s="149" t="s">
        <v>1489</v>
      </c>
      <c r="E264" s="177" t="s">
        <v>1</v>
      </c>
      <c r="F264" s="178" t="s">
        <v>3985</v>
      </c>
      <c r="H264" s="179">
        <v>829.23299999999995</v>
      </c>
      <c r="I264" s="180"/>
      <c r="L264" s="176"/>
      <c r="M264" s="181"/>
      <c r="T264" s="182"/>
      <c r="AT264" s="177" t="s">
        <v>1489</v>
      </c>
      <c r="AU264" s="177" t="s">
        <v>90</v>
      </c>
      <c r="AV264" s="13" t="s">
        <v>90</v>
      </c>
      <c r="AW264" s="13" t="s">
        <v>36</v>
      </c>
      <c r="AX264" s="13" t="s">
        <v>81</v>
      </c>
      <c r="AY264" s="177" t="s">
        <v>299</v>
      </c>
    </row>
    <row r="265" spans="2:65" s="12" customFormat="1">
      <c r="B265" s="170"/>
      <c r="D265" s="149" t="s">
        <v>1489</v>
      </c>
      <c r="E265" s="171" t="s">
        <v>1</v>
      </c>
      <c r="F265" s="172" t="s">
        <v>3978</v>
      </c>
      <c r="H265" s="171" t="s">
        <v>1</v>
      </c>
      <c r="I265" s="173"/>
      <c r="L265" s="170"/>
      <c r="M265" s="174"/>
      <c r="T265" s="175"/>
      <c r="AT265" s="171" t="s">
        <v>1489</v>
      </c>
      <c r="AU265" s="171" t="s">
        <v>90</v>
      </c>
      <c r="AV265" s="12" t="s">
        <v>88</v>
      </c>
      <c r="AW265" s="12" t="s">
        <v>36</v>
      </c>
      <c r="AX265" s="12" t="s">
        <v>81</v>
      </c>
      <c r="AY265" s="171" t="s">
        <v>299</v>
      </c>
    </row>
    <row r="266" spans="2:65" s="13" customFormat="1">
      <c r="B266" s="176"/>
      <c r="D266" s="149" t="s">
        <v>1489</v>
      </c>
      <c r="E266" s="177" t="s">
        <v>1</v>
      </c>
      <c r="F266" s="178" t="s">
        <v>3986</v>
      </c>
      <c r="H266" s="179">
        <v>-414.61700000000002</v>
      </c>
      <c r="I266" s="180"/>
      <c r="L266" s="176"/>
      <c r="M266" s="181"/>
      <c r="T266" s="182"/>
      <c r="AT266" s="177" t="s">
        <v>1489</v>
      </c>
      <c r="AU266" s="177" t="s">
        <v>90</v>
      </c>
      <c r="AV266" s="13" t="s">
        <v>90</v>
      </c>
      <c r="AW266" s="13" t="s">
        <v>36</v>
      </c>
      <c r="AX266" s="13" t="s">
        <v>81</v>
      </c>
      <c r="AY266" s="177" t="s">
        <v>299</v>
      </c>
    </row>
    <row r="267" spans="2:65" s="14" customFormat="1">
      <c r="B267" s="183"/>
      <c r="D267" s="149" t="s">
        <v>1489</v>
      </c>
      <c r="E267" s="184" t="s">
        <v>1</v>
      </c>
      <c r="F267" s="185" t="s">
        <v>1496</v>
      </c>
      <c r="H267" s="186">
        <v>414.61599999999993</v>
      </c>
      <c r="I267" s="187"/>
      <c r="L267" s="183"/>
      <c r="M267" s="188"/>
      <c r="T267" s="189"/>
      <c r="AT267" s="184" t="s">
        <v>1489</v>
      </c>
      <c r="AU267" s="184" t="s">
        <v>90</v>
      </c>
      <c r="AV267" s="14" t="s">
        <v>318</v>
      </c>
      <c r="AW267" s="14" t="s">
        <v>36</v>
      </c>
      <c r="AX267" s="14" t="s">
        <v>88</v>
      </c>
      <c r="AY267" s="184" t="s">
        <v>299</v>
      </c>
    </row>
    <row r="268" spans="2:65" s="1" customFormat="1" ht="37.950000000000003" customHeight="1">
      <c r="B268" s="32"/>
      <c r="C268" s="136" t="s">
        <v>389</v>
      </c>
      <c r="D268" s="136" t="s">
        <v>302</v>
      </c>
      <c r="E268" s="137" t="s">
        <v>1622</v>
      </c>
      <c r="F268" s="138" t="s">
        <v>1623</v>
      </c>
      <c r="G268" s="139" t="s">
        <v>1520</v>
      </c>
      <c r="H268" s="140">
        <v>2902.3119999999999</v>
      </c>
      <c r="I268" s="141"/>
      <c r="J268" s="142">
        <f>ROUND(I268*H268,2)</f>
        <v>0</v>
      </c>
      <c r="K268" s="138" t="s">
        <v>3585</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3987</v>
      </c>
    </row>
    <row r="269" spans="2:65" s="12" customFormat="1">
      <c r="B269" s="170"/>
      <c r="D269" s="149" t="s">
        <v>1489</v>
      </c>
      <c r="E269" s="171" t="s">
        <v>1</v>
      </c>
      <c r="F269" s="172" t="s">
        <v>3981</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3988</v>
      </c>
      <c r="H270" s="179">
        <v>2902.3119999999999</v>
      </c>
      <c r="I270" s="180"/>
      <c r="L270" s="176"/>
      <c r="M270" s="181"/>
      <c r="T270" s="182"/>
      <c r="AT270" s="177" t="s">
        <v>1489</v>
      </c>
      <c r="AU270" s="177" t="s">
        <v>90</v>
      </c>
      <c r="AV270" s="13" t="s">
        <v>90</v>
      </c>
      <c r="AW270" s="13" t="s">
        <v>36</v>
      </c>
      <c r="AX270" s="13" t="s">
        <v>81</v>
      </c>
      <c r="AY270" s="177" t="s">
        <v>299</v>
      </c>
    </row>
    <row r="271" spans="2:65" s="14" customFormat="1">
      <c r="B271" s="183"/>
      <c r="D271" s="149" t="s">
        <v>1489</v>
      </c>
      <c r="E271" s="184" t="s">
        <v>1</v>
      </c>
      <c r="F271" s="185" t="s">
        <v>1496</v>
      </c>
      <c r="H271" s="186">
        <v>2902.3119999999999</v>
      </c>
      <c r="I271" s="187"/>
      <c r="L271" s="183"/>
      <c r="M271" s="188"/>
      <c r="T271" s="189"/>
      <c r="AT271" s="184" t="s">
        <v>1489</v>
      </c>
      <c r="AU271" s="184" t="s">
        <v>90</v>
      </c>
      <c r="AV271" s="14" t="s">
        <v>318</v>
      </c>
      <c r="AW271" s="14" t="s">
        <v>36</v>
      </c>
      <c r="AX271" s="14" t="s">
        <v>88</v>
      </c>
      <c r="AY271" s="184" t="s">
        <v>299</v>
      </c>
    </row>
    <row r="272" spans="2:65" s="1" customFormat="1" ht="24.15" customHeight="1">
      <c r="B272" s="32"/>
      <c r="C272" s="136" t="s">
        <v>394</v>
      </c>
      <c r="D272" s="136" t="s">
        <v>302</v>
      </c>
      <c r="E272" s="137" t="s">
        <v>1626</v>
      </c>
      <c r="F272" s="138" t="s">
        <v>1627</v>
      </c>
      <c r="G272" s="139" t="s">
        <v>1520</v>
      </c>
      <c r="H272" s="140">
        <v>195.114</v>
      </c>
      <c r="I272" s="141"/>
      <c r="J272" s="142">
        <f>ROUND(I272*H272,2)</f>
        <v>0</v>
      </c>
      <c r="K272" s="138" t="s">
        <v>3585</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3989</v>
      </c>
    </row>
    <row r="273" spans="2:65" s="12" customFormat="1">
      <c r="B273" s="170"/>
      <c r="D273" s="149" t="s">
        <v>1489</v>
      </c>
      <c r="E273" s="171" t="s">
        <v>1</v>
      </c>
      <c r="F273" s="172" t="s">
        <v>3619</v>
      </c>
      <c r="H273" s="171" t="s">
        <v>1</v>
      </c>
      <c r="I273" s="173"/>
      <c r="L273" s="170"/>
      <c r="M273" s="174"/>
      <c r="T273" s="175"/>
      <c r="AT273" s="171" t="s">
        <v>1489</v>
      </c>
      <c r="AU273" s="171" t="s">
        <v>90</v>
      </c>
      <c r="AV273" s="12" t="s">
        <v>88</v>
      </c>
      <c r="AW273" s="12" t="s">
        <v>36</v>
      </c>
      <c r="AX273" s="12" t="s">
        <v>81</v>
      </c>
      <c r="AY273" s="171" t="s">
        <v>299</v>
      </c>
    </row>
    <row r="274" spans="2:65" s="13" customFormat="1">
      <c r="B274" s="176"/>
      <c r="D274" s="149" t="s">
        <v>1489</v>
      </c>
      <c r="E274" s="177" t="s">
        <v>1</v>
      </c>
      <c r="F274" s="178" t="s">
        <v>3990</v>
      </c>
      <c r="H274" s="179">
        <v>195.114</v>
      </c>
      <c r="I274" s="180"/>
      <c r="L274" s="176"/>
      <c r="M274" s="181"/>
      <c r="T274" s="182"/>
      <c r="AT274" s="177" t="s">
        <v>1489</v>
      </c>
      <c r="AU274" s="177" t="s">
        <v>90</v>
      </c>
      <c r="AV274" s="13" t="s">
        <v>90</v>
      </c>
      <c r="AW274" s="13" t="s">
        <v>36</v>
      </c>
      <c r="AX274" s="13" t="s">
        <v>81</v>
      </c>
      <c r="AY274" s="177" t="s">
        <v>299</v>
      </c>
    </row>
    <row r="275" spans="2:65" s="14" customFormat="1">
      <c r="B275" s="183"/>
      <c r="D275" s="149" t="s">
        <v>1489</v>
      </c>
      <c r="E275" s="184" t="s">
        <v>1</v>
      </c>
      <c r="F275" s="185" t="s">
        <v>1496</v>
      </c>
      <c r="H275" s="186">
        <v>195.114</v>
      </c>
      <c r="I275" s="187"/>
      <c r="L275" s="183"/>
      <c r="M275" s="188"/>
      <c r="T275" s="189"/>
      <c r="AT275" s="184" t="s">
        <v>1489</v>
      </c>
      <c r="AU275" s="184" t="s">
        <v>90</v>
      </c>
      <c r="AV275" s="14" t="s">
        <v>318</v>
      </c>
      <c r="AW275" s="14" t="s">
        <v>36</v>
      </c>
      <c r="AX275" s="14" t="s">
        <v>88</v>
      </c>
      <c r="AY275" s="184" t="s">
        <v>299</v>
      </c>
    </row>
    <row r="276" spans="2:65" s="1" customFormat="1" ht="24.15" customHeight="1">
      <c r="B276" s="32"/>
      <c r="C276" s="136" t="s">
        <v>399</v>
      </c>
      <c r="D276" s="136" t="s">
        <v>302</v>
      </c>
      <c r="E276" s="137" t="s">
        <v>1630</v>
      </c>
      <c r="F276" s="138" t="s">
        <v>1631</v>
      </c>
      <c r="G276" s="139" t="s">
        <v>1520</v>
      </c>
      <c r="H276" s="140">
        <v>414.61700000000002</v>
      </c>
      <c r="I276" s="141"/>
      <c r="J276" s="142">
        <f>ROUND(I276*H276,2)</f>
        <v>0</v>
      </c>
      <c r="K276" s="138" t="s">
        <v>3585</v>
      </c>
      <c r="L276" s="32"/>
      <c r="M276" s="143" t="s">
        <v>1</v>
      </c>
      <c r="N276" s="144" t="s">
        <v>46</v>
      </c>
      <c r="P276" s="145">
        <f>O276*H276</f>
        <v>0</v>
      </c>
      <c r="Q276" s="145">
        <v>0</v>
      </c>
      <c r="R276" s="145">
        <f>Q276*H276</f>
        <v>0</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3991</v>
      </c>
    </row>
    <row r="277" spans="2:65" s="12" customFormat="1">
      <c r="B277" s="170"/>
      <c r="D277" s="149" t="s">
        <v>1489</v>
      </c>
      <c r="E277" s="171" t="s">
        <v>1</v>
      </c>
      <c r="F277" s="172" t="s">
        <v>3619</v>
      </c>
      <c r="H277" s="171" t="s">
        <v>1</v>
      </c>
      <c r="I277" s="173"/>
      <c r="L277" s="170"/>
      <c r="M277" s="174"/>
      <c r="T277" s="175"/>
      <c r="AT277" s="171" t="s">
        <v>1489</v>
      </c>
      <c r="AU277" s="171" t="s">
        <v>90</v>
      </c>
      <c r="AV277" s="12" t="s">
        <v>88</v>
      </c>
      <c r="AW277" s="12" t="s">
        <v>36</v>
      </c>
      <c r="AX277" s="12" t="s">
        <v>81</v>
      </c>
      <c r="AY277" s="171" t="s">
        <v>299</v>
      </c>
    </row>
    <row r="278" spans="2:65" s="13" customFormat="1">
      <c r="B278" s="176"/>
      <c r="D278" s="149" t="s">
        <v>1489</v>
      </c>
      <c r="E278" s="177" t="s">
        <v>1</v>
      </c>
      <c r="F278" s="178" t="s">
        <v>3992</v>
      </c>
      <c r="H278" s="179">
        <v>414.61700000000002</v>
      </c>
      <c r="I278" s="180"/>
      <c r="L278" s="176"/>
      <c r="M278" s="181"/>
      <c r="T278" s="182"/>
      <c r="AT278" s="177" t="s">
        <v>1489</v>
      </c>
      <c r="AU278" s="177" t="s">
        <v>90</v>
      </c>
      <c r="AV278" s="13" t="s">
        <v>90</v>
      </c>
      <c r="AW278" s="13" t="s">
        <v>36</v>
      </c>
      <c r="AX278" s="13" t="s">
        <v>81</v>
      </c>
      <c r="AY278" s="177" t="s">
        <v>299</v>
      </c>
    </row>
    <row r="279" spans="2:65" s="14" customFormat="1">
      <c r="B279" s="183"/>
      <c r="D279" s="149" t="s">
        <v>1489</v>
      </c>
      <c r="E279" s="184" t="s">
        <v>1</v>
      </c>
      <c r="F279" s="185" t="s">
        <v>1496</v>
      </c>
      <c r="H279" s="186">
        <v>414.61700000000002</v>
      </c>
      <c r="I279" s="187"/>
      <c r="L279" s="183"/>
      <c r="M279" s="188"/>
      <c r="T279" s="189"/>
      <c r="AT279" s="184" t="s">
        <v>1489</v>
      </c>
      <c r="AU279" s="184" t="s">
        <v>90</v>
      </c>
      <c r="AV279" s="14" t="s">
        <v>318</v>
      </c>
      <c r="AW279" s="14" t="s">
        <v>36</v>
      </c>
      <c r="AX279" s="14" t="s">
        <v>88</v>
      </c>
      <c r="AY279" s="184" t="s">
        <v>299</v>
      </c>
    </row>
    <row r="280" spans="2:65" s="1" customFormat="1" ht="16.5" customHeight="1">
      <c r="B280" s="32"/>
      <c r="C280" s="136" t="s">
        <v>7</v>
      </c>
      <c r="D280" s="136" t="s">
        <v>302</v>
      </c>
      <c r="E280" s="137" t="s">
        <v>1639</v>
      </c>
      <c r="F280" s="138" t="s">
        <v>1640</v>
      </c>
      <c r="G280" s="139" t="s">
        <v>1520</v>
      </c>
      <c r="H280" s="140">
        <v>1219.46</v>
      </c>
      <c r="I280" s="141"/>
      <c r="J280" s="142">
        <f>ROUND(I280*H280,2)</f>
        <v>0</v>
      </c>
      <c r="K280" s="138" t="s">
        <v>3585</v>
      </c>
      <c r="L280" s="32"/>
      <c r="M280" s="143" t="s">
        <v>1</v>
      </c>
      <c r="N280" s="144" t="s">
        <v>46</v>
      </c>
      <c r="P280" s="145">
        <f>O280*H280</f>
        <v>0</v>
      </c>
      <c r="Q280" s="145">
        <v>0</v>
      </c>
      <c r="R280" s="145">
        <f>Q280*H280</f>
        <v>0</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3993</v>
      </c>
    </row>
    <row r="281" spans="2:65" s="12" customFormat="1">
      <c r="B281" s="170"/>
      <c r="D281" s="149" t="s">
        <v>1489</v>
      </c>
      <c r="E281" s="171" t="s">
        <v>1</v>
      </c>
      <c r="F281" s="172" t="s">
        <v>3994</v>
      </c>
      <c r="H281" s="171" t="s">
        <v>1</v>
      </c>
      <c r="I281" s="173"/>
      <c r="L281" s="170"/>
      <c r="M281" s="174"/>
      <c r="T281" s="175"/>
      <c r="AT281" s="171" t="s">
        <v>1489</v>
      </c>
      <c r="AU281" s="171" t="s">
        <v>90</v>
      </c>
      <c r="AV281" s="12" t="s">
        <v>88</v>
      </c>
      <c r="AW281" s="12" t="s">
        <v>36</v>
      </c>
      <c r="AX281" s="12" t="s">
        <v>81</v>
      </c>
      <c r="AY281" s="171" t="s">
        <v>299</v>
      </c>
    </row>
    <row r="282" spans="2:65" s="13" customFormat="1">
      <c r="B282" s="176"/>
      <c r="D282" s="149" t="s">
        <v>1489</v>
      </c>
      <c r="E282" s="177" t="s">
        <v>1</v>
      </c>
      <c r="F282" s="178" t="s">
        <v>3995</v>
      </c>
      <c r="H282" s="179">
        <v>195.113</v>
      </c>
      <c r="I282" s="180"/>
      <c r="L282" s="176"/>
      <c r="M282" s="181"/>
      <c r="T282" s="182"/>
      <c r="AT282" s="177" t="s">
        <v>1489</v>
      </c>
      <c r="AU282" s="177" t="s">
        <v>90</v>
      </c>
      <c r="AV282" s="13" t="s">
        <v>90</v>
      </c>
      <c r="AW282" s="13" t="s">
        <v>36</v>
      </c>
      <c r="AX282" s="13" t="s">
        <v>81</v>
      </c>
      <c r="AY282" s="177" t="s">
        <v>299</v>
      </c>
    </row>
    <row r="283" spans="2:65" s="13" customFormat="1">
      <c r="B283" s="176"/>
      <c r="D283" s="149" t="s">
        <v>1489</v>
      </c>
      <c r="E283" s="177" t="s">
        <v>1</v>
      </c>
      <c r="F283" s="178" t="s">
        <v>3996</v>
      </c>
      <c r="H283" s="179">
        <v>414.61599999999999</v>
      </c>
      <c r="I283" s="180"/>
      <c r="L283" s="176"/>
      <c r="M283" s="181"/>
      <c r="T283" s="182"/>
      <c r="AT283" s="177" t="s">
        <v>1489</v>
      </c>
      <c r="AU283" s="177" t="s">
        <v>90</v>
      </c>
      <c r="AV283" s="13" t="s">
        <v>90</v>
      </c>
      <c r="AW283" s="13" t="s">
        <v>36</v>
      </c>
      <c r="AX283" s="13" t="s">
        <v>81</v>
      </c>
      <c r="AY283" s="177" t="s">
        <v>299</v>
      </c>
    </row>
    <row r="284" spans="2:65" s="15" customFormat="1">
      <c r="B284" s="190"/>
      <c r="D284" s="149" t="s">
        <v>1489</v>
      </c>
      <c r="E284" s="191" t="s">
        <v>1</v>
      </c>
      <c r="F284" s="192" t="s">
        <v>1549</v>
      </c>
      <c r="H284" s="193">
        <v>609.72900000000004</v>
      </c>
      <c r="I284" s="194"/>
      <c r="L284" s="190"/>
      <c r="M284" s="195"/>
      <c r="T284" s="196"/>
      <c r="AT284" s="191" t="s">
        <v>1489</v>
      </c>
      <c r="AU284" s="191" t="s">
        <v>90</v>
      </c>
      <c r="AV284" s="15" t="s">
        <v>298</v>
      </c>
      <c r="AW284" s="15" t="s">
        <v>36</v>
      </c>
      <c r="AX284" s="15" t="s">
        <v>81</v>
      </c>
      <c r="AY284" s="191" t="s">
        <v>299</v>
      </c>
    </row>
    <row r="285" spans="2:65" s="12" customFormat="1">
      <c r="B285" s="170"/>
      <c r="D285" s="149" t="s">
        <v>1489</v>
      </c>
      <c r="E285" s="171" t="s">
        <v>1</v>
      </c>
      <c r="F285" s="172" t="s">
        <v>3619</v>
      </c>
      <c r="H285" s="171" t="s">
        <v>1</v>
      </c>
      <c r="I285" s="173"/>
      <c r="L285" s="170"/>
      <c r="M285" s="174"/>
      <c r="T285" s="175"/>
      <c r="AT285" s="171" t="s">
        <v>1489</v>
      </c>
      <c r="AU285" s="171" t="s">
        <v>90</v>
      </c>
      <c r="AV285" s="12" t="s">
        <v>88</v>
      </c>
      <c r="AW285" s="12" t="s">
        <v>36</v>
      </c>
      <c r="AX285" s="12" t="s">
        <v>81</v>
      </c>
      <c r="AY285" s="171" t="s">
        <v>299</v>
      </c>
    </row>
    <row r="286" spans="2:65" s="13" customFormat="1">
      <c r="B286" s="176"/>
      <c r="D286" s="149" t="s">
        <v>1489</v>
      </c>
      <c r="E286" s="177" t="s">
        <v>1</v>
      </c>
      <c r="F286" s="178" t="s">
        <v>3997</v>
      </c>
      <c r="H286" s="179">
        <v>195.114</v>
      </c>
      <c r="I286" s="180"/>
      <c r="L286" s="176"/>
      <c r="M286" s="181"/>
      <c r="T286" s="182"/>
      <c r="AT286" s="177" t="s">
        <v>1489</v>
      </c>
      <c r="AU286" s="177" t="s">
        <v>90</v>
      </c>
      <c r="AV286" s="13" t="s">
        <v>90</v>
      </c>
      <c r="AW286" s="13" t="s">
        <v>36</v>
      </c>
      <c r="AX286" s="13" t="s">
        <v>81</v>
      </c>
      <c r="AY286" s="177" t="s">
        <v>299</v>
      </c>
    </row>
    <row r="287" spans="2:65" s="13" customFormat="1">
      <c r="B287" s="176"/>
      <c r="D287" s="149" t="s">
        <v>1489</v>
      </c>
      <c r="E287" s="177" t="s">
        <v>1</v>
      </c>
      <c r="F287" s="178" t="s">
        <v>3998</v>
      </c>
      <c r="H287" s="179">
        <v>414.61700000000002</v>
      </c>
      <c r="I287" s="180"/>
      <c r="L287" s="176"/>
      <c r="M287" s="181"/>
      <c r="T287" s="182"/>
      <c r="AT287" s="177" t="s">
        <v>1489</v>
      </c>
      <c r="AU287" s="177" t="s">
        <v>90</v>
      </c>
      <c r="AV287" s="13" t="s">
        <v>90</v>
      </c>
      <c r="AW287" s="13" t="s">
        <v>36</v>
      </c>
      <c r="AX287" s="13" t="s">
        <v>81</v>
      </c>
      <c r="AY287" s="177" t="s">
        <v>299</v>
      </c>
    </row>
    <row r="288" spans="2:65" s="15" customFormat="1">
      <c r="B288" s="190"/>
      <c r="D288" s="149" t="s">
        <v>1489</v>
      </c>
      <c r="E288" s="191" t="s">
        <v>1</v>
      </c>
      <c r="F288" s="192" t="s">
        <v>1549</v>
      </c>
      <c r="H288" s="193">
        <v>609.73099999999999</v>
      </c>
      <c r="I288" s="194"/>
      <c r="L288" s="190"/>
      <c r="M288" s="195"/>
      <c r="T288" s="196"/>
      <c r="AT288" s="191" t="s">
        <v>1489</v>
      </c>
      <c r="AU288" s="191" t="s">
        <v>90</v>
      </c>
      <c r="AV288" s="15" t="s">
        <v>298</v>
      </c>
      <c r="AW288" s="15" t="s">
        <v>36</v>
      </c>
      <c r="AX288" s="15" t="s">
        <v>81</v>
      </c>
      <c r="AY288" s="191" t="s">
        <v>299</v>
      </c>
    </row>
    <row r="289" spans="2:65" s="14" customFormat="1">
      <c r="B289" s="183"/>
      <c r="D289" s="149" t="s">
        <v>1489</v>
      </c>
      <c r="E289" s="184" t="s">
        <v>1</v>
      </c>
      <c r="F289" s="185" t="s">
        <v>1496</v>
      </c>
      <c r="H289" s="186">
        <v>1219.46</v>
      </c>
      <c r="I289" s="187"/>
      <c r="L289" s="183"/>
      <c r="M289" s="188"/>
      <c r="T289" s="189"/>
      <c r="AT289" s="184" t="s">
        <v>1489</v>
      </c>
      <c r="AU289" s="184" t="s">
        <v>90</v>
      </c>
      <c r="AV289" s="14" t="s">
        <v>318</v>
      </c>
      <c r="AW289" s="14" t="s">
        <v>36</v>
      </c>
      <c r="AX289" s="14" t="s">
        <v>88</v>
      </c>
      <c r="AY289" s="184" t="s">
        <v>299</v>
      </c>
    </row>
    <row r="290" spans="2:65" s="1" customFormat="1" ht="33" customHeight="1">
      <c r="B290" s="32"/>
      <c r="C290" s="136" t="s">
        <v>408</v>
      </c>
      <c r="D290" s="136" t="s">
        <v>302</v>
      </c>
      <c r="E290" s="137" t="s">
        <v>1634</v>
      </c>
      <c r="F290" s="138" t="s">
        <v>1635</v>
      </c>
      <c r="G290" s="139" t="s">
        <v>1636</v>
      </c>
      <c r="H290" s="140">
        <v>1036.539</v>
      </c>
      <c r="I290" s="141"/>
      <c r="J290" s="142">
        <f>ROUND(I290*H290,2)</f>
        <v>0</v>
      </c>
      <c r="K290" s="138" t="s">
        <v>3585</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3999</v>
      </c>
    </row>
    <row r="291" spans="2:65" s="12" customFormat="1">
      <c r="B291" s="170"/>
      <c r="D291" s="149" t="s">
        <v>1489</v>
      </c>
      <c r="E291" s="171" t="s">
        <v>1</v>
      </c>
      <c r="F291" s="172" t="s">
        <v>3994</v>
      </c>
      <c r="H291" s="171" t="s">
        <v>1</v>
      </c>
      <c r="I291" s="173"/>
      <c r="L291" s="170"/>
      <c r="M291" s="174"/>
      <c r="T291" s="175"/>
      <c r="AT291" s="171" t="s">
        <v>1489</v>
      </c>
      <c r="AU291" s="171" t="s">
        <v>90</v>
      </c>
      <c r="AV291" s="12" t="s">
        <v>88</v>
      </c>
      <c r="AW291" s="12" t="s">
        <v>36</v>
      </c>
      <c r="AX291" s="12" t="s">
        <v>81</v>
      </c>
      <c r="AY291" s="171" t="s">
        <v>299</v>
      </c>
    </row>
    <row r="292" spans="2:65" s="13" customFormat="1">
      <c r="B292" s="176"/>
      <c r="D292" s="149" t="s">
        <v>1489</v>
      </c>
      <c r="E292" s="177" t="s">
        <v>1</v>
      </c>
      <c r="F292" s="178" t="s">
        <v>3995</v>
      </c>
      <c r="H292" s="179">
        <v>195.113</v>
      </c>
      <c r="I292" s="180"/>
      <c r="L292" s="176"/>
      <c r="M292" s="181"/>
      <c r="T292" s="182"/>
      <c r="AT292" s="177" t="s">
        <v>1489</v>
      </c>
      <c r="AU292" s="177" t="s">
        <v>90</v>
      </c>
      <c r="AV292" s="13" t="s">
        <v>90</v>
      </c>
      <c r="AW292" s="13" t="s">
        <v>36</v>
      </c>
      <c r="AX292" s="13" t="s">
        <v>81</v>
      </c>
      <c r="AY292" s="177" t="s">
        <v>299</v>
      </c>
    </row>
    <row r="293" spans="2:65" s="13" customFormat="1">
      <c r="B293" s="176"/>
      <c r="D293" s="149" t="s">
        <v>1489</v>
      </c>
      <c r="E293" s="177" t="s">
        <v>1</v>
      </c>
      <c r="F293" s="178" t="s">
        <v>3996</v>
      </c>
      <c r="H293" s="179">
        <v>414.61599999999999</v>
      </c>
      <c r="I293" s="180"/>
      <c r="L293" s="176"/>
      <c r="M293" s="181"/>
      <c r="T293" s="182"/>
      <c r="AT293" s="177" t="s">
        <v>1489</v>
      </c>
      <c r="AU293" s="177" t="s">
        <v>90</v>
      </c>
      <c r="AV293" s="13" t="s">
        <v>90</v>
      </c>
      <c r="AW293" s="13" t="s">
        <v>36</v>
      </c>
      <c r="AX293" s="13" t="s">
        <v>81</v>
      </c>
      <c r="AY293" s="177" t="s">
        <v>299</v>
      </c>
    </row>
    <row r="294" spans="2:65" s="15" customFormat="1">
      <c r="B294" s="190"/>
      <c r="D294" s="149" t="s">
        <v>1489</v>
      </c>
      <c r="E294" s="191" t="s">
        <v>1</v>
      </c>
      <c r="F294" s="192" t="s">
        <v>1549</v>
      </c>
      <c r="H294" s="193">
        <v>609.72900000000004</v>
      </c>
      <c r="I294" s="194"/>
      <c r="L294" s="190"/>
      <c r="M294" s="195"/>
      <c r="T294" s="196"/>
      <c r="AT294" s="191" t="s">
        <v>1489</v>
      </c>
      <c r="AU294" s="191" t="s">
        <v>90</v>
      </c>
      <c r="AV294" s="15" t="s">
        <v>298</v>
      </c>
      <c r="AW294" s="15" t="s">
        <v>36</v>
      </c>
      <c r="AX294" s="15" t="s">
        <v>81</v>
      </c>
      <c r="AY294" s="191" t="s">
        <v>299</v>
      </c>
    </row>
    <row r="295" spans="2:65" s="13" customFormat="1">
      <c r="B295" s="176"/>
      <c r="D295" s="149" t="s">
        <v>1489</v>
      </c>
      <c r="E295" s="177" t="s">
        <v>1</v>
      </c>
      <c r="F295" s="178" t="s">
        <v>4000</v>
      </c>
      <c r="H295" s="179">
        <v>1036.539</v>
      </c>
      <c r="I295" s="180"/>
      <c r="L295" s="176"/>
      <c r="M295" s="181"/>
      <c r="T295" s="182"/>
      <c r="AT295" s="177" t="s">
        <v>1489</v>
      </c>
      <c r="AU295" s="177" t="s">
        <v>90</v>
      </c>
      <c r="AV295" s="13" t="s">
        <v>90</v>
      </c>
      <c r="AW295" s="13" t="s">
        <v>36</v>
      </c>
      <c r="AX295" s="13" t="s">
        <v>81</v>
      </c>
      <c r="AY295" s="177" t="s">
        <v>299</v>
      </c>
    </row>
    <row r="296" spans="2:65" s="15" customFormat="1">
      <c r="B296" s="190"/>
      <c r="D296" s="149" t="s">
        <v>1489</v>
      </c>
      <c r="E296" s="191" t="s">
        <v>1</v>
      </c>
      <c r="F296" s="192" t="s">
        <v>1549</v>
      </c>
      <c r="H296" s="193">
        <v>1036.539</v>
      </c>
      <c r="I296" s="194"/>
      <c r="L296" s="190"/>
      <c r="M296" s="195"/>
      <c r="T296" s="196"/>
      <c r="AT296" s="191" t="s">
        <v>1489</v>
      </c>
      <c r="AU296" s="191" t="s">
        <v>90</v>
      </c>
      <c r="AV296" s="15" t="s">
        <v>298</v>
      </c>
      <c r="AW296" s="15" t="s">
        <v>36</v>
      </c>
      <c r="AX296" s="15" t="s">
        <v>88</v>
      </c>
      <c r="AY296" s="191" t="s">
        <v>299</v>
      </c>
    </row>
    <row r="297" spans="2:65" s="1" customFormat="1" ht="24.15" customHeight="1">
      <c r="B297" s="32"/>
      <c r="C297" s="136" t="s">
        <v>413</v>
      </c>
      <c r="D297" s="136" t="s">
        <v>302</v>
      </c>
      <c r="E297" s="137" t="s">
        <v>4001</v>
      </c>
      <c r="F297" s="138" t="s">
        <v>1644</v>
      </c>
      <c r="G297" s="139" t="s">
        <v>1520</v>
      </c>
      <c r="H297" s="140">
        <v>724.654</v>
      </c>
      <c r="I297" s="141"/>
      <c r="J297" s="142">
        <f>ROUND(I297*H297,2)</f>
        <v>0</v>
      </c>
      <c r="K297" s="138" t="s">
        <v>3585</v>
      </c>
      <c r="L297" s="32"/>
      <c r="M297" s="143" t="s">
        <v>1</v>
      </c>
      <c r="N297" s="144" t="s">
        <v>46</v>
      </c>
      <c r="P297" s="145">
        <f>O297*H297</f>
        <v>0</v>
      </c>
      <c r="Q297" s="145">
        <v>0</v>
      </c>
      <c r="R297" s="145">
        <f>Q297*H297</f>
        <v>0</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4002</v>
      </c>
    </row>
    <row r="298" spans="2:65" s="1" customFormat="1" ht="28.8">
      <c r="B298" s="32"/>
      <c r="D298" s="149" t="s">
        <v>308</v>
      </c>
      <c r="F298" s="150" t="s">
        <v>4003</v>
      </c>
      <c r="I298" s="151"/>
      <c r="L298" s="32"/>
      <c r="M298" s="152"/>
      <c r="T298" s="56"/>
      <c r="AT298" s="17" t="s">
        <v>308</v>
      </c>
      <c r="AU298" s="17" t="s">
        <v>90</v>
      </c>
    </row>
    <row r="299" spans="2:65" s="13" customFormat="1">
      <c r="B299" s="176"/>
      <c r="D299" s="149" t="s">
        <v>1489</v>
      </c>
      <c r="E299" s="177" t="s">
        <v>1</v>
      </c>
      <c r="F299" s="178" t="s">
        <v>4004</v>
      </c>
      <c r="H299" s="179">
        <v>1208.1479999999999</v>
      </c>
      <c r="I299" s="180"/>
      <c r="L299" s="176"/>
      <c r="M299" s="181"/>
      <c r="T299" s="182"/>
      <c r="AT299" s="177" t="s">
        <v>1489</v>
      </c>
      <c r="AU299" s="177" t="s">
        <v>90</v>
      </c>
      <c r="AV299" s="13" t="s">
        <v>90</v>
      </c>
      <c r="AW299" s="13" t="s">
        <v>36</v>
      </c>
      <c r="AX299" s="13" t="s">
        <v>81</v>
      </c>
      <c r="AY299" s="177" t="s">
        <v>299</v>
      </c>
    </row>
    <row r="300" spans="2:65" s="12" customFormat="1">
      <c r="B300" s="170"/>
      <c r="D300" s="149" t="s">
        <v>1489</v>
      </c>
      <c r="E300" s="171" t="s">
        <v>1</v>
      </c>
      <c r="F300" s="172" t="s">
        <v>4005</v>
      </c>
      <c r="H300" s="171" t="s">
        <v>1</v>
      </c>
      <c r="I300" s="173"/>
      <c r="L300" s="170"/>
      <c r="M300" s="174"/>
      <c r="T300" s="175"/>
      <c r="AT300" s="171" t="s">
        <v>1489</v>
      </c>
      <c r="AU300" s="171" t="s">
        <v>90</v>
      </c>
      <c r="AV300" s="12" t="s">
        <v>88</v>
      </c>
      <c r="AW300" s="12" t="s">
        <v>36</v>
      </c>
      <c r="AX300" s="12" t="s">
        <v>81</v>
      </c>
      <c r="AY300" s="171" t="s">
        <v>299</v>
      </c>
    </row>
    <row r="301" spans="2:65" s="13" customFormat="1">
      <c r="B301" s="176"/>
      <c r="D301" s="149" t="s">
        <v>1489</v>
      </c>
      <c r="E301" s="177" t="s">
        <v>1</v>
      </c>
      <c r="F301" s="178" t="s">
        <v>4006</v>
      </c>
      <c r="H301" s="179">
        <v>-0.60499999999999998</v>
      </c>
      <c r="I301" s="180"/>
      <c r="L301" s="176"/>
      <c r="M301" s="181"/>
      <c r="T301" s="182"/>
      <c r="AT301" s="177" t="s">
        <v>1489</v>
      </c>
      <c r="AU301" s="177" t="s">
        <v>90</v>
      </c>
      <c r="AV301" s="13" t="s">
        <v>90</v>
      </c>
      <c r="AW301" s="13" t="s">
        <v>36</v>
      </c>
      <c r="AX301" s="13" t="s">
        <v>81</v>
      </c>
      <c r="AY301" s="177" t="s">
        <v>299</v>
      </c>
    </row>
    <row r="302" spans="2:65" s="13" customFormat="1">
      <c r="B302" s="176"/>
      <c r="D302" s="149" t="s">
        <v>1489</v>
      </c>
      <c r="E302" s="177" t="s">
        <v>1</v>
      </c>
      <c r="F302" s="178" t="s">
        <v>4007</v>
      </c>
      <c r="H302" s="179">
        <v>-7.6379999999999999</v>
      </c>
      <c r="I302" s="180"/>
      <c r="L302" s="176"/>
      <c r="M302" s="181"/>
      <c r="T302" s="182"/>
      <c r="AT302" s="177" t="s">
        <v>1489</v>
      </c>
      <c r="AU302" s="177" t="s">
        <v>90</v>
      </c>
      <c r="AV302" s="13" t="s">
        <v>90</v>
      </c>
      <c r="AW302" s="13" t="s">
        <v>36</v>
      </c>
      <c r="AX302" s="13" t="s">
        <v>81</v>
      </c>
      <c r="AY302" s="177" t="s">
        <v>299</v>
      </c>
    </row>
    <row r="303" spans="2:65" s="13" customFormat="1">
      <c r="B303" s="176"/>
      <c r="D303" s="149" t="s">
        <v>1489</v>
      </c>
      <c r="E303" s="177" t="s">
        <v>1</v>
      </c>
      <c r="F303" s="178" t="s">
        <v>4008</v>
      </c>
      <c r="H303" s="179">
        <v>-344.90699999999998</v>
      </c>
      <c r="I303" s="180"/>
      <c r="L303" s="176"/>
      <c r="M303" s="181"/>
      <c r="T303" s="182"/>
      <c r="AT303" s="177" t="s">
        <v>1489</v>
      </c>
      <c r="AU303" s="177" t="s">
        <v>90</v>
      </c>
      <c r="AV303" s="13" t="s">
        <v>90</v>
      </c>
      <c r="AW303" s="13" t="s">
        <v>36</v>
      </c>
      <c r="AX303" s="13" t="s">
        <v>81</v>
      </c>
      <c r="AY303" s="177" t="s">
        <v>299</v>
      </c>
    </row>
    <row r="304" spans="2:65" s="13" customFormat="1">
      <c r="B304" s="176"/>
      <c r="D304" s="149" t="s">
        <v>1489</v>
      </c>
      <c r="E304" s="177" t="s">
        <v>1</v>
      </c>
      <c r="F304" s="178" t="s">
        <v>4009</v>
      </c>
      <c r="H304" s="179">
        <v>-130.34399999999999</v>
      </c>
      <c r="I304" s="180"/>
      <c r="L304" s="176"/>
      <c r="M304" s="181"/>
      <c r="T304" s="182"/>
      <c r="AT304" s="177" t="s">
        <v>1489</v>
      </c>
      <c r="AU304" s="177" t="s">
        <v>90</v>
      </c>
      <c r="AV304" s="13" t="s">
        <v>90</v>
      </c>
      <c r="AW304" s="13" t="s">
        <v>36</v>
      </c>
      <c r="AX304" s="13" t="s">
        <v>81</v>
      </c>
      <c r="AY304" s="177" t="s">
        <v>299</v>
      </c>
    </row>
    <row r="305" spans="2:65" s="15" customFormat="1">
      <c r="B305" s="190"/>
      <c r="D305" s="149" t="s">
        <v>1489</v>
      </c>
      <c r="E305" s="191" t="s">
        <v>1</v>
      </c>
      <c r="F305" s="192" t="s">
        <v>1549</v>
      </c>
      <c r="H305" s="193">
        <v>724.654</v>
      </c>
      <c r="I305" s="194"/>
      <c r="L305" s="190"/>
      <c r="M305" s="195"/>
      <c r="T305" s="196"/>
      <c r="AT305" s="191" t="s">
        <v>1489</v>
      </c>
      <c r="AU305" s="191" t="s">
        <v>90</v>
      </c>
      <c r="AV305" s="15" t="s">
        <v>298</v>
      </c>
      <c r="AW305" s="15" t="s">
        <v>36</v>
      </c>
      <c r="AX305" s="15" t="s">
        <v>81</v>
      </c>
      <c r="AY305" s="191" t="s">
        <v>299</v>
      </c>
    </row>
    <row r="306" spans="2:65" s="14" customFormat="1">
      <c r="B306" s="183"/>
      <c r="D306" s="149" t="s">
        <v>1489</v>
      </c>
      <c r="E306" s="184" t="s">
        <v>1</v>
      </c>
      <c r="F306" s="185" t="s">
        <v>1496</v>
      </c>
      <c r="H306" s="186">
        <v>724.654</v>
      </c>
      <c r="I306" s="187"/>
      <c r="L306" s="183"/>
      <c r="M306" s="188"/>
      <c r="T306" s="189"/>
      <c r="AT306" s="184" t="s">
        <v>1489</v>
      </c>
      <c r="AU306" s="184" t="s">
        <v>90</v>
      </c>
      <c r="AV306" s="14" t="s">
        <v>318</v>
      </c>
      <c r="AW306" s="14" t="s">
        <v>36</v>
      </c>
      <c r="AX306" s="14" t="s">
        <v>88</v>
      </c>
      <c r="AY306" s="184" t="s">
        <v>299</v>
      </c>
    </row>
    <row r="307" spans="2:65" s="12" customFormat="1">
      <c r="B307" s="170"/>
      <c r="D307" s="149" t="s">
        <v>1489</v>
      </c>
      <c r="E307" s="171" t="s">
        <v>1</v>
      </c>
      <c r="F307" s="172" t="s">
        <v>3965</v>
      </c>
      <c r="H307" s="171" t="s">
        <v>1</v>
      </c>
      <c r="I307" s="173"/>
      <c r="L307" s="170"/>
      <c r="M307" s="174"/>
      <c r="T307" s="175"/>
      <c r="AT307" s="171" t="s">
        <v>1489</v>
      </c>
      <c r="AU307" s="171" t="s">
        <v>90</v>
      </c>
      <c r="AV307" s="12" t="s">
        <v>88</v>
      </c>
      <c r="AW307" s="12" t="s">
        <v>36</v>
      </c>
      <c r="AX307" s="12" t="s">
        <v>81</v>
      </c>
      <c r="AY307" s="171" t="s">
        <v>299</v>
      </c>
    </row>
    <row r="308" spans="2:65" s="13" customFormat="1">
      <c r="B308" s="176"/>
      <c r="D308" s="149" t="s">
        <v>1489</v>
      </c>
      <c r="E308" s="177" t="s">
        <v>1</v>
      </c>
      <c r="F308" s="178" t="s">
        <v>3966</v>
      </c>
      <c r="H308" s="179">
        <v>724.654</v>
      </c>
      <c r="I308" s="180"/>
      <c r="L308" s="176"/>
      <c r="M308" s="181"/>
      <c r="T308" s="182"/>
      <c r="AT308" s="177" t="s">
        <v>1489</v>
      </c>
      <c r="AU308" s="177" t="s">
        <v>90</v>
      </c>
      <c r="AV308" s="13" t="s">
        <v>90</v>
      </c>
      <c r="AW308" s="13" t="s">
        <v>36</v>
      </c>
      <c r="AX308" s="13" t="s">
        <v>81</v>
      </c>
      <c r="AY308" s="177" t="s">
        <v>299</v>
      </c>
    </row>
    <row r="309" spans="2:65" s="12" customFormat="1">
      <c r="B309" s="170"/>
      <c r="D309" s="149" t="s">
        <v>1489</v>
      </c>
      <c r="E309" s="171" t="s">
        <v>1</v>
      </c>
      <c r="F309" s="172" t="s">
        <v>4010</v>
      </c>
      <c r="H309" s="171" t="s">
        <v>1</v>
      </c>
      <c r="I309" s="173"/>
      <c r="L309" s="170"/>
      <c r="M309" s="174"/>
      <c r="T309" s="175"/>
      <c r="AT309" s="171" t="s">
        <v>1489</v>
      </c>
      <c r="AU309" s="171" t="s">
        <v>90</v>
      </c>
      <c r="AV309" s="12" t="s">
        <v>88</v>
      </c>
      <c r="AW309" s="12" t="s">
        <v>36</v>
      </c>
      <c r="AX309" s="12" t="s">
        <v>81</v>
      </c>
      <c r="AY309" s="171" t="s">
        <v>299</v>
      </c>
    </row>
    <row r="310" spans="2:65" s="13" customFormat="1">
      <c r="B310" s="176"/>
      <c r="D310" s="149" t="s">
        <v>1489</v>
      </c>
      <c r="E310" s="177" t="s">
        <v>1</v>
      </c>
      <c r="F310" s="178" t="s">
        <v>4011</v>
      </c>
      <c r="H310" s="179">
        <v>609.73</v>
      </c>
      <c r="I310" s="180"/>
      <c r="L310" s="176"/>
      <c r="M310" s="181"/>
      <c r="T310" s="182"/>
      <c r="AT310" s="177" t="s">
        <v>1489</v>
      </c>
      <c r="AU310" s="177" t="s">
        <v>90</v>
      </c>
      <c r="AV310" s="13" t="s">
        <v>90</v>
      </c>
      <c r="AW310" s="13" t="s">
        <v>36</v>
      </c>
      <c r="AX310" s="13" t="s">
        <v>81</v>
      </c>
      <c r="AY310" s="177" t="s">
        <v>299</v>
      </c>
    </row>
    <row r="311" spans="2:65" s="12" customFormat="1">
      <c r="B311" s="170"/>
      <c r="D311" s="149" t="s">
        <v>1489</v>
      </c>
      <c r="E311" s="171" t="s">
        <v>1</v>
      </c>
      <c r="F311" s="172" t="s">
        <v>4012</v>
      </c>
      <c r="H311" s="171" t="s">
        <v>1</v>
      </c>
      <c r="I311" s="173"/>
      <c r="L311" s="170"/>
      <c r="M311" s="174"/>
      <c r="T311" s="175"/>
      <c r="AT311" s="171" t="s">
        <v>1489</v>
      </c>
      <c r="AU311" s="171" t="s">
        <v>90</v>
      </c>
      <c r="AV311" s="12" t="s">
        <v>88</v>
      </c>
      <c r="AW311" s="12" t="s">
        <v>36</v>
      </c>
      <c r="AX311" s="12" t="s">
        <v>81</v>
      </c>
      <c r="AY311" s="171" t="s">
        <v>299</v>
      </c>
    </row>
    <row r="312" spans="2:65" s="13" customFormat="1">
      <c r="B312" s="176"/>
      <c r="D312" s="149" t="s">
        <v>1489</v>
      </c>
      <c r="E312" s="177" t="s">
        <v>1</v>
      </c>
      <c r="F312" s="178" t="s">
        <v>4013</v>
      </c>
      <c r="H312" s="179">
        <v>114.92400000000001</v>
      </c>
      <c r="I312" s="180"/>
      <c r="L312" s="176"/>
      <c r="M312" s="181"/>
      <c r="T312" s="182"/>
      <c r="AT312" s="177" t="s">
        <v>1489</v>
      </c>
      <c r="AU312" s="177" t="s">
        <v>90</v>
      </c>
      <c r="AV312" s="13" t="s">
        <v>90</v>
      </c>
      <c r="AW312" s="13" t="s">
        <v>36</v>
      </c>
      <c r="AX312" s="13" t="s">
        <v>81</v>
      </c>
      <c r="AY312" s="177" t="s">
        <v>299</v>
      </c>
    </row>
    <row r="313" spans="2:65" s="1" customFormat="1" ht="21.75" customHeight="1">
      <c r="B313" s="32"/>
      <c r="C313" s="158" t="s">
        <v>418</v>
      </c>
      <c r="D313" s="158" t="s">
        <v>340</v>
      </c>
      <c r="E313" s="159" t="s">
        <v>4014</v>
      </c>
      <c r="F313" s="160" t="s">
        <v>4015</v>
      </c>
      <c r="G313" s="161" t="s">
        <v>1520</v>
      </c>
      <c r="H313" s="162">
        <v>127.681</v>
      </c>
      <c r="I313" s="163"/>
      <c r="J313" s="164">
        <f>ROUND(I313*H313,2)</f>
        <v>0</v>
      </c>
      <c r="K313" s="160" t="s">
        <v>1</v>
      </c>
      <c r="L313" s="165"/>
      <c r="M313" s="166" t="s">
        <v>1</v>
      </c>
      <c r="N313" s="167" t="s">
        <v>46</v>
      </c>
      <c r="P313" s="145">
        <f>O313*H313</f>
        <v>0</v>
      </c>
      <c r="Q313" s="145">
        <v>0</v>
      </c>
      <c r="R313" s="145">
        <f>Q313*H313</f>
        <v>0</v>
      </c>
      <c r="S313" s="145">
        <v>0</v>
      </c>
      <c r="T313" s="146">
        <f>S313*H313</f>
        <v>0</v>
      </c>
      <c r="AR313" s="147" t="s">
        <v>4016</v>
      </c>
      <c r="AT313" s="147" t="s">
        <v>340</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4016</v>
      </c>
      <c r="BM313" s="147" t="s">
        <v>4017</v>
      </c>
    </row>
    <row r="314" spans="2:65" s="12" customFormat="1">
      <c r="B314" s="170"/>
      <c r="D314" s="149" t="s">
        <v>1489</v>
      </c>
      <c r="E314" s="171" t="s">
        <v>1</v>
      </c>
      <c r="F314" s="172" t="s">
        <v>3965</v>
      </c>
      <c r="H314" s="171" t="s">
        <v>1</v>
      </c>
      <c r="I314" s="173"/>
      <c r="L314" s="170"/>
      <c r="M314" s="174"/>
      <c r="T314" s="175"/>
      <c r="AT314" s="171" t="s">
        <v>1489</v>
      </c>
      <c r="AU314" s="171" t="s">
        <v>90</v>
      </c>
      <c r="AV314" s="12" t="s">
        <v>88</v>
      </c>
      <c r="AW314" s="12" t="s">
        <v>36</v>
      </c>
      <c r="AX314" s="12" t="s">
        <v>81</v>
      </c>
      <c r="AY314" s="171" t="s">
        <v>299</v>
      </c>
    </row>
    <row r="315" spans="2:65" s="13" customFormat="1">
      <c r="B315" s="176"/>
      <c r="D315" s="149" t="s">
        <v>1489</v>
      </c>
      <c r="E315" s="177" t="s">
        <v>1</v>
      </c>
      <c r="F315" s="178" t="s">
        <v>3966</v>
      </c>
      <c r="H315" s="179">
        <v>724.654</v>
      </c>
      <c r="I315" s="180"/>
      <c r="L315" s="176"/>
      <c r="M315" s="181"/>
      <c r="T315" s="182"/>
      <c r="AT315" s="177" t="s">
        <v>1489</v>
      </c>
      <c r="AU315" s="177" t="s">
        <v>90</v>
      </c>
      <c r="AV315" s="13" t="s">
        <v>90</v>
      </c>
      <c r="AW315" s="13" t="s">
        <v>36</v>
      </c>
      <c r="AX315" s="13" t="s">
        <v>81</v>
      </c>
      <c r="AY315" s="177" t="s">
        <v>299</v>
      </c>
    </row>
    <row r="316" spans="2:65" s="12" customFormat="1">
      <c r="B316" s="170"/>
      <c r="D316" s="149" t="s">
        <v>1489</v>
      </c>
      <c r="E316" s="171" t="s">
        <v>1</v>
      </c>
      <c r="F316" s="172" t="s">
        <v>4010</v>
      </c>
      <c r="H316" s="171" t="s">
        <v>1</v>
      </c>
      <c r="I316" s="173"/>
      <c r="L316" s="170"/>
      <c r="M316" s="174"/>
      <c r="T316" s="175"/>
      <c r="AT316" s="171" t="s">
        <v>1489</v>
      </c>
      <c r="AU316" s="171" t="s">
        <v>90</v>
      </c>
      <c r="AV316" s="12" t="s">
        <v>88</v>
      </c>
      <c r="AW316" s="12" t="s">
        <v>36</v>
      </c>
      <c r="AX316" s="12" t="s">
        <v>81</v>
      </c>
      <c r="AY316" s="171" t="s">
        <v>299</v>
      </c>
    </row>
    <row r="317" spans="2:65" s="13" customFormat="1">
      <c r="B317" s="176"/>
      <c r="D317" s="149" t="s">
        <v>1489</v>
      </c>
      <c r="E317" s="177" t="s">
        <v>1</v>
      </c>
      <c r="F317" s="178" t="s">
        <v>4011</v>
      </c>
      <c r="H317" s="179">
        <v>609.73</v>
      </c>
      <c r="I317" s="180"/>
      <c r="L317" s="176"/>
      <c r="M317" s="181"/>
      <c r="T317" s="182"/>
      <c r="AT317" s="177" t="s">
        <v>1489</v>
      </c>
      <c r="AU317" s="177" t="s">
        <v>90</v>
      </c>
      <c r="AV317" s="13" t="s">
        <v>90</v>
      </c>
      <c r="AW317" s="13" t="s">
        <v>36</v>
      </c>
      <c r="AX317" s="13" t="s">
        <v>81</v>
      </c>
      <c r="AY317" s="177" t="s">
        <v>299</v>
      </c>
    </row>
    <row r="318" spans="2:65" s="12" customFormat="1">
      <c r="B318" s="170"/>
      <c r="D318" s="149" t="s">
        <v>1489</v>
      </c>
      <c r="E318" s="171" t="s">
        <v>1</v>
      </c>
      <c r="F318" s="172" t="s">
        <v>4012</v>
      </c>
      <c r="H318" s="171" t="s">
        <v>1</v>
      </c>
      <c r="I318" s="173"/>
      <c r="L318" s="170"/>
      <c r="M318" s="174"/>
      <c r="T318" s="175"/>
      <c r="AT318" s="171" t="s">
        <v>1489</v>
      </c>
      <c r="AU318" s="171" t="s">
        <v>90</v>
      </c>
      <c r="AV318" s="12" t="s">
        <v>88</v>
      </c>
      <c r="AW318" s="12" t="s">
        <v>36</v>
      </c>
      <c r="AX318" s="12" t="s">
        <v>81</v>
      </c>
      <c r="AY318" s="171" t="s">
        <v>299</v>
      </c>
    </row>
    <row r="319" spans="2:65" s="13" customFormat="1">
      <c r="B319" s="176"/>
      <c r="D319" s="149" t="s">
        <v>1489</v>
      </c>
      <c r="E319" s="177" t="s">
        <v>1</v>
      </c>
      <c r="F319" s="178" t="s">
        <v>4013</v>
      </c>
      <c r="H319" s="179">
        <v>114.92400000000001</v>
      </c>
      <c r="I319" s="180"/>
      <c r="L319" s="176"/>
      <c r="M319" s="181"/>
      <c r="T319" s="182"/>
      <c r="AT319" s="177" t="s">
        <v>1489</v>
      </c>
      <c r="AU319" s="177" t="s">
        <v>90</v>
      </c>
      <c r="AV319" s="13" t="s">
        <v>90</v>
      </c>
      <c r="AW319" s="13" t="s">
        <v>36</v>
      </c>
      <c r="AX319" s="13" t="s">
        <v>81</v>
      </c>
      <c r="AY319" s="177" t="s">
        <v>299</v>
      </c>
    </row>
    <row r="320" spans="2:65" s="13" customFormat="1">
      <c r="B320" s="176"/>
      <c r="D320" s="149" t="s">
        <v>1489</v>
      </c>
      <c r="E320" s="177" t="s">
        <v>1</v>
      </c>
      <c r="F320" s="178" t="s">
        <v>4018</v>
      </c>
      <c r="H320" s="179">
        <v>127.681</v>
      </c>
      <c r="I320" s="180"/>
      <c r="L320" s="176"/>
      <c r="M320" s="181"/>
      <c r="T320" s="182"/>
      <c r="AT320" s="177" t="s">
        <v>1489</v>
      </c>
      <c r="AU320" s="177" t="s">
        <v>90</v>
      </c>
      <c r="AV320" s="13" t="s">
        <v>90</v>
      </c>
      <c r="AW320" s="13" t="s">
        <v>36</v>
      </c>
      <c r="AX320" s="13" t="s">
        <v>88</v>
      </c>
      <c r="AY320" s="177" t="s">
        <v>299</v>
      </c>
    </row>
    <row r="321" spans="2:65" s="1" customFormat="1" ht="24.15" customHeight="1">
      <c r="B321" s="32"/>
      <c r="C321" s="136" t="s">
        <v>423</v>
      </c>
      <c r="D321" s="136" t="s">
        <v>302</v>
      </c>
      <c r="E321" s="137" t="s">
        <v>1670</v>
      </c>
      <c r="F321" s="138" t="s">
        <v>1671</v>
      </c>
      <c r="G321" s="139" t="s">
        <v>1520</v>
      </c>
      <c r="H321" s="140">
        <v>344.90699999999998</v>
      </c>
      <c r="I321" s="141"/>
      <c r="J321" s="142">
        <f>ROUND(I321*H321,2)</f>
        <v>0</v>
      </c>
      <c r="K321" s="138" t="s">
        <v>3585</v>
      </c>
      <c r="L321" s="32"/>
      <c r="M321" s="143" t="s">
        <v>1</v>
      </c>
      <c r="N321" s="144" t="s">
        <v>46</v>
      </c>
      <c r="P321" s="145">
        <f>O321*H321</f>
        <v>0</v>
      </c>
      <c r="Q321" s="145">
        <v>0</v>
      </c>
      <c r="R321" s="145">
        <f>Q321*H321</f>
        <v>0</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4019</v>
      </c>
    </row>
    <row r="322" spans="2:65" s="12" customFormat="1">
      <c r="B322" s="170"/>
      <c r="D322" s="149" t="s">
        <v>1489</v>
      </c>
      <c r="E322" s="171" t="s">
        <v>1</v>
      </c>
      <c r="F322" s="172" t="s">
        <v>4020</v>
      </c>
      <c r="H322" s="171" t="s">
        <v>1</v>
      </c>
      <c r="I322" s="173"/>
      <c r="L322" s="170"/>
      <c r="M322" s="174"/>
      <c r="T322" s="175"/>
      <c r="AT322" s="171" t="s">
        <v>1489</v>
      </c>
      <c r="AU322" s="171" t="s">
        <v>90</v>
      </c>
      <c r="AV322" s="12" t="s">
        <v>88</v>
      </c>
      <c r="AW322" s="12" t="s">
        <v>36</v>
      </c>
      <c r="AX322" s="12" t="s">
        <v>81</v>
      </c>
      <c r="AY322" s="171" t="s">
        <v>299</v>
      </c>
    </row>
    <row r="323" spans="2:65" s="12" customFormat="1">
      <c r="B323" s="170"/>
      <c r="D323" s="149" t="s">
        <v>1489</v>
      </c>
      <c r="E323" s="171" t="s">
        <v>1</v>
      </c>
      <c r="F323" s="172" t="s">
        <v>4021</v>
      </c>
      <c r="H323" s="171" t="s">
        <v>1</v>
      </c>
      <c r="I323" s="173"/>
      <c r="L323" s="170"/>
      <c r="M323" s="174"/>
      <c r="T323" s="175"/>
      <c r="AT323" s="171" t="s">
        <v>1489</v>
      </c>
      <c r="AU323" s="171" t="s">
        <v>90</v>
      </c>
      <c r="AV323" s="12" t="s">
        <v>88</v>
      </c>
      <c r="AW323" s="12" t="s">
        <v>36</v>
      </c>
      <c r="AX323" s="12" t="s">
        <v>81</v>
      </c>
      <c r="AY323" s="171" t="s">
        <v>299</v>
      </c>
    </row>
    <row r="324" spans="2:65" s="12" customFormat="1">
      <c r="B324" s="170"/>
      <c r="D324" s="149" t="s">
        <v>1489</v>
      </c>
      <c r="E324" s="171" t="s">
        <v>1</v>
      </c>
      <c r="F324" s="172" t="s">
        <v>3899</v>
      </c>
      <c r="H324" s="171" t="s">
        <v>1</v>
      </c>
      <c r="I324" s="173"/>
      <c r="L324" s="170"/>
      <c r="M324" s="174"/>
      <c r="T324" s="175"/>
      <c r="AT324" s="171" t="s">
        <v>1489</v>
      </c>
      <c r="AU324" s="171" t="s">
        <v>90</v>
      </c>
      <c r="AV324" s="12" t="s">
        <v>88</v>
      </c>
      <c r="AW324" s="12" t="s">
        <v>36</v>
      </c>
      <c r="AX324" s="12" t="s">
        <v>81</v>
      </c>
      <c r="AY324" s="171" t="s">
        <v>299</v>
      </c>
    </row>
    <row r="325" spans="2:65" s="12" customFormat="1">
      <c r="B325" s="170"/>
      <c r="D325" s="149" t="s">
        <v>1489</v>
      </c>
      <c r="E325" s="171" t="s">
        <v>1</v>
      </c>
      <c r="F325" s="172" t="s">
        <v>4022</v>
      </c>
      <c r="H325" s="171" t="s">
        <v>1</v>
      </c>
      <c r="I325" s="173"/>
      <c r="L325" s="170"/>
      <c r="M325" s="174"/>
      <c r="T325" s="175"/>
      <c r="AT325" s="171" t="s">
        <v>1489</v>
      </c>
      <c r="AU325" s="171" t="s">
        <v>90</v>
      </c>
      <c r="AV325" s="12" t="s">
        <v>88</v>
      </c>
      <c r="AW325" s="12" t="s">
        <v>36</v>
      </c>
      <c r="AX325" s="12" t="s">
        <v>81</v>
      </c>
      <c r="AY325" s="171" t="s">
        <v>299</v>
      </c>
    </row>
    <row r="326" spans="2:65" s="13" customFormat="1">
      <c r="B326" s="176"/>
      <c r="D326" s="149" t="s">
        <v>1489</v>
      </c>
      <c r="E326" s="177" t="s">
        <v>1</v>
      </c>
      <c r="F326" s="178" t="s">
        <v>4023</v>
      </c>
      <c r="H326" s="179">
        <v>35.268000000000001</v>
      </c>
      <c r="I326" s="180"/>
      <c r="L326" s="176"/>
      <c r="M326" s="181"/>
      <c r="T326" s="182"/>
      <c r="AT326" s="177" t="s">
        <v>1489</v>
      </c>
      <c r="AU326" s="177" t="s">
        <v>90</v>
      </c>
      <c r="AV326" s="13" t="s">
        <v>90</v>
      </c>
      <c r="AW326" s="13" t="s">
        <v>36</v>
      </c>
      <c r="AX326" s="13" t="s">
        <v>81</v>
      </c>
      <c r="AY326" s="177" t="s">
        <v>299</v>
      </c>
    </row>
    <row r="327" spans="2:65" s="12" customFormat="1">
      <c r="B327" s="170"/>
      <c r="D327" s="149" t="s">
        <v>1489</v>
      </c>
      <c r="E327" s="171" t="s">
        <v>1</v>
      </c>
      <c r="F327" s="172" t="s">
        <v>4024</v>
      </c>
      <c r="H327" s="171" t="s">
        <v>1</v>
      </c>
      <c r="I327" s="173"/>
      <c r="L327" s="170"/>
      <c r="M327" s="174"/>
      <c r="T327" s="175"/>
      <c r="AT327" s="171" t="s">
        <v>1489</v>
      </c>
      <c r="AU327" s="171" t="s">
        <v>90</v>
      </c>
      <c r="AV327" s="12" t="s">
        <v>88</v>
      </c>
      <c r="AW327" s="12" t="s">
        <v>36</v>
      </c>
      <c r="AX327" s="12" t="s">
        <v>81</v>
      </c>
      <c r="AY327" s="171" t="s">
        <v>299</v>
      </c>
    </row>
    <row r="328" spans="2:65" s="13" customFormat="1">
      <c r="B328" s="176"/>
      <c r="D328" s="149" t="s">
        <v>1489</v>
      </c>
      <c r="E328" s="177" t="s">
        <v>1</v>
      </c>
      <c r="F328" s="178" t="s">
        <v>4025</v>
      </c>
      <c r="H328" s="179">
        <v>307.06599999999997</v>
      </c>
      <c r="I328" s="180"/>
      <c r="L328" s="176"/>
      <c r="M328" s="181"/>
      <c r="T328" s="182"/>
      <c r="AT328" s="177" t="s">
        <v>1489</v>
      </c>
      <c r="AU328" s="177" t="s">
        <v>90</v>
      </c>
      <c r="AV328" s="13" t="s">
        <v>90</v>
      </c>
      <c r="AW328" s="13" t="s">
        <v>36</v>
      </c>
      <c r="AX328" s="13" t="s">
        <v>81</v>
      </c>
      <c r="AY328" s="177" t="s">
        <v>299</v>
      </c>
    </row>
    <row r="329" spans="2:65" s="13" customFormat="1">
      <c r="B329" s="176"/>
      <c r="D329" s="149" t="s">
        <v>1489</v>
      </c>
      <c r="E329" s="177" t="s">
        <v>1</v>
      </c>
      <c r="F329" s="178" t="s">
        <v>4026</v>
      </c>
      <c r="H329" s="179">
        <v>7.1260000000000003</v>
      </c>
      <c r="I329" s="180"/>
      <c r="L329" s="176"/>
      <c r="M329" s="181"/>
      <c r="T329" s="182"/>
      <c r="AT329" s="177" t="s">
        <v>1489</v>
      </c>
      <c r="AU329" s="177" t="s">
        <v>90</v>
      </c>
      <c r="AV329" s="13" t="s">
        <v>90</v>
      </c>
      <c r="AW329" s="13" t="s">
        <v>36</v>
      </c>
      <c r="AX329" s="13" t="s">
        <v>81</v>
      </c>
      <c r="AY329" s="177" t="s">
        <v>299</v>
      </c>
    </row>
    <row r="330" spans="2:65" s="12" customFormat="1">
      <c r="B330" s="170"/>
      <c r="D330" s="149" t="s">
        <v>1489</v>
      </c>
      <c r="E330" s="171" t="s">
        <v>1</v>
      </c>
      <c r="F330" s="172" t="s">
        <v>3930</v>
      </c>
      <c r="H330" s="171" t="s">
        <v>1</v>
      </c>
      <c r="I330" s="173"/>
      <c r="L330" s="170"/>
      <c r="M330" s="174"/>
      <c r="T330" s="175"/>
      <c r="AT330" s="171" t="s">
        <v>1489</v>
      </c>
      <c r="AU330" s="171" t="s">
        <v>90</v>
      </c>
      <c r="AV330" s="12" t="s">
        <v>88</v>
      </c>
      <c r="AW330" s="12" t="s">
        <v>36</v>
      </c>
      <c r="AX330" s="12" t="s">
        <v>81</v>
      </c>
      <c r="AY330" s="171" t="s">
        <v>299</v>
      </c>
    </row>
    <row r="331" spans="2:65" s="13" customFormat="1">
      <c r="B331" s="176"/>
      <c r="D331" s="149" t="s">
        <v>1489</v>
      </c>
      <c r="E331" s="177" t="s">
        <v>1</v>
      </c>
      <c r="F331" s="178" t="s">
        <v>4027</v>
      </c>
      <c r="H331" s="179">
        <v>3.69</v>
      </c>
      <c r="I331" s="180"/>
      <c r="L331" s="176"/>
      <c r="M331" s="181"/>
      <c r="T331" s="182"/>
      <c r="AT331" s="177" t="s">
        <v>1489</v>
      </c>
      <c r="AU331" s="177" t="s">
        <v>90</v>
      </c>
      <c r="AV331" s="13" t="s">
        <v>90</v>
      </c>
      <c r="AW331" s="13" t="s">
        <v>36</v>
      </c>
      <c r="AX331" s="13" t="s">
        <v>81</v>
      </c>
      <c r="AY331" s="177" t="s">
        <v>299</v>
      </c>
    </row>
    <row r="332" spans="2:65" s="12" customFormat="1">
      <c r="B332" s="170"/>
      <c r="D332" s="149" t="s">
        <v>1489</v>
      </c>
      <c r="E332" s="171" t="s">
        <v>1</v>
      </c>
      <c r="F332" s="172" t="s">
        <v>4028</v>
      </c>
      <c r="H332" s="171" t="s">
        <v>1</v>
      </c>
      <c r="I332" s="173"/>
      <c r="L332" s="170"/>
      <c r="M332" s="174"/>
      <c r="T332" s="175"/>
      <c r="AT332" s="171" t="s">
        <v>1489</v>
      </c>
      <c r="AU332" s="171" t="s">
        <v>90</v>
      </c>
      <c r="AV332" s="12" t="s">
        <v>88</v>
      </c>
      <c r="AW332" s="12" t="s">
        <v>36</v>
      </c>
      <c r="AX332" s="12" t="s">
        <v>81</v>
      </c>
      <c r="AY332" s="171" t="s">
        <v>299</v>
      </c>
    </row>
    <row r="333" spans="2:65" s="12" customFormat="1">
      <c r="B333" s="170"/>
      <c r="D333" s="149" t="s">
        <v>1489</v>
      </c>
      <c r="E333" s="171" t="s">
        <v>1</v>
      </c>
      <c r="F333" s="172" t="s">
        <v>4029</v>
      </c>
      <c r="H333" s="171" t="s">
        <v>1</v>
      </c>
      <c r="I333" s="173"/>
      <c r="L333" s="170"/>
      <c r="M333" s="174"/>
      <c r="T333" s="175"/>
      <c r="AT333" s="171" t="s">
        <v>1489</v>
      </c>
      <c r="AU333" s="171" t="s">
        <v>90</v>
      </c>
      <c r="AV333" s="12" t="s">
        <v>88</v>
      </c>
      <c r="AW333" s="12" t="s">
        <v>36</v>
      </c>
      <c r="AX333" s="12" t="s">
        <v>81</v>
      </c>
      <c r="AY333" s="171" t="s">
        <v>299</v>
      </c>
    </row>
    <row r="334" spans="2:65" s="13" customFormat="1">
      <c r="B334" s="176"/>
      <c r="D334" s="149" t="s">
        <v>1489</v>
      </c>
      <c r="E334" s="177" t="s">
        <v>1</v>
      </c>
      <c r="F334" s="178" t="s">
        <v>4030</v>
      </c>
      <c r="H334" s="179">
        <v>-0.60499999999999998</v>
      </c>
      <c r="I334" s="180"/>
      <c r="L334" s="176"/>
      <c r="M334" s="181"/>
      <c r="T334" s="182"/>
      <c r="AT334" s="177" t="s">
        <v>1489</v>
      </c>
      <c r="AU334" s="177" t="s">
        <v>90</v>
      </c>
      <c r="AV334" s="13" t="s">
        <v>90</v>
      </c>
      <c r="AW334" s="13" t="s">
        <v>36</v>
      </c>
      <c r="AX334" s="13" t="s">
        <v>81</v>
      </c>
      <c r="AY334" s="177" t="s">
        <v>299</v>
      </c>
    </row>
    <row r="335" spans="2:65" s="12" customFormat="1">
      <c r="B335" s="170"/>
      <c r="D335" s="149" t="s">
        <v>1489</v>
      </c>
      <c r="E335" s="171" t="s">
        <v>1</v>
      </c>
      <c r="F335" s="172" t="s">
        <v>4031</v>
      </c>
      <c r="H335" s="171" t="s">
        <v>1</v>
      </c>
      <c r="I335" s="173"/>
      <c r="L335" s="170"/>
      <c r="M335" s="174"/>
      <c r="T335" s="175"/>
      <c r="AT335" s="171" t="s">
        <v>1489</v>
      </c>
      <c r="AU335" s="171" t="s">
        <v>90</v>
      </c>
      <c r="AV335" s="12" t="s">
        <v>88</v>
      </c>
      <c r="AW335" s="12" t="s">
        <v>36</v>
      </c>
      <c r="AX335" s="12" t="s">
        <v>81</v>
      </c>
      <c r="AY335" s="171" t="s">
        <v>299</v>
      </c>
    </row>
    <row r="336" spans="2:65" s="13" customFormat="1">
      <c r="B336" s="176"/>
      <c r="D336" s="149" t="s">
        <v>1489</v>
      </c>
      <c r="E336" s="177" t="s">
        <v>1</v>
      </c>
      <c r="F336" s="178" t="s">
        <v>4032</v>
      </c>
      <c r="H336" s="179">
        <v>-7.6379999999999999</v>
      </c>
      <c r="I336" s="180"/>
      <c r="L336" s="176"/>
      <c r="M336" s="181"/>
      <c r="T336" s="182"/>
      <c r="AT336" s="177" t="s">
        <v>1489</v>
      </c>
      <c r="AU336" s="177" t="s">
        <v>90</v>
      </c>
      <c r="AV336" s="13" t="s">
        <v>90</v>
      </c>
      <c r="AW336" s="13" t="s">
        <v>36</v>
      </c>
      <c r="AX336" s="13" t="s">
        <v>81</v>
      </c>
      <c r="AY336" s="177" t="s">
        <v>299</v>
      </c>
    </row>
    <row r="337" spans="2:65" s="14" customFormat="1">
      <c r="B337" s="183"/>
      <c r="D337" s="149" t="s">
        <v>1489</v>
      </c>
      <c r="E337" s="184" t="s">
        <v>1</v>
      </c>
      <c r="F337" s="185" t="s">
        <v>1496</v>
      </c>
      <c r="H337" s="186">
        <v>344.90699999999993</v>
      </c>
      <c r="I337" s="187"/>
      <c r="L337" s="183"/>
      <c r="M337" s="188"/>
      <c r="T337" s="189"/>
      <c r="AT337" s="184" t="s">
        <v>1489</v>
      </c>
      <c r="AU337" s="184" t="s">
        <v>90</v>
      </c>
      <c r="AV337" s="14" t="s">
        <v>318</v>
      </c>
      <c r="AW337" s="14" t="s">
        <v>36</v>
      </c>
      <c r="AX337" s="14" t="s">
        <v>88</v>
      </c>
      <c r="AY337" s="184" t="s">
        <v>299</v>
      </c>
    </row>
    <row r="338" spans="2:65" s="1" customFormat="1" ht="16.5" customHeight="1">
      <c r="B338" s="32"/>
      <c r="C338" s="158" t="s">
        <v>428</v>
      </c>
      <c r="D338" s="158" t="s">
        <v>340</v>
      </c>
      <c r="E338" s="159" t="s">
        <v>1678</v>
      </c>
      <c r="F338" s="160" t="s">
        <v>1679</v>
      </c>
      <c r="G338" s="161" t="s">
        <v>1636</v>
      </c>
      <c r="H338" s="162">
        <v>639.92999999999995</v>
      </c>
      <c r="I338" s="163"/>
      <c r="J338" s="164">
        <f>ROUND(I338*H338,2)</f>
        <v>0</v>
      </c>
      <c r="K338" s="160" t="s">
        <v>3585</v>
      </c>
      <c r="L338" s="165"/>
      <c r="M338" s="166" t="s">
        <v>1</v>
      </c>
      <c r="N338" s="167" t="s">
        <v>46</v>
      </c>
      <c r="P338" s="145">
        <f>O338*H338</f>
        <v>0</v>
      </c>
      <c r="Q338" s="145">
        <v>1</v>
      </c>
      <c r="R338" s="145">
        <f>Q338*H338</f>
        <v>639.92999999999995</v>
      </c>
      <c r="S338" s="145">
        <v>0</v>
      </c>
      <c r="T338" s="146">
        <f>S338*H338</f>
        <v>0</v>
      </c>
      <c r="AR338" s="147" t="s">
        <v>337</v>
      </c>
      <c r="AT338" s="147" t="s">
        <v>340</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4033</v>
      </c>
    </row>
    <row r="339" spans="2:65" s="12" customFormat="1">
      <c r="B339" s="170"/>
      <c r="D339" s="149" t="s">
        <v>1489</v>
      </c>
      <c r="E339" s="171" t="s">
        <v>1</v>
      </c>
      <c r="F339" s="172" t="s">
        <v>4034</v>
      </c>
      <c r="H339" s="171" t="s">
        <v>1</v>
      </c>
      <c r="I339" s="173"/>
      <c r="L339" s="170"/>
      <c r="M339" s="174"/>
      <c r="T339" s="175"/>
      <c r="AT339" s="171" t="s">
        <v>1489</v>
      </c>
      <c r="AU339" s="171" t="s">
        <v>90</v>
      </c>
      <c r="AV339" s="12" t="s">
        <v>88</v>
      </c>
      <c r="AW339" s="12" t="s">
        <v>36</v>
      </c>
      <c r="AX339" s="12" t="s">
        <v>81</v>
      </c>
      <c r="AY339" s="171" t="s">
        <v>299</v>
      </c>
    </row>
    <row r="340" spans="2:65" s="13" customFormat="1">
      <c r="B340" s="176"/>
      <c r="D340" s="149" t="s">
        <v>1489</v>
      </c>
      <c r="E340" s="177" t="s">
        <v>1</v>
      </c>
      <c r="F340" s="178" t="s">
        <v>4035</v>
      </c>
      <c r="H340" s="179">
        <v>639.92999999999995</v>
      </c>
      <c r="I340" s="180"/>
      <c r="L340" s="176"/>
      <c r="M340" s="181"/>
      <c r="T340" s="182"/>
      <c r="AT340" s="177" t="s">
        <v>1489</v>
      </c>
      <c r="AU340" s="177" t="s">
        <v>90</v>
      </c>
      <c r="AV340" s="13" t="s">
        <v>90</v>
      </c>
      <c r="AW340" s="13" t="s">
        <v>36</v>
      </c>
      <c r="AX340" s="13" t="s">
        <v>81</v>
      </c>
      <c r="AY340" s="177" t="s">
        <v>299</v>
      </c>
    </row>
    <row r="341" spans="2:65" s="14" customFormat="1">
      <c r="B341" s="183"/>
      <c r="D341" s="149" t="s">
        <v>1489</v>
      </c>
      <c r="E341" s="184" t="s">
        <v>1</v>
      </c>
      <c r="F341" s="185" t="s">
        <v>1496</v>
      </c>
      <c r="H341" s="186">
        <v>639.92999999999995</v>
      </c>
      <c r="I341" s="187"/>
      <c r="L341" s="183"/>
      <c r="M341" s="188"/>
      <c r="T341" s="189"/>
      <c r="AT341" s="184" t="s">
        <v>1489</v>
      </c>
      <c r="AU341" s="184" t="s">
        <v>90</v>
      </c>
      <c r="AV341" s="14" t="s">
        <v>318</v>
      </c>
      <c r="AW341" s="14" t="s">
        <v>36</v>
      </c>
      <c r="AX341" s="14" t="s">
        <v>88</v>
      </c>
      <c r="AY341" s="184" t="s">
        <v>299</v>
      </c>
    </row>
    <row r="342" spans="2:65" s="11" customFormat="1" ht="22.95" customHeight="1">
      <c r="B342" s="124"/>
      <c r="D342" s="125" t="s">
        <v>80</v>
      </c>
      <c r="E342" s="134" t="s">
        <v>318</v>
      </c>
      <c r="F342" s="134" t="s">
        <v>1702</v>
      </c>
      <c r="I342" s="127"/>
      <c r="J342" s="135">
        <f>BK342</f>
        <v>0</v>
      </c>
      <c r="L342" s="124"/>
      <c r="M342" s="129"/>
      <c r="P342" s="130">
        <f>SUM(P343:P351)</f>
        <v>0</v>
      </c>
      <c r="R342" s="130">
        <f>SUM(R343:R351)</f>
        <v>0</v>
      </c>
      <c r="T342" s="131">
        <f>SUM(T343:T351)</f>
        <v>0</v>
      </c>
      <c r="AR342" s="125" t="s">
        <v>88</v>
      </c>
      <c r="AT342" s="132" t="s">
        <v>80</v>
      </c>
      <c r="AU342" s="132" t="s">
        <v>88</v>
      </c>
      <c r="AY342" s="125" t="s">
        <v>299</v>
      </c>
      <c r="BK342" s="133">
        <f>SUM(BK343:BK351)</f>
        <v>0</v>
      </c>
    </row>
    <row r="343" spans="2:65" s="1" customFormat="1" ht="16.5" customHeight="1">
      <c r="B343" s="32"/>
      <c r="C343" s="136" t="s">
        <v>433</v>
      </c>
      <c r="D343" s="136" t="s">
        <v>302</v>
      </c>
      <c r="E343" s="137" t="s">
        <v>1703</v>
      </c>
      <c r="F343" s="138" t="s">
        <v>1704</v>
      </c>
      <c r="G343" s="139" t="s">
        <v>1520</v>
      </c>
      <c r="H343" s="140">
        <v>130.34399999999999</v>
      </c>
      <c r="I343" s="141"/>
      <c r="J343" s="142">
        <f>ROUND(I343*H343,2)</f>
        <v>0</v>
      </c>
      <c r="K343" s="138" t="s">
        <v>3585</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4036</v>
      </c>
    </row>
    <row r="344" spans="2:65" s="12" customFormat="1">
      <c r="B344" s="170"/>
      <c r="D344" s="149" t="s">
        <v>1489</v>
      </c>
      <c r="E344" s="171" t="s">
        <v>1</v>
      </c>
      <c r="F344" s="172" t="s">
        <v>4020</v>
      </c>
      <c r="H344" s="171" t="s">
        <v>1</v>
      </c>
      <c r="I344" s="173"/>
      <c r="L344" s="170"/>
      <c r="M344" s="174"/>
      <c r="T344" s="175"/>
      <c r="AT344" s="171" t="s">
        <v>1489</v>
      </c>
      <c r="AU344" s="171" t="s">
        <v>90</v>
      </c>
      <c r="AV344" s="12" t="s">
        <v>88</v>
      </c>
      <c r="AW344" s="12" t="s">
        <v>36</v>
      </c>
      <c r="AX344" s="12" t="s">
        <v>81</v>
      </c>
      <c r="AY344" s="171" t="s">
        <v>299</v>
      </c>
    </row>
    <row r="345" spans="2:65" s="12" customFormat="1">
      <c r="B345" s="170"/>
      <c r="D345" s="149" t="s">
        <v>1489</v>
      </c>
      <c r="E345" s="171" t="s">
        <v>1</v>
      </c>
      <c r="F345" s="172" t="s">
        <v>4021</v>
      </c>
      <c r="H345" s="171" t="s">
        <v>1</v>
      </c>
      <c r="I345" s="173"/>
      <c r="L345" s="170"/>
      <c r="M345" s="174"/>
      <c r="T345" s="175"/>
      <c r="AT345" s="171" t="s">
        <v>1489</v>
      </c>
      <c r="AU345" s="171" t="s">
        <v>90</v>
      </c>
      <c r="AV345" s="12" t="s">
        <v>88</v>
      </c>
      <c r="AW345" s="12" t="s">
        <v>36</v>
      </c>
      <c r="AX345" s="12" t="s">
        <v>81</v>
      </c>
      <c r="AY345" s="171" t="s">
        <v>299</v>
      </c>
    </row>
    <row r="346" spans="2:65" s="12" customFormat="1">
      <c r="B346" s="170"/>
      <c r="D346" s="149" t="s">
        <v>1489</v>
      </c>
      <c r="E346" s="171" t="s">
        <v>1</v>
      </c>
      <c r="F346" s="172" t="s">
        <v>3899</v>
      </c>
      <c r="H346" s="171" t="s">
        <v>1</v>
      </c>
      <c r="I346" s="173"/>
      <c r="L346" s="170"/>
      <c r="M346" s="174"/>
      <c r="T346" s="175"/>
      <c r="AT346" s="171" t="s">
        <v>1489</v>
      </c>
      <c r="AU346" s="171" t="s">
        <v>90</v>
      </c>
      <c r="AV346" s="12" t="s">
        <v>88</v>
      </c>
      <c r="AW346" s="12" t="s">
        <v>36</v>
      </c>
      <c r="AX346" s="12" t="s">
        <v>81</v>
      </c>
      <c r="AY346" s="171" t="s">
        <v>299</v>
      </c>
    </row>
    <row r="347" spans="2:65" s="13" customFormat="1">
      <c r="B347" s="176"/>
      <c r="D347" s="149" t="s">
        <v>1489</v>
      </c>
      <c r="E347" s="177" t="s">
        <v>1</v>
      </c>
      <c r="F347" s="178" t="s">
        <v>4037</v>
      </c>
      <c r="H347" s="179">
        <v>125.90600000000001</v>
      </c>
      <c r="I347" s="180"/>
      <c r="L347" s="176"/>
      <c r="M347" s="181"/>
      <c r="T347" s="182"/>
      <c r="AT347" s="177" t="s">
        <v>1489</v>
      </c>
      <c r="AU347" s="177" t="s">
        <v>90</v>
      </c>
      <c r="AV347" s="13" t="s">
        <v>90</v>
      </c>
      <c r="AW347" s="13" t="s">
        <v>36</v>
      </c>
      <c r="AX347" s="13" t="s">
        <v>81</v>
      </c>
      <c r="AY347" s="177" t="s">
        <v>299</v>
      </c>
    </row>
    <row r="348" spans="2:65" s="13" customFormat="1">
      <c r="B348" s="176"/>
      <c r="D348" s="149" t="s">
        <v>1489</v>
      </c>
      <c r="E348" s="177" t="s">
        <v>1</v>
      </c>
      <c r="F348" s="178" t="s">
        <v>4038</v>
      </c>
      <c r="H348" s="179">
        <v>1.738</v>
      </c>
      <c r="I348" s="180"/>
      <c r="L348" s="176"/>
      <c r="M348" s="181"/>
      <c r="T348" s="182"/>
      <c r="AT348" s="177" t="s">
        <v>1489</v>
      </c>
      <c r="AU348" s="177" t="s">
        <v>90</v>
      </c>
      <c r="AV348" s="13" t="s">
        <v>90</v>
      </c>
      <c r="AW348" s="13" t="s">
        <v>36</v>
      </c>
      <c r="AX348" s="13" t="s">
        <v>81</v>
      </c>
      <c r="AY348" s="177" t="s">
        <v>299</v>
      </c>
    </row>
    <row r="349" spans="2:65" s="12" customFormat="1">
      <c r="B349" s="170"/>
      <c r="D349" s="149" t="s">
        <v>1489</v>
      </c>
      <c r="E349" s="171" t="s">
        <v>1</v>
      </c>
      <c r="F349" s="172" t="s">
        <v>3930</v>
      </c>
      <c r="H349" s="171" t="s">
        <v>1</v>
      </c>
      <c r="I349" s="173"/>
      <c r="L349" s="170"/>
      <c r="M349" s="174"/>
      <c r="T349" s="175"/>
      <c r="AT349" s="171" t="s">
        <v>1489</v>
      </c>
      <c r="AU349" s="171" t="s">
        <v>90</v>
      </c>
      <c r="AV349" s="12" t="s">
        <v>88</v>
      </c>
      <c r="AW349" s="12" t="s">
        <v>36</v>
      </c>
      <c r="AX349" s="12" t="s">
        <v>81</v>
      </c>
      <c r="AY349" s="171" t="s">
        <v>299</v>
      </c>
    </row>
    <row r="350" spans="2:65" s="13" customFormat="1">
      <c r="B350" s="176"/>
      <c r="D350" s="149" t="s">
        <v>1489</v>
      </c>
      <c r="E350" s="177" t="s">
        <v>1</v>
      </c>
      <c r="F350" s="178" t="s">
        <v>4039</v>
      </c>
      <c r="H350" s="179">
        <v>2.7</v>
      </c>
      <c r="I350" s="180"/>
      <c r="L350" s="176"/>
      <c r="M350" s="181"/>
      <c r="T350" s="182"/>
      <c r="AT350" s="177" t="s">
        <v>1489</v>
      </c>
      <c r="AU350" s="177" t="s">
        <v>90</v>
      </c>
      <c r="AV350" s="13" t="s">
        <v>90</v>
      </c>
      <c r="AW350" s="13" t="s">
        <v>36</v>
      </c>
      <c r="AX350" s="13" t="s">
        <v>81</v>
      </c>
      <c r="AY350" s="177" t="s">
        <v>299</v>
      </c>
    </row>
    <row r="351" spans="2:65" s="14" customFormat="1">
      <c r="B351" s="183"/>
      <c r="D351" s="149" t="s">
        <v>1489</v>
      </c>
      <c r="E351" s="184" t="s">
        <v>1</v>
      </c>
      <c r="F351" s="185" t="s">
        <v>1496</v>
      </c>
      <c r="H351" s="186">
        <v>130.34399999999999</v>
      </c>
      <c r="I351" s="187"/>
      <c r="L351" s="183"/>
      <c r="M351" s="188"/>
      <c r="T351" s="189"/>
      <c r="AT351" s="184" t="s">
        <v>1489</v>
      </c>
      <c r="AU351" s="184" t="s">
        <v>90</v>
      </c>
      <c r="AV351" s="14" t="s">
        <v>318</v>
      </c>
      <c r="AW351" s="14" t="s">
        <v>36</v>
      </c>
      <c r="AX351" s="14" t="s">
        <v>88</v>
      </c>
      <c r="AY351" s="184" t="s">
        <v>299</v>
      </c>
    </row>
    <row r="352" spans="2:65" s="11" customFormat="1" ht="22.95" customHeight="1">
      <c r="B352" s="124"/>
      <c r="D352" s="125" t="s">
        <v>80</v>
      </c>
      <c r="E352" s="134" t="s">
        <v>337</v>
      </c>
      <c r="F352" s="134" t="s">
        <v>2607</v>
      </c>
      <c r="I352" s="127"/>
      <c r="J352" s="135">
        <f>BK352</f>
        <v>0</v>
      </c>
      <c r="L352" s="124"/>
      <c r="M352" s="129"/>
      <c r="P352" s="130">
        <f>SUM(P353:P595)</f>
        <v>0</v>
      </c>
      <c r="R352" s="130">
        <f>SUM(R353:R595)</f>
        <v>7.3229735999999992</v>
      </c>
      <c r="T352" s="131">
        <f>SUM(T353:T595)</f>
        <v>0</v>
      </c>
      <c r="AR352" s="125" t="s">
        <v>88</v>
      </c>
      <c r="AT352" s="132" t="s">
        <v>80</v>
      </c>
      <c r="AU352" s="132" t="s">
        <v>88</v>
      </c>
      <c r="AY352" s="125" t="s">
        <v>299</v>
      </c>
      <c r="BK352" s="133">
        <f>SUM(BK353:BK595)</f>
        <v>0</v>
      </c>
    </row>
    <row r="353" spans="2:65" s="1" customFormat="1" ht="24.15" customHeight="1">
      <c r="B353" s="32"/>
      <c r="C353" s="136" t="s">
        <v>438</v>
      </c>
      <c r="D353" s="136" t="s">
        <v>302</v>
      </c>
      <c r="E353" s="137" t="s">
        <v>3868</v>
      </c>
      <c r="F353" s="138" t="s">
        <v>4040</v>
      </c>
      <c r="G353" s="139" t="s">
        <v>647</v>
      </c>
      <c r="H353" s="140">
        <v>95.19</v>
      </c>
      <c r="I353" s="141"/>
      <c r="J353" s="142">
        <f>ROUND(I353*H353,2)</f>
        <v>0</v>
      </c>
      <c r="K353" s="138" t="s">
        <v>3585</v>
      </c>
      <c r="L353" s="32"/>
      <c r="M353" s="143" t="s">
        <v>1</v>
      </c>
      <c r="N353" s="144" t="s">
        <v>46</v>
      </c>
      <c r="P353" s="145">
        <f>O353*H353</f>
        <v>0</v>
      </c>
      <c r="Q353" s="145">
        <v>0</v>
      </c>
      <c r="R353" s="145">
        <f>Q353*H353</f>
        <v>0</v>
      </c>
      <c r="S353" s="145">
        <v>0</v>
      </c>
      <c r="T353" s="146">
        <f>S353*H353</f>
        <v>0</v>
      </c>
      <c r="AR353" s="147" t="s">
        <v>318</v>
      </c>
      <c r="AT353" s="147" t="s">
        <v>302</v>
      </c>
      <c r="AU353" s="147" t="s">
        <v>90</v>
      </c>
      <c r="AY353" s="17" t="s">
        <v>299</v>
      </c>
      <c r="BE353" s="148">
        <f>IF(N353="základní",J353,0)</f>
        <v>0</v>
      </c>
      <c r="BF353" s="148">
        <f>IF(N353="snížená",J353,0)</f>
        <v>0</v>
      </c>
      <c r="BG353" s="148">
        <f>IF(N353="zákl. přenesená",J353,0)</f>
        <v>0</v>
      </c>
      <c r="BH353" s="148">
        <f>IF(N353="sníž. přenesená",J353,0)</f>
        <v>0</v>
      </c>
      <c r="BI353" s="148">
        <f>IF(N353="nulová",J353,0)</f>
        <v>0</v>
      </c>
      <c r="BJ353" s="17" t="s">
        <v>88</v>
      </c>
      <c r="BK353" s="148">
        <f>ROUND(I353*H353,2)</f>
        <v>0</v>
      </c>
      <c r="BL353" s="17" t="s">
        <v>318</v>
      </c>
      <c r="BM353" s="147" t="s">
        <v>4041</v>
      </c>
    </row>
    <row r="354" spans="2:65" s="12" customFormat="1" ht="20.399999999999999">
      <c r="B354" s="170"/>
      <c r="D354" s="149" t="s">
        <v>1489</v>
      </c>
      <c r="E354" s="171" t="s">
        <v>1</v>
      </c>
      <c r="F354" s="172" t="s">
        <v>4042</v>
      </c>
      <c r="H354" s="171" t="s">
        <v>1</v>
      </c>
      <c r="I354" s="173"/>
      <c r="L354" s="170"/>
      <c r="M354" s="174"/>
      <c r="T354" s="175"/>
      <c r="AT354" s="171" t="s">
        <v>1489</v>
      </c>
      <c r="AU354" s="171" t="s">
        <v>90</v>
      </c>
      <c r="AV354" s="12" t="s">
        <v>88</v>
      </c>
      <c r="AW354" s="12" t="s">
        <v>36</v>
      </c>
      <c r="AX354" s="12" t="s">
        <v>81</v>
      </c>
      <c r="AY354" s="171" t="s">
        <v>299</v>
      </c>
    </row>
    <row r="355" spans="2:65" s="12" customFormat="1">
      <c r="B355" s="170"/>
      <c r="D355" s="149" t="s">
        <v>1489</v>
      </c>
      <c r="E355" s="171" t="s">
        <v>1</v>
      </c>
      <c r="F355" s="172" t="s">
        <v>3899</v>
      </c>
      <c r="H355" s="171" t="s">
        <v>1</v>
      </c>
      <c r="I355" s="173"/>
      <c r="L355" s="170"/>
      <c r="M355" s="174"/>
      <c r="T355" s="175"/>
      <c r="AT355" s="171" t="s">
        <v>1489</v>
      </c>
      <c r="AU355" s="171" t="s">
        <v>90</v>
      </c>
      <c r="AV355" s="12" t="s">
        <v>88</v>
      </c>
      <c r="AW355" s="12" t="s">
        <v>36</v>
      </c>
      <c r="AX355" s="12" t="s">
        <v>81</v>
      </c>
      <c r="AY355" s="171" t="s">
        <v>299</v>
      </c>
    </row>
    <row r="356" spans="2:65" s="13" customFormat="1">
      <c r="B356" s="176"/>
      <c r="D356" s="149" t="s">
        <v>1489</v>
      </c>
      <c r="E356" s="177" t="s">
        <v>1</v>
      </c>
      <c r="F356" s="178" t="s">
        <v>4043</v>
      </c>
      <c r="H356" s="179">
        <v>95.19</v>
      </c>
      <c r="I356" s="180"/>
      <c r="L356" s="176"/>
      <c r="M356" s="181"/>
      <c r="T356" s="182"/>
      <c r="AT356" s="177" t="s">
        <v>1489</v>
      </c>
      <c r="AU356" s="177" t="s">
        <v>90</v>
      </c>
      <c r="AV356" s="13" t="s">
        <v>90</v>
      </c>
      <c r="AW356" s="13" t="s">
        <v>36</v>
      </c>
      <c r="AX356" s="13" t="s">
        <v>81</v>
      </c>
      <c r="AY356" s="177" t="s">
        <v>299</v>
      </c>
    </row>
    <row r="357" spans="2:65" s="14" customFormat="1">
      <c r="B357" s="183"/>
      <c r="D357" s="149" t="s">
        <v>1489</v>
      </c>
      <c r="E357" s="184" t="s">
        <v>1</v>
      </c>
      <c r="F357" s="185" t="s">
        <v>1496</v>
      </c>
      <c r="H357" s="186">
        <v>95.19</v>
      </c>
      <c r="I357" s="187"/>
      <c r="L357" s="183"/>
      <c r="M357" s="188"/>
      <c r="T357" s="189"/>
      <c r="AT357" s="184" t="s">
        <v>1489</v>
      </c>
      <c r="AU357" s="184" t="s">
        <v>90</v>
      </c>
      <c r="AV357" s="14" t="s">
        <v>318</v>
      </c>
      <c r="AW357" s="14" t="s">
        <v>36</v>
      </c>
      <c r="AX357" s="14" t="s">
        <v>88</v>
      </c>
      <c r="AY357" s="184" t="s">
        <v>299</v>
      </c>
    </row>
    <row r="358" spans="2:65" s="1" customFormat="1" ht="16.5" customHeight="1">
      <c r="B358" s="32"/>
      <c r="C358" s="158" t="s">
        <v>444</v>
      </c>
      <c r="D358" s="158" t="s">
        <v>340</v>
      </c>
      <c r="E358" s="159" t="s">
        <v>3870</v>
      </c>
      <c r="F358" s="160" t="s">
        <v>4044</v>
      </c>
      <c r="G358" s="161" t="s">
        <v>647</v>
      </c>
      <c r="H358" s="162">
        <v>96.617999999999995</v>
      </c>
      <c r="I358" s="163"/>
      <c r="J358" s="164">
        <f>ROUND(I358*H358,2)</f>
        <v>0</v>
      </c>
      <c r="K358" s="160" t="s">
        <v>3585</v>
      </c>
      <c r="L358" s="165"/>
      <c r="M358" s="166" t="s">
        <v>1</v>
      </c>
      <c r="N358" s="167" t="s">
        <v>46</v>
      </c>
      <c r="P358" s="145">
        <f>O358*H358</f>
        <v>0</v>
      </c>
      <c r="Q358" s="145">
        <v>2.14E-3</v>
      </c>
      <c r="R358" s="145">
        <f>Q358*H358</f>
        <v>0.20676251999999998</v>
      </c>
      <c r="S358" s="145">
        <v>0</v>
      </c>
      <c r="T358" s="146">
        <f>S358*H358</f>
        <v>0</v>
      </c>
      <c r="AR358" s="147" t="s">
        <v>337</v>
      </c>
      <c r="AT358" s="147" t="s">
        <v>340</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4045</v>
      </c>
    </row>
    <row r="359" spans="2:65" s="12" customFormat="1" ht="20.399999999999999">
      <c r="B359" s="170"/>
      <c r="D359" s="149" t="s">
        <v>1489</v>
      </c>
      <c r="E359" s="171" t="s">
        <v>1</v>
      </c>
      <c r="F359" s="172" t="s">
        <v>4042</v>
      </c>
      <c r="H359" s="171" t="s">
        <v>1</v>
      </c>
      <c r="I359" s="173"/>
      <c r="L359" s="170"/>
      <c r="M359" s="174"/>
      <c r="T359" s="175"/>
      <c r="AT359" s="171" t="s">
        <v>1489</v>
      </c>
      <c r="AU359" s="171" t="s">
        <v>90</v>
      </c>
      <c r="AV359" s="12" t="s">
        <v>88</v>
      </c>
      <c r="AW359" s="12" t="s">
        <v>36</v>
      </c>
      <c r="AX359" s="12" t="s">
        <v>81</v>
      </c>
      <c r="AY359" s="171" t="s">
        <v>299</v>
      </c>
    </row>
    <row r="360" spans="2:65" s="12" customFormat="1">
      <c r="B360" s="170"/>
      <c r="D360" s="149" t="s">
        <v>1489</v>
      </c>
      <c r="E360" s="171" t="s">
        <v>1</v>
      </c>
      <c r="F360" s="172" t="s">
        <v>3899</v>
      </c>
      <c r="H360" s="171" t="s">
        <v>1</v>
      </c>
      <c r="I360" s="173"/>
      <c r="L360" s="170"/>
      <c r="M360" s="174"/>
      <c r="T360" s="175"/>
      <c r="AT360" s="171" t="s">
        <v>1489</v>
      </c>
      <c r="AU360" s="171" t="s">
        <v>90</v>
      </c>
      <c r="AV360" s="12" t="s">
        <v>88</v>
      </c>
      <c r="AW360" s="12" t="s">
        <v>36</v>
      </c>
      <c r="AX360" s="12" t="s">
        <v>81</v>
      </c>
      <c r="AY360" s="171" t="s">
        <v>299</v>
      </c>
    </row>
    <row r="361" spans="2:65" s="13" customFormat="1">
      <c r="B361" s="176"/>
      <c r="D361" s="149" t="s">
        <v>1489</v>
      </c>
      <c r="E361" s="177" t="s">
        <v>1</v>
      </c>
      <c r="F361" s="178" t="s">
        <v>4046</v>
      </c>
      <c r="H361" s="179">
        <v>96.617999999999995</v>
      </c>
      <c r="I361" s="180"/>
      <c r="L361" s="176"/>
      <c r="M361" s="181"/>
      <c r="T361" s="182"/>
      <c r="AT361" s="177" t="s">
        <v>1489</v>
      </c>
      <c r="AU361" s="177" t="s">
        <v>90</v>
      </c>
      <c r="AV361" s="13" t="s">
        <v>90</v>
      </c>
      <c r="AW361" s="13" t="s">
        <v>36</v>
      </c>
      <c r="AX361" s="13" t="s">
        <v>81</v>
      </c>
      <c r="AY361" s="177" t="s">
        <v>299</v>
      </c>
    </row>
    <row r="362" spans="2:65" s="14" customFormat="1">
      <c r="B362" s="183"/>
      <c r="D362" s="149" t="s">
        <v>1489</v>
      </c>
      <c r="E362" s="184" t="s">
        <v>1</v>
      </c>
      <c r="F362" s="185" t="s">
        <v>1496</v>
      </c>
      <c r="H362" s="186">
        <v>96.617999999999995</v>
      </c>
      <c r="I362" s="187"/>
      <c r="L362" s="183"/>
      <c r="M362" s="188"/>
      <c r="T362" s="189"/>
      <c r="AT362" s="184" t="s">
        <v>1489</v>
      </c>
      <c r="AU362" s="184" t="s">
        <v>90</v>
      </c>
      <c r="AV362" s="14" t="s">
        <v>318</v>
      </c>
      <c r="AW362" s="14" t="s">
        <v>36</v>
      </c>
      <c r="AX362" s="14" t="s">
        <v>88</v>
      </c>
      <c r="AY362" s="184" t="s">
        <v>299</v>
      </c>
    </row>
    <row r="363" spans="2:65" s="1" customFormat="1" ht="24.15" customHeight="1">
      <c r="B363" s="32"/>
      <c r="C363" s="136" t="s">
        <v>448</v>
      </c>
      <c r="D363" s="136" t="s">
        <v>302</v>
      </c>
      <c r="E363" s="137" t="s">
        <v>3746</v>
      </c>
      <c r="F363" s="138" t="s">
        <v>4047</v>
      </c>
      <c r="G363" s="139" t="s">
        <v>647</v>
      </c>
      <c r="H363" s="140">
        <v>809.66</v>
      </c>
      <c r="I363" s="141"/>
      <c r="J363" s="142">
        <f>ROUND(I363*H363,2)</f>
        <v>0</v>
      </c>
      <c r="K363" s="138" t="s">
        <v>3585</v>
      </c>
      <c r="L363" s="32"/>
      <c r="M363" s="143" t="s">
        <v>1</v>
      </c>
      <c r="N363" s="144" t="s">
        <v>46</v>
      </c>
      <c r="P363" s="145">
        <f>O363*H363</f>
        <v>0</v>
      </c>
      <c r="Q363" s="145">
        <v>0</v>
      </c>
      <c r="R363" s="145">
        <f>Q363*H363</f>
        <v>0</v>
      </c>
      <c r="S363" s="145">
        <v>0</v>
      </c>
      <c r="T363" s="146">
        <f>S363*H363</f>
        <v>0</v>
      </c>
      <c r="AR363" s="147" t="s">
        <v>318</v>
      </c>
      <c r="AT363" s="147" t="s">
        <v>302</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4048</v>
      </c>
    </row>
    <row r="364" spans="2:65" s="12" customFormat="1" ht="20.399999999999999">
      <c r="B364" s="170"/>
      <c r="D364" s="149" t="s">
        <v>1489</v>
      </c>
      <c r="E364" s="171" t="s">
        <v>1</v>
      </c>
      <c r="F364" s="172" t="s">
        <v>4042</v>
      </c>
      <c r="H364" s="171" t="s">
        <v>1</v>
      </c>
      <c r="I364" s="173"/>
      <c r="L364" s="170"/>
      <c r="M364" s="174"/>
      <c r="T364" s="175"/>
      <c r="AT364" s="171" t="s">
        <v>1489</v>
      </c>
      <c r="AU364" s="171" t="s">
        <v>90</v>
      </c>
      <c r="AV364" s="12" t="s">
        <v>88</v>
      </c>
      <c r="AW364" s="12" t="s">
        <v>36</v>
      </c>
      <c r="AX364" s="12" t="s">
        <v>81</v>
      </c>
      <c r="AY364" s="171" t="s">
        <v>299</v>
      </c>
    </row>
    <row r="365" spans="2:65" s="13" customFormat="1">
      <c r="B365" s="176"/>
      <c r="D365" s="149" t="s">
        <v>1489</v>
      </c>
      <c r="E365" s="177" t="s">
        <v>1</v>
      </c>
      <c r="F365" s="178" t="s">
        <v>4049</v>
      </c>
      <c r="H365" s="179">
        <v>809.66</v>
      </c>
      <c r="I365" s="180"/>
      <c r="L365" s="176"/>
      <c r="M365" s="181"/>
      <c r="T365" s="182"/>
      <c r="AT365" s="177" t="s">
        <v>1489</v>
      </c>
      <c r="AU365" s="177" t="s">
        <v>90</v>
      </c>
      <c r="AV365" s="13" t="s">
        <v>90</v>
      </c>
      <c r="AW365" s="13" t="s">
        <v>36</v>
      </c>
      <c r="AX365" s="13" t="s">
        <v>81</v>
      </c>
      <c r="AY365" s="177" t="s">
        <v>299</v>
      </c>
    </row>
    <row r="366" spans="2:65" s="14" customFormat="1">
      <c r="B366" s="183"/>
      <c r="D366" s="149" t="s">
        <v>1489</v>
      </c>
      <c r="E366" s="184" t="s">
        <v>1</v>
      </c>
      <c r="F366" s="185" t="s">
        <v>1496</v>
      </c>
      <c r="H366" s="186">
        <v>809.66</v>
      </c>
      <c r="I366" s="187"/>
      <c r="L366" s="183"/>
      <c r="M366" s="188"/>
      <c r="T366" s="189"/>
      <c r="AT366" s="184" t="s">
        <v>1489</v>
      </c>
      <c r="AU366" s="184" t="s">
        <v>90</v>
      </c>
      <c r="AV366" s="14" t="s">
        <v>318</v>
      </c>
      <c r="AW366" s="14" t="s">
        <v>36</v>
      </c>
      <c r="AX366" s="14" t="s">
        <v>88</v>
      </c>
      <c r="AY366" s="184" t="s">
        <v>299</v>
      </c>
    </row>
    <row r="367" spans="2:65" s="1" customFormat="1" ht="16.5" customHeight="1">
      <c r="B367" s="32"/>
      <c r="C367" s="158" t="s">
        <v>452</v>
      </c>
      <c r="D367" s="158" t="s">
        <v>340</v>
      </c>
      <c r="E367" s="159" t="s">
        <v>3749</v>
      </c>
      <c r="F367" s="160" t="s">
        <v>4050</v>
      </c>
      <c r="G367" s="161" t="s">
        <v>647</v>
      </c>
      <c r="H367" s="162">
        <v>821.80499999999995</v>
      </c>
      <c r="I367" s="163"/>
      <c r="J367" s="164">
        <f>ROUND(I367*H367,2)</f>
        <v>0</v>
      </c>
      <c r="K367" s="160" t="s">
        <v>3585</v>
      </c>
      <c r="L367" s="165"/>
      <c r="M367" s="166" t="s">
        <v>1</v>
      </c>
      <c r="N367" s="167" t="s">
        <v>46</v>
      </c>
      <c r="P367" s="145">
        <f>O367*H367</f>
        <v>0</v>
      </c>
      <c r="Q367" s="145">
        <v>3.1800000000000001E-3</v>
      </c>
      <c r="R367" s="145">
        <f>Q367*H367</f>
        <v>2.6133398999999997</v>
      </c>
      <c r="S367" s="145">
        <v>0</v>
      </c>
      <c r="T367" s="146">
        <f>S367*H367</f>
        <v>0</v>
      </c>
      <c r="AR367" s="147" t="s">
        <v>337</v>
      </c>
      <c r="AT367" s="147" t="s">
        <v>340</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4051</v>
      </c>
    </row>
    <row r="368" spans="2:65" s="12" customFormat="1" ht="20.399999999999999">
      <c r="B368" s="170"/>
      <c r="D368" s="149" t="s">
        <v>1489</v>
      </c>
      <c r="E368" s="171" t="s">
        <v>1</v>
      </c>
      <c r="F368" s="172" t="s">
        <v>4042</v>
      </c>
      <c r="H368" s="171" t="s">
        <v>1</v>
      </c>
      <c r="I368" s="173"/>
      <c r="L368" s="170"/>
      <c r="M368" s="174"/>
      <c r="T368" s="175"/>
      <c r="AT368" s="171" t="s">
        <v>1489</v>
      </c>
      <c r="AU368" s="171" t="s">
        <v>90</v>
      </c>
      <c r="AV368" s="12" t="s">
        <v>88</v>
      </c>
      <c r="AW368" s="12" t="s">
        <v>36</v>
      </c>
      <c r="AX368" s="12" t="s">
        <v>81</v>
      </c>
      <c r="AY368" s="171" t="s">
        <v>299</v>
      </c>
    </row>
    <row r="369" spans="2:65" s="13" customFormat="1">
      <c r="B369" s="176"/>
      <c r="D369" s="149" t="s">
        <v>1489</v>
      </c>
      <c r="E369" s="177" t="s">
        <v>1</v>
      </c>
      <c r="F369" s="178" t="s">
        <v>4052</v>
      </c>
      <c r="H369" s="179">
        <v>821.80499999999995</v>
      </c>
      <c r="I369" s="180"/>
      <c r="L369" s="176"/>
      <c r="M369" s="181"/>
      <c r="T369" s="182"/>
      <c r="AT369" s="177" t="s">
        <v>1489</v>
      </c>
      <c r="AU369" s="177" t="s">
        <v>90</v>
      </c>
      <c r="AV369" s="13" t="s">
        <v>90</v>
      </c>
      <c r="AW369" s="13" t="s">
        <v>36</v>
      </c>
      <c r="AX369" s="13" t="s">
        <v>81</v>
      </c>
      <c r="AY369" s="177" t="s">
        <v>299</v>
      </c>
    </row>
    <row r="370" spans="2:65" s="14" customFormat="1">
      <c r="B370" s="183"/>
      <c r="D370" s="149" t="s">
        <v>1489</v>
      </c>
      <c r="E370" s="184" t="s">
        <v>1</v>
      </c>
      <c r="F370" s="185" t="s">
        <v>1496</v>
      </c>
      <c r="H370" s="186">
        <v>821.80499999999995</v>
      </c>
      <c r="I370" s="187"/>
      <c r="L370" s="183"/>
      <c r="M370" s="188"/>
      <c r="T370" s="189"/>
      <c r="AT370" s="184" t="s">
        <v>1489</v>
      </c>
      <c r="AU370" s="184" t="s">
        <v>90</v>
      </c>
      <c r="AV370" s="14" t="s">
        <v>318</v>
      </c>
      <c r="AW370" s="14" t="s">
        <v>36</v>
      </c>
      <c r="AX370" s="14" t="s">
        <v>88</v>
      </c>
      <c r="AY370" s="184" t="s">
        <v>299</v>
      </c>
    </row>
    <row r="371" spans="2:65" s="1" customFormat="1" ht="44.25" customHeight="1">
      <c r="B371" s="32"/>
      <c r="C371" s="136" t="s">
        <v>457</v>
      </c>
      <c r="D371" s="136" t="s">
        <v>302</v>
      </c>
      <c r="E371" s="137" t="s">
        <v>4053</v>
      </c>
      <c r="F371" s="138" t="s">
        <v>4054</v>
      </c>
      <c r="G371" s="139" t="s">
        <v>647</v>
      </c>
      <c r="H371" s="140">
        <v>36.700000000000003</v>
      </c>
      <c r="I371" s="141"/>
      <c r="J371" s="142">
        <f>ROUND(I371*H371,2)</f>
        <v>0</v>
      </c>
      <c r="K371" s="138" t="s">
        <v>3585</v>
      </c>
      <c r="L371" s="32"/>
      <c r="M371" s="143" t="s">
        <v>1</v>
      </c>
      <c r="N371" s="144" t="s">
        <v>46</v>
      </c>
      <c r="P371" s="145">
        <f>O371*H371</f>
        <v>0</v>
      </c>
      <c r="Q371" s="145">
        <v>2.7000000000000001E-3</v>
      </c>
      <c r="R371" s="145">
        <f>Q371*H371</f>
        <v>9.9090000000000011E-2</v>
      </c>
      <c r="S371" s="145">
        <v>0</v>
      </c>
      <c r="T371" s="146">
        <f>S371*H371</f>
        <v>0</v>
      </c>
      <c r="AR371" s="147" t="s">
        <v>318</v>
      </c>
      <c r="AT371" s="147" t="s">
        <v>302</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4055</v>
      </c>
    </row>
    <row r="372" spans="2:65" s="12" customFormat="1">
      <c r="B372" s="170"/>
      <c r="D372" s="149" t="s">
        <v>1489</v>
      </c>
      <c r="E372" s="171" t="s">
        <v>1</v>
      </c>
      <c r="F372" s="172" t="s">
        <v>3899</v>
      </c>
      <c r="H372" s="171" t="s">
        <v>1</v>
      </c>
      <c r="I372" s="173"/>
      <c r="L372" s="170"/>
      <c r="M372" s="174"/>
      <c r="T372" s="175"/>
      <c r="AT372" s="171" t="s">
        <v>1489</v>
      </c>
      <c r="AU372" s="171" t="s">
        <v>90</v>
      </c>
      <c r="AV372" s="12" t="s">
        <v>88</v>
      </c>
      <c r="AW372" s="12" t="s">
        <v>36</v>
      </c>
      <c r="AX372" s="12" t="s">
        <v>81</v>
      </c>
      <c r="AY372" s="171" t="s">
        <v>299</v>
      </c>
    </row>
    <row r="373" spans="2:65" s="13" customFormat="1">
      <c r="B373" s="176"/>
      <c r="D373" s="149" t="s">
        <v>1489</v>
      </c>
      <c r="E373" s="177" t="s">
        <v>1</v>
      </c>
      <c r="F373" s="178" t="s">
        <v>4056</v>
      </c>
      <c r="H373" s="179">
        <v>36.700000000000003</v>
      </c>
      <c r="I373" s="180"/>
      <c r="L373" s="176"/>
      <c r="M373" s="181"/>
      <c r="T373" s="182"/>
      <c r="AT373" s="177" t="s">
        <v>1489</v>
      </c>
      <c r="AU373" s="177" t="s">
        <v>90</v>
      </c>
      <c r="AV373" s="13" t="s">
        <v>90</v>
      </c>
      <c r="AW373" s="13" t="s">
        <v>36</v>
      </c>
      <c r="AX373" s="13" t="s">
        <v>81</v>
      </c>
      <c r="AY373" s="177" t="s">
        <v>299</v>
      </c>
    </row>
    <row r="374" spans="2:65" s="14" customFormat="1">
      <c r="B374" s="183"/>
      <c r="D374" s="149" t="s">
        <v>1489</v>
      </c>
      <c r="E374" s="184" t="s">
        <v>1</v>
      </c>
      <c r="F374" s="185" t="s">
        <v>1496</v>
      </c>
      <c r="H374" s="186">
        <v>36.700000000000003</v>
      </c>
      <c r="I374" s="187"/>
      <c r="L374" s="183"/>
      <c r="M374" s="188"/>
      <c r="T374" s="189"/>
      <c r="AT374" s="184" t="s">
        <v>1489</v>
      </c>
      <c r="AU374" s="184" t="s">
        <v>90</v>
      </c>
      <c r="AV374" s="14" t="s">
        <v>318</v>
      </c>
      <c r="AW374" s="14" t="s">
        <v>36</v>
      </c>
      <c r="AX374" s="14" t="s">
        <v>88</v>
      </c>
      <c r="AY374" s="184" t="s">
        <v>299</v>
      </c>
    </row>
    <row r="375" spans="2:65" s="1" customFormat="1" ht="24.15" customHeight="1">
      <c r="B375" s="32"/>
      <c r="C375" s="158" t="s">
        <v>461</v>
      </c>
      <c r="D375" s="158" t="s">
        <v>340</v>
      </c>
      <c r="E375" s="159" t="s">
        <v>4057</v>
      </c>
      <c r="F375" s="160" t="s">
        <v>4058</v>
      </c>
      <c r="G375" s="161" t="s">
        <v>647</v>
      </c>
      <c r="H375" s="162">
        <v>37.250999999999998</v>
      </c>
      <c r="I375" s="163"/>
      <c r="J375" s="164">
        <f>ROUND(I375*H375,2)</f>
        <v>0</v>
      </c>
      <c r="K375" s="160" t="s">
        <v>3585</v>
      </c>
      <c r="L375" s="165"/>
      <c r="M375" s="166" t="s">
        <v>1</v>
      </c>
      <c r="N375" s="167" t="s">
        <v>46</v>
      </c>
      <c r="P375" s="145">
        <f>O375*H375</f>
        <v>0</v>
      </c>
      <c r="Q375" s="145">
        <v>3.1800000000000001E-3</v>
      </c>
      <c r="R375" s="145">
        <f>Q375*H375</f>
        <v>0.11845818</v>
      </c>
      <c r="S375" s="145">
        <v>0</v>
      </c>
      <c r="T375" s="146">
        <f>S375*H375</f>
        <v>0</v>
      </c>
      <c r="AR375" s="147" t="s">
        <v>337</v>
      </c>
      <c r="AT375" s="147" t="s">
        <v>340</v>
      </c>
      <c r="AU375" s="147" t="s">
        <v>90</v>
      </c>
      <c r="AY375" s="17" t="s">
        <v>299</v>
      </c>
      <c r="BE375" s="148">
        <f>IF(N375="základní",J375,0)</f>
        <v>0</v>
      </c>
      <c r="BF375" s="148">
        <f>IF(N375="snížená",J375,0)</f>
        <v>0</v>
      </c>
      <c r="BG375" s="148">
        <f>IF(N375="zákl. přenesená",J375,0)</f>
        <v>0</v>
      </c>
      <c r="BH375" s="148">
        <f>IF(N375="sníž. přenesená",J375,0)</f>
        <v>0</v>
      </c>
      <c r="BI375" s="148">
        <f>IF(N375="nulová",J375,0)</f>
        <v>0</v>
      </c>
      <c r="BJ375" s="17" t="s">
        <v>88</v>
      </c>
      <c r="BK375" s="148">
        <f>ROUND(I375*H375,2)</f>
        <v>0</v>
      </c>
      <c r="BL375" s="17" t="s">
        <v>318</v>
      </c>
      <c r="BM375" s="147" t="s">
        <v>4059</v>
      </c>
    </row>
    <row r="376" spans="2:65" s="12" customFormat="1" ht="20.399999999999999">
      <c r="B376" s="170"/>
      <c r="D376" s="149" t="s">
        <v>1489</v>
      </c>
      <c r="E376" s="171" t="s">
        <v>1</v>
      </c>
      <c r="F376" s="172" t="s">
        <v>4042</v>
      </c>
      <c r="H376" s="171" t="s">
        <v>1</v>
      </c>
      <c r="I376" s="173"/>
      <c r="L376" s="170"/>
      <c r="M376" s="174"/>
      <c r="T376" s="175"/>
      <c r="AT376" s="171" t="s">
        <v>1489</v>
      </c>
      <c r="AU376" s="171" t="s">
        <v>90</v>
      </c>
      <c r="AV376" s="12" t="s">
        <v>88</v>
      </c>
      <c r="AW376" s="12" t="s">
        <v>36</v>
      </c>
      <c r="AX376" s="12" t="s">
        <v>81</v>
      </c>
      <c r="AY376" s="171" t="s">
        <v>299</v>
      </c>
    </row>
    <row r="377" spans="2:65" s="12" customFormat="1">
      <c r="B377" s="170"/>
      <c r="D377" s="149" t="s">
        <v>1489</v>
      </c>
      <c r="E377" s="171" t="s">
        <v>1</v>
      </c>
      <c r="F377" s="172" t="s">
        <v>3899</v>
      </c>
      <c r="H377" s="171" t="s">
        <v>1</v>
      </c>
      <c r="I377" s="173"/>
      <c r="L377" s="170"/>
      <c r="M377" s="174"/>
      <c r="T377" s="175"/>
      <c r="AT377" s="171" t="s">
        <v>1489</v>
      </c>
      <c r="AU377" s="171" t="s">
        <v>90</v>
      </c>
      <c r="AV377" s="12" t="s">
        <v>88</v>
      </c>
      <c r="AW377" s="12" t="s">
        <v>36</v>
      </c>
      <c r="AX377" s="12" t="s">
        <v>81</v>
      </c>
      <c r="AY377" s="171" t="s">
        <v>299</v>
      </c>
    </row>
    <row r="378" spans="2:65" s="13" customFormat="1">
      <c r="B378" s="176"/>
      <c r="D378" s="149" t="s">
        <v>1489</v>
      </c>
      <c r="E378" s="177" t="s">
        <v>1</v>
      </c>
      <c r="F378" s="178" t="s">
        <v>4060</v>
      </c>
      <c r="H378" s="179">
        <v>37.250999999999998</v>
      </c>
      <c r="I378" s="180"/>
      <c r="L378" s="176"/>
      <c r="M378" s="181"/>
      <c r="T378" s="182"/>
      <c r="AT378" s="177" t="s">
        <v>1489</v>
      </c>
      <c r="AU378" s="177" t="s">
        <v>90</v>
      </c>
      <c r="AV378" s="13" t="s">
        <v>90</v>
      </c>
      <c r="AW378" s="13" t="s">
        <v>36</v>
      </c>
      <c r="AX378" s="13" t="s">
        <v>81</v>
      </c>
      <c r="AY378" s="177" t="s">
        <v>299</v>
      </c>
    </row>
    <row r="379" spans="2:65" s="14" customFormat="1">
      <c r="B379" s="183"/>
      <c r="D379" s="149" t="s">
        <v>1489</v>
      </c>
      <c r="E379" s="184" t="s">
        <v>1</v>
      </c>
      <c r="F379" s="185" t="s">
        <v>1496</v>
      </c>
      <c r="H379" s="186">
        <v>37.250999999999998</v>
      </c>
      <c r="I379" s="187"/>
      <c r="L379" s="183"/>
      <c r="M379" s="188"/>
      <c r="T379" s="189"/>
      <c r="AT379" s="184" t="s">
        <v>1489</v>
      </c>
      <c r="AU379" s="184" t="s">
        <v>90</v>
      </c>
      <c r="AV379" s="14" t="s">
        <v>318</v>
      </c>
      <c r="AW379" s="14" t="s">
        <v>36</v>
      </c>
      <c r="AX379" s="14" t="s">
        <v>88</v>
      </c>
      <c r="AY379" s="184" t="s">
        <v>299</v>
      </c>
    </row>
    <row r="380" spans="2:65" s="1" customFormat="1" ht="24.15" customHeight="1">
      <c r="B380" s="32"/>
      <c r="C380" s="136" t="s">
        <v>465</v>
      </c>
      <c r="D380" s="136" t="s">
        <v>302</v>
      </c>
      <c r="E380" s="137" t="s">
        <v>3873</v>
      </c>
      <c r="F380" s="138" t="s">
        <v>4061</v>
      </c>
      <c r="G380" s="139" t="s">
        <v>598</v>
      </c>
      <c r="H380" s="140">
        <v>6</v>
      </c>
      <c r="I380" s="141"/>
      <c r="J380" s="142">
        <f>ROUND(I380*H380,2)</f>
        <v>0</v>
      </c>
      <c r="K380" s="138" t="s">
        <v>3585</v>
      </c>
      <c r="L380" s="32"/>
      <c r="M380" s="143" t="s">
        <v>1</v>
      </c>
      <c r="N380" s="144" t="s">
        <v>46</v>
      </c>
      <c r="P380" s="145">
        <f>O380*H380</f>
        <v>0</v>
      </c>
      <c r="Q380" s="145">
        <v>0</v>
      </c>
      <c r="R380" s="145">
        <f>Q380*H380</f>
        <v>0</v>
      </c>
      <c r="S380" s="145">
        <v>0</v>
      </c>
      <c r="T380" s="146">
        <f>S380*H380</f>
        <v>0</v>
      </c>
      <c r="AR380" s="147" t="s">
        <v>318</v>
      </c>
      <c r="AT380" s="147" t="s">
        <v>302</v>
      </c>
      <c r="AU380" s="147" t="s">
        <v>90</v>
      </c>
      <c r="AY380" s="17" t="s">
        <v>299</v>
      </c>
      <c r="BE380" s="148">
        <f>IF(N380="základní",J380,0)</f>
        <v>0</v>
      </c>
      <c r="BF380" s="148">
        <f>IF(N380="snížená",J380,0)</f>
        <v>0</v>
      </c>
      <c r="BG380" s="148">
        <f>IF(N380="zákl. přenesená",J380,0)</f>
        <v>0</v>
      </c>
      <c r="BH380" s="148">
        <f>IF(N380="sníž. přenesená",J380,0)</f>
        <v>0</v>
      </c>
      <c r="BI380" s="148">
        <f>IF(N380="nulová",J380,0)</f>
        <v>0</v>
      </c>
      <c r="BJ380" s="17" t="s">
        <v>88</v>
      </c>
      <c r="BK380" s="148">
        <f>ROUND(I380*H380,2)</f>
        <v>0</v>
      </c>
      <c r="BL380" s="17" t="s">
        <v>318</v>
      </c>
      <c r="BM380" s="147" t="s">
        <v>4062</v>
      </c>
    </row>
    <row r="381" spans="2:65" s="12" customFormat="1" ht="20.399999999999999">
      <c r="B381" s="170"/>
      <c r="D381" s="149" t="s">
        <v>1489</v>
      </c>
      <c r="E381" s="171" t="s">
        <v>1</v>
      </c>
      <c r="F381" s="172" t="s">
        <v>4042</v>
      </c>
      <c r="H381" s="171" t="s">
        <v>1</v>
      </c>
      <c r="I381" s="173"/>
      <c r="L381" s="170"/>
      <c r="M381" s="174"/>
      <c r="T381" s="175"/>
      <c r="AT381" s="171" t="s">
        <v>1489</v>
      </c>
      <c r="AU381" s="171" t="s">
        <v>90</v>
      </c>
      <c r="AV381" s="12" t="s">
        <v>88</v>
      </c>
      <c r="AW381" s="12" t="s">
        <v>36</v>
      </c>
      <c r="AX381" s="12" t="s">
        <v>81</v>
      </c>
      <c r="AY381" s="171" t="s">
        <v>299</v>
      </c>
    </row>
    <row r="382" spans="2:65" s="13" customFormat="1">
      <c r="B382" s="176"/>
      <c r="D382" s="149" t="s">
        <v>1489</v>
      </c>
      <c r="E382" s="177" t="s">
        <v>1</v>
      </c>
      <c r="F382" s="178" t="s">
        <v>4063</v>
      </c>
      <c r="H382" s="179">
        <v>6</v>
      </c>
      <c r="I382" s="180"/>
      <c r="L382" s="176"/>
      <c r="M382" s="181"/>
      <c r="T382" s="182"/>
      <c r="AT382" s="177" t="s">
        <v>1489</v>
      </c>
      <c r="AU382" s="177" t="s">
        <v>90</v>
      </c>
      <c r="AV382" s="13" t="s">
        <v>90</v>
      </c>
      <c r="AW382" s="13" t="s">
        <v>36</v>
      </c>
      <c r="AX382" s="13" t="s">
        <v>81</v>
      </c>
      <c r="AY382" s="177" t="s">
        <v>299</v>
      </c>
    </row>
    <row r="383" spans="2:65" s="14" customFormat="1">
      <c r="B383" s="183"/>
      <c r="D383" s="149" t="s">
        <v>1489</v>
      </c>
      <c r="E383" s="184" t="s">
        <v>1</v>
      </c>
      <c r="F383" s="185" t="s">
        <v>1496</v>
      </c>
      <c r="H383" s="186">
        <v>6</v>
      </c>
      <c r="I383" s="187"/>
      <c r="L383" s="183"/>
      <c r="M383" s="188"/>
      <c r="T383" s="189"/>
      <c r="AT383" s="184" t="s">
        <v>1489</v>
      </c>
      <c r="AU383" s="184" t="s">
        <v>90</v>
      </c>
      <c r="AV383" s="14" t="s">
        <v>318</v>
      </c>
      <c r="AW383" s="14" t="s">
        <v>36</v>
      </c>
      <c r="AX383" s="14" t="s">
        <v>88</v>
      </c>
      <c r="AY383" s="184" t="s">
        <v>299</v>
      </c>
    </row>
    <row r="384" spans="2:65" s="1" customFormat="1" ht="16.5" customHeight="1">
      <c r="B384" s="32"/>
      <c r="C384" s="158" t="s">
        <v>469</v>
      </c>
      <c r="D384" s="158" t="s">
        <v>340</v>
      </c>
      <c r="E384" s="159" t="s">
        <v>3875</v>
      </c>
      <c r="F384" s="160" t="s">
        <v>3876</v>
      </c>
      <c r="G384" s="161" t="s">
        <v>598</v>
      </c>
      <c r="H384" s="162">
        <v>2</v>
      </c>
      <c r="I384" s="163"/>
      <c r="J384" s="164">
        <f>ROUND(I384*H384,2)</f>
        <v>0</v>
      </c>
      <c r="K384" s="160" t="s">
        <v>3585</v>
      </c>
      <c r="L384" s="165"/>
      <c r="M384" s="166" t="s">
        <v>1</v>
      </c>
      <c r="N384" s="167" t="s">
        <v>46</v>
      </c>
      <c r="P384" s="145">
        <f>O384*H384</f>
        <v>0</v>
      </c>
      <c r="Q384" s="145">
        <v>3.8999999999999999E-4</v>
      </c>
      <c r="R384" s="145">
        <f>Q384*H384</f>
        <v>7.7999999999999999E-4</v>
      </c>
      <c r="S384" s="145">
        <v>0</v>
      </c>
      <c r="T384" s="146">
        <f>S384*H384</f>
        <v>0</v>
      </c>
      <c r="AR384" s="147" t="s">
        <v>337</v>
      </c>
      <c r="AT384" s="147" t="s">
        <v>340</v>
      </c>
      <c r="AU384" s="147" t="s">
        <v>90</v>
      </c>
      <c r="AY384" s="17" t="s">
        <v>299</v>
      </c>
      <c r="BE384" s="148">
        <f>IF(N384="základní",J384,0)</f>
        <v>0</v>
      </c>
      <c r="BF384" s="148">
        <f>IF(N384="snížená",J384,0)</f>
        <v>0</v>
      </c>
      <c r="BG384" s="148">
        <f>IF(N384="zákl. přenesená",J384,0)</f>
        <v>0</v>
      </c>
      <c r="BH384" s="148">
        <f>IF(N384="sníž. přenesená",J384,0)</f>
        <v>0</v>
      </c>
      <c r="BI384" s="148">
        <f>IF(N384="nulová",J384,0)</f>
        <v>0</v>
      </c>
      <c r="BJ384" s="17" t="s">
        <v>88</v>
      </c>
      <c r="BK384" s="148">
        <f>ROUND(I384*H384,2)</f>
        <v>0</v>
      </c>
      <c r="BL384" s="17" t="s">
        <v>318</v>
      </c>
      <c r="BM384" s="147" t="s">
        <v>4064</v>
      </c>
    </row>
    <row r="385" spans="2:65" s="12" customFormat="1" ht="20.399999999999999">
      <c r="B385" s="170"/>
      <c r="D385" s="149" t="s">
        <v>1489</v>
      </c>
      <c r="E385" s="171" t="s">
        <v>1</v>
      </c>
      <c r="F385" s="172" t="s">
        <v>4042</v>
      </c>
      <c r="H385" s="171" t="s">
        <v>1</v>
      </c>
      <c r="I385" s="173"/>
      <c r="L385" s="170"/>
      <c r="M385" s="174"/>
      <c r="T385" s="175"/>
      <c r="AT385" s="171" t="s">
        <v>1489</v>
      </c>
      <c r="AU385" s="171" t="s">
        <v>90</v>
      </c>
      <c r="AV385" s="12" t="s">
        <v>88</v>
      </c>
      <c r="AW385" s="12" t="s">
        <v>36</v>
      </c>
      <c r="AX385" s="12" t="s">
        <v>81</v>
      </c>
      <c r="AY385" s="171" t="s">
        <v>299</v>
      </c>
    </row>
    <row r="386" spans="2:65" s="12" customFormat="1">
      <c r="B386" s="170"/>
      <c r="D386" s="149" t="s">
        <v>1489</v>
      </c>
      <c r="E386" s="171" t="s">
        <v>1</v>
      </c>
      <c r="F386" s="172" t="s">
        <v>3899</v>
      </c>
      <c r="H386" s="171" t="s">
        <v>1</v>
      </c>
      <c r="I386" s="173"/>
      <c r="L386" s="170"/>
      <c r="M386" s="174"/>
      <c r="T386" s="175"/>
      <c r="AT386" s="171" t="s">
        <v>1489</v>
      </c>
      <c r="AU386" s="171" t="s">
        <v>90</v>
      </c>
      <c r="AV386" s="12" t="s">
        <v>88</v>
      </c>
      <c r="AW386" s="12" t="s">
        <v>36</v>
      </c>
      <c r="AX386" s="12" t="s">
        <v>81</v>
      </c>
      <c r="AY386" s="171" t="s">
        <v>299</v>
      </c>
    </row>
    <row r="387" spans="2:65" s="13" customFormat="1">
      <c r="B387" s="176"/>
      <c r="D387" s="149" t="s">
        <v>1489</v>
      </c>
      <c r="E387" s="177" t="s">
        <v>1</v>
      </c>
      <c r="F387" s="178" t="s">
        <v>4065</v>
      </c>
      <c r="H387" s="179">
        <v>2</v>
      </c>
      <c r="I387" s="180"/>
      <c r="L387" s="176"/>
      <c r="M387" s="181"/>
      <c r="T387" s="182"/>
      <c r="AT387" s="177" t="s">
        <v>1489</v>
      </c>
      <c r="AU387" s="177" t="s">
        <v>90</v>
      </c>
      <c r="AV387" s="13" t="s">
        <v>90</v>
      </c>
      <c r="AW387" s="13" t="s">
        <v>36</v>
      </c>
      <c r="AX387" s="13" t="s">
        <v>81</v>
      </c>
      <c r="AY387" s="177" t="s">
        <v>299</v>
      </c>
    </row>
    <row r="388" spans="2:65" s="14" customFormat="1">
      <c r="B388" s="183"/>
      <c r="D388" s="149" t="s">
        <v>1489</v>
      </c>
      <c r="E388" s="184" t="s">
        <v>1</v>
      </c>
      <c r="F388" s="185" t="s">
        <v>1496</v>
      </c>
      <c r="H388" s="186">
        <v>2</v>
      </c>
      <c r="I388" s="187"/>
      <c r="L388" s="183"/>
      <c r="M388" s="188"/>
      <c r="T388" s="189"/>
      <c r="AT388" s="184" t="s">
        <v>1489</v>
      </c>
      <c r="AU388" s="184" t="s">
        <v>90</v>
      </c>
      <c r="AV388" s="14" t="s">
        <v>318</v>
      </c>
      <c r="AW388" s="14" t="s">
        <v>36</v>
      </c>
      <c r="AX388" s="14" t="s">
        <v>88</v>
      </c>
      <c r="AY388" s="184" t="s">
        <v>299</v>
      </c>
    </row>
    <row r="389" spans="2:65" s="1" customFormat="1" ht="16.5" customHeight="1">
      <c r="B389" s="32"/>
      <c r="C389" s="158" t="s">
        <v>475</v>
      </c>
      <c r="D389" s="158" t="s">
        <v>340</v>
      </c>
      <c r="E389" s="159" t="s">
        <v>3877</v>
      </c>
      <c r="F389" s="160" t="s">
        <v>3878</v>
      </c>
      <c r="G389" s="161" t="s">
        <v>598</v>
      </c>
      <c r="H389" s="162">
        <v>2</v>
      </c>
      <c r="I389" s="163"/>
      <c r="J389" s="164">
        <f>ROUND(I389*H389,2)</f>
        <v>0</v>
      </c>
      <c r="K389" s="160" t="s">
        <v>3585</v>
      </c>
      <c r="L389" s="165"/>
      <c r="M389" s="166" t="s">
        <v>1</v>
      </c>
      <c r="N389" s="167" t="s">
        <v>46</v>
      </c>
      <c r="P389" s="145">
        <f>O389*H389</f>
        <v>0</v>
      </c>
      <c r="Q389" s="145">
        <v>4.8000000000000001E-4</v>
      </c>
      <c r="R389" s="145">
        <f>Q389*H389</f>
        <v>9.6000000000000002E-4</v>
      </c>
      <c r="S389" s="145">
        <v>0</v>
      </c>
      <c r="T389" s="146">
        <f>S389*H389</f>
        <v>0</v>
      </c>
      <c r="AR389" s="147" t="s">
        <v>337</v>
      </c>
      <c r="AT389" s="147" t="s">
        <v>340</v>
      </c>
      <c r="AU389" s="147" t="s">
        <v>90</v>
      </c>
      <c r="AY389" s="17" t="s">
        <v>299</v>
      </c>
      <c r="BE389" s="148">
        <f>IF(N389="základní",J389,0)</f>
        <v>0</v>
      </c>
      <c r="BF389" s="148">
        <f>IF(N389="snížená",J389,0)</f>
        <v>0</v>
      </c>
      <c r="BG389" s="148">
        <f>IF(N389="zákl. přenesená",J389,0)</f>
        <v>0</v>
      </c>
      <c r="BH389" s="148">
        <f>IF(N389="sníž. přenesená",J389,0)</f>
        <v>0</v>
      </c>
      <c r="BI389" s="148">
        <f>IF(N389="nulová",J389,0)</f>
        <v>0</v>
      </c>
      <c r="BJ389" s="17" t="s">
        <v>88</v>
      </c>
      <c r="BK389" s="148">
        <f>ROUND(I389*H389,2)</f>
        <v>0</v>
      </c>
      <c r="BL389" s="17" t="s">
        <v>318</v>
      </c>
      <c r="BM389" s="147" t="s">
        <v>4066</v>
      </c>
    </row>
    <row r="390" spans="2:65" s="12" customFormat="1" ht="20.399999999999999">
      <c r="B390" s="170"/>
      <c r="D390" s="149" t="s">
        <v>1489</v>
      </c>
      <c r="E390" s="171" t="s">
        <v>1</v>
      </c>
      <c r="F390" s="172" t="s">
        <v>4042</v>
      </c>
      <c r="H390" s="171" t="s">
        <v>1</v>
      </c>
      <c r="I390" s="173"/>
      <c r="L390" s="170"/>
      <c r="M390" s="174"/>
      <c r="T390" s="175"/>
      <c r="AT390" s="171" t="s">
        <v>1489</v>
      </c>
      <c r="AU390" s="171" t="s">
        <v>90</v>
      </c>
      <c r="AV390" s="12" t="s">
        <v>88</v>
      </c>
      <c r="AW390" s="12" t="s">
        <v>36</v>
      </c>
      <c r="AX390" s="12" t="s">
        <v>81</v>
      </c>
      <c r="AY390" s="171" t="s">
        <v>299</v>
      </c>
    </row>
    <row r="391" spans="2:65" s="12" customFormat="1">
      <c r="B391" s="170"/>
      <c r="D391" s="149" t="s">
        <v>1489</v>
      </c>
      <c r="E391" s="171" t="s">
        <v>1</v>
      </c>
      <c r="F391" s="172" t="s">
        <v>3899</v>
      </c>
      <c r="H391" s="171" t="s">
        <v>1</v>
      </c>
      <c r="I391" s="173"/>
      <c r="L391" s="170"/>
      <c r="M391" s="174"/>
      <c r="T391" s="175"/>
      <c r="AT391" s="171" t="s">
        <v>1489</v>
      </c>
      <c r="AU391" s="171" t="s">
        <v>90</v>
      </c>
      <c r="AV391" s="12" t="s">
        <v>88</v>
      </c>
      <c r="AW391" s="12" t="s">
        <v>36</v>
      </c>
      <c r="AX391" s="12" t="s">
        <v>81</v>
      </c>
      <c r="AY391" s="171" t="s">
        <v>299</v>
      </c>
    </row>
    <row r="392" spans="2:65" s="13" customFormat="1">
      <c r="B392" s="176"/>
      <c r="D392" s="149" t="s">
        <v>1489</v>
      </c>
      <c r="E392" s="177" t="s">
        <v>1</v>
      </c>
      <c r="F392" s="178" t="s">
        <v>4065</v>
      </c>
      <c r="H392" s="179">
        <v>2</v>
      </c>
      <c r="I392" s="180"/>
      <c r="L392" s="176"/>
      <c r="M392" s="181"/>
      <c r="T392" s="182"/>
      <c r="AT392" s="177" t="s">
        <v>1489</v>
      </c>
      <c r="AU392" s="177" t="s">
        <v>90</v>
      </c>
      <c r="AV392" s="13" t="s">
        <v>90</v>
      </c>
      <c r="AW392" s="13" t="s">
        <v>36</v>
      </c>
      <c r="AX392" s="13" t="s">
        <v>81</v>
      </c>
      <c r="AY392" s="177" t="s">
        <v>299</v>
      </c>
    </row>
    <row r="393" spans="2:65" s="14" customFormat="1">
      <c r="B393" s="183"/>
      <c r="D393" s="149" t="s">
        <v>1489</v>
      </c>
      <c r="E393" s="184" t="s">
        <v>1</v>
      </c>
      <c r="F393" s="185" t="s">
        <v>1496</v>
      </c>
      <c r="H393" s="186">
        <v>2</v>
      </c>
      <c r="I393" s="187"/>
      <c r="L393" s="183"/>
      <c r="M393" s="188"/>
      <c r="T393" s="189"/>
      <c r="AT393" s="184" t="s">
        <v>1489</v>
      </c>
      <c r="AU393" s="184" t="s">
        <v>90</v>
      </c>
      <c r="AV393" s="14" t="s">
        <v>318</v>
      </c>
      <c r="AW393" s="14" t="s">
        <v>36</v>
      </c>
      <c r="AX393" s="14" t="s">
        <v>88</v>
      </c>
      <c r="AY393" s="184" t="s">
        <v>299</v>
      </c>
    </row>
    <row r="394" spans="2:65" s="1" customFormat="1" ht="16.5" customHeight="1">
      <c r="B394" s="32"/>
      <c r="C394" s="158" t="s">
        <v>482</v>
      </c>
      <c r="D394" s="158" t="s">
        <v>340</v>
      </c>
      <c r="E394" s="159" t="s">
        <v>3879</v>
      </c>
      <c r="F394" s="160" t="s">
        <v>4067</v>
      </c>
      <c r="G394" s="161" t="s">
        <v>598</v>
      </c>
      <c r="H394" s="162">
        <v>2</v>
      </c>
      <c r="I394" s="163"/>
      <c r="J394" s="164">
        <f>ROUND(I394*H394,2)</f>
        <v>0</v>
      </c>
      <c r="K394" s="160" t="s">
        <v>3585</v>
      </c>
      <c r="L394" s="165"/>
      <c r="M394" s="166" t="s">
        <v>1</v>
      </c>
      <c r="N394" s="167" t="s">
        <v>46</v>
      </c>
      <c r="P394" s="145">
        <f>O394*H394</f>
        <v>0</v>
      </c>
      <c r="Q394" s="145">
        <v>3.5999999999999999E-3</v>
      </c>
      <c r="R394" s="145">
        <f>Q394*H394</f>
        <v>7.1999999999999998E-3</v>
      </c>
      <c r="S394" s="145">
        <v>0</v>
      </c>
      <c r="T394" s="146">
        <f>S394*H394</f>
        <v>0</v>
      </c>
      <c r="AR394" s="147" t="s">
        <v>337</v>
      </c>
      <c r="AT394" s="147" t="s">
        <v>340</v>
      </c>
      <c r="AU394" s="147" t="s">
        <v>90</v>
      </c>
      <c r="AY394" s="17" t="s">
        <v>299</v>
      </c>
      <c r="BE394" s="148">
        <f>IF(N394="základní",J394,0)</f>
        <v>0</v>
      </c>
      <c r="BF394" s="148">
        <f>IF(N394="snížená",J394,0)</f>
        <v>0</v>
      </c>
      <c r="BG394" s="148">
        <f>IF(N394="zákl. přenesená",J394,0)</f>
        <v>0</v>
      </c>
      <c r="BH394" s="148">
        <f>IF(N394="sníž. přenesená",J394,0)</f>
        <v>0</v>
      </c>
      <c r="BI394" s="148">
        <f>IF(N394="nulová",J394,0)</f>
        <v>0</v>
      </c>
      <c r="BJ394" s="17" t="s">
        <v>88</v>
      </c>
      <c r="BK394" s="148">
        <f>ROUND(I394*H394,2)</f>
        <v>0</v>
      </c>
      <c r="BL394" s="17" t="s">
        <v>318</v>
      </c>
      <c r="BM394" s="147" t="s">
        <v>4068</v>
      </c>
    </row>
    <row r="395" spans="2:65" s="12" customFormat="1" ht="20.399999999999999">
      <c r="B395" s="170"/>
      <c r="D395" s="149" t="s">
        <v>1489</v>
      </c>
      <c r="E395" s="171" t="s">
        <v>1</v>
      </c>
      <c r="F395" s="172" t="s">
        <v>4042</v>
      </c>
      <c r="H395" s="171" t="s">
        <v>1</v>
      </c>
      <c r="I395" s="173"/>
      <c r="L395" s="170"/>
      <c r="M395" s="174"/>
      <c r="T395" s="175"/>
      <c r="AT395" s="171" t="s">
        <v>1489</v>
      </c>
      <c r="AU395" s="171" t="s">
        <v>90</v>
      </c>
      <c r="AV395" s="12" t="s">
        <v>88</v>
      </c>
      <c r="AW395" s="12" t="s">
        <v>36</v>
      </c>
      <c r="AX395" s="12" t="s">
        <v>81</v>
      </c>
      <c r="AY395" s="171" t="s">
        <v>299</v>
      </c>
    </row>
    <row r="396" spans="2:65" s="12" customFormat="1">
      <c r="B396" s="170"/>
      <c r="D396" s="149" t="s">
        <v>1489</v>
      </c>
      <c r="E396" s="171" t="s">
        <v>1</v>
      </c>
      <c r="F396" s="172" t="s">
        <v>3899</v>
      </c>
      <c r="H396" s="171" t="s">
        <v>1</v>
      </c>
      <c r="I396" s="173"/>
      <c r="L396" s="170"/>
      <c r="M396" s="174"/>
      <c r="T396" s="175"/>
      <c r="AT396" s="171" t="s">
        <v>1489</v>
      </c>
      <c r="AU396" s="171" t="s">
        <v>90</v>
      </c>
      <c r="AV396" s="12" t="s">
        <v>88</v>
      </c>
      <c r="AW396" s="12" t="s">
        <v>36</v>
      </c>
      <c r="AX396" s="12" t="s">
        <v>81</v>
      </c>
      <c r="AY396" s="171" t="s">
        <v>299</v>
      </c>
    </row>
    <row r="397" spans="2:65" s="13" customFormat="1">
      <c r="B397" s="176"/>
      <c r="D397" s="149" t="s">
        <v>1489</v>
      </c>
      <c r="E397" s="177" t="s">
        <v>1</v>
      </c>
      <c r="F397" s="178" t="s">
        <v>4065</v>
      </c>
      <c r="H397" s="179">
        <v>2</v>
      </c>
      <c r="I397" s="180"/>
      <c r="L397" s="176"/>
      <c r="M397" s="181"/>
      <c r="T397" s="182"/>
      <c r="AT397" s="177" t="s">
        <v>1489</v>
      </c>
      <c r="AU397" s="177" t="s">
        <v>90</v>
      </c>
      <c r="AV397" s="13" t="s">
        <v>90</v>
      </c>
      <c r="AW397" s="13" t="s">
        <v>36</v>
      </c>
      <c r="AX397" s="13" t="s">
        <v>81</v>
      </c>
      <c r="AY397" s="177" t="s">
        <v>299</v>
      </c>
    </row>
    <row r="398" spans="2:65" s="14" customFormat="1">
      <c r="B398" s="183"/>
      <c r="D398" s="149" t="s">
        <v>1489</v>
      </c>
      <c r="E398" s="184" t="s">
        <v>1</v>
      </c>
      <c r="F398" s="185" t="s">
        <v>1496</v>
      </c>
      <c r="H398" s="186">
        <v>2</v>
      </c>
      <c r="I398" s="187"/>
      <c r="L398" s="183"/>
      <c r="M398" s="188"/>
      <c r="T398" s="189"/>
      <c r="AT398" s="184" t="s">
        <v>1489</v>
      </c>
      <c r="AU398" s="184" t="s">
        <v>90</v>
      </c>
      <c r="AV398" s="14" t="s">
        <v>318</v>
      </c>
      <c r="AW398" s="14" t="s">
        <v>36</v>
      </c>
      <c r="AX398" s="14" t="s">
        <v>88</v>
      </c>
      <c r="AY398" s="184" t="s">
        <v>299</v>
      </c>
    </row>
    <row r="399" spans="2:65" s="1" customFormat="1" ht="24.15" customHeight="1">
      <c r="B399" s="32"/>
      <c r="C399" s="136" t="s">
        <v>618</v>
      </c>
      <c r="D399" s="136" t="s">
        <v>302</v>
      </c>
      <c r="E399" s="137" t="s">
        <v>3753</v>
      </c>
      <c r="F399" s="138" t="s">
        <v>4069</v>
      </c>
      <c r="G399" s="139" t="s">
        <v>598</v>
      </c>
      <c r="H399" s="140">
        <v>79</v>
      </c>
      <c r="I399" s="141"/>
      <c r="J399" s="142">
        <f>ROUND(I399*H399,2)</f>
        <v>0</v>
      </c>
      <c r="K399" s="138" t="s">
        <v>3585</v>
      </c>
      <c r="L399" s="32"/>
      <c r="M399" s="143" t="s">
        <v>1</v>
      </c>
      <c r="N399" s="144" t="s">
        <v>46</v>
      </c>
      <c r="P399" s="145">
        <f>O399*H399</f>
        <v>0</v>
      </c>
      <c r="Q399" s="145">
        <v>0</v>
      </c>
      <c r="R399" s="145">
        <f>Q399*H399</f>
        <v>0</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4070</v>
      </c>
    </row>
    <row r="400" spans="2:65" s="12" customFormat="1" ht="20.399999999999999">
      <c r="B400" s="170"/>
      <c r="D400" s="149" t="s">
        <v>1489</v>
      </c>
      <c r="E400" s="171" t="s">
        <v>1</v>
      </c>
      <c r="F400" s="172" t="s">
        <v>4042</v>
      </c>
      <c r="H400" s="171" t="s">
        <v>1</v>
      </c>
      <c r="I400" s="173"/>
      <c r="L400" s="170"/>
      <c r="M400" s="174"/>
      <c r="T400" s="175"/>
      <c r="AT400" s="171" t="s">
        <v>1489</v>
      </c>
      <c r="AU400" s="171" t="s">
        <v>90</v>
      </c>
      <c r="AV400" s="12" t="s">
        <v>88</v>
      </c>
      <c r="AW400" s="12" t="s">
        <v>36</v>
      </c>
      <c r="AX400" s="12" t="s">
        <v>81</v>
      </c>
      <c r="AY400" s="171" t="s">
        <v>299</v>
      </c>
    </row>
    <row r="401" spans="2:65" s="13" customFormat="1">
      <c r="B401" s="176"/>
      <c r="D401" s="149" t="s">
        <v>1489</v>
      </c>
      <c r="E401" s="177" t="s">
        <v>1</v>
      </c>
      <c r="F401" s="178" t="s">
        <v>4071</v>
      </c>
      <c r="H401" s="179">
        <v>79</v>
      </c>
      <c r="I401" s="180"/>
      <c r="L401" s="176"/>
      <c r="M401" s="181"/>
      <c r="T401" s="182"/>
      <c r="AT401" s="177" t="s">
        <v>1489</v>
      </c>
      <c r="AU401" s="177" t="s">
        <v>90</v>
      </c>
      <c r="AV401" s="13" t="s">
        <v>90</v>
      </c>
      <c r="AW401" s="13" t="s">
        <v>36</v>
      </c>
      <c r="AX401" s="13" t="s">
        <v>81</v>
      </c>
      <c r="AY401" s="177" t="s">
        <v>299</v>
      </c>
    </row>
    <row r="402" spans="2:65" s="14" customFormat="1">
      <c r="B402" s="183"/>
      <c r="D402" s="149" t="s">
        <v>1489</v>
      </c>
      <c r="E402" s="184" t="s">
        <v>1</v>
      </c>
      <c r="F402" s="185" t="s">
        <v>1496</v>
      </c>
      <c r="H402" s="186">
        <v>79</v>
      </c>
      <c r="I402" s="187"/>
      <c r="L402" s="183"/>
      <c r="M402" s="188"/>
      <c r="T402" s="189"/>
      <c r="AT402" s="184" t="s">
        <v>1489</v>
      </c>
      <c r="AU402" s="184" t="s">
        <v>90</v>
      </c>
      <c r="AV402" s="14" t="s">
        <v>318</v>
      </c>
      <c r="AW402" s="14" t="s">
        <v>36</v>
      </c>
      <c r="AX402" s="14" t="s">
        <v>88</v>
      </c>
      <c r="AY402" s="184" t="s">
        <v>299</v>
      </c>
    </row>
    <row r="403" spans="2:65" s="1" customFormat="1" ht="16.5" customHeight="1">
      <c r="B403" s="32"/>
      <c r="C403" s="158" t="s">
        <v>622</v>
      </c>
      <c r="D403" s="158" t="s">
        <v>340</v>
      </c>
      <c r="E403" s="159" t="s">
        <v>3756</v>
      </c>
      <c r="F403" s="160" t="s">
        <v>3757</v>
      </c>
      <c r="G403" s="161" t="s">
        <v>598</v>
      </c>
      <c r="H403" s="162">
        <v>25</v>
      </c>
      <c r="I403" s="163"/>
      <c r="J403" s="164">
        <f>ROUND(I403*H403,2)</f>
        <v>0</v>
      </c>
      <c r="K403" s="160" t="s">
        <v>3585</v>
      </c>
      <c r="L403" s="165"/>
      <c r="M403" s="166" t="s">
        <v>1</v>
      </c>
      <c r="N403" s="167" t="s">
        <v>46</v>
      </c>
      <c r="P403" s="145">
        <f>O403*H403</f>
        <v>0</v>
      </c>
      <c r="Q403" s="145">
        <v>7.2000000000000005E-4</v>
      </c>
      <c r="R403" s="145">
        <f>Q403*H403</f>
        <v>1.8000000000000002E-2</v>
      </c>
      <c r="S403" s="145">
        <v>0</v>
      </c>
      <c r="T403" s="146">
        <f>S403*H403</f>
        <v>0</v>
      </c>
      <c r="AR403" s="147" t="s">
        <v>337</v>
      </c>
      <c r="AT403" s="147" t="s">
        <v>340</v>
      </c>
      <c r="AU403" s="147" t="s">
        <v>90</v>
      </c>
      <c r="AY403" s="17" t="s">
        <v>299</v>
      </c>
      <c r="BE403" s="148">
        <f>IF(N403="základní",J403,0)</f>
        <v>0</v>
      </c>
      <c r="BF403" s="148">
        <f>IF(N403="snížená",J403,0)</f>
        <v>0</v>
      </c>
      <c r="BG403" s="148">
        <f>IF(N403="zákl. přenesená",J403,0)</f>
        <v>0</v>
      </c>
      <c r="BH403" s="148">
        <f>IF(N403="sníž. přenesená",J403,0)</f>
        <v>0</v>
      </c>
      <c r="BI403" s="148">
        <f>IF(N403="nulová",J403,0)</f>
        <v>0</v>
      </c>
      <c r="BJ403" s="17" t="s">
        <v>88</v>
      </c>
      <c r="BK403" s="148">
        <f>ROUND(I403*H403,2)</f>
        <v>0</v>
      </c>
      <c r="BL403" s="17" t="s">
        <v>318</v>
      </c>
      <c r="BM403" s="147" t="s">
        <v>4072</v>
      </c>
    </row>
    <row r="404" spans="2:65" s="12" customFormat="1" ht="20.399999999999999">
      <c r="B404" s="170"/>
      <c r="D404" s="149" t="s">
        <v>1489</v>
      </c>
      <c r="E404" s="171" t="s">
        <v>1</v>
      </c>
      <c r="F404" s="172" t="s">
        <v>4042</v>
      </c>
      <c r="H404" s="171" t="s">
        <v>1</v>
      </c>
      <c r="I404" s="173"/>
      <c r="L404" s="170"/>
      <c r="M404" s="174"/>
      <c r="T404" s="175"/>
      <c r="AT404" s="171" t="s">
        <v>1489</v>
      </c>
      <c r="AU404" s="171" t="s">
        <v>90</v>
      </c>
      <c r="AV404" s="12" t="s">
        <v>88</v>
      </c>
      <c r="AW404" s="12" t="s">
        <v>36</v>
      </c>
      <c r="AX404" s="12" t="s">
        <v>81</v>
      </c>
      <c r="AY404" s="171" t="s">
        <v>299</v>
      </c>
    </row>
    <row r="405" spans="2:65" s="12" customFormat="1">
      <c r="B405" s="170"/>
      <c r="D405" s="149" t="s">
        <v>1489</v>
      </c>
      <c r="E405" s="171" t="s">
        <v>1</v>
      </c>
      <c r="F405" s="172" t="s">
        <v>3899</v>
      </c>
      <c r="H405" s="171" t="s">
        <v>1</v>
      </c>
      <c r="I405" s="173"/>
      <c r="L405" s="170"/>
      <c r="M405" s="174"/>
      <c r="T405" s="175"/>
      <c r="AT405" s="171" t="s">
        <v>1489</v>
      </c>
      <c r="AU405" s="171" t="s">
        <v>90</v>
      </c>
      <c r="AV405" s="12" t="s">
        <v>88</v>
      </c>
      <c r="AW405" s="12" t="s">
        <v>36</v>
      </c>
      <c r="AX405" s="12" t="s">
        <v>81</v>
      </c>
      <c r="AY405" s="171" t="s">
        <v>299</v>
      </c>
    </row>
    <row r="406" spans="2:65" s="13" customFormat="1">
      <c r="B406" s="176"/>
      <c r="D406" s="149" t="s">
        <v>1489</v>
      </c>
      <c r="E406" s="177" t="s">
        <v>1</v>
      </c>
      <c r="F406" s="178" t="s">
        <v>4073</v>
      </c>
      <c r="H406" s="179">
        <v>25</v>
      </c>
      <c r="I406" s="180"/>
      <c r="L406" s="176"/>
      <c r="M406" s="181"/>
      <c r="T406" s="182"/>
      <c r="AT406" s="177" t="s">
        <v>1489</v>
      </c>
      <c r="AU406" s="177" t="s">
        <v>90</v>
      </c>
      <c r="AV406" s="13" t="s">
        <v>90</v>
      </c>
      <c r="AW406" s="13" t="s">
        <v>36</v>
      </c>
      <c r="AX406" s="13" t="s">
        <v>81</v>
      </c>
      <c r="AY406" s="177" t="s">
        <v>299</v>
      </c>
    </row>
    <row r="407" spans="2:65" s="14" customFormat="1">
      <c r="B407" s="183"/>
      <c r="D407" s="149" t="s">
        <v>1489</v>
      </c>
      <c r="E407" s="184" t="s">
        <v>1</v>
      </c>
      <c r="F407" s="185" t="s">
        <v>1496</v>
      </c>
      <c r="H407" s="186">
        <v>25</v>
      </c>
      <c r="I407" s="187"/>
      <c r="L407" s="183"/>
      <c r="M407" s="188"/>
      <c r="T407" s="189"/>
      <c r="AT407" s="184" t="s">
        <v>1489</v>
      </c>
      <c r="AU407" s="184" t="s">
        <v>90</v>
      </c>
      <c r="AV407" s="14" t="s">
        <v>318</v>
      </c>
      <c r="AW407" s="14" t="s">
        <v>36</v>
      </c>
      <c r="AX407" s="14" t="s">
        <v>88</v>
      </c>
      <c r="AY407" s="184" t="s">
        <v>299</v>
      </c>
    </row>
    <row r="408" spans="2:65" s="1" customFormat="1" ht="21.75" customHeight="1">
      <c r="B408" s="32"/>
      <c r="C408" s="158" t="s">
        <v>626</v>
      </c>
      <c r="D408" s="158" t="s">
        <v>340</v>
      </c>
      <c r="E408" s="159" t="s">
        <v>4074</v>
      </c>
      <c r="F408" s="160" t="s">
        <v>4075</v>
      </c>
      <c r="G408" s="161" t="s">
        <v>598</v>
      </c>
      <c r="H408" s="162">
        <v>11</v>
      </c>
      <c r="I408" s="163"/>
      <c r="J408" s="164">
        <f>ROUND(I408*H408,2)</f>
        <v>0</v>
      </c>
      <c r="K408" s="160" t="s">
        <v>1</v>
      </c>
      <c r="L408" s="165"/>
      <c r="M408" s="166" t="s">
        <v>1</v>
      </c>
      <c r="N408" s="167" t="s">
        <v>46</v>
      </c>
      <c r="P408" s="145">
        <f>O408*H408</f>
        <v>0</v>
      </c>
      <c r="Q408" s="145">
        <v>1.1999999999999999E-3</v>
      </c>
      <c r="R408" s="145">
        <f>Q408*H408</f>
        <v>1.3199999999999998E-2</v>
      </c>
      <c r="S408" s="145">
        <v>0</v>
      </c>
      <c r="T408" s="146">
        <f>S408*H408</f>
        <v>0</v>
      </c>
      <c r="AR408" s="147" t="s">
        <v>337</v>
      </c>
      <c r="AT408" s="147" t="s">
        <v>340</v>
      </c>
      <c r="AU408" s="147" t="s">
        <v>90</v>
      </c>
      <c r="AY408" s="17" t="s">
        <v>299</v>
      </c>
      <c r="BE408" s="148">
        <f>IF(N408="základní",J408,0)</f>
        <v>0</v>
      </c>
      <c r="BF408" s="148">
        <f>IF(N408="snížená",J408,0)</f>
        <v>0</v>
      </c>
      <c r="BG408" s="148">
        <f>IF(N408="zákl. přenesená",J408,0)</f>
        <v>0</v>
      </c>
      <c r="BH408" s="148">
        <f>IF(N408="sníž. přenesená",J408,0)</f>
        <v>0</v>
      </c>
      <c r="BI408" s="148">
        <f>IF(N408="nulová",J408,0)</f>
        <v>0</v>
      </c>
      <c r="BJ408" s="17" t="s">
        <v>88</v>
      </c>
      <c r="BK408" s="148">
        <f>ROUND(I408*H408,2)</f>
        <v>0</v>
      </c>
      <c r="BL408" s="17" t="s">
        <v>318</v>
      </c>
      <c r="BM408" s="147" t="s">
        <v>4076</v>
      </c>
    </row>
    <row r="409" spans="2:65" s="12" customFormat="1" ht="20.399999999999999">
      <c r="B409" s="170"/>
      <c r="D409" s="149" t="s">
        <v>1489</v>
      </c>
      <c r="E409" s="171" t="s">
        <v>1</v>
      </c>
      <c r="F409" s="172" t="s">
        <v>4042</v>
      </c>
      <c r="H409" s="171" t="s">
        <v>1</v>
      </c>
      <c r="I409" s="173"/>
      <c r="L409" s="170"/>
      <c r="M409" s="174"/>
      <c r="T409" s="175"/>
      <c r="AT409" s="171" t="s">
        <v>1489</v>
      </c>
      <c r="AU409" s="171" t="s">
        <v>90</v>
      </c>
      <c r="AV409" s="12" t="s">
        <v>88</v>
      </c>
      <c r="AW409" s="12" t="s">
        <v>36</v>
      </c>
      <c r="AX409" s="12" t="s">
        <v>81</v>
      </c>
      <c r="AY409" s="171" t="s">
        <v>299</v>
      </c>
    </row>
    <row r="410" spans="2:65" s="12" customFormat="1">
      <c r="B410" s="170"/>
      <c r="D410" s="149" t="s">
        <v>1489</v>
      </c>
      <c r="E410" s="171" t="s">
        <v>1</v>
      </c>
      <c r="F410" s="172" t="s">
        <v>3899</v>
      </c>
      <c r="H410" s="171" t="s">
        <v>1</v>
      </c>
      <c r="I410" s="173"/>
      <c r="L410" s="170"/>
      <c r="M410" s="174"/>
      <c r="T410" s="175"/>
      <c r="AT410" s="171" t="s">
        <v>1489</v>
      </c>
      <c r="AU410" s="171" t="s">
        <v>90</v>
      </c>
      <c r="AV410" s="12" t="s">
        <v>88</v>
      </c>
      <c r="AW410" s="12" t="s">
        <v>36</v>
      </c>
      <c r="AX410" s="12" t="s">
        <v>81</v>
      </c>
      <c r="AY410" s="171" t="s">
        <v>299</v>
      </c>
    </row>
    <row r="411" spans="2:65" s="13" customFormat="1">
      <c r="B411" s="176"/>
      <c r="D411" s="149" t="s">
        <v>1489</v>
      </c>
      <c r="E411" s="177" t="s">
        <v>1</v>
      </c>
      <c r="F411" s="178" t="s">
        <v>4077</v>
      </c>
      <c r="H411" s="179">
        <v>11</v>
      </c>
      <c r="I411" s="180"/>
      <c r="L411" s="176"/>
      <c r="M411" s="181"/>
      <c r="T411" s="182"/>
      <c r="AT411" s="177" t="s">
        <v>1489</v>
      </c>
      <c r="AU411" s="177" t="s">
        <v>90</v>
      </c>
      <c r="AV411" s="13" t="s">
        <v>90</v>
      </c>
      <c r="AW411" s="13" t="s">
        <v>36</v>
      </c>
      <c r="AX411" s="13" t="s">
        <v>81</v>
      </c>
      <c r="AY411" s="177" t="s">
        <v>299</v>
      </c>
    </row>
    <row r="412" spans="2:65" s="14" customFormat="1">
      <c r="B412" s="183"/>
      <c r="D412" s="149" t="s">
        <v>1489</v>
      </c>
      <c r="E412" s="184" t="s">
        <v>1</v>
      </c>
      <c r="F412" s="185" t="s">
        <v>1496</v>
      </c>
      <c r="H412" s="186">
        <v>11</v>
      </c>
      <c r="I412" s="187"/>
      <c r="L412" s="183"/>
      <c r="M412" s="188"/>
      <c r="T412" s="189"/>
      <c r="AT412" s="184" t="s">
        <v>1489</v>
      </c>
      <c r="AU412" s="184" t="s">
        <v>90</v>
      </c>
      <c r="AV412" s="14" t="s">
        <v>318</v>
      </c>
      <c r="AW412" s="14" t="s">
        <v>36</v>
      </c>
      <c r="AX412" s="14" t="s">
        <v>88</v>
      </c>
      <c r="AY412" s="184" t="s">
        <v>299</v>
      </c>
    </row>
    <row r="413" spans="2:65" s="1" customFormat="1" ht="21.75" customHeight="1">
      <c r="B413" s="32"/>
      <c r="C413" s="158" t="s">
        <v>630</v>
      </c>
      <c r="D413" s="158" t="s">
        <v>340</v>
      </c>
      <c r="E413" s="159" t="s">
        <v>4078</v>
      </c>
      <c r="F413" s="160" t="s">
        <v>4079</v>
      </c>
      <c r="G413" s="161" t="s">
        <v>598</v>
      </c>
      <c r="H413" s="162">
        <v>1</v>
      </c>
      <c r="I413" s="163"/>
      <c r="J413" s="164">
        <f>ROUND(I413*H413,2)</f>
        <v>0</v>
      </c>
      <c r="K413" s="160" t="s">
        <v>1</v>
      </c>
      <c r="L413" s="165"/>
      <c r="M413" s="166" t="s">
        <v>1</v>
      </c>
      <c r="N413" s="167" t="s">
        <v>46</v>
      </c>
      <c r="P413" s="145">
        <f>O413*H413</f>
        <v>0</v>
      </c>
      <c r="Q413" s="145">
        <v>1.1999999999999999E-3</v>
      </c>
      <c r="R413" s="145">
        <f>Q413*H413</f>
        <v>1.1999999999999999E-3</v>
      </c>
      <c r="S413" s="145">
        <v>0</v>
      </c>
      <c r="T413" s="146">
        <f>S413*H413</f>
        <v>0</v>
      </c>
      <c r="AR413" s="147" t="s">
        <v>337</v>
      </c>
      <c r="AT413" s="147" t="s">
        <v>340</v>
      </c>
      <c r="AU413" s="147" t="s">
        <v>90</v>
      </c>
      <c r="AY413" s="17" t="s">
        <v>299</v>
      </c>
      <c r="BE413" s="148">
        <f>IF(N413="základní",J413,0)</f>
        <v>0</v>
      </c>
      <c r="BF413" s="148">
        <f>IF(N413="snížená",J413,0)</f>
        <v>0</v>
      </c>
      <c r="BG413" s="148">
        <f>IF(N413="zákl. přenesená",J413,0)</f>
        <v>0</v>
      </c>
      <c r="BH413" s="148">
        <f>IF(N413="sníž. přenesená",J413,0)</f>
        <v>0</v>
      </c>
      <c r="BI413" s="148">
        <f>IF(N413="nulová",J413,0)</f>
        <v>0</v>
      </c>
      <c r="BJ413" s="17" t="s">
        <v>88</v>
      </c>
      <c r="BK413" s="148">
        <f>ROUND(I413*H413,2)</f>
        <v>0</v>
      </c>
      <c r="BL413" s="17" t="s">
        <v>318</v>
      </c>
      <c r="BM413" s="147" t="s">
        <v>4080</v>
      </c>
    </row>
    <row r="414" spans="2:65" s="12" customFormat="1" ht="20.399999999999999">
      <c r="B414" s="170"/>
      <c r="D414" s="149" t="s">
        <v>1489</v>
      </c>
      <c r="E414" s="171" t="s">
        <v>1</v>
      </c>
      <c r="F414" s="172" t="s">
        <v>4042</v>
      </c>
      <c r="H414" s="171" t="s">
        <v>1</v>
      </c>
      <c r="I414" s="173"/>
      <c r="L414" s="170"/>
      <c r="M414" s="174"/>
      <c r="T414" s="175"/>
      <c r="AT414" s="171" t="s">
        <v>1489</v>
      </c>
      <c r="AU414" s="171" t="s">
        <v>90</v>
      </c>
      <c r="AV414" s="12" t="s">
        <v>88</v>
      </c>
      <c r="AW414" s="12" t="s">
        <v>36</v>
      </c>
      <c r="AX414" s="12" t="s">
        <v>81</v>
      </c>
      <c r="AY414" s="171" t="s">
        <v>299</v>
      </c>
    </row>
    <row r="415" spans="2:65" s="12" customFormat="1">
      <c r="B415" s="170"/>
      <c r="D415" s="149" t="s">
        <v>1489</v>
      </c>
      <c r="E415" s="171" t="s">
        <v>1</v>
      </c>
      <c r="F415" s="172" t="s">
        <v>3899</v>
      </c>
      <c r="H415" s="171" t="s">
        <v>1</v>
      </c>
      <c r="I415" s="173"/>
      <c r="L415" s="170"/>
      <c r="M415" s="174"/>
      <c r="T415" s="175"/>
      <c r="AT415" s="171" t="s">
        <v>1489</v>
      </c>
      <c r="AU415" s="171" t="s">
        <v>90</v>
      </c>
      <c r="AV415" s="12" t="s">
        <v>88</v>
      </c>
      <c r="AW415" s="12" t="s">
        <v>36</v>
      </c>
      <c r="AX415" s="12" t="s">
        <v>81</v>
      </c>
      <c r="AY415" s="171" t="s">
        <v>299</v>
      </c>
    </row>
    <row r="416" spans="2:65" s="13" customFormat="1">
      <c r="B416" s="176"/>
      <c r="D416" s="149" t="s">
        <v>1489</v>
      </c>
      <c r="E416" s="177" t="s">
        <v>1</v>
      </c>
      <c r="F416" s="178" t="s">
        <v>4081</v>
      </c>
      <c r="H416" s="179">
        <v>1</v>
      </c>
      <c r="I416" s="180"/>
      <c r="L416" s="176"/>
      <c r="M416" s="181"/>
      <c r="T416" s="182"/>
      <c r="AT416" s="177" t="s">
        <v>1489</v>
      </c>
      <c r="AU416" s="177" t="s">
        <v>90</v>
      </c>
      <c r="AV416" s="13" t="s">
        <v>90</v>
      </c>
      <c r="AW416" s="13" t="s">
        <v>36</v>
      </c>
      <c r="AX416" s="13" t="s">
        <v>81</v>
      </c>
      <c r="AY416" s="177" t="s">
        <v>299</v>
      </c>
    </row>
    <row r="417" spans="2:65" s="14" customFormat="1">
      <c r="B417" s="183"/>
      <c r="D417" s="149" t="s">
        <v>1489</v>
      </c>
      <c r="E417" s="184" t="s">
        <v>1</v>
      </c>
      <c r="F417" s="185" t="s">
        <v>1496</v>
      </c>
      <c r="H417" s="186">
        <v>1</v>
      </c>
      <c r="I417" s="187"/>
      <c r="L417" s="183"/>
      <c r="M417" s="188"/>
      <c r="T417" s="189"/>
      <c r="AT417" s="184" t="s">
        <v>1489</v>
      </c>
      <c r="AU417" s="184" t="s">
        <v>90</v>
      </c>
      <c r="AV417" s="14" t="s">
        <v>318</v>
      </c>
      <c r="AW417" s="14" t="s">
        <v>36</v>
      </c>
      <c r="AX417" s="14" t="s">
        <v>88</v>
      </c>
      <c r="AY417" s="184" t="s">
        <v>299</v>
      </c>
    </row>
    <row r="418" spans="2:65" s="1" customFormat="1" ht="21.75" customHeight="1">
      <c r="B418" s="32"/>
      <c r="C418" s="158" t="s">
        <v>634</v>
      </c>
      <c r="D418" s="158" t="s">
        <v>340</v>
      </c>
      <c r="E418" s="159" t="s">
        <v>3775</v>
      </c>
      <c r="F418" s="160" t="s">
        <v>4082</v>
      </c>
      <c r="G418" s="161" t="s">
        <v>598</v>
      </c>
      <c r="H418" s="162">
        <v>1</v>
      </c>
      <c r="I418" s="163"/>
      <c r="J418" s="164">
        <f>ROUND(I418*H418,2)</f>
        <v>0</v>
      </c>
      <c r="K418" s="160" t="s">
        <v>3585</v>
      </c>
      <c r="L418" s="165"/>
      <c r="M418" s="166" t="s">
        <v>1</v>
      </c>
      <c r="N418" s="167" t="s">
        <v>46</v>
      </c>
      <c r="P418" s="145">
        <f>O418*H418</f>
        <v>0</v>
      </c>
      <c r="Q418" s="145">
        <v>1.2099999999999999E-3</v>
      </c>
      <c r="R418" s="145">
        <f>Q418*H418</f>
        <v>1.2099999999999999E-3</v>
      </c>
      <c r="S418" s="145">
        <v>0</v>
      </c>
      <c r="T418" s="146">
        <f>S418*H418</f>
        <v>0</v>
      </c>
      <c r="AR418" s="147" t="s">
        <v>337</v>
      </c>
      <c r="AT418" s="147" t="s">
        <v>340</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4083</v>
      </c>
    </row>
    <row r="419" spans="2:65" s="12" customFormat="1" ht="20.399999999999999">
      <c r="B419" s="170"/>
      <c r="D419" s="149" t="s">
        <v>1489</v>
      </c>
      <c r="E419" s="171" t="s">
        <v>1</v>
      </c>
      <c r="F419" s="172" t="s">
        <v>4042</v>
      </c>
      <c r="H419" s="171" t="s">
        <v>1</v>
      </c>
      <c r="I419" s="173"/>
      <c r="L419" s="170"/>
      <c r="M419" s="174"/>
      <c r="T419" s="175"/>
      <c r="AT419" s="171" t="s">
        <v>1489</v>
      </c>
      <c r="AU419" s="171" t="s">
        <v>90</v>
      </c>
      <c r="AV419" s="12" t="s">
        <v>88</v>
      </c>
      <c r="AW419" s="12" t="s">
        <v>36</v>
      </c>
      <c r="AX419" s="12" t="s">
        <v>81</v>
      </c>
      <c r="AY419" s="171" t="s">
        <v>299</v>
      </c>
    </row>
    <row r="420" spans="2:65" s="12" customFormat="1">
      <c r="B420" s="170"/>
      <c r="D420" s="149" t="s">
        <v>1489</v>
      </c>
      <c r="E420" s="171" t="s">
        <v>1</v>
      </c>
      <c r="F420" s="172" t="s">
        <v>3899</v>
      </c>
      <c r="H420" s="171" t="s">
        <v>1</v>
      </c>
      <c r="I420" s="173"/>
      <c r="L420" s="170"/>
      <c r="M420" s="174"/>
      <c r="T420" s="175"/>
      <c r="AT420" s="171" t="s">
        <v>1489</v>
      </c>
      <c r="AU420" s="171" t="s">
        <v>90</v>
      </c>
      <c r="AV420" s="12" t="s">
        <v>88</v>
      </c>
      <c r="AW420" s="12" t="s">
        <v>36</v>
      </c>
      <c r="AX420" s="12" t="s">
        <v>81</v>
      </c>
      <c r="AY420" s="171" t="s">
        <v>299</v>
      </c>
    </row>
    <row r="421" spans="2:65" s="13" customFormat="1">
      <c r="B421" s="176"/>
      <c r="D421" s="149" t="s">
        <v>1489</v>
      </c>
      <c r="E421" s="177" t="s">
        <v>1</v>
      </c>
      <c r="F421" s="178" t="s">
        <v>4081</v>
      </c>
      <c r="H421" s="179">
        <v>1</v>
      </c>
      <c r="I421" s="180"/>
      <c r="L421" s="176"/>
      <c r="M421" s="181"/>
      <c r="T421" s="182"/>
      <c r="AT421" s="177" t="s">
        <v>1489</v>
      </c>
      <c r="AU421" s="177" t="s">
        <v>90</v>
      </c>
      <c r="AV421" s="13" t="s">
        <v>90</v>
      </c>
      <c r="AW421" s="13" t="s">
        <v>36</v>
      </c>
      <c r="AX421" s="13" t="s">
        <v>81</v>
      </c>
      <c r="AY421" s="177" t="s">
        <v>299</v>
      </c>
    </row>
    <row r="422" spans="2:65" s="14" customFormat="1">
      <c r="B422" s="183"/>
      <c r="D422" s="149" t="s">
        <v>1489</v>
      </c>
      <c r="E422" s="184" t="s">
        <v>1</v>
      </c>
      <c r="F422" s="185" t="s">
        <v>1496</v>
      </c>
      <c r="H422" s="186">
        <v>1</v>
      </c>
      <c r="I422" s="187"/>
      <c r="L422" s="183"/>
      <c r="M422" s="188"/>
      <c r="T422" s="189"/>
      <c r="AT422" s="184" t="s">
        <v>1489</v>
      </c>
      <c r="AU422" s="184" t="s">
        <v>90</v>
      </c>
      <c r="AV422" s="14" t="s">
        <v>318</v>
      </c>
      <c r="AW422" s="14" t="s">
        <v>36</v>
      </c>
      <c r="AX422" s="14" t="s">
        <v>88</v>
      </c>
      <c r="AY422" s="184" t="s">
        <v>299</v>
      </c>
    </row>
    <row r="423" spans="2:65" s="1" customFormat="1" ht="24.15" customHeight="1">
      <c r="B423" s="32"/>
      <c r="C423" s="158" t="s">
        <v>638</v>
      </c>
      <c r="D423" s="158" t="s">
        <v>340</v>
      </c>
      <c r="E423" s="159" t="s">
        <v>4084</v>
      </c>
      <c r="F423" s="160" t="s">
        <v>4085</v>
      </c>
      <c r="G423" s="161" t="s">
        <v>598</v>
      </c>
      <c r="H423" s="162">
        <v>1</v>
      </c>
      <c r="I423" s="163"/>
      <c r="J423" s="164">
        <f>ROUND(I423*H423,2)</f>
        <v>0</v>
      </c>
      <c r="K423" s="160" t="s">
        <v>1</v>
      </c>
      <c r="L423" s="165"/>
      <c r="M423" s="166" t="s">
        <v>1</v>
      </c>
      <c r="N423" s="167" t="s">
        <v>46</v>
      </c>
      <c r="P423" s="145">
        <f>O423*H423</f>
        <v>0</v>
      </c>
      <c r="Q423" s="145">
        <v>1.4E-3</v>
      </c>
      <c r="R423" s="145">
        <f>Q423*H423</f>
        <v>1.4E-3</v>
      </c>
      <c r="S423" s="145">
        <v>0</v>
      </c>
      <c r="T423" s="146">
        <f>S423*H423</f>
        <v>0</v>
      </c>
      <c r="AR423" s="147" t="s">
        <v>337</v>
      </c>
      <c r="AT423" s="147" t="s">
        <v>340</v>
      </c>
      <c r="AU423" s="147" t="s">
        <v>90</v>
      </c>
      <c r="AY423" s="17" t="s">
        <v>299</v>
      </c>
      <c r="BE423" s="148">
        <f>IF(N423="základní",J423,0)</f>
        <v>0</v>
      </c>
      <c r="BF423" s="148">
        <f>IF(N423="snížená",J423,0)</f>
        <v>0</v>
      </c>
      <c r="BG423" s="148">
        <f>IF(N423="zákl. přenesená",J423,0)</f>
        <v>0</v>
      </c>
      <c r="BH423" s="148">
        <f>IF(N423="sníž. přenesená",J423,0)</f>
        <v>0</v>
      </c>
      <c r="BI423" s="148">
        <f>IF(N423="nulová",J423,0)</f>
        <v>0</v>
      </c>
      <c r="BJ423" s="17" t="s">
        <v>88</v>
      </c>
      <c r="BK423" s="148">
        <f>ROUND(I423*H423,2)</f>
        <v>0</v>
      </c>
      <c r="BL423" s="17" t="s">
        <v>318</v>
      </c>
      <c r="BM423" s="147" t="s">
        <v>4086</v>
      </c>
    </row>
    <row r="424" spans="2:65" s="12" customFormat="1" ht="20.399999999999999">
      <c r="B424" s="170"/>
      <c r="D424" s="149" t="s">
        <v>1489</v>
      </c>
      <c r="E424" s="171" t="s">
        <v>1</v>
      </c>
      <c r="F424" s="172" t="s">
        <v>4042</v>
      </c>
      <c r="H424" s="171" t="s">
        <v>1</v>
      </c>
      <c r="I424" s="173"/>
      <c r="L424" s="170"/>
      <c r="M424" s="174"/>
      <c r="T424" s="175"/>
      <c r="AT424" s="171" t="s">
        <v>1489</v>
      </c>
      <c r="AU424" s="171" t="s">
        <v>90</v>
      </c>
      <c r="AV424" s="12" t="s">
        <v>88</v>
      </c>
      <c r="AW424" s="12" t="s">
        <v>36</v>
      </c>
      <c r="AX424" s="12" t="s">
        <v>81</v>
      </c>
      <c r="AY424" s="171" t="s">
        <v>299</v>
      </c>
    </row>
    <row r="425" spans="2:65" s="12" customFormat="1">
      <c r="B425" s="170"/>
      <c r="D425" s="149" t="s">
        <v>1489</v>
      </c>
      <c r="E425" s="171" t="s">
        <v>1</v>
      </c>
      <c r="F425" s="172" t="s">
        <v>3899</v>
      </c>
      <c r="H425" s="171" t="s">
        <v>1</v>
      </c>
      <c r="I425" s="173"/>
      <c r="L425" s="170"/>
      <c r="M425" s="174"/>
      <c r="T425" s="175"/>
      <c r="AT425" s="171" t="s">
        <v>1489</v>
      </c>
      <c r="AU425" s="171" t="s">
        <v>90</v>
      </c>
      <c r="AV425" s="12" t="s">
        <v>88</v>
      </c>
      <c r="AW425" s="12" t="s">
        <v>36</v>
      </c>
      <c r="AX425" s="12" t="s">
        <v>81</v>
      </c>
      <c r="AY425" s="171" t="s">
        <v>299</v>
      </c>
    </row>
    <row r="426" spans="2:65" s="13" customFormat="1">
      <c r="B426" s="176"/>
      <c r="D426" s="149" t="s">
        <v>1489</v>
      </c>
      <c r="E426" s="177" t="s">
        <v>1</v>
      </c>
      <c r="F426" s="178" t="s">
        <v>4081</v>
      </c>
      <c r="H426" s="179">
        <v>1</v>
      </c>
      <c r="I426" s="180"/>
      <c r="L426" s="176"/>
      <c r="M426" s="181"/>
      <c r="T426" s="182"/>
      <c r="AT426" s="177" t="s">
        <v>1489</v>
      </c>
      <c r="AU426" s="177" t="s">
        <v>90</v>
      </c>
      <c r="AV426" s="13" t="s">
        <v>90</v>
      </c>
      <c r="AW426" s="13" t="s">
        <v>36</v>
      </c>
      <c r="AX426" s="13" t="s">
        <v>81</v>
      </c>
      <c r="AY426" s="177" t="s">
        <v>299</v>
      </c>
    </row>
    <row r="427" spans="2:65" s="14" customFormat="1">
      <c r="B427" s="183"/>
      <c r="D427" s="149" t="s">
        <v>1489</v>
      </c>
      <c r="E427" s="184" t="s">
        <v>1</v>
      </c>
      <c r="F427" s="185" t="s">
        <v>1496</v>
      </c>
      <c r="H427" s="186">
        <v>1</v>
      </c>
      <c r="I427" s="187"/>
      <c r="L427" s="183"/>
      <c r="M427" s="188"/>
      <c r="T427" s="189"/>
      <c r="AT427" s="184" t="s">
        <v>1489</v>
      </c>
      <c r="AU427" s="184" t="s">
        <v>90</v>
      </c>
      <c r="AV427" s="14" t="s">
        <v>318</v>
      </c>
      <c r="AW427" s="14" t="s">
        <v>36</v>
      </c>
      <c r="AX427" s="14" t="s">
        <v>88</v>
      </c>
      <c r="AY427" s="184" t="s">
        <v>299</v>
      </c>
    </row>
    <row r="428" spans="2:65" s="1" customFormat="1" ht="16.5" customHeight="1">
      <c r="B428" s="32"/>
      <c r="C428" s="158" t="s">
        <v>644</v>
      </c>
      <c r="D428" s="158" t="s">
        <v>340</v>
      </c>
      <c r="E428" s="159" t="s">
        <v>3759</v>
      </c>
      <c r="F428" s="160" t="s">
        <v>3760</v>
      </c>
      <c r="G428" s="161" t="s">
        <v>598</v>
      </c>
      <c r="H428" s="162">
        <v>20</v>
      </c>
      <c r="I428" s="163"/>
      <c r="J428" s="164">
        <f>ROUND(I428*H428,2)</f>
        <v>0</v>
      </c>
      <c r="K428" s="160" t="s">
        <v>3585</v>
      </c>
      <c r="L428" s="165"/>
      <c r="M428" s="166" t="s">
        <v>1</v>
      </c>
      <c r="N428" s="167" t="s">
        <v>46</v>
      </c>
      <c r="P428" s="145">
        <f>O428*H428</f>
        <v>0</v>
      </c>
      <c r="Q428" s="145">
        <v>7.2000000000000005E-4</v>
      </c>
      <c r="R428" s="145">
        <f>Q428*H428</f>
        <v>1.4400000000000001E-2</v>
      </c>
      <c r="S428" s="145">
        <v>0</v>
      </c>
      <c r="T428" s="146">
        <f>S428*H428</f>
        <v>0</v>
      </c>
      <c r="AR428" s="147" t="s">
        <v>337</v>
      </c>
      <c r="AT428" s="147" t="s">
        <v>340</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4087</v>
      </c>
    </row>
    <row r="429" spans="2:65" s="12" customFormat="1" ht="20.399999999999999">
      <c r="B429" s="170"/>
      <c r="D429" s="149" t="s">
        <v>1489</v>
      </c>
      <c r="E429" s="171" t="s">
        <v>1</v>
      </c>
      <c r="F429" s="172" t="s">
        <v>4042</v>
      </c>
      <c r="H429" s="171" t="s">
        <v>1</v>
      </c>
      <c r="I429" s="173"/>
      <c r="L429" s="170"/>
      <c r="M429" s="174"/>
      <c r="T429" s="175"/>
      <c r="AT429" s="171" t="s">
        <v>1489</v>
      </c>
      <c r="AU429" s="171" t="s">
        <v>90</v>
      </c>
      <c r="AV429" s="12" t="s">
        <v>88</v>
      </c>
      <c r="AW429" s="12" t="s">
        <v>36</v>
      </c>
      <c r="AX429" s="12" t="s">
        <v>81</v>
      </c>
      <c r="AY429" s="171" t="s">
        <v>299</v>
      </c>
    </row>
    <row r="430" spans="2:65" s="12" customFormat="1">
      <c r="B430" s="170"/>
      <c r="D430" s="149" t="s">
        <v>1489</v>
      </c>
      <c r="E430" s="171" t="s">
        <v>1</v>
      </c>
      <c r="F430" s="172" t="s">
        <v>3899</v>
      </c>
      <c r="H430" s="171" t="s">
        <v>1</v>
      </c>
      <c r="I430" s="173"/>
      <c r="L430" s="170"/>
      <c r="M430" s="174"/>
      <c r="T430" s="175"/>
      <c r="AT430" s="171" t="s">
        <v>1489</v>
      </c>
      <c r="AU430" s="171" t="s">
        <v>90</v>
      </c>
      <c r="AV430" s="12" t="s">
        <v>88</v>
      </c>
      <c r="AW430" s="12" t="s">
        <v>36</v>
      </c>
      <c r="AX430" s="12" t="s">
        <v>81</v>
      </c>
      <c r="AY430" s="171" t="s">
        <v>299</v>
      </c>
    </row>
    <row r="431" spans="2:65" s="13" customFormat="1">
      <c r="B431" s="176"/>
      <c r="D431" s="149" t="s">
        <v>1489</v>
      </c>
      <c r="E431" s="177" t="s">
        <v>1</v>
      </c>
      <c r="F431" s="178" t="s">
        <v>4088</v>
      </c>
      <c r="H431" s="179">
        <v>20</v>
      </c>
      <c r="I431" s="180"/>
      <c r="L431" s="176"/>
      <c r="M431" s="181"/>
      <c r="T431" s="182"/>
      <c r="AT431" s="177" t="s">
        <v>1489</v>
      </c>
      <c r="AU431" s="177" t="s">
        <v>90</v>
      </c>
      <c r="AV431" s="13" t="s">
        <v>90</v>
      </c>
      <c r="AW431" s="13" t="s">
        <v>36</v>
      </c>
      <c r="AX431" s="13" t="s">
        <v>81</v>
      </c>
      <c r="AY431" s="177" t="s">
        <v>299</v>
      </c>
    </row>
    <row r="432" spans="2:65" s="14" customFormat="1">
      <c r="B432" s="183"/>
      <c r="D432" s="149" t="s">
        <v>1489</v>
      </c>
      <c r="E432" s="184" t="s">
        <v>1</v>
      </c>
      <c r="F432" s="185" t="s">
        <v>1496</v>
      </c>
      <c r="H432" s="186">
        <v>20</v>
      </c>
      <c r="I432" s="187"/>
      <c r="L432" s="183"/>
      <c r="M432" s="188"/>
      <c r="T432" s="189"/>
      <c r="AT432" s="184" t="s">
        <v>1489</v>
      </c>
      <c r="AU432" s="184" t="s">
        <v>90</v>
      </c>
      <c r="AV432" s="14" t="s">
        <v>318</v>
      </c>
      <c r="AW432" s="14" t="s">
        <v>36</v>
      </c>
      <c r="AX432" s="14" t="s">
        <v>88</v>
      </c>
      <c r="AY432" s="184" t="s">
        <v>299</v>
      </c>
    </row>
    <row r="433" spans="2:65" s="1" customFormat="1" ht="16.5" customHeight="1">
      <c r="B433" s="32"/>
      <c r="C433" s="158" t="s">
        <v>649</v>
      </c>
      <c r="D433" s="158" t="s">
        <v>340</v>
      </c>
      <c r="E433" s="159" t="s">
        <v>3762</v>
      </c>
      <c r="F433" s="160" t="s">
        <v>4089</v>
      </c>
      <c r="G433" s="161" t="s">
        <v>598</v>
      </c>
      <c r="H433" s="162">
        <v>20</v>
      </c>
      <c r="I433" s="163"/>
      <c r="J433" s="164">
        <f>ROUND(I433*H433,2)</f>
        <v>0</v>
      </c>
      <c r="K433" s="160" t="s">
        <v>3585</v>
      </c>
      <c r="L433" s="165"/>
      <c r="M433" s="166" t="s">
        <v>1</v>
      </c>
      <c r="N433" s="167" t="s">
        <v>46</v>
      </c>
      <c r="P433" s="145">
        <f>O433*H433</f>
        <v>0</v>
      </c>
      <c r="Q433" s="145">
        <v>4.0000000000000001E-3</v>
      </c>
      <c r="R433" s="145">
        <f>Q433*H433</f>
        <v>0.08</v>
      </c>
      <c r="S433" s="145">
        <v>0</v>
      </c>
      <c r="T433" s="146">
        <f>S433*H433</f>
        <v>0</v>
      </c>
      <c r="AR433" s="147" t="s">
        <v>337</v>
      </c>
      <c r="AT433" s="147" t="s">
        <v>340</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4090</v>
      </c>
    </row>
    <row r="434" spans="2:65" s="12" customFormat="1" ht="20.399999999999999">
      <c r="B434" s="170"/>
      <c r="D434" s="149" t="s">
        <v>1489</v>
      </c>
      <c r="E434" s="171" t="s">
        <v>1</v>
      </c>
      <c r="F434" s="172" t="s">
        <v>4042</v>
      </c>
      <c r="H434" s="171" t="s">
        <v>1</v>
      </c>
      <c r="I434" s="173"/>
      <c r="L434" s="170"/>
      <c r="M434" s="174"/>
      <c r="T434" s="175"/>
      <c r="AT434" s="171" t="s">
        <v>1489</v>
      </c>
      <c r="AU434" s="171" t="s">
        <v>90</v>
      </c>
      <c r="AV434" s="12" t="s">
        <v>88</v>
      </c>
      <c r="AW434" s="12" t="s">
        <v>36</v>
      </c>
      <c r="AX434" s="12" t="s">
        <v>81</v>
      </c>
      <c r="AY434" s="171" t="s">
        <v>299</v>
      </c>
    </row>
    <row r="435" spans="2:65" s="12" customFormat="1">
      <c r="B435" s="170"/>
      <c r="D435" s="149" t="s">
        <v>1489</v>
      </c>
      <c r="E435" s="171" t="s">
        <v>1</v>
      </c>
      <c r="F435" s="172" t="s">
        <v>3899</v>
      </c>
      <c r="H435" s="171" t="s">
        <v>1</v>
      </c>
      <c r="I435" s="173"/>
      <c r="L435" s="170"/>
      <c r="M435" s="174"/>
      <c r="T435" s="175"/>
      <c r="AT435" s="171" t="s">
        <v>1489</v>
      </c>
      <c r="AU435" s="171" t="s">
        <v>90</v>
      </c>
      <c r="AV435" s="12" t="s">
        <v>88</v>
      </c>
      <c r="AW435" s="12" t="s">
        <v>36</v>
      </c>
      <c r="AX435" s="12" t="s">
        <v>81</v>
      </c>
      <c r="AY435" s="171" t="s">
        <v>299</v>
      </c>
    </row>
    <row r="436" spans="2:65" s="13" customFormat="1">
      <c r="B436" s="176"/>
      <c r="D436" s="149" t="s">
        <v>1489</v>
      </c>
      <c r="E436" s="177" t="s">
        <v>1</v>
      </c>
      <c r="F436" s="178" t="s">
        <v>4088</v>
      </c>
      <c r="H436" s="179">
        <v>20</v>
      </c>
      <c r="I436" s="180"/>
      <c r="L436" s="176"/>
      <c r="M436" s="181"/>
      <c r="T436" s="182"/>
      <c r="AT436" s="177" t="s">
        <v>1489</v>
      </c>
      <c r="AU436" s="177" t="s">
        <v>90</v>
      </c>
      <c r="AV436" s="13" t="s">
        <v>90</v>
      </c>
      <c r="AW436" s="13" t="s">
        <v>36</v>
      </c>
      <c r="AX436" s="13" t="s">
        <v>81</v>
      </c>
      <c r="AY436" s="177" t="s">
        <v>299</v>
      </c>
    </row>
    <row r="437" spans="2:65" s="14" customFormat="1">
      <c r="B437" s="183"/>
      <c r="D437" s="149" t="s">
        <v>1489</v>
      </c>
      <c r="E437" s="184" t="s">
        <v>1</v>
      </c>
      <c r="F437" s="185" t="s">
        <v>1496</v>
      </c>
      <c r="H437" s="186">
        <v>20</v>
      </c>
      <c r="I437" s="187"/>
      <c r="L437" s="183"/>
      <c r="M437" s="188"/>
      <c r="T437" s="189"/>
      <c r="AT437" s="184" t="s">
        <v>1489</v>
      </c>
      <c r="AU437" s="184" t="s">
        <v>90</v>
      </c>
      <c r="AV437" s="14" t="s">
        <v>318</v>
      </c>
      <c r="AW437" s="14" t="s">
        <v>36</v>
      </c>
      <c r="AX437" s="14" t="s">
        <v>88</v>
      </c>
      <c r="AY437" s="184" t="s">
        <v>299</v>
      </c>
    </row>
    <row r="438" spans="2:65" s="1" customFormat="1" ht="24.15" customHeight="1">
      <c r="B438" s="32"/>
      <c r="C438" s="136" t="s">
        <v>653</v>
      </c>
      <c r="D438" s="136" t="s">
        <v>302</v>
      </c>
      <c r="E438" s="137" t="s">
        <v>4091</v>
      </c>
      <c r="F438" s="138" t="s">
        <v>4092</v>
      </c>
      <c r="G438" s="139" t="s">
        <v>598</v>
      </c>
      <c r="H438" s="140">
        <v>8</v>
      </c>
      <c r="I438" s="141"/>
      <c r="J438" s="142">
        <f>ROUND(I438*H438,2)</f>
        <v>0</v>
      </c>
      <c r="K438" s="138" t="s">
        <v>3585</v>
      </c>
      <c r="L438" s="32"/>
      <c r="M438" s="143" t="s">
        <v>1</v>
      </c>
      <c r="N438" s="144" t="s">
        <v>46</v>
      </c>
      <c r="P438" s="145">
        <f>O438*H438</f>
        <v>0</v>
      </c>
      <c r="Q438" s="145">
        <v>1.67E-3</v>
      </c>
      <c r="R438" s="145">
        <f>Q438*H438</f>
        <v>1.336E-2</v>
      </c>
      <c r="S438" s="145">
        <v>0</v>
      </c>
      <c r="T438" s="146">
        <f>S438*H438</f>
        <v>0</v>
      </c>
      <c r="AR438" s="147" t="s">
        <v>318</v>
      </c>
      <c r="AT438" s="147" t="s">
        <v>302</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4093</v>
      </c>
    </row>
    <row r="439" spans="2:65" s="12" customFormat="1" ht="20.399999999999999">
      <c r="B439" s="170"/>
      <c r="D439" s="149" t="s">
        <v>1489</v>
      </c>
      <c r="E439" s="171" t="s">
        <v>1</v>
      </c>
      <c r="F439" s="172" t="s">
        <v>4042</v>
      </c>
      <c r="H439" s="171" t="s">
        <v>1</v>
      </c>
      <c r="I439" s="173"/>
      <c r="L439" s="170"/>
      <c r="M439" s="174"/>
      <c r="T439" s="175"/>
      <c r="AT439" s="171" t="s">
        <v>1489</v>
      </c>
      <c r="AU439" s="171" t="s">
        <v>90</v>
      </c>
      <c r="AV439" s="12" t="s">
        <v>88</v>
      </c>
      <c r="AW439" s="12" t="s">
        <v>36</v>
      </c>
      <c r="AX439" s="12" t="s">
        <v>81</v>
      </c>
      <c r="AY439" s="171" t="s">
        <v>299</v>
      </c>
    </row>
    <row r="440" spans="2:65" s="13" customFormat="1">
      <c r="B440" s="176"/>
      <c r="D440" s="149" t="s">
        <v>1489</v>
      </c>
      <c r="E440" s="177" t="s">
        <v>1</v>
      </c>
      <c r="F440" s="178" t="s">
        <v>4094</v>
      </c>
      <c r="H440" s="179">
        <v>8</v>
      </c>
      <c r="I440" s="180"/>
      <c r="L440" s="176"/>
      <c r="M440" s="181"/>
      <c r="T440" s="182"/>
      <c r="AT440" s="177" t="s">
        <v>1489</v>
      </c>
      <c r="AU440" s="177" t="s">
        <v>90</v>
      </c>
      <c r="AV440" s="13" t="s">
        <v>90</v>
      </c>
      <c r="AW440" s="13" t="s">
        <v>36</v>
      </c>
      <c r="AX440" s="13" t="s">
        <v>81</v>
      </c>
      <c r="AY440" s="177" t="s">
        <v>299</v>
      </c>
    </row>
    <row r="441" spans="2:65" s="14" customFormat="1">
      <c r="B441" s="183"/>
      <c r="D441" s="149" t="s">
        <v>1489</v>
      </c>
      <c r="E441" s="184" t="s">
        <v>1</v>
      </c>
      <c r="F441" s="185" t="s">
        <v>1496</v>
      </c>
      <c r="H441" s="186">
        <v>8</v>
      </c>
      <c r="I441" s="187"/>
      <c r="L441" s="183"/>
      <c r="M441" s="188"/>
      <c r="T441" s="189"/>
      <c r="AT441" s="184" t="s">
        <v>1489</v>
      </c>
      <c r="AU441" s="184" t="s">
        <v>90</v>
      </c>
      <c r="AV441" s="14" t="s">
        <v>318</v>
      </c>
      <c r="AW441" s="14" t="s">
        <v>36</v>
      </c>
      <c r="AX441" s="14" t="s">
        <v>88</v>
      </c>
      <c r="AY441" s="184" t="s">
        <v>299</v>
      </c>
    </row>
    <row r="442" spans="2:65" s="1" customFormat="1" ht="24.15" customHeight="1">
      <c r="B442" s="32"/>
      <c r="C442" s="158" t="s">
        <v>657</v>
      </c>
      <c r="D442" s="158" t="s">
        <v>340</v>
      </c>
      <c r="E442" s="159" t="s">
        <v>4095</v>
      </c>
      <c r="F442" s="160" t="s">
        <v>4096</v>
      </c>
      <c r="G442" s="161" t="s">
        <v>598</v>
      </c>
      <c r="H442" s="162">
        <v>4</v>
      </c>
      <c r="I442" s="163"/>
      <c r="J442" s="164">
        <f>ROUND(I442*H442,2)</f>
        <v>0</v>
      </c>
      <c r="K442" s="160" t="s">
        <v>3585</v>
      </c>
      <c r="L442" s="165"/>
      <c r="M442" s="166" t="s">
        <v>1</v>
      </c>
      <c r="N442" s="167" t="s">
        <v>46</v>
      </c>
      <c r="P442" s="145">
        <f>O442*H442</f>
        <v>0</v>
      </c>
      <c r="Q442" s="145">
        <v>1.2200000000000001E-2</v>
      </c>
      <c r="R442" s="145">
        <f>Q442*H442</f>
        <v>4.8800000000000003E-2</v>
      </c>
      <c r="S442" s="145">
        <v>0</v>
      </c>
      <c r="T442" s="146">
        <f>S442*H442</f>
        <v>0</v>
      </c>
      <c r="AR442" s="147" t="s">
        <v>337</v>
      </c>
      <c r="AT442" s="147" t="s">
        <v>340</v>
      </c>
      <c r="AU442" s="147" t="s">
        <v>90</v>
      </c>
      <c r="AY442" s="17" t="s">
        <v>299</v>
      </c>
      <c r="BE442" s="148">
        <f>IF(N442="základní",J442,0)</f>
        <v>0</v>
      </c>
      <c r="BF442" s="148">
        <f>IF(N442="snížená",J442,0)</f>
        <v>0</v>
      </c>
      <c r="BG442" s="148">
        <f>IF(N442="zákl. přenesená",J442,0)</f>
        <v>0</v>
      </c>
      <c r="BH442" s="148">
        <f>IF(N442="sníž. přenesená",J442,0)</f>
        <v>0</v>
      </c>
      <c r="BI442" s="148">
        <f>IF(N442="nulová",J442,0)</f>
        <v>0</v>
      </c>
      <c r="BJ442" s="17" t="s">
        <v>88</v>
      </c>
      <c r="BK442" s="148">
        <f>ROUND(I442*H442,2)</f>
        <v>0</v>
      </c>
      <c r="BL442" s="17" t="s">
        <v>318</v>
      </c>
      <c r="BM442" s="147" t="s">
        <v>4097</v>
      </c>
    </row>
    <row r="443" spans="2:65" s="12" customFormat="1" ht="20.399999999999999">
      <c r="B443" s="170"/>
      <c r="D443" s="149" t="s">
        <v>1489</v>
      </c>
      <c r="E443" s="171" t="s">
        <v>1</v>
      </c>
      <c r="F443" s="172" t="s">
        <v>4042</v>
      </c>
      <c r="H443" s="171" t="s">
        <v>1</v>
      </c>
      <c r="I443" s="173"/>
      <c r="L443" s="170"/>
      <c r="M443" s="174"/>
      <c r="T443" s="175"/>
      <c r="AT443" s="171" t="s">
        <v>1489</v>
      </c>
      <c r="AU443" s="171" t="s">
        <v>90</v>
      </c>
      <c r="AV443" s="12" t="s">
        <v>88</v>
      </c>
      <c r="AW443" s="12" t="s">
        <v>36</v>
      </c>
      <c r="AX443" s="12" t="s">
        <v>81</v>
      </c>
      <c r="AY443" s="171" t="s">
        <v>299</v>
      </c>
    </row>
    <row r="444" spans="2:65" s="12" customFormat="1">
      <c r="B444" s="170"/>
      <c r="D444" s="149" t="s">
        <v>1489</v>
      </c>
      <c r="E444" s="171" t="s">
        <v>1</v>
      </c>
      <c r="F444" s="172" t="s">
        <v>3899</v>
      </c>
      <c r="H444" s="171" t="s">
        <v>1</v>
      </c>
      <c r="I444" s="173"/>
      <c r="L444" s="170"/>
      <c r="M444" s="174"/>
      <c r="T444" s="175"/>
      <c r="AT444" s="171" t="s">
        <v>1489</v>
      </c>
      <c r="AU444" s="171" t="s">
        <v>90</v>
      </c>
      <c r="AV444" s="12" t="s">
        <v>88</v>
      </c>
      <c r="AW444" s="12" t="s">
        <v>36</v>
      </c>
      <c r="AX444" s="12" t="s">
        <v>81</v>
      </c>
      <c r="AY444" s="171" t="s">
        <v>299</v>
      </c>
    </row>
    <row r="445" spans="2:65" s="13" customFormat="1">
      <c r="B445" s="176"/>
      <c r="D445" s="149" t="s">
        <v>1489</v>
      </c>
      <c r="E445" s="177" t="s">
        <v>1</v>
      </c>
      <c r="F445" s="178" t="s">
        <v>4098</v>
      </c>
      <c r="H445" s="179">
        <v>4</v>
      </c>
      <c r="I445" s="180"/>
      <c r="L445" s="176"/>
      <c r="M445" s="181"/>
      <c r="T445" s="182"/>
      <c r="AT445" s="177" t="s">
        <v>1489</v>
      </c>
      <c r="AU445" s="177" t="s">
        <v>90</v>
      </c>
      <c r="AV445" s="13" t="s">
        <v>90</v>
      </c>
      <c r="AW445" s="13" t="s">
        <v>36</v>
      </c>
      <c r="AX445" s="13" t="s">
        <v>81</v>
      </c>
      <c r="AY445" s="177" t="s">
        <v>299</v>
      </c>
    </row>
    <row r="446" spans="2:65" s="14" customFormat="1">
      <c r="B446" s="183"/>
      <c r="D446" s="149" t="s">
        <v>1489</v>
      </c>
      <c r="E446" s="184" t="s">
        <v>1</v>
      </c>
      <c r="F446" s="185" t="s">
        <v>1496</v>
      </c>
      <c r="H446" s="186">
        <v>4</v>
      </c>
      <c r="I446" s="187"/>
      <c r="L446" s="183"/>
      <c r="M446" s="188"/>
      <c r="T446" s="189"/>
      <c r="AT446" s="184" t="s">
        <v>1489</v>
      </c>
      <c r="AU446" s="184" t="s">
        <v>90</v>
      </c>
      <c r="AV446" s="14" t="s">
        <v>318</v>
      </c>
      <c r="AW446" s="14" t="s">
        <v>36</v>
      </c>
      <c r="AX446" s="14" t="s">
        <v>88</v>
      </c>
      <c r="AY446" s="184" t="s">
        <v>299</v>
      </c>
    </row>
    <row r="447" spans="2:65" s="1" customFormat="1" ht="16.5" customHeight="1">
      <c r="B447" s="32"/>
      <c r="C447" s="158" t="s">
        <v>661</v>
      </c>
      <c r="D447" s="158" t="s">
        <v>340</v>
      </c>
      <c r="E447" s="159" t="s">
        <v>4099</v>
      </c>
      <c r="F447" s="160" t="s">
        <v>4100</v>
      </c>
      <c r="G447" s="161" t="s">
        <v>598</v>
      </c>
      <c r="H447" s="162">
        <v>2</v>
      </c>
      <c r="I447" s="163"/>
      <c r="J447" s="164">
        <f>ROUND(I447*H447,2)</f>
        <v>0</v>
      </c>
      <c r="K447" s="160" t="s">
        <v>3585</v>
      </c>
      <c r="L447" s="165"/>
      <c r="M447" s="166" t="s">
        <v>1</v>
      </c>
      <c r="N447" s="167" t="s">
        <v>46</v>
      </c>
      <c r="P447" s="145">
        <f>O447*H447</f>
        <v>0</v>
      </c>
      <c r="Q447" s="145">
        <v>7.4999999999999997E-3</v>
      </c>
      <c r="R447" s="145">
        <f>Q447*H447</f>
        <v>1.4999999999999999E-2</v>
      </c>
      <c r="S447" s="145">
        <v>0</v>
      </c>
      <c r="T447" s="146">
        <f>S447*H447</f>
        <v>0</v>
      </c>
      <c r="AR447" s="147" t="s">
        <v>337</v>
      </c>
      <c r="AT447" s="147" t="s">
        <v>340</v>
      </c>
      <c r="AU447" s="147" t="s">
        <v>90</v>
      </c>
      <c r="AY447" s="17" t="s">
        <v>299</v>
      </c>
      <c r="BE447" s="148">
        <f>IF(N447="základní",J447,0)</f>
        <v>0</v>
      </c>
      <c r="BF447" s="148">
        <f>IF(N447="snížená",J447,0)</f>
        <v>0</v>
      </c>
      <c r="BG447" s="148">
        <f>IF(N447="zákl. přenesená",J447,0)</f>
        <v>0</v>
      </c>
      <c r="BH447" s="148">
        <f>IF(N447="sníž. přenesená",J447,0)</f>
        <v>0</v>
      </c>
      <c r="BI447" s="148">
        <f>IF(N447="nulová",J447,0)</f>
        <v>0</v>
      </c>
      <c r="BJ447" s="17" t="s">
        <v>88</v>
      </c>
      <c r="BK447" s="148">
        <f>ROUND(I447*H447,2)</f>
        <v>0</v>
      </c>
      <c r="BL447" s="17" t="s">
        <v>318</v>
      </c>
      <c r="BM447" s="147" t="s">
        <v>4101</v>
      </c>
    </row>
    <row r="448" spans="2:65" s="12" customFormat="1" ht="20.399999999999999">
      <c r="B448" s="170"/>
      <c r="D448" s="149" t="s">
        <v>1489</v>
      </c>
      <c r="E448" s="171" t="s">
        <v>1</v>
      </c>
      <c r="F448" s="172" t="s">
        <v>4042</v>
      </c>
      <c r="H448" s="171" t="s">
        <v>1</v>
      </c>
      <c r="I448" s="173"/>
      <c r="L448" s="170"/>
      <c r="M448" s="174"/>
      <c r="T448" s="175"/>
      <c r="AT448" s="171" t="s">
        <v>1489</v>
      </c>
      <c r="AU448" s="171" t="s">
        <v>90</v>
      </c>
      <c r="AV448" s="12" t="s">
        <v>88</v>
      </c>
      <c r="AW448" s="12" t="s">
        <v>36</v>
      </c>
      <c r="AX448" s="12" t="s">
        <v>81</v>
      </c>
      <c r="AY448" s="171" t="s">
        <v>299</v>
      </c>
    </row>
    <row r="449" spans="2:65" s="12" customFormat="1">
      <c r="B449" s="170"/>
      <c r="D449" s="149" t="s">
        <v>1489</v>
      </c>
      <c r="E449" s="171" t="s">
        <v>1</v>
      </c>
      <c r="F449" s="172" t="s">
        <v>3899</v>
      </c>
      <c r="H449" s="171" t="s">
        <v>1</v>
      </c>
      <c r="I449" s="173"/>
      <c r="L449" s="170"/>
      <c r="M449" s="174"/>
      <c r="T449" s="175"/>
      <c r="AT449" s="171" t="s">
        <v>1489</v>
      </c>
      <c r="AU449" s="171" t="s">
        <v>90</v>
      </c>
      <c r="AV449" s="12" t="s">
        <v>88</v>
      </c>
      <c r="AW449" s="12" t="s">
        <v>36</v>
      </c>
      <c r="AX449" s="12" t="s">
        <v>81</v>
      </c>
      <c r="AY449" s="171" t="s">
        <v>299</v>
      </c>
    </row>
    <row r="450" spans="2:65" s="13" customFormat="1">
      <c r="B450" s="176"/>
      <c r="D450" s="149" t="s">
        <v>1489</v>
      </c>
      <c r="E450" s="177" t="s">
        <v>1</v>
      </c>
      <c r="F450" s="178" t="s">
        <v>4065</v>
      </c>
      <c r="H450" s="179">
        <v>2</v>
      </c>
      <c r="I450" s="180"/>
      <c r="L450" s="176"/>
      <c r="M450" s="181"/>
      <c r="T450" s="182"/>
      <c r="AT450" s="177" t="s">
        <v>1489</v>
      </c>
      <c r="AU450" s="177" t="s">
        <v>90</v>
      </c>
      <c r="AV450" s="13" t="s">
        <v>90</v>
      </c>
      <c r="AW450" s="13" t="s">
        <v>36</v>
      </c>
      <c r="AX450" s="13" t="s">
        <v>81</v>
      </c>
      <c r="AY450" s="177" t="s">
        <v>299</v>
      </c>
    </row>
    <row r="451" spans="2:65" s="14" customFormat="1">
      <c r="B451" s="183"/>
      <c r="D451" s="149" t="s">
        <v>1489</v>
      </c>
      <c r="E451" s="184" t="s">
        <v>1</v>
      </c>
      <c r="F451" s="185" t="s">
        <v>1496</v>
      </c>
      <c r="H451" s="186">
        <v>2</v>
      </c>
      <c r="I451" s="187"/>
      <c r="L451" s="183"/>
      <c r="M451" s="188"/>
      <c r="T451" s="189"/>
      <c r="AT451" s="184" t="s">
        <v>1489</v>
      </c>
      <c r="AU451" s="184" t="s">
        <v>90</v>
      </c>
      <c r="AV451" s="14" t="s">
        <v>318</v>
      </c>
      <c r="AW451" s="14" t="s">
        <v>36</v>
      </c>
      <c r="AX451" s="14" t="s">
        <v>88</v>
      </c>
      <c r="AY451" s="184" t="s">
        <v>299</v>
      </c>
    </row>
    <row r="452" spans="2:65" s="1" customFormat="1" ht="16.5" customHeight="1">
      <c r="B452" s="32"/>
      <c r="C452" s="158" t="s">
        <v>665</v>
      </c>
      <c r="D452" s="158" t="s">
        <v>340</v>
      </c>
      <c r="E452" s="159" t="s">
        <v>4102</v>
      </c>
      <c r="F452" s="160" t="s">
        <v>4103</v>
      </c>
      <c r="G452" s="161" t="s">
        <v>598</v>
      </c>
      <c r="H452" s="162">
        <v>1</v>
      </c>
      <c r="I452" s="163"/>
      <c r="J452" s="164">
        <f>ROUND(I452*H452,2)</f>
        <v>0</v>
      </c>
      <c r="K452" s="160" t="s">
        <v>3585</v>
      </c>
      <c r="L452" s="165"/>
      <c r="M452" s="166" t="s">
        <v>1</v>
      </c>
      <c r="N452" s="167" t="s">
        <v>46</v>
      </c>
      <c r="P452" s="145">
        <f>O452*H452</f>
        <v>0</v>
      </c>
      <c r="Q452" s="145">
        <v>1.12E-2</v>
      </c>
      <c r="R452" s="145">
        <f>Q452*H452</f>
        <v>1.12E-2</v>
      </c>
      <c r="S452" s="145">
        <v>0</v>
      </c>
      <c r="T452" s="146">
        <f>S452*H452</f>
        <v>0</v>
      </c>
      <c r="AR452" s="147" t="s">
        <v>337</v>
      </c>
      <c r="AT452" s="147" t="s">
        <v>340</v>
      </c>
      <c r="AU452" s="147" t="s">
        <v>90</v>
      </c>
      <c r="AY452" s="17" t="s">
        <v>299</v>
      </c>
      <c r="BE452" s="148">
        <f>IF(N452="základní",J452,0)</f>
        <v>0</v>
      </c>
      <c r="BF452" s="148">
        <f>IF(N452="snížená",J452,0)</f>
        <v>0</v>
      </c>
      <c r="BG452" s="148">
        <f>IF(N452="zákl. přenesená",J452,0)</f>
        <v>0</v>
      </c>
      <c r="BH452" s="148">
        <f>IF(N452="sníž. přenesená",J452,0)</f>
        <v>0</v>
      </c>
      <c r="BI452" s="148">
        <f>IF(N452="nulová",J452,0)</f>
        <v>0</v>
      </c>
      <c r="BJ452" s="17" t="s">
        <v>88</v>
      </c>
      <c r="BK452" s="148">
        <f>ROUND(I452*H452,2)</f>
        <v>0</v>
      </c>
      <c r="BL452" s="17" t="s">
        <v>318</v>
      </c>
      <c r="BM452" s="147" t="s">
        <v>4104</v>
      </c>
    </row>
    <row r="453" spans="2:65" s="12" customFormat="1" ht="20.399999999999999">
      <c r="B453" s="170"/>
      <c r="D453" s="149" t="s">
        <v>1489</v>
      </c>
      <c r="E453" s="171" t="s">
        <v>1</v>
      </c>
      <c r="F453" s="172" t="s">
        <v>4042</v>
      </c>
      <c r="H453" s="171" t="s">
        <v>1</v>
      </c>
      <c r="I453" s="173"/>
      <c r="L453" s="170"/>
      <c r="M453" s="174"/>
      <c r="T453" s="175"/>
      <c r="AT453" s="171" t="s">
        <v>1489</v>
      </c>
      <c r="AU453" s="171" t="s">
        <v>90</v>
      </c>
      <c r="AV453" s="12" t="s">
        <v>88</v>
      </c>
      <c r="AW453" s="12" t="s">
        <v>36</v>
      </c>
      <c r="AX453" s="12" t="s">
        <v>81</v>
      </c>
      <c r="AY453" s="171" t="s">
        <v>299</v>
      </c>
    </row>
    <row r="454" spans="2:65" s="12" customFormat="1">
      <c r="B454" s="170"/>
      <c r="D454" s="149" t="s">
        <v>1489</v>
      </c>
      <c r="E454" s="171" t="s">
        <v>1</v>
      </c>
      <c r="F454" s="172" t="s">
        <v>3899</v>
      </c>
      <c r="H454" s="171" t="s">
        <v>1</v>
      </c>
      <c r="I454" s="173"/>
      <c r="L454" s="170"/>
      <c r="M454" s="174"/>
      <c r="T454" s="175"/>
      <c r="AT454" s="171" t="s">
        <v>1489</v>
      </c>
      <c r="AU454" s="171" t="s">
        <v>90</v>
      </c>
      <c r="AV454" s="12" t="s">
        <v>88</v>
      </c>
      <c r="AW454" s="12" t="s">
        <v>36</v>
      </c>
      <c r="AX454" s="12" t="s">
        <v>81</v>
      </c>
      <c r="AY454" s="171" t="s">
        <v>299</v>
      </c>
    </row>
    <row r="455" spans="2:65" s="13" customFormat="1">
      <c r="B455" s="176"/>
      <c r="D455" s="149" t="s">
        <v>1489</v>
      </c>
      <c r="E455" s="177" t="s">
        <v>1</v>
      </c>
      <c r="F455" s="178" t="s">
        <v>4081</v>
      </c>
      <c r="H455" s="179">
        <v>1</v>
      </c>
      <c r="I455" s="180"/>
      <c r="L455" s="176"/>
      <c r="M455" s="181"/>
      <c r="T455" s="182"/>
      <c r="AT455" s="177" t="s">
        <v>1489</v>
      </c>
      <c r="AU455" s="177" t="s">
        <v>90</v>
      </c>
      <c r="AV455" s="13" t="s">
        <v>90</v>
      </c>
      <c r="AW455" s="13" t="s">
        <v>36</v>
      </c>
      <c r="AX455" s="13" t="s">
        <v>81</v>
      </c>
      <c r="AY455" s="177" t="s">
        <v>299</v>
      </c>
    </row>
    <row r="456" spans="2:65" s="14" customFormat="1">
      <c r="B456" s="183"/>
      <c r="D456" s="149" t="s">
        <v>1489</v>
      </c>
      <c r="E456" s="184" t="s">
        <v>1</v>
      </c>
      <c r="F456" s="185" t="s">
        <v>1496</v>
      </c>
      <c r="H456" s="186">
        <v>1</v>
      </c>
      <c r="I456" s="187"/>
      <c r="L456" s="183"/>
      <c r="M456" s="188"/>
      <c r="T456" s="189"/>
      <c r="AT456" s="184" t="s">
        <v>1489</v>
      </c>
      <c r="AU456" s="184" t="s">
        <v>90</v>
      </c>
      <c r="AV456" s="14" t="s">
        <v>318</v>
      </c>
      <c r="AW456" s="14" t="s">
        <v>36</v>
      </c>
      <c r="AX456" s="14" t="s">
        <v>88</v>
      </c>
      <c r="AY456" s="184" t="s">
        <v>299</v>
      </c>
    </row>
    <row r="457" spans="2:65" s="1" customFormat="1" ht="16.5" customHeight="1">
      <c r="B457" s="32"/>
      <c r="C457" s="158" t="s">
        <v>669</v>
      </c>
      <c r="D457" s="158" t="s">
        <v>340</v>
      </c>
      <c r="E457" s="159" t="s">
        <v>4105</v>
      </c>
      <c r="F457" s="160" t="s">
        <v>4106</v>
      </c>
      <c r="G457" s="161" t="s">
        <v>598</v>
      </c>
      <c r="H457" s="162">
        <v>1</v>
      </c>
      <c r="I457" s="163"/>
      <c r="J457" s="164">
        <f>ROUND(I457*H457,2)</f>
        <v>0</v>
      </c>
      <c r="K457" s="160" t="s">
        <v>3585</v>
      </c>
      <c r="L457" s="165"/>
      <c r="M457" s="166" t="s">
        <v>1</v>
      </c>
      <c r="N457" s="167" t="s">
        <v>46</v>
      </c>
      <c r="P457" s="145">
        <f>O457*H457</f>
        <v>0</v>
      </c>
      <c r="Q457" s="145">
        <v>1.4500000000000001E-2</v>
      </c>
      <c r="R457" s="145">
        <f>Q457*H457</f>
        <v>1.4500000000000001E-2</v>
      </c>
      <c r="S457" s="145">
        <v>0</v>
      </c>
      <c r="T457" s="146">
        <f>S457*H457</f>
        <v>0</v>
      </c>
      <c r="AR457" s="147" t="s">
        <v>337</v>
      </c>
      <c r="AT457" s="147" t="s">
        <v>340</v>
      </c>
      <c r="AU457" s="147" t="s">
        <v>90</v>
      </c>
      <c r="AY457" s="17" t="s">
        <v>299</v>
      </c>
      <c r="BE457" s="148">
        <f>IF(N457="základní",J457,0)</f>
        <v>0</v>
      </c>
      <c r="BF457" s="148">
        <f>IF(N457="snížená",J457,0)</f>
        <v>0</v>
      </c>
      <c r="BG457" s="148">
        <f>IF(N457="zákl. přenesená",J457,0)</f>
        <v>0</v>
      </c>
      <c r="BH457" s="148">
        <f>IF(N457="sníž. přenesená",J457,0)</f>
        <v>0</v>
      </c>
      <c r="BI457" s="148">
        <f>IF(N457="nulová",J457,0)</f>
        <v>0</v>
      </c>
      <c r="BJ457" s="17" t="s">
        <v>88</v>
      </c>
      <c r="BK457" s="148">
        <f>ROUND(I457*H457,2)</f>
        <v>0</v>
      </c>
      <c r="BL457" s="17" t="s">
        <v>318</v>
      </c>
      <c r="BM457" s="147" t="s">
        <v>4107</v>
      </c>
    </row>
    <row r="458" spans="2:65" s="12" customFormat="1" ht="20.399999999999999">
      <c r="B458" s="170"/>
      <c r="D458" s="149" t="s">
        <v>1489</v>
      </c>
      <c r="E458" s="171" t="s">
        <v>1</v>
      </c>
      <c r="F458" s="172" t="s">
        <v>4042</v>
      </c>
      <c r="H458" s="171" t="s">
        <v>1</v>
      </c>
      <c r="I458" s="173"/>
      <c r="L458" s="170"/>
      <c r="M458" s="174"/>
      <c r="T458" s="175"/>
      <c r="AT458" s="171" t="s">
        <v>1489</v>
      </c>
      <c r="AU458" s="171" t="s">
        <v>90</v>
      </c>
      <c r="AV458" s="12" t="s">
        <v>88</v>
      </c>
      <c r="AW458" s="12" t="s">
        <v>36</v>
      </c>
      <c r="AX458" s="12" t="s">
        <v>81</v>
      </c>
      <c r="AY458" s="171" t="s">
        <v>299</v>
      </c>
    </row>
    <row r="459" spans="2:65" s="12" customFormat="1">
      <c r="B459" s="170"/>
      <c r="D459" s="149" t="s">
        <v>1489</v>
      </c>
      <c r="E459" s="171" t="s">
        <v>1</v>
      </c>
      <c r="F459" s="172" t="s">
        <v>3899</v>
      </c>
      <c r="H459" s="171" t="s">
        <v>1</v>
      </c>
      <c r="I459" s="173"/>
      <c r="L459" s="170"/>
      <c r="M459" s="174"/>
      <c r="T459" s="175"/>
      <c r="AT459" s="171" t="s">
        <v>1489</v>
      </c>
      <c r="AU459" s="171" t="s">
        <v>90</v>
      </c>
      <c r="AV459" s="12" t="s">
        <v>88</v>
      </c>
      <c r="AW459" s="12" t="s">
        <v>36</v>
      </c>
      <c r="AX459" s="12" t="s">
        <v>81</v>
      </c>
      <c r="AY459" s="171" t="s">
        <v>299</v>
      </c>
    </row>
    <row r="460" spans="2:65" s="13" customFormat="1">
      <c r="B460" s="176"/>
      <c r="D460" s="149" t="s">
        <v>1489</v>
      </c>
      <c r="E460" s="177" t="s">
        <v>1</v>
      </c>
      <c r="F460" s="178" t="s">
        <v>4081</v>
      </c>
      <c r="H460" s="179">
        <v>1</v>
      </c>
      <c r="I460" s="180"/>
      <c r="L460" s="176"/>
      <c r="M460" s="181"/>
      <c r="T460" s="182"/>
      <c r="AT460" s="177" t="s">
        <v>1489</v>
      </c>
      <c r="AU460" s="177" t="s">
        <v>90</v>
      </c>
      <c r="AV460" s="13" t="s">
        <v>90</v>
      </c>
      <c r="AW460" s="13" t="s">
        <v>36</v>
      </c>
      <c r="AX460" s="13" t="s">
        <v>81</v>
      </c>
      <c r="AY460" s="177" t="s">
        <v>299</v>
      </c>
    </row>
    <row r="461" spans="2:65" s="14" customFormat="1">
      <c r="B461" s="183"/>
      <c r="D461" s="149" t="s">
        <v>1489</v>
      </c>
      <c r="E461" s="184" t="s">
        <v>1</v>
      </c>
      <c r="F461" s="185" t="s">
        <v>1496</v>
      </c>
      <c r="H461" s="186">
        <v>1</v>
      </c>
      <c r="I461" s="187"/>
      <c r="L461" s="183"/>
      <c r="M461" s="188"/>
      <c r="T461" s="189"/>
      <c r="AT461" s="184" t="s">
        <v>1489</v>
      </c>
      <c r="AU461" s="184" t="s">
        <v>90</v>
      </c>
      <c r="AV461" s="14" t="s">
        <v>318</v>
      </c>
      <c r="AW461" s="14" t="s">
        <v>36</v>
      </c>
      <c r="AX461" s="14" t="s">
        <v>88</v>
      </c>
      <c r="AY461" s="184" t="s">
        <v>299</v>
      </c>
    </row>
    <row r="462" spans="2:65" s="1" customFormat="1" ht="24.15" customHeight="1">
      <c r="B462" s="32"/>
      <c r="C462" s="136" t="s">
        <v>673</v>
      </c>
      <c r="D462" s="136" t="s">
        <v>302</v>
      </c>
      <c r="E462" s="137" t="s">
        <v>4108</v>
      </c>
      <c r="F462" s="138" t="s">
        <v>4109</v>
      </c>
      <c r="G462" s="139" t="s">
        <v>598</v>
      </c>
      <c r="H462" s="140">
        <v>1</v>
      </c>
      <c r="I462" s="141"/>
      <c r="J462" s="142">
        <f>ROUND(I462*H462,2)</f>
        <v>0</v>
      </c>
      <c r="K462" s="138" t="s">
        <v>3585</v>
      </c>
      <c r="L462" s="32"/>
      <c r="M462" s="143" t="s">
        <v>1</v>
      </c>
      <c r="N462" s="144" t="s">
        <v>46</v>
      </c>
      <c r="P462" s="145">
        <f>O462*H462</f>
        <v>0</v>
      </c>
      <c r="Q462" s="145">
        <v>1.67E-3</v>
      </c>
      <c r="R462" s="145">
        <f>Q462*H462</f>
        <v>1.67E-3</v>
      </c>
      <c r="S462" s="145">
        <v>0</v>
      </c>
      <c r="T462" s="146">
        <f>S462*H462</f>
        <v>0</v>
      </c>
      <c r="AR462" s="147" t="s">
        <v>318</v>
      </c>
      <c r="AT462" s="147" t="s">
        <v>302</v>
      </c>
      <c r="AU462" s="147" t="s">
        <v>90</v>
      </c>
      <c r="AY462" s="17" t="s">
        <v>299</v>
      </c>
      <c r="BE462" s="148">
        <f>IF(N462="základní",J462,0)</f>
        <v>0</v>
      </c>
      <c r="BF462" s="148">
        <f>IF(N462="snížená",J462,0)</f>
        <v>0</v>
      </c>
      <c r="BG462" s="148">
        <f>IF(N462="zákl. přenesená",J462,0)</f>
        <v>0</v>
      </c>
      <c r="BH462" s="148">
        <f>IF(N462="sníž. přenesená",J462,0)</f>
        <v>0</v>
      </c>
      <c r="BI462" s="148">
        <f>IF(N462="nulová",J462,0)</f>
        <v>0</v>
      </c>
      <c r="BJ462" s="17" t="s">
        <v>88</v>
      </c>
      <c r="BK462" s="148">
        <f>ROUND(I462*H462,2)</f>
        <v>0</v>
      </c>
      <c r="BL462" s="17" t="s">
        <v>318</v>
      </c>
      <c r="BM462" s="147" t="s">
        <v>4110</v>
      </c>
    </row>
    <row r="463" spans="2:65" s="12" customFormat="1" ht="20.399999999999999">
      <c r="B463" s="170"/>
      <c r="D463" s="149" t="s">
        <v>1489</v>
      </c>
      <c r="E463" s="171" t="s">
        <v>1</v>
      </c>
      <c r="F463" s="172" t="s">
        <v>4042</v>
      </c>
      <c r="H463" s="171" t="s">
        <v>1</v>
      </c>
      <c r="I463" s="173"/>
      <c r="L463" s="170"/>
      <c r="M463" s="174"/>
      <c r="T463" s="175"/>
      <c r="AT463" s="171" t="s">
        <v>1489</v>
      </c>
      <c r="AU463" s="171" t="s">
        <v>90</v>
      </c>
      <c r="AV463" s="12" t="s">
        <v>88</v>
      </c>
      <c r="AW463" s="12" t="s">
        <v>36</v>
      </c>
      <c r="AX463" s="12" t="s">
        <v>81</v>
      </c>
      <c r="AY463" s="171" t="s">
        <v>299</v>
      </c>
    </row>
    <row r="464" spans="2:65" s="13" customFormat="1">
      <c r="B464" s="176"/>
      <c r="D464" s="149" t="s">
        <v>1489</v>
      </c>
      <c r="E464" s="177" t="s">
        <v>1</v>
      </c>
      <c r="F464" s="178" t="s">
        <v>4081</v>
      </c>
      <c r="H464" s="179">
        <v>1</v>
      </c>
      <c r="I464" s="180"/>
      <c r="L464" s="176"/>
      <c r="M464" s="181"/>
      <c r="T464" s="182"/>
      <c r="AT464" s="177" t="s">
        <v>1489</v>
      </c>
      <c r="AU464" s="177" t="s">
        <v>90</v>
      </c>
      <c r="AV464" s="13" t="s">
        <v>90</v>
      </c>
      <c r="AW464" s="13" t="s">
        <v>36</v>
      </c>
      <c r="AX464" s="13" t="s">
        <v>81</v>
      </c>
      <c r="AY464" s="177" t="s">
        <v>299</v>
      </c>
    </row>
    <row r="465" spans="2:65" s="14" customFormat="1">
      <c r="B465" s="183"/>
      <c r="D465" s="149" t="s">
        <v>1489</v>
      </c>
      <c r="E465" s="184" t="s">
        <v>1</v>
      </c>
      <c r="F465" s="185" t="s">
        <v>1496</v>
      </c>
      <c r="H465" s="186">
        <v>1</v>
      </c>
      <c r="I465" s="187"/>
      <c r="L465" s="183"/>
      <c r="M465" s="188"/>
      <c r="T465" s="189"/>
      <c r="AT465" s="184" t="s">
        <v>1489</v>
      </c>
      <c r="AU465" s="184" t="s">
        <v>90</v>
      </c>
      <c r="AV465" s="14" t="s">
        <v>318</v>
      </c>
      <c r="AW465" s="14" t="s">
        <v>36</v>
      </c>
      <c r="AX465" s="14" t="s">
        <v>88</v>
      </c>
      <c r="AY465" s="184" t="s">
        <v>299</v>
      </c>
    </row>
    <row r="466" spans="2:65" s="1" customFormat="1" ht="16.5" customHeight="1">
      <c r="B466" s="32"/>
      <c r="C466" s="158" t="s">
        <v>677</v>
      </c>
      <c r="D466" s="158" t="s">
        <v>340</v>
      </c>
      <c r="E466" s="159" t="s">
        <v>4111</v>
      </c>
      <c r="F466" s="160" t="s">
        <v>4112</v>
      </c>
      <c r="G466" s="161" t="s">
        <v>598</v>
      </c>
      <c r="H466" s="162">
        <v>1</v>
      </c>
      <c r="I466" s="163"/>
      <c r="J466" s="164">
        <f>ROUND(I466*H466,2)</f>
        <v>0</v>
      </c>
      <c r="K466" s="160" t="s">
        <v>3585</v>
      </c>
      <c r="L466" s="165"/>
      <c r="M466" s="166" t="s">
        <v>1</v>
      </c>
      <c r="N466" s="167" t="s">
        <v>46</v>
      </c>
      <c r="P466" s="145">
        <f>O466*H466</f>
        <v>0</v>
      </c>
      <c r="Q466" s="145">
        <v>1.0699999999999999E-2</v>
      </c>
      <c r="R466" s="145">
        <f>Q466*H466</f>
        <v>1.0699999999999999E-2</v>
      </c>
      <c r="S466" s="145">
        <v>0</v>
      </c>
      <c r="T466" s="146">
        <f>S466*H466</f>
        <v>0</v>
      </c>
      <c r="AR466" s="147" t="s">
        <v>337</v>
      </c>
      <c r="AT466" s="147" t="s">
        <v>340</v>
      </c>
      <c r="AU466" s="147" t="s">
        <v>90</v>
      </c>
      <c r="AY466" s="17" t="s">
        <v>299</v>
      </c>
      <c r="BE466" s="148">
        <f>IF(N466="základní",J466,0)</f>
        <v>0</v>
      </c>
      <c r="BF466" s="148">
        <f>IF(N466="snížená",J466,0)</f>
        <v>0</v>
      </c>
      <c r="BG466" s="148">
        <f>IF(N466="zákl. přenesená",J466,0)</f>
        <v>0</v>
      </c>
      <c r="BH466" s="148">
        <f>IF(N466="sníž. přenesená",J466,0)</f>
        <v>0</v>
      </c>
      <c r="BI466" s="148">
        <f>IF(N466="nulová",J466,0)</f>
        <v>0</v>
      </c>
      <c r="BJ466" s="17" t="s">
        <v>88</v>
      </c>
      <c r="BK466" s="148">
        <f>ROUND(I466*H466,2)</f>
        <v>0</v>
      </c>
      <c r="BL466" s="17" t="s">
        <v>318</v>
      </c>
      <c r="BM466" s="147" t="s">
        <v>4113</v>
      </c>
    </row>
    <row r="467" spans="2:65" s="12" customFormat="1" ht="20.399999999999999">
      <c r="B467" s="170"/>
      <c r="D467" s="149" t="s">
        <v>1489</v>
      </c>
      <c r="E467" s="171" t="s">
        <v>1</v>
      </c>
      <c r="F467" s="172" t="s">
        <v>4042</v>
      </c>
      <c r="H467" s="171" t="s">
        <v>1</v>
      </c>
      <c r="I467" s="173"/>
      <c r="L467" s="170"/>
      <c r="M467" s="174"/>
      <c r="T467" s="175"/>
      <c r="AT467" s="171" t="s">
        <v>1489</v>
      </c>
      <c r="AU467" s="171" t="s">
        <v>90</v>
      </c>
      <c r="AV467" s="12" t="s">
        <v>88</v>
      </c>
      <c r="AW467" s="12" t="s">
        <v>36</v>
      </c>
      <c r="AX467" s="12" t="s">
        <v>81</v>
      </c>
      <c r="AY467" s="171" t="s">
        <v>299</v>
      </c>
    </row>
    <row r="468" spans="2:65" s="12" customFormat="1">
      <c r="B468" s="170"/>
      <c r="D468" s="149" t="s">
        <v>1489</v>
      </c>
      <c r="E468" s="171" t="s">
        <v>1</v>
      </c>
      <c r="F468" s="172" t="s">
        <v>3899</v>
      </c>
      <c r="H468" s="171" t="s">
        <v>1</v>
      </c>
      <c r="I468" s="173"/>
      <c r="L468" s="170"/>
      <c r="M468" s="174"/>
      <c r="T468" s="175"/>
      <c r="AT468" s="171" t="s">
        <v>1489</v>
      </c>
      <c r="AU468" s="171" t="s">
        <v>90</v>
      </c>
      <c r="AV468" s="12" t="s">
        <v>88</v>
      </c>
      <c r="AW468" s="12" t="s">
        <v>36</v>
      </c>
      <c r="AX468" s="12" t="s">
        <v>81</v>
      </c>
      <c r="AY468" s="171" t="s">
        <v>299</v>
      </c>
    </row>
    <row r="469" spans="2:65" s="13" customFormat="1">
      <c r="B469" s="176"/>
      <c r="D469" s="149" t="s">
        <v>1489</v>
      </c>
      <c r="E469" s="177" t="s">
        <v>1</v>
      </c>
      <c r="F469" s="178" t="s">
        <v>4081</v>
      </c>
      <c r="H469" s="179">
        <v>1</v>
      </c>
      <c r="I469" s="180"/>
      <c r="L469" s="176"/>
      <c r="M469" s="181"/>
      <c r="T469" s="182"/>
      <c r="AT469" s="177" t="s">
        <v>1489</v>
      </c>
      <c r="AU469" s="177" t="s">
        <v>90</v>
      </c>
      <c r="AV469" s="13" t="s">
        <v>90</v>
      </c>
      <c r="AW469" s="13" t="s">
        <v>36</v>
      </c>
      <c r="AX469" s="13" t="s">
        <v>81</v>
      </c>
      <c r="AY469" s="177" t="s">
        <v>299</v>
      </c>
    </row>
    <row r="470" spans="2:65" s="14" customFormat="1">
      <c r="B470" s="183"/>
      <c r="D470" s="149" t="s">
        <v>1489</v>
      </c>
      <c r="E470" s="184" t="s">
        <v>1</v>
      </c>
      <c r="F470" s="185" t="s">
        <v>1496</v>
      </c>
      <c r="H470" s="186">
        <v>1</v>
      </c>
      <c r="I470" s="187"/>
      <c r="L470" s="183"/>
      <c r="M470" s="188"/>
      <c r="T470" s="189"/>
      <c r="AT470" s="184" t="s">
        <v>1489</v>
      </c>
      <c r="AU470" s="184" t="s">
        <v>90</v>
      </c>
      <c r="AV470" s="14" t="s">
        <v>318</v>
      </c>
      <c r="AW470" s="14" t="s">
        <v>36</v>
      </c>
      <c r="AX470" s="14" t="s">
        <v>88</v>
      </c>
      <c r="AY470" s="184" t="s">
        <v>299</v>
      </c>
    </row>
    <row r="471" spans="2:65" s="1" customFormat="1" ht="24.15" customHeight="1">
      <c r="B471" s="32"/>
      <c r="C471" s="136" t="s">
        <v>681</v>
      </c>
      <c r="D471" s="136" t="s">
        <v>302</v>
      </c>
      <c r="E471" s="137" t="s">
        <v>4114</v>
      </c>
      <c r="F471" s="138" t="s">
        <v>4115</v>
      </c>
      <c r="G471" s="139" t="s">
        <v>598</v>
      </c>
      <c r="H471" s="140">
        <v>9</v>
      </c>
      <c r="I471" s="141"/>
      <c r="J471" s="142">
        <f>ROUND(I471*H471,2)</f>
        <v>0</v>
      </c>
      <c r="K471" s="138" t="s">
        <v>3585</v>
      </c>
      <c r="L471" s="32"/>
      <c r="M471" s="143" t="s">
        <v>1</v>
      </c>
      <c r="N471" s="144" t="s">
        <v>46</v>
      </c>
      <c r="P471" s="145">
        <f>O471*H471</f>
        <v>0</v>
      </c>
      <c r="Q471" s="145">
        <v>1.7099999999999999E-3</v>
      </c>
      <c r="R471" s="145">
        <f>Q471*H471</f>
        <v>1.5389999999999999E-2</v>
      </c>
      <c r="S471" s="145">
        <v>0</v>
      </c>
      <c r="T471" s="146">
        <f>S471*H471</f>
        <v>0</v>
      </c>
      <c r="AR471" s="147" t="s">
        <v>318</v>
      </c>
      <c r="AT471" s="147" t="s">
        <v>302</v>
      </c>
      <c r="AU471" s="147" t="s">
        <v>90</v>
      </c>
      <c r="AY471" s="17" t="s">
        <v>299</v>
      </c>
      <c r="BE471" s="148">
        <f>IF(N471="základní",J471,0)</f>
        <v>0</v>
      </c>
      <c r="BF471" s="148">
        <f>IF(N471="snížená",J471,0)</f>
        <v>0</v>
      </c>
      <c r="BG471" s="148">
        <f>IF(N471="zákl. přenesená",J471,0)</f>
        <v>0</v>
      </c>
      <c r="BH471" s="148">
        <f>IF(N471="sníž. přenesená",J471,0)</f>
        <v>0</v>
      </c>
      <c r="BI471" s="148">
        <f>IF(N471="nulová",J471,0)</f>
        <v>0</v>
      </c>
      <c r="BJ471" s="17" t="s">
        <v>88</v>
      </c>
      <c r="BK471" s="148">
        <f>ROUND(I471*H471,2)</f>
        <v>0</v>
      </c>
      <c r="BL471" s="17" t="s">
        <v>318</v>
      </c>
      <c r="BM471" s="147" t="s">
        <v>4116</v>
      </c>
    </row>
    <row r="472" spans="2:65" s="12" customFormat="1" ht="20.399999999999999">
      <c r="B472" s="170"/>
      <c r="D472" s="149" t="s">
        <v>1489</v>
      </c>
      <c r="E472" s="171" t="s">
        <v>1</v>
      </c>
      <c r="F472" s="172" t="s">
        <v>4042</v>
      </c>
      <c r="H472" s="171" t="s">
        <v>1</v>
      </c>
      <c r="I472" s="173"/>
      <c r="L472" s="170"/>
      <c r="M472" s="174"/>
      <c r="T472" s="175"/>
      <c r="AT472" s="171" t="s">
        <v>1489</v>
      </c>
      <c r="AU472" s="171" t="s">
        <v>90</v>
      </c>
      <c r="AV472" s="12" t="s">
        <v>88</v>
      </c>
      <c r="AW472" s="12" t="s">
        <v>36</v>
      </c>
      <c r="AX472" s="12" t="s">
        <v>81</v>
      </c>
      <c r="AY472" s="171" t="s">
        <v>299</v>
      </c>
    </row>
    <row r="473" spans="2:65" s="13" customFormat="1">
      <c r="B473" s="176"/>
      <c r="D473" s="149" t="s">
        <v>1489</v>
      </c>
      <c r="E473" s="177" t="s">
        <v>1</v>
      </c>
      <c r="F473" s="178" t="s">
        <v>4117</v>
      </c>
      <c r="H473" s="179">
        <v>9</v>
      </c>
      <c r="I473" s="180"/>
      <c r="L473" s="176"/>
      <c r="M473" s="181"/>
      <c r="T473" s="182"/>
      <c r="AT473" s="177" t="s">
        <v>1489</v>
      </c>
      <c r="AU473" s="177" t="s">
        <v>90</v>
      </c>
      <c r="AV473" s="13" t="s">
        <v>90</v>
      </c>
      <c r="AW473" s="13" t="s">
        <v>36</v>
      </c>
      <c r="AX473" s="13" t="s">
        <v>81</v>
      </c>
      <c r="AY473" s="177" t="s">
        <v>299</v>
      </c>
    </row>
    <row r="474" spans="2:65" s="14" customFormat="1">
      <c r="B474" s="183"/>
      <c r="D474" s="149" t="s">
        <v>1489</v>
      </c>
      <c r="E474" s="184" t="s">
        <v>1</v>
      </c>
      <c r="F474" s="185" t="s">
        <v>1496</v>
      </c>
      <c r="H474" s="186">
        <v>9</v>
      </c>
      <c r="I474" s="187"/>
      <c r="L474" s="183"/>
      <c r="M474" s="188"/>
      <c r="T474" s="189"/>
      <c r="AT474" s="184" t="s">
        <v>1489</v>
      </c>
      <c r="AU474" s="184" t="s">
        <v>90</v>
      </c>
      <c r="AV474" s="14" t="s">
        <v>318</v>
      </c>
      <c r="AW474" s="14" t="s">
        <v>36</v>
      </c>
      <c r="AX474" s="14" t="s">
        <v>88</v>
      </c>
      <c r="AY474" s="184" t="s">
        <v>299</v>
      </c>
    </row>
    <row r="475" spans="2:65" s="1" customFormat="1" ht="24.15" customHeight="1">
      <c r="B475" s="32"/>
      <c r="C475" s="158" t="s">
        <v>685</v>
      </c>
      <c r="D475" s="158" t="s">
        <v>340</v>
      </c>
      <c r="E475" s="159" t="s">
        <v>4118</v>
      </c>
      <c r="F475" s="160" t="s">
        <v>4119</v>
      </c>
      <c r="G475" s="161" t="s">
        <v>598</v>
      </c>
      <c r="H475" s="162">
        <v>7</v>
      </c>
      <c r="I475" s="163"/>
      <c r="J475" s="164">
        <f>ROUND(I475*H475,2)</f>
        <v>0</v>
      </c>
      <c r="K475" s="160" t="s">
        <v>3585</v>
      </c>
      <c r="L475" s="165"/>
      <c r="M475" s="166" t="s">
        <v>1</v>
      </c>
      <c r="N475" s="167" t="s">
        <v>46</v>
      </c>
      <c r="P475" s="145">
        <f>O475*H475</f>
        <v>0</v>
      </c>
      <c r="Q475" s="145">
        <v>1.78E-2</v>
      </c>
      <c r="R475" s="145">
        <f>Q475*H475</f>
        <v>0.1246</v>
      </c>
      <c r="S475" s="145">
        <v>0</v>
      </c>
      <c r="T475" s="146">
        <f>S475*H475</f>
        <v>0</v>
      </c>
      <c r="AR475" s="147" t="s">
        <v>337</v>
      </c>
      <c r="AT475" s="147" t="s">
        <v>340</v>
      </c>
      <c r="AU475" s="147" t="s">
        <v>90</v>
      </c>
      <c r="AY475" s="17" t="s">
        <v>299</v>
      </c>
      <c r="BE475" s="148">
        <f>IF(N475="základní",J475,0)</f>
        <v>0</v>
      </c>
      <c r="BF475" s="148">
        <f>IF(N475="snížená",J475,0)</f>
        <v>0</v>
      </c>
      <c r="BG475" s="148">
        <f>IF(N475="zákl. přenesená",J475,0)</f>
        <v>0</v>
      </c>
      <c r="BH475" s="148">
        <f>IF(N475="sníž. přenesená",J475,0)</f>
        <v>0</v>
      </c>
      <c r="BI475" s="148">
        <f>IF(N475="nulová",J475,0)</f>
        <v>0</v>
      </c>
      <c r="BJ475" s="17" t="s">
        <v>88</v>
      </c>
      <c r="BK475" s="148">
        <f>ROUND(I475*H475,2)</f>
        <v>0</v>
      </c>
      <c r="BL475" s="17" t="s">
        <v>318</v>
      </c>
      <c r="BM475" s="147" t="s">
        <v>4120</v>
      </c>
    </row>
    <row r="476" spans="2:65" s="12" customFormat="1" ht="20.399999999999999">
      <c r="B476" s="170"/>
      <c r="D476" s="149" t="s">
        <v>1489</v>
      </c>
      <c r="E476" s="171" t="s">
        <v>1</v>
      </c>
      <c r="F476" s="172" t="s">
        <v>4042</v>
      </c>
      <c r="H476" s="171" t="s">
        <v>1</v>
      </c>
      <c r="I476" s="173"/>
      <c r="L476" s="170"/>
      <c r="M476" s="174"/>
      <c r="T476" s="175"/>
      <c r="AT476" s="171" t="s">
        <v>1489</v>
      </c>
      <c r="AU476" s="171" t="s">
        <v>90</v>
      </c>
      <c r="AV476" s="12" t="s">
        <v>88</v>
      </c>
      <c r="AW476" s="12" t="s">
        <v>36</v>
      </c>
      <c r="AX476" s="12" t="s">
        <v>81</v>
      </c>
      <c r="AY476" s="171" t="s">
        <v>299</v>
      </c>
    </row>
    <row r="477" spans="2:65" s="12" customFormat="1">
      <c r="B477" s="170"/>
      <c r="D477" s="149" t="s">
        <v>1489</v>
      </c>
      <c r="E477" s="171" t="s">
        <v>1</v>
      </c>
      <c r="F477" s="172" t="s">
        <v>3899</v>
      </c>
      <c r="H477" s="171" t="s">
        <v>1</v>
      </c>
      <c r="I477" s="173"/>
      <c r="L477" s="170"/>
      <c r="M477" s="174"/>
      <c r="T477" s="175"/>
      <c r="AT477" s="171" t="s">
        <v>1489</v>
      </c>
      <c r="AU477" s="171" t="s">
        <v>90</v>
      </c>
      <c r="AV477" s="12" t="s">
        <v>88</v>
      </c>
      <c r="AW477" s="12" t="s">
        <v>36</v>
      </c>
      <c r="AX477" s="12" t="s">
        <v>81</v>
      </c>
      <c r="AY477" s="171" t="s">
        <v>299</v>
      </c>
    </row>
    <row r="478" spans="2:65" s="13" customFormat="1">
      <c r="B478" s="176"/>
      <c r="D478" s="149" t="s">
        <v>1489</v>
      </c>
      <c r="E478" s="177" t="s">
        <v>1</v>
      </c>
      <c r="F478" s="178" t="s">
        <v>4121</v>
      </c>
      <c r="H478" s="179">
        <v>7</v>
      </c>
      <c r="I478" s="180"/>
      <c r="L478" s="176"/>
      <c r="M478" s="181"/>
      <c r="T478" s="182"/>
      <c r="AT478" s="177" t="s">
        <v>1489</v>
      </c>
      <c r="AU478" s="177" t="s">
        <v>90</v>
      </c>
      <c r="AV478" s="13" t="s">
        <v>90</v>
      </c>
      <c r="AW478" s="13" t="s">
        <v>36</v>
      </c>
      <c r="AX478" s="13" t="s">
        <v>81</v>
      </c>
      <c r="AY478" s="177" t="s">
        <v>299</v>
      </c>
    </row>
    <row r="479" spans="2:65" s="14" customFormat="1">
      <c r="B479" s="183"/>
      <c r="D479" s="149" t="s">
        <v>1489</v>
      </c>
      <c r="E479" s="184" t="s">
        <v>1</v>
      </c>
      <c r="F479" s="185" t="s">
        <v>1496</v>
      </c>
      <c r="H479" s="186">
        <v>7</v>
      </c>
      <c r="I479" s="187"/>
      <c r="L479" s="183"/>
      <c r="M479" s="188"/>
      <c r="T479" s="189"/>
      <c r="AT479" s="184" t="s">
        <v>1489</v>
      </c>
      <c r="AU479" s="184" t="s">
        <v>90</v>
      </c>
      <c r="AV479" s="14" t="s">
        <v>318</v>
      </c>
      <c r="AW479" s="14" t="s">
        <v>36</v>
      </c>
      <c r="AX479" s="14" t="s">
        <v>88</v>
      </c>
      <c r="AY479" s="184" t="s">
        <v>299</v>
      </c>
    </row>
    <row r="480" spans="2:65" s="1" customFormat="1" ht="24.15" customHeight="1">
      <c r="B480" s="32"/>
      <c r="C480" s="158" t="s">
        <v>689</v>
      </c>
      <c r="D480" s="158" t="s">
        <v>340</v>
      </c>
      <c r="E480" s="159" t="s">
        <v>4122</v>
      </c>
      <c r="F480" s="160" t="s">
        <v>4123</v>
      </c>
      <c r="G480" s="161" t="s">
        <v>598</v>
      </c>
      <c r="H480" s="162">
        <v>2</v>
      </c>
      <c r="I480" s="163"/>
      <c r="J480" s="164">
        <f>ROUND(I480*H480,2)</f>
        <v>0</v>
      </c>
      <c r="K480" s="160" t="s">
        <v>3585</v>
      </c>
      <c r="L480" s="165"/>
      <c r="M480" s="166" t="s">
        <v>1</v>
      </c>
      <c r="N480" s="167" t="s">
        <v>46</v>
      </c>
      <c r="P480" s="145">
        <f>O480*H480</f>
        <v>0</v>
      </c>
      <c r="Q480" s="145">
        <v>1.9699999999999999E-2</v>
      </c>
      <c r="R480" s="145">
        <f>Q480*H480</f>
        <v>3.9399999999999998E-2</v>
      </c>
      <c r="S480" s="145">
        <v>0</v>
      </c>
      <c r="T480" s="146">
        <f>S480*H480</f>
        <v>0</v>
      </c>
      <c r="AR480" s="147" t="s">
        <v>337</v>
      </c>
      <c r="AT480" s="147" t="s">
        <v>340</v>
      </c>
      <c r="AU480" s="147" t="s">
        <v>90</v>
      </c>
      <c r="AY480" s="17" t="s">
        <v>299</v>
      </c>
      <c r="BE480" s="148">
        <f>IF(N480="základní",J480,0)</f>
        <v>0</v>
      </c>
      <c r="BF480" s="148">
        <f>IF(N480="snížená",J480,0)</f>
        <v>0</v>
      </c>
      <c r="BG480" s="148">
        <f>IF(N480="zákl. přenesená",J480,0)</f>
        <v>0</v>
      </c>
      <c r="BH480" s="148">
        <f>IF(N480="sníž. přenesená",J480,0)</f>
        <v>0</v>
      </c>
      <c r="BI480" s="148">
        <f>IF(N480="nulová",J480,0)</f>
        <v>0</v>
      </c>
      <c r="BJ480" s="17" t="s">
        <v>88</v>
      </c>
      <c r="BK480" s="148">
        <f>ROUND(I480*H480,2)</f>
        <v>0</v>
      </c>
      <c r="BL480" s="17" t="s">
        <v>318</v>
      </c>
      <c r="BM480" s="147" t="s">
        <v>4124</v>
      </c>
    </row>
    <row r="481" spans="2:65" s="12" customFormat="1" ht="20.399999999999999">
      <c r="B481" s="170"/>
      <c r="D481" s="149" t="s">
        <v>1489</v>
      </c>
      <c r="E481" s="171" t="s">
        <v>1</v>
      </c>
      <c r="F481" s="172" t="s">
        <v>4042</v>
      </c>
      <c r="H481" s="171" t="s">
        <v>1</v>
      </c>
      <c r="I481" s="173"/>
      <c r="L481" s="170"/>
      <c r="M481" s="174"/>
      <c r="T481" s="175"/>
      <c r="AT481" s="171" t="s">
        <v>1489</v>
      </c>
      <c r="AU481" s="171" t="s">
        <v>90</v>
      </c>
      <c r="AV481" s="12" t="s">
        <v>88</v>
      </c>
      <c r="AW481" s="12" t="s">
        <v>36</v>
      </c>
      <c r="AX481" s="12" t="s">
        <v>81</v>
      </c>
      <c r="AY481" s="171" t="s">
        <v>299</v>
      </c>
    </row>
    <row r="482" spans="2:65" s="12" customFormat="1">
      <c r="B482" s="170"/>
      <c r="D482" s="149" t="s">
        <v>1489</v>
      </c>
      <c r="E482" s="171" t="s">
        <v>1</v>
      </c>
      <c r="F482" s="172" t="s">
        <v>3899</v>
      </c>
      <c r="H482" s="171" t="s">
        <v>1</v>
      </c>
      <c r="I482" s="173"/>
      <c r="L482" s="170"/>
      <c r="M482" s="174"/>
      <c r="T482" s="175"/>
      <c r="AT482" s="171" t="s">
        <v>1489</v>
      </c>
      <c r="AU482" s="171" t="s">
        <v>90</v>
      </c>
      <c r="AV482" s="12" t="s">
        <v>88</v>
      </c>
      <c r="AW482" s="12" t="s">
        <v>36</v>
      </c>
      <c r="AX482" s="12" t="s">
        <v>81</v>
      </c>
      <c r="AY482" s="171" t="s">
        <v>299</v>
      </c>
    </row>
    <row r="483" spans="2:65" s="13" customFormat="1">
      <c r="B483" s="176"/>
      <c r="D483" s="149" t="s">
        <v>1489</v>
      </c>
      <c r="E483" s="177" t="s">
        <v>1</v>
      </c>
      <c r="F483" s="178" t="s">
        <v>4065</v>
      </c>
      <c r="H483" s="179">
        <v>2</v>
      </c>
      <c r="I483" s="180"/>
      <c r="L483" s="176"/>
      <c r="M483" s="181"/>
      <c r="T483" s="182"/>
      <c r="AT483" s="177" t="s">
        <v>1489</v>
      </c>
      <c r="AU483" s="177" t="s">
        <v>90</v>
      </c>
      <c r="AV483" s="13" t="s">
        <v>90</v>
      </c>
      <c r="AW483" s="13" t="s">
        <v>36</v>
      </c>
      <c r="AX483" s="13" t="s">
        <v>81</v>
      </c>
      <c r="AY483" s="177" t="s">
        <v>299</v>
      </c>
    </row>
    <row r="484" spans="2:65" s="14" customFormat="1">
      <c r="B484" s="183"/>
      <c r="D484" s="149" t="s">
        <v>1489</v>
      </c>
      <c r="E484" s="184" t="s">
        <v>1</v>
      </c>
      <c r="F484" s="185" t="s">
        <v>1496</v>
      </c>
      <c r="H484" s="186">
        <v>2</v>
      </c>
      <c r="I484" s="187"/>
      <c r="L484" s="183"/>
      <c r="M484" s="188"/>
      <c r="T484" s="189"/>
      <c r="AT484" s="184" t="s">
        <v>1489</v>
      </c>
      <c r="AU484" s="184" t="s">
        <v>90</v>
      </c>
      <c r="AV484" s="14" t="s">
        <v>318</v>
      </c>
      <c r="AW484" s="14" t="s">
        <v>36</v>
      </c>
      <c r="AX484" s="14" t="s">
        <v>88</v>
      </c>
      <c r="AY484" s="184" t="s">
        <v>299</v>
      </c>
    </row>
    <row r="485" spans="2:65" s="1" customFormat="1" ht="21.75" customHeight="1">
      <c r="B485" s="32"/>
      <c r="C485" s="136" t="s">
        <v>693</v>
      </c>
      <c r="D485" s="136" t="s">
        <v>302</v>
      </c>
      <c r="E485" s="137" t="s">
        <v>4125</v>
      </c>
      <c r="F485" s="138" t="s">
        <v>4126</v>
      </c>
      <c r="G485" s="139" t="s">
        <v>598</v>
      </c>
      <c r="H485" s="140">
        <v>4</v>
      </c>
      <c r="I485" s="141"/>
      <c r="J485" s="142">
        <f>ROUND(I485*H485,2)</f>
        <v>0</v>
      </c>
      <c r="K485" s="138" t="s">
        <v>3585</v>
      </c>
      <c r="L485" s="32"/>
      <c r="M485" s="143" t="s">
        <v>1</v>
      </c>
      <c r="N485" s="144" t="s">
        <v>46</v>
      </c>
      <c r="P485" s="145">
        <f>O485*H485</f>
        <v>0</v>
      </c>
      <c r="Q485" s="145">
        <v>1.6199999999999999E-3</v>
      </c>
      <c r="R485" s="145">
        <f>Q485*H485</f>
        <v>6.4799999999999996E-3</v>
      </c>
      <c r="S485" s="145">
        <v>0</v>
      </c>
      <c r="T485" s="146">
        <f>S485*H485</f>
        <v>0</v>
      </c>
      <c r="AR485" s="147" t="s">
        <v>318</v>
      </c>
      <c r="AT485" s="147" t="s">
        <v>302</v>
      </c>
      <c r="AU485" s="147" t="s">
        <v>90</v>
      </c>
      <c r="AY485" s="17" t="s">
        <v>299</v>
      </c>
      <c r="BE485" s="148">
        <f>IF(N485="základní",J485,0)</f>
        <v>0</v>
      </c>
      <c r="BF485" s="148">
        <f>IF(N485="snížená",J485,0)</f>
        <v>0</v>
      </c>
      <c r="BG485" s="148">
        <f>IF(N485="zákl. přenesená",J485,0)</f>
        <v>0</v>
      </c>
      <c r="BH485" s="148">
        <f>IF(N485="sníž. přenesená",J485,0)</f>
        <v>0</v>
      </c>
      <c r="BI485" s="148">
        <f>IF(N485="nulová",J485,0)</f>
        <v>0</v>
      </c>
      <c r="BJ485" s="17" t="s">
        <v>88</v>
      </c>
      <c r="BK485" s="148">
        <f>ROUND(I485*H485,2)</f>
        <v>0</v>
      </c>
      <c r="BL485" s="17" t="s">
        <v>318</v>
      </c>
      <c r="BM485" s="147" t="s">
        <v>4127</v>
      </c>
    </row>
    <row r="486" spans="2:65" s="12" customFormat="1" ht="20.399999999999999">
      <c r="B486" s="170"/>
      <c r="D486" s="149" t="s">
        <v>1489</v>
      </c>
      <c r="E486" s="171" t="s">
        <v>1</v>
      </c>
      <c r="F486" s="172" t="s">
        <v>4042</v>
      </c>
      <c r="H486" s="171" t="s">
        <v>1</v>
      </c>
      <c r="I486" s="173"/>
      <c r="L486" s="170"/>
      <c r="M486" s="174"/>
      <c r="T486" s="175"/>
      <c r="AT486" s="171" t="s">
        <v>1489</v>
      </c>
      <c r="AU486" s="171" t="s">
        <v>90</v>
      </c>
      <c r="AV486" s="12" t="s">
        <v>88</v>
      </c>
      <c r="AW486" s="12" t="s">
        <v>36</v>
      </c>
      <c r="AX486" s="12" t="s">
        <v>81</v>
      </c>
      <c r="AY486" s="171" t="s">
        <v>299</v>
      </c>
    </row>
    <row r="487" spans="2:65" s="12" customFormat="1">
      <c r="B487" s="170"/>
      <c r="D487" s="149" t="s">
        <v>1489</v>
      </c>
      <c r="E487" s="171" t="s">
        <v>1</v>
      </c>
      <c r="F487" s="172" t="s">
        <v>3899</v>
      </c>
      <c r="H487" s="171" t="s">
        <v>1</v>
      </c>
      <c r="I487" s="173"/>
      <c r="L487" s="170"/>
      <c r="M487" s="174"/>
      <c r="T487" s="175"/>
      <c r="AT487" s="171" t="s">
        <v>1489</v>
      </c>
      <c r="AU487" s="171" t="s">
        <v>90</v>
      </c>
      <c r="AV487" s="12" t="s">
        <v>88</v>
      </c>
      <c r="AW487" s="12" t="s">
        <v>36</v>
      </c>
      <c r="AX487" s="12" t="s">
        <v>81</v>
      </c>
      <c r="AY487" s="171" t="s">
        <v>299</v>
      </c>
    </row>
    <row r="488" spans="2:65" s="13" customFormat="1">
      <c r="B488" s="176"/>
      <c r="D488" s="149" t="s">
        <v>1489</v>
      </c>
      <c r="E488" s="177" t="s">
        <v>1</v>
      </c>
      <c r="F488" s="178" t="s">
        <v>4098</v>
      </c>
      <c r="H488" s="179">
        <v>4</v>
      </c>
      <c r="I488" s="180"/>
      <c r="L488" s="176"/>
      <c r="M488" s="181"/>
      <c r="T488" s="182"/>
      <c r="AT488" s="177" t="s">
        <v>1489</v>
      </c>
      <c r="AU488" s="177" t="s">
        <v>90</v>
      </c>
      <c r="AV488" s="13" t="s">
        <v>90</v>
      </c>
      <c r="AW488" s="13" t="s">
        <v>36</v>
      </c>
      <c r="AX488" s="13" t="s">
        <v>81</v>
      </c>
      <c r="AY488" s="177" t="s">
        <v>299</v>
      </c>
    </row>
    <row r="489" spans="2:65" s="14" customFormat="1">
      <c r="B489" s="183"/>
      <c r="D489" s="149" t="s">
        <v>1489</v>
      </c>
      <c r="E489" s="184" t="s">
        <v>1</v>
      </c>
      <c r="F489" s="185" t="s">
        <v>1496</v>
      </c>
      <c r="H489" s="186">
        <v>4</v>
      </c>
      <c r="I489" s="187"/>
      <c r="L489" s="183"/>
      <c r="M489" s="188"/>
      <c r="T489" s="189"/>
      <c r="AT489" s="184" t="s">
        <v>1489</v>
      </c>
      <c r="AU489" s="184" t="s">
        <v>90</v>
      </c>
      <c r="AV489" s="14" t="s">
        <v>318</v>
      </c>
      <c r="AW489" s="14" t="s">
        <v>36</v>
      </c>
      <c r="AX489" s="14" t="s">
        <v>88</v>
      </c>
      <c r="AY489" s="184" t="s">
        <v>299</v>
      </c>
    </row>
    <row r="490" spans="2:65" s="1" customFormat="1" ht="16.5" customHeight="1">
      <c r="B490" s="32"/>
      <c r="C490" s="158" t="s">
        <v>697</v>
      </c>
      <c r="D490" s="158" t="s">
        <v>340</v>
      </c>
      <c r="E490" s="159" t="s">
        <v>4128</v>
      </c>
      <c r="F490" s="160" t="s">
        <v>4129</v>
      </c>
      <c r="G490" s="161" t="s">
        <v>598</v>
      </c>
      <c r="H490" s="162">
        <v>4</v>
      </c>
      <c r="I490" s="163"/>
      <c r="J490" s="164">
        <f>ROUND(I490*H490,2)</f>
        <v>0</v>
      </c>
      <c r="K490" s="160" t="s">
        <v>3585</v>
      </c>
      <c r="L490" s="165"/>
      <c r="M490" s="166" t="s">
        <v>1</v>
      </c>
      <c r="N490" s="167" t="s">
        <v>46</v>
      </c>
      <c r="P490" s="145">
        <f>O490*H490</f>
        <v>0</v>
      </c>
      <c r="Q490" s="145">
        <v>1.847E-2</v>
      </c>
      <c r="R490" s="145">
        <f>Q490*H490</f>
        <v>7.3880000000000001E-2</v>
      </c>
      <c r="S490" s="145">
        <v>0</v>
      </c>
      <c r="T490" s="146">
        <f>S490*H490</f>
        <v>0</v>
      </c>
      <c r="AR490" s="147" t="s">
        <v>337</v>
      </c>
      <c r="AT490" s="147" t="s">
        <v>340</v>
      </c>
      <c r="AU490" s="147" t="s">
        <v>90</v>
      </c>
      <c r="AY490" s="17" t="s">
        <v>299</v>
      </c>
      <c r="BE490" s="148">
        <f>IF(N490="základní",J490,0)</f>
        <v>0</v>
      </c>
      <c r="BF490" s="148">
        <f>IF(N490="snížená",J490,0)</f>
        <v>0</v>
      </c>
      <c r="BG490" s="148">
        <f>IF(N490="zákl. přenesená",J490,0)</f>
        <v>0</v>
      </c>
      <c r="BH490" s="148">
        <f>IF(N490="sníž. přenesená",J490,0)</f>
        <v>0</v>
      </c>
      <c r="BI490" s="148">
        <f>IF(N490="nulová",J490,0)</f>
        <v>0</v>
      </c>
      <c r="BJ490" s="17" t="s">
        <v>88</v>
      </c>
      <c r="BK490" s="148">
        <f>ROUND(I490*H490,2)</f>
        <v>0</v>
      </c>
      <c r="BL490" s="17" t="s">
        <v>318</v>
      </c>
      <c r="BM490" s="147" t="s">
        <v>4130</v>
      </c>
    </row>
    <row r="491" spans="2:65" s="1" customFormat="1" ht="28.8">
      <c r="B491" s="32"/>
      <c r="D491" s="149" t="s">
        <v>308</v>
      </c>
      <c r="F491" s="150" t="s">
        <v>4131</v>
      </c>
      <c r="I491" s="151"/>
      <c r="L491" s="32"/>
      <c r="M491" s="152"/>
      <c r="T491" s="56"/>
      <c r="AT491" s="17" t="s">
        <v>308</v>
      </c>
      <c r="AU491" s="17" t="s">
        <v>90</v>
      </c>
    </row>
    <row r="492" spans="2:65" s="12" customFormat="1" ht="20.399999999999999">
      <c r="B492" s="170"/>
      <c r="D492" s="149" t="s">
        <v>1489</v>
      </c>
      <c r="E492" s="171" t="s">
        <v>1</v>
      </c>
      <c r="F492" s="172" t="s">
        <v>4042</v>
      </c>
      <c r="H492" s="171" t="s">
        <v>1</v>
      </c>
      <c r="I492" s="173"/>
      <c r="L492" s="170"/>
      <c r="M492" s="174"/>
      <c r="T492" s="175"/>
      <c r="AT492" s="171" t="s">
        <v>1489</v>
      </c>
      <c r="AU492" s="171" t="s">
        <v>90</v>
      </c>
      <c r="AV492" s="12" t="s">
        <v>88</v>
      </c>
      <c r="AW492" s="12" t="s">
        <v>36</v>
      </c>
      <c r="AX492" s="12" t="s">
        <v>81</v>
      </c>
      <c r="AY492" s="171" t="s">
        <v>299</v>
      </c>
    </row>
    <row r="493" spans="2:65" s="12" customFormat="1">
      <c r="B493" s="170"/>
      <c r="D493" s="149" t="s">
        <v>1489</v>
      </c>
      <c r="E493" s="171" t="s">
        <v>1</v>
      </c>
      <c r="F493" s="172" t="s">
        <v>3899</v>
      </c>
      <c r="H493" s="171" t="s">
        <v>1</v>
      </c>
      <c r="I493" s="173"/>
      <c r="L493" s="170"/>
      <c r="M493" s="174"/>
      <c r="T493" s="175"/>
      <c r="AT493" s="171" t="s">
        <v>1489</v>
      </c>
      <c r="AU493" s="171" t="s">
        <v>90</v>
      </c>
      <c r="AV493" s="12" t="s">
        <v>88</v>
      </c>
      <c r="AW493" s="12" t="s">
        <v>36</v>
      </c>
      <c r="AX493" s="12" t="s">
        <v>81</v>
      </c>
      <c r="AY493" s="171" t="s">
        <v>299</v>
      </c>
    </row>
    <row r="494" spans="2:65" s="13" customFormat="1">
      <c r="B494" s="176"/>
      <c r="D494" s="149" t="s">
        <v>1489</v>
      </c>
      <c r="E494" s="177" t="s">
        <v>1</v>
      </c>
      <c r="F494" s="178" t="s">
        <v>4098</v>
      </c>
      <c r="H494" s="179">
        <v>4</v>
      </c>
      <c r="I494" s="180"/>
      <c r="L494" s="176"/>
      <c r="M494" s="181"/>
      <c r="T494" s="182"/>
      <c r="AT494" s="177" t="s">
        <v>1489</v>
      </c>
      <c r="AU494" s="177" t="s">
        <v>90</v>
      </c>
      <c r="AV494" s="13" t="s">
        <v>90</v>
      </c>
      <c r="AW494" s="13" t="s">
        <v>36</v>
      </c>
      <c r="AX494" s="13" t="s">
        <v>81</v>
      </c>
      <c r="AY494" s="177" t="s">
        <v>299</v>
      </c>
    </row>
    <row r="495" spans="2:65" s="14" customFormat="1">
      <c r="B495" s="183"/>
      <c r="D495" s="149" t="s">
        <v>1489</v>
      </c>
      <c r="E495" s="184" t="s">
        <v>1</v>
      </c>
      <c r="F495" s="185" t="s">
        <v>1496</v>
      </c>
      <c r="H495" s="186">
        <v>4</v>
      </c>
      <c r="I495" s="187"/>
      <c r="L495" s="183"/>
      <c r="M495" s="188"/>
      <c r="T495" s="189"/>
      <c r="AT495" s="184" t="s">
        <v>1489</v>
      </c>
      <c r="AU495" s="184" t="s">
        <v>90</v>
      </c>
      <c r="AV495" s="14" t="s">
        <v>318</v>
      </c>
      <c r="AW495" s="14" t="s">
        <v>36</v>
      </c>
      <c r="AX495" s="14" t="s">
        <v>88</v>
      </c>
      <c r="AY495" s="184" t="s">
        <v>299</v>
      </c>
    </row>
    <row r="496" spans="2:65" s="1" customFormat="1" ht="24.15" customHeight="1">
      <c r="B496" s="32"/>
      <c r="C496" s="158" t="s">
        <v>701</v>
      </c>
      <c r="D496" s="158" t="s">
        <v>340</v>
      </c>
      <c r="E496" s="159" t="s">
        <v>4132</v>
      </c>
      <c r="F496" s="160" t="s">
        <v>4133</v>
      </c>
      <c r="G496" s="161" t="s">
        <v>598</v>
      </c>
      <c r="H496" s="162">
        <v>4</v>
      </c>
      <c r="I496" s="163"/>
      <c r="J496" s="164">
        <f>ROUND(I496*H496,2)</f>
        <v>0</v>
      </c>
      <c r="K496" s="160" t="s">
        <v>3585</v>
      </c>
      <c r="L496" s="165"/>
      <c r="M496" s="166" t="s">
        <v>1</v>
      </c>
      <c r="N496" s="167" t="s">
        <v>46</v>
      </c>
      <c r="P496" s="145">
        <f>O496*H496</f>
        <v>0</v>
      </c>
      <c r="Q496" s="145">
        <v>3.5000000000000001E-3</v>
      </c>
      <c r="R496" s="145">
        <f>Q496*H496</f>
        <v>1.4E-2</v>
      </c>
      <c r="S496" s="145">
        <v>0</v>
      </c>
      <c r="T496" s="146">
        <f>S496*H496</f>
        <v>0</v>
      </c>
      <c r="AR496" s="147" t="s">
        <v>337</v>
      </c>
      <c r="AT496" s="147" t="s">
        <v>340</v>
      </c>
      <c r="AU496" s="147" t="s">
        <v>90</v>
      </c>
      <c r="AY496" s="17" t="s">
        <v>299</v>
      </c>
      <c r="BE496" s="148">
        <f>IF(N496="základní",J496,0)</f>
        <v>0</v>
      </c>
      <c r="BF496" s="148">
        <f>IF(N496="snížená",J496,0)</f>
        <v>0</v>
      </c>
      <c r="BG496" s="148">
        <f>IF(N496="zákl. přenesená",J496,0)</f>
        <v>0</v>
      </c>
      <c r="BH496" s="148">
        <f>IF(N496="sníž. přenesená",J496,0)</f>
        <v>0</v>
      </c>
      <c r="BI496" s="148">
        <f>IF(N496="nulová",J496,0)</f>
        <v>0</v>
      </c>
      <c r="BJ496" s="17" t="s">
        <v>88</v>
      </c>
      <c r="BK496" s="148">
        <f>ROUND(I496*H496,2)</f>
        <v>0</v>
      </c>
      <c r="BL496" s="17" t="s">
        <v>318</v>
      </c>
      <c r="BM496" s="147" t="s">
        <v>4134</v>
      </c>
    </row>
    <row r="497" spans="2:65" s="1" customFormat="1" ht="28.8">
      <c r="B497" s="32"/>
      <c r="D497" s="149" t="s">
        <v>308</v>
      </c>
      <c r="F497" s="150" t="s">
        <v>4131</v>
      </c>
      <c r="I497" s="151"/>
      <c r="L497" s="32"/>
      <c r="M497" s="152"/>
      <c r="T497" s="56"/>
      <c r="AT497" s="17" t="s">
        <v>308</v>
      </c>
      <c r="AU497" s="17" t="s">
        <v>90</v>
      </c>
    </row>
    <row r="498" spans="2:65" s="12" customFormat="1" ht="20.399999999999999">
      <c r="B498" s="170"/>
      <c r="D498" s="149" t="s">
        <v>1489</v>
      </c>
      <c r="E498" s="171" t="s">
        <v>1</v>
      </c>
      <c r="F498" s="172" t="s">
        <v>4042</v>
      </c>
      <c r="H498" s="171" t="s">
        <v>1</v>
      </c>
      <c r="I498" s="173"/>
      <c r="L498" s="170"/>
      <c r="M498" s="174"/>
      <c r="T498" s="175"/>
      <c r="AT498" s="171" t="s">
        <v>1489</v>
      </c>
      <c r="AU498" s="171" t="s">
        <v>90</v>
      </c>
      <c r="AV498" s="12" t="s">
        <v>88</v>
      </c>
      <c r="AW498" s="12" t="s">
        <v>36</v>
      </c>
      <c r="AX498" s="12" t="s">
        <v>81</v>
      </c>
      <c r="AY498" s="171" t="s">
        <v>299</v>
      </c>
    </row>
    <row r="499" spans="2:65" s="12" customFormat="1">
      <c r="B499" s="170"/>
      <c r="D499" s="149" t="s">
        <v>1489</v>
      </c>
      <c r="E499" s="171" t="s">
        <v>1</v>
      </c>
      <c r="F499" s="172" t="s">
        <v>3899</v>
      </c>
      <c r="H499" s="171" t="s">
        <v>1</v>
      </c>
      <c r="I499" s="173"/>
      <c r="L499" s="170"/>
      <c r="M499" s="174"/>
      <c r="T499" s="175"/>
      <c r="AT499" s="171" t="s">
        <v>1489</v>
      </c>
      <c r="AU499" s="171" t="s">
        <v>90</v>
      </c>
      <c r="AV499" s="12" t="s">
        <v>88</v>
      </c>
      <c r="AW499" s="12" t="s">
        <v>36</v>
      </c>
      <c r="AX499" s="12" t="s">
        <v>81</v>
      </c>
      <c r="AY499" s="171" t="s">
        <v>299</v>
      </c>
    </row>
    <row r="500" spans="2:65" s="13" customFormat="1">
      <c r="B500" s="176"/>
      <c r="D500" s="149" t="s">
        <v>1489</v>
      </c>
      <c r="E500" s="177" t="s">
        <v>1</v>
      </c>
      <c r="F500" s="178" t="s">
        <v>4098</v>
      </c>
      <c r="H500" s="179">
        <v>4</v>
      </c>
      <c r="I500" s="180"/>
      <c r="L500" s="176"/>
      <c r="M500" s="181"/>
      <c r="T500" s="182"/>
      <c r="AT500" s="177" t="s">
        <v>1489</v>
      </c>
      <c r="AU500" s="177" t="s">
        <v>90</v>
      </c>
      <c r="AV500" s="13" t="s">
        <v>90</v>
      </c>
      <c r="AW500" s="13" t="s">
        <v>36</v>
      </c>
      <c r="AX500" s="13" t="s">
        <v>81</v>
      </c>
      <c r="AY500" s="177" t="s">
        <v>299</v>
      </c>
    </row>
    <row r="501" spans="2:65" s="14" customFormat="1">
      <c r="B501" s="183"/>
      <c r="D501" s="149" t="s">
        <v>1489</v>
      </c>
      <c r="E501" s="184" t="s">
        <v>1</v>
      </c>
      <c r="F501" s="185" t="s">
        <v>1496</v>
      </c>
      <c r="H501" s="186">
        <v>4</v>
      </c>
      <c r="I501" s="187"/>
      <c r="L501" s="183"/>
      <c r="M501" s="188"/>
      <c r="T501" s="189"/>
      <c r="AT501" s="184" t="s">
        <v>1489</v>
      </c>
      <c r="AU501" s="184" t="s">
        <v>90</v>
      </c>
      <c r="AV501" s="14" t="s">
        <v>318</v>
      </c>
      <c r="AW501" s="14" t="s">
        <v>36</v>
      </c>
      <c r="AX501" s="14" t="s">
        <v>88</v>
      </c>
      <c r="AY501" s="184" t="s">
        <v>299</v>
      </c>
    </row>
    <row r="502" spans="2:65" s="1" customFormat="1" ht="21.75" customHeight="1">
      <c r="B502" s="32"/>
      <c r="C502" s="136" t="s">
        <v>705</v>
      </c>
      <c r="D502" s="136" t="s">
        <v>302</v>
      </c>
      <c r="E502" s="137" t="s">
        <v>3778</v>
      </c>
      <c r="F502" s="138" t="s">
        <v>3779</v>
      </c>
      <c r="G502" s="139" t="s">
        <v>598</v>
      </c>
      <c r="H502" s="140">
        <v>6</v>
      </c>
      <c r="I502" s="141"/>
      <c r="J502" s="142">
        <f>ROUND(I502*H502,2)</f>
        <v>0</v>
      </c>
      <c r="K502" s="138" t="s">
        <v>3585</v>
      </c>
      <c r="L502" s="32"/>
      <c r="M502" s="143" t="s">
        <v>1</v>
      </c>
      <c r="N502" s="144" t="s">
        <v>46</v>
      </c>
      <c r="P502" s="145">
        <f>O502*H502</f>
        <v>0</v>
      </c>
      <c r="Q502" s="145">
        <v>1.65E-3</v>
      </c>
      <c r="R502" s="145">
        <f>Q502*H502</f>
        <v>9.8999999999999991E-3</v>
      </c>
      <c r="S502" s="145">
        <v>0</v>
      </c>
      <c r="T502" s="146">
        <f>S502*H502</f>
        <v>0</v>
      </c>
      <c r="AR502" s="147" t="s">
        <v>318</v>
      </c>
      <c r="AT502" s="147" t="s">
        <v>302</v>
      </c>
      <c r="AU502" s="147" t="s">
        <v>90</v>
      </c>
      <c r="AY502" s="17" t="s">
        <v>299</v>
      </c>
      <c r="BE502" s="148">
        <f>IF(N502="základní",J502,0)</f>
        <v>0</v>
      </c>
      <c r="BF502" s="148">
        <f>IF(N502="snížená",J502,0)</f>
        <v>0</v>
      </c>
      <c r="BG502" s="148">
        <f>IF(N502="zákl. přenesená",J502,0)</f>
        <v>0</v>
      </c>
      <c r="BH502" s="148">
        <f>IF(N502="sníž. přenesená",J502,0)</f>
        <v>0</v>
      </c>
      <c r="BI502" s="148">
        <f>IF(N502="nulová",J502,0)</f>
        <v>0</v>
      </c>
      <c r="BJ502" s="17" t="s">
        <v>88</v>
      </c>
      <c r="BK502" s="148">
        <f>ROUND(I502*H502,2)</f>
        <v>0</v>
      </c>
      <c r="BL502" s="17" t="s">
        <v>318</v>
      </c>
      <c r="BM502" s="147" t="s">
        <v>4135</v>
      </c>
    </row>
    <row r="503" spans="2:65" s="12" customFormat="1" ht="20.399999999999999">
      <c r="B503" s="170"/>
      <c r="D503" s="149" t="s">
        <v>1489</v>
      </c>
      <c r="E503" s="171" t="s">
        <v>1</v>
      </c>
      <c r="F503" s="172" t="s">
        <v>4042</v>
      </c>
      <c r="H503" s="171" t="s">
        <v>1</v>
      </c>
      <c r="I503" s="173"/>
      <c r="L503" s="170"/>
      <c r="M503" s="174"/>
      <c r="T503" s="175"/>
      <c r="AT503" s="171" t="s">
        <v>1489</v>
      </c>
      <c r="AU503" s="171" t="s">
        <v>90</v>
      </c>
      <c r="AV503" s="12" t="s">
        <v>88</v>
      </c>
      <c r="AW503" s="12" t="s">
        <v>36</v>
      </c>
      <c r="AX503" s="12" t="s">
        <v>81</v>
      </c>
      <c r="AY503" s="171" t="s">
        <v>299</v>
      </c>
    </row>
    <row r="504" spans="2:65" s="12" customFormat="1">
      <c r="B504" s="170"/>
      <c r="D504" s="149" t="s">
        <v>1489</v>
      </c>
      <c r="E504" s="171" t="s">
        <v>1</v>
      </c>
      <c r="F504" s="172" t="s">
        <v>3899</v>
      </c>
      <c r="H504" s="171" t="s">
        <v>1</v>
      </c>
      <c r="I504" s="173"/>
      <c r="L504" s="170"/>
      <c r="M504" s="174"/>
      <c r="T504" s="175"/>
      <c r="AT504" s="171" t="s">
        <v>1489</v>
      </c>
      <c r="AU504" s="171" t="s">
        <v>90</v>
      </c>
      <c r="AV504" s="12" t="s">
        <v>88</v>
      </c>
      <c r="AW504" s="12" t="s">
        <v>36</v>
      </c>
      <c r="AX504" s="12" t="s">
        <v>81</v>
      </c>
      <c r="AY504" s="171" t="s">
        <v>299</v>
      </c>
    </row>
    <row r="505" spans="2:65" s="13" customFormat="1">
      <c r="B505" s="176"/>
      <c r="D505" s="149" t="s">
        <v>1489</v>
      </c>
      <c r="E505" s="177" t="s">
        <v>1</v>
      </c>
      <c r="F505" s="178" t="s">
        <v>4136</v>
      </c>
      <c r="H505" s="179">
        <v>6</v>
      </c>
      <c r="I505" s="180"/>
      <c r="L505" s="176"/>
      <c r="M505" s="181"/>
      <c r="T505" s="182"/>
      <c r="AT505" s="177" t="s">
        <v>1489</v>
      </c>
      <c r="AU505" s="177" t="s">
        <v>90</v>
      </c>
      <c r="AV505" s="13" t="s">
        <v>90</v>
      </c>
      <c r="AW505" s="13" t="s">
        <v>36</v>
      </c>
      <c r="AX505" s="13" t="s">
        <v>81</v>
      </c>
      <c r="AY505" s="177" t="s">
        <v>299</v>
      </c>
    </row>
    <row r="506" spans="2:65" s="14" customFormat="1">
      <c r="B506" s="183"/>
      <c r="D506" s="149" t="s">
        <v>1489</v>
      </c>
      <c r="E506" s="184" t="s">
        <v>1</v>
      </c>
      <c r="F506" s="185" t="s">
        <v>1496</v>
      </c>
      <c r="H506" s="186">
        <v>6</v>
      </c>
      <c r="I506" s="187"/>
      <c r="L506" s="183"/>
      <c r="M506" s="188"/>
      <c r="T506" s="189"/>
      <c r="AT506" s="184" t="s">
        <v>1489</v>
      </c>
      <c r="AU506" s="184" t="s">
        <v>90</v>
      </c>
      <c r="AV506" s="14" t="s">
        <v>318</v>
      </c>
      <c r="AW506" s="14" t="s">
        <v>36</v>
      </c>
      <c r="AX506" s="14" t="s">
        <v>88</v>
      </c>
      <c r="AY506" s="184" t="s">
        <v>299</v>
      </c>
    </row>
    <row r="507" spans="2:65" s="1" customFormat="1" ht="16.5" customHeight="1">
      <c r="B507" s="32"/>
      <c r="C507" s="158" t="s">
        <v>709</v>
      </c>
      <c r="D507" s="158" t="s">
        <v>340</v>
      </c>
      <c r="E507" s="159" t="s">
        <v>4137</v>
      </c>
      <c r="F507" s="160" t="s">
        <v>3782</v>
      </c>
      <c r="G507" s="161" t="s">
        <v>598</v>
      </c>
      <c r="H507" s="162">
        <v>6</v>
      </c>
      <c r="I507" s="163"/>
      <c r="J507" s="164">
        <f>ROUND(I507*H507,2)</f>
        <v>0</v>
      </c>
      <c r="K507" s="160" t="s">
        <v>3585</v>
      </c>
      <c r="L507" s="165"/>
      <c r="M507" s="166" t="s">
        <v>1</v>
      </c>
      <c r="N507" s="167" t="s">
        <v>46</v>
      </c>
      <c r="P507" s="145">
        <f>O507*H507</f>
        <v>0</v>
      </c>
      <c r="Q507" s="145">
        <v>2.4500000000000001E-2</v>
      </c>
      <c r="R507" s="145">
        <f>Q507*H507</f>
        <v>0.14700000000000002</v>
      </c>
      <c r="S507" s="145">
        <v>0</v>
      </c>
      <c r="T507" s="146">
        <f>S507*H507</f>
        <v>0</v>
      </c>
      <c r="AR507" s="147" t="s">
        <v>337</v>
      </c>
      <c r="AT507" s="147" t="s">
        <v>340</v>
      </c>
      <c r="AU507" s="147" t="s">
        <v>90</v>
      </c>
      <c r="AY507" s="17" t="s">
        <v>299</v>
      </c>
      <c r="BE507" s="148">
        <f>IF(N507="základní",J507,0)</f>
        <v>0</v>
      </c>
      <c r="BF507" s="148">
        <f>IF(N507="snížená",J507,0)</f>
        <v>0</v>
      </c>
      <c r="BG507" s="148">
        <f>IF(N507="zákl. přenesená",J507,0)</f>
        <v>0</v>
      </c>
      <c r="BH507" s="148">
        <f>IF(N507="sníž. přenesená",J507,0)</f>
        <v>0</v>
      </c>
      <c r="BI507" s="148">
        <f>IF(N507="nulová",J507,0)</f>
        <v>0</v>
      </c>
      <c r="BJ507" s="17" t="s">
        <v>88</v>
      </c>
      <c r="BK507" s="148">
        <f>ROUND(I507*H507,2)</f>
        <v>0</v>
      </c>
      <c r="BL507" s="17" t="s">
        <v>318</v>
      </c>
      <c r="BM507" s="147" t="s">
        <v>4138</v>
      </c>
    </row>
    <row r="508" spans="2:65" s="1" customFormat="1" ht="28.8">
      <c r="B508" s="32"/>
      <c r="D508" s="149" t="s">
        <v>308</v>
      </c>
      <c r="F508" s="150" t="s">
        <v>4131</v>
      </c>
      <c r="I508" s="151"/>
      <c r="L508" s="32"/>
      <c r="M508" s="152"/>
      <c r="T508" s="56"/>
      <c r="AT508" s="17" t="s">
        <v>308</v>
      </c>
      <c r="AU508" s="17" t="s">
        <v>90</v>
      </c>
    </row>
    <row r="509" spans="2:65" s="12" customFormat="1" ht="20.399999999999999">
      <c r="B509" s="170"/>
      <c r="D509" s="149" t="s">
        <v>1489</v>
      </c>
      <c r="E509" s="171" t="s">
        <v>1</v>
      </c>
      <c r="F509" s="172" t="s">
        <v>4042</v>
      </c>
      <c r="H509" s="171" t="s">
        <v>1</v>
      </c>
      <c r="I509" s="173"/>
      <c r="L509" s="170"/>
      <c r="M509" s="174"/>
      <c r="T509" s="175"/>
      <c r="AT509" s="171" t="s">
        <v>1489</v>
      </c>
      <c r="AU509" s="171" t="s">
        <v>90</v>
      </c>
      <c r="AV509" s="12" t="s">
        <v>88</v>
      </c>
      <c r="AW509" s="12" t="s">
        <v>36</v>
      </c>
      <c r="AX509" s="12" t="s">
        <v>81</v>
      </c>
      <c r="AY509" s="171" t="s">
        <v>299</v>
      </c>
    </row>
    <row r="510" spans="2:65" s="12" customFormat="1">
      <c r="B510" s="170"/>
      <c r="D510" s="149" t="s">
        <v>1489</v>
      </c>
      <c r="E510" s="171" t="s">
        <v>1</v>
      </c>
      <c r="F510" s="172" t="s">
        <v>3899</v>
      </c>
      <c r="H510" s="171" t="s">
        <v>1</v>
      </c>
      <c r="I510" s="173"/>
      <c r="L510" s="170"/>
      <c r="M510" s="174"/>
      <c r="T510" s="175"/>
      <c r="AT510" s="171" t="s">
        <v>1489</v>
      </c>
      <c r="AU510" s="171" t="s">
        <v>90</v>
      </c>
      <c r="AV510" s="12" t="s">
        <v>88</v>
      </c>
      <c r="AW510" s="12" t="s">
        <v>36</v>
      </c>
      <c r="AX510" s="12" t="s">
        <v>81</v>
      </c>
      <c r="AY510" s="171" t="s">
        <v>299</v>
      </c>
    </row>
    <row r="511" spans="2:65" s="13" customFormat="1">
      <c r="B511" s="176"/>
      <c r="D511" s="149" t="s">
        <v>1489</v>
      </c>
      <c r="E511" s="177" t="s">
        <v>1</v>
      </c>
      <c r="F511" s="178" t="s">
        <v>4136</v>
      </c>
      <c r="H511" s="179">
        <v>6</v>
      </c>
      <c r="I511" s="180"/>
      <c r="L511" s="176"/>
      <c r="M511" s="181"/>
      <c r="T511" s="182"/>
      <c r="AT511" s="177" t="s">
        <v>1489</v>
      </c>
      <c r="AU511" s="177" t="s">
        <v>90</v>
      </c>
      <c r="AV511" s="13" t="s">
        <v>90</v>
      </c>
      <c r="AW511" s="13" t="s">
        <v>36</v>
      </c>
      <c r="AX511" s="13" t="s">
        <v>81</v>
      </c>
      <c r="AY511" s="177" t="s">
        <v>299</v>
      </c>
    </row>
    <row r="512" spans="2:65" s="14" customFormat="1">
      <c r="B512" s="183"/>
      <c r="D512" s="149" t="s">
        <v>1489</v>
      </c>
      <c r="E512" s="184" t="s">
        <v>1</v>
      </c>
      <c r="F512" s="185" t="s">
        <v>1496</v>
      </c>
      <c r="H512" s="186">
        <v>6</v>
      </c>
      <c r="I512" s="187"/>
      <c r="L512" s="183"/>
      <c r="M512" s="188"/>
      <c r="T512" s="189"/>
      <c r="AT512" s="184" t="s">
        <v>1489</v>
      </c>
      <c r="AU512" s="184" t="s">
        <v>90</v>
      </c>
      <c r="AV512" s="14" t="s">
        <v>318</v>
      </c>
      <c r="AW512" s="14" t="s">
        <v>36</v>
      </c>
      <c r="AX512" s="14" t="s">
        <v>88</v>
      </c>
      <c r="AY512" s="184" t="s">
        <v>299</v>
      </c>
    </row>
    <row r="513" spans="2:65" s="1" customFormat="1" ht="24.15" customHeight="1">
      <c r="B513" s="32"/>
      <c r="C513" s="158" t="s">
        <v>713</v>
      </c>
      <c r="D513" s="158" t="s">
        <v>340</v>
      </c>
      <c r="E513" s="159" t="s">
        <v>4139</v>
      </c>
      <c r="F513" s="160" t="s">
        <v>4140</v>
      </c>
      <c r="G513" s="161" t="s">
        <v>598</v>
      </c>
      <c r="H513" s="162">
        <v>6</v>
      </c>
      <c r="I513" s="163"/>
      <c r="J513" s="164">
        <f>ROUND(I513*H513,2)</f>
        <v>0</v>
      </c>
      <c r="K513" s="160" t="s">
        <v>3585</v>
      </c>
      <c r="L513" s="165"/>
      <c r="M513" s="166" t="s">
        <v>1</v>
      </c>
      <c r="N513" s="167" t="s">
        <v>46</v>
      </c>
      <c r="P513" s="145">
        <f>O513*H513</f>
        <v>0</v>
      </c>
      <c r="Q513" s="145">
        <v>4.0000000000000001E-3</v>
      </c>
      <c r="R513" s="145">
        <f>Q513*H513</f>
        <v>2.4E-2</v>
      </c>
      <c r="S513" s="145">
        <v>0</v>
      </c>
      <c r="T513" s="146">
        <f>S513*H513</f>
        <v>0</v>
      </c>
      <c r="AR513" s="147" t="s">
        <v>337</v>
      </c>
      <c r="AT513" s="147" t="s">
        <v>340</v>
      </c>
      <c r="AU513" s="147" t="s">
        <v>90</v>
      </c>
      <c r="AY513" s="17" t="s">
        <v>299</v>
      </c>
      <c r="BE513" s="148">
        <f>IF(N513="základní",J513,0)</f>
        <v>0</v>
      </c>
      <c r="BF513" s="148">
        <f>IF(N513="snížená",J513,0)</f>
        <v>0</v>
      </c>
      <c r="BG513" s="148">
        <f>IF(N513="zákl. přenesená",J513,0)</f>
        <v>0</v>
      </c>
      <c r="BH513" s="148">
        <f>IF(N513="sníž. přenesená",J513,0)</f>
        <v>0</v>
      </c>
      <c r="BI513" s="148">
        <f>IF(N513="nulová",J513,0)</f>
        <v>0</v>
      </c>
      <c r="BJ513" s="17" t="s">
        <v>88</v>
      </c>
      <c r="BK513" s="148">
        <f>ROUND(I513*H513,2)</f>
        <v>0</v>
      </c>
      <c r="BL513" s="17" t="s">
        <v>318</v>
      </c>
      <c r="BM513" s="147" t="s">
        <v>4141</v>
      </c>
    </row>
    <row r="514" spans="2:65" s="1" customFormat="1" ht="28.8">
      <c r="B514" s="32"/>
      <c r="D514" s="149" t="s">
        <v>308</v>
      </c>
      <c r="F514" s="150" t="s">
        <v>4131</v>
      </c>
      <c r="I514" s="151"/>
      <c r="L514" s="32"/>
      <c r="M514" s="152"/>
      <c r="T514" s="56"/>
      <c r="AT514" s="17" t="s">
        <v>308</v>
      </c>
      <c r="AU514" s="17" t="s">
        <v>90</v>
      </c>
    </row>
    <row r="515" spans="2:65" s="12" customFormat="1" ht="20.399999999999999">
      <c r="B515" s="170"/>
      <c r="D515" s="149" t="s">
        <v>1489</v>
      </c>
      <c r="E515" s="171" t="s">
        <v>1</v>
      </c>
      <c r="F515" s="172" t="s">
        <v>4042</v>
      </c>
      <c r="H515" s="171" t="s">
        <v>1</v>
      </c>
      <c r="I515" s="173"/>
      <c r="L515" s="170"/>
      <c r="M515" s="174"/>
      <c r="T515" s="175"/>
      <c r="AT515" s="171" t="s">
        <v>1489</v>
      </c>
      <c r="AU515" s="171" t="s">
        <v>90</v>
      </c>
      <c r="AV515" s="12" t="s">
        <v>88</v>
      </c>
      <c r="AW515" s="12" t="s">
        <v>36</v>
      </c>
      <c r="AX515" s="12" t="s">
        <v>81</v>
      </c>
      <c r="AY515" s="171" t="s">
        <v>299</v>
      </c>
    </row>
    <row r="516" spans="2:65" s="12" customFormat="1">
      <c r="B516" s="170"/>
      <c r="D516" s="149" t="s">
        <v>1489</v>
      </c>
      <c r="E516" s="171" t="s">
        <v>1</v>
      </c>
      <c r="F516" s="172" t="s">
        <v>3899</v>
      </c>
      <c r="H516" s="171" t="s">
        <v>1</v>
      </c>
      <c r="I516" s="173"/>
      <c r="L516" s="170"/>
      <c r="M516" s="174"/>
      <c r="T516" s="175"/>
      <c r="AT516" s="171" t="s">
        <v>1489</v>
      </c>
      <c r="AU516" s="171" t="s">
        <v>90</v>
      </c>
      <c r="AV516" s="12" t="s">
        <v>88</v>
      </c>
      <c r="AW516" s="12" t="s">
        <v>36</v>
      </c>
      <c r="AX516" s="12" t="s">
        <v>81</v>
      </c>
      <c r="AY516" s="171" t="s">
        <v>299</v>
      </c>
    </row>
    <row r="517" spans="2:65" s="13" customFormat="1">
      <c r="B517" s="176"/>
      <c r="D517" s="149" t="s">
        <v>1489</v>
      </c>
      <c r="E517" s="177" t="s">
        <v>1</v>
      </c>
      <c r="F517" s="178" t="s">
        <v>4136</v>
      </c>
      <c r="H517" s="179">
        <v>6</v>
      </c>
      <c r="I517" s="180"/>
      <c r="L517" s="176"/>
      <c r="M517" s="181"/>
      <c r="T517" s="182"/>
      <c r="AT517" s="177" t="s">
        <v>1489</v>
      </c>
      <c r="AU517" s="177" t="s">
        <v>90</v>
      </c>
      <c r="AV517" s="13" t="s">
        <v>90</v>
      </c>
      <c r="AW517" s="13" t="s">
        <v>36</v>
      </c>
      <c r="AX517" s="13" t="s">
        <v>81</v>
      </c>
      <c r="AY517" s="177" t="s">
        <v>299</v>
      </c>
    </row>
    <row r="518" spans="2:65" s="14" customFormat="1">
      <c r="B518" s="183"/>
      <c r="D518" s="149" t="s">
        <v>1489</v>
      </c>
      <c r="E518" s="184" t="s">
        <v>1</v>
      </c>
      <c r="F518" s="185" t="s">
        <v>1496</v>
      </c>
      <c r="H518" s="186">
        <v>6</v>
      </c>
      <c r="I518" s="187"/>
      <c r="L518" s="183"/>
      <c r="M518" s="188"/>
      <c r="T518" s="189"/>
      <c r="AT518" s="184" t="s">
        <v>1489</v>
      </c>
      <c r="AU518" s="184" t="s">
        <v>90</v>
      </c>
      <c r="AV518" s="14" t="s">
        <v>318</v>
      </c>
      <c r="AW518" s="14" t="s">
        <v>36</v>
      </c>
      <c r="AX518" s="14" t="s">
        <v>88</v>
      </c>
      <c r="AY518" s="184" t="s">
        <v>299</v>
      </c>
    </row>
    <row r="519" spans="2:65" s="1" customFormat="1" ht="16.5" customHeight="1">
      <c r="B519" s="32"/>
      <c r="C519" s="136" t="s">
        <v>717</v>
      </c>
      <c r="D519" s="136" t="s">
        <v>302</v>
      </c>
      <c r="E519" s="137" t="s">
        <v>4142</v>
      </c>
      <c r="F519" s="138" t="s">
        <v>4143</v>
      </c>
      <c r="G519" s="139" t="s">
        <v>598</v>
      </c>
      <c r="H519" s="140">
        <v>4</v>
      </c>
      <c r="I519" s="141"/>
      <c r="J519" s="142">
        <f>ROUND(I519*H519,2)</f>
        <v>0</v>
      </c>
      <c r="K519" s="138" t="s">
        <v>3585</v>
      </c>
      <c r="L519" s="32"/>
      <c r="M519" s="143" t="s">
        <v>1</v>
      </c>
      <c r="N519" s="144" t="s">
        <v>46</v>
      </c>
      <c r="P519" s="145">
        <f>O519*H519</f>
        <v>0</v>
      </c>
      <c r="Q519" s="145">
        <v>1.3600000000000001E-3</v>
      </c>
      <c r="R519" s="145">
        <f>Q519*H519</f>
        <v>5.4400000000000004E-3</v>
      </c>
      <c r="S519" s="145">
        <v>0</v>
      </c>
      <c r="T519" s="146">
        <f>S519*H519</f>
        <v>0</v>
      </c>
      <c r="AR519" s="147" t="s">
        <v>318</v>
      </c>
      <c r="AT519" s="147" t="s">
        <v>302</v>
      </c>
      <c r="AU519" s="147" t="s">
        <v>90</v>
      </c>
      <c r="AY519" s="17" t="s">
        <v>299</v>
      </c>
      <c r="BE519" s="148">
        <f>IF(N519="základní",J519,0)</f>
        <v>0</v>
      </c>
      <c r="BF519" s="148">
        <f>IF(N519="snížená",J519,0)</f>
        <v>0</v>
      </c>
      <c r="BG519" s="148">
        <f>IF(N519="zákl. přenesená",J519,0)</f>
        <v>0</v>
      </c>
      <c r="BH519" s="148">
        <f>IF(N519="sníž. přenesená",J519,0)</f>
        <v>0</v>
      </c>
      <c r="BI519" s="148">
        <f>IF(N519="nulová",J519,0)</f>
        <v>0</v>
      </c>
      <c r="BJ519" s="17" t="s">
        <v>88</v>
      </c>
      <c r="BK519" s="148">
        <f>ROUND(I519*H519,2)</f>
        <v>0</v>
      </c>
      <c r="BL519" s="17" t="s">
        <v>318</v>
      </c>
      <c r="BM519" s="147" t="s">
        <v>4144</v>
      </c>
    </row>
    <row r="520" spans="2:65" s="12" customFormat="1" ht="20.399999999999999">
      <c r="B520" s="170"/>
      <c r="D520" s="149" t="s">
        <v>1489</v>
      </c>
      <c r="E520" s="171" t="s">
        <v>1</v>
      </c>
      <c r="F520" s="172" t="s">
        <v>4042</v>
      </c>
      <c r="H520" s="171" t="s">
        <v>1</v>
      </c>
      <c r="I520" s="173"/>
      <c r="L520" s="170"/>
      <c r="M520" s="174"/>
      <c r="T520" s="175"/>
      <c r="AT520" s="171" t="s">
        <v>1489</v>
      </c>
      <c r="AU520" s="171" t="s">
        <v>90</v>
      </c>
      <c r="AV520" s="12" t="s">
        <v>88</v>
      </c>
      <c r="AW520" s="12" t="s">
        <v>36</v>
      </c>
      <c r="AX520" s="12" t="s">
        <v>81</v>
      </c>
      <c r="AY520" s="171" t="s">
        <v>299</v>
      </c>
    </row>
    <row r="521" spans="2:65" s="13" customFormat="1">
      <c r="B521" s="176"/>
      <c r="D521" s="149" t="s">
        <v>1489</v>
      </c>
      <c r="E521" s="177" t="s">
        <v>1</v>
      </c>
      <c r="F521" s="178" t="s">
        <v>4145</v>
      </c>
      <c r="H521" s="179">
        <v>4</v>
      </c>
      <c r="I521" s="180"/>
      <c r="L521" s="176"/>
      <c r="M521" s="181"/>
      <c r="T521" s="182"/>
      <c r="AT521" s="177" t="s">
        <v>1489</v>
      </c>
      <c r="AU521" s="177" t="s">
        <v>90</v>
      </c>
      <c r="AV521" s="13" t="s">
        <v>90</v>
      </c>
      <c r="AW521" s="13" t="s">
        <v>36</v>
      </c>
      <c r="AX521" s="13" t="s">
        <v>81</v>
      </c>
      <c r="AY521" s="177" t="s">
        <v>299</v>
      </c>
    </row>
    <row r="522" spans="2:65" s="14" customFormat="1">
      <c r="B522" s="183"/>
      <c r="D522" s="149" t="s">
        <v>1489</v>
      </c>
      <c r="E522" s="184" t="s">
        <v>1</v>
      </c>
      <c r="F522" s="185" t="s">
        <v>1496</v>
      </c>
      <c r="H522" s="186">
        <v>4</v>
      </c>
      <c r="I522" s="187"/>
      <c r="L522" s="183"/>
      <c r="M522" s="188"/>
      <c r="T522" s="189"/>
      <c r="AT522" s="184" t="s">
        <v>1489</v>
      </c>
      <c r="AU522" s="184" t="s">
        <v>90</v>
      </c>
      <c r="AV522" s="14" t="s">
        <v>318</v>
      </c>
      <c r="AW522" s="14" t="s">
        <v>36</v>
      </c>
      <c r="AX522" s="14" t="s">
        <v>88</v>
      </c>
      <c r="AY522" s="184" t="s">
        <v>299</v>
      </c>
    </row>
    <row r="523" spans="2:65" s="1" customFormat="1" ht="24.15" customHeight="1">
      <c r="B523" s="32"/>
      <c r="C523" s="158" t="s">
        <v>721</v>
      </c>
      <c r="D523" s="158" t="s">
        <v>340</v>
      </c>
      <c r="E523" s="159" t="s">
        <v>4146</v>
      </c>
      <c r="F523" s="160" t="s">
        <v>4147</v>
      </c>
      <c r="G523" s="161" t="s">
        <v>598</v>
      </c>
      <c r="H523" s="162">
        <v>2</v>
      </c>
      <c r="I523" s="163"/>
      <c r="J523" s="164">
        <f>ROUND(I523*H523,2)</f>
        <v>0</v>
      </c>
      <c r="K523" s="160" t="s">
        <v>3585</v>
      </c>
      <c r="L523" s="165"/>
      <c r="M523" s="166" t="s">
        <v>1</v>
      </c>
      <c r="N523" s="167" t="s">
        <v>46</v>
      </c>
      <c r="P523" s="145">
        <f>O523*H523</f>
        <v>0</v>
      </c>
      <c r="Q523" s="145">
        <v>0.04</v>
      </c>
      <c r="R523" s="145">
        <f>Q523*H523</f>
        <v>0.08</v>
      </c>
      <c r="S523" s="145">
        <v>0</v>
      </c>
      <c r="T523" s="146">
        <f>S523*H523</f>
        <v>0</v>
      </c>
      <c r="AR523" s="147" t="s">
        <v>337</v>
      </c>
      <c r="AT523" s="147" t="s">
        <v>340</v>
      </c>
      <c r="AU523" s="147" t="s">
        <v>90</v>
      </c>
      <c r="AY523" s="17" t="s">
        <v>299</v>
      </c>
      <c r="BE523" s="148">
        <f>IF(N523="základní",J523,0)</f>
        <v>0</v>
      </c>
      <c r="BF523" s="148">
        <f>IF(N523="snížená",J523,0)</f>
        <v>0</v>
      </c>
      <c r="BG523" s="148">
        <f>IF(N523="zákl. přenesená",J523,0)</f>
        <v>0</v>
      </c>
      <c r="BH523" s="148">
        <f>IF(N523="sníž. přenesená",J523,0)</f>
        <v>0</v>
      </c>
      <c r="BI523" s="148">
        <f>IF(N523="nulová",J523,0)</f>
        <v>0</v>
      </c>
      <c r="BJ523" s="17" t="s">
        <v>88</v>
      </c>
      <c r="BK523" s="148">
        <f>ROUND(I523*H523,2)</f>
        <v>0</v>
      </c>
      <c r="BL523" s="17" t="s">
        <v>318</v>
      </c>
      <c r="BM523" s="147" t="s">
        <v>4148</v>
      </c>
    </row>
    <row r="524" spans="2:65" s="1" customFormat="1" ht="28.8">
      <c r="B524" s="32"/>
      <c r="D524" s="149" t="s">
        <v>308</v>
      </c>
      <c r="F524" s="150" t="s">
        <v>4131</v>
      </c>
      <c r="I524" s="151"/>
      <c r="L524" s="32"/>
      <c r="M524" s="152"/>
      <c r="T524" s="56"/>
      <c r="AT524" s="17" t="s">
        <v>308</v>
      </c>
      <c r="AU524" s="17" t="s">
        <v>90</v>
      </c>
    </row>
    <row r="525" spans="2:65" s="12" customFormat="1" ht="20.399999999999999">
      <c r="B525" s="170"/>
      <c r="D525" s="149" t="s">
        <v>1489</v>
      </c>
      <c r="E525" s="171" t="s">
        <v>1</v>
      </c>
      <c r="F525" s="172" t="s">
        <v>4042</v>
      </c>
      <c r="H525" s="171" t="s">
        <v>1</v>
      </c>
      <c r="I525" s="173"/>
      <c r="L525" s="170"/>
      <c r="M525" s="174"/>
      <c r="T525" s="175"/>
      <c r="AT525" s="171" t="s">
        <v>1489</v>
      </c>
      <c r="AU525" s="171" t="s">
        <v>90</v>
      </c>
      <c r="AV525" s="12" t="s">
        <v>88</v>
      </c>
      <c r="AW525" s="12" t="s">
        <v>36</v>
      </c>
      <c r="AX525" s="12" t="s">
        <v>81</v>
      </c>
      <c r="AY525" s="171" t="s">
        <v>299</v>
      </c>
    </row>
    <row r="526" spans="2:65" s="12" customFormat="1">
      <c r="B526" s="170"/>
      <c r="D526" s="149" t="s">
        <v>1489</v>
      </c>
      <c r="E526" s="171" t="s">
        <v>1</v>
      </c>
      <c r="F526" s="172" t="s">
        <v>3899</v>
      </c>
      <c r="H526" s="171" t="s">
        <v>1</v>
      </c>
      <c r="I526" s="173"/>
      <c r="L526" s="170"/>
      <c r="M526" s="174"/>
      <c r="T526" s="175"/>
      <c r="AT526" s="171" t="s">
        <v>1489</v>
      </c>
      <c r="AU526" s="171" t="s">
        <v>90</v>
      </c>
      <c r="AV526" s="12" t="s">
        <v>88</v>
      </c>
      <c r="AW526" s="12" t="s">
        <v>36</v>
      </c>
      <c r="AX526" s="12" t="s">
        <v>81</v>
      </c>
      <c r="AY526" s="171" t="s">
        <v>299</v>
      </c>
    </row>
    <row r="527" spans="2:65" s="13" customFormat="1">
      <c r="B527" s="176"/>
      <c r="D527" s="149" t="s">
        <v>1489</v>
      </c>
      <c r="E527" s="177" t="s">
        <v>1</v>
      </c>
      <c r="F527" s="178" t="s">
        <v>4065</v>
      </c>
      <c r="H527" s="179">
        <v>2</v>
      </c>
      <c r="I527" s="180"/>
      <c r="L527" s="176"/>
      <c r="M527" s="181"/>
      <c r="T527" s="182"/>
      <c r="AT527" s="177" t="s">
        <v>1489</v>
      </c>
      <c r="AU527" s="177" t="s">
        <v>90</v>
      </c>
      <c r="AV527" s="13" t="s">
        <v>90</v>
      </c>
      <c r="AW527" s="13" t="s">
        <v>36</v>
      </c>
      <c r="AX527" s="13" t="s">
        <v>81</v>
      </c>
      <c r="AY527" s="177" t="s">
        <v>299</v>
      </c>
    </row>
    <row r="528" spans="2:65" s="14" customFormat="1">
      <c r="B528" s="183"/>
      <c r="D528" s="149" t="s">
        <v>1489</v>
      </c>
      <c r="E528" s="184" t="s">
        <v>1</v>
      </c>
      <c r="F528" s="185" t="s">
        <v>1496</v>
      </c>
      <c r="H528" s="186">
        <v>2</v>
      </c>
      <c r="I528" s="187"/>
      <c r="L528" s="183"/>
      <c r="M528" s="188"/>
      <c r="T528" s="189"/>
      <c r="AT528" s="184" t="s">
        <v>1489</v>
      </c>
      <c r="AU528" s="184" t="s">
        <v>90</v>
      </c>
      <c r="AV528" s="14" t="s">
        <v>318</v>
      </c>
      <c r="AW528" s="14" t="s">
        <v>36</v>
      </c>
      <c r="AX528" s="14" t="s">
        <v>88</v>
      </c>
      <c r="AY528" s="184" t="s">
        <v>299</v>
      </c>
    </row>
    <row r="529" spans="2:65" s="1" customFormat="1" ht="24.15" customHeight="1">
      <c r="B529" s="32"/>
      <c r="C529" s="158" t="s">
        <v>306</v>
      </c>
      <c r="D529" s="158" t="s">
        <v>340</v>
      </c>
      <c r="E529" s="159" t="s">
        <v>4149</v>
      </c>
      <c r="F529" s="160" t="s">
        <v>4150</v>
      </c>
      <c r="G529" s="161" t="s">
        <v>598</v>
      </c>
      <c r="H529" s="162">
        <v>2</v>
      </c>
      <c r="I529" s="163"/>
      <c r="J529" s="164">
        <f>ROUND(I529*H529,2)</f>
        <v>0</v>
      </c>
      <c r="K529" s="160" t="s">
        <v>3585</v>
      </c>
      <c r="L529" s="165"/>
      <c r="M529" s="166" t="s">
        <v>1</v>
      </c>
      <c r="N529" s="167" t="s">
        <v>46</v>
      </c>
      <c r="P529" s="145">
        <f>O529*H529</f>
        <v>0</v>
      </c>
      <c r="Q529" s="145">
        <v>4.2999999999999997E-2</v>
      </c>
      <c r="R529" s="145">
        <f>Q529*H529</f>
        <v>8.5999999999999993E-2</v>
      </c>
      <c r="S529" s="145">
        <v>0</v>
      </c>
      <c r="T529" s="146">
        <f>S529*H529</f>
        <v>0</v>
      </c>
      <c r="AR529" s="147" t="s">
        <v>337</v>
      </c>
      <c r="AT529" s="147" t="s">
        <v>340</v>
      </c>
      <c r="AU529" s="147" t="s">
        <v>90</v>
      </c>
      <c r="AY529" s="17" t="s">
        <v>299</v>
      </c>
      <c r="BE529" s="148">
        <f>IF(N529="základní",J529,0)</f>
        <v>0</v>
      </c>
      <c r="BF529" s="148">
        <f>IF(N529="snížená",J529,0)</f>
        <v>0</v>
      </c>
      <c r="BG529" s="148">
        <f>IF(N529="zákl. přenesená",J529,0)</f>
        <v>0</v>
      </c>
      <c r="BH529" s="148">
        <f>IF(N529="sníž. přenesená",J529,0)</f>
        <v>0</v>
      </c>
      <c r="BI529" s="148">
        <f>IF(N529="nulová",J529,0)</f>
        <v>0</v>
      </c>
      <c r="BJ529" s="17" t="s">
        <v>88</v>
      </c>
      <c r="BK529" s="148">
        <f>ROUND(I529*H529,2)</f>
        <v>0</v>
      </c>
      <c r="BL529" s="17" t="s">
        <v>318</v>
      </c>
      <c r="BM529" s="147" t="s">
        <v>4151</v>
      </c>
    </row>
    <row r="530" spans="2:65" s="1" customFormat="1" ht="28.8">
      <c r="B530" s="32"/>
      <c r="D530" s="149" t="s">
        <v>308</v>
      </c>
      <c r="F530" s="150" t="s">
        <v>4131</v>
      </c>
      <c r="I530" s="151"/>
      <c r="L530" s="32"/>
      <c r="M530" s="152"/>
      <c r="T530" s="56"/>
      <c r="AT530" s="17" t="s">
        <v>308</v>
      </c>
      <c r="AU530" s="17" t="s">
        <v>90</v>
      </c>
    </row>
    <row r="531" spans="2:65" s="12" customFormat="1" ht="20.399999999999999">
      <c r="B531" s="170"/>
      <c r="D531" s="149" t="s">
        <v>1489</v>
      </c>
      <c r="E531" s="171" t="s">
        <v>1</v>
      </c>
      <c r="F531" s="172" t="s">
        <v>4042</v>
      </c>
      <c r="H531" s="171" t="s">
        <v>1</v>
      </c>
      <c r="I531" s="173"/>
      <c r="L531" s="170"/>
      <c r="M531" s="174"/>
      <c r="T531" s="175"/>
      <c r="AT531" s="171" t="s">
        <v>1489</v>
      </c>
      <c r="AU531" s="171" t="s">
        <v>90</v>
      </c>
      <c r="AV531" s="12" t="s">
        <v>88</v>
      </c>
      <c r="AW531" s="12" t="s">
        <v>36</v>
      </c>
      <c r="AX531" s="12" t="s">
        <v>81</v>
      </c>
      <c r="AY531" s="171" t="s">
        <v>299</v>
      </c>
    </row>
    <row r="532" spans="2:65" s="12" customFormat="1">
      <c r="B532" s="170"/>
      <c r="D532" s="149" t="s">
        <v>1489</v>
      </c>
      <c r="E532" s="171" t="s">
        <v>1</v>
      </c>
      <c r="F532" s="172" t="s">
        <v>3899</v>
      </c>
      <c r="H532" s="171" t="s">
        <v>1</v>
      </c>
      <c r="I532" s="173"/>
      <c r="L532" s="170"/>
      <c r="M532" s="174"/>
      <c r="T532" s="175"/>
      <c r="AT532" s="171" t="s">
        <v>1489</v>
      </c>
      <c r="AU532" s="171" t="s">
        <v>90</v>
      </c>
      <c r="AV532" s="12" t="s">
        <v>88</v>
      </c>
      <c r="AW532" s="12" t="s">
        <v>36</v>
      </c>
      <c r="AX532" s="12" t="s">
        <v>81</v>
      </c>
      <c r="AY532" s="171" t="s">
        <v>299</v>
      </c>
    </row>
    <row r="533" spans="2:65" s="13" customFormat="1">
      <c r="B533" s="176"/>
      <c r="D533" s="149" t="s">
        <v>1489</v>
      </c>
      <c r="E533" s="177" t="s">
        <v>1</v>
      </c>
      <c r="F533" s="178" t="s">
        <v>4065</v>
      </c>
      <c r="H533" s="179">
        <v>2</v>
      </c>
      <c r="I533" s="180"/>
      <c r="L533" s="176"/>
      <c r="M533" s="181"/>
      <c r="T533" s="182"/>
      <c r="AT533" s="177" t="s">
        <v>1489</v>
      </c>
      <c r="AU533" s="177" t="s">
        <v>90</v>
      </c>
      <c r="AV533" s="13" t="s">
        <v>90</v>
      </c>
      <c r="AW533" s="13" t="s">
        <v>36</v>
      </c>
      <c r="AX533" s="13" t="s">
        <v>81</v>
      </c>
      <c r="AY533" s="177" t="s">
        <v>299</v>
      </c>
    </row>
    <row r="534" spans="2:65" s="14" customFormat="1">
      <c r="B534" s="183"/>
      <c r="D534" s="149" t="s">
        <v>1489</v>
      </c>
      <c r="E534" s="184" t="s">
        <v>1</v>
      </c>
      <c r="F534" s="185" t="s">
        <v>1496</v>
      </c>
      <c r="H534" s="186">
        <v>2</v>
      </c>
      <c r="I534" s="187"/>
      <c r="L534" s="183"/>
      <c r="M534" s="188"/>
      <c r="T534" s="189"/>
      <c r="AT534" s="184" t="s">
        <v>1489</v>
      </c>
      <c r="AU534" s="184" t="s">
        <v>90</v>
      </c>
      <c r="AV534" s="14" t="s">
        <v>318</v>
      </c>
      <c r="AW534" s="14" t="s">
        <v>36</v>
      </c>
      <c r="AX534" s="14" t="s">
        <v>88</v>
      </c>
      <c r="AY534" s="184" t="s">
        <v>299</v>
      </c>
    </row>
    <row r="535" spans="2:65" s="1" customFormat="1" ht="16.5" customHeight="1">
      <c r="B535" s="32"/>
      <c r="C535" s="136" t="s">
        <v>728</v>
      </c>
      <c r="D535" s="136" t="s">
        <v>302</v>
      </c>
      <c r="E535" s="137" t="s">
        <v>3795</v>
      </c>
      <c r="F535" s="138" t="s">
        <v>4152</v>
      </c>
      <c r="G535" s="139" t="s">
        <v>598</v>
      </c>
      <c r="H535" s="140">
        <v>10</v>
      </c>
      <c r="I535" s="141"/>
      <c r="J535" s="142">
        <f>ROUND(I535*H535,2)</f>
        <v>0</v>
      </c>
      <c r="K535" s="138" t="s">
        <v>3585</v>
      </c>
      <c r="L535" s="32"/>
      <c r="M535" s="143" t="s">
        <v>1</v>
      </c>
      <c r="N535" s="144" t="s">
        <v>46</v>
      </c>
      <c r="P535" s="145">
        <f>O535*H535</f>
        <v>0</v>
      </c>
      <c r="Q535" s="145">
        <v>0.04</v>
      </c>
      <c r="R535" s="145">
        <f>Q535*H535</f>
        <v>0.4</v>
      </c>
      <c r="S535" s="145">
        <v>0</v>
      </c>
      <c r="T535" s="146">
        <f>S535*H535</f>
        <v>0</v>
      </c>
      <c r="AR535" s="147" t="s">
        <v>318</v>
      </c>
      <c r="AT535" s="147" t="s">
        <v>302</v>
      </c>
      <c r="AU535" s="147" t="s">
        <v>90</v>
      </c>
      <c r="AY535" s="17" t="s">
        <v>299</v>
      </c>
      <c r="BE535" s="148">
        <f>IF(N535="základní",J535,0)</f>
        <v>0</v>
      </c>
      <c r="BF535" s="148">
        <f>IF(N535="snížená",J535,0)</f>
        <v>0</v>
      </c>
      <c r="BG535" s="148">
        <f>IF(N535="zákl. přenesená",J535,0)</f>
        <v>0</v>
      </c>
      <c r="BH535" s="148">
        <f>IF(N535="sníž. přenesená",J535,0)</f>
        <v>0</v>
      </c>
      <c r="BI535" s="148">
        <f>IF(N535="nulová",J535,0)</f>
        <v>0</v>
      </c>
      <c r="BJ535" s="17" t="s">
        <v>88</v>
      </c>
      <c r="BK535" s="148">
        <f>ROUND(I535*H535,2)</f>
        <v>0</v>
      </c>
      <c r="BL535" s="17" t="s">
        <v>318</v>
      </c>
      <c r="BM535" s="147" t="s">
        <v>4153</v>
      </c>
    </row>
    <row r="536" spans="2:65" s="1" customFormat="1" ht="19.2">
      <c r="B536" s="32"/>
      <c r="D536" s="149" t="s">
        <v>308</v>
      </c>
      <c r="F536" s="150" t="s">
        <v>4154</v>
      </c>
      <c r="I536" s="151"/>
      <c r="L536" s="32"/>
      <c r="M536" s="152"/>
      <c r="T536" s="56"/>
      <c r="AT536" s="17" t="s">
        <v>308</v>
      </c>
      <c r="AU536" s="17" t="s">
        <v>90</v>
      </c>
    </row>
    <row r="537" spans="2:65" s="12" customFormat="1" ht="20.399999999999999">
      <c r="B537" s="170"/>
      <c r="D537" s="149" t="s">
        <v>1489</v>
      </c>
      <c r="E537" s="171" t="s">
        <v>1</v>
      </c>
      <c r="F537" s="172" t="s">
        <v>4042</v>
      </c>
      <c r="H537" s="171" t="s">
        <v>1</v>
      </c>
      <c r="I537" s="173"/>
      <c r="L537" s="170"/>
      <c r="M537" s="174"/>
      <c r="T537" s="175"/>
      <c r="AT537" s="171" t="s">
        <v>1489</v>
      </c>
      <c r="AU537" s="171" t="s">
        <v>90</v>
      </c>
      <c r="AV537" s="12" t="s">
        <v>88</v>
      </c>
      <c r="AW537" s="12" t="s">
        <v>36</v>
      </c>
      <c r="AX537" s="12" t="s">
        <v>81</v>
      </c>
      <c r="AY537" s="171" t="s">
        <v>299</v>
      </c>
    </row>
    <row r="538" spans="2:65" s="12" customFormat="1">
      <c r="B538" s="170"/>
      <c r="D538" s="149" t="s">
        <v>1489</v>
      </c>
      <c r="E538" s="171" t="s">
        <v>1</v>
      </c>
      <c r="F538" s="172" t="s">
        <v>3899</v>
      </c>
      <c r="H538" s="171" t="s">
        <v>1</v>
      </c>
      <c r="I538" s="173"/>
      <c r="L538" s="170"/>
      <c r="M538" s="174"/>
      <c r="T538" s="175"/>
      <c r="AT538" s="171" t="s">
        <v>1489</v>
      </c>
      <c r="AU538" s="171" t="s">
        <v>90</v>
      </c>
      <c r="AV538" s="12" t="s">
        <v>88</v>
      </c>
      <c r="AW538" s="12" t="s">
        <v>36</v>
      </c>
      <c r="AX538" s="12" t="s">
        <v>81</v>
      </c>
      <c r="AY538" s="171" t="s">
        <v>299</v>
      </c>
    </row>
    <row r="539" spans="2:65" s="13" customFormat="1">
      <c r="B539" s="176"/>
      <c r="D539" s="149" t="s">
        <v>1489</v>
      </c>
      <c r="E539" s="177" t="s">
        <v>1</v>
      </c>
      <c r="F539" s="178" t="s">
        <v>4155</v>
      </c>
      <c r="H539" s="179">
        <v>4</v>
      </c>
      <c r="I539" s="180"/>
      <c r="L539" s="176"/>
      <c r="M539" s="181"/>
      <c r="T539" s="182"/>
      <c r="AT539" s="177" t="s">
        <v>1489</v>
      </c>
      <c r="AU539" s="177" t="s">
        <v>90</v>
      </c>
      <c r="AV539" s="13" t="s">
        <v>90</v>
      </c>
      <c r="AW539" s="13" t="s">
        <v>36</v>
      </c>
      <c r="AX539" s="13" t="s">
        <v>81</v>
      </c>
      <c r="AY539" s="177" t="s">
        <v>299</v>
      </c>
    </row>
    <row r="540" spans="2:65" s="13" customFormat="1">
      <c r="B540" s="176"/>
      <c r="D540" s="149" t="s">
        <v>1489</v>
      </c>
      <c r="E540" s="177" t="s">
        <v>1</v>
      </c>
      <c r="F540" s="178" t="s">
        <v>4156</v>
      </c>
      <c r="H540" s="179">
        <v>6</v>
      </c>
      <c r="I540" s="180"/>
      <c r="L540" s="176"/>
      <c r="M540" s="181"/>
      <c r="T540" s="182"/>
      <c r="AT540" s="177" t="s">
        <v>1489</v>
      </c>
      <c r="AU540" s="177" t="s">
        <v>90</v>
      </c>
      <c r="AV540" s="13" t="s">
        <v>90</v>
      </c>
      <c r="AW540" s="13" t="s">
        <v>36</v>
      </c>
      <c r="AX540" s="13" t="s">
        <v>81</v>
      </c>
      <c r="AY540" s="177" t="s">
        <v>299</v>
      </c>
    </row>
    <row r="541" spans="2:65" s="14" customFormat="1">
      <c r="B541" s="183"/>
      <c r="D541" s="149" t="s">
        <v>1489</v>
      </c>
      <c r="E541" s="184" t="s">
        <v>1</v>
      </c>
      <c r="F541" s="185" t="s">
        <v>1496</v>
      </c>
      <c r="H541" s="186">
        <v>10</v>
      </c>
      <c r="I541" s="187"/>
      <c r="L541" s="183"/>
      <c r="M541" s="188"/>
      <c r="T541" s="189"/>
      <c r="AT541" s="184" t="s">
        <v>1489</v>
      </c>
      <c r="AU541" s="184" t="s">
        <v>90</v>
      </c>
      <c r="AV541" s="14" t="s">
        <v>318</v>
      </c>
      <c r="AW541" s="14" t="s">
        <v>36</v>
      </c>
      <c r="AX541" s="14" t="s">
        <v>88</v>
      </c>
      <c r="AY541" s="184" t="s">
        <v>299</v>
      </c>
    </row>
    <row r="542" spans="2:65" s="1" customFormat="1" ht="24.15" customHeight="1">
      <c r="B542" s="32"/>
      <c r="C542" s="158" t="s">
        <v>732</v>
      </c>
      <c r="D542" s="158" t="s">
        <v>340</v>
      </c>
      <c r="E542" s="159" t="s">
        <v>3798</v>
      </c>
      <c r="F542" s="160" t="s">
        <v>3799</v>
      </c>
      <c r="G542" s="161" t="s">
        <v>598</v>
      </c>
      <c r="H542" s="162">
        <v>10</v>
      </c>
      <c r="I542" s="163"/>
      <c r="J542" s="164">
        <f>ROUND(I542*H542,2)</f>
        <v>0</v>
      </c>
      <c r="K542" s="160" t="s">
        <v>3585</v>
      </c>
      <c r="L542" s="165"/>
      <c r="M542" s="166" t="s">
        <v>1</v>
      </c>
      <c r="N542" s="167" t="s">
        <v>46</v>
      </c>
      <c r="P542" s="145">
        <f>O542*H542</f>
        <v>0</v>
      </c>
      <c r="Q542" s="145">
        <v>1.3299999999999999E-2</v>
      </c>
      <c r="R542" s="145">
        <f>Q542*H542</f>
        <v>0.13300000000000001</v>
      </c>
      <c r="S542" s="145">
        <v>0</v>
      </c>
      <c r="T542" s="146">
        <f>S542*H542</f>
        <v>0</v>
      </c>
      <c r="AR542" s="147" t="s">
        <v>337</v>
      </c>
      <c r="AT542" s="147" t="s">
        <v>340</v>
      </c>
      <c r="AU542" s="147" t="s">
        <v>90</v>
      </c>
      <c r="AY542" s="17" t="s">
        <v>299</v>
      </c>
      <c r="BE542" s="148">
        <f>IF(N542="základní",J542,0)</f>
        <v>0</v>
      </c>
      <c r="BF542" s="148">
        <f>IF(N542="snížená",J542,0)</f>
        <v>0</v>
      </c>
      <c r="BG542" s="148">
        <f>IF(N542="zákl. přenesená",J542,0)</f>
        <v>0</v>
      </c>
      <c r="BH542" s="148">
        <f>IF(N542="sníž. přenesená",J542,0)</f>
        <v>0</v>
      </c>
      <c r="BI542" s="148">
        <f>IF(N542="nulová",J542,0)</f>
        <v>0</v>
      </c>
      <c r="BJ542" s="17" t="s">
        <v>88</v>
      </c>
      <c r="BK542" s="148">
        <f>ROUND(I542*H542,2)</f>
        <v>0</v>
      </c>
      <c r="BL542" s="17" t="s">
        <v>318</v>
      </c>
      <c r="BM542" s="147" t="s">
        <v>4157</v>
      </c>
    </row>
    <row r="543" spans="2:65" s="12" customFormat="1" ht="20.399999999999999">
      <c r="B543" s="170"/>
      <c r="D543" s="149" t="s">
        <v>1489</v>
      </c>
      <c r="E543" s="171" t="s">
        <v>1</v>
      </c>
      <c r="F543" s="172" t="s">
        <v>4042</v>
      </c>
      <c r="H543" s="171" t="s">
        <v>1</v>
      </c>
      <c r="I543" s="173"/>
      <c r="L543" s="170"/>
      <c r="M543" s="174"/>
      <c r="T543" s="175"/>
      <c r="AT543" s="171" t="s">
        <v>1489</v>
      </c>
      <c r="AU543" s="171" t="s">
        <v>90</v>
      </c>
      <c r="AV543" s="12" t="s">
        <v>88</v>
      </c>
      <c r="AW543" s="12" t="s">
        <v>36</v>
      </c>
      <c r="AX543" s="12" t="s">
        <v>81</v>
      </c>
      <c r="AY543" s="171" t="s">
        <v>299</v>
      </c>
    </row>
    <row r="544" spans="2:65" s="12" customFormat="1">
      <c r="B544" s="170"/>
      <c r="D544" s="149" t="s">
        <v>1489</v>
      </c>
      <c r="E544" s="171" t="s">
        <v>1</v>
      </c>
      <c r="F544" s="172" t="s">
        <v>3899</v>
      </c>
      <c r="H544" s="171" t="s">
        <v>1</v>
      </c>
      <c r="I544" s="173"/>
      <c r="L544" s="170"/>
      <c r="M544" s="174"/>
      <c r="T544" s="175"/>
      <c r="AT544" s="171" t="s">
        <v>1489</v>
      </c>
      <c r="AU544" s="171" t="s">
        <v>90</v>
      </c>
      <c r="AV544" s="12" t="s">
        <v>88</v>
      </c>
      <c r="AW544" s="12" t="s">
        <v>36</v>
      </c>
      <c r="AX544" s="12" t="s">
        <v>81</v>
      </c>
      <c r="AY544" s="171" t="s">
        <v>299</v>
      </c>
    </row>
    <row r="545" spans="2:65" s="13" customFormat="1">
      <c r="B545" s="176"/>
      <c r="D545" s="149" t="s">
        <v>1489</v>
      </c>
      <c r="E545" s="177" t="s">
        <v>1</v>
      </c>
      <c r="F545" s="178" t="s">
        <v>4155</v>
      </c>
      <c r="H545" s="179">
        <v>4</v>
      </c>
      <c r="I545" s="180"/>
      <c r="L545" s="176"/>
      <c r="M545" s="181"/>
      <c r="T545" s="182"/>
      <c r="AT545" s="177" t="s">
        <v>1489</v>
      </c>
      <c r="AU545" s="177" t="s">
        <v>90</v>
      </c>
      <c r="AV545" s="13" t="s">
        <v>90</v>
      </c>
      <c r="AW545" s="13" t="s">
        <v>36</v>
      </c>
      <c r="AX545" s="13" t="s">
        <v>81</v>
      </c>
      <c r="AY545" s="177" t="s">
        <v>299</v>
      </c>
    </row>
    <row r="546" spans="2:65" s="13" customFormat="1">
      <c r="B546" s="176"/>
      <c r="D546" s="149" t="s">
        <v>1489</v>
      </c>
      <c r="E546" s="177" t="s">
        <v>1</v>
      </c>
      <c r="F546" s="178" t="s">
        <v>4156</v>
      </c>
      <c r="H546" s="179">
        <v>6</v>
      </c>
      <c r="I546" s="180"/>
      <c r="L546" s="176"/>
      <c r="M546" s="181"/>
      <c r="T546" s="182"/>
      <c r="AT546" s="177" t="s">
        <v>1489</v>
      </c>
      <c r="AU546" s="177" t="s">
        <v>90</v>
      </c>
      <c r="AV546" s="13" t="s">
        <v>90</v>
      </c>
      <c r="AW546" s="13" t="s">
        <v>36</v>
      </c>
      <c r="AX546" s="13" t="s">
        <v>81</v>
      </c>
      <c r="AY546" s="177" t="s">
        <v>299</v>
      </c>
    </row>
    <row r="547" spans="2:65" s="14" customFormat="1">
      <c r="B547" s="183"/>
      <c r="D547" s="149" t="s">
        <v>1489</v>
      </c>
      <c r="E547" s="184" t="s">
        <v>1</v>
      </c>
      <c r="F547" s="185" t="s">
        <v>1496</v>
      </c>
      <c r="H547" s="186">
        <v>10</v>
      </c>
      <c r="I547" s="187"/>
      <c r="L547" s="183"/>
      <c r="M547" s="188"/>
      <c r="T547" s="189"/>
      <c r="AT547" s="184" t="s">
        <v>1489</v>
      </c>
      <c r="AU547" s="184" t="s">
        <v>90</v>
      </c>
      <c r="AV547" s="14" t="s">
        <v>318</v>
      </c>
      <c r="AW547" s="14" t="s">
        <v>36</v>
      </c>
      <c r="AX547" s="14" t="s">
        <v>88</v>
      </c>
      <c r="AY547" s="184" t="s">
        <v>299</v>
      </c>
    </row>
    <row r="548" spans="2:65" s="1" customFormat="1" ht="16.5" customHeight="1">
      <c r="B548" s="32"/>
      <c r="C548" s="158" t="s">
        <v>736</v>
      </c>
      <c r="D548" s="158" t="s">
        <v>340</v>
      </c>
      <c r="E548" s="159" t="s">
        <v>3802</v>
      </c>
      <c r="F548" s="160" t="s">
        <v>4158</v>
      </c>
      <c r="G548" s="161" t="s">
        <v>598</v>
      </c>
      <c r="H548" s="162">
        <v>10</v>
      </c>
      <c r="I548" s="163"/>
      <c r="J548" s="164">
        <f>ROUND(I548*H548,2)</f>
        <v>0</v>
      </c>
      <c r="K548" s="160" t="s">
        <v>3585</v>
      </c>
      <c r="L548" s="165"/>
      <c r="M548" s="166" t="s">
        <v>1</v>
      </c>
      <c r="N548" s="167" t="s">
        <v>46</v>
      </c>
      <c r="P548" s="145">
        <f>O548*H548</f>
        <v>0</v>
      </c>
      <c r="Q548" s="145">
        <v>2.9999999999999997E-4</v>
      </c>
      <c r="R548" s="145">
        <f>Q548*H548</f>
        <v>2.9999999999999996E-3</v>
      </c>
      <c r="S548" s="145">
        <v>0</v>
      </c>
      <c r="T548" s="146">
        <f>S548*H548</f>
        <v>0</v>
      </c>
      <c r="AR548" s="147" t="s">
        <v>337</v>
      </c>
      <c r="AT548" s="147" t="s">
        <v>340</v>
      </c>
      <c r="AU548" s="147" t="s">
        <v>90</v>
      </c>
      <c r="AY548" s="17" t="s">
        <v>299</v>
      </c>
      <c r="BE548" s="148">
        <f>IF(N548="základní",J548,0)</f>
        <v>0</v>
      </c>
      <c r="BF548" s="148">
        <f>IF(N548="snížená",J548,0)</f>
        <v>0</v>
      </c>
      <c r="BG548" s="148">
        <f>IF(N548="zákl. přenesená",J548,0)</f>
        <v>0</v>
      </c>
      <c r="BH548" s="148">
        <f>IF(N548="sníž. přenesená",J548,0)</f>
        <v>0</v>
      </c>
      <c r="BI548" s="148">
        <f>IF(N548="nulová",J548,0)</f>
        <v>0</v>
      </c>
      <c r="BJ548" s="17" t="s">
        <v>88</v>
      </c>
      <c r="BK548" s="148">
        <f>ROUND(I548*H548,2)</f>
        <v>0</v>
      </c>
      <c r="BL548" s="17" t="s">
        <v>318</v>
      </c>
      <c r="BM548" s="147" t="s">
        <v>4159</v>
      </c>
    </row>
    <row r="549" spans="2:65" s="12" customFormat="1" ht="20.399999999999999">
      <c r="B549" s="170"/>
      <c r="D549" s="149" t="s">
        <v>1489</v>
      </c>
      <c r="E549" s="171" t="s">
        <v>1</v>
      </c>
      <c r="F549" s="172" t="s">
        <v>4042</v>
      </c>
      <c r="H549" s="171" t="s">
        <v>1</v>
      </c>
      <c r="I549" s="173"/>
      <c r="L549" s="170"/>
      <c r="M549" s="174"/>
      <c r="T549" s="175"/>
      <c r="AT549" s="171" t="s">
        <v>1489</v>
      </c>
      <c r="AU549" s="171" t="s">
        <v>90</v>
      </c>
      <c r="AV549" s="12" t="s">
        <v>88</v>
      </c>
      <c r="AW549" s="12" t="s">
        <v>36</v>
      </c>
      <c r="AX549" s="12" t="s">
        <v>81</v>
      </c>
      <c r="AY549" s="171" t="s">
        <v>299</v>
      </c>
    </row>
    <row r="550" spans="2:65" s="12" customFormat="1">
      <c r="B550" s="170"/>
      <c r="D550" s="149" t="s">
        <v>1489</v>
      </c>
      <c r="E550" s="171" t="s">
        <v>1</v>
      </c>
      <c r="F550" s="172" t="s">
        <v>3899</v>
      </c>
      <c r="H550" s="171" t="s">
        <v>1</v>
      </c>
      <c r="I550" s="173"/>
      <c r="L550" s="170"/>
      <c r="M550" s="174"/>
      <c r="T550" s="175"/>
      <c r="AT550" s="171" t="s">
        <v>1489</v>
      </c>
      <c r="AU550" s="171" t="s">
        <v>90</v>
      </c>
      <c r="AV550" s="12" t="s">
        <v>88</v>
      </c>
      <c r="AW550" s="12" t="s">
        <v>36</v>
      </c>
      <c r="AX550" s="12" t="s">
        <v>81</v>
      </c>
      <c r="AY550" s="171" t="s">
        <v>299</v>
      </c>
    </row>
    <row r="551" spans="2:65" s="13" customFormat="1">
      <c r="B551" s="176"/>
      <c r="D551" s="149" t="s">
        <v>1489</v>
      </c>
      <c r="E551" s="177" t="s">
        <v>1</v>
      </c>
      <c r="F551" s="178" t="s">
        <v>4155</v>
      </c>
      <c r="H551" s="179">
        <v>4</v>
      </c>
      <c r="I551" s="180"/>
      <c r="L551" s="176"/>
      <c r="M551" s="181"/>
      <c r="T551" s="182"/>
      <c r="AT551" s="177" t="s">
        <v>1489</v>
      </c>
      <c r="AU551" s="177" t="s">
        <v>90</v>
      </c>
      <c r="AV551" s="13" t="s">
        <v>90</v>
      </c>
      <c r="AW551" s="13" t="s">
        <v>36</v>
      </c>
      <c r="AX551" s="13" t="s">
        <v>81</v>
      </c>
      <c r="AY551" s="177" t="s">
        <v>299</v>
      </c>
    </row>
    <row r="552" spans="2:65" s="13" customFormat="1">
      <c r="B552" s="176"/>
      <c r="D552" s="149" t="s">
        <v>1489</v>
      </c>
      <c r="E552" s="177" t="s">
        <v>1</v>
      </c>
      <c r="F552" s="178" t="s">
        <v>4156</v>
      </c>
      <c r="H552" s="179">
        <v>6</v>
      </c>
      <c r="I552" s="180"/>
      <c r="L552" s="176"/>
      <c r="M552" s="181"/>
      <c r="T552" s="182"/>
      <c r="AT552" s="177" t="s">
        <v>1489</v>
      </c>
      <c r="AU552" s="177" t="s">
        <v>90</v>
      </c>
      <c r="AV552" s="13" t="s">
        <v>90</v>
      </c>
      <c r="AW552" s="13" t="s">
        <v>36</v>
      </c>
      <c r="AX552" s="13" t="s">
        <v>81</v>
      </c>
      <c r="AY552" s="177" t="s">
        <v>299</v>
      </c>
    </row>
    <row r="553" spans="2:65" s="14" customFormat="1">
      <c r="B553" s="183"/>
      <c r="D553" s="149" t="s">
        <v>1489</v>
      </c>
      <c r="E553" s="184" t="s">
        <v>1</v>
      </c>
      <c r="F553" s="185" t="s">
        <v>1496</v>
      </c>
      <c r="H553" s="186">
        <v>10</v>
      </c>
      <c r="I553" s="187"/>
      <c r="L553" s="183"/>
      <c r="M553" s="188"/>
      <c r="T553" s="189"/>
      <c r="AT553" s="184" t="s">
        <v>1489</v>
      </c>
      <c r="AU553" s="184" t="s">
        <v>90</v>
      </c>
      <c r="AV553" s="14" t="s">
        <v>318</v>
      </c>
      <c r="AW553" s="14" t="s">
        <v>36</v>
      </c>
      <c r="AX553" s="14" t="s">
        <v>88</v>
      </c>
      <c r="AY553" s="184" t="s">
        <v>299</v>
      </c>
    </row>
    <row r="554" spans="2:65" s="1" customFormat="1" ht="16.5" customHeight="1">
      <c r="B554" s="32"/>
      <c r="C554" s="136" t="s">
        <v>740</v>
      </c>
      <c r="D554" s="136" t="s">
        <v>302</v>
      </c>
      <c r="E554" s="137" t="s">
        <v>4160</v>
      </c>
      <c r="F554" s="138" t="s">
        <v>4161</v>
      </c>
      <c r="G554" s="139" t="s">
        <v>598</v>
      </c>
      <c r="H554" s="140">
        <v>4</v>
      </c>
      <c r="I554" s="141"/>
      <c r="J554" s="142">
        <f>ROUND(I554*H554,2)</f>
        <v>0</v>
      </c>
      <c r="K554" s="138" t="s">
        <v>3585</v>
      </c>
      <c r="L554" s="32"/>
      <c r="M554" s="143" t="s">
        <v>1</v>
      </c>
      <c r="N554" s="144" t="s">
        <v>46</v>
      </c>
      <c r="P554" s="145">
        <f>O554*H554</f>
        <v>0</v>
      </c>
      <c r="Q554" s="145">
        <v>0.05</v>
      </c>
      <c r="R554" s="145">
        <f>Q554*H554</f>
        <v>0.2</v>
      </c>
      <c r="S554" s="145">
        <v>0</v>
      </c>
      <c r="T554" s="146">
        <f>S554*H554</f>
        <v>0</v>
      </c>
      <c r="AR554" s="147" t="s">
        <v>318</v>
      </c>
      <c r="AT554" s="147" t="s">
        <v>302</v>
      </c>
      <c r="AU554" s="147" t="s">
        <v>90</v>
      </c>
      <c r="AY554" s="17" t="s">
        <v>299</v>
      </c>
      <c r="BE554" s="148">
        <f>IF(N554="základní",J554,0)</f>
        <v>0</v>
      </c>
      <c r="BF554" s="148">
        <f>IF(N554="snížená",J554,0)</f>
        <v>0</v>
      </c>
      <c r="BG554" s="148">
        <f>IF(N554="zákl. přenesená",J554,0)</f>
        <v>0</v>
      </c>
      <c r="BH554" s="148">
        <f>IF(N554="sníž. přenesená",J554,0)</f>
        <v>0</v>
      </c>
      <c r="BI554" s="148">
        <f>IF(N554="nulová",J554,0)</f>
        <v>0</v>
      </c>
      <c r="BJ554" s="17" t="s">
        <v>88</v>
      </c>
      <c r="BK554" s="148">
        <f>ROUND(I554*H554,2)</f>
        <v>0</v>
      </c>
      <c r="BL554" s="17" t="s">
        <v>318</v>
      </c>
      <c r="BM554" s="147" t="s">
        <v>4162</v>
      </c>
    </row>
    <row r="555" spans="2:65" s="1" customFormat="1" ht="19.2">
      <c r="B555" s="32"/>
      <c r="D555" s="149" t="s">
        <v>308</v>
      </c>
      <c r="F555" s="150" t="s">
        <v>4154</v>
      </c>
      <c r="I555" s="151"/>
      <c r="L555" s="32"/>
      <c r="M555" s="152"/>
      <c r="T555" s="56"/>
      <c r="AT555" s="17" t="s">
        <v>308</v>
      </c>
      <c r="AU555" s="17" t="s">
        <v>90</v>
      </c>
    </row>
    <row r="556" spans="2:65" s="12" customFormat="1" ht="20.399999999999999">
      <c r="B556" s="170"/>
      <c r="D556" s="149" t="s">
        <v>1489</v>
      </c>
      <c r="E556" s="171" t="s">
        <v>1</v>
      </c>
      <c r="F556" s="172" t="s">
        <v>4042</v>
      </c>
      <c r="H556" s="171" t="s">
        <v>1</v>
      </c>
      <c r="I556" s="173"/>
      <c r="L556" s="170"/>
      <c r="M556" s="174"/>
      <c r="T556" s="175"/>
      <c r="AT556" s="171" t="s">
        <v>1489</v>
      </c>
      <c r="AU556" s="171" t="s">
        <v>90</v>
      </c>
      <c r="AV556" s="12" t="s">
        <v>88</v>
      </c>
      <c r="AW556" s="12" t="s">
        <v>36</v>
      </c>
      <c r="AX556" s="12" t="s">
        <v>81</v>
      </c>
      <c r="AY556" s="171" t="s">
        <v>299</v>
      </c>
    </row>
    <row r="557" spans="2:65" s="13" customFormat="1">
      <c r="B557" s="176"/>
      <c r="D557" s="149" t="s">
        <v>1489</v>
      </c>
      <c r="E557" s="177" t="s">
        <v>1</v>
      </c>
      <c r="F557" s="178" t="s">
        <v>4098</v>
      </c>
      <c r="H557" s="179">
        <v>4</v>
      </c>
      <c r="I557" s="180"/>
      <c r="L557" s="176"/>
      <c r="M557" s="181"/>
      <c r="T557" s="182"/>
      <c r="AT557" s="177" t="s">
        <v>1489</v>
      </c>
      <c r="AU557" s="177" t="s">
        <v>90</v>
      </c>
      <c r="AV557" s="13" t="s">
        <v>90</v>
      </c>
      <c r="AW557" s="13" t="s">
        <v>36</v>
      </c>
      <c r="AX557" s="13" t="s">
        <v>81</v>
      </c>
      <c r="AY557" s="177" t="s">
        <v>299</v>
      </c>
    </row>
    <row r="558" spans="2:65" s="14" customFormat="1">
      <c r="B558" s="183"/>
      <c r="D558" s="149" t="s">
        <v>1489</v>
      </c>
      <c r="E558" s="184" t="s">
        <v>1</v>
      </c>
      <c r="F558" s="185" t="s">
        <v>1496</v>
      </c>
      <c r="H558" s="186">
        <v>4</v>
      </c>
      <c r="I558" s="187"/>
      <c r="L558" s="183"/>
      <c r="M558" s="188"/>
      <c r="T558" s="189"/>
      <c r="AT558" s="184" t="s">
        <v>1489</v>
      </c>
      <c r="AU558" s="184" t="s">
        <v>90</v>
      </c>
      <c r="AV558" s="14" t="s">
        <v>318</v>
      </c>
      <c r="AW558" s="14" t="s">
        <v>36</v>
      </c>
      <c r="AX558" s="14" t="s">
        <v>88</v>
      </c>
      <c r="AY558" s="184" t="s">
        <v>299</v>
      </c>
    </row>
    <row r="559" spans="2:65" s="1" customFormat="1" ht="16.5" customHeight="1">
      <c r="B559" s="32"/>
      <c r="C559" s="158" t="s">
        <v>745</v>
      </c>
      <c r="D559" s="158" t="s">
        <v>340</v>
      </c>
      <c r="E559" s="159" t="s">
        <v>4163</v>
      </c>
      <c r="F559" s="160" t="s">
        <v>4164</v>
      </c>
      <c r="G559" s="161" t="s">
        <v>598</v>
      </c>
      <c r="H559" s="162">
        <v>4</v>
      </c>
      <c r="I559" s="163"/>
      <c r="J559" s="164">
        <f>ROUND(I559*H559,2)</f>
        <v>0</v>
      </c>
      <c r="K559" s="160" t="s">
        <v>3585</v>
      </c>
      <c r="L559" s="165"/>
      <c r="M559" s="166" t="s">
        <v>1</v>
      </c>
      <c r="N559" s="167" t="s">
        <v>46</v>
      </c>
      <c r="P559" s="145">
        <f>O559*H559</f>
        <v>0</v>
      </c>
      <c r="Q559" s="145">
        <v>2.9499999999999998E-2</v>
      </c>
      <c r="R559" s="145">
        <f>Q559*H559</f>
        <v>0.11799999999999999</v>
      </c>
      <c r="S559" s="145">
        <v>0</v>
      </c>
      <c r="T559" s="146">
        <f>S559*H559</f>
        <v>0</v>
      </c>
      <c r="AR559" s="147" t="s">
        <v>337</v>
      </c>
      <c r="AT559" s="147" t="s">
        <v>340</v>
      </c>
      <c r="AU559" s="147" t="s">
        <v>90</v>
      </c>
      <c r="AY559" s="17" t="s">
        <v>299</v>
      </c>
      <c r="BE559" s="148">
        <f>IF(N559="základní",J559,0)</f>
        <v>0</v>
      </c>
      <c r="BF559" s="148">
        <f>IF(N559="snížená",J559,0)</f>
        <v>0</v>
      </c>
      <c r="BG559" s="148">
        <f>IF(N559="zákl. přenesená",J559,0)</f>
        <v>0</v>
      </c>
      <c r="BH559" s="148">
        <f>IF(N559="sníž. přenesená",J559,0)</f>
        <v>0</v>
      </c>
      <c r="BI559" s="148">
        <f>IF(N559="nulová",J559,0)</f>
        <v>0</v>
      </c>
      <c r="BJ559" s="17" t="s">
        <v>88</v>
      </c>
      <c r="BK559" s="148">
        <f>ROUND(I559*H559,2)</f>
        <v>0</v>
      </c>
      <c r="BL559" s="17" t="s">
        <v>318</v>
      </c>
      <c r="BM559" s="147" t="s">
        <v>4165</v>
      </c>
    </row>
    <row r="560" spans="2:65" s="12" customFormat="1" ht="20.399999999999999">
      <c r="B560" s="170"/>
      <c r="D560" s="149" t="s">
        <v>1489</v>
      </c>
      <c r="E560" s="171" t="s">
        <v>1</v>
      </c>
      <c r="F560" s="172" t="s">
        <v>4042</v>
      </c>
      <c r="H560" s="171" t="s">
        <v>1</v>
      </c>
      <c r="I560" s="173"/>
      <c r="L560" s="170"/>
      <c r="M560" s="174"/>
      <c r="T560" s="175"/>
      <c r="AT560" s="171" t="s">
        <v>1489</v>
      </c>
      <c r="AU560" s="171" t="s">
        <v>90</v>
      </c>
      <c r="AV560" s="12" t="s">
        <v>88</v>
      </c>
      <c r="AW560" s="12" t="s">
        <v>36</v>
      </c>
      <c r="AX560" s="12" t="s">
        <v>81</v>
      </c>
      <c r="AY560" s="171" t="s">
        <v>299</v>
      </c>
    </row>
    <row r="561" spans="2:65" s="12" customFormat="1">
      <c r="B561" s="170"/>
      <c r="D561" s="149" t="s">
        <v>1489</v>
      </c>
      <c r="E561" s="171" t="s">
        <v>1</v>
      </c>
      <c r="F561" s="172" t="s">
        <v>3899</v>
      </c>
      <c r="H561" s="171" t="s">
        <v>1</v>
      </c>
      <c r="I561" s="173"/>
      <c r="L561" s="170"/>
      <c r="M561" s="174"/>
      <c r="T561" s="175"/>
      <c r="AT561" s="171" t="s">
        <v>1489</v>
      </c>
      <c r="AU561" s="171" t="s">
        <v>90</v>
      </c>
      <c r="AV561" s="12" t="s">
        <v>88</v>
      </c>
      <c r="AW561" s="12" t="s">
        <v>36</v>
      </c>
      <c r="AX561" s="12" t="s">
        <v>81</v>
      </c>
      <c r="AY561" s="171" t="s">
        <v>299</v>
      </c>
    </row>
    <row r="562" spans="2:65" s="13" customFormat="1">
      <c r="B562" s="176"/>
      <c r="D562" s="149" t="s">
        <v>1489</v>
      </c>
      <c r="E562" s="177" t="s">
        <v>1</v>
      </c>
      <c r="F562" s="178" t="s">
        <v>4145</v>
      </c>
      <c r="H562" s="179">
        <v>4</v>
      </c>
      <c r="I562" s="180"/>
      <c r="L562" s="176"/>
      <c r="M562" s="181"/>
      <c r="T562" s="182"/>
      <c r="AT562" s="177" t="s">
        <v>1489</v>
      </c>
      <c r="AU562" s="177" t="s">
        <v>90</v>
      </c>
      <c r="AV562" s="13" t="s">
        <v>90</v>
      </c>
      <c r="AW562" s="13" t="s">
        <v>36</v>
      </c>
      <c r="AX562" s="13" t="s">
        <v>81</v>
      </c>
      <c r="AY562" s="177" t="s">
        <v>299</v>
      </c>
    </row>
    <row r="563" spans="2:65" s="14" customFormat="1">
      <c r="B563" s="183"/>
      <c r="D563" s="149" t="s">
        <v>1489</v>
      </c>
      <c r="E563" s="184" t="s">
        <v>1</v>
      </c>
      <c r="F563" s="185" t="s">
        <v>1496</v>
      </c>
      <c r="H563" s="186">
        <v>4</v>
      </c>
      <c r="I563" s="187"/>
      <c r="L563" s="183"/>
      <c r="M563" s="188"/>
      <c r="T563" s="189"/>
      <c r="AT563" s="184" t="s">
        <v>1489</v>
      </c>
      <c r="AU563" s="184" t="s">
        <v>90</v>
      </c>
      <c r="AV563" s="14" t="s">
        <v>318</v>
      </c>
      <c r="AW563" s="14" t="s">
        <v>36</v>
      </c>
      <c r="AX563" s="14" t="s">
        <v>88</v>
      </c>
      <c r="AY563" s="184" t="s">
        <v>299</v>
      </c>
    </row>
    <row r="564" spans="2:65" s="1" customFormat="1" ht="21.75" customHeight="1">
      <c r="B564" s="32"/>
      <c r="C564" s="158" t="s">
        <v>749</v>
      </c>
      <c r="D564" s="158" t="s">
        <v>340</v>
      </c>
      <c r="E564" s="159" t="s">
        <v>4166</v>
      </c>
      <c r="F564" s="160" t="s">
        <v>4167</v>
      </c>
      <c r="G564" s="161" t="s">
        <v>598</v>
      </c>
      <c r="H564" s="162">
        <v>4</v>
      </c>
      <c r="I564" s="163"/>
      <c r="J564" s="164">
        <f>ROUND(I564*H564,2)</f>
        <v>0</v>
      </c>
      <c r="K564" s="160" t="s">
        <v>3585</v>
      </c>
      <c r="L564" s="165"/>
      <c r="M564" s="166" t="s">
        <v>1</v>
      </c>
      <c r="N564" s="167" t="s">
        <v>46</v>
      </c>
      <c r="P564" s="145">
        <f>O564*H564</f>
        <v>0</v>
      </c>
      <c r="Q564" s="145">
        <v>2.5000000000000001E-3</v>
      </c>
      <c r="R564" s="145">
        <f>Q564*H564</f>
        <v>0.01</v>
      </c>
      <c r="S564" s="145">
        <v>0</v>
      </c>
      <c r="T564" s="146">
        <f>S564*H564</f>
        <v>0</v>
      </c>
      <c r="AR564" s="147" t="s">
        <v>337</v>
      </c>
      <c r="AT564" s="147" t="s">
        <v>340</v>
      </c>
      <c r="AU564" s="147" t="s">
        <v>90</v>
      </c>
      <c r="AY564" s="17" t="s">
        <v>299</v>
      </c>
      <c r="BE564" s="148">
        <f>IF(N564="základní",J564,0)</f>
        <v>0</v>
      </c>
      <c r="BF564" s="148">
        <f>IF(N564="snížená",J564,0)</f>
        <v>0</v>
      </c>
      <c r="BG564" s="148">
        <f>IF(N564="zákl. přenesená",J564,0)</f>
        <v>0</v>
      </c>
      <c r="BH564" s="148">
        <f>IF(N564="sníž. přenesená",J564,0)</f>
        <v>0</v>
      </c>
      <c r="BI564" s="148">
        <f>IF(N564="nulová",J564,0)</f>
        <v>0</v>
      </c>
      <c r="BJ564" s="17" t="s">
        <v>88</v>
      </c>
      <c r="BK564" s="148">
        <f>ROUND(I564*H564,2)</f>
        <v>0</v>
      </c>
      <c r="BL564" s="17" t="s">
        <v>318</v>
      </c>
      <c r="BM564" s="147" t="s">
        <v>4168</v>
      </c>
    </row>
    <row r="565" spans="2:65" s="12" customFormat="1" ht="20.399999999999999">
      <c r="B565" s="170"/>
      <c r="D565" s="149" t="s">
        <v>1489</v>
      </c>
      <c r="E565" s="171" t="s">
        <v>1</v>
      </c>
      <c r="F565" s="172" t="s">
        <v>4042</v>
      </c>
      <c r="H565" s="171" t="s">
        <v>1</v>
      </c>
      <c r="I565" s="173"/>
      <c r="L565" s="170"/>
      <c r="M565" s="174"/>
      <c r="T565" s="175"/>
      <c r="AT565" s="171" t="s">
        <v>1489</v>
      </c>
      <c r="AU565" s="171" t="s">
        <v>90</v>
      </c>
      <c r="AV565" s="12" t="s">
        <v>88</v>
      </c>
      <c r="AW565" s="12" t="s">
        <v>36</v>
      </c>
      <c r="AX565" s="12" t="s">
        <v>81</v>
      </c>
      <c r="AY565" s="171" t="s">
        <v>299</v>
      </c>
    </row>
    <row r="566" spans="2:65" s="12" customFormat="1">
      <c r="B566" s="170"/>
      <c r="D566" s="149" t="s">
        <v>1489</v>
      </c>
      <c r="E566" s="171" t="s">
        <v>1</v>
      </c>
      <c r="F566" s="172" t="s">
        <v>3899</v>
      </c>
      <c r="H566" s="171" t="s">
        <v>1</v>
      </c>
      <c r="I566" s="173"/>
      <c r="L566" s="170"/>
      <c r="M566" s="174"/>
      <c r="T566" s="175"/>
      <c r="AT566" s="171" t="s">
        <v>1489</v>
      </c>
      <c r="AU566" s="171" t="s">
        <v>90</v>
      </c>
      <c r="AV566" s="12" t="s">
        <v>88</v>
      </c>
      <c r="AW566" s="12" t="s">
        <v>36</v>
      </c>
      <c r="AX566" s="12" t="s">
        <v>81</v>
      </c>
      <c r="AY566" s="171" t="s">
        <v>299</v>
      </c>
    </row>
    <row r="567" spans="2:65" s="13" customFormat="1">
      <c r="B567" s="176"/>
      <c r="D567" s="149" t="s">
        <v>1489</v>
      </c>
      <c r="E567" s="177" t="s">
        <v>1</v>
      </c>
      <c r="F567" s="178" t="s">
        <v>4145</v>
      </c>
      <c r="H567" s="179">
        <v>4</v>
      </c>
      <c r="I567" s="180"/>
      <c r="L567" s="176"/>
      <c r="M567" s="181"/>
      <c r="T567" s="182"/>
      <c r="AT567" s="177" t="s">
        <v>1489</v>
      </c>
      <c r="AU567" s="177" t="s">
        <v>90</v>
      </c>
      <c r="AV567" s="13" t="s">
        <v>90</v>
      </c>
      <c r="AW567" s="13" t="s">
        <v>36</v>
      </c>
      <c r="AX567" s="13" t="s">
        <v>81</v>
      </c>
      <c r="AY567" s="177" t="s">
        <v>299</v>
      </c>
    </row>
    <row r="568" spans="2:65" s="14" customFormat="1">
      <c r="B568" s="183"/>
      <c r="D568" s="149" t="s">
        <v>1489</v>
      </c>
      <c r="E568" s="184" t="s">
        <v>1</v>
      </c>
      <c r="F568" s="185" t="s">
        <v>1496</v>
      </c>
      <c r="H568" s="186">
        <v>4</v>
      </c>
      <c r="I568" s="187"/>
      <c r="L568" s="183"/>
      <c r="M568" s="188"/>
      <c r="T568" s="189"/>
      <c r="AT568" s="184" t="s">
        <v>1489</v>
      </c>
      <c r="AU568" s="184" t="s">
        <v>90</v>
      </c>
      <c r="AV568" s="14" t="s">
        <v>318</v>
      </c>
      <c r="AW568" s="14" t="s">
        <v>36</v>
      </c>
      <c r="AX568" s="14" t="s">
        <v>88</v>
      </c>
      <c r="AY568" s="184" t="s">
        <v>299</v>
      </c>
    </row>
    <row r="569" spans="2:65" s="1" customFormat="1" ht="16.5" customHeight="1">
      <c r="B569" s="32"/>
      <c r="C569" s="136" t="s">
        <v>753</v>
      </c>
      <c r="D569" s="136" t="s">
        <v>302</v>
      </c>
      <c r="E569" s="137" t="s">
        <v>3881</v>
      </c>
      <c r="F569" s="138" t="s">
        <v>4169</v>
      </c>
      <c r="G569" s="139" t="s">
        <v>647</v>
      </c>
      <c r="H569" s="140">
        <v>95.19</v>
      </c>
      <c r="I569" s="141"/>
      <c r="J569" s="142">
        <f>ROUND(I569*H569,2)</f>
        <v>0</v>
      </c>
      <c r="K569" s="138" t="s">
        <v>3585</v>
      </c>
      <c r="L569" s="32"/>
      <c r="M569" s="143" t="s">
        <v>1</v>
      </c>
      <c r="N569" s="144" t="s">
        <v>46</v>
      </c>
      <c r="P569" s="145">
        <f>O569*H569</f>
        <v>0</v>
      </c>
      <c r="Q569" s="145">
        <v>0</v>
      </c>
      <c r="R569" s="145">
        <f>Q569*H569</f>
        <v>0</v>
      </c>
      <c r="S569" s="145">
        <v>0</v>
      </c>
      <c r="T569" s="146">
        <f>S569*H569</f>
        <v>0</v>
      </c>
      <c r="AR569" s="147" t="s">
        <v>318</v>
      </c>
      <c r="AT569" s="147" t="s">
        <v>302</v>
      </c>
      <c r="AU569" s="147" t="s">
        <v>90</v>
      </c>
      <c r="AY569" s="17" t="s">
        <v>299</v>
      </c>
      <c r="BE569" s="148">
        <f>IF(N569="základní",J569,0)</f>
        <v>0</v>
      </c>
      <c r="BF569" s="148">
        <f>IF(N569="snížená",J569,0)</f>
        <v>0</v>
      </c>
      <c r="BG569" s="148">
        <f>IF(N569="zákl. přenesená",J569,0)</f>
        <v>0</v>
      </c>
      <c r="BH569" s="148">
        <f>IF(N569="sníž. přenesená",J569,0)</f>
        <v>0</v>
      </c>
      <c r="BI569" s="148">
        <f>IF(N569="nulová",J569,0)</f>
        <v>0</v>
      </c>
      <c r="BJ569" s="17" t="s">
        <v>88</v>
      </c>
      <c r="BK569" s="148">
        <f>ROUND(I569*H569,2)</f>
        <v>0</v>
      </c>
      <c r="BL569" s="17" t="s">
        <v>318</v>
      </c>
      <c r="BM569" s="147" t="s">
        <v>4170</v>
      </c>
    </row>
    <row r="570" spans="2:65" s="12" customFormat="1">
      <c r="B570" s="170"/>
      <c r="D570" s="149" t="s">
        <v>1489</v>
      </c>
      <c r="E570" s="171" t="s">
        <v>1</v>
      </c>
      <c r="F570" s="172" t="s">
        <v>3899</v>
      </c>
      <c r="H570" s="171" t="s">
        <v>1</v>
      </c>
      <c r="I570" s="173"/>
      <c r="L570" s="170"/>
      <c r="M570" s="174"/>
      <c r="T570" s="175"/>
      <c r="AT570" s="171" t="s">
        <v>1489</v>
      </c>
      <c r="AU570" s="171" t="s">
        <v>90</v>
      </c>
      <c r="AV570" s="12" t="s">
        <v>88</v>
      </c>
      <c r="AW570" s="12" t="s">
        <v>36</v>
      </c>
      <c r="AX570" s="12" t="s">
        <v>81</v>
      </c>
      <c r="AY570" s="171" t="s">
        <v>299</v>
      </c>
    </row>
    <row r="571" spans="2:65" s="13" customFormat="1">
      <c r="B571" s="176"/>
      <c r="D571" s="149" t="s">
        <v>1489</v>
      </c>
      <c r="E571" s="177" t="s">
        <v>1</v>
      </c>
      <c r="F571" s="178" t="s">
        <v>4171</v>
      </c>
      <c r="H571" s="179">
        <v>95.19</v>
      </c>
      <c r="I571" s="180"/>
      <c r="L571" s="176"/>
      <c r="M571" s="181"/>
      <c r="T571" s="182"/>
      <c r="AT571" s="177" t="s">
        <v>1489</v>
      </c>
      <c r="AU571" s="177" t="s">
        <v>90</v>
      </c>
      <c r="AV571" s="13" t="s">
        <v>90</v>
      </c>
      <c r="AW571" s="13" t="s">
        <v>36</v>
      </c>
      <c r="AX571" s="13" t="s">
        <v>81</v>
      </c>
      <c r="AY571" s="177" t="s">
        <v>299</v>
      </c>
    </row>
    <row r="572" spans="2:65" s="14" customFormat="1">
      <c r="B572" s="183"/>
      <c r="D572" s="149" t="s">
        <v>1489</v>
      </c>
      <c r="E572" s="184" t="s">
        <v>1</v>
      </c>
      <c r="F572" s="185" t="s">
        <v>1496</v>
      </c>
      <c r="H572" s="186">
        <v>95.19</v>
      </c>
      <c r="I572" s="187"/>
      <c r="L572" s="183"/>
      <c r="M572" s="188"/>
      <c r="T572" s="189"/>
      <c r="AT572" s="184" t="s">
        <v>1489</v>
      </c>
      <c r="AU572" s="184" t="s">
        <v>90</v>
      </c>
      <c r="AV572" s="14" t="s">
        <v>318</v>
      </c>
      <c r="AW572" s="14" t="s">
        <v>36</v>
      </c>
      <c r="AX572" s="14" t="s">
        <v>88</v>
      </c>
      <c r="AY572" s="184" t="s">
        <v>299</v>
      </c>
    </row>
    <row r="573" spans="2:65" s="1" customFormat="1" ht="21.75" customHeight="1">
      <c r="B573" s="32"/>
      <c r="C573" s="136" t="s">
        <v>757</v>
      </c>
      <c r="D573" s="136" t="s">
        <v>302</v>
      </c>
      <c r="E573" s="137" t="s">
        <v>3788</v>
      </c>
      <c r="F573" s="138" t="s">
        <v>3789</v>
      </c>
      <c r="G573" s="139" t="s">
        <v>647</v>
      </c>
      <c r="H573" s="140">
        <v>846.36</v>
      </c>
      <c r="I573" s="141"/>
      <c r="J573" s="142">
        <f>ROUND(I573*H573,2)</f>
        <v>0</v>
      </c>
      <c r="K573" s="138" t="s">
        <v>3585</v>
      </c>
      <c r="L573" s="32"/>
      <c r="M573" s="143" t="s">
        <v>1</v>
      </c>
      <c r="N573" s="144" t="s">
        <v>46</v>
      </c>
      <c r="P573" s="145">
        <f>O573*H573</f>
        <v>0</v>
      </c>
      <c r="Q573" s="145">
        <v>0</v>
      </c>
      <c r="R573" s="145">
        <f>Q573*H573</f>
        <v>0</v>
      </c>
      <c r="S573" s="145">
        <v>0</v>
      </c>
      <c r="T573" s="146">
        <f>S573*H573</f>
        <v>0</v>
      </c>
      <c r="AR573" s="147" t="s">
        <v>318</v>
      </c>
      <c r="AT573" s="147" t="s">
        <v>302</v>
      </c>
      <c r="AU573" s="147" t="s">
        <v>90</v>
      </c>
      <c r="AY573" s="17" t="s">
        <v>299</v>
      </c>
      <c r="BE573" s="148">
        <f>IF(N573="základní",J573,0)</f>
        <v>0</v>
      </c>
      <c r="BF573" s="148">
        <f>IF(N573="snížená",J573,0)</f>
        <v>0</v>
      </c>
      <c r="BG573" s="148">
        <f>IF(N573="zákl. přenesená",J573,0)</f>
        <v>0</v>
      </c>
      <c r="BH573" s="148">
        <f>IF(N573="sníž. přenesená",J573,0)</f>
        <v>0</v>
      </c>
      <c r="BI573" s="148">
        <f>IF(N573="nulová",J573,0)</f>
        <v>0</v>
      </c>
      <c r="BJ573" s="17" t="s">
        <v>88</v>
      </c>
      <c r="BK573" s="148">
        <f>ROUND(I573*H573,2)</f>
        <v>0</v>
      </c>
      <c r="BL573" s="17" t="s">
        <v>318</v>
      </c>
      <c r="BM573" s="147" t="s">
        <v>4172</v>
      </c>
    </row>
    <row r="574" spans="2:65" s="12" customFormat="1">
      <c r="B574" s="170"/>
      <c r="D574" s="149" t="s">
        <v>1489</v>
      </c>
      <c r="E574" s="171" t="s">
        <v>1</v>
      </c>
      <c r="F574" s="172" t="s">
        <v>3899</v>
      </c>
      <c r="H574" s="171" t="s">
        <v>1</v>
      </c>
      <c r="I574" s="173"/>
      <c r="L574" s="170"/>
      <c r="M574" s="174"/>
      <c r="T574" s="175"/>
      <c r="AT574" s="171" t="s">
        <v>1489</v>
      </c>
      <c r="AU574" s="171" t="s">
        <v>90</v>
      </c>
      <c r="AV574" s="12" t="s">
        <v>88</v>
      </c>
      <c r="AW574" s="12" t="s">
        <v>36</v>
      </c>
      <c r="AX574" s="12" t="s">
        <v>81</v>
      </c>
      <c r="AY574" s="171" t="s">
        <v>299</v>
      </c>
    </row>
    <row r="575" spans="2:65" s="13" customFormat="1">
      <c r="B575" s="176"/>
      <c r="D575" s="149" t="s">
        <v>1489</v>
      </c>
      <c r="E575" s="177" t="s">
        <v>1</v>
      </c>
      <c r="F575" s="178" t="s">
        <v>4173</v>
      </c>
      <c r="H575" s="179">
        <v>846.36</v>
      </c>
      <c r="I575" s="180"/>
      <c r="L575" s="176"/>
      <c r="M575" s="181"/>
      <c r="T575" s="182"/>
      <c r="AT575" s="177" t="s">
        <v>1489</v>
      </c>
      <c r="AU575" s="177" t="s">
        <v>90</v>
      </c>
      <c r="AV575" s="13" t="s">
        <v>90</v>
      </c>
      <c r="AW575" s="13" t="s">
        <v>36</v>
      </c>
      <c r="AX575" s="13" t="s">
        <v>81</v>
      </c>
      <c r="AY575" s="177" t="s">
        <v>299</v>
      </c>
    </row>
    <row r="576" spans="2:65" s="14" customFormat="1">
      <c r="B576" s="183"/>
      <c r="D576" s="149" t="s">
        <v>1489</v>
      </c>
      <c r="E576" s="184" t="s">
        <v>1</v>
      </c>
      <c r="F576" s="185" t="s">
        <v>1496</v>
      </c>
      <c r="H576" s="186">
        <v>846.36</v>
      </c>
      <c r="I576" s="187"/>
      <c r="L576" s="183"/>
      <c r="M576" s="188"/>
      <c r="T576" s="189"/>
      <c r="AT576" s="184" t="s">
        <v>1489</v>
      </c>
      <c r="AU576" s="184" t="s">
        <v>90</v>
      </c>
      <c r="AV576" s="14" t="s">
        <v>318</v>
      </c>
      <c r="AW576" s="14" t="s">
        <v>36</v>
      </c>
      <c r="AX576" s="14" t="s">
        <v>88</v>
      </c>
      <c r="AY576" s="184" t="s">
        <v>299</v>
      </c>
    </row>
    <row r="577" spans="2:65" s="1" customFormat="1" ht="24.15" customHeight="1">
      <c r="B577" s="32"/>
      <c r="C577" s="136" t="s">
        <v>763</v>
      </c>
      <c r="D577" s="136" t="s">
        <v>302</v>
      </c>
      <c r="E577" s="137" t="s">
        <v>3792</v>
      </c>
      <c r="F577" s="138" t="s">
        <v>3793</v>
      </c>
      <c r="G577" s="139" t="s">
        <v>647</v>
      </c>
      <c r="H577" s="140">
        <v>941.55</v>
      </c>
      <c r="I577" s="141"/>
      <c r="J577" s="142">
        <f>ROUND(I577*H577,2)</f>
        <v>0</v>
      </c>
      <c r="K577" s="138" t="s">
        <v>3585</v>
      </c>
      <c r="L577" s="32"/>
      <c r="M577" s="143" t="s">
        <v>1</v>
      </c>
      <c r="N577" s="144" t="s">
        <v>46</v>
      </c>
      <c r="P577" s="145">
        <f>O577*H577</f>
        <v>0</v>
      </c>
      <c r="Q577" s="145">
        <v>0</v>
      </c>
      <c r="R577" s="145">
        <f>Q577*H577</f>
        <v>0</v>
      </c>
      <c r="S577" s="145">
        <v>0</v>
      </c>
      <c r="T577" s="146">
        <f>S577*H577</f>
        <v>0</v>
      </c>
      <c r="AR577" s="147" t="s">
        <v>318</v>
      </c>
      <c r="AT577" s="147" t="s">
        <v>302</v>
      </c>
      <c r="AU577" s="147" t="s">
        <v>90</v>
      </c>
      <c r="AY577" s="17" t="s">
        <v>299</v>
      </c>
      <c r="BE577" s="148">
        <f>IF(N577="základní",J577,0)</f>
        <v>0</v>
      </c>
      <c r="BF577" s="148">
        <f>IF(N577="snížená",J577,0)</f>
        <v>0</v>
      </c>
      <c r="BG577" s="148">
        <f>IF(N577="zákl. přenesená",J577,0)</f>
        <v>0</v>
      </c>
      <c r="BH577" s="148">
        <f>IF(N577="sníž. přenesená",J577,0)</f>
        <v>0</v>
      </c>
      <c r="BI577" s="148">
        <f>IF(N577="nulová",J577,0)</f>
        <v>0</v>
      </c>
      <c r="BJ577" s="17" t="s">
        <v>88</v>
      </c>
      <c r="BK577" s="148">
        <f>ROUND(I577*H577,2)</f>
        <v>0</v>
      </c>
      <c r="BL577" s="17" t="s">
        <v>318</v>
      </c>
      <c r="BM577" s="147" t="s">
        <v>4174</v>
      </c>
    </row>
    <row r="578" spans="2:65" s="12" customFormat="1">
      <c r="B578" s="170"/>
      <c r="D578" s="149" t="s">
        <v>1489</v>
      </c>
      <c r="E578" s="171" t="s">
        <v>1</v>
      </c>
      <c r="F578" s="172" t="s">
        <v>3899</v>
      </c>
      <c r="H578" s="171" t="s">
        <v>1</v>
      </c>
      <c r="I578" s="173"/>
      <c r="L578" s="170"/>
      <c r="M578" s="174"/>
      <c r="T578" s="175"/>
      <c r="AT578" s="171" t="s">
        <v>1489</v>
      </c>
      <c r="AU578" s="171" t="s">
        <v>90</v>
      </c>
      <c r="AV578" s="12" t="s">
        <v>88</v>
      </c>
      <c r="AW578" s="12" t="s">
        <v>36</v>
      </c>
      <c r="AX578" s="12" t="s">
        <v>81</v>
      </c>
      <c r="AY578" s="171" t="s">
        <v>299</v>
      </c>
    </row>
    <row r="579" spans="2:65" s="13" customFormat="1">
      <c r="B579" s="176"/>
      <c r="D579" s="149" t="s">
        <v>1489</v>
      </c>
      <c r="E579" s="177" t="s">
        <v>1</v>
      </c>
      <c r="F579" s="178" t="s">
        <v>4171</v>
      </c>
      <c r="H579" s="179">
        <v>95.19</v>
      </c>
      <c r="I579" s="180"/>
      <c r="L579" s="176"/>
      <c r="M579" s="181"/>
      <c r="T579" s="182"/>
      <c r="AT579" s="177" t="s">
        <v>1489</v>
      </c>
      <c r="AU579" s="177" t="s">
        <v>90</v>
      </c>
      <c r="AV579" s="13" t="s">
        <v>90</v>
      </c>
      <c r="AW579" s="13" t="s">
        <v>36</v>
      </c>
      <c r="AX579" s="13" t="s">
        <v>81</v>
      </c>
      <c r="AY579" s="177" t="s">
        <v>299</v>
      </c>
    </row>
    <row r="580" spans="2:65" s="13" customFormat="1">
      <c r="B580" s="176"/>
      <c r="D580" s="149" t="s">
        <v>1489</v>
      </c>
      <c r="E580" s="177" t="s">
        <v>1</v>
      </c>
      <c r="F580" s="178" t="s">
        <v>4173</v>
      </c>
      <c r="H580" s="179">
        <v>846.36</v>
      </c>
      <c r="I580" s="180"/>
      <c r="L580" s="176"/>
      <c r="M580" s="181"/>
      <c r="T580" s="182"/>
      <c r="AT580" s="177" t="s">
        <v>1489</v>
      </c>
      <c r="AU580" s="177" t="s">
        <v>90</v>
      </c>
      <c r="AV580" s="13" t="s">
        <v>90</v>
      </c>
      <c r="AW580" s="13" t="s">
        <v>36</v>
      </c>
      <c r="AX580" s="13" t="s">
        <v>81</v>
      </c>
      <c r="AY580" s="177" t="s">
        <v>299</v>
      </c>
    </row>
    <row r="581" spans="2:65" s="14" customFormat="1">
      <c r="B581" s="183"/>
      <c r="D581" s="149" t="s">
        <v>1489</v>
      </c>
      <c r="E581" s="184" t="s">
        <v>1</v>
      </c>
      <c r="F581" s="185" t="s">
        <v>1496</v>
      </c>
      <c r="H581" s="186">
        <v>941.55</v>
      </c>
      <c r="I581" s="187"/>
      <c r="L581" s="183"/>
      <c r="M581" s="188"/>
      <c r="T581" s="189"/>
      <c r="AT581" s="184" t="s">
        <v>1489</v>
      </c>
      <c r="AU581" s="184" t="s">
        <v>90</v>
      </c>
      <c r="AV581" s="14" t="s">
        <v>318</v>
      </c>
      <c r="AW581" s="14" t="s">
        <v>36</v>
      </c>
      <c r="AX581" s="14" t="s">
        <v>88</v>
      </c>
      <c r="AY581" s="184" t="s">
        <v>299</v>
      </c>
    </row>
    <row r="582" spans="2:65" s="1" customFormat="1" ht="24.15" customHeight="1">
      <c r="B582" s="32"/>
      <c r="C582" s="136" t="s">
        <v>767</v>
      </c>
      <c r="D582" s="136" t="s">
        <v>302</v>
      </c>
      <c r="E582" s="137" t="s">
        <v>1746</v>
      </c>
      <c r="F582" s="138" t="s">
        <v>1747</v>
      </c>
      <c r="G582" s="139" t="s">
        <v>598</v>
      </c>
      <c r="H582" s="140">
        <v>5</v>
      </c>
      <c r="I582" s="141"/>
      <c r="J582" s="142">
        <f>ROUND(I582*H582,2)</f>
        <v>0</v>
      </c>
      <c r="K582" s="138" t="s">
        <v>3585</v>
      </c>
      <c r="L582" s="32"/>
      <c r="M582" s="143" t="s">
        <v>1</v>
      </c>
      <c r="N582" s="144" t="s">
        <v>46</v>
      </c>
      <c r="P582" s="145">
        <f>O582*H582</f>
        <v>0</v>
      </c>
      <c r="Q582" s="145">
        <v>0.45937</v>
      </c>
      <c r="R582" s="145">
        <f>Q582*H582</f>
        <v>2.2968500000000001</v>
      </c>
      <c r="S582" s="145">
        <v>0</v>
      </c>
      <c r="T582" s="146">
        <f>S582*H582</f>
        <v>0</v>
      </c>
      <c r="AR582" s="147" t="s">
        <v>318</v>
      </c>
      <c r="AT582" s="147" t="s">
        <v>302</v>
      </c>
      <c r="AU582" s="147" t="s">
        <v>90</v>
      </c>
      <c r="AY582" s="17" t="s">
        <v>299</v>
      </c>
      <c r="BE582" s="148">
        <f>IF(N582="základní",J582,0)</f>
        <v>0</v>
      </c>
      <c r="BF582" s="148">
        <f>IF(N582="snížená",J582,0)</f>
        <v>0</v>
      </c>
      <c r="BG582" s="148">
        <f>IF(N582="zákl. přenesená",J582,0)</f>
        <v>0</v>
      </c>
      <c r="BH582" s="148">
        <f>IF(N582="sníž. přenesená",J582,0)</f>
        <v>0</v>
      </c>
      <c r="BI582" s="148">
        <f>IF(N582="nulová",J582,0)</f>
        <v>0</v>
      </c>
      <c r="BJ582" s="17" t="s">
        <v>88</v>
      </c>
      <c r="BK582" s="148">
        <f>ROUND(I582*H582,2)</f>
        <v>0</v>
      </c>
      <c r="BL582" s="17" t="s">
        <v>318</v>
      </c>
      <c r="BM582" s="147" t="s">
        <v>4175</v>
      </c>
    </row>
    <row r="583" spans="2:65" s="12" customFormat="1">
      <c r="B583" s="170"/>
      <c r="D583" s="149" t="s">
        <v>1489</v>
      </c>
      <c r="E583" s="171" t="s">
        <v>1</v>
      </c>
      <c r="F583" s="172" t="s">
        <v>3899</v>
      </c>
      <c r="H583" s="171" t="s">
        <v>1</v>
      </c>
      <c r="I583" s="173"/>
      <c r="L583" s="170"/>
      <c r="M583" s="174"/>
      <c r="T583" s="175"/>
      <c r="AT583" s="171" t="s">
        <v>1489</v>
      </c>
      <c r="AU583" s="171" t="s">
        <v>90</v>
      </c>
      <c r="AV583" s="12" t="s">
        <v>88</v>
      </c>
      <c r="AW583" s="12" t="s">
        <v>36</v>
      </c>
      <c r="AX583" s="12" t="s">
        <v>81</v>
      </c>
      <c r="AY583" s="171" t="s">
        <v>299</v>
      </c>
    </row>
    <row r="584" spans="2:65" s="13" customFormat="1">
      <c r="B584" s="176"/>
      <c r="D584" s="149" t="s">
        <v>1489</v>
      </c>
      <c r="E584" s="177" t="s">
        <v>1</v>
      </c>
      <c r="F584" s="178" t="s">
        <v>4176</v>
      </c>
      <c r="H584" s="179">
        <v>5</v>
      </c>
      <c r="I584" s="180"/>
      <c r="L584" s="176"/>
      <c r="M584" s="181"/>
      <c r="T584" s="182"/>
      <c r="AT584" s="177" t="s">
        <v>1489</v>
      </c>
      <c r="AU584" s="177" t="s">
        <v>90</v>
      </c>
      <c r="AV584" s="13" t="s">
        <v>90</v>
      </c>
      <c r="AW584" s="13" t="s">
        <v>36</v>
      </c>
      <c r="AX584" s="13" t="s">
        <v>81</v>
      </c>
      <c r="AY584" s="177" t="s">
        <v>299</v>
      </c>
    </row>
    <row r="585" spans="2:65" s="14" customFormat="1">
      <c r="B585" s="183"/>
      <c r="D585" s="149" t="s">
        <v>1489</v>
      </c>
      <c r="E585" s="184" t="s">
        <v>1</v>
      </c>
      <c r="F585" s="185" t="s">
        <v>1496</v>
      </c>
      <c r="H585" s="186">
        <v>5</v>
      </c>
      <c r="I585" s="187"/>
      <c r="L585" s="183"/>
      <c r="M585" s="188"/>
      <c r="T585" s="189"/>
      <c r="AT585" s="184" t="s">
        <v>1489</v>
      </c>
      <c r="AU585" s="184" t="s">
        <v>90</v>
      </c>
      <c r="AV585" s="14" t="s">
        <v>318</v>
      </c>
      <c r="AW585" s="14" t="s">
        <v>36</v>
      </c>
      <c r="AX585" s="14" t="s">
        <v>88</v>
      </c>
      <c r="AY585" s="184" t="s">
        <v>299</v>
      </c>
    </row>
    <row r="586" spans="2:65" s="1" customFormat="1" ht="16.5" customHeight="1">
      <c r="B586" s="32"/>
      <c r="C586" s="136" t="s">
        <v>771</v>
      </c>
      <c r="D586" s="136" t="s">
        <v>302</v>
      </c>
      <c r="E586" s="137" t="s">
        <v>3808</v>
      </c>
      <c r="F586" s="138" t="s">
        <v>3809</v>
      </c>
      <c r="G586" s="139" t="s">
        <v>647</v>
      </c>
      <c r="H586" s="140">
        <v>941.55</v>
      </c>
      <c r="I586" s="141"/>
      <c r="J586" s="142">
        <f>ROUND(I586*H586,2)</f>
        <v>0</v>
      </c>
      <c r="K586" s="138" t="s">
        <v>3585</v>
      </c>
      <c r="L586" s="32"/>
      <c r="M586" s="143" t="s">
        <v>1</v>
      </c>
      <c r="N586" s="144" t="s">
        <v>46</v>
      </c>
      <c r="P586" s="145">
        <f>O586*H586</f>
        <v>0</v>
      </c>
      <c r="Q586" s="145">
        <v>1.9000000000000001E-4</v>
      </c>
      <c r="R586" s="145">
        <f>Q586*H586</f>
        <v>0.17889450000000001</v>
      </c>
      <c r="S586" s="145">
        <v>0</v>
      </c>
      <c r="T586" s="146">
        <f>S586*H586</f>
        <v>0</v>
      </c>
      <c r="AR586" s="147" t="s">
        <v>318</v>
      </c>
      <c r="AT586" s="147" t="s">
        <v>302</v>
      </c>
      <c r="AU586" s="147" t="s">
        <v>90</v>
      </c>
      <c r="AY586" s="17" t="s">
        <v>299</v>
      </c>
      <c r="BE586" s="148">
        <f>IF(N586="základní",J586,0)</f>
        <v>0</v>
      </c>
      <c r="BF586" s="148">
        <f>IF(N586="snížená",J586,0)</f>
        <v>0</v>
      </c>
      <c r="BG586" s="148">
        <f>IF(N586="zákl. přenesená",J586,0)</f>
        <v>0</v>
      </c>
      <c r="BH586" s="148">
        <f>IF(N586="sníž. přenesená",J586,0)</f>
        <v>0</v>
      </c>
      <c r="BI586" s="148">
        <f>IF(N586="nulová",J586,0)</f>
        <v>0</v>
      </c>
      <c r="BJ586" s="17" t="s">
        <v>88</v>
      </c>
      <c r="BK586" s="148">
        <f>ROUND(I586*H586,2)</f>
        <v>0</v>
      </c>
      <c r="BL586" s="17" t="s">
        <v>318</v>
      </c>
      <c r="BM586" s="147" t="s">
        <v>4177</v>
      </c>
    </row>
    <row r="587" spans="2:65" s="12" customFormat="1" ht="20.399999999999999">
      <c r="B587" s="170"/>
      <c r="D587" s="149" t="s">
        <v>1489</v>
      </c>
      <c r="E587" s="171" t="s">
        <v>1</v>
      </c>
      <c r="F587" s="172" t="s">
        <v>4178</v>
      </c>
      <c r="H587" s="171" t="s">
        <v>1</v>
      </c>
      <c r="I587" s="173"/>
      <c r="L587" s="170"/>
      <c r="M587" s="174"/>
      <c r="T587" s="175"/>
      <c r="AT587" s="171" t="s">
        <v>1489</v>
      </c>
      <c r="AU587" s="171" t="s">
        <v>90</v>
      </c>
      <c r="AV587" s="12" t="s">
        <v>88</v>
      </c>
      <c r="AW587" s="12" t="s">
        <v>36</v>
      </c>
      <c r="AX587" s="12" t="s">
        <v>81</v>
      </c>
      <c r="AY587" s="171" t="s">
        <v>299</v>
      </c>
    </row>
    <row r="588" spans="2:65" s="12" customFormat="1">
      <c r="B588" s="170"/>
      <c r="D588" s="149" t="s">
        <v>1489</v>
      </c>
      <c r="E588" s="171" t="s">
        <v>1</v>
      </c>
      <c r="F588" s="172" t="s">
        <v>3899</v>
      </c>
      <c r="H588" s="171" t="s">
        <v>1</v>
      </c>
      <c r="I588" s="173"/>
      <c r="L588" s="170"/>
      <c r="M588" s="174"/>
      <c r="T588" s="175"/>
      <c r="AT588" s="171" t="s">
        <v>1489</v>
      </c>
      <c r="AU588" s="171" t="s">
        <v>90</v>
      </c>
      <c r="AV588" s="12" t="s">
        <v>88</v>
      </c>
      <c r="AW588" s="12" t="s">
        <v>36</v>
      </c>
      <c r="AX588" s="12" t="s">
        <v>81</v>
      </c>
      <c r="AY588" s="171" t="s">
        <v>299</v>
      </c>
    </row>
    <row r="589" spans="2:65" s="13" customFormat="1">
      <c r="B589" s="176"/>
      <c r="D589" s="149" t="s">
        <v>1489</v>
      </c>
      <c r="E589" s="177" t="s">
        <v>1</v>
      </c>
      <c r="F589" s="178" t="s">
        <v>4179</v>
      </c>
      <c r="H589" s="179">
        <v>941.55</v>
      </c>
      <c r="I589" s="180"/>
      <c r="L589" s="176"/>
      <c r="M589" s="181"/>
      <c r="T589" s="182"/>
      <c r="AT589" s="177" t="s">
        <v>1489</v>
      </c>
      <c r="AU589" s="177" t="s">
        <v>90</v>
      </c>
      <c r="AV589" s="13" t="s">
        <v>90</v>
      </c>
      <c r="AW589" s="13" t="s">
        <v>36</v>
      </c>
      <c r="AX589" s="13" t="s">
        <v>81</v>
      </c>
      <c r="AY589" s="177" t="s">
        <v>299</v>
      </c>
    </row>
    <row r="590" spans="2:65" s="14" customFormat="1">
      <c r="B590" s="183"/>
      <c r="D590" s="149" t="s">
        <v>1489</v>
      </c>
      <c r="E590" s="184" t="s">
        <v>1</v>
      </c>
      <c r="F590" s="185" t="s">
        <v>1496</v>
      </c>
      <c r="H590" s="186">
        <v>941.55</v>
      </c>
      <c r="I590" s="187"/>
      <c r="L590" s="183"/>
      <c r="M590" s="188"/>
      <c r="T590" s="189"/>
      <c r="AT590" s="184" t="s">
        <v>1489</v>
      </c>
      <c r="AU590" s="184" t="s">
        <v>90</v>
      </c>
      <c r="AV590" s="14" t="s">
        <v>318</v>
      </c>
      <c r="AW590" s="14" t="s">
        <v>36</v>
      </c>
      <c r="AX590" s="14" t="s">
        <v>88</v>
      </c>
      <c r="AY590" s="184" t="s">
        <v>299</v>
      </c>
    </row>
    <row r="591" spans="2:65" s="1" customFormat="1" ht="16.5" customHeight="1">
      <c r="B591" s="32"/>
      <c r="C591" s="136" t="s">
        <v>775</v>
      </c>
      <c r="D591" s="136" t="s">
        <v>302</v>
      </c>
      <c r="E591" s="137" t="s">
        <v>3811</v>
      </c>
      <c r="F591" s="138" t="s">
        <v>4180</v>
      </c>
      <c r="G591" s="139" t="s">
        <v>647</v>
      </c>
      <c r="H591" s="140">
        <v>941.55</v>
      </c>
      <c r="I591" s="141"/>
      <c r="J591" s="142">
        <f>ROUND(I591*H591,2)</f>
        <v>0</v>
      </c>
      <c r="K591" s="138" t="s">
        <v>3585</v>
      </c>
      <c r="L591" s="32"/>
      <c r="M591" s="143" t="s">
        <v>1</v>
      </c>
      <c r="N591" s="144" t="s">
        <v>46</v>
      </c>
      <c r="P591" s="145">
        <f>O591*H591</f>
        <v>0</v>
      </c>
      <c r="Q591" s="145">
        <v>6.9999999999999994E-5</v>
      </c>
      <c r="R591" s="145">
        <f>Q591*H591</f>
        <v>6.5908499999999995E-2</v>
      </c>
      <c r="S591" s="145">
        <v>0</v>
      </c>
      <c r="T591" s="146">
        <f>S591*H591</f>
        <v>0</v>
      </c>
      <c r="AR591" s="147" t="s">
        <v>318</v>
      </c>
      <c r="AT591" s="147" t="s">
        <v>302</v>
      </c>
      <c r="AU591" s="147" t="s">
        <v>90</v>
      </c>
      <c r="AY591" s="17" t="s">
        <v>299</v>
      </c>
      <c r="BE591" s="148">
        <f>IF(N591="základní",J591,0)</f>
        <v>0</v>
      </c>
      <c r="BF591" s="148">
        <f>IF(N591="snížená",J591,0)</f>
        <v>0</v>
      </c>
      <c r="BG591" s="148">
        <f>IF(N591="zákl. přenesená",J591,0)</f>
        <v>0</v>
      </c>
      <c r="BH591" s="148">
        <f>IF(N591="sníž. přenesená",J591,0)</f>
        <v>0</v>
      </c>
      <c r="BI591" s="148">
        <f>IF(N591="nulová",J591,0)</f>
        <v>0</v>
      </c>
      <c r="BJ591" s="17" t="s">
        <v>88</v>
      </c>
      <c r="BK591" s="148">
        <f>ROUND(I591*H591,2)</f>
        <v>0</v>
      </c>
      <c r="BL591" s="17" t="s">
        <v>318</v>
      </c>
      <c r="BM591" s="147" t="s">
        <v>4181</v>
      </c>
    </row>
    <row r="592" spans="2:65" s="12" customFormat="1" ht="20.399999999999999">
      <c r="B592" s="170"/>
      <c r="D592" s="149" t="s">
        <v>1489</v>
      </c>
      <c r="E592" s="171" t="s">
        <v>1</v>
      </c>
      <c r="F592" s="172" t="s">
        <v>4178</v>
      </c>
      <c r="H592" s="171" t="s">
        <v>1</v>
      </c>
      <c r="I592" s="173"/>
      <c r="L592" s="170"/>
      <c r="M592" s="174"/>
      <c r="T592" s="175"/>
      <c r="AT592" s="171" t="s">
        <v>1489</v>
      </c>
      <c r="AU592" s="171" t="s">
        <v>90</v>
      </c>
      <c r="AV592" s="12" t="s">
        <v>88</v>
      </c>
      <c r="AW592" s="12" t="s">
        <v>36</v>
      </c>
      <c r="AX592" s="12" t="s">
        <v>81</v>
      </c>
      <c r="AY592" s="171" t="s">
        <v>299</v>
      </c>
    </row>
    <row r="593" spans="2:65" s="12" customFormat="1">
      <c r="B593" s="170"/>
      <c r="D593" s="149" t="s">
        <v>1489</v>
      </c>
      <c r="E593" s="171" t="s">
        <v>1</v>
      </c>
      <c r="F593" s="172" t="s">
        <v>3899</v>
      </c>
      <c r="H593" s="171" t="s">
        <v>1</v>
      </c>
      <c r="I593" s="173"/>
      <c r="L593" s="170"/>
      <c r="M593" s="174"/>
      <c r="T593" s="175"/>
      <c r="AT593" s="171" t="s">
        <v>1489</v>
      </c>
      <c r="AU593" s="171" t="s">
        <v>90</v>
      </c>
      <c r="AV593" s="12" t="s">
        <v>88</v>
      </c>
      <c r="AW593" s="12" t="s">
        <v>36</v>
      </c>
      <c r="AX593" s="12" t="s">
        <v>81</v>
      </c>
      <c r="AY593" s="171" t="s">
        <v>299</v>
      </c>
    </row>
    <row r="594" spans="2:65" s="13" customFormat="1">
      <c r="B594" s="176"/>
      <c r="D594" s="149" t="s">
        <v>1489</v>
      </c>
      <c r="E594" s="177" t="s">
        <v>1</v>
      </c>
      <c r="F594" s="178" t="s">
        <v>4179</v>
      </c>
      <c r="H594" s="179">
        <v>941.55</v>
      </c>
      <c r="I594" s="180"/>
      <c r="L594" s="176"/>
      <c r="M594" s="181"/>
      <c r="T594" s="182"/>
      <c r="AT594" s="177" t="s">
        <v>1489</v>
      </c>
      <c r="AU594" s="177" t="s">
        <v>90</v>
      </c>
      <c r="AV594" s="13" t="s">
        <v>90</v>
      </c>
      <c r="AW594" s="13" t="s">
        <v>36</v>
      </c>
      <c r="AX594" s="13" t="s">
        <v>81</v>
      </c>
      <c r="AY594" s="177" t="s">
        <v>299</v>
      </c>
    </row>
    <row r="595" spans="2:65" s="14" customFormat="1">
      <c r="B595" s="183"/>
      <c r="D595" s="149" t="s">
        <v>1489</v>
      </c>
      <c r="E595" s="184" t="s">
        <v>1</v>
      </c>
      <c r="F595" s="185" t="s">
        <v>1496</v>
      </c>
      <c r="H595" s="186">
        <v>941.55</v>
      </c>
      <c r="I595" s="187"/>
      <c r="L595" s="183"/>
      <c r="M595" s="188"/>
      <c r="T595" s="189"/>
      <c r="AT595" s="184" t="s">
        <v>1489</v>
      </c>
      <c r="AU595" s="184" t="s">
        <v>90</v>
      </c>
      <c r="AV595" s="14" t="s">
        <v>318</v>
      </c>
      <c r="AW595" s="14" t="s">
        <v>36</v>
      </c>
      <c r="AX595" s="14" t="s">
        <v>88</v>
      </c>
      <c r="AY595" s="184" t="s">
        <v>299</v>
      </c>
    </row>
    <row r="596" spans="2:65" s="11" customFormat="1" ht="22.95" customHeight="1">
      <c r="B596" s="124"/>
      <c r="D596" s="125" t="s">
        <v>80</v>
      </c>
      <c r="E596" s="134" t="s">
        <v>1789</v>
      </c>
      <c r="F596" s="134" t="s">
        <v>1790</v>
      </c>
      <c r="I596" s="127"/>
      <c r="J596" s="135">
        <f>BK596</f>
        <v>0</v>
      </c>
      <c r="L596" s="124"/>
      <c r="M596" s="129"/>
      <c r="P596" s="130">
        <f>P597</f>
        <v>0</v>
      </c>
      <c r="R596" s="130">
        <f>R597</f>
        <v>0</v>
      </c>
      <c r="T596" s="131">
        <f>T597</f>
        <v>0</v>
      </c>
      <c r="AR596" s="125" t="s">
        <v>88</v>
      </c>
      <c r="AT596" s="132" t="s">
        <v>80</v>
      </c>
      <c r="AU596" s="132" t="s">
        <v>88</v>
      </c>
      <c r="AY596" s="125" t="s">
        <v>299</v>
      </c>
      <c r="BK596" s="133">
        <f>BK597</f>
        <v>0</v>
      </c>
    </row>
    <row r="597" spans="2:65" s="1" customFormat="1" ht="24.15" customHeight="1">
      <c r="B597" s="32"/>
      <c r="C597" s="136" t="s">
        <v>779</v>
      </c>
      <c r="D597" s="136" t="s">
        <v>302</v>
      </c>
      <c r="E597" s="137" t="s">
        <v>1791</v>
      </c>
      <c r="F597" s="138" t="s">
        <v>1792</v>
      </c>
      <c r="G597" s="139" t="s">
        <v>1636</v>
      </c>
      <c r="H597" s="140">
        <v>651.255</v>
      </c>
      <c r="I597" s="141"/>
      <c r="J597" s="142">
        <f>ROUND(I597*H597,2)</f>
        <v>0</v>
      </c>
      <c r="K597" s="138" t="s">
        <v>3585</v>
      </c>
      <c r="L597" s="32"/>
      <c r="M597" s="143" t="s">
        <v>1</v>
      </c>
      <c r="N597" s="144" t="s">
        <v>46</v>
      </c>
      <c r="P597" s="145">
        <f>O597*H597</f>
        <v>0</v>
      </c>
      <c r="Q597" s="145">
        <v>0</v>
      </c>
      <c r="R597" s="145">
        <f>Q597*H597</f>
        <v>0</v>
      </c>
      <c r="S597" s="145">
        <v>0</v>
      </c>
      <c r="T597" s="146">
        <f>S597*H597</f>
        <v>0</v>
      </c>
      <c r="AR597" s="147" t="s">
        <v>318</v>
      </c>
      <c r="AT597" s="147" t="s">
        <v>302</v>
      </c>
      <c r="AU597" s="147" t="s">
        <v>90</v>
      </c>
      <c r="AY597" s="17" t="s">
        <v>299</v>
      </c>
      <c r="BE597" s="148">
        <f>IF(N597="základní",J597,0)</f>
        <v>0</v>
      </c>
      <c r="BF597" s="148">
        <f>IF(N597="snížená",J597,0)</f>
        <v>0</v>
      </c>
      <c r="BG597" s="148">
        <f>IF(N597="zákl. přenesená",J597,0)</f>
        <v>0</v>
      </c>
      <c r="BH597" s="148">
        <f>IF(N597="sníž. přenesená",J597,0)</f>
        <v>0</v>
      </c>
      <c r="BI597" s="148">
        <f>IF(N597="nulová",J597,0)</f>
        <v>0</v>
      </c>
      <c r="BJ597" s="17" t="s">
        <v>88</v>
      </c>
      <c r="BK597" s="148">
        <f>ROUND(I597*H597,2)</f>
        <v>0</v>
      </c>
      <c r="BL597" s="17" t="s">
        <v>318</v>
      </c>
      <c r="BM597" s="147" t="s">
        <v>4182</v>
      </c>
    </row>
    <row r="598" spans="2:65" s="11" customFormat="1" ht="25.95" customHeight="1">
      <c r="B598" s="124"/>
      <c r="D598" s="125" t="s">
        <v>80</v>
      </c>
      <c r="E598" s="126" t="s">
        <v>340</v>
      </c>
      <c r="F598" s="126" t="s">
        <v>4183</v>
      </c>
      <c r="I598" s="127"/>
      <c r="J598" s="128">
        <f>BK598</f>
        <v>0</v>
      </c>
      <c r="L598" s="124"/>
      <c r="M598" s="129"/>
      <c r="P598" s="130">
        <f>P599+P609</f>
        <v>0</v>
      </c>
      <c r="R598" s="130">
        <f>R599+R609</f>
        <v>2.928E-2</v>
      </c>
      <c r="T598" s="131">
        <f>T599+T609</f>
        <v>0</v>
      </c>
      <c r="AR598" s="125" t="s">
        <v>298</v>
      </c>
      <c r="AT598" s="132" t="s">
        <v>80</v>
      </c>
      <c r="AU598" s="132" t="s">
        <v>81</v>
      </c>
      <c r="AY598" s="125" t="s">
        <v>299</v>
      </c>
      <c r="BK598" s="133">
        <f>BK599+BK609</f>
        <v>0</v>
      </c>
    </row>
    <row r="599" spans="2:65" s="11" customFormat="1" ht="22.95" customHeight="1">
      <c r="B599" s="124"/>
      <c r="D599" s="125" t="s">
        <v>80</v>
      </c>
      <c r="E599" s="134" t="s">
        <v>4184</v>
      </c>
      <c r="F599" s="134" t="s">
        <v>4185</v>
      </c>
      <c r="I599" s="127"/>
      <c r="J599" s="135">
        <f>BK599</f>
        <v>0</v>
      </c>
      <c r="L599" s="124"/>
      <c r="M599" s="129"/>
      <c r="P599" s="130">
        <f>SUM(P600:P608)</f>
        <v>0</v>
      </c>
      <c r="R599" s="130">
        <f>SUM(R600:R608)</f>
        <v>2.928E-2</v>
      </c>
      <c r="T599" s="131">
        <f>SUM(T600:T608)</f>
        <v>0</v>
      </c>
      <c r="AR599" s="125" t="s">
        <v>298</v>
      </c>
      <c r="AT599" s="132" t="s">
        <v>80</v>
      </c>
      <c r="AU599" s="132" t="s">
        <v>88</v>
      </c>
      <c r="AY599" s="125" t="s">
        <v>299</v>
      </c>
      <c r="BK599" s="133">
        <f>SUM(BK600:BK608)</f>
        <v>0</v>
      </c>
    </row>
    <row r="600" spans="2:65" s="1" customFormat="1" ht="33" customHeight="1">
      <c r="B600" s="32"/>
      <c r="C600" s="136" t="s">
        <v>783</v>
      </c>
      <c r="D600" s="136" t="s">
        <v>302</v>
      </c>
      <c r="E600" s="137" t="s">
        <v>4186</v>
      </c>
      <c r="F600" s="138" t="s">
        <v>4187</v>
      </c>
      <c r="G600" s="139" t="s">
        <v>647</v>
      </c>
      <c r="H600" s="140">
        <v>5.5</v>
      </c>
      <c r="I600" s="141"/>
      <c r="J600" s="142">
        <f>ROUND(I600*H600,2)</f>
        <v>0</v>
      </c>
      <c r="K600" s="138" t="s">
        <v>1</v>
      </c>
      <c r="L600" s="32"/>
      <c r="M600" s="143" t="s">
        <v>1</v>
      </c>
      <c r="N600" s="144" t="s">
        <v>46</v>
      </c>
      <c r="P600" s="145">
        <f>O600*H600</f>
        <v>0</v>
      </c>
      <c r="Q600" s="145">
        <v>4.96E-3</v>
      </c>
      <c r="R600" s="145">
        <f>Q600*H600</f>
        <v>2.7279999999999999E-2</v>
      </c>
      <c r="S600" s="145">
        <v>0</v>
      </c>
      <c r="T600" s="146">
        <f>S600*H600</f>
        <v>0</v>
      </c>
      <c r="AR600" s="147" t="s">
        <v>306</v>
      </c>
      <c r="AT600" s="147" t="s">
        <v>302</v>
      </c>
      <c r="AU600" s="147" t="s">
        <v>90</v>
      </c>
      <c r="AY600" s="17" t="s">
        <v>299</v>
      </c>
      <c r="BE600" s="148">
        <f>IF(N600="základní",J600,0)</f>
        <v>0</v>
      </c>
      <c r="BF600" s="148">
        <f>IF(N600="snížená",J600,0)</f>
        <v>0</v>
      </c>
      <c r="BG600" s="148">
        <f>IF(N600="zákl. přenesená",J600,0)</f>
        <v>0</v>
      </c>
      <c r="BH600" s="148">
        <f>IF(N600="sníž. přenesená",J600,0)</f>
        <v>0</v>
      </c>
      <c r="BI600" s="148">
        <f>IF(N600="nulová",J600,0)</f>
        <v>0</v>
      </c>
      <c r="BJ600" s="17" t="s">
        <v>88</v>
      </c>
      <c r="BK600" s="148">
        <f>ROUND(I600*H600,2)</f>
        <v>0</v>
      </c>
      <c r="BL600" s="17" t="s">
        <v>306</v>
      </c>
      <c r="BM600" s="147" t="s">
        <v>4188</v>
      </c>
    </row>
    <row r="601" spans="2:65" s="12" customFormat="1" ht="20.399999999999999">
      <c r="B601" s="170"/>
      <c r="D601" s="149" t="s">
        <v>1489</v>
      </c>
      <c r="E601" s="171" t="s">
        <v>1</v>
      </c>
      <c r="F601" s="172" t="s">
        <v>4189</v>
      </c>
      <c r="H601" s="171" t="s">
        <v>1</v>
      </c>
      <c r="I601" s="173"/>
      <c r="L601" s="170"/>
      <c r="M601" s="174"/>
      <c r="T601" s="175"/>
      <c r="AT601" s="171" t="s">
        <v>1489</v>
      </c>
      <c r="AU601" s="171" t="s">
        <v>90</v>
      </c>
      <c r="AV601" s="12" t="s">
        <v>88</v>
      </c>
      <c r="AW601" s="12" t="s">
        <v>36</v>
      </c>
      <c r="AX601" s="12" t="s">
        <v>81</v>
      </c>
      <c r="AY601" s="171" t="s">
        <v>299</v>
      </c>
    </row>
    <row r="602" spans="2:65" s="13" customFormat="1">
      <c r="B602" s="176"/>
      <c r="D602" s="149" t="s">
        <v>1489</v>
      </c>
      <c r="E602" s="177" t="s">
        <v>1</v>
      </c>
      <c r="F602" s="178" t="s">
        <v>4190</v>
      </c>
      <c r="H602" s="179">
        <v>5.5</v>
      </c>
      <c r="I602" s="180"/>
      <c r="L602" s="176"/>
      <c r="M602" s="181"/>
      <c r="T602" s="182"/>
      <c r="AT602" s="177" t="s">
        <v>1489</v>
      </c>
      <c r="AU602" s="177" t="s">
        <v>90</v>
      </c>
      <c r="AV602" s="13" t="s">
        <v>90</v>
      </c>
      <c r="AW602" s="13" t="s">
        <v>36</v>
      </c>
      <c r="AX602" s="13" t="s">
        <v>81</v>
      </c>
      <c r="AY602" s="177" t="s">
        <v>299</v>
      </c>
    </row>
    <row r="603" spans="2:65" s="14" customFormat="1">
      <c r="B603" s="183"/>
      <c r="D603" s="149" t="s">
        <v>1489</v>
      </c>
      <c r="E603" s="184" t="s">
        <v>1</v>
      </c>
      <c r="F603" s="185" t="s">
        <v>1496</v>
      </c>
      <c r="H603" s="186">
        <v>5.5</v>
      </c>
      <c r="I603" s="187"/>
      <c r="L603" s="183"/>
      <c r="M603" s="188"/>
      <c r="T603" s="189"/>
      <c r="AT603" s="184" t="s">
        <v>1489</v>
      </c>
      <c r="AU603" s="184" t="s">
        <v>90</v>
      </c>
      <c r="AV603" s="14" t="s">
        <v>318</v>
      </c>
      <c r="AW603" s="14" t="s">
        <v>36</v>
      </c>
      <c r="AX603" s="14" t="s">
        <v>88</v>
      </c>
      <c r="AY603" s="184" t="s">
        <v>299</v>
      </c>
    </row>
    <row r="604" spans="2:65" s="1" customFormat="1" ht="21.75" customHeight="1">
      <c r="B604" s="32"/>
      <c r="C604" s="136" t="s">
        <v>787</v>
      </c>
      <c r="D604" s="136" t="s">
        <v>302</v>
      </c>
      <c r="E604" s="137" t="s">
        <v>4191</v>
      </c>
      <c r="F604" s="138" t="s">
        <v>4192</v>
      </c>
      <c r="G604" s="139" t="s">
        <v>598</v>
      </c>
      <c r="H604" s="140">
        <v>2</v>
      </c>
      <c r="I604" s="141"/>
      <c r="J604" s="142">
        <f>ROUND(I604*H604,2)</f>
        <v>0</v>
      </c>
      <c r="K604" s="138" t="s">
        <v>3585</v>
      </c>
      <c r="L604" s="32"/>
      <c r="M604" s="143" t="s">
        <v>1</v>
      </c>
      <c r="N604" s="144" t="s">
        <v>46</v>
      </c>
      <c r="P604" s="145">
        <f>O604*H604</f>
        <v>0</v>
      </c>
      <c r="Q604" s="145">
        <v>1E-3</v>
      </c>
      <c r="R604" s="145">
        <f>Q604*H604</f>
        <v>2E-3</v>
      </c>
      <c r="S604" s="145">
        <v>0</v>
      </c>
      <c r="T604" s="146">
        <f>S604*H604</f>
        <v>0</v>
      </c>
      <c r="AR604" s="147" t="s">
        <v>306</v>
      </c>
      <c r="AT604" s="147" t="s">
        <v>302</v>
      </c>
      <c r="AU604" s="147" t="s">
        <v>90</v>
      </c>
      <c r="AY604" s="17" t="s">
        <v>299</v>
      </c>
      <c r="BE604" s="148">
        <f>IF(N604="základní",J604,0)</f>
        <v>0</v>
      </c>
      <c r="BF604" s="148">
        <f>IF(N604="snížená",J604,0)</f>
        <v>0</v>
      </c>
      <c r="BG604" s="148">
        <f>IF(N604="zákl. přenesená",J604,0)</f>
        <v>0</v>
      </c>
      <c r="BH604" s="148">
        <f>IF(N604="sníž. přenesená",J604,0)</f>
        <v>0</v>
      </c>
      <c r="BI604" s="148">
        <f>IF(N604="nulová",J604,0)</f>
        <v>0</v>
      </c>
      <c r="BJ604" s="17" t="s">
        <v>88</v>
      </c>
      <c r="BK604" s="148">
        <f>ROUND(I604*H604,2)</f>
        <v>0</v>
      </c>
      <c r="BL604" s="17" t="s">
        <v>306</v>
      </c>
      <c r="BM604" s="147" t="s">
        <v>4193</v>
      </c>
    </row>
    <row r="605" spans="2:65" s="1" customFormat="1" ht="19.2">
      <c r="B605" s="32"/>
      <c r="D605" s="149" t="s">
        <v>308</v>
      </c>
      <c r="F605" s="150" t="s">
        <v>4194</v>
      </c>
      <c r="I605" s="151"/>
      <c r="L605" s="32"/>
      <c r="M605" s="152"/>
      <c r="T605" s="56"/>
      <c r="AT605" s="17" t="s">
        <v>308</v>
      </c>
      <c r="AU605" s="17" t="s">
        <v>90</v>
      </c>
    </row>
    <row r="606" spans="2:65" s="12" customFormat="1" ht="20.399999999999999">
      <c r="B606" s="170"/>
      <c r="D606" s="149" t="s">
        <v>1489</v>
      </c>
      <c r="E606" s="171" t="s">
        <v>1</v>
      </c>
      <c r="F606" s="172" t="s">
        <v>4189</v>
      </c>
      <c r="H606" s="171" t="s">
        <v>1</v>
      </c>
      <c r="I606" s="173"/>
      <c r="L606" s="170"/>
      <c r="M606" s="174"/>
      <c r="T606" s="175"/>
      <c r="AT606" s="171" t="s">
        <v>1489</v>
      </c>
      <c r="AU606" s="171" t="s">
        <v>90</v>
      </c>
      <c r="AV606" s="12" t="s">
        <v>88</v>
      </c>
      <c r="AW606" s="12" t="s">
        <v>36</v>
      </c>
      <c r="AX606" s="12" t="s">
        <v>81</v>
      </c>
      <c r="AY606" s="171" t="s">
        <v>299</v>
      </c>
    </row>
    <row r="607" spans="2:65" s="13" customFormat="1">
      <c r="B607" s="176"/>
      <c r="D607" s="149" t="s">
        <v>1489</v>
      </c>
      <c r="E607" s="177" t="s">
        <v>1</v>
      </c>
      <c r="F607" s="178" t="s">
        <v>4195</v>
      </c>
      <c r="H607" s="179">
        <v>2</v>
      </c>
      <c r="I607" s="180"/>
      <c r="L607" s="176"/>
      <c r="M607" s="181"/>
      <c r="T607" s="182"/>
      <c r="AT607" s="177" t="s">
        <v>1489</v>
      </c>
      <c r="AU607" s="177" t="s">
        <v>90</v>
      </c>
      <c r="AV607" s="13" t="s">
        <v>90</v>
      </c>
      <c r="AW607" s="13" t="s">
        <v>36</v>
      </c>
      <c r="AX607" s="13" t="s">
        <v>81</v>
      </c>
      <c r="AY607" s="177" t="s">
        <v>299</v>
      </c>
    </row>
    <row r="608" spans="2:65" s="14" customFormat="1">
      <c r="B608" s="183"/>
      <c r="D608" s="149" t="s">
        <v>1489</v>
      </c>
      <c r="E608" s="184" t="s">
        <v>1</v>
      </c>
      <c r="F608" s="185" t="s">
        <v>1496</v>
      </c>
      <c r="H608" s="186">
        <v>2</v>
      </c>
      <c r="I608" s="187"/>
      <c r="L608" s="183"/>
      <c r="M608" s="188"/>
      <c r="T608" s="189"/>
      <c r="AT608" s="184" t="s">
        <v>1489</v>
      </c>
      <c r="AU608" s="184" t="s">
        <v>90</v>
      </c>
      <c r="AV608" s="14" t="s">
        <v>318</v>
      </c>
      <c r="AW608" s="14" t="s">
        <v>36</v>
      </c>
      <c r="AX608" s="14" t="s">
        <v>88</v>
      </c>
      <c r="AY608" s="184" t="s">
        <v>299</v>
      </c>
    </row>
    <row r="609" spans="2:65" s="11" customFormat="1" ht="22.95" customHeight="1">
      <c r="B609" s="124"/>
      <c r="D609" s="125" t="s">
        <v>80</v>
      </c>
      <c r="E609" s="134" t="s">
        <v>4196</v>
      </c>
      <c r="F609" s="134" t="s">
        <v>4197</v>
      </c>
      <c r="I609" s="127"/>
      <c r="J609" s="135">
        <f>BK609</f>
        <v>0</v>
      </c>
      <c r="L609" s="124"/>
      <c r="M609" s="129"/>
      <c r="P609" s="130">
        <f>SUM(P610:P614)</f>
        <v>0</v>
      </c>
      <c r="R609" s="130">
        <f>SUM(R610:R614)</f>
        <v>0</v>
      </c>
      <c r="T609" s="131">
        <f>SUM(T610:T614)</f>
        <v>0</v>
      </c>
      <c r="AR609" s="125" t="s">
        <v>298</v>
      </c>
      <c r="AT609" s="132" t="s">
        <v>80</v>
      </c>
      <c r="AU609" s="132" t="s">
        <v>88</v>
      </c>
      <c r="AY609" s="125" t="s">
        <v>299</v>
      </c>
      <c r="BK609" s="133">
        <f>SUM(BK610:BK614)</f>
        <v>0</v>
      </c>
    </row>
    <row r="610" spans="2:65" s="1" customFormat="1" ht="24.15" customHeight="1">
      <c r="B610" s="32"/>
      <c r="C610" s="136" t="s">
        <v>791</v>
      </c>
      <c r="D610" s="136" t="s">
        <v>302</v>
      </c>
      <c r="E610" s="137" t="s">
        <v>4198</v>
      </c>
      <c r="F610" s="138" t="s">
        <v>4199</v>
      </c>
      <c r="G610" s="139" t="s">
        <v>647</v>
      </c>
      <c r="H610" s="140">
        <v>6.8</v>
      </c>
      <c r="I610" s="141"/>
      <c r="J610" s="142">
        <f>ROUND(I610*H610,2)</f>
        <v>0</v>
      </c>
      <c r="K610" s="138" t="s">
        <v>1</v>
      </c>
      <c r="L610" s="32"/>
      <c r="M610" s="143" t="s">
        <v>1</v>
      </c>
      <c r="N610" s="144" t="s">
        <v>46</v>
      </c>
      <c r="P610" s="145">
        <f>O610*H610</f>
        <v>0</v>
      </c>
      <c r="Q610" s="145">
        <v>0</v>
      </c>
      <c r="R610" s="145">
        <f>Q610*H610</f>
        <v>0</v>
      </c>
      <c r="S610" s="145">
        <v>0</v>
      </c>
      <c r="T610" s="146">
        <f>S610*H610</f>
        <v>0</v>
      </c>
      <c r="AR610" s="147" t="s">
        <v>306</v>
      </c>
      <c r="AT610" s="147" t="s">
        <v>302</v>
      </c>
      <c r="AU610" s="147" t="s">
        <v>90</v>
      </c>
      <c r="AY610" s="17" t="s">
        <v>299</v>
      </c>
      <c r="BE610" s="148">
        <f>IF(N610="základní",J610,0)</f>
        <v>0</v>
      </c>
      <c r="BF610" s="148">
        <f>IF(N610="snížená",J610,0)</f>
        <v>0</v>
      </c>
      <c r="BG610" s="148">
        <f>IF(N610="zákl. přenesená",J610,0)</f>
        <v>0</v>
      </c>
      <c r="BH610" s="148">
        <f>IF(N610="sníž. přenesená",J610,0)</f>
        <v>0</v>
      </c>
      <c r="BI610" s="148">
        <f>IF(N610="nulová",J610,0)</f>
        <v>0</v>
      </c>
      <c r="BJ610" s="17" t="s">
        <v>88</v>
      </c>
      <c r="BK610" s="148">
        <f>ROUND(I610*H610,2)</f>
        <v>0</v>
      </c>
      <c r="BL610" s="17" t="s">
        <v>306</v>
      </c>
      <c r="BM610" s="147" t="s">
        <v>4200</v>
      </c>
    </row>
    <row r="611" spans="2:65" s="12" customFormat="1">
      <c r="B611" s="170"/>
      <c r="D611" s="149" t="s">
        <v>1489</v>
      </c>
      <c r="E611" s="171" t="s">
        <v>1</v>
      </c>
      <c r="F611" s="172" t="s">
        <v>3899</v>
      </c>
      <c r="H611" s="171" t="s">
        <v>1</v>
      </c>
      <c r="I611" s="173"/>
      <c r="L611" s="170"/>
      <c r="M611" s="174"/>
      <c r="T611" s="175"/>
      <c r="AT611" s="171" t="s">
        <v>1489</v>
      </c>
      <c r="AU611" s="171" t="s">
        <v>90</v>
      </c>
      <c r="AV611" s="12" t="s">
        <v>88</v>
      </c>
      <c r="AW611" s="12" t="s">
        <v>36</v>
      </c>
      <c r="AX611" s="12" t="s">
        <v>81</v>
      </c>
      <c r="AY611" s="171" t="s">
        <v>299</v>
      </c>
    </row>
    <row r="612" spans="2:65" s="13" customFormat="1">
      <c r="B612" s="176"/>
      <c r="D612" s="149" t="s">
        <v>1489</v>
      </c>
      <c r="E612" s="177" t="s">
        <v>1</v>
      </c>
      <c r="F612" s="178" t="s">
        <v>3902</v>
      </c>
      <c r="H612" s="179">
        <v>5.85</v>
      </c>
      <c r="I612" s="180"/>
      <c r="L612" s="176"/>
      <c r="M612" s="181"/>
      <c r="T612" s="182"/>
      <c r="AT612" s="177" t="s">
        <v>1489</v>
      </c>
      <c r="AU612" s="177" t="s">
        <v>90</v>
      </c>
      <c r="AV612" s="13" t="s">
        <v>90</v>
      </c>
      <c r="AW612" s="13" t="s">
        <v>36</v>
      </c>
      <c r="AX612" s="13" t="s">
        <v>81</v>
      </c>
      <c r="AY612" s="177" t="s">
        <v>299</v>
      </c>
    </row>
    <row r="613" spans="2:65" s="13" customFormat="1">
      <c r="B613" s="176"/>
      <c r="D613" s="149" t="s">
        <v>1489</v>
      </c>
      <c r="E613" s="177" t="s">
        <v>1</v>
      </c>
      <c r="F613" s="178" t="s">
        <v>3903</v>
      </c>
      <c r="H613" s="179">
        <v>0.95</v>
      </c>
      <c r="I613" s="180"/>
      <c r="L613" s="176"/>
      <c r="M613" s="181"/>
      <c r="T613" s="182"/>
      <c r="AT613" s="177" t="s">
        <v>1489</v>
      </c>
      <c r="AU613" s="177" t="s">
        <v>90</v>
      </c>
      <c r="AV613" s="13" t="s">
        <v>90</v>
      </c>
      <c r="AW613" s="13" t="s">
        <v>36</v>
      </c>
      <c r="AX613" s="13" t="s">
        <v>81</v>
      </c>
      <c r="AY613" s="177" t="s">
        <v>299</v>
      </c>
    </row>
    <row r="614" spans="2:65" s="14" customFormat="1">
      <c r="B614" s="183"/>
      <c r="D614" s="149" t="s">
        <v>1489</v>
      </c>
      <c r="E614" s="184" t="s">
        <v>1</v>
      </c>
      <c r="F614" s="185" t="s">
        <v>1496</v>
      </c>
      <c r="H614" s="186">
        <v>6.8</v>
      </c>
      <c r="I614" s="187"/>
      <c r="L614" s="183"/>
      <c r="M614" s="198"/>
      <c r="N614" s="199"/>
      <c r="O614" s="199"/>
      <c r="P614" s="199"/>
      <c r="Q614" s="199"/>
      <c r="R614" s="199"/>
      <c r="S614" s="199"/>
      <c r="T614" s="200"/>
      <c r="AT614" s="184" t="s">
        <v>1489</v>
      </c>
      <c r="AU614" s="184" t="s">
        <v>90</v>
      </c>
      <c r="AV614" s="14" t="s">
        <v>318</v>
      </c>
      <c r="AW614" s="14" t="s">
        <v>36</v>
      </c>
      <c r="AX614" s="14" t="s">
        <v>88</v>
      </c>
      <c r="AY614" s="184" t="s">
        <v>299</v>
      </c>
    </row>
    <row r="615" spans="2:65" s="1" customFormat="1" ht="6.9" customHeight="1">
      <c r="B615" s="44"/>
      <c r="C615" s="45"/>
      <c r="D615" s="45"/>
      <c r="E615" s="45"/>
      <c r="F615" s="45"/>
      <c r="G615" s="45"/>
      <c r="H615" s="45"/>
      <c r="I615" s="45"/>
      <c r="J615" s="45"/>
      <c r="K615" s="45"/>
      <c r="L615" s="32"/>
    </row>
  </sheetData>
  <sheetProtection algorithmName="SHA-512" hashValue="Fy/r3O8e+I6AxNoIFCYTSANssjCys8Hxd2CerET70d0JJjDjAz1lKf+RDn2vfb+N9z2umxKsqv0PbL1r25nyYg==" saltValue="aHV/gD2SS1AgsIIdu/Ejlxkc8MZdZnFKUTE24m2yb9dpqEEr6rR+I+Y1Oj7xYfA0mEejU5i7rAwrkSnWC3cKOw==" spinCount="100000" sheet="1" objects="1" scenarios="1" formatColumns="0" formatRows="0" autoFilter="0"/>
  <autoFilter ref="C127:K614" xr:uid="{00000000-0009-0000-0000-00001B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44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183</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4201</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ROUND((SUM(BE127:BE447)),  2)</f>
        <v>0</v>
      </c>
      <c r="I35" s="96">
        <v>0.21</v>
      </c>
      <c r="J35" s="86">
        <f>ROUND(((SUM(BE127:BE447))*I35),  2)</f>
        <v>0</v>
      </c>
      <c r="L35" s="32"/>
    </row>
    <row r="36" spans="2:12" s="1" customFormat="1" ht="14.4" customHeight="1">
      <c r="B36" s="32"/>
      <c r="E36" s="27" t="s">
        <v>47</v>
      </c>
      <c r="F36" s="86">
        <f>ROUND((SUM(BF127:BF447)),  2)</f>
        <v>0</v>
      </c>
      <c r="I36" s="96">
        <v>0.12</v>
      </c>
      <c r="J36" s="86">
        <f>ROUND(((SUM(BF127:BF447))*I36),  2)</f>
        <v>0</v>
      </c>
      <c r="L36" s="32"/>
    </row>
    <row r="37" spans="2:12" s="1" customFormat="1" ht="14.4" hidden="1" customHeight="1">
      <c r="B37" s="32"/>
      <c r="E37" s="27" t="s">
        <v>48</v>
      </c>
      <c r="F37" s="86">
        <f>ROUND((SUM(BG127:BG447)),  2)</f>
        <v>0</v>
      </c>
      <c r="I37" s="96">
        <v>0.21</v>
      </c>
      <c r="J37" s="86">
        <f>0</f>
        <v>0</v>
      </c>
      <c r="L37" s="32"/>
    </row>
    <row r="38" spans="2:12" s="1" customFormat="1" ht="14.4" hidden="1" customHeight="1">
      <c r="B38" s="32"/>
      <c r="E38" s="27" t="s">
        <v>49</v>
      </c>
      <c r="F38" s="86">
        <f>ROUND((SUM(BH127:BH447)),  2)</f>
        <v>0</v>
      </c>
      <c r="I38" s="96">
        <v>0.12</v>
      </c>
      <c r="J38" s="86">
        <f>0</f>
        <v>0</v>
      </c>
      <c r="L38" s="32"/>
    </row>
    <row r="39" spans="2:12" s="1" customFormat="1" ht="14.4" hidden="1" customHeight="1">
      <c r="B39" s="32"/>
      <c r="E39" s="27" t="s">
        <v>50</v>
      </c>
      <c r="F39" s="86">
        <f>ROUND((SUM(BI127:BI447)),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02.04 - Řad 1-1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4.85" customHeight="1">
      <c r="B101" s="112"/>
      <c r="D101" s="113" t="s">
        <v>4202</v>
      </c>
      <c r="E101" s="114"/>
      <c r="F101" s="114"/>
      <c r="G101" s="114"/>
      <c r="H101" s="114"/>
      <c r="I101" s="114"/>
      <c r="J101" s="115">
        <f>J290</f>
        <v>0</v>
      </c>
      <c r="L101" s="112"/>
    </row>
    <row r="102" spans="2:47" s="9" customFormat="1" ht="19.95" customHeight="1">
      <c r="B102" s="112"/>
      <c r="D102" s="113" t="s">
        <v>1479</v>
      </c>
      <c r="E102" s="114"/>
      <c r="F102" s="114"/>
      <c r="G102" s="114"/>
      <c r="H102" s="114"/>
      <c r="I102" s="114"/>
      <c r="J102" s="115">
        <f>J307</f>
        <v>0</v>
      </c>
      <c r="L102" s="112"/>
    </row>
    <row r="103" spans="2:47" s="9" customFormat="1" ht="19.95" customHeight="1">
      <c r="B103" s="112"/>
      <c r="D103" s="113" t="s">
        <v>1986</v>
      </c>
      <c r="E103" s="114"/>
      <c r="F103" s="114"/>
      <c r="G103" s="114"/>
      <c r="H103" s="114"/>
      <c r="I103" s="114"/>
      <c r="J103" s="115">
        <f>J314</f>
        <v>0</v>
      </c>
      <c r="L103" s="112"/>
    </row>
    <row r="104" spans="2:47" s="9" customFormat="1" ht="19.95" customHeight="1">
      <c r="B104" s="112"/>
      <c r="D104" s="113" t="s">
        <v>2495</v>
      </c>
      <c r="E104" s="114"/>
      <c r="F104" s="114"/>
      <c r="G104" s="114"/>
      <c r="H104" s="114"/>
      <c r="I104" s="114"/>
      <c r="J104" s="115">
        <f>J322</f>
        <v>0</v>
      </c>
      <c r="L104" s="112"/>
    </row>
    <row r="105" spans="2:47" s="9" customFormat="1" ht="19.95" customHeight="1">
      <c r="B105" s="112"/>
      <c r="D105" s="113" t="s">
        <v>1481</v>
      </c>
      <c r="E105" s="114"/>
      <c r="F105" s="114"/>
      <c r="G105" s="114"/>
      <c r="H105" s="114"/>
      <c r="I105" s="114"/>
      <c r="J105" s="115">
        <f>J446</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3631</v>
      </c>
      <c r="F117" s="269"/>
      <c r="G117" s="269"/>
      <c r="H117" s="269"/>
      <c r="L117" s="32"/>
    </row>
    <row r="118" spans="2:63" s="1" customFormat="1" ht="12" customHeight="1">
      <c r="B118" s="32"/>
      <c r="C118" s="27" t="s">
        <v>266</v>
      </c>
      <c r="L118" s="32"/>
    </row>
    <row r="119" spans="2:63" s="1" customFormat="1" ht="16.5" customHeight="1">
      <c r="B119" s="32"/>
      <c r="E119" s="247" t="str">
        <f>E11</f>
        <v>02.04 - Řad 1-1</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Jaroslav Pelnář</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39.185887000000001</v>
      </c>
      <c r="S127" s="53"/>
      <c r="T127" s="122">
        <f>T128</f>
        <v>8.6193400000000011</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P129+P307+P314+P322+P446</f>
        <v>0</v>
      </c>
      <c r="R128" s="130">
        <f>R129+R307+R314+R322+R446</f>
        <v>39.185887000000001</v>
      </c>
      <c r="T128" s="131">
        <f>T129+T307+T314+T322+T446</f>
        <v>8.6193400000000011</v>
      </c>
      <c r="AR128" s="125" t="s">
        <v>88</v>
      </c>
      <c r="AT128" s="132" t="s">
        <v>80</v>
      </c>
      <c r="AU128" s="132" t="s">
        <v>81</v>
      </c>
      <c r="AY128" s="125" t="s">
        <v>299</v>
      </c>
      <c r="BK128" s="133">
        <f>BK129+BK307+BK314+BK322+BK446</f>
        <v>0</v>
      </c>
    </row>
    <row r="129" spans="2:65" s="11" customFormat="1" ht="22.95" customHeight="1">
      <c r="B129" s="124"/>
      <c r="D129" s="125" t="s">
        <v>80</v>
      </c>
      <c r="E129" s="134" t="s">
        <v>88</v>
      </c>
      <c r="F129" s="134" t="s">
        <v>1448</v>
      </c>
      <c r="I129" s="127"/>
      <c r="J129" s="135">
        <f>BK129</f>
        <v>0</v>
      </c>
      <c r="L129" s="124"/>
      <c r="M129" s="129"/>
      <c r="P129" s="130">
        <f>P130+SUM(P131:P290)</f>
        <v>0</v>
      </c>
      <c r="R129" s="130">
        <f>R130+SUM(R131:R290)</f>
        <v>38.285864979999999</v>
      </c>
      <c r="T129" s="131">
        <f>T130+SUM(T131:T290)</f>
        <v>8.6193400000000011</v>
      </c>
      <c r="AR129" s="125" t="s">
        <v>88</v>
      </c>
      <c r="AT129" s="132" t="s">
        <v>80</v>
      </c>
      <c r="AU129" s="132" t="s">
        <v>88</v>
      </c>
      <c r="AY129" s="125" t="s">
        <v>299</v>
      </c>
      <c r="BK129" s="133">
        <f>BK130+SUM(BK131:BK290)</f>
        <v>0</v>
      </c>
    </row>
    <row r="130" spans="2:65" s="1" customFormat="1" ht="24.15" customHeight="1">
      <c r="B130" s="32"/>
      <c r="C130" s="136" t="s">
        <v>88</v>
      </c>
      <c r="D130" s="136" t="s">
        <v>302</v>
      </c>
      <c r="E130" s="137" t="s">
        <v>1484</v>
      </c>
      <c r="F130" s="138" t="s">
        <v>1485</v>
      </c>
      <c r="G130" s="139" t="s">
        <v>1486</v>
      </c>
      <c r="H130" s="140">
        <v>84</v>
      </c>
      <c r="I130" s="141"/>
      <c r="J130" s="142">
        <f>ROUND(I130*H130,2)</f>
        <v>0</v>
      </c>
      <c r="K130" s="138" t="s">
        <v>3585</v>
      </c>
      <c r="L130" s="32"/>
      <c r="M130" s="143" t="s">
        <v>1</v>
      </c>
      <c r="N130" s="144" t="s">
        <v>46</v>
      </c>
      <c r="P130" s="145">
        <f>O130*H130</f>
        <v>0</v>
      </c>
      <c r="Q130" s="145">
        <v>3.0000000000000001E-5</v>
      </c>
      <c r="R130" s="145">
        <f>Q130*H130</f>
        <v>2.5200000000000001E-3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4203</v>
      </c>
    </row>
    <row r="131" spans="2:65" s="1" customFormat="1" ht="19.2">
      <c r="B131" s="32"/>
      <c r="D131" s="149" t="s">
        <v>308</v>
      </c>
      <c r="F131" s="150" t="s">
        <v>3889</v>
      </c>
      <c r="I131" s="151"/>
      <c r="L131" s="32"/>
      <c r="M131" s="152"/>
      <c r="T131" s="56"/>
      <c r="AT131" s="17" t="s">
        <v>308</v>
      </c>
      <c r="AU131" s="17" t="s">
        <v>90</v>
      </c>
    </row>
    <row r="132" spans="2:65" s="12" customFormat="1">
      <c r="B132" s="170"/>
      <c r="D132" s="149" t="s">
        <v>1489</v>
      </c>
      <c r="E132" s="171" t="s">
        <v>1</v>
      </c>
      <c r="F132" s="172" t="s">
        <v>3890</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4204</v>
      </c>
      <c r="H133" s="179">
        <v>56.17</v>
      </c>
      <c r="I133" s="180"/>
      <c r="L133" s="176"/>
      <c r="M133" s="181"/>
      <c r="T133" s="182"/>
      <c r="AT133" s="177" t="s">
        <v>1489</v>
      </c>
      <c r="AU133" s="177" t="s">
        <v>90</v>
      </c>
      <c r="AV133" s="13" t="s">
        <v>90</v>
      </c>
      <c r="AW133" s="13" t="s">
        <v>36</v>
      </c>
      <c r="AX133" s="13" t="s">
        <v>81</v>
      </c>
      <c r="AY133" s="177" t="s">
        <v>299</v>
      </c>
    </row>
    <row r="134" spans="2:65" s="13" customFormat="1">
      <c r="B134" s="176"/>
      <c r="D134" s="149" t="s">
        <v>1489</v>
      </c>
      <c r="E134" s="177" t="s">
        <v>1</v>
      </c>
      <c r="F134" s="178" t="s">
        <v>4205</v>
      </c>
      <c r="H134" s="179">
        <v>2.2469999999999999</v>
      </c>
      <c r="I134" s="180"/>
      <c r="L134" s="176"/>
      <c r="M134" s="181"/>
      <c r="T134" s="182"/>
      <c r="AT134" s="177" t="s">
        <v>1489</v>
      </c>
      <c r="AU134" s="177" t="s">
        <v>90</v>
      </c>
      <c r="AV134" s="13" t="s">
        <v>90</v>
      </c>
      <c r="AW134" s="13" t="s">
        <v>36</v>
      </c>
      <c r="AX134" s="13" t="s">
        <v>81</v>
      </c>
      <c r="AY134" s="177" t="s">
        <v>299</v>
      </c>
    </row>
    <row r="135" spans="2:65" s="12" customFormat="1">
      <c r="B135" s="170"/>
      <c r="D135" s="149" t="s">
        <v>1489</v>
      </c>
      <c r="E135" s="171" t="s">
        <v>1</v>
      </c>
      <c r="F135" s="172" t="s">
        <v>4206</v>
      </c>
      <c r="H135" s="171" t="s">
        <v>1</v>
      </c>
      <c r="I135" s="173"/>
      <c r="L135" s="170"/>
      <c r="M135" s="174"/>
      <c r="T135" s="175"/>
      <c r="AT135" s="171" t="s">
        <v>1489</v>
      </c>
      <c r="AU135" s="171" t="s">
        <v>90</v>
      </c>
      <c r="AV135" s="12" t="s">
        <v>88</v>
      </c>
      <c r="AW135" s="12" t="s">
        <v>36</v>
      </c>
      <c r="AX135" s="12" t="s">
        <v>81</v>
      </c>
      <c r="AY135" s="171" t="s">
        <v>299</v>
      </c>
    </row>
    <row r="136" spans="2:65" s="15" customFormat="1">
      <c r="B136" s="190"/>
      <c r="D136" s="149" t="s">
        <v>1489</v>
      </c>
      <c r="E136" s="191" t="s">
        <v>1</v>
      </c>
      <c r="F136" s="192" t="s">
        <v>1549</v>
      </c>
      <c r="H136" s="193">
        <v>58.417000000000002</v>
      </c>
      <c r="I136" s="194"/>
      <c r="L136" s="190"/>
      <c r="M136" s="195"/>
      <c r="T136" s="196"/>
      <c r="AT136" s="191" t="s">
        <v>1489</v>
      </c>
      <c r="AU136" s="191" t="s">
        <v>90</v>
      </c>
      <c r="AV136" s="15" t="s">
        <v>298</v>
      </c>
      <c r="AW136" s="15" t="s">
        <v>36</v>
      </c>
      <c r="AX136" s="15" t="s">
        <v>81</v>
      </c>
      <c r="AY136" s="191" t="s">
        <v>299</v>
      </c>
    </row>
    <row r="137" spans="2:65" s="13" customFormat="1">
      <c r="B137" s="176"/>
      <c r="D137" s="149" t="s">
        <v>1489</v>
      </c>
      <c r="E137" s="177" t="s">
        <v>1</v>
      </c>
      <c r="F137" s="178" t="s">
        <v>4207</v>
      </c>
      <c r="H137" s="179">
        <v>84</v>
      </c>
      <c r="I137" s="180"/>
      <c r="L137" s="176"/>
      <c r="M137" s="181"/>
      <c r="T137" s="182"/>
      <c r="AT137" s="177" t="s">
        <v>1489</v>
      </c>
      <c r="AU137" s="177" t="s">
        <v>90</v>
      </c>
      <c r="AV137" s="13" t="s">
        <v>90</v>
      </c>
      <c r="AW137" s="13" t="s">
        <v>36</v>
      </c>
      <c r="AX137" s="13" t="s">
        <v>81</v>
      </c>
      <c r="AY137" s="177" t="s">
        <v>299</v>
      </c>
    </row>
    <row r="138" spans="2:65" s="15" customFormat="1">
      <c r="B138" s="190"/>
      <c r="D138" s="149" t="s">
        <v>1489</v>
      </c>
      <c r="E138" s="191" t="s">
        <v>1</v>
      </c>
      <c r="F138" s="192" t="s">
        <v>1549</v>
      </c>
      <c r="H138" s="193">
        <v>84</v>
      </c>
      <c r="I138" s="194"/>
      <c r="L138" s="190"/>
      <c r="M138" s="195"/>
      <c r="T138" s="196"/>
      <c r="AT138" s="191" t="s">
        <v>1489</v>
      </c>
      <c r="AU138" s="191" t="s">
        <v>90</v>
      </c>
      <c r="AV138" s="15" t="s">
        <v>298</v>
      </c>
      <c r="AW138" s="15" t="s">
        <v>36</v>
      </c>
      <c r="AX138" s="15" t="s">
        <v>88</v>
      </c>
      <c r="AY138" s="191" t="s">
        <v>299</v>
      </c>
    </row>
    <row r="139" spans="2:65" s="1" customFormat="1" ht="24.15" customHeight="1">
      <c r="B139" s="32"/>
      <c r="C139" s="136" t="s">
        <v>90</v>
      </c>
      <c r="D139" s="136" t="s">
        <v>302</v>
      </c>
      <c r="E139" s="137" t="s">
        <v>1497</v>
      </c>
      <c r="F139" s="138" t="s">
        <v>1498</v>
      </c>
      <c r="G139" s="139" t="s">
        <v>1499</v>
      </c>
      <c r="H139" s="140">
        <v>21</v>
      </c>
      <c r="I139" s="141"/>
      <c r="J139" s="142">
        <f>ROUND(I139*H139,2)</f>
        <v>0</v>
      </c>
      <c r="K139" s="138" t="s">
        <v>3585</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4208</v>
      </c>
    </row>
    <row r="140" spans="2:65" s="12" customFormat="1">
      <c r="B140" s="170"/>
      <c r="D140" s="149" t="s">
        <v>1489</v>
      </c>
      <c r="E140" s="171" t="s">
        <v>1</v>
      </c>
      <c r="F140" s="172" t="s">
        <v>3890</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4204</v>
      </c>
      <c r="H141" s="179">
        <v>56.17</v>
      </c>
      <c r="I141" s="180"/>
      <c r="L141" s="176"/>
      <c r="M141" s="181"/>
      <c r="T141" s="182"/>
      <c r="AT141" s="177" t="s">
        <v>1489</v>
      </c>
      <c r="AU141" s="177" t="s">
        <v>90</v>
      </c>
      <c r="AV141" s="13" t="s">
        <v>90</v>
      </c>
      <c r="AW141" s="13" t="s">
        <v>36</v>
      </c>
      <c r="AX141" s="13" t="s">
        <v>81</v>
      </c>
      <c r="AY141" s="177" t="s">
        <v>299</v>
      </c>
    </row>
    <row r="142" spans="2:65" s="13" customFormat="1">
      <c r="B142" s="176"/>
      <c r="D142" s="149" t="s">
        <v>1489</v>
      </c>
      <c r="E142" s="177" t="s">
        <v>1</v>
      </c>
      <c r="F142" s="178" t="s">
        <v>4205</v>
      </c>
      <c r="H142" s="179">
        <v>2.2469999999999999</v>
      </c>
      <c r="I142" s="180"/>
      <c r="L142" s="176"/>
      <c r="M142" s="181"/>
      <c r="T142" s="182"/>
      <c r="AT142" s="177" t="s">
        <v>1489</v>
      </c>
      <c r="AU142" s="177" t="s">
        <v>90</v>
      </c>
      <c r="AV142" s="13" t="s">
        <v>90</v>
      </c>
      <c r="AW142" s="13" t="s">
        <v>36</v>
      </c>
      <c r="AX142" s="13" t="s">
        <v>81</v>
      </c>
      <c r="AY142" s="177" t="s">
        <v>299</v>
      </c>
    </row>
    <row r="143" spans="2:65" s="15" customFormat="1">
      <c r="B143" s="190"/>
      <c r="D143" s="149" t="s">
        <v>1489</v>
      </c>
      <c r="E143" s="191" t="s">
        <v>1</v>
      </c>
      <c r="F143" s="192" t="s">
        <v>1549</v>
      </c>
      <c r="H143" s="193">
        <v>58.417000000000002</v>
      </c>
      <c r="I143" s="194"/>
      <c r="L143" s="190"/>
      <c r="M143" s="195"/>
      <c r="T143" s="196"/>
      <c r="AT143" s="191" t="s">
        <v>1489</v>
      </c>
      <c r="AU143" s="191" t="s">
        <v>90</v>
      </c>
      <c r="AV143" s="15" t="s">
        <v>298</v>
      </c>
      <c r="AW143" s="15" t="s">
        <v>36</v>
      </c>
      <c r="AX143" s="15" t="s">
        <v>81</v>
      </c>
      <c r="AY143" s="191" t="s">
        <v>299</v>
      </c>
    </row>
    <row r="144" spans="2:65" s="13" customFormat="1">
      <c r="B144" s="176"/>
      <c r="D144" s="149" t="s">
        <v>1489</v>
      </c>
      <c r="E144" s="177" t="s">
        <v>1</v>
      </c>
      <c r="F144" s="178" t="s">
        <v>4209</v>
      </c>
      <c r="H144" s="179">
        <v>21</v>
      </c>
      <c r="I144" s="180"/>
      <c r="L144" s="176"/>
      <c r="M144" s="181"/>
      <c r="T144" s="182"/>
      <c r="AT144" s="177" t="s">
        <v>1489</v>
      </c>
      <c r="AU144" s="177" t="s">
        <v>90</v>
      </c>
      <c r="AV144" s="13" t="s">
        <v>90</v>
      </c>
      <c r="AW144" s="13" t="s">
        <v>36</v>
      </c>
      <c r="AX144" s="13" t="s">
        <v>81</v>
      </c>
      <c r="AY144" s="177" t="s">
        <v>299</v>
      </c>
    </row>
    <row r="145" spans="2:65" s="15" customFormat="1">
      <c r="B145" s="190"/>
      <c r="D145" s="149" t="s">
        <v>1489</v>
      </c>
      <c r="E145" s="191" t="s">
        <v>1</v>
      </c>
      <c r="F145" s="192" t="s">
        <v>1549</v>
      </c>
      <c r="H145" s="193">
        <v>21</v>
      </c>
      <c r="I145" s="194"/>
      <c r="L145" s="190"/>
      <c r="M145" s="195"/>
      <c r="T145" s="196"/>
      <c r="AT145" s="191" t="s">
        <v>1489</v>
      </c>
      <c r="AU145" s="191" t="s">
        <v>90</v>
      </c>
      <c r="AV145" s="15" t="s">
        <v>298</v>
      </c>
      <c r="AW145" s="15" t="s">
        <v>36</v>
      </c>
      <c r="AX145" s="15" t="s">
        <v>88</v>
      </c>
      <c r="AY145" s="191" t="s">
        <v>299</v>
      </c>
    </row>
    <row r="146" spans="2:65" s="1" customFormat="1" ht="24.15" customHeight="1">
      <c r="B146" s="32"/>
      <c r="C146" s="136" t="s">
        <v>298</v>
      </c>
      <c r="D146" s="136" t="s">
        <v>302</v>
      </c>
      <c r="E146" s="137" t="s">
        <v>1502</v>
      </c>
      <c r="F146" s="138" t="s">
        <v>3897</v>
      </c>
      <c r="G146" s="139" t="s">
        <v>647</v>
      </c>
      <c r="H146" s="140">
        <v>0.95</v>
      </c>
      <c r="I146" s="141"/>
      <c r="J146" s="142">
        <f>ROUND(I146*H146,2)</f>
        <v>0</v>
      </c>
      <c r="K146" s="138" t="s">
        <v>3585</v>
      </c>
      <c r="L146" s="32"/>
      <c r="M146" s="143" t="s">
        <v>1</v>
      </c>
      <c r="N146" s="144" t="s">
        <v>46</v>
      </c>
      <c r="P146" s="145">
        <f>O146*H146</f>
        <v>0</v>
      </c>
      <c r="Q146" s="145">
        <v>1.269E-2</v>
      </c>
      <c r="R146" s="145">
        <f>Q146*H146</f>
        <v>1.2055499999999999E-2</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4210</v>
      </c>
    </row>
    <row r="147" spans="2:65" s="12" customFormat="1">
      <c r="B147" s="170"/>
      <c r="D147" s="149" t="s">
        <v>1489</v>
      </c>
      <c r="E147" s="171" t="s">
        <v>1</v>
      </c>
      <c r="F147" s="172" t="s">
        <v>4211</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4212</v>
      </c>
      <c r="H148" s="179">
        <v>0.95</v>
      </c>
      <c r="I148" s="180"/>
      <c r="L148" s="176"/>
      <c r="M148" s="181"/>
      <c r="T148" s="182"/>
      <c r="AT148" s="177" t="s">
        <v>1489</v>
      </c>
      <c r="AU148" s="177" t="s">
        <v>90</v>
      </c>
      <c r="AV148" s="13" t="s">
        <v>90</v>
      </c>
      <c r="AW148" s="13" t="s">
        <v>36</v>
      </c>
      <c r="AX148" s="13" t="s">
        <v>81</v>
      </c>
      <c r="AY148" s="177" t="s">
        <v>299</v>
      </c>
    </row>
    <row r="149" spans="2:65" s="14" customFormat="1">
      <c r="B149" s="183"/>
      <c r="D149" s="149" t="s">
        <v>1489</v>
      </c>
      <c r="E149" s="184" t="s">
        <v>1</v>
      </c>
      <c r="F149" s="185" t="s">
        <v>1496</v>
      </c>
      <c r="H149" s="186">
        <v>0.95</v>
      </c>
      <c r="I149" s="187"/>
      <c r="L149" s="183"/>
      <c r="M149" s="188"/>
      <c r="T149" s="189"/>
      <c r="AT149" s="184" t="s">
        <v>1489</v>
      </c>
      <c r="AU149" s="184" t="s">
        <v>90</v>
      </c>
      <c r="AV149" s="14" t="s">
        <v>318</v>
      </c>
      <c r="AW149" s="14" t="s">
        <v>36</v>
      </c>
      <c r="AX149" s="14" t="s">
        <v>88</v>
      </c>
      <c r="AY149" s="184" t="s">
        <v>299</v>
      </c>
    </row>
    <row r="150" spans="2:65" s="1" customFormat="1" ht="24.15" customHeight="1">
      <c r="B150" s="32"/>
      <c r="C150" s="136" t="s">
        <v>318</v>
      </c>
      <c r="D150" s="136" t="s">
        <v>302</v>
      </c>
      <c r="E150" s="137" t="s">
        <v>3904</v>
      </c>
      <c r="F150" s="138" t="s">
        <v>1572</v>
      </c>
      <c r="G150" s="139" t="s">
        <v>1520</v>
      </c>
      <c r="H150" s="140">
        <v>3.9660000000000002</v>
      </c>
      <c r="I150" s="141"/>
      <c r="J150" s="142">
        <f>ROUND(I150*H150,2)</f>
        <v>0</v>
      </c>
      <c r="K150" s="138" t="s">
        <v>3585</v>
      </c>
      <c r="L150" s="32"/>
      <c r="M150" s="143" t="s">
        <v>1</v>
      </c>
      <c r="N150" s="144" t="s">
        <v>46</v>
      </c>
      <c r="P150" s="145">
        <f>O150*H150</f>
        <v>0</v>
      </c>
      <c r="Q150" s="145">
        <v>0</v>
      </c>
      <c r="R150" s="145">
        <f>Q150*H150</f>
        <v>0</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4213</v>
      </c>
    </row>
    <row r="151" spans="2:65" s="12" customFormat="1">
      <c r="B151" s="170"/>
      <c r="D151" s="149" t="s">
        <v>1489</v>
      </c>
      <c r="E151" s="171" t="s">
        <v>1</v>
      </c>
      <c r="F151" s="172" t="s">
        <v>4211</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E152" s="177" t="s">
        <v>1</v>
      </c>
      <c r="F152" s="178" t="s">
        <v>4214</v>
      </c>
      <c r="H152" s="179">
        <v>3.9660000000000002</v>
      </c>
      <c r="I152" s="180"/>
      <c r="L152" s="176"/>
      <c r="M152" s="181"/>
      <c r="T152" s="182"/>
      <c r="AT152" s="177" t="s">
        <v>1489</v>
      </c>
      <c r="AU152" s="177" t="s">
        <v>90</v>
      </c>
      <c r="AV152" s="13" t="s">
        <v>90</v>
      </c>
      <c r="AW152" s="13" t="s">
        <v>36</v>
      </c>
      <c r="AX152" s="13" t="s">
        <v>81</v>
      </c>
      <c r="AY152" s="177" t="s">
        <v>299</v>
      </c>
    </row>
    <row r="153" spans="2:65" s="14" customFormat="1">
      <c r="B153" s="183"/>
      <c r="D153" s="149" t="s">
        <v>1489</v>
      </c>
      <c r="E153" s="184" t="s">
        <v>1</v>
      </c>
      <c r="F153" s="185" t="s">
        <v>1496</v>
      </c>
      <c r="H153" s="186">
        <v>3.9660000000000002</v>
      </c>
      <c r="I153" s="187"/>
      <c r="L153" s="183"/>
      <c r="M153" s="188"/>
      <c r="T153" s="189"/>
      <c r="AT153" s="184" t="s">
        <v>1489</v>
      </c>
      <c r="AU153" s="184" t="s">
        <v>90</v>
      </c>
      <c r="AV153" s="14" t="s">
        <v>318</v>
      </c>
      <c r="AW153" s="14" t="s">
        <v>36</v>
      </c>
      <c r="AX153" s="14" t="s">
        <v>88</v>
      </c>
      <c r="AY153" s="184" t="s">
        <v>299</v>
      </c>
    </row>
    <row r="154" spans="2:65" s="1" customFormat="1" ht="33" customHeight="1">
      <c r="B154" s="32"/>
      <c r="C154" s="136" t="s">
        <v>323</v>
      </c>
      <c r="D154" s="136" t="s">
        <v>302</v>
      </c>
      <c r="E154" s="137" t="s">
        <v>1803</v>
      </c>
      <c r="F154" s="138" t="s">
        <v>1804</v>
      </c>
      <c r="G154" s="139" t="s">
        <v>1520</v>
      </c>
      <c r="H154" s="140">
        <v>36.825000000000003</v>
      </c>
      <c r="I154" s="141"/>
      <c r="J154" s="142">
        <f>ROUND(I154*H154,2)</f>
        <v>0</v>
      </c>
      <c r="K154" s="138" t="s">
        <v>3585</v>
      </c>
      <c r="L154" s="32"/>
      <c r="M154" s="143" t="s">
        <v>1</v>
      </c>
      <c r="N154" s="144" t="s">
        <v>46</v>
      </c>
      <c r="P154" s="145">
        <f>O154*H154</f>
        <v>0</v>
      </c>
      <c r="Q154" s="145">
        <v>0</v>
      </c>
      <c r="R154" s="145">
        <f>Q154*H154</f>
        <v>0</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4215</v>
      </c>
    </row>
    <row r="155" spans="2:65" s="12" customFormat="1">
      <c r="B155" s="170"/>
      <c r="D155" s="149" t="s">
        <v>1489</v>
      </c>
      <c r="E155" s="171" t="s">
        <v>1</v>
      </c>
      <c r="F155" s="172" t="s">
        <v>3910</v>
      </c>
      <c r="H155" s="171" t="s">
        <v>1</v>
      </c>
      <c r="I155" s="173"/>
      <c r="L155" s="170"/>
      <c r="M155" s="174"/>
      <c r="T155" s="175"/>
      <c r="AT155" s="171" t="s">
        <v>1489</v>
      </c>
      <c r="AU155" s="171" t="s">
        <v>90</v>
      </c>
      <c r="AV155" s="12" t="s">
        <v>88</v>
      </c>
      <c r="AW155" s="12" t="s">
        <v>36</v>
      </c>
      <c r="AX155" s="12" t="s">
        <v>81</v>
      </c>
      <c r="AY155" s="171" t="s">
        <v>299</v>
      </c>
    </row>
    <row r="156" spans="2:65" s="12" customFormat="1">
      <c r="B156" s="170"/>
      <c r="D156" s="149" t="s">
        <v>1489</v>
      </c>
      <c r="E156" s="171" t="s">
        <v>1</v>
      </c>
      <c r="F156" s="172" t="s">
        <v>3911</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4216</v>
      </c>
      <c r="H157" s="179">
        <v>36.825000000000003</v>
      </c>
      <c r="I157" s="180"/>
      <c r="L157" s="176"/>
      <c r="M157" s="181"/>
      <c r="T157" s="182"/>
      <c r="AT157" s="177" t="s">
        <v>1489</v>
      </c>
      <c r="AU157" s="177" t="s">
        <v>90</v>
      </c>
      <c r="AV157" s="13" t="s">
        <v>90</v>
      </c>
      <c r="AW157" s="13" t="s">
        <v>36</v>
      </c>
      <c r="AX157" s="13" t="s">
        <v>81</v>
      </c>
      <c r="AY157" s="177" t="s">
        <v>299</v>
      </c>
    </row>
    <row r="158" spans="2:65" s="14" customFormat="1">
      <c r="B158" s="183"/>
      <c r="D158" s="149" t="s">
        <v>1489</v>
      </c>
      <c r="E158" s="184" t="s">
        <v>1</v>
      </c>
      <c r="F158" s="185" t="s">
        <v>1496</v>
      </c>
      <c r="H158" s="186">
        <v>36.825000000000003</v>
      </c>
      <c r="I158" s="187"/>
      <c r="L158" s="183"/>
      <c r="M158" s="188"/>
      <c r="T158" s="189"/>
      <c r="AT158" s="184" t="s">
        <v>1489</v>
      </c>
      <c r="AU158" s="184" t="s">
        <v>90</v>
      </c>
      <c r="AV158" s="14" t="s">
        <v>318</v>
      </c>
      <c r="AW158" s="14" t="s">
        <v>36</v>
      </c>
      <c r="AX158" s="14" t="s">
        <v>88</v>
      </c>
      <c r="AY158" s="184" t="s">
        <v>299</v>
      </c>
    </row>
    <row r="159" spans="2:65" s="1" customFormat="1" ht="33" customHeight="1">
      <c r="B159" s="32"/>
      <c r="C159" s="136" t="s">
        <v>328</v>
      </c>
      <c r="D159" s="136" t="s">
        <v>302</v>
      </c>
      <c r="E159" s="137" t="s">
        <v>1811</v>
      </c>
      <c r="F159" s="138" t="s">
        <v>1812</v>
      </c>
      <c r="G159" s="139" t="s">
        <v>1520</v>
      </c>
      <c r="H159" s="140">
        <v>10.311</v>
      </c>
      <c r="I159" s="141"/>
      <c r="J159" s="142">
        <f>ROUND(I159*H159,2)</f>
        <v>0</v>
      </c>
      <c r="K159" s="138" t="s">
        <v>3585</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4217</v>
      </c>
    </row>
    <row r="160" spans="2:65" s="12" customFormat="1">
      <c r="B160" s="170"/>
      <c r="D160" s="149" t="s">
        <v>1489</v>
      </c>
      <c r="E160" s="171" t="s">
        <v>1</v>
      </c>
      <c r="F160" s="172" t="s">
        <v>4211</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3914</v>
      </c>
      <c r="H161" s="171" t="s">
        <v>1</v>
      </c>
      <c r="I161" s="173"/>
      <c r="L161" s="170"/>
      <c r="M161" s="174"/>
      <c r="T161" s="175"/>
      <c r="AT161" s="171" t="s">
        <v>1489</v>
      </c>
      <c r="AU161" s="171" t="s">
        <v>90</v>
      </c>
      <c r="AV161" s="12" t="s">
        <v>88</v>
      </c>
      <c r="AW161" s="12" t="s">
        <v>36</v>
      </c>
      <c r="AX161" s="12" t="s">
        <v>81</v>
      </c>
      <c r="AY161" s="171" t="s">
        <v>299</v>
      </c>
    </row>
    <row r="162" spans="2:65" s="12" customFormat="1">
      <c r="B162" s="170"/>
      <c r="D162" s="149" t="s">
        <v>1489</v>
      </c>
      <c r="E162" s="171" t="s">
        <v>1</v>
      </c>
      <c r="F162" s="172" t="s">
        <v>3917</v>
      </c>
      <c r="H162" s="171" t="s">
        <v>1</v>
      </c>
      <c r="I162" s="173"/>
      <c r="L162" s="170"/>
      <c r="M162" s="174"/>
      <c r="T162" s="175"/>
      <c r="AT162" s="171" t="s">
        <v>1489</v>
      </c>
      <c r="AU162" s="171" t="s">
        <v>90</v>
      </c>
      <c r="AV162" s="12" t="s">
        <v>88</v>
      </c>
      <c r="AW162" s="12" t="s">
        <v>36</v>
      </c>
      <c r="AX162" s="12" t="s">
        <v>81</v>
      </c>
      <c r="AY162" s="171" t="s">
        <v>299</v>
      </c>
    </row>
    <row r="163" spans="2:65" s="13" customFormat="1" ht="20.399999999999999">
      <c r="B163" s="176"/>
      <c r="D163" s="149" t="s">
        <v>1489</v>
      </c>
      <c r="E163" s="177" t="s">
        <v>1</v>
      </c>
      <c r="F163" s="178" t="s">
        <v>4218</v>
      </c>
      <c r="H163" s="179">
        <v>3.6440000000000001</v>
      </c>
      <c r="I163" s="180"/>
      <c r="L163" s="176"/>
      <c r="M163" s="181"/>
      <c r="T163" s="182"/>
      <c r="AT163" s="177" t="s">
        <v>1489</v>
      </c>
      <c r="AU163" s="177" t="s">
        <v>90</v>
      </c>
      <c r="AV163" s="13" t="s">
        <v>90</v>
      </c>
      <c r="AW163" s="13" t="s">
        <v>36</v>
      </c>
      <c r="AX163" s="13" t="s">
        <v>81</v>
      </c>
      <c r="AY163" s="177" t="s">
        <v>299</v>
      </c>
    </row>
    <row r="164" spans="2:65" s="12" customFormat="1">
      <c r="B164" s="170"/>
      <c r="D164" s="149" t="s">
        <v>1489</v>
      </c>
      <c r="E164" s="171" t="s">
        <v>1</v>
      </c>
      <c r="F164" s="172" t="s">
        <v>4219</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3917</v>
      </c>
      <c r="H165" s="171" t="s">
        <v>1</v>
      </c>
      <c r="I165" s="173"/>
      <c r="L165" s="170"/>
      <c r="M165" s="174"/>
      <c r="T165" s="175"/>
      <c r="AT165" s="171" t="s">
        <v>1489</v>
      </c>
      <c r="AU165" s="171" t="s">
        <v>90</v>
      </c>
      <c r="AV165" s="12" t="s">
        <v>88</v>
      </c>
      <c r="AW165" s="12" t="s">
        <v>36</v>
      </c>
      <c r="AX165" s="12" t="s">
        <v>81</v>
      </c>
      <c r="AY165" s="171" t="s">
        <v>299</v>
      </c>
    </row>
    <row r="166" spans="2:65" s="13" customFormat="1" ht="20.399999999999999">
      <c r="B166" s="176"/>
      <c r="D166" s="149" t="s">
        <v>1489</v>
      </c>
      <c r="E166" s="177" t="s">
        <v>1</v>
      </c>
      <c r="F166" s="178" t="s">
        <v>4220</v>
      </c>
      <c r="H166" s="179">
        <v>143.654</v>
      </c>
      <c r="I166" s="180"/>
      <c r="L166" s="176"/>
      <c r="M166" s="181"/>
      <c r="T166" s="182"/>
      <c r="AT166" s="177" t="s">
        <v>1489</v>
      </c>
      <c r="AU166" s="177" t="s">
        <v>90</v>
      </c>
      <c r="AV166" s="13" t="s">
        <v>90</v>
      </c>
      <c r="AW166" s="13" t="s">
        <v>36</v>
      </c>
      <c r="AX166" s="13" t="s">
        <v>81</v>
      </c>
      <c r="AY166" s="177" t="s">
        <v>299</v>
      </c>
    </row>
    <row r="167" spans="2:65" s="15" customFormat="1">
      <c r="B167" s="190"/>
      <c r="D167" s="149" t="s">
        <v>1489</v>
      </c>
      <c r="E167" s="191" t="s">
        <v>1</v>
      </c>
      <c r="F167" s="192" t="s">
        <v>1549</v>
      </c>
      <c r="H167" s="193">
        <v>147.298</v>
      </c>
      <c r="I167" s="194"/>
      <c r="L167" s="190"/>
      <c r="M167" s="195"/>
      <c r="T167" s="196"/>
      <c r="AT167" s="191" t="s">
        <v>1489</v>
      </c>
      <c r="AU167" s="191" t="s">
        <v>90</v>
      </c>
      <c r="AV167" s="15" t="s">
        <v>298</v>
      </c>
      <c r="AW167" s="15" t="s">
        <v>36</v>
      </c>
      <c r="AX167" s="15" t="s">
        <v>81</v>
      </c>
      <c r="AY167" s="191" t="s">
        <v>299</v>
      </c>
    </row>
    <row r="168" spans="2:65" s="12" customFormat="1">
      <c r="B168" s="170"/>
      <c r="D168" s="149" t="s">
        <v>1489</v>
      </c>
      <c r="E168" s="171" t="s">
        <v>1</v>
      </c>
      <c r="F168" s="172" t="s">
        <v>3932</v>
      </c>
      <c r="H168" s="171" t="s">
        <v>1</v>
      </c>
      <c r="I168" s="173"/>
      <c r="L168" s="170"/>
      <c r="M168" s="174"/>
      <c r="T168" s="175"/>
      <c r="AT168" s="171" t="s">
        <v>1489</v>
      </c>
      <c r="AU168" s="171" t="s">
        <v>90</v>
      </c>
      <c r="AV168" s="12" t="s">
        <v>88</v>
      </c>
      <c r="AW168" s="12" t="s">
        <v>36</v>
      </c>
      <c r="AX168" s="12" t="s">
        <v>81</v>
      </c>
      <c r="AY168" s="171" t="s">
        <v>299</v>
      </c>
    </row>
    <row r="169" spans="2:65" s="13" customFormat="1">
      <c r="B169" s="176"/>
      <c r="D169" s="149" t="s">
        <v>1489</v>
      </c>
      <c r="E169" s="177" t="s">
        <v>1</v>
      </c>
      <c r="F169" s="178" t="s">
        <v>4221</v>
      </c>
      <c r="H169" s="179">
        <v>10.311</v>
      </c>
      <c r="I169" s="180"/>
      <c r="L169" s="176"/>
      <c r="M169" s="181"/>
      <c r="T169" s="182"/>
      <c r="AT169" s="177" t="s">
        <v>1489</v>
      </c>
      <c r="AU169" s="177" t="s">
        <v>90</v>
      </c>
      <c r="AV169" s="13" t="s">
        <v>90</v>
      </c>
      <c r="AW169" s="13" t="s">
        <v>36</v>
      </c>
      <c r="AX169" s="13" t="s">
        <v>81</v>
      </c>
      <c r="AY169" s="177" t="s">
        <v>299</v>
      </c>
    </row>
    <row r="170" spans="2:65" s="15" customFormat="1">
      <c r="B170" s="190"/>
      <c r="D170" s="149" t="s">
        <v>1489</v>
      </c>
      <c r="E170" s="191" t="s">
        <v>1</v>
      </c>
      <c r="F170" s="192" t="s">
        <v>1549</v>
      </c>
      <c r="H170" s="193">
        <v>10.311</v>
      </c>
      <c r="I170" s="194"/>
      <c r="L170" s="190"/>
      <c r="M170" s="195"/>
      <c r="T170" s="196"/>
      <c r="AT170" s="191" t="s">
        <v>1489</v>
      </c>
      <c r="AU170" s="191" t="s">
        <v>90</v>
      </c>
      <c r="AV170" s="15" t="s">
        <v>298</v>
      </c>
      <c r="AW170" s="15" t="s">
        <v>36</v>
      </c>
      <c r="AX170" s="15" t="s">
        <v>88</v>
      </c>
      <c r="AY170" s="191" t="s">
        <v>299</v>
      </c>
    </row>
    <row r="171" spans="2:65" s="1" customFormat="1" ht="33" customHeight="1">
      <c r="B171" s="32"/>
      <c r="C171" s="136" t="s">
        <v>333</v>
      </c>
      <c r="D171" s="136" t="s">
        <v>302</v>
      </c>
      <c r="E171" s="137" t="s">
        <v>1815</v>
      </c>
      <c r="F171" s="138" t="s">
        <v>1816</v>
      </c>
      <c r="G171" s="139" t="s">
        <v>1520</v>
      </c>
      <c r="H171" s="140">
        <v>100.163</v>
      </c>
      <c r="I171" s="141"/>
      <c r="J171" s="142">
        <f>ROUND(I171*H171,2)</f>
        <v>0</v>
      </c>
      <c r="K171" s="138" t="s">
        <v>3585</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4222</v>
      </c>
    </row>
    <row r="172" spans="2:65" s="12" customFormat="1">
      <c r="B172" s="170"/>
      <c r="D172" s="149" t="s">
        <v>1489</v>
      </c>
      <c r="E172" s="171" t="s">
        <v>1</v>
      </c>
      <c r="F172" s="172" t="s">
        <v>3910</v>
      </c>
      <c r="H172" s="171" t="s">
        <v>1</v>
      </c>
      <c r="I172" s="173"/>
      <c r="L172" s="170"/>
      <c r="M172" s="174"/>
      <c r="T172" s="175"/>
      <c r="AT172" s="171" t="s">
        <v>1489</v>
      </c>
      <c r="AU172" s="171" t="s">
        <v>90</v>
      </c>
      <c r="AV172" s="12" t="s">
        <v>88</v>
      </c>
      <c r="AW172" s="12" t="s">
        <v>36</v>
      </c>
      <c r="AX172" s="12" t="s">
        <v>81</v>
      </c>
      <c r="AY172" s="171" t="s">
        <v>299</v>
      </c>
    </row>
    <row r="173" spans="2:65" s="12" customFormat="1">
      <c r="B173" s="170"/>
      <c r="D173" s="149" t="s">
        <v>1489</v>
      </c>
      <c r="E173" s="171" t="s">
        <v>1</v>
      </c>
      <c r="F173" s="172" t="s">
        <v>3935</v>
      </c>
      <c r="H173" s="171" t="s">
        <v>1</v>
      </c>
      <c r="I173" s="173"/>
      <c r="L173" s="170"/>
      <c r="M173" s="174"/>
      <c r="T173" s="175"/>
      <c r="AT173" s="171" t="s">
        <v>1489</v>
      </c>
      <c r="AU173" s="171" t="s">
        <v>90</v>
      </c>
      <c r="AV173" s="12" t="s">
        <v>88</v>
      </c>
      <c r="AW173" s="12" t="s">
        <v>36</v>
      </c>
      <c r="AX173" s="12" t="s">
        <v>81</v>
      </c>
      <c r="AY173" s="171" t="s">
        <v>299</v>
      </c>
    </row>
    <row r="174" spans="2:65" s="13" customFormat="1">
      <c r="B174" s="176"/>
      <c r="D174" s="149" t="s">
        <v>1489</v>
      </c>
      <c r="E174" s="177" t="s">
        <v>1</v>
      </c>
      <c r="F174" s="178" t="s">
        <v>4223</v>
      </c>
      <c r="H174" s="179">
        <v>100.163</v>
      </c>
      <c r="I174" s="180"/>
      <c r="L174" s="176"/>
      <c r="M174" s="181"/>
      <c r="T174" s="182"/>
      <c r="AT174" s="177" t="s">
        <v>1489</v>
      </c>
      <c r="AU174" s="177" t="s">
        <v>90</v>
      </c>
      <c r="AV174" s="13" t="s">
        <v>90</v>
      </c>
      <c r="AW174" s="13" t="s">
        <v>36</v>
      </c>
      <c r="AX174" s="13" t="s">
        <v>81</v>
      </c>
      <c r="AY174" s="177" t="s">
        <v>299</v>
      </c>
    </row>
    <row r="175" spans="2:65" s="14" customFormat="1">
      <c r="B175" s="183"/>
      <c r="D175" s="149" t="s">
        <v>1489</v>
      </c>
      <c r="E175" s="184" t="s">
        <v>1</v>
      </c>
      <c r="F175" s="185" t="s">
        <v>1496</v>
      </c>
      <c r="H175" s="186">
        <v>100.163</v>
      </c>
      <c r="I175" s="187"/>
      <c r="L175" s="183"/>
      <c r="M175" s="188"/>
      <c r="T175" s="189"/>
      <c r="AT175" s="184" t="s">
        <v>1489</v>
      </c>
      <c r="AU175" s="184" t="s">
        <v>90</v>
      </c>
      <c r="AV175" s="14" t="s">
        <v>318</v>
      </c>
      <c r="AW175" s="14" t="s">
        <v>36</v>
      </c>
      <c r="AX175" s="14" t="s">
        <v>88</v>
      </c>
      <c r="AY175" s="184" t="s">
        <v>299</v>
      </c>
    </row>
    <row r="176" spans="2:65" s="1" customFormat="1" ht="21.75" customHeight="1">
      <c r="B176" s="32"/>
      <c r="C176" s="136" t="s">
        <v>337</v>
      </c>
      <c r="D176" s="136" t="s">
        <v>302</v>
      </c>
      <c r="E176" s="137" t="s">
        <v>3945</v>
      </c>
      <c r="F176" s="138" t="s">
        <v>3946</v>
      </c>
      <c r="G176" s="139" t="s">
        <v>375</v>
      </c>
      <c r="H176" s="140">
        <v>161.452</v>
      </c>
      <c r="I176" s="141"/>
      <c r="J176" s="142">
        <f>ROUND(I176*H176,2)</f>
        <v>0</v>
      </c>
      <c r="K176" s="138" t="s">
        <v>3585</v>
      </c>
      <c r="L176" s="32"/>
      <c r="M176" s="143" t="s">
        <v>1</v>
      </c>
      <c r="N176" s="144" t="s">
        <v>46</v>
      </c>
      <c r="P176" s="145">
        <f>O176*H176</f>
        <v>0</v>
      </c>
      <c r="Q176" s="145">
        <v>1.99E-3</v>
      </c>
      <c r="R176" s="145">
        <f>Q176*H176</f>
        <v>0.32128948000000002</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4224</v>
      </c>
    </row>
    <row r="177" spans="2:65" s="12" customFormat="1">
      <c r="B177" s="170"/>
      <c r="D177" s="149" t="s">
        <v>1489</v>
      </c>
      <c r="E177" s="171" t="s">
        <v>1</v>
      </c>
      <c r="F177" s="172" t="s">
        <v>4211</v>
      </c>
      <c r="H177" s="171" t="s">
        <v>1</v>
      </c>
      <c r="I177" s="173"/>
      <c r="L177" s="170"/>
      <c r="M177" s="174"/>
      <c r="T177" s="175"/>
      <c r="AT177" s="171" t="s">
        <v>1489</v>
      </c>
      <c r="AU177" s="171" t="s">
        <v>90</v>
      </c>
      <c r="AV177" s="12" t="s">
        <v>88</v>
      </c>
      <c r="AW177" s="12" t="s">
        <v>36</v>
      </c>
      <c r="AX177" s="12" t="s">
        <v>81</v>
      </c>
      <c r="AY177" s="171" t="s">
        <v>299</v>
      </c>
    </row>
    <row r="178" spans="2:65" s="12" customFormat="1">
      <c r="B178" s="170"/>
      <c r="D178" s="149" t="s">
        <v>1489</v>
      </c>
      <c r="E178" s="171" t="s">
        <v>1</v>
      </c>
      <c r="F178" s="172" t="s">
        <v>3914</v>
      </c>
      <c r="H178" s="171" t="s">
        <v>1</v>
      </c>
      <c r="I178" s="173"/>
      <c r="L178" s="170"/>
      <c r="M178" s="174"/>
      <c r="T178" s="175"/>
      <c r="AT178" s="171" t="s">
        <v>1489</v>
      </c>
      <c r="AU178" s="171" t="s">
        <v>90</v>
      </c>
      <c r="AV178" s="12" t="s">
        <v>88</v>
      </c>
      <c r="AW178" s="12" t="s">
        <v>36</v>
      </c>
      <c r="AX178" s="12" t="s">
        <v>81</v>
      </c>
      <c r="AY178" s="171" t="s">
        <v>299</v>
      </c>
    </row>
    <row r="179" spans="2:65" s="12" customFormat="1">
      <c r="B179" s="170"/>
      <c r="D179" s="149" t="s">
        <v>1489</v>
      </c>
      <c r="E179" s="171" t="s">
        <v>1</v>
      </c>
      <c r="F179" s="172" t="s">
        <v>3917</v>
      </c>
      <c r="H179" s="171" t="s">
        <v>1</v>
      </c>
      <c r="I179" s="173"/>
      <c r="L179" s="170"/>
      <c r="M179" s="174"/>
      <c r="T179" s="175"/>
      <c r="AT179" s="171" t="s">
        <v>1489</v>
      </c>
      <c r="AU179" s="171" t="s">
        <v>90</v>
      </c>
      <c r="AV179" s="12" t="s">
        <v>88</v>
      </c>
      <c r="AW179" s="12" t="s">
        <v>36</v>
      </c>
      <c r="AX179" s="12" t="s">
        <v>81</v>
      </c>
      <c r="AY179" s="171" t="s">
        <v>299</v>
      </c>
    </row>
    <row r="180" spans="2:65" s="13" customFormat="1">
      <c r="B180" s="176"/>
      <c r="D180" s="149" t="s">
        <v>1489</v>
      </c>
      <c r="E180" s="177" t="s">
        <v>1</v>
      </c>
      <c r="F180" s="178" t="s">
        <v>4225</v>
      </c>
      <c r="H180" s="179">
        <v>4.9000000000000004</v>
      </c>
      <c r="I180" s="180"/>
      <c r="L180" s="176"/>
      <c r="M180" s="181"/>
      <c r="T180" s="182"/>
      <c r="AT180" s="177" t="s">
        <v>1489</v>
      </c>
      <c r="AU180" s="177" t="s">
        <v>90</v>
      </c>
      <c r="AV180" s="13" t="s">
        <v>90</v>
      </c>
      <c r="AW180" s="13" t="s">
        <v>36</v>
      </c>
      <c r="AX180" s="13" t="s">
        <v>81</v>
      </c>
      <c r="AY180" s="177" t="s">
        <v>299</v>
      </c>
    </row>
    <row r="181" spans="2:65" s="12" customFormat="1">
      <c r="B181" s="170"/>
      <c r="D181" s="149" t="s">
        <v>1489</v>
      </c>
      <c r="E181" s="171" t="s">
        <v>1</v>
      </c>
      <c r="F181" s="172" t="s">
        <v>4219</v>
      </c>
      <c r="H181" s="171" t="s">
        <v>1</v>
      </c>
      <c r="I181" s="173"/>
      <c r="L181" s="170"/>
      <c r="M181" s="174"/>
      <c r="T181" s="175"/>
      <c r="AT181" s="171" t="s">
        <v>1489</v>
      </c>
      <c r="AU181" s="171" t="s">
        <v>90</v>
      </c>
      <c r="AV181" s="12" t="s">
        <v>88</v>
      </c>
      <c r="AW181" s="12" t="s">
        <v>36</v>
      </c>
      <c r="AX181" s="12" t="s">
        <v>81</v>
      </c>
      <c r="AY181" s="171" t="s">
        <v>299</v>
      </c>
    </row>
    <row r="182" spans="2:65" s="12" customFormat="1">
      <c r="B182" s="170"/>
      <c r="D182" s="149" t="s">
        <v>1489</v>
      </c>
      <c r="E182" s="171" t="s">
        <v>1</v>
      </c>
      <c r="F182" s="172" t="s">
        <v>3917</v>
      </c>
      <c r="H182" s="171" t="s">
        <v>1</v>
      </c>
      <c r="I182" s="173"/>
      <c r="L182" s="170"/>
      <c r="M182" s="174"/>
      <c r="T182" s="175"/>
      <c r="AT182" s="171" t="s">
        <v>1489</v>
      </c>
      <c r="AU182" s="171" t="s">
        <v>90</v>
      </c>
      <c r="AV182" s="12" t="s">
        <v>88</v>
      </c>
      <c r="AW182" s="12" t="s">
        <v>36</v>
      </c>
      <c r="AX182" s="12" t="s">
        <v>81</v>
      </c>
      <c r="AY182" s="171" t="s">
        <v>299</v>
      </c>
    </row>
    <row r="183" spans="2:65" s="13" customFormat="1" ht="20.399999999999999">
      <c r="B183" s="176"/>
      <c r="D183" s="149" t="s">
        <v>1489</v>
      </c>
      <c r="E183" s="177" t="s">
        <v>1</v>
      </c>
      <c r="F183" s="178" t="s">
        <v>4226</v>
      </c>
      <c r="H183" s="179">
        <v>156.55199999999999</v>
      </c>
      <c r="I183" s="180"/>
      <c r="L183" s="176"/>
      <c r="M183" s="181"/>
      <c r="T183" s="182"/>
      <c r="AT183" s="177" t="s">
        <v>1489</v>
      </c>
      <c r="AU183" s="177" t="s">
        <v>90</v>
      </c>
      <c r="AV183" s="13" t="s">
        <v>90</v>
      </c>
      <c r="AW183" s="13" t="s">
        <v>36</v>
      </c>
      <c r="AX183" s="13" t="s">
        <v>81</v>
      </c>
      <c r="AY183" s="177" t="s">
        <v>299</v>
      </c>
    </row>
    <row r="184" spans="2:65" s="15" customFormat="1">
      <c r="B184" s="190"/>
      <c r="D184" s="149" t="s">
        <v>1489</v>
      </c>
      <c r="E184" s="191" t="s">
        <v>1</v>
      </c>
      <c r="F184" s="192" t="s">
        <v>1549</v>
      </c>
      <c r="H184" s="193">
        <v>161.452</v>
      </c>
      <c r="I184" s="194"/>
      <c r="L184" s="190"/>
      <c r="M184" s="195"/>
      <c r="T184" s="196"/>
      <c r="AT184" s="191" t="s">
        <v>1489</v>
      </c>
      <c r="AU184" s="191" t="s">
        <v>90</v>
      </c>
      <c r="AV184" s="15" t="s">
        <v>298</v>
      </c>
      <c r="AW184" s="15" t="s">
        <v>36</v>
      </c>
      <c r="AX184" s="15" t="s">
        <v>81</v>
      </c>
      <c r="AY184" s="191" t="s">
        <v>299</v>
      </c>
    </row>
    <row r="185" spans="2:65" s="14" customFormat="1">
      <c r="B185" s="183"/>
      <c r="D185" s="149" t="s">
        <v>1489</v>
      </c>
      <c r="E185" s="184" t="s">
        <v>1</v>
      </c>
      <c r="F185" s="185" t="s">
        <v>1496</v>
      </c>
      <c r="H185" s="186">
        <v>161.452</v>
      </c>
      <c r="I185" s="187"/>
      <c r="L185" s="183"/>
      <c r="M185" s="188"/>
      <c r="T185" s="189"/>
      <c r="AT185" s="184" t="s">
        <v>1489</v>
      </c>
      <c r="AU185" s="184" t="s">
        <v>90</v>
      </c>
      <c r="AV185" s="14" t="s">
        <v>318</v>
      </c>
      <c r="AW185" s="14" t="s">
        <v>36</v>
      </c>
      <c r="AX185" s="14" t="s">
        <v>88</v>
      </c>
      <c r="AY185" s="184" t="s">
        <v>299</v>
      </c>
    </row>
    <row r="186" spans="2:65" s="1" customFormat="1" ht="24.15" customHeight="1">
      <c r="B186" s="32"/>
      <c r="C186" s="136" t="s">
        <v>342</v>
      </c>
      <c r="D186" s="136" t="s">
        <v>302</v>
      </c>
      <c r="E186" s="137" t="s">
        <v>3960</v>
      </c>
      <c r="F186" s="138" t="s">
        <v>3961</v>
      </c>
      <c r="G186" s="139" t="s">
        <v>375</v>
      </c>
      <c r="H186" s="140">
        <v>161.452</v>
      </c>
      <c r="I186" s="141"/>
      <c r="J186" s="142">
        <f>ROUND(I186*H186,2)</f>
        <v>0</v>
      </c>
      <c r="K186" s="138" t="s">
        <v>3585</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4227</v>
      </c>
    </row>
    <row r="187" spans="2:65" s="13" customFormat="1">
      <c r="B187" s="176"/>
      <c r="D187" s="149" t="s">
        <v>1489</v>
      </c>
      <c r="E187" s="177" t="s">
        <v>1</v>
      </c>
      <c r="F187" s="178" t="s">
        <v>4228</v>
      </c>
      <c r="H187" s="179">
        <v>161.452</v>
      </c>
      <c r="I187" s="180"/>
      <c r="L187" s="176"/>
      <c r="M187" s="181"/>
      <c r="T187" s="182"/>
      <c r="AT187" s="177" t="s">
        <v>1489</v>
      </c>
      <c r="AU187" s="177" t="s">
        <v>90</v>
      </c>
      <c r="AV187" s="13" t="s">
        <v>90</v>
      </c>
      <c r="AW187" s="13" t="s">
        <v>36</v>
      </c>
      <c r="AX187" s="13" t="s">
        <v>88</v>
      </c>
      <c r="AY187" s="177" t="s">
        <v>299</v>
      </c>
    </row>
    <row r="188" spans="2:65" s="1" customFormat="1" ht="37.950000000000003" customHeight="1">
      <c r="B188" s="32"/>
      <c r="C188" s="136" t="s">
        <v>347</v>
      </c>
      <c r="D188" s="136" t="s">
        <v>302</v>
      </c>
      <c r="E188" s="137" t="s">
        <v>1608</v>
      </c>
      <c r="F188" s="138" t="s">
        <v>1609</v>
      </c>
      <c r="G188" s="139" t="s">
        <v>1520</v>
      </c>
      <c r="H188" s="140">
        <v>47.136000000000003</v>
      </c>
      <c r="I188" s="141"/>
      <c r="J188" s="142">
        <f>ROUND(I188*H188,2)</f>
        <v>0</v>
      </c>
      <c r="K188" s="138" t="s">
        <v>3585</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4229</v>
      </c>
    </row>
    <row r="189" spans="2:65" s="12" customFormat="1">
      <c r="B189" s="170"/>
      <c r="D189" s="149" t="s">
        <v>1489</v>
      </c>
      <c r="E189" s="171" t="s">
        <v>1</v>
      </c>
      <c r="F189" s="172" t="s">
        <v>3965</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E190" s="177" t="s">
        <v>1</v>
      </c>
      <c r="F190" s="178" t="s">
        <v>4230</v>
      </c>
      <c r="H190" s="179">
        <v>118.483</v>
      </c>
      <c r="I190" s="180"/>
      <c r="L190" s="176"/>
      <c r="M190" s="181"/>
      <c r="T190" s="182"/>
      <c r="AT190" s="177" t="s">
        <v>1489</v>
      </c>
      <c r="AU190" s="177" t="s">
        <v>90</v>
      </c>
      <c r="AV190" s="13" t="s">
        <v>90</v>
      </c>
      <c r="AW190" s="13" t="s">
        <v>36</v>
      </c>
      <c r="AX190" s="13" t="s">
        <v>81</v>
      </c>
      <c r="AY190" s="177" t="s">
        <v>299</v>
      </c>
    </row>
    <row r="191" spans="2:65" s="15" customFormat="1">
      <c r="B191" s="190"/>
      <c r="D191" s="149" t="s">
        <v>1489</v>
      </c>
      <c r="E191" s="191" t="s">
        <v>1</v>
      </c>
      <c r="F191" s="192" t="s">
        <v>1549</v>
      </c>
      <c r="H191" s="193">
        <v>118.483</v>
      </c>
      <c r="I191" s="194"/>
      <c r="L191" s="190"/>
      <c r="M191" s="195"/>
      <c r="T191" s="196"/>
      <c r="AT191" s="191" t="s">
        <v>1489</v>
      </c>
      <c r="AU191" s="191" t="s">
        <v>90</v>
      </c>
      <c r="AV191" s="15" t="s">
        <v>298</v>
      </c>
      <c r="AW191" s="15" t="s">
        <v>36</v>
      </c>
      <c r="AX191" s="15" t="s">
        <v>81</v>
      </c>
      <c r="AY191" s="191" t="s">
        <v>299</v>
      </c>
    </row>
    <row r="192" spans="2:65" s="12" customFormat="1" ht="20.399999999999999">
      <c r="B192" s="170"/>
      <c r="D192" s="149" t="s">
        <v>1489</v>
      </c>
      <c r="E192" s="171" t="s">
        <v>1</v>
      </c>
      <c r="F192" s="172" t="s">
        <v>3967</v>
      </c>
      <c r="H192" s="171" t="s">
        <v>1</v>
      </c>
      <c r="I192" s="173"/>
      <c r="L192" s="170"/>
      <c r="M192" s="174"/>
      <c r="T192" s="175"/>
      <c r="AT192" s="171" t="s">
        <v>1489</v>
      </c>
      <c r="AU192" s="171" t="s">
        <v>90</v>
      </c>
      <c r="AV192" s="12" t="s">
        <v>88</v>
      </c>
      <c r="AW192" s="12" t="s">
        <v>36</v>
      </c>
      <c r="AX192" s="12" t="s">
        <v>81</v>
      </c>
      <c r="AY192" s="171" t="s">
        <v>299</v>
      </c>
    </row>
    <row r="193" spans="2:65" s="13" customFormat="1">
      <c r="B193" s="176"/>
      <c r="D193" s="149" t="s">
        <v>1489</v>
      </c>
      <c r="E193" s="177" t="s">
        <v>1</v>
      </c>
      <c r="F193" s="178" t="s">
        <v>4231</v>
      </c>
      <c r="H193" s="179">
        <v>23.568000000000001</v>
      </c>
      <c r="I193" s="180"/>
      <c r="L193" s="176"/>
      <c r="M193" s="181"/>
      <c r="T193" s="182"/>
      <c r="AT193" s="177" t="s">
        <v>1489</v>
      </c>
      <c r="AU193" s="177" t="s">
        <v>90</v>
      </c>
      <c r="AV193" s="13" t="s">
        <v>90</v>
      </c>
      <c r="AW193" s="13" t="s">
        <v>36</v>
      </c>
      <c r="AX193" s="13" t="s">
        <v>81</v>
      </c>
      <c r="AY193" s="177" t="s">
        <v>299</v>
      </c>
    </row>
    <row r="194" spans="2:65" s="15" customFormat="1">
      <c r="B194" s="190"/>
      <c r="D194" s="149" t="s">
        <v>1489</v>
      </c>
      <c r="E194" s="191" t="s">
        <v>1</v>
      </c>
      <c r="F194" s="192" t="s">
        <v>1549</v>
      </c>
      <c r="H194" s="193">
        <v>23.568000000000001</v>
      </c>
      <c r="I194" s="194"/>
      <c r="L194" s="190"/>
      <c r="M194" s="195"/>
      <c r="T194" s="196"/>
      <c r="AT194" s="191" t="s">
        <v>1489</v>
      </c>
      <c r="AU194" s="191" t="s">
        <v>90</v>
      </c>
      <c r="AV194" s="15" t="s">
        <v>298</v>
      </c>
      <c r="AW194" s="15" t="s">
        <v>36</v>
      </c>
      <c r="AX194" s="15" t="s">
        <v>81</v>
      </c>
      <c r="AY194" s="191" t="s">
        <v>299</v>
      </c>
    </row>
    <row r="195" spans="2:65" s="12" customFormat="1">
      <c r="B195" s="170"/>
      <c r="D195" s="149" t="s">
        <v>1489</v>
      </c>
      <c r="E195" s="171" t="s">
        <v>1</v>
      </c>
      <c r="F195" s="172" t="s">
        <v>3969</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E196" s="177" t="s">
        <v>1</v>
      </c>
      <c r="F196" s="178" t="s">
        <v>4232</v>
      </c>
      <c r="H196" s="179">
        <v>47.136000000000003</v>
      </c>
      <c r="I196" s="180"/>
      <c r="L196" s="176"/>
      <c r="M196" s="181"/>
      <c r="T196" s="182"/>
      <c r="AT196" s="177" t="s">
        <v>1489</v>
      </c>
      <c r="AU196" s="177" t="s">
        <v>90</v>
      </c>
      <c r="AV196" s="13" t="s">
        <v>90</v>
      </c>
      <c r="AW196" s="13" t="s">
        <v>36</v>
      </c>
      <c r="AX196" s="13" t="s">
        <v>81</v>
      </c>
      <c r="AY196" s="177" t="s">
        <v>299</v>
      </c>
    </row>
    <row r="197" spans="2:65" s="15" customFormat="1">
      <c r="B197" s="190"/>
      <c r="D197" s="149" t="s">
        <v>1489</v>
      </c>
      <c r="E197" s="191" t="s">
        <v>1</v>
      </c>
      <c r="F197" s="192" t="s">
        <v>1549</v>
      </c>
      <c r="H197" s="193">
        <v>47.136000000000003</v>
      </c>
      <c r="I197" s="194"/>
      <c r="L197" s="190"/>
      <c r="M197" s="195"/>
      <c r="T197" s="196"/>
      <c r="AT197" s="191" t="s">
        <v>1489</v>
      </c>
      <c r="AU197" s="191" t="s">
        <v>90</v>
      </c>
      <c r="AV197" s="15" t="s">
        <v>298</v>
      </c>
      <c r="AW197" s="15" t="s">
        <v>36</v>
      </c>
      <c r="AX197" s="15" t="s">
        <v>88</v>
      </c>
      <c r="AY197" s="191" t="s">
        <v>299</v>
      </c>
    </row>
    <row r="198" spans="2:65" s="1" customFormat="1" ht="37.950000000000003" customHeight="1">
      <c r="B198" s="32"/>
      <c r="C198" s="136" t="s">
        <v>351</v>
      </c>
      <c r="D198" s="136" t="s">
        <v>302</v>
      </c>
      <c r="E198" s="137" t="s">
        <v>1613</v>
      </c>
      <c r="F198" s="138" t="s">
        <v>1614</v>
      </c>
      <c r="G198" s="139" t="s">
        <v>1520</v>
      </c>
      <c r="H198" s="140">
        <v>100.164</v>
      </c>
      <c r="I198" s="141"/>
      <c r="J198" s="142">
        <f>ROUND(I198*H198,2)</f>
        <v>0</v>
      </c>
      <c r="K198" s="138" t="s">
        <v>3585</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4233</v>
      </c>
    </row>
    <row r="199" spans="2:65" s="12" customFormat="1">
      <c r="B199" s="170"/>
      <c r="D199" s="149" t="s">
        <v>1489</v>
      </c>
      <c r="E199" s="171" t="s">
        <v>1</v>
      </c>
      <c r="F199" s="172" t="s">
        <v>3965</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4230</v>
      </c>
      <c r="H200" s="179">
        <v>118.483</v>
      </c>
      <c r="I200" s="180"/>
      <c r="L200" s="176"/>
      <c r="M200" s="181"/>
      <c r="T200" s="182"/>
      <c r="AT200" s="177" t="s">
        <v>1489</v>
      </c>
      <c r="AU200" s="177" t="s">
        <v>90</v>
      </c>
      <c r="AV200" s="13" t="s">
        <v>90</v>
      </c>
      <c r="AW200" s="13" t="s">
        <v>36</v>
      </c>
      <c r="AX200" s="13" t="s">
        <v>81</v>
      </c>
      <c r="AY200" s="177" t="s">
        <v>299</v>
      </c>
    </row>
    <row r="201" spans="2:65" s="15" customFormat="1">
      <c r="B201" s="190"/>
      <c r="D201" s="149" t="s">
        <v>1489</v>
      </c>
      <c r="E201" s="191" t="s">
        <v>1</v>
      </c>
      <c r="F201" s="192" t="s">
        <v>1549</v>
      </c>
      <c r="H201" s="193">
        <v>118.483</v>
      </c>
      <c r="I201" s="194"/>
      <c r="L201" s="190"/>
      <c r="M201" s="195"/>
      <c r="T201" s="196"/>
      <c r="AT201" s="191" t="s">
        <v>1489</v>
      </c>
      <c r="AU201" s="191" t="s">
        <v>90</v>
      </c>
      <c r="AV201" s="15" t="s">
        <v>298</v>
      </c>
      <c r="AW201" s="15" t="s">
        <v>36</v>
      </c>
      <c r="AX201" s="15" t="s">
        <v>81</v>
      </c>
      <c r="AY201" s="191" t="s">
        <v>299</v>
      </c>
    </row>
    <row r="202" spans="2:65" s="12" customFormat="1" ht="20.399999999999999">
      <c r="B202" s="170"/>
      <c r="D202" s="149" t="s">
        <v>1489</v>
      </c>
      <c r="E202" s="171" t="s">
        <v>1</v>
      </c>
      <c r="F202" s="172" t="s">
        <v>3972</v>
      </c>
      <c r="H202" s="171" t="s">
        <v>1</v>
      </c>
      <c r="I202" s="173"/>
      <c r="L202" s="170"/>
      <c r="M202" s="174"/>
      <c r="T202" s="175"/>
      <c r="AT202" s="171" t="s">
        <v>1489</v>
      </c>
      <c r="AU202" s="171" t="s">
        <v>90</v>
      </c>
      <c r="AV202" s="12" t="s">
        <v>88</v>
      </c>
      <c r="AW202" s="12" t="s">
        <v>36</v>
      </c>
      <c r="AX202" s="12" t="s">
        <v>81</v>
      </c>
      <c r="AY202" s="171" t="s">
        <v>299</v>
      </c>
    </row>
    <row r="203" spans="2:65" s="13" customFormat="1">
      <c r="B203" s="176"/>
      <c r="D203" s="149" t="s">
        <v>1489</v>
      </c>
      <c r="E203" s="177" t="s">
        <v>1</v>
      </c>
      <c r="F203" s="178" t="s">
        <v>4234</v>
      </c>
      <c r="H203" s="179">
        <v>50.082000000000001</v>
      </c>
      <c r="I203" s="180"/>
      <c r="L203" s="176"/>
      <c r="M203" s="181"/>
      <c r="T203" s="182"/>
      <c r="AT203" s="177" t="s">
        <v>1489</v>
      </c>
      <c r="AU203" s="177" t="s">
        <v>90</v>
      </c>
      <c r="AV203" s="13" t="s">
        <v>90</v>
      </c>
      <c r="AW203" s="13" t="s">
        <v>36</v>
      </c>
      <c r="AX203" s="13" t="s">
        <v>81</v>
      </c>
      <c r="AY203" s="177" t="s">
        <v>299</v>
      </c>
    </row>
    <row r="204" spans="2:65" s="15" customFormat="1">
      <c r="B204" s="190"/>
      <c r="D204" s="149" t="s">
        <v>1489</v>
      </c>
      <c r="E204" s="191" t="s">
        <v>1</v>
      </c>
      <c r="F204" s="192" t="s">
        <v>1549</v>
      </c>
      <c r="H204" s="193">
        <v>50.082000000000001</v>
      </c>
      <c r="I204" s="194"/>
      <c r="L204" s="190"/>
      <c r="M204" s="195"/>
      <c r="T204" s="196"/>
      <c r="AT204" s="191" t="s">
        <v>1489</v>
      </c>
      <c r="AU204" s="191" t="s">
        <v>90</v>
      </c>
      <c r="AV204" s="15" t="s">
        <v>298</v>
      </c>
      <c r="AW204" s="15" t="s">
        <v>36</v>
      </c>
      <c r="AX204" s="15" t="s">
        <v>81</v>
      </c>
      <c r="AY204" s="191" t="s">
        <v>299</v>
      </c>
    </row>
    <row r="205" spans="2:65" s="12" customFormat="1">
      <c r="B205" s="170"/>
      <c r="D205" s="149" t="s">
        <v>1489</v>
      </c>
      <c r="E205" s="171" t="s">
        <v>1</v>
      </c>
      <c r="F205" s="172" t="s">
        <v>3969</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4235</v>
      </c>
      <c r="H206" s="179">
        <v>100.164</v>
      </c>
      <c r="I206" s="180"/>
      <c r="L206" s="176"/>
      <c r="M206" s="181"/>
      <c r="T206" s="182"/>
      <c r="AT206" s="177" t="s">
        <v>1489</v>
      </c>
      <c r="AU206" s="177" t="s">
        <v>90</v>
      </c>
      <c r="AV206" s="13" t="s">
        <v>90</v>
      </c>
      <c r="AW206" s="13" t="s">
        <v>36</v>
      </c>
      <c r="AX206" s="13" t="s">
        <v>81</v>
      </c>
      <c r="AY206" s="177" t="s">
        <v>299</v>
      </c>
    </row>
    <row r="207" spans="2:65" s="15" customFormat="1">
      <c r="B207" s="190"/>
      <c r="D207" s="149" t="s">
        <v>1489</v>
      </c>
      <c r="E207" s="191" t="s">
        <v>1</v>
      </c>
      <c r="F207" s="192" t="s">
        <v>1549</v>
      </c>
      <c r="H207" s="193">
        <v>100.164</v>
      </c>
      <c r="I207" s="194"/>
      <c r="L207" s="190"/>
      <c r="M207" s="195"/>
      <c r="T207" s="196"/>
      <c r="AT207" s="191" t="s">
        <v>1489</v>
      </c>
      <c r="AU207" s="191" t="s">
        <v>90</v>
      </c>
      <c r="AV207" s="15" t="s">
        <v>298</v>
      </c>
      <c r="AW207" s="15" t="s">
        <v>36</v>
      </c>
      <c r="AX207" s="15" t="s">
        <v>88</v>
      </c>
      <c r="AY207" s="191" t="s">
        <v>299</v>
      </c>
    </row>
    <row r="208" spans="2:65" s="1" customFormat="1" ht="37.950000000000003" customHeight="1">
      <c r="B208" s="32"/>
      <c r="C208" s="136" t="s">
        <v>8</v>
      </c>
      <c r="D208" s="136" t="s">
        <v>302</v>
      </c>
      <c r="E208" s="137" t="s">
        <v>3395</v>
      </c>
      <c r="F208" s="138" t="s">
        <v>3396</v>
      </c>
      <c r="G208" s="139" t="s">
        <v>1520</v>
      </c>
      <c r="H208" s="140">
        <v>23.568000000000001</v>
      </c>
      <c r="I208" s="141"/>
      <c r="J208" s="142">
        <f>ROUND(I208*H208,2)</f>
        <v>0</v>
      </c>
      <c r="K208" s="138" t="s">
        <v>3585</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4236</v>
      </c>
    </row>
    <row r="209" spans="2:65" s="12" customFormat="1">
      <c r="B209" s="170"/>
      <c r="D209" s="149" t="s">
        <v>1489</v>
      </c>
      <c r="E209" s="171" t="s">
        <v>1</v>
      </c>
      <c r="F209" s="172" t="s">
        <v>3976</v>
      </c>
      <c r="H209" s="171" t="s">
        <v>1</v>
      </c>
      <c r="I209" s="173"/>
      <c r="L209" s="170"/>
      <c r="M209" s="174"/>
      <c r="T209" s="175"/>
      <c r="AT209" s="171" t="s">
        <v>1489</v>
      </c>
      <c r="AU209" s="171" t="s">
        <v>90</v>
      </c>
      <c r="AV209" s="12" t="s">
        <v>88</v>
      </c>
      <c r="AW209" s="12" t="s">
        <v>36</v>
      </c>
      <c r="AX209" s="12" t="s">
        <v>81</v>
      </c>
      <c r="AY209" s="171" t="s">
        <v>299</v>
      </c>
    </row>
    <row r="210" spans="2:65" s="13" customFormat="1">
      <c r="B210" s="176"/>
      <c r="D210" s="149" t="s">
        <v>1489</v>
      </c>
      <c r="E210" s="177" t="s">
        <v>1</v>
      </c>
      <c r="F210" s="178" t="s">
        <v>4237</v>
      </c>
      <c r="H210" s="179">
        <v>47.136000000000003</v>
      </c>
      <c r="I210" s="180"/>
      <c r="L210" s="176"/>
      <c r="M210" s="181"/>
      <c r="T210" s="182"/>
      <c r="AT210" s="177" t="s">
        <v>1489</v>
      </c>
      <c r="AU210" s="177" t="s">
        <v>90</v>
      </c>
      <c r="AV210" s="13" t="s">
        <v>90</v>
      </c>
      <c r="AW210" s="13" t="s">
        <v>36</v>
      </c>
      <c r="AX210" s="13" t="s">
        <v>81</v>
      </c>
      <c r="AY210" s="177" t="s">
        <v>299</v>
      </c>
    </row>
    <row r="211" spans="2:65" s="12" customFormat="1">
      <c r="B211" s="170"/>
      <c r="D211" s="149" t="s">
        <v>1489</v>
      </c>
      <c r="E211" s="171" t="s">
        <v>1</v>
      </c>
      <c r="F211" s="172" t="s">
        <v>3978</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4238</v>
      </c>
      <c r="H212" s="179">
        <v>-23.568000000000001</v>
      </c>
      <c r="I212" s="180"/>
      <c r="L212" s="176"/>
      <c r="M212" s="181"/>
      <c r="T212" s="182"/>
      <c r="AT212" s="177" t="s">
        <v>1489</v>
      </c>
      <c r="AU212" s="177" t="s">
        <v>90</v>
      </c>
      <c r="AV212" s="13" t="s">
        <v>90</v>
      </c>
      <c r="AW212" s="13" t="s">
        <v>36</v>
      </c>
      <c r="AX212" s="13" t="s">
        <v>81</v>
      </c>
      <c r="AY212" s="177" t="s">
        <v>299</v>
      </c>
    </row>
    <row r="213" spans="2:65" s="14" customFormat="1">
      <c r="B213" s="183"/>
      <c r="D213" s="149" t="s">
        <v>1489</v>
      </c>
      <c r="E213" s="184" t="s">
        <v>1</v>
      </c>
      <c r="F213" s="185" t="s">
        <v>1496</v>
      </c>
      <c r="H213" s="186">
        <v>23.568000000000001</v>
      </c>
      <c r="I213" s="187"/>
      <c r="L213" s="183"/>
      <c r="M213" s="188"/>
      <c r="T213" s="189"/>
      <c r="AT213" s="184" t="s">
        <v>1489</v>
      </c>
      <c r="AU213" s="184" t="s">
        <v>90</v>
      </c>
      <c r="AV213" s="14" t="s">
        <v>318</v>
      </c>
      <c r="AW213" s="14" t="s">
        <v>36</v>
      </c>
      <c r="AX213" s="14" t="s">
        <v>88</v>
      </c>
      <c r="AY213" s="184" t="s">
        <v>299</v>
      </c>
    </row>
    <row r="214" spans="2:65" s="1" customFormat="1" ht="37.950000000000003" customHeight="1">
      <c r="B214" s="32"/>
      <c r="C214" s="136" t="s">
        <v>362</v>
      </c>
      <c r="D214" s="136" t="s">
        <v>302</v>
      </c>
      <c r="E214" s="137" t="s">
        <v>3399</v>
      </c>
      <c r="F214" s="138" t="s">
        <v>3400</v>
      </c>
      <c r="G214" s="139" t="s">
        <v>1520</v>
      </c>
      <c r="H214" s="140">
        <v>164.976</v>
      </c>
      <c r="I214" s="141"/>
      <c r="J214" s="142">
        <f>ROUND(I214*H214,2)</f>
        <v>0</v>
      </c>
      <c r="K214" s="138" t="s">
        <v>3585</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4239</v>
      </c>
    </row>
    <row r="215" spans="2:65" s="12" customFormat="1">
      <c r="B215" s="170"/>
      <c r="D215" s="149" t="s">
        <v>1489</v>
      </c>
      <c r="E215" s="171" t="s">
        <v>1</v>
      </c>
      <c r="F215" s="172" t="s">
        <v>3981</v>
      </c>
      <c r="H215" s="171" t="s">
        <v>1</v>
      </c>
      <c r="I215" s="173"/>
      <c r="L215" s="170"/>
      <c r="M215" s="174"/>
      <c r="T215" s="175"/>
      <c r="AT215" s="171" t="s">
        <v>1489</v>
      </c>
      <c r="AU215" s="171" t="s">
        <v>90</v>
      </c>
      <c r="AV215" s="12" t="s">
        <v>88</v>
      </c>
      <c r="AW215" s="12" t="s">
        <v>36</v>
      </c>
      <c r="AX215" s="12" t="s">
        <v>81</v>
      </c>
      <c r="AY215" s="171" t="s">
        <v>299</v>
      </c>
    </row>
    <row r="216" spans="2:65" s="13" customFormat="1">
      <c r="B216" s="176"/>
      <c r="D216" s="149" t="s">
        <v>1489</v>
      </c>
      <c r="E216" s="177" t="s">
        <v>1</v>
      </c>
      <c r="F216" s="178" t="s">
        <v>4240</v>
      </c>
      <c r="H216" s="179">
        <v>164.976</v>
      </c>
      <c r="I216" s="180"/>
      <c r="L216" s="176"/>
      <c r="M216" s="181"/>
      <c r="T216" s="182"/>
      <c r="AT216" s="177" t="s">
        <v>1489</v>
      </c>
      <c r="AU216" s="177" t="s">
        <v>90</v>
      </c>
      <c r="AV216" s="13" t="s">
        <v>90</v>
      </c>
      <c r="AW216" s="13" t="s">
        <v>36</v>
      </c>
      <c r="AX216" s="13" t="s">
        <v>81</v>
      </c>
      <c r="AY216" s="177" t="s">
        <v>299</v>
      </c>
    </row>
    <row r="217" spans="2:65" s="14" customFormat="1">
      <c r="B217" s="183"/>
      <c r="D217" s="149" t="s">
        <v>1489</v>
      </c>
      <c r="E217" s="184" t="s">
        <v>1</v>
      </c>
      <c r="F217" s="185" t="s">
        <v>1496</v>
      </c>
      <c r="H217" s="186">
        <v>164.976</v>
      </c>
      <c r="I217" s="187"/>
      <c r="L217" s="183"/>
      <c r="M217" s="188"/>
      <c r="T217" s="189"/>
      <c r="AT217" s="184" t="s">
        <v>1489</v>
      </c>
      <c r="AU217" s="184" t="s">
        <v>90</v>
      </c>
      <c r="AV217" s="14" t="s">
        <v>318</v>
      </c>
      <c r="AW217" s="14" t="s">
        <v>36</v>
      </c>
      <c r="AX217" s="14" t="s">
        <v>88</v>
      </c>
      <c r="AY217" s="184" t="s">
        <v>299</v>
      </c>
    </row>
    <row r="218" spans="2:65" s="1" customFormat="1" ht="37.950000000000003" customHeight="1">
      <c r="B218" s="32"/>
      <c r="C218" s="136" t="s">
        <v>367</v>
      </c>
      <c r="D218" s="136" t="s">
        <v>302</v>
      </c>
      <c r="E218" s="137" t="s">
        <v>1618</v>
      </c>
      <c r="F218" s="138" t="s">
        <v>1619</v>
      </c>
      <c r="G218" s="139" t="s">
        <v>1520</v>
      </c>
      <c r="H218" s="140">
        <v>50.081000000000003</v>
      </c>
      <c r="I218" s="141"/>
      <c r="J218" s="142">
        <f>ROUND(I218*H218,2)</f>
        <v>0</v>
      </c>
      <c r="K218" s="138" t="s">
        <v>3585</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4241</v>
      </c>
    </row>
    <row r="219" spans="2:65" s="12" customFormat="1">
      <c r="B219" s="170"/>
      <c r="D219" s="149" t="s">
        <v>1489</v>
      </c>
      <c r="E219" s="171" t="s">
        <v>1</v>
      </c>
      <c r="F219" s="172" t="s">
        <v>3984</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4242</v>
      </c>
      <c r="H220" s="179">
        <v>100.163</v>
      </c>
      <c r="I220" s="180"/>
      <c r="L220" s="176"/>
      <c r="M220" s="181"/>
      <c r="T220" s="182"/>
      <c r="AT220" s="177" t="s">
        <v>1489</v>
      </c>
      <c r="AU220" s="177" t="s">
        <v>90</v>
      </c>
      <c r="AV220" s="13" t="s">
        <v>90</v>
      </c>
      <c r="AW220" s="13" t="s">
        <v>36</v>
      </c>
      <c r="AX220" s="13" t="s">
        <v>81</v>
      </c>
      <c r="AY220" s="177" t="s">
        <v>299</v>
      </c>
    </row>
    <row r="221" spans="2:65" s="12" customFormat="1">
      <c r="B221" s="170"/>
      <c r="D221" s="149" t="s">
        <v>1489</v>
      </c>
      <c r="E221" s="171" t="s">
        <v>1</v>
      </c>
      <c r="F221" s="172" t="s">
        <v>3978</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4243</v>
      </c>
      <c r="H222" s="179">
        <v>-50.082000000000001</v>
      </c>
      <c r="I222" s="180"/>
      <c r="L222" s="176"/>
      <c r="M222" s="181"/>
      <c r="T222" s="182"/>
      <c r="AT222" s="177" t="s">
        <v>1489</v>
      </c>
      <c r="AU222" s="177" t="s">
        <v>90</v>
      </c>
      <c r="AV222" s="13" t="s">
        <v>90</v>
      </c>
      <c r="AW222" s="13" t="s">
        <v>36</v>
      </c>
      <c r="AX222" s="13" t="s">
        <v>81</v>
      </c>
      <c r="AY222" s="177" t="s">
        <v>299</v>
      </c>
    </row>
    <row r="223" spans="2:65" s="14" customFormat="1">
      <c r="B223" s="183"/>
      <c r="D223" s="149" t="s">
        <v>1489</v>
      </c>
      <c r="E223" s="184" t="s">
        <v>1</v>
      </c>
      <c r="F223" s="185" t="s">
        <v>1496</v>
      </c>
      <c r="H223" s="186">
        <v>50.081000000000003</v>
      </c>
      <c r="I223" s="187"/>
      <c r="L223" s="183"/>
      <c r="M223" s="188"/>
      <c r="T223" s="189"/>
      <c r="AT223" s="184" t="s">
        <v>1489</v>
      </c>
      <c r="AU223" s="184" t="s">
        <v>90</v>
      </c>
      <c r="AV223" s="14" t="s">
        <v>318</v>
      </c>
      <c r="AW223" s="14" t="s">
        <v>36</v>
      </c>
      <c r="AX223" s="14" t="s">
        <v>88</v>
      </c>
      <c r="AY223" s="184" t="s">
        <v>299</v>
      </c>
    </row>
    <row r="224" spans="2:65" s="1" customFormat="1" ht="37.950000000000003" customHeight="1">
      <c r="B224" s="32"/>
      <c r="C224" s="136" t="s">
        <v>372</v>
      </c>
      <c r="D224" s="136" t="s">
        <v>302</v>
      </c>
      <c r="E224" s="137" t="s">
        <v>1622</v>
      </c>
      <c r="F224" s="138" t="s">
        <v>1623</v>
      </c>
      <c r="G224" s="139" t="s">
        <v>1520</v>
      </c>
      <c r="H224" s="140">
        <v>350.56700000000001</v>
      </c>
      <c r="I224" s="141"/>
      <c r="J224" s="142">
        <f>ROUND(I224*H224,2)</f>
        <v>0</v>
      </c>
      <c r="K224" s="138" t="s">
        <v>3585</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4244</v>
      </c>
    </row>
    <row r="225" spans="2:65" s="12" customFormat="1">
      <c r="B225" s="170"/>
      <c r="D225" s="149" t="s">
        <v>1489</v>
      </c>
      <c r="E225" s="171" t="s">
        <v>1</v>
      </c>
      <c r="F225" s="172" t="s">
        <v>3981</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4245</v>
      </c>
      <c r="H226" s="179">
        <v>350.56700000000001</v>
      </c>
      <c r="I226" s="180"/>
      <c r="L226" s="176"/>
      <c r="M226" s="181"/>
      <c r="T226" s="182"/>
      <c r="AT226" s="177" t="s">
        <v>1489</v>
      </c>
      <c r="AU226" s="177" t="s">
        <v>90</v>
      </c>
      <c r="AV226" s="13" t="s">
        <v>90</v>
      </c>
      <c r="AW226" s="13" t="s">
        <v>36</v>
      </c>
      <c r="AX226" s="13" t="s">
        <v>81</v>
      </c>
      <c r="AY226" s="177" t="s">
        <v>299</v>
      </c>
    </row>
    <row r="227" spans="2:65" s="14" customFormat="1">
      <c r="B227" s="183"/>
      <c r="D227" s="149" t="s">
        <v>1489</v>
      </c>
      <c r="E227" s="184" t="s">
        <v>1</v>
      </c>
      <c r="F227" s="185" t="s">
        <v>1496</v>
      </c>
      <c r="H227" s="186">
        <v>350.56700000000001</v>
      </c>
      <c r="I227" s="187"/>
      <c r="L227" s="183"/>
      <c r="M227" s="188"/>
      <c r="T227" s="189"/>
      <c r="AT227" s="184" t="s">
        <v>1489</v>
      </c>
      <c r="AU227" s="184" t="s">
        <v>90</v>
      </c>
      <c r="AV227" s="14" t="s">
        <v>318</v>
      </c>
      <c r="AW227" s="14" t="s">
        <v>36</v>
      </c>
      <c r="AX227" s="14" t="s">
        <v>88</v>
      </c>
      <c r="AY227" s="184" t="s">
        <v>299</v>
      </c>
    </row>
    <row r="228" spans="2:65" s="1" customFormat="1" ht="24.15" customHeight="1">
      <c r="B228" s="32"/>
      <c r="C228" s="136" t="s">
        <v>378</v>
      </c>
      <c r="D228" s="136" t="s">
        <v>302</v>
      </c>
      <c r="E228" s="137" t="s">
        <v>1626</v>
      </c>
      <c r="F228" s="138" t="s">
        <v>1627</v>
      </c>
      <c r="G228" s="139" t="s">
        <v>1520</v>
      </c>
      <c r="H228" s="140">
        <v>23.568000000000001</v>
      </c>
      <c r="I228" s="141"/>
      <c r="J228" s="142">
        <f>ROUND(I228*H228,2)</f>
        <v>0</v>
      </c>
      <c r="K228" s="138" t="s">
        <v>3585</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4246</v>
      </c>
    </row>
    <row r="229" spans="2:65" s="12" customFormat="1">
      <c r="B229" s="170"/>
      <c r="D229" s="149" t="s">
        <v>1489</v>
      </c>
      <c r="E229" s="171" t="s">
        <v>1</v>
      </c>
      <c r="F229" s="172" t="s">
        <v>3619</v>
      </c>
      <c r="H229" s="171" t="s">
        <v>1</v>
      </c>
      <c r="I229" s="173"/>
      <c r="L229" s="170"/>
      <c r="M229" s="174"/>
      <c r="T229" s="175"/>
      <c r="AT229" s="171" t="s">
        <v>1489</v>
      </c>
      <c r="AU229" s="171" t="s">
        <v>90</v>
      </c>
      <c r="AV229" s="12" t="s">
        <v>88</v>
      </c>
      <c r="AW229" s="12" t="s">
        <v>36</v>
      </c>
      <c r="AX229" s="12" t="s">
        <v>81</v>
      </c>
      <c r="AY229" s="171" t="s">
        <v>299</v>
      </c>
    </row>
    <row r="230" spans="2:65" s="13" customFormat="1">
      <c r="B230" s="176"/>
      <c r="D230" s="149" t="s">
        <v>1489</v>
      </c>
      <c r="E230" s="177" t="s">
        <v>1</v>
      </c>
      <c r="F230" s="178" t="s">
        <v>4247</v>
      </c>
      <c r="H230" s="179">
        <v>23.568000000000001</v>
      </c>
      <c r="I230" s="180"/>
      <c r="L230" s="176"/>
      <c r="M230" s="181"/>
      <c r="T230" s="182"/>
      <c r="AT230" s="177" t="s">
        <v>1489</v>
      </c>
      <c r="AU230" s="177" t="s">
        <v>90</v>
      </c>
      <c r="AV230" s="13" t="s">
        <v>90</v>
      </c>
      <c r="AW230" s="13" t="s">
        <v>36</v>
      </c>
      <c r="AX230" s="13" t="s">
        <v>81</v>
      </c>
      <c r="AY230" s="177" t="s">
        <v>299</v>
      </c>
    </row>
    <row r="231" spans="2:65" s="14" customFormat="1">
      <c r="B231" s="183"/>
      <c r="D231" s="149" t="s">
        <v>1489</v>
      </c>
      <c r="E231" s="184" t="s">
        <v>1</v>
      </c>
      <c r="F231" s="185" t="s">
        <v>1496</v>
      </c>
      <c r="H231" s="186">
        <v>23.568000000000001</v>
      </c>
      <c r="I231" s="187"/>
      <c r="L231" s="183"/>
      <c r="M231" s="188"/>
      <c r="T231" s="189"/>
      <c r="AT231" s="184" t="s">
        <v>1489</v>
      </c>
      <c r="AU231" s="184" t="s">
        <v>90</v>
      </c>
      <c r="AV231" s="14" t="s">
        <v>318</v>
      </c>
      <c r="AW231" s="14" t="s">
        <v>36</v>
      </c>
      <c r="AX231" s="14" t="s">
        <v>88</v>
      </c>
      <c r="AY231" s="184" t="s">
        <v>299</v>
      </c>
    </row>
    <row r="232" spans="2:65" s="1" customFormat="1" ht="24.15" customHeight="1">
      <c r="B232" s="32"/>
      <c r="C232" s="136" t="s">
        <v>384</v>
      </c>
      <c r="D232" s="136" t="s">
        <v>302</v>
      </c>
      <c r="E232" s="137" t="s">
        <v>1630</v>
      </c>
      <c r="F232" s="138" t="s">
        <v>1631</v>
      </c>
      <c r="G232" s="139" t="s">
        <v>1520</v>
      </c>
      <c r="H232" s="140">
        <v>50.082000000000001</v>
      </c>
      <c r="I232" s="141"/>
      <c r="J232" s="142">
        <f>ROUND(I232*H232,2)</f>
        <v>0</v>
      </c>
      <c r="K232" s="138" t="s">
        <v>3585</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4248</v>
      </c>
    </row>
    <row r="233" spans="2:65" s="12" customFormat="1">
      <c r="B233" s="170"/>
      <c r="D233" s="149" t="s">
        <v>1489</v>
      </c>
      <c r="E233" s="171" t="s">
        <v>1</v>
      </c>
      <c r="F233" s="172" t="s">
        <v>3619</v>
      </c>
      <c r="H233" s="171" t="s">
        <v>1</v>
      </c>
      <c r="I233" s="173"/>
      <c r="L233" s="170"/>
      <c r="M233" s="174"/>
      <c r="T233" s="175"/>
      <c r="AT233" s="171" t="s">
        <v>1489</v>
      </c>
      <c r="AU233" s="171" t="s">
        <v>90</v>
      </c>
      <c r="AV233" s="12" t="s">
        <v>88</v>
      </c>
      <c r="AW233" s="12" t="s">
        <v>36</v>
      </c>
      <c r="AX233" s="12" t="s">
        <v>81</v>
      </c>
      <c r="AY233" s="171" t="s">
        <v>299</v>
      </c>
    </row>
    <row r="234" spans="2:65" s="13" customFormat="1">
      <c r="B234" s="176"/>
      <c r="D234" s="149" t="s">
        <v>1489</v>
      </c>
      <c r="E234" s="177" t="s">
        <v>1</v>
      </c>
      <c r="F234" s="178" t="s">
        <v>4249</v>
      </c>
      <c r="H234" s="179">
        <v>50.082000000000001</v>
      </c>
      <c r="I234" s="180"/>
      <c r="L234" s="176"/>
      <c r="M234" s="181"/>
      <c r="T234" s="182"/>
      <c r="AT234" s="177" t="s">
        <v>1489</v>
      </c>
      <c r="AU234" s="177" t="s">
        <v>90</v>
      </c>
      <c r="AV234" s="13" t="s">
        <v>90</v>
      </c>
      <c r="AW234" s="13" t="s">
        <v>36</v>
      </c>
      <c r="AX234" s="13" t="s">
        <v>81</v>
      </c>
      <c r="AY234" s="177" t="s">
        <v>299</v>
      </c>
    </row>
    <row r="235" spans="2:65" s="14" customFormat="1">
      <c r="B235" s="183"/>
      <c r="D235" s="149" t="s">
        <v>1489</v>
      </c>
      <c r="E235" s="184" t="s">
        <v>1</v>
      </c>
      <c r="F235" s="185" t="s">
        <v>1496</v>
      </c>
      <c r="H235" s="186">
        <v>50.082000000000001</v>
      </c>
      <c r="I235" s="187"/>
      <c r="L235" s="183"/>
      <c r="M235" s="188"/>
      <c r="T235" s="189"/>
      <c r="AT235" s="184" t="s">
        <v>1489</v>
      </c>
      <c r="AU235" s="184" t="s">
        <v>90</v>
      </c>
      <c r="AV235" s="14" t="s">
        <v>318</v>
      </c>
      <c r="AW235" s="14" t="s">
        <v>36</v>
      </c>
      <c r="AX235" s="14" t="s">
        <v>88</v>
      </c>
      <c r="AY235" s="184" t="s">
        <v>299</v>
      </c>
    </row>
    <row r="236" spans="2:65" s="1" customFormat="1" ht="16.5" customHeight="1">
      <c r="B236" s="32"/>
      <c r="C236" s="136" t="s">
        <v>389</v>
      </c>
      <c r="D236" s="136" t="s">
        <v>302</v>
      </c>
      <c r="E236" s="137" t="s">
        <v>1639</v>
      </c>
      <c r="F236" s="138" t="s">
        <v>1640</v>
      </c>
      <c r="G236" s="139" t="s">
        <v>1520</v>
      </c>
      <c r="H236" s="140">
        <v>147.30000000000001</v>
      </c>
      <c r="I236" s="141"/>
      <c r="J236" s="142">
        <f>ROUND(I236*H236,2)</f>
        <v>0</v>
      </c>
      <c r="K236" s="138" t="s">
        <v>3585</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4250</v>
      </c>
    </row>
    <row r="237" spans="2:65" s="12" customFormat="1">
      <c r="B237" s="170"/>
      <c r="D237" s="149" t="s">
        <v>1489</v>
      </c>
      <c r="E237" s="171" t="s">
        <v>1</v>
      </c>
      <c r="F237" s="172" t="s">
        <v>3994</v>
      </c>
      <c r="H237" s="171" t="s">
        <v>1</v>
      </c>
      <c r="I237" s="173"/>
      <c r="L237" s="170"/>
      <c r="M237" s="174"/>
      <c r="T237" s="175"/>
      <c r="AT237" s="171" t="s">
        <v>1489</v>
      </c>
      <c r="AU237" s="171" t="s">
        <v>90</v>
      </c>
      <c r="AV237" s="12" t="s">
        <v>88</v>
      </c>
      <c r="AW237" s="12" t="s">
        <v>36</v>
      </c>
      <c r="AX237" s="12" t="s">
        <v>81</v>
      </c>
      <c r="AY237" s="171" t="s">
        <v>299</v>
      </c>
    </row>
    <row r="238" spans="2:65" s="13" customFormat="1">
      <c r="B238" s="176"/>
      <c r="D238" s="149" t="s">
        <v>1489</v>
      </c>
      <c r="E238" s="177" t="s">
        <v>1</v>
      </c>
      <c r="F238" s="178" t="s">
        <v>4251</v>
      </c>
      <c r="H238" s="179">
        <v>23.568000000000001</v>
      </c>
      <c r="I238" s="180"/>
      <c r="L238" s="176"/>
      <c r="M238" s="181"/>
      <c r="T238" s="182"/>
      <c r="AT238" s="177" t="s">
        <v>1489</v>
      </c>
      <c r="AU238" s="177" t="s">
        <v>90</v>
      </c>
      <c r="AV238" s="13" t="s">
        <v>90</v>
      </c>
      <c r="AW238" s="13" t="s">
        <v>36</v>
      </c>
      <c r="AX238" s="13" t="s">
        <v>81</v>
      </c>
      <c r="AY238" s="177" t="s">
        <v>299</v>
      </c>
    </row>
    <row r="239" spans="2:65" s="13" customFormat="1">
      <c r="B239" s="176"/>
      <c r="D239" s="149" t="s">
        <v>1489</v>
      </c>
      <c r="E239" s="177" t="s">
        <v>1</v>
      </c>
      <c r="F239" s="178" t="s">
        <v>4252</v>
      </c>
      <c r="H239" s="179">
        <v>50.082000000000001</v>
      </c>
      <c r="I239" s="180"/>
      <c r="L239" s="176"/>
      <c r="M239" s="181"/>
      <c r="T239" s="182"/>
      <c r="AT239" s="177" t="s">
        <v>1489</v>
      </c>
      <c r="AU239" s="177" t="s">
        <v>90</v>
      </c>
      <c r="AV239" s="13" t="s">
        <v>90</v>
      </c>
      <c r="AW239" s="13" t="s">
        <v>36</v>
      </c>
      <c r="AX239" s="13" t="s">
        <v>81</v>
      </c>
      <c r="AY239" s="177" t="s">
        <v>299</v>
      </c>
    </row>
    <row r="240" spans="2:65" s="15" customFormat="1">
      <c r="B240" s="190"/>
      <c r="D240" s="149" t="s">
        <v>1489</v>
      </c>
      <c r="E240" s="191" t="s">
        <v>1</v>
      </c>
      <c r="F240" s="192" t="s">
        <v>1549</v>
      </c>
      <c r="H240" s="193">
        <v>73.650000000000006</v>
      </c>
      <c r="I240" s="194"/>
      <c r="L240" s="190"/>
      <c r="M240" s="195"/>
      <c r="T240" s="196"/>
      <c r="AT240" s="191" t="s">
        <v>1489</v>
      </c>
      <c r="AU240" s="191" t="s">
        <v>90</v>
      </c>
      <c r="AV240" s="15" t="s">
        <v>298</v>
      </c>
      <c r="AW240" s="15" t="s">
        <v>36</v>
      </c>
      <c r="AX240" s="15" t="s">
        <v>81</v>
      </c>
      <c r="AY240" s="191" t="s">
        <v>299</v>
      </c>
    </row>
    <row r="241" spans="2:65" s="12" customFormat="1">
      <c r="B241" s="170"/>
      <c r="D241" s="149" t="s">
        <v>1489</v>
      </c>
      <c r="E241" s="171" t="s">
        <v>1</v>
      </c>
      <c r="F241" s="172" t="s">
        <v>3619</v>
      </c>
      <c r="H241" s="171" t="s">
        <v>1</v>
      </c>
      <c r="I241" s="173"/>
      <c r="L241" s="170"/>
      <c r="M241" s="174"/>
      <c r="T241" s="175"/>
      <c r="AT241" s="171" t="s">
        <v>1489</v>
      </c>
      <c r="AU241" s="171" t="s">
        <v>90</v>
      </c>
      <c r="AV241" s="12" t="s">
        <v>88</v>
      </c>
      <c r="AW241" s="12" t="s">
        <v>36</v>
      </c>
      <c r="AX241" s="12" t="s">
        <v>81</v>
      </c>
      <c r="AY241" s="171" t="s">
        <v>299</v>
      </c>
    </row>
    <row r="242" spans="2:65" s="13" customFormat="1">
      <c r="B242" s="176"/>
      <c r="D242" s="149" t="s">
        <v>1489</v>
      </c>
      <c r="E242" s="177" t="s">
        <v>1</v>
      </c>
      <c r="F242" s="178" t="s">
        <v>4251</v>
      </c>
      <c r="H242" s="179">
        <v>23.568000000000001</v>
      </c>
      <c r="I242" s="180"/>
      <c r="L242" s="176"/>
      <c r="M242" s="181"/>
      <c r="T242" s="182"/>
      <c r="AT242" s="177" t="s">
        <v>1489</v>
      </c>
      <c r="AU242" s="177" t="s">
        <v>90</v>
      </c>
      <c r="AV242" s="13" t="s">
        <v>90</v>
      </c>
      <c r="AW242" s="13" t="s">
        <v>36</v>
      </c>
      <c r="AX242" s="13" t="s">
        <v>81</v>
      </c>
      <c r="AY242" s="177" t="s">
        <v>299</v>
      </c>
    </row>
    <row r="243" spans="2:65" s="13" customFormat="1">
      <c r="B243" s="176"/>
      <c r="D243" s="149" t="s">
        <v>1489</v>
      </c>
      <c r="E243" s="177" t="s">
        <v>1</v>
      </c>
      <c r="F243" s="178" t="s">
        <v>4252</v>
      </c>
      <c r="H243" s="179">
        <v>50.082000000000001</v>
      </c>
      <c r="I243" s="180"/>
      <c r="L243" s="176"/>
      <c r="M243" s="181"/>
      <c r="T243" s="182"/>
      <c r="AT243" s="177" t="s">
        <v>1489</v>
      </c>
      <c r="AU243" s="177" t="s">
        <v>90</v>
      </c>
      <c r="AV243" s="13" t="s">
        <v>90</v>
      </c>
      <c r="AW243" s="13" t="s">
        <v>36</v>
      </c>
      <c r="AX243" s="13" t="s">
        <v>81</v>
      </c>
      <c r="AY243" s="177" t="s">
        <v>299</v>
      </c>
    </row>
    <row r="244" spans="2:65" s="15" customFormat="1">
      <c r="B244" s="190"/>
      <c r="D244" s="149" t="s">
        <v>1489</v>
      </c>
      <c r="E244" s="191" t="s">
        <v>1</v>
      </c>
      <c r="F244" s="192" t="s">
        <v>1549</v>
      </c>
      <c r="H244" s="193">
        <v>73.650000000000006</v>
      </c>
      <c r="I244" s="194"/>
      <c r="L244" s="190"/>
      <c r="M244" s="195"/>
      <c r="T244" s="196"/>
      <c r="AT244" s="191" t="s">
        <v>1489</v>
      </c>
      <c r="AU244" s="191" t="s">
        <v>90</v>
      </c>
      <c r="AV244" s="15" t="s">
        <v>298</v>
      </c>
      <c r="AW244" s="15" t="s">
        <v>36</v>
      </c>
      <c r="AX244" s="15" t="s">
        <v>81</v>
      </c>
      <c r="AY244" s="191" t="s">
        <v>299</v>
      </c>
    </row>
    <row r="245" spans="2:65" s="14" customFormat="1">
      <c r="B245" s="183"/>
      <c r="D245" s="149" t="s">
        <v>1489</v>
      </c>
      <c r="E245" s="184" t="s">
        <v>1</v>
      </c>
      <c r="F245" s="185" t="s">
        <v>1496</v>
      </c>
      <c r="H245" s="186">
        <v>147.30000000000001</v>
      </c>
      <c r="I245" s="187"/>
      <c r="L245" s="183"/>
      <c r="M245" s="188"/>
      <c r="T245" s="189"/>
      <c r="AT245" s="184" t="s">
        <v>1489</v>
      </c>
      <c r="AU245" s="184" t="s">
        <v>90</v>
      </c>
      <c r="AV245" s="14" t="s">
        <v>318</v>
      </c>
      <c r="AW245" s="14" t="s">
        <v>36</v>
      </c>
      <c r="AX245" s="14" t="s">
        <v>88</v>
      </c>
      <c r="AY245" s="184" t="s">
        <v>299</v>
      </c>
    </row>
    <row r="246" spans="2:65" s="1" customFormat="1" ht="33" customHeight="1">
      <c r="B246" s="32"/>
      <c r="C246" s="136" t="s">
        <v>394</v>
      </c>
      <c r="D246" s="136" t="s">
        <v>302</v>
      </c>
      <c r="E246" s="137" t="s">
        <v>1634</v>
      </c>
      <c r="F246" s="138" t="s">
        <v>1635</v>
      </c>
      <c r="G246" s="139" t="s">
        <v>1636</v>
      </c>
      <c r="H246" s="140">
        <v>125.205</v>
      </c>
      <c r="I246" s="141"/>
      <c r="J246" s="142">
        <f>ROUND(I246*H246,2)</f>
        <v>0</v>
      </c>
      <c r="K246" s="138" t="s">
        <v>3585</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4253</v>
      </c>
    </row>
    <row r="247" spans="2:65" s="12" customFormat="1">
      <c r="B247" s="170"/>
      <c r="D247" s="149" t="s">
        <v>1489</v>
      </c>
      <c r="E247" s="171" t="s">
        <v>1</v>
      </c>
      <c r="F247" s="172" t="s">
        <v>3994</v>
      </c>
      <c r="H247" s="171" t="s">
        <v>1</v>
      </c>
      <c r="I247" s="173"/>
      <c r="L247" s="170"/>
      <c r="M247" s="174"/>
      <c r="T247" s="175"/>
      <c r="AT247" s="171" t="s">
        <v>1489</v>
      </c>
      <c r="AU247" s="171" t="s">
        <v>90</v>
      </c>
      <c r="AV247" s="12" t="s">
        <v>88</v>
      </c>
      <c r="AW247" s="12" t="s">
        <v>36</v>
      </c>
      <c r="AX247" s="12" t="s">
        <v>81</v>
      </c>
      <c r="AY247" s="171" t="s">
        <v>299</v>
      </c>
    </row>
    <row r="248" spans="2:65" s="13" customFormat="1">
      <c r="B248" s="176"/>
      <c r="D248" s="149" t="s">
        <v>1489</v>
      </c>
      <c r="E248" s="177" t="s">
        <v>1</v>
      </c>
      <c r="F248" s="178" t="s">
        <v>4251</v>
      </c>
      <c r="H248" s="179">
        <v>23.568000000000001</v>
      </c>
      <c r="I248" s="180"/>
      <c r="L248" s="176"/>
      <c r="M248" s="181"/>
      <c r="T248" s="182"/>
      <c r="AT248" s="177" t="s">
        <v>1489</v>
      </c>
      <c r="AU248" s="177" t="s">
        <v>90</v>
      </c>
      <c r="AV248" s="13" t="s">
        <v>90</v>
      </c>
      <c r="AW248" s="13" t="s">
        <v>36</v>
      </c>
      <c r="AX248" s="13" t="s">
        <v>81</v>
      </c>
      <c r="AY248" s="177" t="s">
        <v>299</v>
      </c>
    </row>
    <row r="249" spans="2:65" s="13" customFormat="1">
      <c r="B249" s="176"/>
      <c r="D249" s="149" t="s">
        <v>1489</v>
      </c>
      <c r="E249" s="177" t="s">
        <v>1</v>
      </c>
      <c r="F249" s="178" t="s">
        <v>4252</v>
      </c>
      <c r="H249" s="179">
        <v>50.082000000000001</v>
      </c>
      <c r="I249" s="180"/>
      <c r="L249" s="176"/>
      <c r="M249" s="181"/>
      <c r="T249" s="182"/>
      <c r="AT249" s="177" t="s">
        <v>1489</v>
      </c>
      <c r="AU249" s="177" t="s">
        <v>90</v>
      </c>
      <c r="AV249" s="13" t="s">
        <v>90</v>
      </c>
      <c r="AW249" s="13" t="s">
        <v>36</v>
      </c>
      <c r="AX249" s="13" t="s">
        <v>81</v>
      </c>
      <c r="AY249" s="177" t="s">
        <v>299</v>
      </c>
    </row>
    <row r="250" spans="2:65" s="15" customFormat="1">
      <c r="B250" s="190"/>
      <c r="D250" s="149" t="s">
        <v>1489</v>
      </c>
      <c r="E250" s="191" t="s">
        <v>1</v>
      </c>
      <c r="F250" s="192" t="s">
        <v>1549</v>
      </c>
      <c r="H250" s="193">
        <v>73.650000000000006</v>
      </c>
      <c r="I250" s="194"/>
      <c r="L250" s="190"/>
      <c r="M250" s="195"/>
      <c r="T250" s="196"/>
      <c r="AT250" s="191" t="s">
        <v>1489</v>
      </c>
      <c r="AU250" s="191" t="s">
        <v>90</v>
      </c>
      <c r="AV250" s="15" t="s">
        <v>298</v>
      </c>
      <c r="AW250" s="15" t="s">
        <v>36</v>
      </c>
      <c r="AX250" s="15" t="s">
        <v>81</v>
      </c>
      <c r="AY250" s="191" t="s">
        <v>299</v>
      </c>
    </row>
    <row r="251" spans="2:65" s="13" customFormat="1">
      <c r="B251" s="176"/>
      <c r="D251" s="149" t="s">
        <v>1489</v>
      </c>
      <c r="E251" s="177" t="s">
        <v>1</v>
      </c>
      <c r="F251" s="178" t="s">
        <v>4254</v>
      </c>
      <c r="H251" s="179">
        <v>125.205</v>
      </c>
      <c r="I251" s="180"/>
      <c r="L251" s="176"/>
      <c r="M251" s="181"/>
      <c r="T251" s="182"/>
      <c r="AT251" s="177" t="s">
        <v>1489</v>
      </c>
      <c r="AU251" s="177" t="s">
        <v>90</v>
      </c>
      <c r="AV251" s="13" t="s">
        <v>90</v>
      </c>
      <c r="AW251" s="13" t="s">
        <v>36</v>
      </c>
      <c r="AX251" s="13" t="s">
        <v>81</v>
      </c>
      <c r="AY251" s="177" t="s">
        <v>299</v>
      </c>
    </row>
    <row r="252" spans="2:65" s="15" customFormat="1">
      <c r="B252" s="190"/>
      <c r="D252" s="149" t="s">
        <v>1489</v>
      </c>
      <c r="E252" s="191" t="s">
        <v>1</v>
      </c>
      <c r="F252" s="192" t="s">
        <v>1549</v>
      </c>
      <c r="H252" s="193">
        <v>125.205</v>
      </c>
      <c r="I252" s="194"/>
      <c r="L252" s="190"/>
      <c r="M252" s="195"/>
      <c r="T252" s="196"/>
      <c r="AT252" s="191" t="s">
        <v>1489</v>
      </c>
      <c r="AU252" s="191" t="s">
        <v>90</v>
      </c>
      <c r="AV252" s="15" t="s">
        <v>298</v>
      </c>
      <c r="AW252" s="15" t="s">
        <v>36</v>
      </c>
      <c r="AX252" s="15" t="s">
        <v>88</v>
      </c>
      <c r="AY252" s="191" t="s">
        <v>299</v>
      </c>
    </row>
    <row r="253" spans="2:65" s="1" customFormat="1" ht="24.15" customHeight="1">
      <c r="B253" s="32"/>
      <c r="C253" s="136" t="s">
        <v>399</v>
      </c>
      <c r="D253" s="136" t="s">
        <v>302</v>
      </c>
      <c r="E253" s="137" t="s">
        <v>4001</v>
      </c>
      <c r="F253" s="138" t="s">
        <v>1644</v>
      </c>
      <c r="G253" s="139" t="s">
        <v>1520</v>
      </c>
      <c r="H253" s="140">
        <v>118.483</v>
      </c>
      <c r="I253" s="141"/>
      <c r="J253" s="142">
        <f>ROUND(I253*H253,2)</f>
        <v>0</v>
      </c>
      <c r="K253" s="138" t="s">
        <v>3585</v>
      </c>
      <c r="L253" s="32"/>
      <c r="M253" s="143" t="s">
        <v>1</v>
      </c>
      <c r="N253" s="144" t="s">
        <v>46</v>
      </c>
      <c r="P253" s="145">
        <f>O253*H253</f>
        <v>0</v>
      </c>
      <c r="Q253" s="145">
        <v>0</v>
      </c>
      <c r="R253" s="145">
        <f>Q253*H253</f>
        <v>0</v>
      </c>
      <c r="S253" s="145">
        <v>0</v>
      </c>
      <c r="T253" s="146">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4255</v>
      </c>
    </row>
    <row r="254" spans="2:65" s="1" customFormat="1" ht="28.8">
      <c r="B254" s="32"/>
      <c r="D254" s="149" t="s">
        <v>308</v>
      </c>
      <c r="F254" s="150" t="s">
        <v>4003</v>
      </c>
      <c r="I254" s="151"/>
      <c r="L254" s="32"/>
      <c r="M254" s="152"/>
      <c r="T254" s="56"/>
      <c r="AT254" s="17" t="s">
        <v>308</v>
      </c>
      <c r="AU254" s="17" t="s">
        <v>90</v>
      </c>
    </row>
    <row r="255" spans="2:65" s="13" customFormat="1">
      <c r="B255" s="176"/>
      <c r="D255" s="149" t="s">
        <v>1489</v>
      </c>
      <c r="E255" s="177" t="s">
        <v>1</v>
      </c>
      <c r="F255" s="178" t="s">
        <v>4256</v>
      </c>
      <c r="H255" s="179">
        <v>147.298</v>
      </c>
      <c r="I255" s="180"/>
      <c r="L255" s="176"/>
      <c r="M255" s="181"/>
      <c r="T255" s="182"/>
      <c r="AT255" s="177" t="s">
        <v>1489</v>
      </c>
      <c r="AU255" s="177" t="s">
        <v>90</v>
      </c>
      <c r="AV255" s="13" t="s">
        <v>90</v>
      </c>
      <c r="AW255" s="13" t="s">
        <v>36</v>
      </c>
      <c r="AX255" s="13" t="s">
        <v>81</v>
      </c>
      <c r="AY255" s="177" t="s">
        <v>299</v>
      </c>
    </row>
    <row r="256" spans="2:65" s="12" customFormat="1">
      <c r="B256" s="170"/>
      <c r="D256" s="149" t="s">
        <v>1489</v>
      </c>
      <c r="E256" s="171" t="s">
        <v>1</v>
      </c>
      <c r="F256" s="172" t="s">
        <v>4005</v>
      </c>
      <c r="H256" s="171" t="s">
        <v>1</v>
      </c>
      <c r="I256" s="173"/>
      <c r="L256" s="170"/>
      <c r="M256" s="174"/>
      <c r="T256" s="175"/>
      <c r="AT256" s="171" t="s">
        <v>1489</v>
      </c>
      <c r="AU256" s="171" t="s">
        <v>90</v>
      </c>
      <c r="AV256" s="12" t="s">
        <v>88</v>
      </c>
      <c r="AW256" s="12" t="s">
        <v>36</v>
      </c>
      <c r="AX256" s="12" t="s">
        <v>81</v>
      </c>
      <c r="AY256" s="171" t="s">
        <v>299</v>
      </c>
    </row>
    <row r="257" spans="2:65" s="13" customFormat="1">
      <c r="B257" s="176"/>
      <c r="D257" s="149" t="s">
        <v>1489</v>
      </c>
      <c r="E257" s="177" t="s">
        <v>1</v>
      </c>
      <c r="F257" s="178" t="s">
        <v>4257</v>
      </c>
      <c r="H257" s="179">
        <v>-0.35699999999999998</v>
      </c>
      <c r="I257" s="180"/>
      <c r="L257" s="176"/>
      <c r="M257" s="181"/>
      <c r="T257" s="182"/>
      <c r="AT257" s="177" t="s">
        <v>1489</v>
      </c>
      <c r="AU257" s="177" t="s">
        <v>90</v>
      </c>
      <c r="AV257" s="13" t="s">
        <v>90</v>
      </c>
      <c r="AW257" s="13" t="s">
        <v>36</v>
      </c>
      <c r="AX257" s="13" t="s">
        <v>81</v>
      </c>
      <c r="AY257" s="177" t="s">
        <v>299</v>
      </c>
    </row>
    <row r="258" spans="2:65" s="13" customFormat="1">
      <c r="B258" s="176"/>
      <c r="D258" s="149" t="s">
        <v>1489</v>
      </c>
      <c r="E258" s="177" t="s">
        <v>1</v>
      </c>
      <c r="F258" s="178" t="s">
        <v>4258</v>
      </c>
      <c r="H258" s="179">
        <v>-20.454000000000001</v>
      </c>
      <c r="I258" s="180"/>
      <c r="L258" s="176"/>
      <c r="M258" s="181"/>
      <c r="T258" s="182"/>
      <c r="AT258" s="177" t="s">
        <v>1489</v>
      </c>
      <c r="AU258" s="177" t="s">
        <v>90</v>
      </c>
      <c r="AV258" s="13" t="s">
        <v>90</v>
      </c>
      <c r="AW258" s="13" t="s">
        <v>36</v>
      </c>
      <c r="AX258" s="13" t="s">
        <v>81</v>
      </c>
      <c r="AY258" s="177" t="s">
        <v>299</v>
      </c>
    </row>
    <row r="259" spans="2:65" s="13" customFormat="1">
      <c r="B259" s="176"/>
      <c r="D259" s="149" t="s">
        <v>1489</v>
      </c>
      <c r="E259" s="177" t="s">
        <v>1</v>
      </c>
      <c r="F259" s="178" t="s">
        <v>4259</v>
      </c>
      <c r="H259" s="179">
        <v>-8.0039999999999996</v>
      </c>
      <c r="I259" s="180"/>
      <c r="L259" s="176"/>
      <c r="M259" s="181"/>
      <c r="T259" s="182"/>
      <c r="AT259" s="177" t="s">
        <v>1489</v>
      </c>
      <c r="AU259" s="177" t="s">
        <v>90</v>
      </c>
      <c r="AV259" s="13" t="s">
        <v>90</v>
      </c>
      <c r="AW259" s="13" t="s">
        <v>36</v>
      </c>
      <c r="AX259" s="13" t="s">
        <v>81</v>
      </c>
      <c r="AY259" s="177" t="s">
        <v>299</v>
      </c>
    </row>
    <row r="260" spans="2:65" s="15" customFormat="1">
      <c r="B260" s="190"/>
      <c r="D260" s="149" t="s">
        <v>1489</v>
      </c>
      <c r="E260" s="191" t="s">
        <v>1</v>
      </c>
      <c r="F260" s="192" t="s">
        <v>1549</v>
      </c>
      <c r="H260" s="193">
        <v>118.483</v>
      </c>
      <c r="I260" s="194"/>
      <c r="L260" s="190"/>
      <c r="M260" s="195"/>
      <c r="T260" s="196"/>
      <c r="AT260" s="191" t="s">
        <v>1489</v>
      </c>
      <c r="AU260" s="191" t="s">
        <v>90</v>
      </c>
      <c r="AV260" s="15" t="s">
        <v>298</v>
      </c>
      <c r="AW260" s="15" t="s">
        <v>36</v>
      </c>
      <c r="AX260" s="15" t="s">
        <v>81</v>
      </c>
      <c r="AY260" s="191" t="s">
        <v>299</v>
      </c>
    </row>
    <row r="261" spans="2:65" s="14" customFormat="1">
      <c r="B261" s="183"/>
      <c r="D261" s="149" t="s">
        <v>1489</v>
      </c>
      <c r="E261" s="184" t="s">
        <v>1</v>
      </c>
      <c r="F261" s="185" t="s">
        <v>1496</v>
      </c>
      <c r="H261" s="186">
        <v>118.483</v>
      </c>
      <c r="I261" s="187"/>
      <c r="L261" s="183"/>
      <c r="M261" s="188"/>
      <c r="T261" s="189"/>
      <c r="AT261" s="184" t="s">
        <v>1489</v>
      </c>
      <c r="AU261" s="184" t="s">
        <v>90</v>
      </c>
      <c r="AV261" s="14" t="s">
        <v>318</v>
      </c>
      <c r="AW261" s="14" t="s">
        <v>36</v>
      </c>
      <c r="AX261" s="14" t="s">
        <v>88</v>
      </c>
      <c r="AY261" s="184" t="s">
        <v>299</v>
      </c>
    </row>
    <row r="262" spans="2:65" s="12" customFormat="1">
      <c r="B262" s="170"/>
      <c r="D262" s="149" t="s">
        <v>1489</v>
      </c>
      <c r="E262" s="171" t="s">
        <v>1</v>
      </c>
      <c r="F262" s="172" t="s">
        <v>3965</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4230</v>
      </c>
      <c r="H263" s="179">
        <v>118.483</v>
      </c>
      <c r="I263" s="180"/>
      <c r="L263" s="176"/>
      <c r="M263" s="181"/>
      <c r="T263" s="182"/>
      <c r="AT263" s="177" t="s">
        <v>1489</v>
      </c>
      <c r="AU263" s="177" t="s">
        <v>90</v>
      </c>
      <c r="AV263" s="13" t="s">
        <v>90</v>
      </c>
      <c r="AW263" s="13" t="s">
        <v>36</v>
      </c>
      <c r="AX263" s="13" t="s">
        <v>81</v>
      </c>
      <c r="AY263" s="177" t="s">
        <v>299</v>
      </c>
    </row>
    <row r="264" spans="2:65" s="12" customFormat="1">
      <c r="B264" s="170"/>
      <c r="D264" s="149" t="s">
        <v>1489</v>
      </c>
      <c r="E264" s="171" t="s">
        <v>1</v>
      </c>
      <c r="F264" s="172" t="s">
        <v>4010</v>
      </c>
      <c r="H264" s="171" t="s">
        <v>1</v>
      </c>
      <c r="I264" s="173"/>
      <c r="L264" s="170"/>
      <c r="M264" s="174"/>
      <c r="T264" s="175"/>
      <c r="AT264" s="171" t="s">
        <v>1489</v>
      </c>
      <c r="AU264" s="171" t="s">
        <v>90</v>
      </c>
      <c r="AV264" s="12" t="s">
        <v>88</v>
      </c>
      <c r="AW264" s="12" t="s">
        <v>36</v>
      </c>
      <c r="AX264" s="12" t="s">
        <v>81</v>
      </c>
      <c r="AY264" s="171" t="s">
        <v>299</v>
      </c>
    </row>
    <row r="265" spans="2:65" s="13" customFormat="1">
      <c r="B265" s="176"/>
      <c r="D265" s="149" t="s">
        <v>1489</v>
      </c>
      <c r="E265" s="177" t="s">
        <v>1</v>
      </c>
      <c r="F265" s="178" t="s">
        <v>4260</v>
      </c>
      <c r="H265" s="179">
        <v>73.649000000000001</v>
      </c>
      <c r="I265" s="180"/>
      <c r="L265" s="176"/>
      <c r="M265" s="181"/>
      <c r="T265" s="182"/>
      <c r="AT265" s="177" t="s">
        <v>1489</v>
      </c>
      <c r="AU265" s="177" t="s">
        <v>90</v>
      </c>
      <c r="AV265" s="13" t="s">
        <v>90</v>
      </c>
      <c r="AW265" s="13" t="s">
        <v>36</v>
      </c>
      <c r="AX265" s="13" t="s">
        <v>81</v>
      </c>
      <c r="AY265" s="177" t="s">
        <v>299</v>
      </c>
    </row>
    <row r="266" spans="2:65" s="12" customFormat="1">
      <c r="B266" s="170"/>
      <c r="D266" s="149" t="s">
        <v>1489</v>
      </c>
      <c r="E266" s="171" t="s">
        <v>1</v>
      </c>
      <c r="F266" s="172" t="s">
        <v>4012</v>
      </c>
      <c r="H266" s="171" t="s">
        <v>1</v>
      </c>
      <c r="I266" s="173"/>
      <c r="L266" s="170"/>
      <c r="M266" s="174"/>
      <c r="T266" s="175"/>
      <c r="AT266" s="171" t="s">
        <v>1489</v>
      </c>
      <c r="AU266" s="171" t="s">
        <v>90</v>
      </c>
      <c r="AV266" s="12" t="s">
        <v>88</v>
      </c>
      <c r="AW266" s="12" t="s">
        <v>36</v>
      </c>
      <c r="AX266" s="12" t="s">
        <v>81</v>
      </c>
      <c r="AY266" s="171" t="s">
        <v>299</v>
      </c>
    </row>
    <row r="267" spans="2:65" s="13" customFormat="1">
      <c r="B267" s="176"/>
      <c r="D267" s="149" t="s">
        <v>1489</v>
      </c>
      <c r="E267" s="177" t="s">
        <v>1</v>
      </c>
      <c r="F267" s="178" t="s">
        <v>4261</v>
      </c>
      <c r="H267" s="179">
        <v>44.834000000000003</v>
      </c>
      <c r="I267" s="180"/>
      <c r="L267" s="176"/>
      <c r="M267" s="181"/>
      <c r="T267" s="182"/>
      <c r="AT267" s="177" t="s">
        <v>1489</v>
      </c>
      <c r="AU267" s="177" t="s">
        <v>90</v>
      </c>
      <c r="AV267" s="13" t="s">
        <v>90</v>
      </c>
      <c r="AW267" s="13" t="s">
        <v>36</v>
      </c>
      <c r="AX267" s="13" t="s">
        <v>81</v>
      </c>
      <c r="AY267" s="177" t="s">
        <v>299</v>
      </c>
    </row>
    <row r="268" spans="2:65" s="1" customFormat="1" ht="21.75" customHeight="1">
      <c r="B268" s="32"/>
      <c r="C268" s="158" t="s">
        <v>7</v>
      </c>
      <c r="D268" s="158" t="s">
        <v>340</v>
      </c>
      <c r="E268" s="159" t="s">
        <v>4014</v>
      </c>
      <c r="F268" s="160" t="s">
        <v>4015</v>
      </c>
      <c r="G268" s="161" t="s">
        <v>1520</v>
      </c>
      <c r="H268" s="162">
        <v>49.811</v>
      </c>
      <c r="I268" s="163"/>
      <c r="J268" s="164">
        <f>ROUND(I268*H268,2)</f>
        <v>0</v>
      </c>
      <c r="K268" s="160" t="s">
        <v>1</v>
      </c>
      <c r="L268" s="165"/>
      <c r="M268" s="166" t="s">
        <v>1</v>
      </c>
      <c r="N268" s="167" t="s">
        <v>46</v>
      </c>
      <c r="P268" s="145">
        <f>O268*H268</f>
        <v>0</v>
      </c>
      <c r="Q268" s="145">
        <v>0</v>
      </c>
      <c r="R268" s="145">
        <f>Q268*H268</f>
        <v>0</v>
      </c>
      <c r="S268" s="145">
        <v>0</v>
      </c>
      <c r="T268" s="146">
        <f>S268*H268</f>
        <v>0</v>
      </c>
      <c r="AR268" s="147" t="s">
        <v>4016</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4016</v>
      </c>
      <c r="BM268" s="147" t="s">
        <v>4262</v>
      </c>
    </row>
    <row r="269" spans="2:65" s="12" customFormat="1">
      <c r="B269" s="170"/>
      <c r="D269" s="149" t="s">
        <v>1489</v>
      </c>
      <c r="E269" s="171" t="s">
        <v>1</v>
      </c>
      <c r="F269" s="172" t="s">
        <v>3965</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4230</v>
      </c>
      <c r="H270" s="179">
        <v>118.483</v>
      </c>
      <c r="I270" s="180"/>
      <c r="L270" s="176"/>
      <c r="M270" s="181"/>
      <c r="T270" s="182"/>
      <c r="AT270" s="177" t="s">
        <v>1489</v>
      </c>
      <c r="AU270" s="177" t="s">
        <v>90</v>
      </c>
      <c r="AV270" s="13" t="s">
        <v>90</v>
      </c>
      <c r="AW270" s="13" t="s">
        <v>36</v>
      </c>
      <c r="AX270" s="13" t="s">
        <v>81</v>
      </c>
      <c r="AY270" s="177" t="s">
        <v>299</v>
      </c>
    </row>
    <row r="271" spans="2:65" s="12" customFormat="1">
      <c r="B271" s="170"/>
      <c r="D271" s="149" t="s">
        <v>1489</v>
      </c>
      <c r="E271" s="171" t="s">
        <v>1</v>
      </c>
      <c r="F271" s="172" t="s">
        <v>4010</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4260</v>
      </c>
      <c r="H272" s="179">
        <v>73.649000000000001</v>
      </c>
      <c r="I272" s="180"/>
      <c r="L272" s="176"/>
      <c r="M272" s="181"/>
      <c r="T272" s="182"/>
      <c r="AT272" s="177" t="s">
        <v>1489</v>
      </c>
      <c r="AU272" s="177" t="s">
        <v>90</v>
      </c>
      <c r="AV272" s="13" t="s">
        <v>90</v>
      </c>
      <c r="AW272" s="13" t="s">
        <v>36</v>
      </c>
      <c r="AX272" s="13" t="s">
        <v>81</v>
      </c>
      <c r="AY272" s="177" t="s">
        <v>299</v>
      </c>
    </row>
    <row r="273" spans="2:65" s="12" customFormat="1">
      <c r="B273" s="170"/>
      <c r="D273" s="149" t="s">
        <v>1489</v>
      </c>
      <c r="E273" s="171" t="s">
        <v>1</v>
      </c>
      <c r="F273" s="172" t="s">
        <v>4012</v>
      </c>
      <c r="H273" s="171" t="s">
        <v>1</v>
      </c>
      <c r="I273" s="173"/>
      <c r="L273" s="170"/>
      <c r="M273" s="174"/>
      <c r="T273" s="175"/>
      <c r="AT273" s="171" t="s">
        <v>1489</v>
      </c>
      <c r="AU273" s="171" t="s">
        <v>90</v>
      </c>
      <c r="AV273" s="12" t="s">
        <v>88</v>
      </c>
      <c r="AW273" s="12" t="s">
        <v>36</v>
      </c>
      <c r="AX273" s="12" t="s">
        <v>81</v>
      </c>
      <c r="AY273" s="171" t="s">
        <v>299</v>
      </c>
    </row>
    <row r="274" spans="2:65" s="13" customFormat="1">
      <c r="B274" s="176"/>
      <c r="D274" s="149" t="s">
        <v>1489</v>
      </c>
      <c r="E274" s="177" t="s">
        <v>1</v>
      </c>
      <c r="F274" s="178" t="s">
        <v>4261</v>
      </c>
      <c r="H274" s="179">
        <v>44.834000000000003</v>
      </c>
      <c r="I274" s="180"/>
      <c r="L274" s="176"/>
      <c r="M274" s="181"/>
      <c r="T274" s="182"/>
      <c r="AT274" s="177" t="s">
        <v>1489</v>
      </c>
      <c r="AU274" s="177" t="s">
        <v>90</v>
      </c>
      <c r="AV274" s="13" t="s">
        <v>90</v>
      </c>
      <c r="AW274" s="13" t="s">
        <v>36</v>
      </c>
      <c r="AX274" s="13" t="s">
        <v>81</v>
      </c>
      <c r="AY274" s="177" t="s">
        <v>299</v>
      </c>
    </row>
    <row r="275" spans="2:65" s="13" customFormat="1">
      <c r="B275" s="176"/>
      <c r="D275" s="149" t="s">
        <v>1489</v>
      </c>
      <c r="E275" s="177" t="s">
        <v>1</v>
      </c>
      <c r="F275" s="178" t="s">
        <v>4263</v>
      </c>
      <c r="H275" s="179">
        <v>49.811</v>
      </c>
      <c r="I275" s="180"/>
      <c r="L275" s="176"/>
      <c r="M275" s="181"/>
      <c r="T275" s="182"/>
      <c r="AT275" s="177" t="s">
        <v>1489</v>
      </c>
      <c r="AU275" s="177" t="s">
        <v>90</v>
      </c>
      <c r="AV275" s="13" t="s">
        <v>90</v>
      </c>
      <c r="AW275" s="13" t="s">
        <v>36</v>
      </c>
      <c r="AX275" s="13" t="s">
        <v>88</v>
      </c>
      <c r="AY275" s="177" t="s">
        <v>299</v>
      </c>
    </row>
    <row r="276" spans="2:65" s="1" customFormat="1" ht="24.15" customHeight="1">
      <c r="B276" s="32"/>
      <c r="C276" s="136" t="s">
        <v>408</v>
      </c>
      <c r="D276" s="136" t="s">
        <v>302</v>
      </c>
      <c r="E276" s="137" t="s">
        <v>1670</v>
      </c>
      <c r="F276" s="138" t="s">
        <v>1671</v>
      </c>
      <c r="G276" s="139" t="s">
        <v>1520</v>
      </c>
      <c r="H276" s="140">
        <v>20.454000000000001</v>
      </c>
      <c r="I276" s="141"/>
      <c r="J276" s="142">
        <f>ROUND(I276*H276,2)</f>
        <v>0</v>
      </c>
      <c r="K276" s="138" t="s">
        <v>3585</v>
      </c>
      <c r="L276" s="32"/>
      <c r="M276" s="143" t="s">
        <v>1</v>
      </c>
      <c r="N276" s="144" t="s">
        <v>46</v>
      </c>
      <c r="P276" s="145">
        <f>O276*H276</f>
        <v>0</v>
      </c>
      <c r="Q276" s="145">
        <v>0</v>
      </c>
      <c r="R276" s="145">
        <f>Q276*H276</f>
        <v>0</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4264</v>
      </c>
    </row>
    <row r="277" spans="2:65" s="12" customFormat="1">
      <c r="B277" s="170"/>
      <c r="D277" s="149" t="s">
        <v>1489</v>
      </c>
      <c r="E277" s="171" t="s">
        <v>1</v>
      </c>
      <c r="F277" s="172" t="s">
        <v>4020</v>
      </c>
      <c r="H277" s="171" t="s">
        <v>1</v>
      </c>
      <c r="I277" s="173"/>
      <c r="L277" s="170"/>
      <c r="M277" s="174"/>
      <c r="T277" s="175"/>
      <c r="AT277" s="171" t="s">
        <v>1489</v>
      </c>
      <c r="AU277" s="171" t="s">
        <v>90</v>
      </c>
      <c r="AV277" s="12" t="s">
        <v>88</v>
      </c>
      <c r="AW277" s="12" t="s">
        <v>36</v>
      </c>
      <c r="AX277" s="12" t="s">
        <v>81</v>
      </c>
      <c r="AY277" s="171" t="s">
        <v>299</v>
      </c>
    </row>
    <row r="278" spans="2:65" s="12" customFormat="1">
      <c r="B278" s="170"/>
      <c r="D278" s="149" t="s">
        <v>1489</v>
      </c>
      <c r="E278" s="171" t="s">
        <v>1</v>
      </c>
      <c r="F278" s="172" t="s">
        <v>4265</v>
      </c>
      <c r="H278" s="171" t="s">
        <v>1</v>
      </c>
      <c r="I278" s="173"/>
      <c r="L278" s="170"/>
      <c r="M278" s="174"/>
      <c r="T278" s="175"/>
      <c r="AT278" s="171" t="s">
        <v>1489</v>
      </c>
      <c r="AU278" s="171" t="s">
        <v>90</v>
      </c>
      <c r="AV278" s="12" t="s">
        <v>88</v>
      </c>
      <c r="AW278" s="12" t="s">
        <v>36</v>
      </c>
      <c r="AX278" s="12" t="s">
        <v>81</v>
      </c>
      <c r="AY278" s="171" t="s">
        <v>299</v>
      </c>
    </row>
    <row r="279" spans="2:65" s="12" customFormat="1">
      <c r="B279" s="170"/>
      <c r="D279" s="149" t="s">
        <v>1489</v>
      </c>
      <c r="E279" s="171" t="s">
        <v>1</v>
      </c>
      <c r="F279" s="172" t="s">
        <v>4211</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4022</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4266</v>
      </c>
      <c r="H281" s="179">
        <v>20.811</v>
      </c>
      <c r="I281" s="180"/>
      <c r="L281" s="176"/>
      <c r="M281" s="181"/>
      <c r="T281" s="182"/>
      <c r="AT281" s="177" t="s">
        <v>1489</v>
      </c>
      <c r="AU281" s="177" t="s">
        <v>90</v>
      </c>
      <c r="AV281" s="13" t="s">
        <v>90</v>
      </c>
      <c r="AW281" s="13" t="s">
        <v>36</v>
      </c>
      <c r="AX281" s="13" t="s">
        <v>81</v>
      </c>
      <c r="AY281" s="177" t="s">
        <v>299</v>
      </c>
    </row>
    <row r="282" spans="2:65" s="12" customFormat="1">
      <c r="B282" s="170"/>
      <c r="D282" s="149" t="s">
        <v>1489</v>
      </c>
      <c r="E282" s="171" t="s">
        <v>1</v>
      </c>
      <c r="F282" s="172" t="s">
        <v>4028</v>
      </c>
      <c r="H282" s="171" t="s">
        <v>1</v>
      </c>
      <c r="I282" s="173"/>
      <c r="L282" s="170"/>
      <c r="M282" s="174"/>
      <c r="T282" s="175"/>
      <c r="AT282" s="171" t="s">
        <v>1489</v>
      </c>
      <c r="AU282" s="171" t="s">
        <v>90</v>
      </c>
      <c r="AV282" s="12" t="s">
        <v>88</v>
      </c>
      <c r="AW282" s="12" t="s">
        <v>36</v>
      </c>
      <c r="AX282" s="12" t="s">
        <v>81</v>
      </c>
      <c r="AY282" s="171" t="s">
        <v>299</v>
      </c>
    </row>
    <row r="283" spans="2:65" s="12" customFormat="1">
      <c r="B283" s="170"/>
      <c r="D283" s="149" t="s">
        <v>1489</v>
      </c>
      <c r="E283" s="171" t="s">
        <v>1</v>
      </c>
      <c r="F283" s="172" t="s">
        <v>4029</v>
      </c>
      <c r="H283" s="171" t="s">
        <v>1</v>
      </c>
      <c r="I283" s="173"/>
      <c r="L283" s="170"/>
      <c r="M283" s="174"/>
      <c r="T283" s="175"/>
      <c r="AT283" s="171" t="s">
        <v>1489</v>
      </c>
      <c r="AU283" s="171" t="s">
        <v>90</v>
      </c>
      <c r="AV283" s="12" t="s">
        <v>88</v>
      </c>
      <c r="AW283" s="12" t="s">
        <v>36</v>
      </c>
      <c r="AX283" s="12" t="s">
        <v>81</v>
      </c>
      <c r="AY283" s="171" t="s">
        <v>299</v>
      </c>
    </row>
    <row r="284" spans="2:65" s="13" customFormat="1">
      <c r="B284" s="176"/>
      <c r="D284" s="149" t="s">
        <v>1489</v>
      </c>
      <c r="E284" s="177" t="s">
        <v>1</v>
      </c>
      <c r="F284" s="178" t="s">
        <v>4267</v>
      </c>
      <c r="H284" s="179">
        <v>-0.35699999999999998</v>
      </c>
      <c r="I284" s="180"/>
      <c r="L284" s="176"/>
      <c r="M284" s="181"/>
      <c r="T284" s="182"/>
      <c r="AT284" s="177" t="s">
        <v>1489</v>
      </c>
      <c r="AU284" s="177" t="s">
        <v>90</v>
      </c>
      <c r="AV284" s="13" t="s">
        <v>90</v>
      </c>
      <c r="AW284" s="13" t="s">
        <v>36</v>
      </c>
      <c r="AX284" s="13" t="s">
        <v>81</v>
      </c>
      <c r="AY284" s="177" t="s">
        <v>299</v>
      </c>
    </row>
    <row r="285" spans="2:65" s="14" customFormat="1">
      <c r="B285" s="183"/>
      <c r="D285" s="149" t="s">
        <v>1489</v>
      </c>
      <c r="E285" s="184" t="s">
        <v>1</v>
      </c>
      <c r="F285" s="185" t="s">
        <v>1496</v>
      </c>
      <c r="H285" s="186">
        <v>20.454000000000001</v>
      </c>
      <c r="I285" s="187"/>
      <c r="L285" s="183"/>
      <c r="M285" s="188"/>
      <c r="T285" s="189"/>
      <c r="AT285" s="184" t="s">
        <v>1489</v>
      </c>
      <c r="AU285" s="184" t="s">
        <v>90</v>
      </c>
      <c r="AV285" s="14" t="s">
        <v>318</v>
      </c>
      <c r="AW285" s="14" t="s">
        <v>36</v>
      </c>
      <c r="AX285" s="14" t="s">
        <v>88</v>
      </c>
      <c r="AY285" s="184" t="s">
        <v>299</v>
      </c>
    </row>
    <row r="286" spans="2:65" s="1" customFormat="1" ht="16.5" customHeight="1">
      <c r="B286" s="32"/>
      <c r="C286" s="158" t="s">
        <v>413</v>
      </c>
      <c r="D286" s="158" t="s">
        <v>340</v>
      </c>
      <c r="E286" s="159" t="s">
        <v>1678</v>
      </c>
      <c r="F286" s="160" t="s">
        <v>1679</v>
      </c>
      <c r="G286" s="161" t="s">
        <v>1636</v>
      </c>
      <c r="H286" s="162">
        <v>37.950000000000003</v>
      </c>
      <c r="I286" s="163"/>
      <c r="J286" s="164">
        <f>ROUND(I286*H286,2)</f>
        <v>0</v>
      </c>
      <c r="K286" s="160" t="s">
        <v>3585</v>
      </c>
      <c r="L286" s="165"/>
      <c r="M286" s="166" t="s">
        <v>1</v>
      </c>
      <c r="N286" s="167" t="s">
        <v>46</v>
      </c>
      <c r="P286" s="145">
        <f>O286*H286</f>
        <v>0</v>
      </c>
      <c r="Q286" s="145">
        <v>1</v>
      </c>
      <c r="R286" s="145">
        <f>Q286*H286</f>
        <v>37.950000000000003</v>
      </c>
      <c r="S286" s="145">
        <v>0</v>
      </c>
      <c r="T286" s="146">
        <f>S286*H286</f>
        <v>0</v>
      </c>
      <c r="AR286" s="147" t="s">
        <v>337</v>
      </c>
      <c r="AT286" s="147" t="s">
        <v>340</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4268</v>
      </c>
    </row>
    <row r="287" spans="2:65" s="12" customFormat="1">
      <c r="B287" s="170"/>
      <c r="D287" s="149" t="s">
        <v>1489</v>
      </c>
      <c r="E287" s="171" t="s">
        <v>1</v>
      </c>
      <c r="F287" s="172" t="s">
        <v>4034</v>
      </c>
      <c r="H287" s="171" t="s">
        <v>1</v>
      </c>
      <c r="I287" s="173"/>
      <c r="L287" s="170"/>
      <c r="M287" s="174"/>
      <c r="T287" s="175"/>
      <c r="AT287" s="171" t="s">
        <v>1489</v>
      </c>
      <c r="AU287" s="171" t="s">
        <v>90</v>
      </c>
      <c r="AV287" s="12" t="s">
        <v>88</v>
      </c>
      <c r="AW287" s="12" t="s">
        <v>36</v>
      </c>
      <c r="AX287" s="12" t="s">
        <v>81</v>
      </c>
      <c r="AY287" s="171" t="s">
        <v>299</v>
      </c>
    </row>
    <row r="288" spans="2:65" s="13" customFormat="1">
      <c r="B288" s="176"/>
      <c r="D288" s="149" t="s">
        <v>1489</v>
      </c>
      <c r="E288" s="177" t="s">
        <v>1</v>
      </c>
      <c r="F288" s="178" t="s">
        <v>4269</v>
      </c>
      <c r="H288" s="179">
        <v>37.950000000000003</v>
      </c>
      <c r="I288" s="180"/>
      <c r="L288" s="176"/>
      <c r="M288" s="181"/>
      <c r="T288" s="182"/>
      <c r="AT288" s="177" t="s">
        <v>1489</v>
      </c>
      <c r="AU288" s="177" t="s">
        <v>90</v>
      </c>
      <c r="AV288" s="13" t="s">
        <v>90</v>
      </c>
      <c r="AW288" s="13" t="s">
        <v>36</v>
      </c>
      <c r="AX288" s="13" t="s">
        <v>81</v>
      </c>
      <c r="AY288" s="177" t="s">
        <v>299</v>
      </c>
    </row>
    <row r="289" spans="2:65" s="14" customFormat="1">
      <c r="B289" s="183"/>
      <c r="D289" s="149" t="s">
        <v>1489</v>
      </c>
      <c r="E289" s="184" t="s">
        <v>1</v>
      </c>
      <c r="F289" s="185" t="s">
        <v>1496</v>
      </c>
      <c r="H289" s="186">
        <v>37.950000000000003</v>
      </c>
      <c r="I289" s="187"/>
      <c r="L289" s="183"/>
      <c r="M289" s="188"/>
      <c r="T289" s="189"/>
      <c r="AT289" s="184" t="s">
        <v>1489</v>
      </c>
      <c r="AU289" s="184" t="s">
        <v>90</v>
      </c>
      <c r="AV289" s="14" t="s">
        <v>318</v>
      </c>
      <c r="AW289" s="14" t="s">
        <v>36</v>
      </c>
      <c r="AX289" s="14" t="s">
        <v>88</v>
      </c>
      <c r="AY289" s="184" t="s">
        <v>299</v>
      </c>
    </row>
    <row r="290" spans="2:65" s="11" customFormat="1" ht="20.85" customHeight="1">
      <c r="B290" s="124"/>
      <c r="D290" s="125" t="s">
        <v>80</v>
      </c>
      <c r="E290" s="134" t="s">
        <v>351</v>
      </c>
      <c r="F290" s="134" t="s">
        <v>4270</v>
      </c>
      <c r="I290" s="127"/>
      <c r="J290" s="135">
        <f>BK290</f>
        <v>0</v>
      </c>
      <c r="L290" s="124"/>
      <c r="M290" s="129"/>
      <c r="P290" s="130">
        <f>SUM(P291:P306)</f>
        <v>0</v>
      </c>
      <c r="R290" s="130">
        <f>SUM(R291:R306)</f>
        <v>0</v>
      </c>
      <c r="T290" s="131">
        <f>SUM(T291:T306)</f>
        <v>8.6193400000000011</v>
      </c>
      <c r="AR290" s="125" t="s">
        <v>88</v>
      </c>
      <c r="AT290" s="132" t="s">
        <v>80</v>
      </c>
      <c r="AU290" s="132" t="s">
        <v>90</v>
      </c>
      <c r="AY290" s="125" t="s">
        <v>299</v>
      </c>
      <c r="BK290" s="133">
        <f>SUM(BK291:BK306)</f>
        <v>0</v>
      </c>
    </row>
    <row r="291" spans="2:65" s="1" customFormat="1" ht="24.15" customHeight="1">
      <c r="B291" s="32"/>
      <c r="C291" s="136" t="s">
        <v>418</v>
      </c>
      <c r="D291" s="136" t="s">
        <v>302</v>
      </c>
      <c r="E291" s="137" t="s">
        <v>1883</v>
      </c>
      <c r="F291" s="138" t="s">
        <v>1884</v>
      </c>
      <c r="G291" s="139" t="s">
        <v>375</v>
      </c>
      <c r="H291" s="140">
        <v>50.701999999999998</v>
      </c>
      <c r="I291" s="141"/>
      <c r="J291" s="142">
        <f>ROUND(I291*H291,2)</f>
        <v>0</v>
      </c>
      <c r="K291" s="138" t="s">
        <v>3585</v>
      </c>
      <c r="L291" s="32"/>
      <c r="M291" s="143" t="s">
        <v>1</v>
      </c>
      <c r="N291" s="144" t="s">
        <v>46</v>
      </c>
      <c r="P291" s="145">
        <f>O291*H291</f>
        <v>0</v>
      </c>
      <c r="Q291" s="145">
        <v>0</v>
      </c>
      <c r="R291" s="145">
        <f>Q291*H291</f>
        <v>0</v>
      </c>
      <c r="S291" s="145">
        <v>0.17</v>
      </c>
      <c r="T291" s="146">
        <f>S291*H291</f>
        <v>8.6193400000000011</v>
      </c>
      <c r="AR291" s="147" t="s">
        <v>318</v>
      </c>
      <c r="AT291" s="147" t="s">
        <v>302</v>
      </c>
      <c r="AU291" s="147" t="s">
        <v>298</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4271</v>
      </c>
    </row>
    <row r="292" spans="2:65" s="12" customFormat="1">
      <c r="B292" s="170"/>
      <c r="D292" s="149" t="s">
        <v>1489</v>
      </c>
      <c r="E292" s="171" t="s">
        <v>1</v>
      </c>
      <c r="F292" s="172" t="s">
        <v>4211</v>
      </c>
      <c r="H292" s="171" t="s">
        <v>1</v>
      </c>
      <c r="I292" s="173"/>
      <c r="L292" s="170"/>
      <c r="M292" s="174"/>
      <c r="T292" s="175"/>
      <c r="AT292" s="171" t="s">
        <v>1489</v>
      </c>
      <c r="AU292" s="171" t="s">
        <v>298</v>
      </c>
      <c r="AV292" s="12" t="s">
        <v>88</v>
      </c>
      <c r="AW292" s="12" t="s">
        <v>36</v>
      </c>
      <c r="AX292" s="12" t="s">
        <v>81</v>
      </c>
      <c r="AY292" s="171" t="s">
        <v>299</v>
      </c>
    </row>
    <row r="293" spans="2:65" s="12" customFormat="1">
      <c r="B293" s="170"/>
      <c r="D293" s="149" t="s">
        <v>1489</v>
      </c>
      <c r="E293" s="171" t="s">
        <v>1</v>
      </c>
      <c r="F293" s="172" t="s">
        <v>4219</v>
      </c>
      <c r="H293" s="171" t="s">
        <v>1</v>
      </c>
      <c r="I293" s="173"/>
      <c r="L293" s="170"/>
      <c r="M293" s="174"/>
      <c r="T293" s="175"/>
      <c r="AT293" s="171" t="s">
        <v>1489</v>
      </c>
      <c r="AU293" s="171" t="s">
        <v>298</v>
      </c>
      <c r="AV293" s="12" t="s">
        <v>88</v>
      </c>
      <c r="AW293" s="12" t="s">
        <v>36</v>
      </c>
      <c r="AX293" s="12" t="s">
        <v>81</v>
      </c>
      <c r="AY293" s="171" t="s">
        <v>299</v>
      </c>
    </row>
    <row r="294" spans="2:65" s="12" customFormat="1">
      <c r="B294" s="170"/>
      <c r="D294" s="149" t="s">
        <v>1489</v>
      </c>
      <c r="E294" s="171" t="s">
        <v>1</v>
      </c>
      <c r="F294" s="172" t="s">
        <v>3917</v>
      </c>
      <c r="H294" s="171" t="s">
        <v>1</v>
      </c>
      <c r="I294" s="173"/>
      <c r="L294" s="170"/>
      <c r="M294" s="174"/>
      <c r="T294" s="175"/>
      <c r="AT294" s="171" t="s">
        <v>1489</v>
      </c>
      <c r="AU294" s="171" t="s">
        <v>298</v>
      </c>
      <c r="AV294" s="12" t="s">
        <v>88</v>
      </c>
      <c r="AW294" s="12" t="s">
        <v>36</v>
      </c>
      <c r="AX294" s="12" t="s">
        <v>81</v>
      </c>
      <c r="AY294" s="171" t="s">
        <v>299</v>
      </c>
    </row>
    <row r="295" spans="2:65" s="13" customFormat="1">
      <c r="B295" s="176"/>
      <c r="D295" s="149" t="s">
        <v>1489</v>
      </c>
      <c r="E295" s="177" t="s">
        <v>1</v>
      </c>
      <c r="F295" s="178" t="s">
        <v>4272</v>
      </c>
      <c r="H295" s="179">
        <v>50.701999999999998</v>
      </c>
      <c r="I295" s="180"/>
      <c r="L295" s="176"/>
      <c r="M295" s="181"/>
      <c r="T295" s="182"/>
      <c r="AT295" s="177" t="s">
        <v>1489</v>
      </c>
      <c r="AU295" s="177" t="s">
        <v>298</v>
      </c>
      <c r="AV295" s="13" t="s">
        <v>90</v>
      </c>
      <c r="AW295" s="13" t="s">
        <v>36</v>
      </c>
      <c r="AX295" s="13" t="s">
        <v>81</v>
      </c>
      <c r="AY295" s="177" t="s">
        <v>299</v>
      </c>
    </row>
    <row r="296" spans="2:65" s="14" customFormat="1">
      <c r="B296" s="183"/>
      <c r="D296" s="149" t="s">
        <v>1489</v>
      </c>
      <c r="E296" s="184" t="s">
        <v>1</v>
      </c>
      <c r="F296" s="185" t="s">
        <v>1496</v>
      </c>
      <c r="H296" s="186">
        <v>50.701999999999998</v>
      </c>
      <c r="I296" s="187"/>
      <c r="L296" s="183"/>
      <c r="M296" s="188"/>
      <c r="T296" s="189"/>
      <c r="AT296" s="184" t="s">
        <v>1489</v>
      </c>
      <c r="AU296" s="184" t="s">
        <v>298</v>
      </c>
      <c r="AV296" s="14" t="s">
        <v>318</v>
      </c>
      <c r="AW296" s="14" t="s">
        <v>36</v>
      </c>
      <c r="AX296" s="14" t="s">
        <v>88</v>
      </c>
      <c r="AY296" s="184" t="s">
        <v>299</v>
      </c>
    </row>
    <row r="297" spans="2:65" s="1" customFormat="1" ht="24.15" customHeight="1">
      <c r="B297" s="32"/>
      <c r="C297" s="136" t="s">
        <v>423</v>
      </c>
      <c r="D297" s="136" t="s">
        <v>302</v>
      </c>
      <c r="E297" s="137" t="s">
        <v>4273</v>
      </c>
      <c r="F297" s="138" t="s">
        <v>4274</v>
      </c>
      <c r="G297" s="139" t="s">
        <v>1636</v>
      </c>
      <c r="H297" s="140">
        <v>8.6189999999999998</v>
      </c>
      <c r="I297" s="141"/>
      <c r="J297" s="142">
        <f>ROUND(I297*H297,2)</f>
        <v>0</v>
      </c>
      <c r="K297" s="138" t="s">
        <v>3585</v>
      </c>
      <c r="L297" s="32"/>
      <c r="M297" s="143" t="s">
        <v>1</v>
      </c>
      <c r="N297" s="144" t="s">
        <v>46</v>
      </c>
      <c r="P297" s="145">
        <f>O297*H297</f>
        <v>0</v>
      </c>
      <c r="Q297" s="145">
        <v>0</v>
      </c>
      <c r="R297" s="145">
        <f>Q297*H297</f>
        <v>0</v>
      </c>
      <c r="S297" s="145">
        <v>0</v>
      </c>
      <c r="T297" s="146">
        <f>S297*H297</f>
        <v>0</v>
      </c>
      <c r="AR297" s="147" t="s">
        <v>318</v>
      </c>
      <c r="AT297" s="147" t="s">
        <v>302</v>
      </c>
      <c r="AU297" s="147" t="s">
        <v>298</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4275</v>
      </c>
    </row>
    <row r="298" spans="2:65" s="13" customFormat="1">
      <c r="B298" s="176"/>
      <c r="D298" s="149" t="s">
        <v>1489</v>
      </c>
      <c r="E298" s="177" t="s">
        <v>1</v>
      </c>
      <c r="F298" s="178" t="s">
        <v>4276</v>
      </c>
      <c r="H298" s="179">
        <v>8.6189999999999998</v>
      </c>
      <c r="I298" s="180"/>
      <c r="L298" s="176"/>
      <c r="M298" s="181"/>
      <c r="T298" s="182"/>
      <c r="AT298" s="177" t="s">
        <v>1489</v>
      </c>
      <c r="AU298" s="177" t="s">
        <v>298</v>
      </c>
      <c r="AV298" s="13" t="s">
        <v>90</v>
      </c>
      <c r="AW298" s="13" t="s">
        <v>36</v>
      </c>
      <c r="AX298" s="13" t="s">
        <v>88</v>
      </c>
      <c r="AY298" s="177" t="s">
        <v>299</v>
      </c>
    </row>
    <row r="299" spans="2:65" s="1" customFormat="1" ht="24.15" customHeight="1">
      <c r="B299" s="32"/>
      <c r="C299" s="136" t="s">
        <v>428</v>
      </c>
      <c r="D299" s="136" t="s">
        <v>302</v>
      </c>
      <c r="E299" s="137" t="s">
        <v>4277</v>
      </c>
      <c r="F299" s="138" t="s">
        <v>4278</v>
      </c>
      <c r="G299" s="139" t="s">
        <v>1636</v>
      </c>
      <c r="H299" s="140">
        <v>137.904</v>
      </c>
      <c r="I299" s="141"/>
      <c r="J299" s="142">
        <f>ROUND(I299*H299,2)</f>
        <v>0</v>
      </c>
      <c r="K299" s="138" t="s">
        <v>3585</v>
      </c>
      <c r="L299" s="32"/>
      <c r="M299" s="143" t="s">
        <v>1</v>
      </c>
      <c r="N299" s="144" t="s">
        <v>46</v>
      </c>
      <c r="P299" s="145">
        <f>O299*H299</f>
        <v>0</v>
      </c>
      <c r="Q299" s="145">
        <v>0</v>
      </c>
      <c r="R299" s="145">
        <f>Q299*H299</f>
        <v>0</v>
      </c>
      <c r="S299" s="145">
        <v>0</v>
      </c>
      <c r="T299" s="146">
        <f>S299*H299</f>
        <v>0</v>
      </c>
      <c r="AR299" s="147" t="s">
        <v>318</v>
      </c>
      <c r="AT299" s="147" t="s">
        <v>302</v>
      </c>
      <c r="AU299" s="147" t="s">
        <v>298</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4279</v>
      </c>
    </row>
    <row r="300" spans="2:65" s="12" customFormat="1">
      <c r="B300" s="170"/>
      <c r="D300" s="149" t="s">
        <v>1489</v>
      </c>
      <c r="E300" s="171" t="s">
        <v>1</v>
      </c>
      <c r="F300" s="172" t="s">
        <v>4280</v>
      </c>
      <c r="H300" s="171" t="s">
        <v>1</v>
      </c>
      <c r="I300" s="173"/>
      <c r="L300" s="170"/>
      <c r="M300" s="174"/>
      <c r="T300" s="175"/>
      <c r="AT300" s="171" t="s">
        <v>1489</v>
      </c>
      <c r="AU300" s="171" t="s">
        <v>298</v>
      </c>
      <c r="AV300" s="12" t="s">
        <v>88</v>
      </c>
      <c r="AW300" s="12" t="s">
        <v>36</v>
      </c>
      <c r="AX300" s="12" t="s">
        <v>81</v>
      </c>
      <c r="AY300" s="171" t="s">
        <v>299</v>
      </c>
    </row>
    <row r="301" spans="2:65" s="13" customFormat="1">
      <c r="B301" s="176"/>
      <c r="D301" s="149" t="s">
        <v>1489</v>
      </c>
      <c r="E301" s="177" t="s">
        <v>1</v>
      </c>
      <c r="F301" s="178" t="s">
        <v>4281</v>
      </c>
      <c r="H301" s="179">
        <v>137.904</v>
      </c>
      <c r="I301" s="180"/>
      <c r="L301" s="176"/>
      <c r="M301" s="181"/>
      <c r="T301" s="182"/>
      <c r="AT301" s="177" t="s">
        <v>1489</v>
      </c>
      <c r="AU301" s="177" t="s">
        <v>298</v>
      </c>
      <c r="AV301" s="13" t="s">
        <v>90</v>
      </c>
      <c r="AW301" s="13" t="s">
        <v>36</v>
      </c>
      <c r="AX301" s="13" t="s">
        <v>81</v>
      </c>
      <c r="AY301" s="177" t="s">
        <v>299</v>
      </c>
    </row>
    <row r="302" spans="2:65" s="14" customFormat="1">
      <c r="B302" s="183"/>
      <c r="D302" s="149" t="s">
        <v>1489</v>
      </c>
      <c r="E302" s="184" t="s">
        <v>1</v>
      </c>
      <c r="F302" s="185" t="s">
        <v>1496</v>
      </c>
      <c r="H302" s="186">
        <v>137.904</v>
      </c>
      <c r="I302" s="187"/>
      <c r="L302" s="183"/>
      <c r="M302" s="188"/>
      <c r="T302" s="189"/>
      <c r="AT302" s="184" t="s">
        <v>1489</v>
      </c>
      <c r="AU302" s="184" t="s">
        <v>298</v>
      </c>
      <c r="AV302" s="14" t="s">
        <v>318</v>
      </c>
      <c r="AW302" s="14" t="s">
        <v>36</v>
      </c>
      <c r="AX302" s="14" t="s">
        <v>88</v>
      </c>
      <c r="AY302" s="184" t="s">
        <v>299</v>
      </c>
    </row>
    <row r="303" spans="2:65" s="1" customFormat="1" ht="44.25" customHeight="1">
      <c r="B303" s="32"/>
      <c r="C303" s="136" t="s">
        <v>433</v>
      </c>
      <c r="D303" s="136" t="s">
        <v>302</v>
      </c>
      <c r="E303" s="137" t="s">
        <v>4282</v>
      </c>
      <c r="F303" s="138" t="s">
        <v>4283</v>
      </c>
      <c r="G303" s="139" t="s">
        <v>1636</v>
      </c>
      <c r="H303" s="140">
        <v>8.6189999999999998</v>
      </c>
      <c r="I303" s="141"/>
      <c r="J303" s="142">
        <f>ROUND(I303*H303,2)</f>
        <v>0</v>
      </c>
      <c r="K303" s="138" t="s">
        <v>3585</v>
      </c>
      <c r="L303" s="32"/>
      <c r="M303" s="143" t="s">
        <v>1</v>
      </c>
      <c r="N303" s="144" t="s">
        <v>46</v>
      </c>
      <c r="P303" s="145">
        <f>O303*H303</f>
        <v>0</v>
      </c>
      <c r="Q303" s="145">
        <v>0</v>
      </c>
      <c r="R303" s="145">
        <f>Q303*H303</f>
        <v>0</v>
      </c>
      <c r="S303" s="145">
        <v>0</v>
      </c>
      <c r="T303" s="146">
        <f>S303*H303</f>
        <v>0</v>
      </c>
      <c r="AR303" s="147" t="s">
        <v>318</v>
      </c>
      <c r="AT303" s="147" t="s">
        <v>302</v>
      </c>
      <c r="AU303" s="147" t="s">
        <v>298</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4284</v>
      </c>
    </row>
    <row r="304" spans="2:65" s="12" customFormat="1">
      <c r="B304" s="170"/>
      <c r="D304" s="149" t="s">
        <v>1489</v>
      </c>
      <c r="E304" s="171" t="s">
        <v>1</v>
      </c>
      <c r="F304" s="172" t="s">
        <v>4285</v>
      </c>
      <c r="H304" s="171" t="s">
        <v>1</v>
      </c>
      <c r="I304" s="173"/>
      <c r="L304" s="170"/>
      <c r="M304" s="174"/>
      <c r="T304" s="175"/>
      <c r="AT304" s="171" t="s">
        <v>1489</v>
      </c>
      <c r="AU304" s="171" t="s">
        <v>298</v>
      </c>
      <c r="AV304" s="12" t="s">
        <v>88</v>
      </c>
      <c r="AW304" s="12" t="s">
        <v>36</v>
      </c>
      <c r="AX304" s="12" t="s">
        <v>81</v>
      </c>
      <c r="AY304" s="171" t="s">
        <v>299</v>
      </c>
    </row>
    <row r="305" spans="2:65" s="13" customFormat="1">
      <c r="B305" s="176"/>
      <c r="D305" s="149" t="s">
        <v>1489</v>
      </c>
      <c r="E305" s="177" t="s">
        <v>1</v>
      </c>
      <c r="F305" s="178" t="s">
        <v>4276</v>
      </c>
      <c r="H305" s="179">
        <v>8.6189999999999998</v>
      </c>
      <c r="I305" s="180"/>
      <c r="L305" s="176"/>
      <c r="M305" s="181"/>
      <c r="T305" s="182"/>
      <c r="AT305" s="177" t="s">
        <v>1489</v>
      </c>
      <c r="AU305" s="177" t="s">
        <v>298</v>
      </c>
      <c r="AV305" s="13" t="s">
        <v>90</v>
      </c>
      <c r="AW305" s="13" t="s">
        <v>36</v>
      </c>
      <c r="AX305" s="13" t="s">
        <v>81</v>
      </c>
      <c r="AY305" s="177" t="s">
        <v>299</v>
      </c>
    </row>
    <row r="306" spans="2:65" s="14" customFormat="1">
      <c r="B306" s="183"/>
      <c r="D306" s="149" t="s">
        <v>1489</v>
      </c>
      <c r="E306" s="184" t="s">
        <v>1</v>
      </c>
      <c r="F306" s="185" t="s">
        <v>1496</v>
      </c>
      <c r="H306" s="186">
        <v>8.6189999999999998</v>
      </c>
      <c r="I306" s="187"/>
      <c r="L306" s="183"/>
      <c r="M306" s="188"/>
      <c r="T306" s="189"/>
      <c r="AT306" s="184" t="s">
        <v>1489</v>
      </c>
      <c r="AU306" s="184" t="s">
        <v>298</v>
      </c>
      <c r="AV306" s="14" t="s">
        <v>318</v>
      </c>
      <c r="AW306" s="14" t="s">
        <v>36</v>
      </c>
      <c r="AX306" s="14" t="s">
        <v>88</v>
      </c>
      <c r="AY306" s="184" t="s">
        <v>299</v>
      </c>
    </row>
    <row r="307" spans="2:65" s="11" customFormat="1" ht="22.95" customHeight="1">
      <c r="B307" s="124"/>
      <c r="D307" s="125" t="s">
        <v>80</v>
      </c>
      <c r="E307" s="134" t="s">
        <v>318</v>
      </c>
      <c r="F307" s="134" t="s">
        <v>1702</v>
      </c>
      <c r="I307" s="127"/>
      <c r="J307" s="135">
        <f>BK307</f>
        <v>0</v>
      </c>
      <c r="L307" s="124"/>
      <c r="M307" s="129"/>
      <c r="P307" s="130">
        <f>SUM(P308:P313)</f>
        <v>0</v>
      </c>
      <c r="R307" s="130">
        <f>SUM(R308:R313)</f>
        <v>0</v>
      </c>
      <c r="T307" s="131">
        <f>SUM(T308:T313)</f>
        <v>0</v>
      </c>
      <c r="AR307" s="125" t="s">
        <v>88</v>
      </c>
      <c r="AT307" s="132" t="s">
        <v>80</v>
      </c>
      <c r="AU307" s="132" t="s">
        <v>88</v>
      </c>
      <c r="AY307" s="125" t="s">
        <v>299</v>
      </c>
      <c r="BK307" s="133">
        <f>SUM(BK308:BK313)</f>
        <v>0</v>
      </c>
    </row>
    <row r="308" spans="2:65" s="1" customFormat="1" ht="16.5" customHeight="1">
      <c r="B308" s="32"/>
      <c r="C308" s="136" t="s">
        <v>438</v>
      </c>
      <c r="D308" s="136" t="s">
        <v>302</v>
      </c>
      <c r="E308" s="137" t="s">
        <v>1703</v>
      </c>
      <c r="F308" s="138" t="s">
        <v>1704</v>
      </c>
      <c r="G308" s="139" t="s">
        <v>1520</v>
      </c>
      <c r="H308" s="140">
        <v>8.0039999999999996</v>
      </c>
      <c r="I308" s="141"/>
      <c r="J308" s="142">
        <f>ROUND(I308*H308,2)</f>
        <v>0</v>
      </c>
      <c r="K308" s="138" t="s">
        <v>3585</v>
      </c>
      <c r="L308" s="32"/>
      <c r="M308" s="143" t="s">
        <v>1</v>
      </c>
      <c r="N308" s="144" t="s">
        <v>46</v>
      </c>
      <c r="P308" s="145">
        <f>O308*H308</f>
        <v>0</v>
      </c>
      <c r="Q308" s="145">
        <v>0</v>
      </c>
      <c r="R308" s="145">
        <f>Q308*H308</f>
        <v>0</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4286</v>
      </c>
    </row>
    <row r="309" spans="2:65" s="12" customFormat="1">
      <c r="B309" s="170"/>
      <c r="D309" s="149" t="s">
        <v>1489</v>
      </c>
      <c r="E309" s="171" t="s">
        <v>1</v>
      </c>
      <c r="F309" s="172" t="s">
        <v>4020</v>
      </c>
      <c r="H309" s="171" t="s">
        <v>1</v>
      </c>
      <c r="I309" s="173"/>
      <c r="L309" s="170"/>
      <c r="M309" s="174"/>
      <c r="T309" s="175"/>
      <c r="AT309" s="171" t="s">
        <v>1489</v>
      </c>
      <c r="AU309" s="171" t="s">
        <v>90</v>
      </c>
      <c r="AV309" s="12" t="s">
        <v>88</v>
      </c>
      <c r="AW309" s="12" t="s">
        <v>36</v>
      </c>
      <c r="AX309" s="12" t="s">
        <v>81</v>
      </c>
      <c r="AY309" s="171" t="s">
        <v>299</v>
      </c>
    </row>
    <row r="310" spans="2:65" s="12" customFormat="1">
      <c r="B310" s="170"/>
      <c r="D310" s="149" t="s">
        <v>1489</v>
      </c>
      <c r="E310" s="171" t="s">
        <v>1</v>
      </c>
      <c r="F310" s="172" t="s">
        <v>4265</v>
      </c>
      <c r="H310" s="171" t="s">
        <v>1</v>
      </c>
      <c r="I310" s="173"/>
      <c r="L310" s="170"/>
      <c r="M310" s="174"/>
      <c r="T310" s="175"/>
      <c r="AT310" s="171" t="s">
        <v>1489</v>
      </c>
      <c r="AU310" s="171" t="s">
        <v>90</v>
      </c>
      <c r="AV310" s="12" t="s">
        <v>88</v>
      </c>
      <c r="AW310" s="12" t="s">
        <v>36</v>
      </c>
      <c r="AX310" s="12" t="s">
        <v>81</v>
      </c>
      <c r="AY310" s="171" t="s">
        <v>299</v>
      </c>
    </row>
    <row r="311" spans="2:65" s="12" customFormat="1">
      <c r="B311" s="170"/>
      <c r="D311" s="149" t="s">
        <v>1489</v>
      </c>
      <c r="E311" s="171" t="s">
        <v>1</v>
      </c>
      <c r="F311" s="172" t="s">
        <v>4211</v>
      </c>
      <c r="H311" s="171" t="s">
        <v>1</v>
      </c>
      <c r="I311" s="173"/>
      <c r="L311" s="170"/>
      <c r="M311" s="174"/>
      <c r="T311" s="175"/>
      <c r="AT311" s="171" t="s">
        <v>1489</v>
      </c>
      <c r="AU311" s="171" t="s">
        <v>90</v>
      </c>
      <c r="AV311" s="12" t="s">
        <v>88</v>
      </c>
      <c r="AW311" s="12" t="s">
        <v>36</v>
      </c>
      <c r="AX311" s="12" t="s">
        <v>81</v>
      </c>
      <c r="AY311" s="171" t="s">
        <v>299</v>
      </c>
    </row>
    <row r="312" spans="2:65" s="13" customFormat="1">
      <c r="B312" s="176"/>
      <c r="D312" s="149" t="s">
        <v>1489</v>
      </c>
      <c r="E312" s="177" t="s">
        <v>1</v>
      </c>
      <c r="F312" s="178" t="s">
        <v>4287</v>
      </c>
      <c r="H312" s="179">
        <v>8.0039999999999996</v>
      </c>
      <c r="I312" s="180"/>
      <c r="L312" s="176"/>
      <c r="M312" s="181"/>
      <c r="T312" s="182"/>
      <c r="AT312" s="177" t="s">
        <v>1489</v>
      </c>
      <c r="AU312" s="177" t="s">
        <v>90</v>
      </c>
      <c r="AV312" s="13" t="s">
        <v>90</v>
      </c>
      <c r="AW312" s="13" t="s">
        <v>36</v>
      </c>
      <c r="AX312" s="13" t="s">
        <v>81</v>
      </c>
      <c r="AY312" s="177" t="s">
        <v>299</v>
      </c>
    </row>
    <row r="313" spans="2:65" s="14" customFormat="1">
      <c r="B313" s="183"/>
      <c r="D313" s="149" t="s">
        <v>1489</v>
      </c>
      <c r="E313" s="184" t="s">
        <v>1</v>
      </c>
      <c r="F313" s="185" t="s">
        <v>1496</v>
      </c>
      <c r="H313" s="186">
        <v>8.0039999999999996</v>
      </c>
      <c r="I313" s="187"/>
      <c r="L313" s="183"/>
      <c r="M313" s="188"/>
      <c r="T313" s="189"/>
      <c r="AT313" s="184" t="s">
        <v>1489</v>
      </c>
      <c r="AU313" s="184" t="s">
        <v>90</v>
      </c>
      <c r="AV313" s="14" t="s">
        <v>318</v>
      </c>
      <c r="AW313" s="14" t="s">
        <v>36</v>
      </c>
      <c r="AX313" s="14" t="s">
        <v>88</v>
      </c>
      <c r="AY313" s="184" t="s">
        <v>299</v>
      </c>
    </row>
    <row r="314" spans="2:65" s="11" customFormat="1" ht="22.95" customHeight="1">
      <c r="B314" s="124"/>
      <c r="D314" s="125" t="s">
        <v>80</v>
      </c>
      <c r="E314" s="134" t="s">
        <v>323</v>
      </c>
      <c r="F314" s="134" t="s">
        <v>2121</v>
      </c>
      <c r="I314" s="127"/>
      <c r="J314" s="135">
        <f>BK314</f>
        <v>0</v>
      </c>
      <c r="L314" s="124"/>
      <c r="M314" s="129"/>
      <c r="P314" s="130">
        <f>SUM(P315:P321)</f>
        <v>0</v>
      </c>
      <c r="R314" s="130">
        <f>SUM(R315:R321)</f>
        <v>0</v>
      </c>
      <c r="T314" s="131">
        <f>SUM(T315:T321)</f>
        <v>0</v>
      </c>
      <c r="AR314" s="125" t="s">
        <v>88</v>
      </c>
      <c r="AT314" s="132" t="s">
        <v>80</v>
      </c>
      <c r="AU314" s="132" t="s">
        <v>88</v>
      </c>
      <c r="AY314" s="125" t="s">
        <v>299</v>
      </c>
      <c r="BK314" s="133">
        <f>SUM(BK315:BK321)</f>
        <v>0</v>
      </c>
    </row>
    <row r="315" spans="2:65" s="1" customFormat="1" ht="33" customHeight="1">
      <c r="B315" s="32"/>
      <c r="C315" s="136" t="s">
        <v>444</v>
      </c>
      <c r="D315" s="136" t="s">
        <v>302</v>
      </c>
      <c r="E315" s="137" t="s">
        <v>4288</v>
      </c>
      <c r="F315" s="138" t="s">
        <v>4289</v>
      </c>
      <c r="G315" s="139" t="s">
        <v>375</v>
      </c>
      <c r="H315" s="140">
        <v>50.701999999999998</v>
      </c>
      <c r="I315" s="141"/>
      <c r="J315" s="142">
        <f>ROUND(I315*H315,2)</f>
        <v>0</v>
      </c>
      <c r="K315" s="138" t="s">
        <v>1</v>
      </c>
      <c r="L315" s="32"/>
      <c r="M315" s="143" t="s">
        <v>1</v>
      </c>
      <c r="N315" s="144" t="s">
        <v>46</v>
      </c>
      <c r="P315" s="145">
        <f>O315*H315</f>
        <v>0</v>
      </c>
      <c r="Q315" s="145">
        <v>0</v>
      </c>
      <c r="R315" s="145">
        <f>Q315*H315</f>
        <v>0</v>
      </c>
      <c r="S315" s="145">
        <v>0</v>
      </c>
      <c r="T315" s="146">
        <f>S315*H315</f>
        <v>0</v>
      </c>
      <c r="AR315" s="147" t="s">
        <v>318</v>
      </c>
      <c r="AT315" s="147" t="s">
        <v>302</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4290</v>
      </c>
    </row>
    <row r="316" spans="2:65" s="1" customFormat="1" ht="28.8">
      <c r="B316" s="32"/>
      <c r="D316" s="149" t="s">
        <v>308</v>
      </c>
      <c r="F316" s="150" t="s">
        <v>4291</v>
      </c>
      <c r="I316" s="151"/>
      <c r="L316" s="32"/>
      <c r="M316" s="152"/>
      <c r="T316" s="56"/>
      <c r="AT316" s="17" t="s">
        <v>308</v>
      </c>
      <c r="AU316" s="17" t="s">
        <v>90</v>
      </c>
    </row>
    <row r="317" spans="2:65" s="12" customFormat="1">
      <c r="B317" s="170"/>
      <c r="D317" s="149" t="s">
        <v>1489</v>
      </c>
      <c r="E317" s="171" t="s">
        <v>1</v>
      </c>
      <c r="F317" s="172" t="s">
        <v>4211</v>
      </c>
      <c r="H317" s="171" t="s">
        <v>1</v>
      </c>
      <c r="I317" s="173"/>
      <c r="L317" s="170"/>
      <c r="M317" s="174"/>
      <c r="T317" s="175"/>
      <c r="AT317" s="171" t="s">
        <v>1489</v>
      </c>
      <c r="AU317" s="171" t="s">
        <v>90</v>
      </c>
      <c r="AV317" s="12" t="s">
        <v>88</v>
      </c>
      <c r="AW317" s="12" t="s">
        <v>36</v>
      </c>
      <c r="AX317" s="12" t="s">
        <v>81</v>
      </c>
      <c r="AY317" s="171" t="s">
        <v>299</v>
      </c>
    </row>
    <row r="318" spans="2:65" s="12" customFormat="1">
      <c r="B318" s="170"/>
      <c r="D318" s="149" t="s">
        <v>1489</v>
      </c>
      <c r="E318" s="171" t="s">
        <v>1</v>
      </c>
      <c r="F318" s="172" t="s">
        <v>4292</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3917</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4272</v>
      </c>
      <c r="H320" s="179">
        <v>50.701999999999998</v>
      </c>
      <c r="I320" s="180"/>
      <c r="L320" s="176"/>
      <c r="M320" s="181"/>
      <c r="T320" s="182"/>
      <c r="AT320" s="177" t="s">
        <v>1489</v>
      </c>
      <c r="AU320" s="177" t="s">
        <v>90</v>
      </c>
      <c r="AV320" s="13" t="s">
        <v>90</v>
      </c>
      <c r="AW320" s="13" t="s">
        <v>36</v>
      </c>
      <c r="AX320" s="13" t="s">
        <v>81</v>
      </c>
      <c r="AY320" s="177" t="s">
        <v>299</v>
      </c>
    </row>
    <row r="321" spans="2:65" s="14" customFormat="1">
      <c r="B321" s="183"/>
      <c r="D321" s="149" t="s">
        <v>1489</v>
      </c>
      <c r="E321" s="184" t="s">
        <v>1</v>
      </c>
      <c r="F321" s="185" t="s">
        <v>1496</v>
      </c>
      <c r="H321" s="186">
        <v>50.701999999999998</v>
      </c>
      <c r="I321" s="187"/>
      <c r="L321" s="183"/>
      <c r="M321" s="188"/>
      <c r="T321" s="189"/>
      <c r="AT321" s="184" t="s">
        <v>1489</v>
      </c>
      <c r="AU321" s="184" t="s">
        <v>90</v>
      </c>
      <c r="AV321" s="14" t="s">
        <v>318</v>
      </c>
      <c r="AW321" s="14" t="s">
        <v>36</v>
      </c>
      <c r="AX321" s="14" t="s">
        <v>88</v>
      </c>
      <c r="AY321" s="184" t="s">
        <v>299</v>
      </c>
    </row>
    <row r="322" spans="2:65" s="11" customFormat="1" ht="22.95" customHeight="1">
      <c r="B322" s="124"/>
      <c r="D322" s="125" t="s">
        <v>80</v>
      </c>
      <c r="E322" s="134" t="s">
        <v>337</v>
      </c>
      <c r="F322" s="134" t="s">
        <v>2607</v>
      </c>
      <c r="I322" s="127"/>
      <c r="J322" s="135">
        <f>BK322</f>
        <v>0</v>
      </c>
      <c r="L322" s="124"/>
      <c r="M322" s="129"/>
      <c r="P322" s="130">
        <f>SUM(P323:P445)</f>
        <v>0</v>
      </c>
      <c r="R322" s="130">
        <f>SUM(R323:R445)</f>
        <v>0.90002201999999998</v>
      </c>
      <c r="T322" s="131">
        <f>SUM(T323:T445)</f>
        <v>0</v>
      </c>
      <c r="AR322" s="125" t="s">
        <v>88</v>
      </c>
      <c r="AT322" s="132" t="s">
        <v>80</v>
      </c>
      <c r="AU322" s="132" t="s">
        <v>88</v>
      </c>
      <c r="AY322" s="125" t="s">
        <v>299</v>
      </c>
      <c r="BK322" s="133">
        <f>SUM(BK323:BK445)</f>
        <v>0</v>
      </c>
    </row>
    <row r="323" spans="2:65" s="1" customFormat="1" ht="24.15" customHeight="1">
      <c r="B323" s="32"/>
      <c r="C323" s="136" t="s">
        <v>448</v>
      </c>
      <c r="D323" s="136" t="s">
        <v>302</v>
      </c>
      <c r="E323" s="137" t="s">
        <v>3868</v>
      </c>
      <c r="F323" s="138" t="s">
        <v>4040</v>
      </c>
      <c r="G323" s="139" t="s">
        <v>647</v>
      </c>
      <c r="H323" s="140">
        <v>56.17</v>
      </c>
      <c r="I323" s="141"/>
      <c r="J323" s="142">
        <f>ROUND(I323*H323,2)</f>
        <v>0</v>
      </c>
      <c r="K323" s="138" t="s">
        <v>3585</v>
      </c>
      <c r="L323" s="32"/>
      <c r="M323" s="143" t="s">
        <v>1</v>
      </c>
      <c r="N323" s="144" t="s">
        <v>46</v>
      </c>
      <c r="P323" s="145">
        <f>O323*H323</f>
        <v>0</v>
      </c>
      <c r="Q323" s="145">
        <v>0</v>
      </c>
      <c r="R323" s="145">
        <f>Q323*H323</f>
        <v>0</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4293</v>
      </c>
    </row>
    <row r="324" spans="2:65" s="12" customFormat="1" ht="20.399999999999999">
      <c r="B324" s="170"/>
      <c r="D324" s="149" t="s">
        <v>1489</v>
      </c>
      <c r="E324" s="171" t="s">
        <v>1</v>
      </c>
      <c r="F324" s="172" t="s">
        <v>4042</v>
      </c>
      <c r="H324" s="171" t="s">
        <v>1</v>
      </c>
      <c r="I324" s="173"/>
      <c r="L324" s="170"/>
      <c r="M324" s="174"/>
      <c r="T324" s="175"/>
      <c r="AT324" s="171" t="s">
        <v>1489</v>
      </c>
      <c r="AU324" s="171" t="s">
        <v>90</v>
      </c>
      <c r="AV324" s="12" t="s">
        <v>88</v>
      </c>
      <c r="AW324" s="12" t="s">
        <v>36</v>
      </c>
      <c r="AX324" s="12" t="s">
        <v>81</v>
      </c>
      <c r="AY324" s="171" t="s">
        <v>299</v>
      </c>
    </row>
    <row r="325" spans="2:65" s="12" customFormat="1">
      <c r="B325" s="170"/>
      <c r="D325" s="149" t="s">
        <v>1489</v>
      </c>
      <c r="E325" s="171" t="s">
        <v>1</v>
      </c>
      <c r="F325" s="172" t="s">
        <v>4211</v>
      </c>
      <c r="H325" s="171" t="s">
        <v>1</v>
      </c>
      <c r="I325" s="173"/>
      <c r="L325" s="170"/>
      <c r="M325" s="174"/>
      <c r="T325" s="175"/>
      <c r="AT325" s="171" t="s">
        <v>1489</v>
      </c>
      <c r="AU325" s="171" t="s">
        <v>90</v>
      </c>
      <c r="AV325" s="12" t="s">
        <v>88</v>
      </c>
      <c r="AW325" s="12" t="s">
        <v>36</v>
      </c>
      <c r="AX325" s="12" t="s">
        <v>81</v>
      </c>
      <c r="AY325" s="171" t="s">
        <v>299</v>
      </c>
    </row>
    <row r="326" spans="2:65" s="13" customFormat="1">
      <c r="B326" s="176"/>
      <c r="D326" s="149" t="s">
        <v>1489</v>
      </c>
      <c r="E326" s="177" t="s">
        <v>1</v>
      </c>
      <c r="F326" s="178" t="s">
        <v>4294</v>
      </c>
      <c r="H326" s="179">
        <v>56.17</v>
      </c>
      <c r="I326" s="180"/>
      <c r="L326" s="176"/>
      <c r="M326" s="181"/>
      <c r="T326" s="182"/>
      <c r="AT326" s="177" t="s">
        <v>1489</v>
      </c>
      <c r="AU326" s="177" t="s">
        <v>90</v>
      </c>
      <c r="AV326" s="13" t="s">
        <v>90</v>
      </c>
      <c r="AW326" s="13" t="s">
        <v>36</v>
      </c>
      <c r="AX326" s="13" t="s">
        <v>81</v>
      </c>
      <c r="AY326" s="177" t="s">
        <v>299</v>
      </c>
    </row>
    <row r="327" spans="2:65" s="14" customFormat="1">
      <c r="B327" s="183"/>
      <c r="D327" s="149" t="s">
        <v>1489</v>
      </c>
      <c r="E327" s="184" t="s">
        <v>1</v>
      </c>
      <c r="F327" s="185" t="s">
        <v>1496</v>
      </c>
      <c r="H327" s="186">
        <v>56.17</v>
      </c>
      <c r="I327" s="187"/>
      <c r="L327" s="183"/>
      <c r="M327" s="188"/>
      <c r="T327" s="189"/>
      <c r="AT327" s="184" t="s">
        <v>1489</v>
      </c>
      <c r="AU327" s="184" t="s">
        <v>90</v>
      </c>
      <c r="AV327" s="14" t="s">
        <v>318</v>
      </c>
      <c r="AW327" s="14" t="s">
        <v>36</v>
      </c>
      <c r="AX327" s="14" t="s">
        <v>88</v>
      </c>
      <c r="AY327" s="184" t="s">
        <v>299</v>
      </c>
    </row>
    <row r="328" spans="2:65" s="1" customFormat="1" ht="16.5" customHeight="1">
      <c r="B328" s="32"/>
      <c r="C328" s="158" t="s">
        <v>452</v>
      </c>
      <c r="D328" s="158" t="s">
        <v>340</v>
      </c>
      <c r="E328" s="159" t="s">
        <v>3870</v>
      </c>
      <c r="F328" s="160" t="s">
        <v>4044</v>
      </c>
      <c r="G328" s="161" t="s">
        <v>647</v>
      </c>
      <c r="H328" s="162">
        <v>57.012999999999998</v>
      </c>
      <c r="I328" s="163"/>
      <c r="J328" s="164">
        <f>ROUND(I328*H328,2)</f>
        <v>0</v>
      </c>
      <c r="K328" s="160" t="s">
        <v>3585</v>
      </c>
      <c r="L328" s="165"/>
      <c r="M328" s="166" t="s">
        <v>1</v>
      </c>
      <c r="N328" s="167" t="s">
        <v>46</v>
      </c>
      <c r="P328" s="145">
        <f>O328*H328</f>
        <v>0</v>
      </c>
      <c r="Q328" s="145">
        <v>2.14E-3</v>
      </c>
      <c r="R328" s="145">
        <f>Q328*H328</f>
        <v>0.12200781999999999</v>
      </c>
      <c r="S328" s="145">
        <v>0</v>
      </c>
      <c r="T328" s="146">
        <f>S328*H328</f>
        <v>0</v>
      </c>
      <c r="AR328" s="147" t="s">
        <v>337</v>
      </c>
      <c r="AT328" s="147" t="s">
        <v>340</v>
      </c>
      <c r="AU328" s="147" t="s">
        <v>90</v>
      </c>
      <c r="AY328" s="17" t="s">
        <v>299</v>
      </c>
      <c r="BE328" s="148">
        <f>IF(N328="základní",J328,0)</f>
        <v>0</v>
      </c>
      <c r="BF328" s="148">
        <f>IF(N328="snížená",J328,0)</f>
        <v>0</v>
      </c>
      <c r="BG328" s="148">
        <f>IF(N328="zákl. přenesená",J328,0)</f>
        <v>0</v>
      </c>
      <c r="BH328" s="148">
        <f>IF(N328="sníž. přenesená",J328,0)</f>
        <v>0</v>
      </c>
      <c r="BI328" s="148">
        <f>IF(N328="nulová",J328,0)</f>
        <v>0</v>
      </c>
      <c r="BJ328" s="17" t="s">
        <v>88</v>
      </c>
      <c r="BK328" s="148">
        <f>ROUND(I328*H328,2)</f>
        <v>0</v>
      </c>
      <c r="BL328" s="17" t="s">
        <v>318</v>
      </c>
      <c r="BM328" s="147" t="s">
        <v>4295</v>
      </c>
    </row>
    <row r="329" spans="2:65" s="12" customFormat="1" ht="20.399999999999999">
      <c r="B329" s="170"/>
      <c r="D329" s="149" t="s">
        <v>1489</v>
      </c>
      <c r="E329" s="171" t="s">
        <v>1</v>
      </c>
      <c r="F329" s="172" t="s">
        <v>4042</v>
      </c>
      <c r="H329" s="171" t="s">
        <v>1</v>
      </c>
      <c r="I329" s="173"/>
      <c r="L329" s="170"/>
      <c r="M329" s="174"/>
      <c r="T329" s="175"/>
      <c r="AT329" s="171" t="s">
        <v>1489</v>
      </c>
      <c r="AU329" s="171" t="s">
        <v>90</v>
      </c>
      <c r="AV329" s="12" t="s">
        <v>88</v>
      </c>
      <c r="AW329" s="12" t="s">
        <v>36</v>
      </c>
      <c r="AX329" s="12" t="s">
        <v>81</v>
      </c>
      <c r="AY329" s="171" t="s">
        <v>299</v>
      </c>
    </row>
    <row r="330" spans="2:65" s="12" customFormat="1">
      <c r="B330" s="170"/>
      <c r="D330" s="149" t="s">
        <v>1489</v>
      </c>
      <c r="E330" s="171" t="s">
        <v>1</v>
      </c>
      <c r="F330" s="172" t="s">
        <v>4211</v>
      </c>
      <c r="H330" s="171" t="s">
        <v>1</v>
      </c>
      <c r="I330" s="173"/>
      <c r="L330" s="170"/>
      <c r="M330" s="174"/>
      <c r="T330" s="175"/>
      <c r="AT330" s="171" t="s">
        <v>1489</v>
      </c>
      <c r="AU330" s="171" t="s">
        <v>90</v>
      </c>
      <c r="AV330" s="12" t="s">
        <v>88</v>
      </c>
      <c r="AW330" s="12" t="s">
        <v>36</v>
      </c>
      <c r="AX330" s="12" t="s">
        <v>81</v>
      </c>
      <c r="AY330" s="171" t="s">
        <v>299</v>
      </c>
    </row>
    <row r="331" spans="2:65" s="13" customFormat="1">
      <c r="B331" s="176"/>
      <c r="D331" s="149" t="s">
        <v>1489</v>
      </c>
      <c r="E331" s="177" t="s">
        <v>1</v>
      </c>
      <c r="F331" s="178" t="s">
        <v>4296</v>
      </c>
      <c r="H331" s="179">
        <v>57.012999999999998</v>
      </c>
      <c r="I331" s="180"/>
      <c r="L331" s="176"/>
      <c r="M331" s="181"/>
      <c r="T331" s="182"/>
      <c r="AT331" s="177" t="s">
        <v>1489</v>
      </c>
      <c r="AU331" s="177" t="s">
        <v>90</v>
      </c>
      <c r="AV331" s="13" t="s">
        <v>90</v>
      </c>
      <c r="AW331" s="13" t="s">
        <v>36</v>
      </c>
      <c r="AX331" s="13" t="s">
        <v>81</v>
      </c>
      <c r="AY331" s="177" t="s">
        <v>299</v>
      </c>
    </row>
    <row r="332" spans="2:65" s="14" customFormat="1">
      <c r="B332" s="183"/>
      <c r="D332" s="149" t="s">
        <v>1489</v>
      </c>
      <c r="E332" s="184" t="s">
        <v>1</v>
      </c>
      <c r="F332" s="185" t="s">
        <v>1496</v>
      </c>
      <c r="H332" s="186">
        <v>57.012999999999998</v>
      </c>
      <c r="I332" s="187"/>
      <c r="L332" s="183"/>
      <c r="M332" s="188"/>
      <c r="T332" s="189"/>
      <c r="AT332" s="184" t="s">
        <v>1489</v>
      </c>
      <c r="AU332" s="184" t="s">
        <v>90</v>
      </c>
      <c r="AV332" s="14" t="s">
        <v>318</v>
      </c>
      <c r="AW332" s="14" t="s">
        <v>36</v>
      </c>
      <c r="AX332" s="14" t="s">
        <v>88</v>
      </c>
      <c r="AY332" s="184" t="s">
        <v>299</v>
      </c>
    </row>
    <row r="333" spans="2:65" s="1" customFormat="1" ht="24.15" customHeight="1">
      <c r="B333" s="32"/>
      <c r="C333" s="136" t="s">
        <v>457</v>
      </c>
      <c r="D333" s="136" t="s">
        <v>302</v>
      </c>
      <c r="E333" s="137" t="s">
        <v>3873</v>
      </c>
      <c r="F333" s="138" t="s">
        <v>4061</v>
      </c>
      <c r="G333" s="139" t="s">
        <v>598</v>
      </c>
      <c r="H333" s="140">
        <v>7</v>
      </c>
      <c r="I333" s="141"/>
      <c r="J333" s="142">
        <f>ROUND(I333*H333,2)</f>
        <v>0</v>
      </c>
      <c r="K333" s="138" t="s">
        <v>3585</v>
      </c>
      <c r="L333" s="32"/>
      <c r="M333" s="143" t="s">
        <v>1</v>
      </c>
      <c r="N333" s="144" t="s">
        <v>46</v>
      </c>
      <c r="P333" s="145">
        <f>O333*H333</f>
        <v>0</v>
      </c>
      <c r="Q333" s="145">
        <v>0</v>
      </c>
      <c r="R333" s="145">
        <f>Q333*H333</f>
        <v>0</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4297</v>
      </c>
    </row>
    <row r="334" spans="2:65" s="12" customFormat="1" ht="20.399999999999999">
      <c r="B334" s="170"/>
      <c r="D334" s="149" t="s">
        <v>1489</v>
      </c>
      <c r="E334" s="171" t="s">
        <v>1</v>
      </c>
      <c r="F334" s="172" t="s">
        <v>4042</v>
      </c>
      <c r="H334" s="171" t="s">
        <v>1</v>
      </c>
      <c r="I334" s="173"/>
      <c r="L334" s="170"/>
      <c r="M334" s="174"/>
      <c r="T334" s="175"/>
      <c r="AT334" s="171" t="s">
        <v>1489</v>
      </c>
      <c r="AU334" s="171" t="s">
        <v>90</v>
      </c>
      <c r="AV334" s="12" t="s">
        <v>88</v>
      </c>
      <c r="AW334" s="12" t="s">
        <v>36</v>
      </c>
      <c r="AX334" s="12" t="s">
        <v>81</v>
      </c>
      <c r="AY334" s="171" t="s">
        <v>299</v>
      </c>
    </row>
    <row r="335" spans="2:65" s="13" customFormat="1">
      <c r="B335" s="176"/>
      <c r="D335" s="149" t="s">
        <v>1489</v>
      </c>
      <c r="E335" s="177" t="s">
        <v>1</v>
      </c>
      <c r="F335" s="178" t="s">
        <v>4298</v>
      </c>
      <c r="H335" s="179">
        <v>7</v>
      </c>
      <c r="I335" s="180"/>
      <c r="L335" s="176"/>
      <c r="M335" s="181"/>
      <c r="T335" s="182"/>
      <c r="AT335" s="177" t="s">
        <v>1489</v>
      </c>
      <c r="AU335" s="177" t="s">
        <v>90</v>
      </c>
      <c r="AV335" s="13" t="s">
        <v>90</v>
      </c>
      <c r="AW335" s="13" t="s">
        <v>36</v>
      </c>
      <c r="AX335" s="13" t="s">
        <v>81</v>
      </c>
      <c r="AY335" s="177" t="s">
        <v>299</v>
      </c>
    </row>
    <row r="336" spans="2:65" s="14" customFormat="1">
      <c r="B336" s="183"/>
      <c r="D336" s="149" t="s">
        <v>1489</v>
      </c>
      <c r="E336" s="184" t="s">
        <v>1</v>
      </c>
      <c r="F336" s="185" t="s">
        <v>1496</v>
      </c>
      <c r="H336" s="186">
        <v>7</v>
      </c>
      <c r="I336" s="187"/>
      <c r="L336" s="183"/>
      <c r="M336" s="188"/>
      <c r="T336" s="189"/>
      <c r="AT336" s="184" t="s">
        <v>1489</v>
      </c>
      <c r="AU336" s="184" t="s">
        <v>90</v>
      </c>
      <c r="AV336" s="14" t="s">
        <v>318</v>
      </c>
      <c r="AW336" s="14" t="s">
        <v>36</v>
      </c>
      <c r="AX336" s="14" t="s">
        <v>88</v>
      </c>
      <c r="AY336" s="184" t="s">
        <v>299</v>
      </c>
    </row>
    <row r="337" spans="2:65" s="1" customFormat="1" ht="16.5" customHeight="1">
      <c r="B337" s="32"/>
      <c r="C337" s="158" t="s">
        <v>461</v>
      </c>
      <c r="D337" s="158" t="s">
        <v>340</v>
      </c>
      <c r="E337" s="159" t="s">
        <v>3875</v>
      </c>
      <c r="F337" s="160" t="s">
        <v>3876</v>
      </c>
      <c r="G337" s="161" t="s">
        <v>598</v>
      </c>
      <c r="H337" s="162">
        <v>2</v>
      </c>
      <c r="I337" s="163"/>
      <c r="J337" s="164">
        <f>ROUND(I337*H337,2)</f>
        <v>0</v>
      </c>
      <c r="K337" s="160" t="s">
        <v>3585</v>
      </c>
      <c r="L337" s="165"/>
      <c r="M337" s="166" t="s">
        <v>1</v>
      </c>
      <c r="N337" s="167" t="s">
        <v>46</v>
      </c>
      <c r="P337" s="145">
        <f>O337*H337</f>
        <v>0</v>
      </c>
      <c r="Q337" s="145">
        <v>3.8999999999999999E-4</v>
      </c>
      <c r="R337" s="145">
        <f>Q337*H337</f>
        <v>7.7999999999999999E-4</v>
      </c>
      <c r="S337" s="145">
        <v>0</v>
      </c>
      <c r="T337" s="146">
        <f>S337*H337</f>
        <v>0</v>
      </c>
      <c r="AR337" s="147" t="s">
        <v>337</v>
      </c>
      <c r="AT337" s="147" t="s">
        <v>340</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4299</v>
      </c>
    </row>
    <row r="338" spans="2:65" s="12" customFormat="1" ht="20.399999999999999">
      <c r="B338" s="170"/>
      <c r="D338" s="149" t="s">
        <v>1489</v>
      </c>
      <c r="E338" s="171" t="s">
        <v>1</v>
      </c>
      <c r="F338" s="172" t="s">
        <v>4042</v>
      </c>
      <c r="H338" s="171" t="s">
        <v>1</v>
      </c>
      <c r="I338" s="173"/>
      <c r="L338" s="170"/>
      <c r="M338" s="174"/>
      <c r="T338" s="175"/>
      <c r="AT338" s="171" t="s">
        <v>1489</v>
      </c>
      <c r="AU338" s="171" t="s">
        <v>90</v>
      </c>
      <c r="AV338" s="12" t="s">
        <v>88</v>
      </c>
      <c r="AW338" s="12" t="s">
        <v>36</v>
      </c>
      <c r="AX338" s="12" t="s">
        <v>81</v>
      </c>
      <c r="AY338" s="171" t="s">
        <v>299</v>
      </c>
    </row>
    <row r="339" spans="2:65" s="12" customFormat="1">
      <c r="B339" s="170"/>
      <c r="D339" s="149" t="s">
        <v>1489</v>
      </c>
      <c r="E339" s="171" t="s">
        <v>1</v>
      </c>
      <c r="F339" s="172" t="s">
        <v>4211</v>
      </c>
      <c r="H339" s="171" t="s">
        <v>1</v>
      </c>
      <c r="I339" s="173"/>
      <c r="L339" s="170"/>
      <c r="M339" s="174"/>
      <c r="T339" s="175"/>
      <c r="AT339" s="171" t="s">
        <v>1489</v>
      </c>
      <c r="AU339" s="171" t="s">
        <v>90</v>
      </c>
      <c r="AV339" s="12" t="s">
        <v>88</v>
      </c>
      <c r="AW339" s="12" t="s">
        <v>36</v>
      </c>
      <c r="AX339" s="12" t="s">
        <v>81</v>
      </c>
      <c r="AY339" s="171" t="s">
        <v>299</v>
      </c>
    </row>
    <row r="340" spans="2:65" s="13" customFormat="1">
      <c r="B340" s="176"/>
      <c r="D340" s="149" t="s">
        <v>1489</v>
      </c>
      <c r="E340" s="177" t="s">
        <v>1</v>
      </c>
      <c r="F340" s="178" t="s">
        <v>4065</v>
      </c>
      <c r="H340" s="179">
        <v>2</v>
      </c>
      <c r="I340" s="180"/>
      <c r="L340" s="176"/>
      <c r="M340" s="181"/>
      <c r="T340" s="182"/>
      <c r="AT340" s="177" t="s">
        <v>1489</v>
      </c>
      <c r="AU340" s="177" t="s">
        <v>90</v>
      </c>
      <c r="AV340" s="13" t="s">
        <v>90</v>
      </c>
      <c r="AW340" s="13" t="s">
        <v>36</v>
      </c>
      <c r="AX340" s="13" t="s">
        <v>81</v>
      </c>
      <c r="AY340" s="177" t="s">
        <v>299</v>
      </c>
    </row>
    <row r="341" spans="2:65" s="14" customFormat="1">
      <c r="B341" s="183"/>
      <c r="D341" s="149" t="s">
        <v>1489</v>
      </c>
      <c r="E341" s="184" t="s">
        <v>1</v>
      </c>
      <c r="F341" s="185" t="s">
        <v>1496</v>
      </c>
      <c r="H341" s="186">
        <v>2</v>
      </c>
      <c r="I341" s="187"/>
      <c r="L341" s="183"/>
      <c r="M341" s="188"/>
      <c r="T341" s="189"/>
      <c r="AT341" s="184" t="s">
        <v>1489</v>
      </c>
      <c r="AU341" s="184" t="s">
        <v>90</v>
      </c>
      <c r="AV341" s="14" t="s">
        <v>318</v>
      </c>
      <c r="AW341" s="14" t="s">
        <v>36</v>
      </c>
      <c r="AX341" s="14" t="s">
        <v>88</v>
      </c>
      <c r="AY341" s="184" t="s">
        <v>299</v>
      </c>
    </row>
    <row r="342" spans="2:65" s="1" customFormat="1" ht="21.75" customHeight="1">
      <c r="B342" s="32"/>
      <c r="C342" s="158" t="s">
        <v>465</v>
      </c>
      <c r="D342" s="158" t="s">
        <v>340</v>
      </c>
      <c r="E342" s="159" t="s">
        <v>4300</v>
      </c>
      <c r="F342" s="160" t="s">
        <v>4301</v>
      </c>
      <c r="G342" s="161" t="s">
        <v>598</v>
      </c>
      <c r="H342" s="162">
        <v>1</v>
      </c>
      <c r="I342" s="163"/>
      <c r="J342" s="164">
        <f>ROUND(I342*H342,2)</f>
        <v>0</v>
      </c>
      <c r="K342" s="160" t="s">
        <v>1</v>
      </c>
      <c r="L342" s="165"/>
      <c r="M342" s="166" t="s">
        <v>1</v>
      </c>
      <c r="N342" s="167" t="s">
        <v>46</v>
      </c>
      <c r="P342" s="145">
        <f>O342*H342</f>
        <v>0</v>
      </c>
      <c r="Q342" s="145">
        <v>4.8999999999999998E-4</v>
      </c>
      <c r="R342" s="145">
        <f>Q342*H342</f>
        <v>4.8999999999999998E-4</v>
      </c>
      <c r="S342" s="145">
        <v>0</v>
      </c>
      <c r="T342" s="146">
        <f>S342*H342</f>
        <v>0</v>
      </c>
      <c r="AR342" s="147" t="s">
        <v>337</v>
      </c>
      <c r="AT342" s="147" t="s">
        <v>340</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4302</v>
      </c>
    </row>
    <row r="343" spans="2:65" s="12" customFormat="1" ht="20.399999999999999">
      <c r="B343" s="170"/>
      <c r="D343" s="149" t="s">
        <v>1489</v>
      </c>
      <c r="E343" s="171" t="s">
        <v>1</v>
      </c>
      <c r="F343" s="172" t="s">
        <v>4042</v>
      </c>
      <c r="H343" s="171" t="s">
        <v>1</v>
      </c>
      <c r="I343" s="173"/>
      <c r="L343" s="170"/>
      <c r="M343" s="174"/>
      <c r="T343" s="175"/>
      <c r="AT343" s="171" t="s">
        <v>1489</v>
      </c>
      <c r="AU343" s="171" t="s">
        <v>90</v>
      </c>
      <c r="AV343" s="12" t="s">
        <v>88</v>
      </c>
      <c r="AW343" s="12" t="s">
        <v>36</v>
      </c>
      <c r="AX343" s="12" t="s">
        <v>81</v>
      </c>
      <c r="AY343" s="171" t="s">
        <v>299</v>
      </c>
    </row>
    <row r="344" spans="2:65" s="12" customFormat="1">
      <c r="B344" s="170"/>
      <c r="D344" s="149" t="s">
        <v>1489</v>
      </c>
      <c r="E344" s="171" t="s">
        <v>1</v>
      </c>
      <c r="F344" s="172" t="s">
        <v>4211</v>
      </c>
      <c r="H344" s="171" t="s">
        <v>1</v>
      </c>
      <c r="I344" s="173"/>
      <c r="L344" s="170"/>
      <c r="M344" s="174"/>
      <c r="T344" s="175"/>
      <c r="AT344" s="171" t="s">
        <v>1489</v>
      </c>
      <c r="AU344" s="171" t="s">
        <v>90</v>
      </c>
      <c r="AV344" s="12" t="s">
        <v>88</v>
      </c>
      <c r="AW344" s="12" t="s">
        <v>36</v>
      </c>
      <c r="AX344" s="12" t="s">
        <v>81</v>
      </c>
      <c r="AY344" s="171" t="s">
        <v>299</v>
      </c>
    </row>
    <row r="345" spans="2:65" s="13" customFormat="1">
      <c r="B345" s="176"/>
      <c r="D345" s="149" t="s">
        <v>1489</v>
      </c>
      <c r="E345" s="177" t="s">
        <v>1</v>
      </c>
      <c r="F345" s="178" t="s">
        <v>4081</v>
      </c>
      <c r="H345" s="179">
        <v>1</v>
      </c>
      <c r="I345" s="180"/>
      <c r="L345" s="176"/>
      <c r="M345" s="181"/>
      <c r="T345" s="182"/>
      <c r="AT345" s="177" t="s">
        <v>1489</v>
      </c>
      <c r="AU345" s="177" t="s">
        <v>90</v>
      </c>
      <c r="AV345" s="13" t="s">
        <v>90</v>
      </c>
      <c r="AW345" s="13" t="s">
        <v>36</v>
      </c>
      <c r="AX345" s="13" t="s">
        <v>81</v>
      </c>
      <c r="AY345" s="177" t="s">
        <v>299</v>
      </c>
    </row>
    <row r="346" spans="2:65" s="14" customFormat="1">
      <c r="B346" s="183"/>
      <c r="D346" s="149" t="s">
        <v>1489</v>
      </c>
      <c r="E346" s="184" t="s">
        <v>1</v>
      </c>
      <c r="F346" s="185" t="s">
        <v>1496</v>
      </c>
      <c r="H346" s="186">
        <v>1</v>
      </c>
      <c r="I346" s="187"/>
      <c r="L346" s="183"/>
      <c r="M346" s="188"/>
      <c r="T346" s="189"/>
      <c r="AT346" s="184" t="s">
        <v>1489</v>
      </c>
      <c r="AU346" s="184" t="s">
        <v>90</v>
      </c>
      <c r="AV346" s="14" t="s">
        <v>318</v>
      </c>
      <c r="AW346" s="14" t="s">
        <v>36</v>
      </c>
      <c r="AX346" s="14" t="s">
        <v>88</v>
      </c>
      <c r="AY346" s="184" t="s">
        <v>299</v>
      </c>
    </row>
    <row r="347" spans="2:65" s="1" customFormat="1" ht="16.5" customHeight="1">
      <c r="B347" s="32"/>
      <c r="C347" s="158" t="s">
        <v>469</v>
      </c>
      <c r="D347" s="158" t="s">
        <v>340</v>
      </c>
      <c r="E347" s="159" t="s">
        <v>3877</v>
      </c>
      <c r="F347" s="160" t="s">
        <v>3878</v>
      </c>
      <c r="G347" s="161" t="s">
        <v>598</v>
      </c>
      <c r="H347" s="162">
        <v>2</v>
      </c>
      <c r="I347" s="163"/>
      <c r="J347" s="164">
        <f>ROUND(I347*H347,2)</f>
        <v>0</v>
      </c>
      <c r="K347" s="160" t="s">
        <v>3585</v>
      </c>
      <c r="L347" s="165"/>
      <c r="M347" s="166" t="s">
        <v>1</v>
      </c>
      <c r="N347" s="167" t="s">
        <v>46</v>
      </c>
      <c r="P347" s="145">
        <f>O347*H347</f>
        <v>0</v>
      </c>
      <c r="Q347" s="145">
        <v>4.8000000000000001E-4</v>
      </c>
      <c r="R347" s="145">
        <f>Q347*H347</f>
        <v>9.6000000000000002E-4</v>
      </c>
      <c r="S347" s="145">
        <v>0</v>
      </c>
      <c r="T347" s="146">
        <f>S347*H347</f>
        <v>0</v>
      </c>
      <c r="AR347" s="147" t="s">
        <v>337</v>
      </c>
      <c r="AT347" s="147" t="s">
        <v>340</v>
      </c>
      <c r="AU347" s="147" t="s">
        <v>90</v>
      </c>
      <c r="AY347" s="17" t="s">
        <v>299</v>
      </c>
      <c r="BE347" s="148">
        <f>IF(N347="základní",J347,0)</f>
        <v>0</v>
      </c>
      <c r="BF347" s="148">
        <f>IF(N347="snížená",J347,0)</f>
        <v>0</v>
      </c>
      <c r="BG347" s="148">
        <f>IF(N347="zákl. přenesená",J347,0)</f>
        <v>0</v>
      </c>
      <c r="BH347" s="148">
        <f>IF(N347="sníž. přenesená",J347,0)</f>
        <v>0</v>
      </c>
      <c r="BI347" s="148">
        <f>IF(N347="nulová",J347,0)</f>
        <v>0</v>
      </c>
      <c r="BJ347" s="17" t="s">
        <v>88</v>
      </c>
      <c r="BK347" s="148">
        <f>ROUND(I347*H347,2)</f>
        <v>0</v>
      </c>
      <c r="BL347" s="17" t="s">
        <v>318</v>
      </c>
      <c r="BM347" s="147" t="s">
        <v>4303</v>
      </c>
    </row>
    <row r="348" spans="2:65" s="12" customFormat="1" ht="20.399999999999999">
      <c r="B348" s="170"/>
      <c r="D348" s="149" t="s">
        <v>1489</v>
      </c>
      <c r="E348" s="171" t="s">
        <v>1</v>
      </c>
      <c r="F348" s="172" t="s">
        <v>4042</v>
      </c>
      <c r="H348" s="171" t="s">
        <v>1</v>
      </c>
      <c r="I348" s="173"/>
      <c r="L348" s="170"/>
      <c r="M348" s="174"/>
      <c r="T348" s="175"/>
      <c r="AT348" s="171" t="s">
        <v>1489</v>
      </c>
      <c r="AU348" s="171" t="s">
        <v>90</v>
      </c>
      <c r="AV348" s="12" t="s">
        <v>88</v>
      </c>
      <c r="AW348" s="12" t="s">
        <v>36</v>
      </c>
      <c r="AX348" s="12" t="s">
        <v>81</v>
      </c>
      <c r="AY348" s="171" t="s">
        <v>299</v>
      </c>
    </row>
    <row r="349" spans="2:65" s="12" customFormat="1">
      <c r="B349" s="170"/>
      <c r="D349" s="149" t="s">
        <v>1489</v>
      </c>
      <c r="E349" s="171" t="s">
        <v>1</v>
      </c>
      <c r="F349" s="172" t="s">
        <v>4211</v>
      </c>
      <c r="H349" s="171" t="s">
        <v>1</v>
      </c>
      <c r="I349" s="173"/>
      <c r="L349" s="170"/>
      <c r="M349" s="174"/>
      <c r="T349" s="175"/>
      <c r="AT349" s="171" t="s">
        <v>1489</v>
      </c>
      <c r="AU349" s="171" t="s">
        <v>90</v>
      </c>
      <c r="AV349" s="12" t="s">
        <v>88</v>
      </c>
      <c r="AW349" s="12" t="s">
        <v>36</v>
      </c>
      <c r="AX349" s="12" t="s">
        <v>81</v>
      </c>
      <c r="AY349" s="171" t="s">
        <v>299</v>
      </c>
    </row>
    <row r="350" spans="2:65" s="13" customFormat="1">
      <c r="B350" s="176"/>
      <c r="D350" s="149" t="s">
        <v>1489</v>
      </c>
      <c r="E350" s="177" t="s">
        <v>1</v>
      </c>
      <c r="F350" s="178" t="s">
        <v>4065</v>
      </c>
      <c r="H350" s="179">
        <v>2</v>
      </c>
      <c r="I350" s="180"/>
      <c r="L350" s="176"/>
      <c r="M350" s="181"/>
      <c r="T350" s="182"/>
      <c r="AT350" s="177" t="s">
        <v>1489</v>
      </c>
      <c r="AU350" s="177" t="s">
        <v>90</v>
      </c>
      <c r="AV350" s="13" t="s">
        <v>90</v>
      </c>
      <c r="AW350" s="13" t="s">
        <v>36</v>
      </c>
      <c r="AX350" s="13" t="s">
        <v>81</v>
      </c>
      <c r="AY350" s="177" t="s">
        <v>299</v>
      </c>
    </row>
    <row r="351" spans="2:65" s="14" customFormat="1">
      <c r="B351" s="183"/>
      <c r="D351" s="149" t="s">
        <v>1489</v>
      </c>
      <c r="E351" s="184" t="s">
        <v>1</v>
      </c>
      <c r="F351" s="185" t="s">
        <v>1496</v>
      </c>
      <c r="H351" s="186">
        <v>2</v>
      </c>
      <c r="I351" s="187"/>
      <c r="L351" s="183"/>
      <c r="M351" s="188"/>
      <c r="T351" s="189"/>
      <c r="AT351" s="184" t="s">
        <v>1489</v>
      </c>
      <c r="AU351" s="184" t="s">
        <v>90</v>
      </c>
      <c r="AV351" s="14" t="s">
        <v>318</v>
      </c>
      <c r="AW351" s="14" t="s">
        <v>36</v>
      </c>
      <c r="AX351" s="14" t="s">
        <v>88</v>
      </c>
      <c r="AY351" s="184" t="s">
        <v>299</v>
      </c>
    </row>
    <row r="352" spans="2:65" s="1" customFormat="1" ht="16.5" customHeight="1">
      <c r="B352" s="32"/>
      <c r="C352" s="158" t="s">
        <v>475</v>
      </c>
      <c r="D352" s="158" t="s">
        <v>340</v>
      </c>
      <c r="E352" s="159" t="s">
        <v>3879</v>
      </c>
      <c r="F352" s="160" t="s">
        <v>4067</v>
      </c>
      <c r="G352" s="161" t="s">
        <v>598</v>
      </c>
      <c r="H352" s="162">
        <v>2</v>
      </c>
      <c r="I352" s="163"/>
      <c r="J352" s="164">
        <f>ROUND(I352*H352,2)</f>
        <v>0</v>
      </c>
      <c r="K352" s="160" t="s">
        <v>3585</v>
      </c>
      <c r="L352" s="165"/>
      <c r="M352" s="166" t="s">
        <v>1</v>
      </c>
      <c r="N352" s="167" t="s">
        <v>46</v>
      </c>
      <c r="P352" s="145">
        <f>O352*H352</f>
        <v>0</v>
      </c>
      <c r="Q352" s="145">
        <v>3.5999999999999999E-3</v>
      </c>
      <c r="R352" s="145">
        <f>Q352*H352</f>
        <v>7.1999999999999998E-3</v>
      </c>
      <c r="S352" s="145">
        <v>0</v>
      </c>
      <c r="T352" s="146">
        <f>S352*H352</f>
        <v>0</v>
      </c>
      <c r="AR352" s="147" t="s">
        <v>337</v>
      </c>
      <c r="AT352" s="147" t="s">
        <v>340</v>
      </c>
      <c r="AU352" s="147" t="s">
        <v>90</v>
      </c>
      <c r="AY352" s="17" t="s">
        <v>299</v>
      </c>
      <c r="BE352" s="148">
        <f>IF(N352="základní",J352,0)</f>
        <v>0</v>
      </c>
      <c r="BF352" s="148">
        <f>IF(N352="snížená",J352,0)</f>
        <v>0</v>
      </c>
      <c r="BG352" s="148">
        <f>IF(N352="zákl. přenesená",J352,0)</f>
        <v>0</v>
      </c>
      <c r="BH352" s="148">
        <f>IF(N352="sníž. přenesená",J352,0)</f>
        <v>0</v>
      </c>
      <c r="BI352" s="148">
        <f>IF(N352="nulová",J352,0)</f>
        <v>0</v>
      </c>
      <c r="BJ352" s="17" t="s">
        <v>88</v>
      </c>
      <c r="BK352" s="148">
        <f>ROUND(I352*H352,2)</f>
        <v>0</v>
      </c>
      <c r="BL352" s="17" t="s">
        <v>318</v>
      </c>
      <c r="BM352" s="147" t="s">
        <v>4304</v>
      </c>
    </row>
    <row r="353" spans="2:65" s="12" customFormat="1" ht="20.399999999999999">
      <c r="B353" s="170"/>
      <c r="D353" s="149" t="s">
        <v>1489</v>
      </c>
      <c r="E353" s="171" t="s">
        <v>1</v>
      </c>
      <c r="F353" s="172" t="s">
        <v>4042</v>
      </c>
      <c r="H353" s="171" t="s">
        <v>1</v>
      </c>
      <c r="I353" s="173"/>
      <c r="L353" s="170"/>
      <c r="M353" s="174"/>
      <c r="T353" s="175"/>
      <c r="AT353" s="171" t="s">
        <v>1489</v>
      </c>
      <c r="AU353" s="171" t="s">
        <v>90</v>
      </c>
      <c r="AV353" s="12" t="s">
        <v>88</v>
      </c>
      <c r="AW353" s="12" t="s">
        <v>36</v>
      </c>
      <c r="AX353" s="12" t="s">
        <v>81</v>
      </c>
      <c r="AY353" s="171" t="s">
        <v>299</v>
      </c>
    </row>
    <row r="354" spans="2:65" s="12" customFormat="1">
      <c r="B354" s="170"/>
      <c r="D354" s="149" t="s">
        <v>1489</v>
      </c>
      <c r="E354" s="171" t="s">
        <v>1</v>
      </c>
      <c r="F354" s="172" t="s">
        <v>4211</v>
      </c>
      <c r="H354" s="171" t="s">
        <v>1</v>
      </c>
      <c r="I354" s="173"/>
      <c r="L354" s="170"/>
      <c r="M354" s="174"/>
      <c r="T354" s="175"/>
      <c r="AT354" s="171" t="s">
        <v>1489</v>
      </c>
      <c r="AU354" s="171" t="s">
        <v>90</v>
      </c>
      <c r="AV354" s="12" t="s">
        <v>88</v>
      </c>
      <c r="AW354" s="12" t="s">
        <v>36</v>
      </c>
      <c r="AX354" s="12" t="s">
        <v>81</v>
      </c>
      <c r="AY354" s="171" t="s">
        <v>299</v>
      </c>
    </row>
    <row r="355" spans="2:65" s="13" customFormat="1">
      <c r="B355" s="176"/>
      <c r="D355" s="149" t="s">
        <v>1489</v>
      </c>
      <c r="E355" s="177" t="s">
        <v>1</v>
      </c>
      <c r="F355" s="178" t="s">
        <v>4065</v>
      </c>
      <c r="H355" s="179">
        <v>2</v>
      </c>
      <c r="I355" s="180"/>
      <c r="L355" s="176"/>
      <c r="M355" s="181"/>
      <c r="T355" s="182"/>
      <c r="AT355" s="177" t="s">
        <v>1489</v>
      </c>
      <c r="AU355" s="177" t="s">
        <v>90</v>
      </c>
      <c r="AV355" s="13" t="s">
        <v>90</v>
      </c>
      <c r="AW355" s="13" t="s">
        <v>36</v>
      </c>
      <c r="AX355" s="13" t="s">
        <v>81</v>
      </c>
      <c r="AY355" s="177" t="s">
        <v>299</v>
      </c>
    </row>
    <row r="356" spans="2:65" s="14" customFormat="1">
      <c r="B356" s="183"/>
      <c r="D356" s="149" t="s">
        <v>1489</v>
      </c>
      <c r="E356" s="184" t="s">
        <v>1</v>
      </c>
      <c r="F356" s="185" t="s">
        <v>1496</v>
      </c>
      <c r="H356" s="186">
        <v>2</v>
      </c>
      <c r="I356" s="187"/>
      <c r="L356" s="183"/>
      <c r="M356" s="188"/>
      <c r="T356" s="189"/>
      <c r="AT356" s="184" t="s">
        <v>1489</v>
      </c>
      <c r="AU356" s="184" t="s">
        <v>90</v>
      </c>
      <c r="AV356" s="14" t="s">
        <v>318</v>
      </c>
      <c r="AW356" s="14" t="s">
        <v>36</v>
      </c>
      <c r="AX356" s="14" t="s">
        <v>88</v>
      </c>
      <c r="AY356" s="184" t="s">
        <v>299</v>
      </c>
    </row>
    <row r="357" spans="2:65" s="1" customFormat="1" ht="24.15" customHeight="1">
      <c r="B357" s="32"/>
      <c r="C357" s="136" t="s">
        <v>482</v>
      </c>
      <c r="D357" s="136" t="s">
        <v>302</v>
      </c>
      <c r="E357" s="137" t="s">
        <v>4091</v>
      </c>
      <c r="F357" s="138" t="s">
        <v>4092</v>
      </c>
      <c r="G357" s="139" t="s">
        <v>598</v>
      </c>
      <c r="H357" s="140">
        <v>1</v>
      </c>
      <c r="I357" s="141"/>
      <c r="J357" s="142">
        <f>ROUND(I357*H357,2)</f>
        <v>0</v>
      </c>
      <c r="K357" s="138" t="s">
        <v>3585</v>
      </c>
      <c r="L357" s="32"/>
      <c r="M357" s="143" t="s">
        <v>1</v>
      </c>
      <c r="N357" s="144" t="s">
        <v>46</v>
      </c>
      <c r="P357" s="145">
        <f>O357*H357</f>
        <v>0</v>
      </c>
      <c r="Q357" s="145">
        <v>1.67E-3</v>
      </c>
      <c r="R357" s="145">
        <f>Q357*H357</f>
        <v>1.67E-3</v>
      </c>
      <c r="S357" s="145">
        <v>0</v>
      </c>
      <c r="T357" s="146">
        <f>S357*H357</f>
        <v>0</v>
      </c>
      <c r="AR357" s="147" t="s">
        <v>318</v>
      </c>
      <c r="AT357" s="147" t="s">
        <v>302</v>
      </c>
      <c r="AU357" s="147" t="s">
        <v>90</v>
      </c>
      <c r="AY357" s="17" t="s">
        <v>299</v>
      </c>
      <c r="BE357" s="148">
        <f>IF(N357="základní",J357,0)</f>
        <v>0</v>
      </c>
      <c r="BF357" s="148">
        <f>IF(N357="snížená",J357,0)</f>
        <v>0</v>
      </c>
      <c r="BG357" s="148">
        <f>IF(N357="zákl. přenesená",J357,0)</f>
        <v>0</v>
      </c>
      <c r="BH357" s="148">
        <f>IF(N357="sníž. přenesená",J357,0)</f>
        <v>0</v>
      </c>
      <c r="BI357" s="148">
        <f>IF(N357="nulová",J357,0)</f>
        <v>0</v>
      </c>
      <c r="BJ357" s="17" t="s">
        <v>88</v>
      </c>
      <c r="BK357" s="148">
        <f>ROUND(I357*H357,2)</f>
        <v>0</v>
      </c>
      <c r="BL357" s="17" t="s">
        <v>318</v>
      </c>
      <c r="BM357" s="147" t="s">
        <v>4305</v>
      </c>
    </row>
    <row r="358" spans="2:65" s="12" customFormat="1" ht="20.399999999999999">
      <c r="B358" s="170"/>
      <c r="D358" s="149" t="s">
        <v>1489</v>
      </c>
      <c r="E358" s="171" t="s">
        <v>1</v>
      </c>
      <c r="F358" s="172" t="s">
        <v>4042</v>
      </c>
      <c r="H358" s="171" t="s">
        <v>1</v>
      </c>
      <c r="I358" s="173"/>
      <c r="L358" s="170"/>
      <c r="M358" s="174"/>
      <c r="T358" s="175"/>
      <c r="AT358" s="171" t="s">
        <v>1489</v>
      </c>
      <c r="AU358" s="171" t="s">
        <v>90</v>
      </c>
      <c r="AV358" s="12" t="s">
        <v>88</v>
      </c>
      <c r="AW358" s="12" t="s">
        <v>36</v>
      </c>
      <c r="AX358" s="12" t="s">
        <v>81</v>
      </c>
      <c r="AY358" s="171" t="s">
        <v>299</v>
      </c>
    </row>
    <row r="359" spans="2:65" s="13" customFormat="1">
      <c r="B359" s="176"/>
      <c r="D359" s="149" t="s">
        <v>1489</v>
      </c>
      <c r="E359" s="177" t="s">
        <v>1</v>
      </c>
      <c r="F359" s="178" t="s">
        <v>4081</v>
      </c>
      <c r="H359" s="179">
        <v>1</v>
      </c>
      <c r="I359" s="180"/>
      <c r="L359" s="176"/>
      <c r="M359" s="181"/>
      <c r="T359" s="182"/>
      <c r="AT359" s="177" t="s">
        <v>1489</v>
      </c>
      <c r="AU359" s="177" t="s">
        <v>90</v>
      </c>
      <c r="AV359" s="13" t="s">
        <v>90</v>
      </c>
      <c r="AW359" s="13" t="s">
        <v>36</v>
      </c>
      <c r="AX359" s="13" t="s">
        <v>81</v>
      </c>
      <c r="AY359" s="177" t="s">
        <v>299</v>
      </c>
    </row>
    <row r="360" spans="2:65" s="14" customFormat="1">
      <c r="B360" s="183"/>
      <c r="D360" s="149" t="s">
        <v>1489</v>
      </c>
      <c r="E360" s="184" t="s">
        <v>1</v>
      </c>
      <c r="F360" s="185" t="s">
        <v>1496</v>
      </c>
      <c r="H360" s="186">
        <v>1</v>
      </c>
      <c r="I360" s="187"/>
      <c r="L360" s="183"/>
      <c r="M360" s="188"/>
      <c r="T360" s="189"/>
      <c r="AT360" s="184" t="s">
        <v>1489</v>
      </c>
      <c r="AU360" s="184" t="s">
        <v>90</v>
      </c>
      <c r="AV360" s="14" t="s">
        <v>318</v>
      </c>
      <c r="AW360" s="14" t="s">
        <v>36</v>
      </c>
      <c r="AX360" s="14" t="s">
        <v>88</v>
      </c>
      <c r="AY360" s="184" t="s">
        <v>299</v>
      </c>
    </row>
    <row r="361" spans="2:65" s="1" customFormat="1" ht="24.15" customHeight="1">
      <c r="B361" s="32"/>
      <c r="C361" s="158" t="s">
        <v>618</v>
      </c>
      <c r="D361" s="158" t="s">
        <v>340</v>
      </c>
      <c r="E361" s="159" t="s">
        <v>4095</v>
      </c>
      <c r="F361" s="160" t="s">
        <v>4096</v>
      </c>
      <c r="G361" s="161" t="s">
        <v>598</v>
      </c>
      <c r="H361" s="162">
        <v>1</v>
      </c>
      <c r="I361" s="163"/>
      <c r="J361" s="164">
        <f>ROUND(I361*H361,2)</f>
        <v>0</v>
      </c>
      <c r="K361" s="160" t="s">
        <v>3585</v>
      </c>
      <c r="L361" s="165"/>
      <c r="M361" s="166" t="s">
        <v>1</v>
      </c>
      <c r="N361" s="167" t="s">
        <v>46</v>
      </c>
      <c r="P361" s="145">
        <f>O361*H361</f>
        <v>0</v>
      </c>
      <c r="Q361" s="145">
        <v>1.2200000000000001E-2</v>
      </c>
      <c r="R361" s="145">
        <f>Q361*H361</f>
        <v>1.2200000000000001E-2</v>
      </c>
      <c r="S361" s="145">
        <v>0</v>
      </c>
      <c r="T361" s="146">
        <f>S361*H361</f>
        <v>0</v>
      </c>
      <c r="AR361" s="147" t="s">
        <v>337</v>
      </c>
      <c r="AT361" s="147" t="s">
        <v>340</v>
      </c>
      <c r="AU361" s="147" t="s">
        <v>90</v>
      </c>
      <c r="AY361" s="17" t="s">
        <v>299</v>
      </c>
      <c r="BE361" s="148">
        <f>IF(N361="základní",J361,0)</f>
        <v>0</v>
      </c>
      <c r="BF361" s="148">
        <f>IF(N361="snížená",J361,0)</f>
        <v>0</v>
      </c>
      <c r="BG361" s="148">
        <f>IF(N361="zákl. přenesená",J361,0)</f>
        <v>0</v>
      </c>
      <c r="BH361" s="148">
        <f>IF(N361="sníž. přenesená",J361,0)</f>
        <v>0</v>
      </c>
      <c r="BI361" s="148">
        <f>IF(N361="nulová",J361,0)</f>
        <v>0</v>
      </c>
      <c r="BJ361" s="17" t="s">
        <v>88</v>
      </c>
      <c r="BK361" s="148">
        <f>ROUND(I361*H361,2)</f>
        <v>0</v>
      </c>
      <c r="BL361" s="17" t="s">
        <v>318</v>
      </c>
      <c r="BM361" s="147" t="s">
        <v>4306</v>
      </c>
    </row>
    <row r="362" spans="2:65" s="12" customFormat="1" ht="20.399999999999999">
      <c r="B362" s="170"/>
      <c r="D362" s="149" t="s">
        <v>1489</v>
      </c>
      <c r="E362" s="171" t="s">
        <v>1</v>
      </c>
      <c r="F362" s="172" t="s">
        <v>4042</v>
      </c>
      <c r="H362" s="171" t="s">
        <v>1</v>
      </c>
      <c r="I362" s="173"/>
      <c r="L362" s="170"/>
      <c r="M362" s="174"/>
      <c r="T362" s="175"/>
      <c r="AT362" s="171" t="s">
        <v>1489</v>
      </c>
      <c r="AU362" s="171" t="s">
        <v>90</v>
      </c>
      <c r="AV362" s="12" t="s">
        <v>88</v>
      </c>
      <c r="AW362" s="12" t="s">
        <v>36</v>
      </c>
      <c r="AX362" s="12" t="s">
        <v>81</v>
      </c>
      <c r="AY362" s="171" t="s">
        <v>299</v>
      </c>
    </row>
    <row r="363" spans="2:65" s="12" customFormat="1">
      <c r="B363" s="170"/>
      <c r="D363" s="149" t="s">
        <v>1489</v>
      </c>
      <c r="E363" s="171" t="s">
        <v>1</v>
      </c>
      <c r="F363" s="172" t="s">
        <v>4211</v>
      </c>
      <c r="H363" s="171" t="s">
        <v>1</v>
      </c>
      <c r="I363" s="173"/>
      <c r="L363" s="170"/>
      <c r="M363" s="174"/>
      <c r="T363" s="175"/>
      <c r="AT363" s="171" t="s">
        <v>1489</v>
      </c>
      <c r="AU363" s="171" t="s">
        <v>90</v>
      </c>
      <c r="AV363" s="12" t="s">
        <v>88</v>
      </c>
      <c r="AW363" s="12" t="s">
        <v>36</v>
      </c>
      <c r="AX363" s="12" t="s">
        <v>81</v>
      </c>
      <c r="AY363" s="171" t="s">
        <v>299</v>
      </c>
    </row>
    <row r="364" spans="2:65" s="13" customFormat="1">
      <c r="B364" s="176"/>
      <c r="D364" s="149" t="s">
        <v>1489</v>
      </c>
      <c r="E364" s="177" t="s">
        <v>1</v>
      </c>
      <c r="F364" s="178" t="s">
        <v>4081</v>
      </c>
      <c r="H364" s="179">
        <v>1</v>
      </c>
      <c r="I364" s="180"/>
      <c r="L364" s="176"/>
      <c r="M364" s="181"/>
      <c r="T364" s="182"/>
      <c r="AT364" s="177" t="s">
        <v>1489</v>
      </c>
      <c r="AU364" s="177" t="s">
        <v>90</v>
      </c>
      <c r="AV364" s="13" t="s">
        <v>90</v>
      </c>
      <c r="AW364" s="13" t="s">
        <v>36</v>
      </c>
      <c r="AX364" s="13" t="s">
        <v>81</v>
      </c>
      <c r="AY364" s="177" t="s">
        <v>299</v>
      </c>
    </row>
    <row r="365" spans="2:65" s="14" customFormat="1">
      <c r="B365" s="183"/>
      <c r="D365" s="149" t="s">
        <v>1489</v>
      </c>
      <c r="E365" s="184" t="s">
        <v>1</v>
      </c>
      <c r="F365" s="185" t="s">
        <v>1496</v>
      </c>
      <c r="H365" s="186">
        <v>1</v>
      </c>
      <c r="I365" s="187"/>
      <c r="L365" s="183"/>
      <c r="M365" s="188"/>
      <c r="T365" s="189"/>
      <c r="AT365" s="184" t="s">
        <v>1489</v>
      </c>
      <c r="AU365" s="184" t="s">
        <v>90</v>
      </c>
      <c r="AV365" s="14" t="s">
        <v>318</v>
      </c>
      <c r="AW365" s="14" t="s">
        <v>36</v>
      </c>
      <c r="AX365" s="14" t="s">
        <v>88</v>
      </c>
      <c r="AY365" s="184" t="s">
        <v>299</v>
      </c>
    </row>
    <row r="366" spans="2:65" s="1" customFormat="1" ht="21.75" customHeight="1">
      <c r="B366" s="32"/>
      <c r="C366" s="136" t="s">
        <v>622</v>
      </c>
      <c r="D366" s="136" t="s">
        <v>302</v>
      </c>
      <c r="E366" s="137" t="s">
        <v>4125</v>
      </c>
      <c r="F366" s="138" t="s">
        <v>4126</v>
      </c>
      <c r="G366" s="139" t="s">
        <v>598</v>
      </c>
      <c r="H366" s="140">
        <v>2</v>
      </c>
      <c r="I366" s="141"/>
      <c r="J366" s="142">
        <f>ROUND(I366*H366,2)</f>
        <v>0</v>
      </c>
      <c r="K366" s="138" t="s">
        <v>3585</v>
      </c>
      <c r="L366" s="32"/>
      <c r="M366" s="143" t="s">
        <v>1</v>
      </c>
      <c r="N366" s="144" t="s">
        <v>46</v>
      </c>
      <c r="P366" s="145">
        <f>O366*H366</f>
        <v>0</v>
      </c>
      <c r="Q366" s="145">
        <v>1.6199999999999999E-3</v>
      </c>
      <c r="R366" s="145">
        <f>Q366*H366</f>
        <v>3.2399999999999998E-3</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4307</v>
      </c>
    </row>
    <row r="367" spans="2:65" s="12" customFormat="1" ht="20.399999999999999">
      <c r="B367" s="170"/>
      <c r="D367" s="149" t="s">
        <v>1489</v>
      </c>
      <c r="E367" s="171" t="s">
        <v>1</v>
      </c>
      <c r="F367" s="172" t="s">
        <v>4042</v>
      </c>
      <c r="H367" s="171" t="s">
        <v>1</v>
      </c>
      <c r="I367" s="173"/>
      <c r="L367" s="170"/>
      <c r="M367" s="174"/>
      <c r="T367" s="175"/>
      <c r="AT367" s="171" t="s">
        <v>1489</v>
      </c>
      <c r="AU367" s="171" t="s">
        <v>90</v>
      </c>
      <c r="AV367" s="12" t="s">
        <v>88</v>
      </c>
      <c r="AW367" s="12" t="s">
        <v>36</v>
      </c>
      <c r="AX367" s="12" t="s">
        <v>81</v>
      </c>
      <c r="AY367" s="171" t="s">
        <v>299</v>
      </c>
    </row>
    <row r="368" spans="2:65" s="12" customFormat="1">
      <c r="B368" s="170"/>
      <c r="D368" s="149" t="s">
        <v>1489</v>
      </c>
      <c r="E368" s="171" t="s">
        <v>1</v>
      </c>
      <c r="F368" s="172" t="s">
        <v>4211</v>
      </c>
      <c r="H368" s="171" t="s">
        <v>1</v>
      </c>
      <c r="I368" s="173"/>
      <c r="L368" s="170"/>
      <c r="M368" s="174"/>
      <c r="T368" s="175"/>
      <c r="AT368" s="171" t="s">
        <v>1489</v>
      </c>
      <c r="AU368" s="171" t="s">
        <v>90</v>
      </c>
      <c r="AV368" s="12" t="s">
        <v>88</v>
      </c>
      <c r="AW368" s="12" t="s">
        <v>36</v>
      </c>
      <c r="AX368" s="12" t="s">
        <v>81</v>
      </c>
      <c r="AY368" s="171" t="s">
        <v>299</v>
      </c>
    </row>
    <row r="369" spans="2:65" s="13" customFormat="1">
      <c r="B369" s="176"/>
      <c r="D369" s="149" t="s">
        <v>1489</v>
      </c>
      <c r="E369" s="177" t="s">
        <v>1</v>
      </c>
      <c r="F369" s="178" t="s">
        <v>4065</v>
      </c>
      <c r="H369" s="179">
        <v>2</v>
      </c>
      <c r="I369" s="180"/>
      <c r="L369" s="176"/>
      <c r="M369" s="181"/>
      <c r="T369" s="182"/>
      <c r="AT369" s="177" t="s">
        <v>1489</v>
      </c>
      <c r="AU369" s="177" t="s">
        <v>90</v>
      </c>
      <c r="AV369" s="13" t="s">
        <v>90</v>
      </c>
      <c r="AW369" s="13" t="s">
        <v>36</v>
      </c>
      <c r="AX369" s="13" t="s">
        <v>81</v>
      </c>
      <c r="AY369" s="177" t="s">
        <v>299</v>
      </c>
    </row>
    <row r="370" spans="2:65" s="14" customFormat="1">
      <c r="B370" s="183"/>
      <c r="D370" s="149" t="s">
        <v>1489</v>
      </c>
      <c r="E370" s="184" t="s">
        <v>1</v>
      </c>
      <c r="F370" s="185" t="s">
        <v>1496</v>
      </c>
      <c r="H370" s="186">
        <v>2</v>
      </c>
      <c r="I370" s="187"/>
      <c r="L370" s="183"/>
      <c r="M370" s="188"/>
      <c r="T370" s="189"/>
      <c r="AT370" s="184" t="s">
        <v>1489</v>
      </c>
      <c r="AU370" s="184" t="s">
        <v>90</v>
      </c>
      <c r="AV370" s="14" t="s">
        <v>318</v>
      </c>
      <c r="AW370" s="14" t="s">
        <v>36</v>
      </c>
      <c r="AX370" s="14" t="s">
        <v>88</v>
      </c>
      <c r="AY370" s="184" t="s">
        <v>299</v>
      </c>
    </row>
    <row r="371" spans="2:65" s="1" customFormat="1" ht="16.5" customHeight="1">
      <c r="B371" s="32"/>
      <c r="C371" s="158" t="s">
        <v>626</v>
      </c>
      <c r="D371" s="158" t="s">
        <v>340</v>
      </c>
      <c r="E371" s="159" t="s">
        <v>4128</v>
      </c>
      <c r="F371" s="160" t="s">
        <v>4129</v>
      </c>
      <c r="G371" s="161" t="s">
        <v>598</v>
      </c>
      <c r="H371" s="162">
        <v>2</v>
      </c>
      <c r="I371" s="163"/>
      <c r="J371" s="164">
        <f>ROUND(I371*H371,2)</f>
        <v>0</v>
      </c>
      <c r="K371" s="160" t="s">
        <v>3585</v>
      </c>
      <c r="L371" s="165"/>
      <c r="M371" s="166" t="s">
        <v>1</v>
      </c>
      <c r="N371" s="167" t="s">
        <v>46</v>
      </c>
      <c r="P371" s="145">
        <f>O371*H371</f>
        <v>0</v>
      </c>
      <c r="Q371" s="145">
        <v>1.847E-2</v>
      </c>
      <c r="R371" s="145">
        <f>Q371*H371</f>
        <v>3.6940000000000001E-2</v>
      </c>
      <c r="S371" s="145">
        <v>0</v>
      </c>
      <c r="T371" s="146">
        <f>S371*H371</f>
        <v>0</v>
      </c>
      <c r="AR371" s="147" t="s">
        <v>337</v>
      </c>
      <c r="AT371" s="147" t="s">
        <v>340</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4308</v>
      </c>
    </row>
    <row r="372" spans="2:65" s="1" customFormat="1" ht="28.8">
      <c r="B372" s="32"/>
      <c r="D372" s="149" t="s">
        <v>308</v>
      </c>
      <c r="F372" s="150" t="s">
        <v>4131</v>
      </c>
      <c r="I372" s="151"/>
      <c r="L372" s="32"/>
      <c r="M372" s="152"/>
      <c r="T372" s="56"/>
      <c r="AT372" s="17" t="s">
        <v>308</v>
      </c>
      <c r="AU372" s="17" t="s">
        <v>90</v>
      </c>
    </row>
    <row r="373" spans="2:65" s="12" customFormat="1" ht="20.399999999999999">
      <c r="B373" s="170"/>
      <c r="D373" s="149" t="s">
        <v>1489</v>
      </c>
      <c r="E373" s="171" t="s">
        <v>1</v>
      </c>
      <c r="F373" s="172" t="s">
        <v>4042</v>
      </c>
      <c r="H373" s="171" t="s">
        <v>1</v>
      </c>
      <c r="I373" s="173"/>
      <c r="L373" s="170"/>
      <c r="M373" s="174"/>
      <c r="T373" s="175"/>
      <c r="AT373" s="171" t="s">
        <v>1489</v>
      </c>
      <c r="AU373" s="171" t="s">
        <v>90</v>
      </c>
      <c r="AV373" s="12" t="s">
        <v>88</v>
      </c>
      <c r="AW373" s="12" t="s">
        <v>36</v>
      </c>
      <c r="AX373" s="12" t="s">
        <v>81</v>
      </c>
      <c r="AY373" s="171" t="s">
        <v>299</v>
      </c>
    </row>
    <row r="374" spans="2:65" s="12" customFormat="1">
      <c r="B374" s="170"/>
      <c r="D374" s="149" t="s">
        <v>1489</v>
      </c>
      <c r="E374" s="171" t="s">
        <v>1</v>
      </c>
      <c r="F374" s="172" t="s">
        <v>4211</v>
      </c>
      <c r="H374" s="171" t="s">
        <v>1</v>
      </c>
      <c r="I374" s="173"/>
      <c r="L374" s="170"/>
      <c r="M374" s="174"/>
      <c r="T374" s="175"/>
      <c r="AT374" s="171" t="s">
        <v>1489</v>
      </c>
      <c r="AU374" s="171" t="s">
        <v>90</v>
      </c>
      <c r="AV374" s="12" t="s">
        <v>88</v>
      </c>
      <c r="AW374" s="12" t="s">
        <v>36</v>
      </c>
      <c r="AX374" s="12" t="s">
        <v>81</v>
      </c>
      <c r="AY374" s="171" t="s">
        <v>299</v>
      </c>
    </row>
    <row r="375" spans="2:65" s="13" customFormat="1">
      <c r="B375" s="176"/>
      <c r="D375" s="149" t="s">
        <v>1489</v>
      </c>
      <c r="E375" s="177" t="s">
        <v>1</v>
      </c>
      <c r="F375" s="178" t="s">
        <v>4065</v>
      </c>
      <c r="H375" s="179">
        <v>2</v>
      </c>
      <c r="I375" s="180"/>
      <c r="L375" s="176"/>
      <c r="M375" s="181"/>
      <c r="T375" s="182"/>
      <c r="AT375" s="177" t="s">
        <v>1489</v>
      </c>
      <c r="AU375" s="177" t="s">
        <v>90</v>
      </c>
      <c r="AV375" s="13" t="s">
        <v>90</v>
      </c>
      <c r="AW375" s="13" t="s">
        <v>36</v>
      </c>
      <c r="AX375" s="13" t="s">
        <v>81</v>
      </c>
      <c r="AY375" s="177" t="s">
        <v>299</v>
      </c>
    </row>
    <row r="376" spans="2:65" s="14" customFormat="1">
      <c r="B376" s="183"/>
      <c r="D376" s="149" t="s">
        <v>1489</v>
      </c>
      <c r="E376" s="184" t="s">
        <v>1</v>
      </c>
      <c r="F376" s="185" t="s">
        <v>1496</v>
      </c>
      <c r="H376" s="186">
        <v>2</v>
      </c>
      <c r="I376" s="187"/>
      <c r="L376" s="183"/>
      <c r="M376" s="188"/>
      <c r="T376" s="189"/>
      <c r="AT376" s="184" t="s">
        <v>1489</v>
      </c>
      <c r="AU376" s="184" t="s">
        <v>90</v>
      </c>
      <c r="AV376" s="14" t="s">
        <v>318</v>
      </c>
      <c r="AW376" s="14" t="s">
        <v>36</v>
      </c>
      <c r="AX376" s="14" t="s">
        <v>88</v>
      </c>
      <c r="AY376" s="184" t="s">
        <v>299</v>
      </c>
    </row>
    <row r="377" spans="2:65" s="1" customFormat="1" ht="24.15" customHeight="1">
      <c r="B377" s="32"/>
      <c r="C377" s="158" t="s">
        <v>630</v>
      </c>
      <c r="D377" s="158" t="s">
        <v>340</v>
      </c>
      <c r="E377" s="159" t="s">
        <v>4132</v>
      </c>
      <c r="F377" s="160" t="s">
        <v>4133</v>
      </c>
      <c r="G377" s="161" t="s">
        <v>598</v>
      </c>
      <c r="H377" s="162">
        <v>2</v>
      </c>
      <c r="I377" s="163"/>
      <c r="J377" s="164">
        <f>ROUND(I377*H377,2)</f>
        <v>0</v>
      </c>
      <c r="K377" s="160" t="s">
        <v>3585</v>
      </c>
      <c r="L377" s="165"/>
      <c r="M377" s="166" t="s">
        <v>1</v>
      </c>
      <c r="N377" s="167" t="s">
        <v>46</v>
      </c>
      <c r="P377" s="145">
        <f>O377*H377</f>
        <v>0</v>
      </c>
      <c r="Q377" s="145">
        <v>3.5000000000000001E-3</v>
      </c>
      <c r="R377" s="145">
        <f>Q377*H377</f>
        <v>7.0000000000000001E-3</v>
      </c>
      <c r="S377" s="145">
        <v>0</v>
      </c>
      <c r="T377" s="146">
        <f>S377*H377</f>
        <v>0</v>
      </c>
      <c r="AR377" s="147" t="s">
        <v>337</v>
      </c>
      <c r="AT377" s="147" t="s">
        <v>340</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4309</v>
      </c>
    </row>
    <row r="378" spans="2:65" s="1" customFormat="1" ht="28.8">
      <c r="B378" s="32"/>
      <c r="D378" s="149" t="s">
        <v>308</v>
      </c>
      <c r="F378" s="150" t="s">
        <v>4131</v>
      </c>
      <c r="I378" s="151"/>
      <c r="L378" s="32"/>
      <c r="M378" s="152"/>
      <c r="T378" s="56"/>
      <c r="AT378" s="17" t="s">
        <v>308</v>
      </c>
      <c r="AU378" s="17" t="s">
        <v>90</v>
      </c>
    </row>
    <row r="379" spans="2:65" s="12" customFormat="1" ht="20.399999999999999">
      <c r="B379" s="170"/>
      <c r="D379" s="149" t="s">
        <v>1489</v>
      </c>
      <c r="E379" s="171" t="s">
        <v>1</v>
      </c>
      <c r="F379" s="172" t="s">
        <v>4042</v>
      </c>
      <c r="H379" s="171" t="s">
        <v>1</v>
      </c>
      <c r="I379" s="173"/>
      <c r="L379" s="170"/>
      <c r="M379" s="174"/>
      <c r="T379" s="175"/>
      <c r="AT379" s="171" t="s">
        <v>1489</v>
      </c>
      <c r="AU379" s="171" t="s">
        <v>90</v>
      </c>
      <c r="AV379" s="12" t="s">
        <v>88</v>
      </c>
      <c r="AW379" s="12" t="s">
        <v>36</v>
      </c>
      <c r="AX379" s="12" t="s">
        <v>81</v>
      </c>
      <c r="AY379" s="171" t="s">
        <v>299</v>
      </c>
    </row>
    <row r="380" spans="2:65" s="12" customFormat="1">
      <c r="B380" s="170"/>
      <c r="D380" s="149" t="s">
        <v>1489</v>
      </c>
      <c r="E380" s="171" t="s">
        <v>1</v>
      </c>
      <c r="F380" s="172" t="s">
        <v>4211</v>
      </c>
      <c r="H380" s="171" t="s">
        <v>1</v>
      </c>
      <c r="I380" s="173"/>
      <c r="L380" s="170"/>
      <c r="M380" s="174"/>
      <c r="T380" s="175"/>
      <c r="AT380" s="171" t="s">
        <v>1489</v>
      </c>
      <c r="AU380" s="171" t="s">
        <v>90</v>
      </c>
      <c r="AV380" s="12" t="s">
        <v>88</v>
      </c>
      <c r="AW380" s="12" t="s">
        <v>36</v>
      </c>
      <c r="AX380" s="12" t="s">
        <v>81</v>
      </c>
      <c r="AY380" s="171" t="s">
        <v>299</v>
      </c>
    </row>
    <row r="381" spans="2:65" s="13" customFormat="1">
      <c r="B381" s="176"/>
      <c r="D381" s="149" t="s">
        <v>1489</v>
      </c>
      <c r="E381" s="177" t="s">
        <v>1</v>
      </c>
      <c r="F381" s="178" t="s">
        <v>4065</v>
      </c>
      <c r="H381" s="179">
        <v>2</v>
      </c>
      <c r="I381" s="180"/>
      <c r="L381" s="176"/>
      <c r="M381" s="181"/>
      <c r="T381" s="182"/>
      <c r="AT381" s="177" t="s">
        <v>1489</v>
      </c>
      <c r="AU381" s="177" t="s">
        <v>90</v>
      </c>
      <c r="AV381" s="13" t="s">
        <v>90</v>
      </c>
      <c r="AW381" s="13" t="s">
        <v>36</v>
      </c>
      <c r="AX381" s="13" t="s">
        <v>81</v>
      </c>
      <c r="AY381" s="177" t="s">
        <v>299</v>
      </c>
    </row>
    <row r="382" spans="2:65" s="14" customFormat="1">
      <c r="B382" s="183"/>
      <c r="D382" s="149" t="s">
        <v>1489</v>
      </c>
      <c r="E382" s="184" t="s">
        <v>1</v>
      </c>
      <c r="F382" s="185" t="s">
        <v>1496</v>
      </c>
      <c r="H382" s="186">
        <v>2</v>
      </c>
      <c r="I382" s="187"/>
      <c r="L382" s="183"/>
      <c r="M382" s="188"/>
      <c r="T382" s="189"/>
      <c r="AT382" s="184" t="s">
        <v>1489</v>
      </c>
      <c r="AU382" s="184" t="s">
        <v>90</v>
      </c>
      <c r="AV382" s="14" t="s">
        <v>318</v>
      </c>
      <c r="AW382" s="14" t="s">
        <v>36</v>
      </c>
      <c r="AX382" s="14" t="s">
        <v>88</v>
      </c>
      <c r="AY382" s="184" t="s">
        <v>299</v>
      </c>
    </row>
    <row r="383" spans="2:65" s="1" customFormat="1" ht="16.5" customHeight="1">
      <c r="B383" s="32"/>
      <c r="C383" s="136" t="s">
        <v>634</v>
      </c>
      <c r="D383" s="136" t="s">
        <v>302</v>
      </c>
      <c r="E383" s="137" t="s">
        <v>4142</v>
      </c>
      <c r="F383" s="138" t="s">
        <v>4143</v>
      </c>
      <c r="G383" s="139" t="s">
        <v>598</v>
      </c>
      <c r="H383" s="140">
        <v>1</v>
      </c>
      <c r="I383" s="141"/>
      <c r="J383" s="142">
        <f>ROUND(I383*H383,2)</f>
        <v>0</v>
      </c>
      <c r="K383" s="138" t="s">
        <v>3585</v>
      </c>
      <c r="L383" s="32"/>
      <c r="M383" s="143" t="s">
        <v>1</v>
      </c>
      <c r="N383" s="144" t="s">
        <v>46</v>
      </c>
      <c r="P383" s="145">
        <f>O383*H383</f>
        <v>0</v>
      </c>
      <c r="Q383" s="145">
        <v>1.3600000000000001E-3</v>
      </c>
      <c r="R383" s="145">
        <f>Q383*H383</f>
        <v>1.3600000000000001E-3</v>
      </c>
      <c r="S383" s="145">
        <v>0</v>
      </c>
      <c r="T383" s="146">
        <f>S383*H383</f>
        <v>0</v>
      </c>
      <c r="AR383" s="147" t="s">
        <v>318</v>
      </c>
      <c r="AT383" s="147" t="s">
        <v>302</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4310</v>
      </c>
    </row>
    <row r="384" spans="2:65" s="12" customFormat="1" ht="20.399999999999999">
      <c r="B384" s="170"/>
      <c r="D384" s="149" t="s">
        <v>1489</v>
      </c>
      <c r="E384" s="171" t="s">
        <v>1</v>
      </c>
      <c r="F384" s="172" t="s">
        <v>4042</v>
      </c>
      <c r="H384" s="171" t="s">
        <v>1</v>
      </c>
      <c r="I384" s="173"/>
      <c r="L384" s="170"/>
      <c r="M384" s="174"/>
      <c r="T384" s="175"/>
      <c r="AT384" s="171" t="s">
        <v>1489</v>
      </c>
      <c r="AU384" s="171" t="s">
        <v>90</v>
      </c>
      <c r="AV384" s="12" t="s">
        <v>88</v>
      </c>
      <c r="AW384" s="12" t="s">
        <v>36</v>
      </c>
      <c r="AX384" s="12" t="s">
        <v>81</v>
      </c>
      <c r="AY384" s="171" t="s">
        <v>299</v>
      </c>
    </row>
    <row r="385" spans="2:65" s="13" customFormat="1">
      <c r="B385" s="176"/>
      <c r="D385" s="149" t="s">
        <v>1489</v>
      </c>
      <c r="E385" s="177" t="s">
        <v>1</v>
      </c>
      <c r="F385" s="178" t="s">
        <v>4081</v>
      </c>
      <c r="H385" s="179">
        <v>1</v>
      </c>
      <c r="I385" s="180"/>
      <c r="L385" s="176"/>
      <c r="M385" s="181"/>
      <c r="T385" s="182"/>
      <c r="AT385" s="177" t="s">
        <v>1489</v>
      </c>
      <c r="AU385" s="177" t="s">
        <v>90</v>
      </c>
      <c r="AV385" s="13" t="s">
        <v>90</v>
      </c>
      <c r="AW385" s="13" t="s">
        <v>36</v>
      </c>
      <c r="AX385" s="13" t="s">
        <v>81</v>
      </c>
      <c r="AY385" s="177" t="s">
        <v>299</v>
      </c>
    </row>
    <row r="386" spans="2:65" s="14" customFormat="1">
      <c r="B386" s="183"/>
      <c r="D386" s="149" t="s">
        <v>1489</v>
      </c>
      <c r="E386" s="184" t="s">
        <v>1</v>
      </c>
      <c r="F386" s="185" t="s">
        <v>1496</v>
      </c>
      <c r="H386" s="186">
        <v>1</v>
      </c>
      <c r="I386" s="187"/>
      <c r="L386" s="183"/>
      <c r="M386" s="188"/>
      <c r="T386" s="189"/>
      <c r="AT386" s="184" t="s">
        <v>1489</v>
      </c>
      <c r="AU386" s="184" t="s">
        <v>90</v>
      </c>
      <c r="AV386" s="14" t="s">
        <v>318</v>
      </c>
      <c r="AW386" s="14" t="s">
        <v>36</v>
      </c>
      <c r="AX386" s="14" t="s">
        <v>88</v>
      </c>
      <c r="AY386" s="184" t="s">
        <v>299</v>
      </c>
    </row>
    <row r="387" spans="2:65" s="1" customFormat="1" ht="24.15" customHeight="1">
      <c r="B387" s="32"/>
      <c r="C387" s="158" t="s">
        <v>638</v>
      </c>
      <c r="D387" s="158" t="s">
        <v>340</v>
      </c>
      <c r="E387" s="159" t="s">
        <v>4149</v>
      </c>
      <c r="F387" s="160" t="s">
        <v>4150</v>
      </c>
      <c r="G387" s="161" t="s">
        <v>598</v>
      </c>
      <c r="H387" s="162">
        <v>1</v>
      </c>
      <c r="I387" s="163"/>
      <c r="J387" s="164">
        <f>ROUND(I387*H387,2)</f>
        <v>0</v>
      </c>
      <c r="K387" s="160" t="s">
        <v>3585</v>
      </c>
      <c r="L387" s="165"/>
      <c r="M387" s="166" t="s">
        <v>1</v>
      </c>
      <c r="N387" s="167" t="s">
        <v>46</v>
      </c>
      <c r="P387" s="145">
        <f>O387*H387</f>
        <v>0</v>
      </c>
      <c r="Q387" s="145">
        <v>4.2999999999999997E-2</v>
      </c>
      <c r="R387" s="145">
        <f>Q387*H387</f>
        <v>4.2999999999999997E-2</v>
      </c>
      <c r="S387" s="145">
        <v>0</v>
      </c>
      <c r="T387" s="146">
        <f>S387*H387</f>
        <v>0</v>
      </c>
      <c r="AR387" s="147" t="s">
        <v>337</v>
      </c>
      <c r="AT387" s="147" t="s">
        <v>340</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4311</v>
      </c>
    </row>
    <row r="388" spans="2:65" s="1" customFormat="1" ht="28.8">
      <c r="B388" s="32"/>
      <c r="D388" s="149" t="s">
        <v>308</v>
      </c>
      <c r="F388" s="150" t="s">
        <v>4131</v>
      </c>
      <c r="I388" s="151"/>
      <c r="L388" s="32"/>
      <c r="M388" s="152"/>
      <c r="T388" s="56"/>
      <c r="AT388" s="17" t="s">
        <v>308</v>
      </c>
      <c r="AU388" s="17" t="s">
        <v>90</v>
      </c>
    </row>
    <row r="389" spans="2:65" s="12" customFormat="1" ht="20.399999999999999">
      <c r="B389" s="170"/>
      <c r="D389" s="149" t="s">
        <v>1489</v>
      </c>
      <c r="E389" s="171" t="s">
        <v>1</v>
      </c>
      <c r="F389" s="172" t="s">
        <v>4042</v>
      </c>
      <c r="H389" s="171" t="s">
        <v>1</v>
      </c>
      <c r="I389" s="173"/>
      <c r="L389" s="170"/>
      <c r="M389" s="174"/>
      <c r="T389" s="175"/>
      <c r="AT389" s="171" t="s">
        <v>1489</v>
      </c>
      <c r="AU389" s="171" t="s">
        <v>90</v>
      </c>
      <c r="AV389" s="12" t="s">
        <v>88</v>
      </c>
      <c r="AW389" s="12" t="s">
        <v>36</v>
      </c>
      <c r="AX389" s="12" t="s">
        <v>81</v>
      </c>
      <c r="AY389" s="171" t="s">
        <v>299</v>
      </c>
    </row>
    <row r="390" spans="2:65" s="12" customFormat="1">
      <c r="B390" s="170"/>
      <c r="D390" s="149" t="s">
        <v>1489</v>
      </c>
      <c r="E390" s="171" t="s">
        <v>1</v>
      </c>
      <c r="F390" s="172" t="s">
        <v>4211</v>
      </c>
      <c r="H390" s="171" t="s">
        <v>1</v>
      </c>
      <c r="I390" s="173"/>
      <c r="L390" s="170"/>
      <c r="M390" s="174"/>
      <c r="T390" s="175"/>
      <c r="AT390" s="171" t="s">
        <v>1489</v>
      </c>
      <c r="AU390" s="171" t="s">
        <v>90</v>
      </c>
      <c r="AV390" s="12" t="s">
        <v>88</v>
      </c>
      <c r="AW390" s="12" t="s">
        <v>36</v>
      </c>
      <c r="AX390" s="12" t="s">
        <v>81</v>
      </c>
      <c r="AY390" s="171" t="s">
        <v>299</v>
      </c>
    </row>
    <row r="391" spans="2:65" s="13" customFormat="1">
      <c r="B391" s="176"/>
      <c r="D391" s="149" t="s">
        <v>1489</v>
      </c>
      <c r="E391" s="177" t="s">
        <v>1</v>
      </c>
      <c r="F391" s="178" t="s">
        <v>4081</v>
      </c>
      <c r="H391" s="179">
        <v>1</v>
      </c>
      <c r="I391" s="180"/>
      <c r="L391" s="176"/>
      <c r="M391" s="181"/>
      <c r="T391" s="182"/>
      <c r="AT391" s="177" t="s">
        <v>1489</v>
      </c>
      <c r="AU391" s="177" t="s">
        <v>90</v>
      </c>
      <c r="AV391" s="13" t="s">
        <v>90</v>
      </c>
      <c r="AW391" s="13" t="s">
        <v>36</v>
      </c>
      <c r="AX391" s="13" t="s">
        <v>81</v>
      </c>
      <c r="AY391" s="177" t="s">
        <v>299</v>
      </c>
    </row>
    <row r="392" spans="2:65" s="14" customFormat="1">
      <c r="B392" s="183"/>
      <c r="D392" s="149" t="s">
        <v>1489</v>
      </c>
      <c r="E392" s="184" t="s">
        <v>1</v>
      </c>
      <c r="F392" s="185" t="s">
        <v>1496</v>
      </c>
      <c r="H392" s="186">
        <v>1</v>
      </c>
      <c r="I392" s="187"/>
      <c r="L392" s="183"/>
      <c r="M392" s="188"/>
      <c r="T392" s="189"/>
      <c r="AT392" s="184" t="s">
        <v>1489</v>
      </c>
      <c r="AU392" s="184" t="s">
        <v>90</v>
      </c>
      <c r="AV392" s="14" t="s">
        <v>318</v>
      </c>
      <c r="AW392" s="14" t="s">
        <v>36</v>
      </c>
      <c r="AX392" s="14" t="s">
        <v>88</v>
      </c>
      <c r="AY392" s="184" t="s">
        <v>299</v>
      </c>
    </row>
    <row r="393" spans="2:65" s="1" customFormat="1" ht="16.5" customHeight="1">
      <c r="B393" s="32"/>
      <c r="C393" s="136" t="s">
        <v>644</v>
      </c>
      <c r="D393" s="136" t="s">
        <v>302</v>
      </c>
      <c r="E393" s="137" t="s">
        <v>3795</v>
      </c>
      <c r="F393" s="138" t="s">
        <v>4152</v>
      </c>
      <c r="G393" s="139" t="s">
        <v>598</v>
      </c>
      <c r="H393" s="140">
        <v>2</v>
      </c>
      <c r="I393" s="141"/>
      <c r="J393" s="142">
        <f>ROUND(I393*H393,2)</f>
        <v>0</v>
      </c>
      <c r="K393" s="138" t="s">
        <v>3585</v>
      </c>
      <c r="L393" s="32"/>
      <c r="M393" s="143" t="s">
        <v>1</v>
      </c>
      <c r="N393" s="144" t="s">
        <v>46</v>
      </c>
      <c r="P393" s="145">
        <f>O393*H393</f>
        <v>0</v>
      </c>
      <c r="Q393" s="145">
        <v>0.04</v>
      </c>
      <c r="R393" s="145">
        <f>Q393*H393</f>
        <v>0.08</v>
      </c>
      <c r="S393" s="145">
        <v>0</v>
      </c>
      <c r="T393" s="146">
        <f>S393*H393</f>
        <v>0</v>
      </c>
      <c r="AR393" s="147" t="s">
        <v>318</v>
      </c>
      <c r="AT393" s="147" t="s">
        <v>302</v>
      </c>
      <c r="AU393" s="147" t="s">
        <v>90</v>
      </c>
      <c r="AY393" s="17" t="s">
        <v>299</v>
      </c>
      <c r="BE393" s="148">
        <f>IF(N393="základní",J393,0)</f>
        <v>0</v>
      </c>
      <c r="BF393" s="148">
        <f>IF(N393="snížená",J393,0)</f>
        <v>0</v>
      </c>
      <c r="BG393" s="148">
        <f>IF(N393="zákl. přenesená",J393,0)</f>
        <v>0</v>
      </c>
      <c r="BH393" s="148">
        <f>IF(N393="sníž. přenesená",J393,0)</f>
        <v>0</v>
      </c>
      <c r="BI393" s="148">
        <f>IF(N393="nulová",J393,0)</f>
        <v>0</v>
      </c>
      <c r="BJ393" s="17" t="s">
        <v>88</v>
      </c>
      <c r="BK393" s="148">
        <f>ROUND(I393*H393,2)</f>
        <v>0</v>
      </c>
      <c r="BL393" s="17" t="s">
        <v>318</v>
      </c>
      <c r="BM393" s="147" t="s">
        <v>4312</v>
      </c>
    </row>
    <row r="394" spans="2:65" s="1" customFormat="1" ht="19.2">
      <c r="B394" s="32"/>
      <c r="D394" s="149" t="s">
        <v>308</v>
      </c>
      <c r="F394" s="150" t="s">
        <v>4154</v>
      </c>
      <c r="I394" s="151"/>
      <c r="L394" s="32"/>
      <c r="M394" s="152"/>
      <c r="T394" s="56"/>
      <c r="AT394" s="17" t="s">
        <v>308</v>
      </c>
      <c r="AU394" s="17" t="s">
        <v>90</v>
      </c>
    </row>
    <row r="395" spans="2:65" s="12" customFormat="1" ht="20.399999999999999">
      <c r="B395" s="170"/>
      <c r="D395" s="149" t="s">
        <v>1489</v>
      </c>
      <c r="E395" s="171" t="s">
        <v>1</v>
      </c>
      <c r="F395" s="172" t="s">
        <v>4042</v>
      </c>
      <c r="H395" s="171" t="s">
        <v>1</v>
      </c>
      <c r="I395" s="173"/>
      <c r="L395" s="170"/>
      <c r="M395" s="174"/>
      <c r="T395" s="175"/>
      <c r="AT395" s="171" t="s">
        <v>1489</v>
      </c>
      <c r="AU395" s="171" t="s">
        <v>90</v>
      </c>
      <c r="AV395" s="12" t="s">
        <v>88</v>
      </c>
      <c r="AW395" s="12" t="s">
        <v>36</v>
      </c>
      <c r="AX395" s="12" t="s">
        <v>81</v>
      </c>
      <c r="AY395" s="171" t="s">
        <v>299</v>
      </c>
    </row>
    <row r="396" spans="2:65" s="12" customFormat="1">
      <c r="B396" s="170"/>
      <c r="D396" s="149" t="s">
        <v>1489</v>
      </c>
      <c r="E396" s="171" t="s">
        <v>1</v>
      </c>
      <c r="F396" s="172" t="s">
        <v>4211</v>
      </c>
      <c r="H396" s="171" t="s">
        <v>1</v>
      </c>
      <c r="I396" s="173"/>
      <c r="L396" s="170"/>
      <c r="M396" s="174"/>
      <c r="T396" s="175"/>
      <c r="AT396" s="171" t="s">
        <v>1489</v>
      </c>
      <c r="AU396" s="171" t="s">
        <v>90</v>
      </c>
      <c r="AV396" s="12" t="s">
        <v>88</v>
      </c>
      <c r="AW396" s="12" t="s">
        <v>36</v>
      </c>
      <c r="AX396" s="12" t="s">
        <v>81</v>
      </c>
      <c r="AY396" s="171" t="s">
        <v>299</v>
      </c>
    </row>
    <row r="397" spans="2:65" s="13" customFormat="1">
      <c r="B397" s="176"/>
      <c r="D397" s="149" t="s">
        <v>1489</v>
      </c>
      <c r="E397" s="177" t="s">
        <v>1</v>
      </c>
      <c r="F397" s="178" t="s">
        <v>4313</v>
      </c>
      <c r="H397" s="179">
        <v>2</v>
      </c>
      <c r="I397" s="180"/>
      <c r="L397" s="176"/>
      <c r="M397" s="181"/>
      <c r="T397" s="182"/>
      <c r="AT397" s="177" t="s">
        <v>1489</v>
      </c>
      <c r="AU397" s="177" t="s">
        <v>90</v>
      </c>
      <c r="AV397" s="13" t="s">
        <v>90</v>
      </c>
      <c r="AW397" s="13" t="s">
        <v>36</v>
      </c>
      <c r="AX397" s="13" t="s">
        <v>81</v>
      </c>
      <c r="AY397" s="177" t="s">
        <v>299</v>
      </c>
    </row>
    <row r="398" spans="2:65" s="14" customFormat="1">
      <c r="B398" s="183"/>
      <c r="D398" s="149" t="s">
        <v>1489</v>
      </c>
      <c r="E398" s="184" t="s">
        <v>1</v>
      </c>
      <c r="F398" s="185" t="s">
        <v>1496</v>
      </c>
      <c r="H398" s="186">
        <v>2</v>
      </c>
      <c r="I398" s="187"/>
      <c r="L398" s="183"/>
      <c r="M398" s="188"/>
      <c r="T398" s="189"/>
      <c r="AT398" s="184" t="s">
        <v>1489</v>
      </c>
      <c r="AU398" s="184" t="s">
        <v>90</v>
      </c>
      <c r="AV398" s="14" t="s">
        <v>318</v>
      </c>
      <c r="AW398" s="14" t="s">
        <v>36</v>
      </c>
      <c r="AX398" s="14" t="s">
        <v>88</v>
      </c>
      <c r="AY398" s="184" t="s">
        <v>299</v>
      </c>
    </row>
    <row r="399" spans="2:65" s="1" customFormat="1" ht="24.15" customHeight="1">
      <c r="B399" s="32"/>
      <c r="C399" s="158" t="s">
        <v>649</v>
      </c>
      <c r="D399" s="158" t="s">
        <v>340</v>
      </c>
      <c r="E399" s="159" t="s">
        <v>3798</v>
      </c>
      <c r="F399" s="160" t="s">
        <v>3799</v>
      </c>
      <c r="G399" s="161" t="s">
        <v>598</v>
      </c>
      <c r="H399" s="162">
        <v>2</v>
      </c>
      <c r="I399" s="163"/>
      <c r="J399" s="164">
        <f>ROUND(I399*H399,2)</f>
        <v>0</v>
      </c>
      <c r="K399" s="160" t="s">
        <v>3585</v>
      </c>
      <c r="L399" s="165"/>
      <c r="M399" s="166" t="s">
        <v>1</v>
      </c>
      <c r="N399" s="167" t="s">
        <v>46</v>
      </c>
      <c r="P399" s="145">
        <f>O399*H399</f>
        <v>0</v>
      </c>
      <c r="Q399" s="145">
        <v>1.3299999999999999E-2</v>
      </c>
      <c r="R399" s="145">
        <f>Q399*H399</f>
        <v>2.6599999999999999E-2</v>
      </c>
      <c r="S399" s="145">
        <v>0</v>
      </c>
      <c r="T399" s="146">
        <f>S399*H399</f>
        <v>0</v>
      </c>
      <c r="AR399" s="147" t="s">
        <v>337</v>
      </c>
      <c r="AT399" s="147" t="s">
        <v>340</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4314</v>
      </c>
    </row>
    <row r="400" spans="2:65" s="12" customFormat="1" ht="20.399999999999999">
      <c r="B400" s="170"/>
      <c r="D400" s="149" t="s">
        <v>1489</v>
      </c>
      <c r="E400" s="171" t="s">
        <v>1</v>
      </c>
      <c r="F400" s="172" t="s">
        <v>4042</v>
      </c>
      <c r="H400" s="171" t="s">
        <v>1</v>
      </c>
      <c r="I400" s="173"/>
      <c r="L400" s="170"/>
      <c r="M400" s="174"/>
      <c r="T400" s="175"/>
      <c r="AT400" s="171" t="s">
        <v>1489</v>
      </c>
      <c r="AU400" s="171" t="s">
        <v>90</v>
      </c>
      <c r="AV400" s="12" t="s">
        <v>88</v>
      </c>
      <c r="AW400" s="12" t="s">
        <v>36</v>
      </c>
      <c r="AX400" s="12" t="s">
        <v>81</v>
      </c>
      <c r="AY400" s="171" t="s">
        <v>299</v>
      </c>
    </row>
    <row r="401" spans="2:65" s="12" customFormat="1">
      <c r="B401" s="170"/>
      <c r="D401" s="149" t="s">
        <v>1489</v>
      </c>
      <c r="E401" s="171" t="s">
        <v>1</v>
      </c>
      <c r="F401" s="172" t="s">
        <v>4211</v>
      </c>
      <c r="H401" s="171" t="s">
        <v>1</v>
      </c>
      <c r="I401" s="173"/>
      <c r="L401" s="170"/>
      <c r="M401" s="174"/>
      <c r="T401" s="175"/>
      <c r="AT401" s="171" t="s">
        <v>1489</v>
      </c>
      <c r="AU401" s="171" t="s">
        <v>90</v>
      </c>
      <c r="AV401" s="12" t="s">
        <v>88</v>
      </c>
      <c r="AW401" s="12" t="s">
        <v>36</v>
      </c>
      <c r="AX401" s="12" t="s">
        <v>81</v>
      </c>
      <c r="AY401" s="171" t="s">
        <v>299</v>
      </c>
    </row>
    <row r="402" spans="2:65" s="13" customFormat="1">
      <c r="B402" s="176"/>
      <c r="D402" s="149" t="s">
        <v>1489</v>
      </c>
      <c r="E402" s="177" t="s">
        <v>1</v>
      </c>
      <c r="F402" s="178" t="s">
        <v>4313</v>
      </c>
      <c r="H402" s="179">
        <v>2</v>
      </c>
      <c r="I402" s="180"/>
      <c r="L402" s="176"/>
      <c r="M402" s="181"/>
      <c r="T402" s="182"/>
      <c r="AT402" s="177" t="s">
        <v>1489</v>
      </c>
      <c r="AU402" s="177" t="s">
        <v>90</v>
      </c>
      <c r="AV402" s="13" t="s">
        <v>90</v>
      </c>
      <c r="AW402" s="13" t="s">
        <v>36</v>
      </c>
      <c r="AX402" s="13" t="s">
        <v>81</v>
      </c>
      <c r="AY402" s="177" t="s">
        <v>299</v>
      </c>
    </row>
    <row r="403" spans="2:65" s="14" customFormat="1">
      <c r="B403" s="183"/>
      <c r="D403" s="149" t="s">
        <v>1489</v>
      </c>
      <c r="E403" s="184" t="s">
        <v>1</v>
      </c>
      <c r="F403" s="185" t="s">
        <v>1496</v>
      </c>
      <c r="H403" s="186">
        <v>2</v>
      </c>
      <c r="I403" s="187"/>
      <c r="L403" s="183"/>
      <c r="M403" s="188"/>
      <c r="T403" s="189"/>
      <c r="AT403" s="184" t="s">
        <v>1489</v>
      </c>
      <c r="AU403" s="184" t="s">
        <v>90</v>
      </c>
      <c r="AV403" s="14" t="s">
        <v>318</v>
      </c>
      <c r="AW403" s="14" t="s">
        <v>36</v>
      </c>
      <c r="AX403" s="14" t="s">
        <v>88</v>
      </c>
      <c r="AY403" s="184" t="s">
        <v>299</v>
      </c>
    </row>
    <row r="404" spans="2:65" s="1" customFormat="1" ht="16.5" customHeight="1">
      <c r="B404" s="32"/>
      <c r="C404" s="158" t="s">
        <v>653</v>
      </c>
      <c r="D404" s="158" t="s">
        <v>340</v>
      </c>
      <c r="E404" s="159" t="s">
        <v>3802</v>
      </c>
      <c r="F404" s="160" t="s">
        <v>4158</v>
      </c>
      <c r="G404" s="161" t="s">
        <v>598</v>
      </c>
      <c r="H404" s="162">
        <v>2</v>
      </c>
      <c r="I404" s="163"/>
      <c r="J404" s="164">
        <f>ROUND(I404*H404,2)</f>
        <v>0</v>
      </c>
      <c r="K404" s="160" t="s">
        <v>3585</v>
      </c>
      <c r="L404" s="165"/>
      <c r="M404" s="166" t="s">
        <v>1</v>
      </c>
      <c r="N404" s="167" t="s">
        <v>46</v>
      </c>
      <c r="P404" s="145">
        <f>O404*H404</f>
        <v>0</v>
      </c>
      <c r="Q404" s="145">
        <v>2.9999999999999997E-4</v>
      </c>
      <c r="R404" s="145">
        <f>Q404*H404</f>
        <v>5.9999999999999995E-4</v>
      </c>
      <c r="S404" s="145">
        <v>0</v>
      </c>
      <c r="T404" s="146">
        <f>S404*H404</f>
        <v>0</v>
      </c>
      <c r="AR404" s="147" t="s">
        <v>337</v>
      </c>
      <c r="AT404" s="147" t="s">
        <v>340</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4315</v>
      </c>
    </row>
    <row r="405" spans="2:65" s="12" customFormat="1" ht="20.399999999999999">
      <c r="B405" s="170"/>
      <c r="D405" s="149" t="s">
        <v>1489</v>
      </c>
      <c r="E405" s="171" t="s">
        <v>1</v>
      </c>
      <c r="F405" s="172" t="s">
        <v>4042</v>
      </c>
      <c r="H405" s="171" t="s">
        <v>1</v>
      </c>
      <c r="I405" s="173"/>
      <c r="L405" s="170"/>
      <c r="M405" s="174"/>
      <c r="T405" s="175"/>
      <c r="AT405" s="171" t="s">
        <v>1489</v>
      </c>
      <c r="AU405" s="171" t="s">
        <v>90</v>
      </c>
      <c r="AV405" s="12" t="s">
        <v>88</v>
      </c>
      <c r="AW405" s="12" t="s">
        <v>36</v>
      </c>
      <c r="AX405" s="12" t="s">
        <v>81</v>
      </c>
      <c r="AY405" s="171" t="s">
        <v>299</v>
      </c>
    </row>
    <row r="406" spans="2:65" s="12" customFormat="1">
      <c r="B406" s="170"/>
      <c r="D406" s="149" t="s">
        <v>1489</v>
      </c>
      <c r="E406" s="171" t="s">
        <v>1</v>
      </c>
      <c r="F406" s="172" t="s">
        <v>4211</v>
      </c>
      <c r="H406" s="171" t="s">
        <v>1</v>
      </c>
      <c r="I406" s="173"/>
      <c r="L406" s="170"/>
      <c r="M406" s="174"/>
      <c r="T406" s="175"/>
      <c r="AT406" s="171" t="s">
        <v>1489</v>
      </c>
      <c r="AU406" s="171" t="s">
        <v>90</v>
      </c>
      <c r="AV406" s="12" t="s">
        <v>88</v>
      </c>
      <c r="AW406" s="12" t="s">
        <v>36</v>
      </c>
      <c r="AX406" s="12" t="s">
        <v>81</v>
      </c>
      <c r="AY406" s="171" t="s">
        <v>299</v>
      </c>
    </row>
    <row r="407" spans="2:65" s="13" customFormat="1">
      <c r="B407" s="176"/>
      <c r="D407" s="149" t="s">
        <v>1489</v>
      </c>
      <c r="E407" s="177" t="s">
        <v>1</v>
      </c>
      <c r="F407" s="178" t="s">
        <v>4313</v>
      </c>
      <c r="H407" s="179">
        <v>2</v>
      </c>
      <c r="I407" s="180"/>
      <c r="L407" s="176"/>
      <c r="M407" s="181"/>
      <c r="T407" s="182"/>
      <c r="AT407" s="177" t="s">
        <v>1489</v>
      </c>
      <c r="AU407" s="177" t="s">
        <v>90</v>
      </c>
      <c r="AV407" s="13" t="s">
        <v>90</v>
      </c>
      <c r="AW407" s="13" t="s">
        <v>36</v>
      </c>
      <c r="AX407" s="13" t="s">
        <v>81</v>
      </c>
      <c r="AY407" s="177" t="s">
        <v>299</v>
      </c>
    </row>
    <row r="408" spans="2:65" s="14" customFormat="1">
      <c r="B408" s="183"/>
      <c r="D408" s="149" t="s">
        <v>1489</v>
      </c>
      <c r="E408" s="184" t="s">
        <v>1</v>
      </c>
      <c r="F408" s="185" t="s">
        <v>1496</v>
      </c>
      <c r="H408" s="186">
        <v>2</v>
      </c>
      <c r="I408" s="187"/>
      <c r="L408" s="183"/>
      <c r="M408" s="188"/>
      <c r="T408" s="189"/>
      <c r="AT408" s="184" t="s">
        <v>1489</v>
      </c>
      <c r="AU408" s="184" t="s">
        <v>90</v>
      </c>
      <c r="AV408" s="14" t="s">
        <v>318</v>
      </c>
      <c r="AW408" s="14" t="s">
        <v>36</v>
      </c>
      <c r="AX408" s="14" t="s">
        <v>88</v>
      </c>
      <c r="AY408" s="184" t="s">
        <v>299</v>
      </c>
    </row>
    <row r="409" spans="2:65" s="1" customFormat="1" ht="16.5" customHeight="1">
      <c r="B409" s="32"/>
      <c r="C409" s="136" t="s">
        <v>657</v>
      </c>
      <c r="D409" s="136" t="s">
        <v>302</v>
      </c>
      <c r="E409" s="137" t="s">
        <v>4160</v>
      </c>
      <c r="F409" s="138" t="s">
        <v>4161</v>
      </c>
      <c r="G409" s="139" t="s">
        <v>598</v>
      </c>
      <c r="H409" s="140">
        <v>1</v>
      </c>
      <c r="I409" s="141"/>
      <c r="J409" s="142">
        <f>ROUND(I409*H409,2)</f>
        <v>0</v>
      </c>
      <c r="K409" s="138" t="s">
        <v>3585</v>
      </c>
      <c r="L409" s="32"/>
      <c r="M409" s="143" t="s">
        <v>1</v>
      </c>
      <c r="N409" s="144" t="s">
        <v>46</v>
      </c>
      <c r="P409" s="145">
        <f>O409*H409</f>
        <v>0</v>
      </c>
      <c r="Q409" s="145">
        <v>0.05</v>
      </c>
      <c r="R409" s="145">
        <f>Q409*H409</f>
        <v>0.05</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4316</v>
      </c>
    </row>
    <row r="410" spans="2:65" s="1" customFormat="1" ht="19.2">
      <c r="B410" s="32"/>
      <c r="D410" s="149" t="s">
        <v>308</v>
      </c>
      <c r="F410" s="150" t="s">
        <v>4154</v>
      </c>
      <c r="I410" s="151"/>
      <c r="L410" s="32"/>
      <c r="M410" s="152"/>
      <c r="T410" s="56"/>
      <c r="AT410" s="17" t="s">
        <v>308</v>
      </c>
      <c r="AU410" s="17" t="s">
        <v>90</v>
      </c>
    </row>
    <row r="411" spans="2:65" s="12" customFormat="1" ht="20.399999999999999">
      <c r="B411" s="170"/>
      <c r="D411" s="149" t="s">
        <v>1489</v>
      </c>
      <c r="E411" s="171" t="s">
        <v>1</v>
      </c>
      <c r="F411" s="172" t="s">
        <v>4042</v>
      </c>
      <c r="H411" s="171" t="s">
        <v>1</v>
      </c>
      <c r="I411" s="173"/>
      <c r="L411" s="170"/>
      <c r="M411" s="174"/>
      <c r="T411" s="175"/>
      <c r="AT411" s="171" t="s">
        <v>1489</v>
      </c>
      <c r="AU411" s="171" t="s">
        <v>90</v>
      </c>
      <c r="AV411" s="12" t="s">
        <v>88</v>
      </c>
      <c r="AW411" s="12" t="s">
        <v>36</v>
      </c>
      <c r="AX411" s="12" t="s">
        <v>81</v>
      </c>
      <c r="AY411" s="171" t="s">
        <v>299</v>
      </c>
    </row>
    <row r="412" spans="2:65" s="13" customFormat="1">
      <c r="B412" s="176"/>
      <c r="D412" s="149" t="s">
        <v>1489</v>
      </c>
      <c r="E412" s="177" t="s">
        <v>1</v>
      </c>
      <c r="F412" s="178" t="s">
        <v>4081</v>
      </c>
      <c r="H412" s="179">
        <v>1</v>
      </c>
      <c r="I412" s="180"/>
      <c r="L412" s="176"/>
      <c r="M412" s="181"/>
      <c r="T412" s="182"/>
      <c r="AT412" s="177" t="s">
        <v>1489</v>
      </c>
      <c r="AU412" s="177" t="s">
        <v>90</v>
      </c>
      <c r="AV412" s="13" t="s">
        <v>90</v>
      </c>
      <c r="AW412" s="13" t="s">
        <v>36</v>
      </c>
      <c r="AX412" s="13" t="s">
        <v>81</v>
      </c>
      <c r="AY412" s="177" t="s">
        <v>299</v>
      </c>
    </row>
    <row r="413" spans="2:65" s="14" customFormat="1">
      <c r="B413" s="183"/>
      <c r="D413" s="149" t="s">
        <v>1489</v>
      </c>
      <c r="E413" s="184" t="s">
        <v>1</v>
      </c>
      <c r="F413" s="185" t="s">
        <v>1496</v>
      </c>
      <c r="H413" s="186">
        <v>1</v>
      </c>
      <c r="I413" s="187"/>
      <c r="L413" s="183"/>
      <c r="M413" s="188"/>
      <c r="T413" s="189"/>
      <c r="AT413" s="184" t="s">
        <v>1489</v>
      </c>
      <c r="AU413" s="184" t="s">
        <v>90</v>
      </c>
      <c r="AV413" s="14" t="s">
        <v>318</v>
      </c>
      <c r="AW413" s="14" t="s">
        <v>36</v>
      </c>
      <c r="AX413" s="14" t="s">
        <v>88</v>
      </c>
      <c r="AY413" s="184" t="s">
        <v>299</v>
      </c>
    </row>
    <row r="414" spans="2:65" s="1" customFormat="1" ht="16.5" customHeight="1">
      <c r="B414" s="32"/>
      <c r="C414" s="158" t="s">
        <v>661</v>
      </c>
      <c r="D414" s="158" t="s">
        <v>340</v>
      </c>
      <c r="E414" s="159" t="s">
        <v>4163</v>
      </c>
      <c r="F414" s="160" t="s">
        <v>4164</v>
      </c>
      <c r="G414" s="161" t="s">
        <v>598</v>
      </c>
      <c r="H414" s="162">
        <v>1</v>
      </c>
      <c r="I414" s="163"/>
      <c r="J414" s="164">
        <f>ROUND(I414*H414,2)</f>
        <v>0</v>
      </c>
      <c r="K414" s="160" t="s">
        <v>3585</v>
      </c>
      <c r="L414" s="165"/>
      <c r="M414" s="166" t="s">
        <v>1</v>
      </c>
      <c r="N414" s="167" t="s">
        <v>46</v>
      </c>
      <c r="P414" s="145">
        <f>O414*H414</f>
        <v>0</v>
      </c>
      <c r="Q414" s="145">
        <v>2.9499999999999998E-2</v>
      </c>
      <c r="R414" s="145">
        <f>Q414*H414</f>
        <v>2.9499999999999998E-2</v>
      </c>
      <c r="S414" s="145">
        <v>0</v>
      </c>
      <c r="T414" s="146">
        <f>S414*H414</f>
        <v>0</v>
      </c>
      <c r="AR414" s="147" t="s">
        <v>337</v>
      </c>
      <c r="AT414" s="147" t="s">
        <v>340</v>
      </c>
      <c r="AU414" s="147" t="s">
        <v>90</v>
      </c>
      <c r="AY414" s="17" t="s">
        <v>299</v>
      </c>
      <c r="BE414" s="148">
        <f>IF(N414="základní",J414,0)</f>
        <v>0</v>
      </c>
      <c r="BF414" s="148">
        <f>IF(N414="snížená",J414,0)</f>
        <v>0</v>
      </c>
      <c r="BG414" s="148">
        <f>IF(N414="zákl. přenesená",J414,0)</f>
        <v>0</v>
      </c>
      <c r="BH414" s="148">
        <f>IF(N414="sníž. přenesená",J414,0)</f>
        <v>0</v>
      </c>
      <c r="BI414" s="148">
        <f>IF(N414="nulová",J414,0)</f>
        <v>0</v>
      </c>
      <c r="BJ414" s="17" t="s">
        <v>88</v>
      </c>
      <c r="BK414" s="148">
        <f>ROUND(I414*H414,2)</f>
        <v>0</v>
      </c>
      <c r="BL414" s="17" t="s">
        <v>318</v>
      </c>
      <c r="BM414" s="147" t="s">
        <v>4317</v>
      </c>
    </row>
    <row r="415" spans="2:65" s="12" customFormat="1" ht="20.399999999999999">
      <c r="B415" s="170"/>
      <c r="D415" s="149" t="s">
        <v>1489</v>
      </c>
      <c r="E415" s="171" t="s">
        <v>1</v>
      </c>
      <c r="F415" s="172" t="s">
        <v>4042</v>
      </c>
      <c r="H415" s="171" t="s">
        <v>1</v>
      </c>
      <c r="I415" s="173"/>
      <c r="L415" s="170"/>
      <c r="M415" s="174"/>
      <c r="T415" s="175"/>
      <c r="AT415" s="171" t="s">
        <v>1489</v>
      </c>
      <c r="AU415" s="171" t="s">
        <v>90</v>
      </c>
      <c r="AV415" s="12" t="s">
        <v>88</v>
      </c>
      <c r="AW415" s="12" t="s">
        <v>36</v>
      </c>
      <c r="AX415" s="12" t="s">
        <v>81</v>
      </c>
      <c r="AY415" s="171" t="s">
        <v>299</v>
      </c>
    </row>
    <row r="416" spans="2:65" s="12" customFormat="1">
      <c r="B416" s="170"/>
      <c r="D416" s="149" t="s">
        <v>1489</v>
      </c>
      <c r="E416" s="171" t="s">
        <v>1</v>
      </c>
      <c r="F416" s="172" t="s">
        <v>4211</v>
      </c>
      <c r="H416" s="171" t="s">
        <v>1</v>
      </c>
      <c r="I416" s="173"/>
      <c r="L416" s="170"/>
      <c r="M416" s="174"/>
      <c r="T416" s="175"/>
      <c r="AT416" s="171" t="s">
        <v>1489</v>
      </c>
      <c r="AU416" s="171" t="s">
        <v>90</v>
      </c>
      <c r="AV416" s="12" t="s">
        <v>88</v>
      </c>
      <c r="AW416" s="12" t="s">
        <v>36</v>
      </c>
      <c r="AX416" s="12" t="s">
        <v>81</v>
      </c>
      <c r="AY416" s="171" t="s">
        <v>299</v>
      </c>
    </row>
    <row r="417" spans="2:65" s="13" customFormat="1">
      <c r="B417" s="176"/>
      <c r="D417" s="149" t="s">
        <v>1489</v>
      </c>
      <c r="E417" s="177" t="s">
        <v>1</v>
      </c>
      <c r="F417" s="178" t="s">
        <v>4081</v>
      </c>
      <c r="H417" s="179">
        <v>1</v>
      </c>
      <c r="I417" s="180"/>
      <c r="L417" s="176"/>
      <c r="M417" s="181"/>
      <c r="T417" s="182"/>
      <c r="AT417" s="177" t="s">
        <v>1489</v>
      </c>
      <c r="AU417" s="177" t="s">
        <v>90</v>
      </c>
      <c r="AV417" s="13" t="s">
        <v>90</v>
      </c>
      <c r="AW417" s="13" t="s">
        <v>36</v>
      </c>
      <c r="AX417" s="13" t="s">
        <v>81</v>
      </c>
      <c r="AY417" s="177" t="s">
        <v>299</v>
      </c>
    </row>
    <row r="418" spans="2:65" s="14" customFormat="1">
      <c r="B418" s="183"/>
      <c r="D418" s="149" t="s">
        <v>1489</v>
      </c>
      <c r="E418" s="184" t="s">
        <v>1</v>
      </c>
      <c r="F418" s="185" t="s">
        <v>1496</v>
      </c>
      <c r="H418" s="186">
        <v>1</v>
      </c>
      <c r="I418" s="187"/>
      <c r="L418" s="183"/>
      <c r="M418" s="188"/>
      <c r="T418" s="189"/>
      <c r="AT418" s="184" t="s">
        <v>1489</v>
      </c>
      <c r="AU418" s="184" t="s">
        <v>90</v>
      </c>
      <c r="AV418" s="14" t="s">
        <v>318</v>
      </c>
      <c r="AW418" s="14" t="s">
        <v>36</v>
      </c>
      <c r="AX418" s="14" t="s">
        <v>88</v>
      </c>
      <c r="AY418" s="184" t="s">
        <v>299</v>
      </c>
    </row>
    <row r="419" spans="2:65" s="1" customFormat="1" ht="21.75" customHeight="1">
      <c r="B419" s="32"/>
      <c r="C419" s="158" t="s">
        <v>665</v>
      </c>
      <c r="D419" s="158" t="s">
        <v>340</v>
      </c>
      <c r="E419" s="159" t="s">
        <v>4166</v>
      </c>
      <c r="F419" s="160" t="s">
        <v>4167</v>
      </c>
      <c r="G419" s="161" t="s">
        <v>598</v>
      </c>
      <c r="H419" s="162">
        <v>1</v>
      </c>
      <c r="I419" s="163"/>
      <c r="J419" s="164">
        <f>ROUND(I419*H419,2)</f>
        <v>0</v>
      </c>
      <c r="K419" s="160" t="s">
        <v>3585</v>
      </c>
      <c r="L419" s="165"/>
      <c r="M419" s="166" t="s">
        <v>1</v>
      </c>
      <c r="N419" s="167" t="s">
        <v>46</v>
      </c>
      <c r="P419" s="145">
        <f>O419*H419</f>
        <v>0</v>
      </c>
      <c r="Q419" s="145">
        <v>2.5000000000000001E-3</v>
      </c>
      <c r="R419" s="145">
        <f>Q419*H419</f>
        <v>2.5000000000000001E-3</v>
      </c>
      <c r="S419" s="145">
        <v>0</v>
      </c>
      <c r="T419" s="146">
        <f>S419*H419</f>
        <v>0</v>
      </c>
      <c r="AR419" s="147" t="s">
        <v>337</v>
      </c>
      <c r="AT419" s="147" t="s">
        <v>340</v>
      </c>
      <c r="AU419" s="147" t="s">
        <v>90</v>
      </c>
      <c r="AY419" s="17" t="s">
        <v>299</v>
      </c>
      <c r="BE419" s="148">
        <f>IF(N419="základní",J419,0)</f>
        <v>0</v>
      </c>
      <c r="BF419" s="148">
        <f>IF(N419="snížená",J419,0)</f>
        <v>0</v>
      </c>
      <c r="BG419" s="148">
        <f>IF(N419="zákl. přenesená",J419,0)</f>
        <v>0</v>
      </c>
      <c r="BH419" s="148">
        <f>IF(N419="sníž. přenesená",J419,0)</f>
        <v>0</v>
      </c>
      <c r="BI419" s="148">
        <f>IF(N419="nulová",J419,0)</f>
        <v>0</v>
      </c>
      <c r="BJ419" s="17" t="s">
        <v>88</v>
      </c>
      <c r="BK419" s="148">
        <f>ROUND(I419*H419,2)</f>
        <v>0</v>
      </c>
      <c r="BL419" s="17" t="s">
        <v>318</v>
      </c>
      <c r="BM419" s="147" t="s">
        <v>4318</v>
      </c>
    </row>
    <row r="420" spans="2:65" s="12" customFormat="1" ht="20.399999999999999">
      <c r="B420" s="170"/>
      <c r="D420" s="149" t="s">
        <v>1489</v>
      </c>
      <c r="E420" s="171" t="s">
        <v>1</v>
      </c>
      <c r="F420" s="172" t="s">
        <v>4042</v>
      </c>
      <c r="H420" s="171" t="s">
        <v>1</v>
      </c>
      <c r="I420" s="173"/>
      <c r="L420" s="170"/>
      <c r="M420" s="174"/>
      <c r="T420" s="175"/>
      <c r="AT420" s="171" t="s">
        <v>1489</v>
      </c>
      <c r="AU420" s="171" t="s">
        <v>90</v>
      </c>
      <c r="AV420" s="12" t="s">
        <v>88</v>
      </c>
      <c r="AW420" s="12" t="s">
        <v>36</v>
      </c>
      <c r="AX420" s="12" t="s">
        <v>81</v>
      </c>
      <c r="AY420" s="171" t="s">
        <v>299</v>
      </c>
    </row>
    <row r="421" spans="2:65" s="12" customFormat="1">
      <c r="B421" s="170"/>
      <c r="D421" s="149" t="s">
        <v>1489</v>
      </c>
      <c r="E421" s="171" t="s">
        <v>1</v>
      </c>
      <c r="F421" s="172" t="s">
        <v>4211</v>
      </c>
      <c r="H421" s="171" t="s">
        <v>1</v>
      </c>
      <c r="I421" s="173"/>
      <c r="L421" s="170"/>
      <c r="M421" s="174"/>
      <c r="T421" s="175"/>
      <c r="AT421" s="171" t="s">
        <v>1489</v>
      </c>
      <c r="AU421" s="171" t="s">
        <v>90</v>
      </c>
      <c r="AV421" s="12" t="s">
        <v>88</v>
      </c>
      <c r="AW421" s="12" t="s">
        <v>36</v>
      </c>
      <c r="AX421" s="12" t="s">
        <v>81</v>
      </c>
      <c r="AY421" s="171" t="s">
        <v>299</v>
      </c>
    </row>
    <row r="422" spans="2:65" s="13" customFormat="1">
      <c r="B422" s="176"/>
      <c r="D422" s="149" t="s">
        <v>1489</v>
      </c>
      <c r="E422" s="177" t="s">
        <v>1</v>
      </c>
      <c r="F422" s="178" t="s">
        <v>4081</v>
      </c>
      <c r="H422" s="179">
        <v>1</v>
      </c>
      <c r="I422" s="180"/>
      <c r="L422" s="176"/>
      <c r="M422" s="181"/>
      <c r="T422" s="182"/>
      <c r="AT422" s="177" t="s">
        <v>1489</v>
      </c>
      <c r="AU422" s="177" t="s">
        <v>90</v>
      </c>
      <c r="AV422" s="13" t="s">
        <v>90</v>
      </c>
      <c r="AW422" s="13" t="s">
        <v>36</v>
      </c>
      <c r="AX422" s="13" t="s">
        <v>81</v>
      </c>
      <c r="AY422" s="177" t="s">
        <v>299</v>
      </c>
    </row>
    <row r="423" spans="2:65" s="14" customFormat="1">
      <c r="B423" s="183"/>
      <c r="D423" s="149" t="s">
        <v>1489</v>
      </c>
      <c r="E423" s="184" t="s">
        <v>1</v>
      </c>
      <c r="F423" s="185" t="s">
        <v>1496</v>
      </c>
      <c r="H423" s="186">
        <v>1</v>
      </c>
      <c r="I423" s="187"/>
      <c r="L423" s="183"/>
      <c r="M423" s="188"/>
      <c r="T423" s="189"/>
      <c r="AT423" s="184" t="s">
        <v>1489</v>
      </c>
      <c r="AU423" s="184" t="s">
        <v>90</v>
      </c>
      <c r="AV423" s="14" t="s">
        <v>318</v>
      </c>
      <c r="AW423" s="14" t="s">
        <v>36</v>
      </c>
      <c r="AX423" s="14" t="s">
        <v>88</v>
      </c>
      <c r="AY423" s="184" t="s">
        <v>299</v>
      </c>
    </row>
    <row r="424" spans="2:65" s="1" customFormat="1" ht="16.5" customHeight="1">
      <c r="B424" s="32"/>
      <c r="C424" s="136" t="s">
        <v>669</v>
      </c>
      <c r="D424" s="136" t="s">
        <v>302</v>
      </c>
      <c r="E424" s="137" t="s">
        <v>3881</v>
      </c>
      <c r="F424" s="138" t="s">
        <v>4169</v>
      </c>
      <c r="G424" s="139" t="s">
        <v>647</v>
      </c>
      <c r="H424" s="140">
        <v>56.17</v>
      </c>
      <c r="I424" s="141"/>
      <c r="J424" s="142">
        <f>ROUND(I424*H424,2)</f>
        <v>0</v>
      </c>
      <c r="K424" s="138" t="s">
        <v>3585</v>
      </c>
      <c r="L424" s="32"/>
      <c r="M424" s="143" t="s">
        <v>1</v>
      </c>
      <c r="N424" s="144" t="s">
        <v>46</v>
      </c>
      <c r="P424" s="145">
        <f>O424*H424</f>
        <v>0</v>
      </c>
      <c r="Q424" s="145">
        <v>0</v>
      </c>
      <c r="R424" s="145">
        <f>Q424*H424</f>
        <v>0</v>
      </c>
      <c r="S424" s="145">
        <v>0</v>
      </c>
      <c r="T424" s="146">
        <f>S424*H424</f>
        <v>0</v>
      </c>
      <c r="AR424" s="147" t="s">
        <v>318</v>
      </c>
      <c r="AT424" s="147" t="s">
        <v>302</v>
      </c>
      <c r="AU424" s="147" t="s">
        <v>90</v>
      </c>
      <c r="AY424" s="17" t="s">
        <v>299</v>
      </c>
      <c r="BE424" s="148">
        <f>IF(N424="základní",J424,0)</f>
        <v>0</v>
      </c>
      <c r="BF424" s="148">
        <f>IF(N424="snížená",J424,0)</f>
        <v>0</v>
      </c>
      <c r="BG424" s="148">
        <f>IF(N424="zákl. přenesená",J424,0)</f>
        <v>0</v>
      </c>
      <c r="BH424" s="148">
        <f>IF(N424="sníž. přenesená",J424,0)</f>
        <v>0</v>
      </c>
      <c r="BI424" s="148">
        <f>IF(N424="nulová",J424,0)</f>
        <v>0</v>
      </c>
      <c r="BJ424" s="17" t="s">
        <v>88</v>
      </c>
      <c r="BK424" s="148">
        <f>ROUND(I424*H424,2)</f>
        <v>0</v>
      </c>
      <c r="BL424" s="17" t="s">
        <v>318</v>
      </c>
      <c r="BM424" s="147" t="s">
        <v>4319</v>
      </c>
    </row>
    <row r="425" spans="2:65" s="12" customFormat="1">
      <c r="B425" s="170"/>
      <c r="D425" s="149" t="s">
        <v>1489</v>
      </c>
      <c r="E425" s="171" t="s">
        <v>1</v>
      </c>
      <c r="F425" s="172" t="s">
        <v>4211</v>
      </c>
      <c r="H425" s="171" t="s">
        <v>1</v>
      </c>
      <c r="I425" s="173"/>
      <c r="L425" s="170"/>
      <c r="M425" s="174"/>
      <c r="T425" s="175"/>
      <c r="AT425" s="171" t="s">
        <v>1489</v>
      </c>
      <c r="AU425" s="171" t="s">
        <v>90</v>
      </c>
      <c r="AV425" s="12" t="s">
        <v>88</v>
      </c>
      <c r="AW425" s="12" t="s">
        <v>36</v>
      </c>
      <c r="AX425" s="12" t="s">
        <v>81</v>
      </c>
      <c r="AY425" s="171" t="s">
        <v>299</v>
      </c>
    </row>
    <row r="426" spans="2:65" s="13" customFormat="1">
      <c r="B426" s="176"/>
      <c r="D426" s="149" t="s">
        <v>1489</v>
      </c>
      <c r="E426" s="177" t="s">
        <v>1</v>
      </c>
      <c r="F426" s="178" t="s">
        <v>4320</v>
      </c>
      <c r="H426" s="179">
        <v>56.17</v>
      </c>
      <c r="I426" s="180"/>
      <c r="L426" s="176"/>
      <c r="M426" s="181"/>
      <c r="T426" s="182"/>
      <c r="AT426" s="177" t="s">
        <v>1489</v>
      </c>
      <c r="AU426" s="177" t="s">
        <v>90</v>
      </c>
      <c r="AV426" s="13" t="s">
        <v>90</v>
      </c>
      <c r="AW426" s="13" t="s">
        <v>36</v>
      </c>
      <c r="AX426" s="13" t="s">
        <v>81</v>
      </c>
      <c r="AY426" s="177" t="s">
        <v>299</v>
      </c>
    </row>
    <row r="427" spans="2:65" s="14" customFormat="1">
      <c r="B427" s="183"/>
      <c r="D427" s="149" t="s">
        <v>1489</v>
      </c>
      <c r="E427" s="184" t="s">
        <v>1</v>
      </c>
      <c r="F427" s="185" t="s">
        <v>1496</v>
      </c>
      <c r="H427" s="186">
        <v>56.17</v>
      </c>
      <c r="I427" s="187"/>
      <c r="L427" s="183"/>
      <c r="M427" s="188"/>
      <c r="T427" s="189"/>
      <c r="AT427" s="184" t="s">
        <v>1489</v>
      </c>
      <c r="AU427" s="184" t="s">
        <v>90</v>
      </c>
      <c r="AV427" s="14" t="s">
        <v>318</v>
      </c>
      <c r="AW427" s="14" t="s">
        <v>36</v>
      </c>
      <c r="AX427" s="14" t="s">
        <v>88</v>
      </c>
      <c r="AY427" s="184" t="s">
        <v>299</v>
      </c>
    </row>
    <row r="428" spans="2:65" s="1" customFormat="1" ht="24.15" customHeight="1">
      <c r="B428" s="32"/>
      <c r="C428" s="136" t="s">
        <v>673</v>
      </c>
      <c r="D428" s="136" t="s">
        <v>302</v>
      </c>
      <c r="E428" s="137" t="s">
        <v>3792</v>
      </c>
      <c r="F428" s="138" t="s">
        <v>3793</v>
      </c>
      <c r="G428" s="139" t="s">
        <v>647</v>
      </c>
      <c r="H428" s="140">
        <v>56.17</v>
      </c>
      <c r="I428" s="141"/>
      <c r="J428" s="142">
        <f>ROUND(I428*H428,2)</f>
        <v>0</v>
      </c>
      <c r="K428" s="138" t="s">
        <v>3585</v>
      </c>
      <c r="L428" s="32"/>
      <c r="M428" s="143" t="s">
        <v>1</v>
      </c>
      <c r="N428" s="144" t="s">
        <v>46</v>
      </c>
      <c r="P428" s="145">
        <f>O428*H428</f>
        <v>0</v>
      </c>
      <c r="Q428" s="145">
        <v>0</v>
      </c>
      <c r="R428" s="145">
        <f>Q428*H428</f>
        <v>0</v>
      </c>
      <c r="S428" s="145">
        <v>0</v>
      </c>
      <c r="T428" s="146">
        <f>S428*H428</f>
        <v>0</v>
      </c>
      <c r="AR428" s="147" t="s">
        <v>318</v>
      </c>
      <c r="AT428" s="147" t="s">
        <v>302</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4321</v>
      </c>
    </row>
    <row r="429" spans="2:65" s="12" customFormat="1">
      <c r="B429" s="170"/>
      <c r="D429" s="149" t="s">
        <v>1489</v>
      </c>
      <c r="E429" s="171" t="s">
        <v>1</v>
      </c>
      <c r="F429" s="172" t="s">
        <v>4211</v>
      </c>
      <c r="H429" s="171" t="s">
        <v>1</v>
      </c>
      <c r="I429" s="173"/>
      <c r="L429" s="170"/>
      <c r="M429" s="174"/>
      <c r="T429" s="175"/>
      <c r="AT429" s="171" t="s">
        <v>1489</v>
      </c>
      <c r="AU429" s="171" t="s">
        <v>90</v>
      </c>
      <c r="AV429" s="12" t="s">
        <v>88</v>
      </c>
      <c r="AW429" s="12" t="s">
        <v>36</v>
      </c>
      <c r="AX429" s="12" t="s">
        <v>81</v>
      </c>
      <c r="AY429" s="171" t="s">
        <v>299</v>
      </c>
    </row>
    <row r="430" spans="2:65" s="13" customFormat="1">
      <c r="B430" s="176"/>
      <c r="D430" s="149" t="s">
        <v>1489</v>
      </c>
      <c r="E430" s="177" t="s">
        <v>1</v>
      </c>
      <c r="F430" s="178" t="s">
        <v>4320</v>
      </c>
      <c r="H430" s="179">
        <v>56.17</v>
      </c>
      <c r="I430" s="180"/>
      <c r="L430" s="176"/>
      <c r="M430" s="181"/>
      <c r="T430" s="182"/>
      <c r="AT430" s="177" t="s">
        <v>1489</v>
      </c>
      <c r="AU430" s="177" t="s">
        <v>90</v>
      </c>
      <c r="AV430" s="13" t="s">
        <v>90</v>
      </c>
      <c r="AW430" s="13" t="s">
        <v>36</v>
      </c>
      <c r="AX430" s="13" t="s">
        <v>81</v>
      </c>
      <c r="AY430" s="177" t="s">
        <v>299</v>
      </c>
    </row>
    <row r="431" spans="2:65" s="14" customFormat="1">
      <c r="B431" s="183"/>
      <c r="D431" s="149" t="s">
        <v>1489</v>
      </c>
      <c r="E431" s="184" t="s">
        <v>1</v>
      </c>
      <c r="F431" s="185" t="s">
        <v>1496</v>
      </c>
      <c r="H431" s="186">
        <v>56.17</v>
      </c>
      <c r="I431" s="187"/>
      <c r="L431" s="183"/>
      <c r="M431" s="188"/>
      <c r="T431" s="189"/>
      <c r="AT431" s="184" t="s">
        <v>1489</v>
      </c>
      <c r="AU431" s="184" t="s">
        <v>90</v>
      </c>
      <c r="AV431" s="14" t="s">
        <v>318</v>
      </c>
      <c r="AW431" s="14" t="s">
        <v>36</v>
      </c>
      <c r="AX431" s="14" t="s">
        <v>88</v>
      </c>
      <c r="AY431" s="184" t="s">
        <v>299</v>
      </c>
    </row>
    <row r="432" spans="2:65" s="1" customFormat="1" ht="24.15" customHeight="1">
      <c r="B432" s="32"/>
      <c r="C432" s="136" t="s">
        <v>677</v>
      </c>
      <c r="D432" s="136" t="s">
        <v>302</v>
      </c>
      <c r="E432" s="137" t="s">
        <v>1746</v>
      </c>
      <c r="F432" s="138" t="s">
        <v>1747</v>
      </c>
      <c r="G432" s="139" t="s">
        <v>598</v>
      </c>
      <c r="H432" s="140">
        <v>1</v>
      </c>
      <c r="I432" s="141"/>
      <c r="J432" s="142">
        <f>ROUND(I432*H432,2)</f>
        <v>0</v>
      </c>
      <c r="K432" s="138" t="s">
        <v>3585</v>
      </c>
      <c r="L432" s="32"/>
      <c r="M432" s="143" t="s">
        <v>1</v>
      </c>
      <c r="N432" s="144" t="s">
        <v>46</v>
      </c>
      <c r="P432" s="145">
        <f>O432*H432</f>
        <v>0</v>
      </c>
      <c r="Q432" s="145">
        <v>0.45937</v>
      </c>
      <c r="R432" s="145">
        <f>Q432*H432</f>
        <v>0.45937</v>
      </c>
      <c r="S432" s="145">
        <v>0</v>
      </c>
      <c r="T432" s="146">
        <f>S432*H432</f>
        <v>0</v>
      </c>
      <c r="AR432" s="147" t="s">
        <v>318</v>
      </c>
      <c r="AT432" s="147" t="s">
        <v>302</v>
      </c>
      <c r="AU432" s="147" t="s">
        <v>90</v>
      </c>
      <c r="AY432" s="17" t="s">
        <v>299</v>
      </c>
      <c r="BE432" s="148">
        <f>IF(N432="základní",J432,0)</f>
        <v>0</v>
      </c>
      <c r="BF432" s="148">
        <f>IF(N432="snížená",J432,0)</f>
        <v>0</v>
      </c>
      <c r="BG432" s="148">
        <f>IF(N432="zákl. přenesená",J432,0)</f>
        <v>0</v>
      </c>
      <c r="BH432" s="148">
        <f>IF(N432="sníž. přenesená",J432,0)</f>
        <v>0</v>
      </c>
      <c r="BI432" s="148">
        <f>IF(N432="nulová",J432,0)</f>
        <v>0</v>
      </c>
      <c r="BJ432" s="17" t="s">
        <v>88</v>
      </c>
      <c r="BK432" s="148">
        <f>ROUND(I432*H432,2)</f>
        <v>0</v>
      </c>
      <c r="BL432" s="17" t="s">
        <v>318</v>
      </c>
      <c r="BM432" s="147" t="s">
        <v>4322</v>
      </c>
    </row>
    <row r="433" spans="2:65" s="12" customFormat="1">
      <c r="B433" s="170"/>
      <c r="D433" s="149" t="s">
        <v>1489</v>
      </c>
      <c r="E433" s="171" t="s">
        <v>1</v>
      </c>
      <c r="F433" s="172" t="s">
        <v>4211</v>
      </c>
      <c r="H433" s="171" t="s">
        <v>1</v>
      </c>
      <c r="I433" s="173"/>
      <c r="L433" s="170"/>
      <c r="M433" s="174"/>
      <c r="T433" s="175"/>
      <c r="AT433" s="171" t="s">
        <v>1489</v>
      </c>
      <c r="AU433" s="171" t="s">
        <v>90</v>
      </c>
      <c r="AV433" s="12" t="s">
        <v>88</v>
      </c>
      <c r="AW433" s="12" t="s">
        <v>36</v>
      </c>
      <c r="AX433" s="12" t="s">
        <v>81</v>
      </c>
      <c r="AY433" s="171" t="s">
        <v>299</v>
      </c>
    </row>
    <row r="434" spans="2:65" s="13" customFormat="1">
      <c r="B434" s="176"/>
      <c r="D434" s="149" t="s">
        <v>1489</v>
      </c>
      <c r="E434" s="177" t="s">
        <v>1</v>
      </c>
      <c r="F434" s="178" t="s">
        <v>4081</v>
      </c>
      <c r="H434" s="179">
        <v>1</v>
      </c>
      <c r="I434" s="180"/>
      <c r="L434" s="176"/>
      <c r="M434" s="181"/>
      <c r="T434" s="182"/>
      <c r="AT434" s="177" t="s">
        <v>1489</v>
      </c>
      <c r="AU434" s="177" t="s">
        <v>90</v>
      </c>
      <c r="AV434" s="13" t="s">
        <v>90</v>
      </c>
      <c r="AW434" s="13" t="s">
        <v>36</v>
      </c>
      <c r="AX434" s="13" t="s">
        <v>81</v>
      </c>
      <c r="AY434" s="177" t="s">
        <v>299</v>
      </c>
    </row>
    <row r="435" spans="2:65" s="14" customFormat="1">
      <c r="B435" s="183"/>
      <c r="D435" s="149" t="s">
        <v>1489</v>
      </c>
      <c r="E435" s="184" t="s">
        <v>1</v>
      </c>
      <c r="F435" s="185" t="s">
        <v>1496</v>
      </c>
      <c r="H435" s="186">
        <v>1</v>
      </c>
      <c r="I435" s="187"/>
      <c r="L435" s="183"/>
      <c r="M435" s="188"/>
      <c r="T435" s="189"/>
      <c r="AT435" s="184" t="s">
        <v>1489</v>
      </c>
      <c r="AU435" s="184" t="s">
        <v>90</v>
      </c>
      <c r="AV435" s="14" t="s">
        <v>318</v>
      </c>
      <c r="AW435" s="14" t="s">
        <v>36</v>
      </c>
      <c r="AX435" s="14" t="s">
        <v>88</v>
      </c>
      <c r="AY435" s="184" t="s">
        <v>299</v>
      </c>
    </row>
    <row r="436" spans="2:65" s="1" customFormat="1" ht="16.5" customHeight="1">
      <c r="B436" s="32"/>
      <c r="C436" s="136" t="s">
        <v>681</v>
      </c>
      <c r="D436" s="136" t="s">
        <v>302</v>
      </c>
      <c r="E436" s="137" t="s">
        <v>3808</v>
      </c>
      <c r="F436" s="138" t="s">
        <v>3809</v>
      </c>
      <c r="G436" s="139" t="s">
        <v>647</v>
      </c>
      <c r="H436" s="140">
        <v>56.17</v>
      </c>
      <c r="I436" s="141"/>
      <c r="J436" s="142">
        <f>ROUND(I436*H436,2)</f>
        <v>0</v>
      </c>
      <c r="K436" s="138" t="s">
        <v>3585</v>
      </c>
      <c r="L436" s="32"/>
      <c r="M436" s="143" t="s">
        <v>1</v>
      </c>
      <c r="N436" s="144" t="s">
        <v>46</v>
      </c>
      <c r="P436" s="145">
        <f>O436*H436</f>
        <v>0</v>
      </c>
      <c r="Q436" s="145">
        <v>1.9000000000000001E-4</v>
      </c>
      <c r="R436" s="145">
        <f>Q436*H436</f>
        <v>1.0672300000000001E-2</v>
      </c>
      <c r="S436" s="145">
        <v>0</v>
      </c>
      <c r="T436" s="146">
        <f>S436*H436</f>
        <v>0</v>
      </c>
      <c r="AR436" s="147" t="s">
        <v>318</v>
      </c>
      <c r="AT436" s="147" t="s">
        <v>302</v>
      </c>
      <c r="AU436" s="147" t="s">
        <v>90</v>
      </c>
      <c r="AY436" s="17" t="s">
        <v>299</v>
      </c>
      <c r="BE436" s="148">
        <f>IF(N436="základní",J436,0)</f>
        <v>0</v>
      </c>
      <c r="BF436" s="148">
        <f>IF(N436="snížená",J436,0)</f>
        <v>0</v>
      </c>
      <c r="BG436" s="148">
        <f>IF(N436="zákl. přenesená",J436,0)</f>
        <v>0</v>
      </c>
      <c r="BH436" s="148">
        <f>IF(N436="sníž. přenesená",J436,0)</f>
        <v>0</v>
      </c>
      <c r="BI436" s="148">
        <f>IF(N436="nulová",J436,0)</f>
        <v>0</v>
      </c>
      <c r="BJ436" s="17" t="s">
        <v>88</v>
      </c>
      <c r="BK436" s="148">
        <f>ROUND(I436*H436,2)</f>
        <v>0</v>
      </c>
      <c r="BL436" s="17" t="s">
        <v>318</v>
      </c>
      <c r="BM436" s="147" t="s">
        <v>4323</v>
      </c>
    </row>
    <row r="437" spans="2:65" s="12" customFormat="1" ht="20.399999999999999">
      <c r="B437" s="170"/>
      <c r="D437" s="149" t="s">
        <v>1489</v>
      </c>
      <c r="E437" s="171" t="s">
        <v>1</v>
      </c>
      <c r="F437" s="172" t="s">
        <v>4178</v>
      </c>
      <c r="H437" s="171" t="s">
        <v>1</v>
      </c>
      <c r="I437" s="173"/>
      <c r="L437" s="170"/>
      <c r="M437" s="174"/>
      <c r="T437" s="175"/>
      <c r="AT437" s="171" t="s">
        <v>1489</v>
      </c>
      <c r="AU437" s="171" t="s">
        <v>90</v>
      </c>
      <c r="AV437" s="12" t="s">
        <v>88</v>
      </c>
      <c r="AW437" s="12" t="s">
        <v>36</v>
      </c>
      <c r="AX437" s="12" t="s">
        <v>81</v>
      </c>
      <c r="AY437" s="171" t="s">
        <v>299</v>
      </c>
    </row>
    <row r="438" spans="2:65" s="12" customFormat="1">
      <c r="B438" s="170"/>
      <c r="D438" s="149" t="s">
        <v>1489</v>
      </c>
      <c r="E438" s="171" t="s">
        <v>1</v>
      </c>
      <c r="F438" s="172" t="s">
        <v>4211</v>
      </c>
      <c r="H438" s="171" t="s">
        <v>1</v>
      </c>
      <c r="I438" s="173"/>
      <c r="L438" s="170"/>
      <c r="M438" s="174"/>
      <c r="T438" s="175"/>
      <c r="AT438" s="171" t="s">
        <v>1489</v>
      </c>
      <c r="AU438" s="171" t="s">
        <v>90</v>
      </c>
      <c r="AV438" s="12" t="s">
        <v>88</v>
      </c>
      <c r="AW438" s="12" t="s">
        <v>36</v>
      </c>
      <c r="AX438" s="12" t="s">
        <v>81</v>
      </c>
      <c r="AY438" s="171" t="s">
        <v>299</v>
      </c>
    </row>
    <row r="439" spans="2:65" s="13" customFormat="1">
      <c r="B439" s="176"/>
      <c r="D439" s="149" t="s">
        <v>1489</v>
      </c>
      <c r="E439" s="177" t="s">
        <v>1</v>
      </c>
      <c r="F439" s="178" t="s">
        <v>4324</v>
      </c>
      <c r="H439" s="179">
        <v>56.17</v>
      </c>
      <c r="I439" s="180"/>
      <c r="L439" s="176"/>
      <c r="M439" s="181"/>
      <c r="T439" s="182"/>
      <c r="AT439" s="177" t="s">
        <v>1489</v>
      </c>
      <c r="AU439" s="177" t="s">
        <v>90</v>
      </c>
      <c r="AV439" s="13" t="s">
        <v>90</v>
      </c>
      <c r="AW439" s="13" t="s">
        <v>36</v>
      </c>
      <c r="AX439" s="13" t="s">
        <v>81</v>
      </c>
      <c r="AY439" s="177" t="s">
        <v>299</v>
      </c>
    </row>
    <row r="440" spans="2:65" s="14" customFormat="1">
      <c r="B440" s="183"/>
      <c r="D440" s="149" t="s">
        <v>1489</v>
      </c>
      <c r="E440" s="184" t="s">
        <v>1</v>
      </c>
      <c r="F440" s="185" t="s">
        <v>1496</v>
      </c>
      <c r="H440" s="186">
        <v>56.17</v>
      </c>
      <c r="I440" s="187"/>
      <c r="L440" s="183"/>
      <c r="M440" s="188"/>
      <c r="T440" s="189"/>
      <c r="AT440" s="184" t="s">
        <v>1489</v>
      </c>
      <c r="AU440" s="184" t="s">
        <v>90</v>
      </c>
      <c r="AV440" s="14" t="s">
        <v>318</v>
      </c>
      <c r="AW440" s="14" t="s">
        <v>36</v>
      </c>
      <c r="AX440" s="14" t="s">
        <v>88</v>
      </c>
      <c r="AY440" s="184" t="s">
        <v>299</v>
      </c>
    </row>
    <row r="441" spans="2:65" s="1" customFormat="1" ht="16.5" customHeight="1">
      <c r="B441" s="32"/>
      <c r="C441" s="136" t="s">
        <v>685</v>
      </c>
      <c r="D441" s="136" t="s">
        <v>302</v>
      </c>
      <c r="E441" s="137" t="s">
        <v>3811</v>
      </c>
      <c r="F441" s="138" t="s">
        <v>4180</v>
      </c>
      <c r="G441" s="139" t="s">
        <v>647</v>
      </c>
      <c r="H441" s="140">
        <v>56.17</v>
      </c>
      <c r="I441" s="141"/>
      <c r="J441" s="142">
        <f>ROUND(I441*H441,2)</f>
        <v>0</v>
      </c>
      <c r="K441" s="138" t="s">
        <v>3585</v>
      </c>
      <c r="L441" s="32"/>
      <c r="M441" s="143" t="s">
        <v>1</v>
      </c>
      <c r="N441" s="144" t="s">
        <v>46</v>
      </c>
      <c r="P441" s="145">
        <f>O441*H441</f>
        <v>0</v>
      </c>
      <c r="Q441" s="145">
        <v>6.9999999999999994E-5</v>
      </c>
      <c r="R441" s="145">
        <f>Q441*H441</f>
        <v>3.9318999999999995E-3</v>
      </c>
      <c r="S441" s="145">
        <v>0</v>
      </c>
      <c r="T441" s="146">
        <f>S441*H441</f>
        <v>0</v>
      </c>
      <c r="AR441" s="147" t="s">
        <v>318</v>
      </c>
      <c r="AT441" s="147" t="s">
        <v>302</v>
      </c>
      <c r="AU441" s="147" t="s">
        <v>90</v>
      </c>
      <c r="AY441" s="17" t="s">
        <v>299</v>
      </c>
      <c r="BE441" s="148">
        <f>IF(N441="základní",J441,0)</f>
        <v>0</v>
      </c>
      <c r="BF441" s="148">
        <f>IF(N441="snížená",J441,0)</f>
        <v>0</v>
      </c>
      <c r="BG441" s="148">
        <f>IF(N441="zákl. přenesená",J441,0)</f>
        <v>0</v>
      </c>
      <c r="BH441" s="148">
        <f>IF(N441="sníž. přenesená",J441,0)</f>
        <v>0</v>
      </c>
      <c r="BI441" s="148">
        <f>IF(N441="nulová",J441,0)</f>
        <v>0</v>
      </c>
      <c r="BJ441" s="17" t="s">
        <v>88</v>
      </c>
      <c r="BK441" s="148">
        <f>ROUND(I441*H441,2)</f>
        <v>0</v>
      </c>
      <c r="BL441" s="17" t="s">
        <v>318</v>
      </c>
      <c r="BM441" s="147" t="s">
        <v>4325</v>
      </c>
    </row>
    <row r="442" spans="2:65" s="12" customFormat="1" ht="20.399999999999999">
      <c r="B442" s="170"/>
      <c r="D442" s="149" t="s">
        <v>1489</v>
      </c>
      <c r="E442" s="171" t="s">
        <v>1</v>
      </c>
      <c r="F442" s="172" t="s">
        <v>4178</v>
      </c>
      <c r="H442" s="171" t="s">
        <v>1</v>
      </c>
      <c r="I442" s="173"/>
      <c r="L442" s="170"/>
      <c r="M442" s="174"/>
      <c r="T442" s="175"/>
      <c r="AT442" s="171" t="s">
        <v>1489</v>
      </c>
      <c r="AU442" s="171" t="s">
        <v>90</v>
      </c>
      <c r="AV442" s="12" t="s">
        <v>88</v>
      </c>
      <c r="AW442" s="12" t="s">
        <v>36</v>
      </c>
      <c r="AX442" s="12" t="s">
        <v>81</v>
      </c>
      <c r="AY442" s="171" t="s">
        <v>299</v>
      </c>
    </row>
    <row r="443" spans="2:65" s="12" customFormat="1">
      <c r="B443" s="170"/>
      <c r="D443" s="149" t="s">
        <v>1489</v>
      </c>
      <c r="E443" s="171" t="s">
        <v>1</v>
      </c>
      <c r="F443" s="172" t="s">
        <v>4211</v>
      </c>
      <c r="H443" s="171" t="s">
        <v>1</v>
      </c>
      <c r="I443" s="173"/>
      <c r="L443" s="170"/>
      <c r="M443" s="174"/>
      <c r="T443" s="175"/>
      <c r="AT443" s="171" t="s">
        <v>1489</v>
      </c>
      <c r="AU443" s="171" t="s">
        <v>90</v>
      </c>
      <c r="AV443" s="12" t="s">
        <v>88</v>
      </c>
      <c r="AW443" s="12" t="s">
        <v>36</v>
      </c>
      <c r="AX443" s="12" t="s">
        <v>81</v>
      </c>
      <c r="AY443" s="171" t="s">
        <v>299</v>
      </c>
    </row>
    <row r="444" spans="2:65" s="13" customFormat="1">
      <c r="B444" s="176"/>
      <c r="D444" s="149" t="s">
        <v>1489</v>
      </c>
      <c r="E444" s="177" t="s">
        <v>1</v>
      </c>
      <c r="F444" s="178" t="s">
        <v>4324</v>
      </c>
      <c r="H444" s="179">
        <v>56.17</v>
      </c>
      <c r="I444" s="180"/>
      <c r="L444" s="176"/>
      <c r="M444" s="181"/>
      <c r="T444" s="182"/>
      <c r="AT444" s="177" t="s">
        <v>1489</v>
      </c>
      <c r="AU444" s="177" t="s">
        <v>90</v>
      </c>
      <c r="AV444" s="13" t="s">
        <v>90</v>
      </c>
      <c r="AW444" s="13" t="s">
        <v>36</v>
      </c>
      <c r="AX444" s="13" t="s">
        <v>81</v>
      </c>
      <c r="AY444" s="177" t="s">
        <v>299</v>
      </c>
    </row>
    <row r="445" spans="2:65" s="14" customFormat="1">
      <c r="B445" s="183"/>
      <c r="D445" s="149" t="s">
        <v>1489</v>
      </c>
      <c r="E445" s="184" t="s">
        <v>1</v>
      </c>
      <c r="F445" s="185" t="s">
        <v>1496</v>
      </c>
      <c r="H445" s="186">
        <v>56.17</v>
      </c>
      <c r="I445" s="187"/>
      <c r="L445" s="183"/>
      <c r="M445" s="188"/>
      <c r="T445" s="189"/>
      <c r="AT445" s="184" t="s">
        <v>1489</v>
      </c>
      <c r="AU445" s="184" t="s">
        <v>90</v>
      </c>
      <c r="AV445" s="14" t="s">
        <v>318</v>
      </c>
      <c r="AW445" s="14" t="s">
        <v>36</v>
      </c>
      <c r="AX445" s="14" t="s">
        <v>88</v>
      </c>
      <c r="AY445" s="184" t="s">
        <v>299</v>
      </c>
    </row>
    <row r="446" spans="2:65" s="11" customFormat="1" ht="22.95" customHeight="1">
      <c r="B446" s="124"/>
      <c r="D446" s="125" t="s">
        <v>80</v>
      </c>
      <c r="E446" s="134" t="s">
        <v>1789</v>
      </c>
      <c r="F446" s="134" t="s">
        <v>1790</v>
      </c>
      <c r="I446" s="127"/>
      <c r="J446" s="135">
        <f>BK446</f>
        <v>0</v>
      </c>
      <c r="L446" s="124"/>
      <c r="M446" s="129"/>
      <c r="P446" s="130">
        <f>P447</f>
        <v>0</v>
      </c>
      <c r="R446" s="130">
        <f>R447</f>
        <v>0</v>
      </c>
      <c r="T446" s="131">
        <f>T447</f>
        <v>0</v>
      </c>
      <c r="AR446" s="125" t="s">
        <v>88</v>
      </c>
      <c r="AT446" s="132" t="s">
        <v>80</v>
      </c>
      <c r="AU446" s="132" t="s">
        <v>88</v>
      </c>
      <c r="AY446" s="125" t="s">
        <v>299</v>
      </c>
      <c r="BK446" s="133">
        <f>BK447</f>
        <v>0</v>
      </c>
    </row>
    <row r="447" spans="2:65" s="1" customFormat="1" ht="24.15" customHeight="1">
      <c r="B447" s="32"/>
      <c r="C447" s="136" t="s">
        <v>689</v>
      </c>
      <c r="D447" s="136" t="s">
        <v>302</v>
      </c>
      <c r="E447" s="137" t="s">
        <v>1791</v>
      </c>
      <c r="F447" s="138" t="s">
        <v>1792</v>
      </c>
      <c r="G447" s="139" t="s">
        <v>1636</v>
      </c>
      <c r="H447" s="140">
        <v>39.186</v>
      </c>
      <c r="I447" s="141"/>
      <c r="J447" s="142">
        <f>ROUND(I447*H447,2)</f>
        <v>0</v>
      </c>
      <c r="K447" s="138" t="s">
        <v>3585</v>
      </c>
      <c r="L447" s="32"/>
      <c r="M447" s="153" t="s">
        <v>1</v>
      </c>
      <c r="N447" s="154" t="s">
        <v>46</v>
      </c>
      <c r="O447" s="155"/>
      <c r="P447" s="156">
        <f>O447*H447</f>
        <v>0</v>
      </c>
      <c r="Q447" s="156">
        <v>0</v>
      </c>
      <c r="R447" s="156">
        <f>Q447*H447</f>
        <v>0</v>
      </c>
      <c r="S447" s="156">
        <v>0</v>
      </c>
      <c r="T447" s="157">
        <f>S447*H447</f>
        <v>0</v>
      </c>
      <c r="AR447" s="147" t="s">
        <v>318</v>
      </c>
      <c r="AT447" s="147" t="s">
        <v>302</v>
      </c>
      <c r="AU447" s="147" t="s">
        <v>90</v>
      </c>
      <c r="AY447" s="17" t="s">
        <v>299</v>
      </c>
      <c r="BE447" s="148">
        <f>IF(N447="základní",J447,0)</f>
        <v>0</v>
      </c>
      <c r="BF447" s="148">
        <f>IF(N447="snížená",J447,0)</f>
        <v>0</v>
      </c>
      <c r="BG447" s="148">
        <f>IF(N447="zákl. přenesená",J447,0)</f>
        <v>0</v>
      </c>
      <c r="BH447" s="148">
        <f>IF(N447="sníž. přenesená",J447,0)</f>
        <v>0</v>
      </c>
      <c r="BI447" s="148">
        <f>IF(N447="nulová",J447,0)</f>
        <v>0</v>
      </c>
      <c r="BJ447" s="17" t="s">
        <v>88</v>
      </c>
      <c r="BK447" s="148">
        <f>ROUND(I447*H447,2)</f>
        <v>0</v>
      </c>
      <c r="BL447" s="17" t="s">
        <v>318</v>
      </c>
      <c r="BM447" s="147" t="s">
        <v>4326</v>
      </c>
    </row>
    <row r="448" spans="2:65" s="1" customFormat="1" ht="6.9" customHeight="1">
      <c r="B448" s="44"/>
      <c r="C448" s="45"/>
      <c r="D448" s="45"/>
      <c r="E448" s="45"/>
      <c r="F448" s="45"/>
      <c r="G448" s="45"/>
      <c r="H448" s="45"/>
      <c r="I448" s="45"/>
      <c r="J448" s="45"/>
      <c r="K448" s="45"/>
      <c r="L448" s="32"/>
    </row>
  </sheetData>
  <sheetProtection algorithmName="SHA-512" hashValue="l7uP/uMBpckwt2dGxEu1Za2g6hbcU8Jas0dW4GZYvgOdB5Nb314ZKgKBKLGRwRZRKLacB5TohSftgg3FjAwtUA==" saltValue="qr2CWpR6LMZU1lOfwBaSR2Jv91Ii5Nt5zTVIbsDx1i7oYjqvWLRyXXXW+fSb2zlPezVIqfAZCsinDRmBtGfgEg==" spinCount="100000" sheet="1" objects="1" scenarios="1" formatColumns="0" formatRows="0" autoFilter="0"/>
  <autoFilter ref="C126:K447" xr:uid="{00000000-0009-0000-0000-00001C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241"/>
  <sheetViews>
    <sheetView showGridLines="0" topLeftCell="A213" workbookViewId="0">
      <selection activeCell="F202" sqref="F202"/>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98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265</v>
      </c>
      <c r="F9" s="269"/>
      <c r="G9" s="269"/>
      <c r="H9" s="269"/>
      <c r="L9" s="32"/>
    </row>
    <row r="10" spans="2:46" s="1" customFormat="1" ht="12" customHeight="1">
      <c r="B10" s="32"/>
      <c r="D10" s="27" t="s">
        <v>266</v>
      </c>
      <c r="L10" s="32"/>
    </row>
    <row r="11" spans="2:46" s="1" customFormat="1" ht="16.5" customHeight="1">
      <c r="B11" s="32"/>
      <c r="E11" s="247" t="s">
        <v>486</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268</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ROUND((SUM(BE127:BE240)),  2)</f>
        <v>0</v>
      </c>
      <c r="I35" s="96">
        <v>0.21</v>
      </c>
      <c r="J35" s="86">
        <f>ROUND(((SUM(BE127:BE240))*I35),  2)</f>
        <v>0</v>
      </c>
      <c r="L35" s="32"/>
    </row>
    <row r="36" spans="2:12" s="1" customFormat="1" ht="14.4" customHeight="1">
      <c r="B36" s="32"/>
      <c r="E36" s="27" t="s">
        <v>47</v>
      </c>
      <c r="F36" s="86">
        <f>ROUND((SUM(BF127:BF240)),  2)</f>
        <v>0</v>
      </c>
      <c r="I36" s="96">
        <v>0.12</v>
      </c>
      <c r="J36" s="86">
        <f>ROUND(((SUM(BF127:BF240))*I36),  2)</f>
        <v>0</v>
      </c>
      <c r="L36" s="32"/>
    </row>
    <row r="37" spans="2:12" s="1" customFormat="1" ht="14.4" hidden="1" customHeight="1">
      <c r="B37" s="32"/>
      <c r="E37" s="27" t="s">
        <v>48</v>
      </c>
      <c r="F37" s="86">
        <f>ROUND((SUM(BG127:BG240)),  2)</f>
        <v>0</v>
      </c>
      <c r="I37" s="96">
        <v>0.21</v>
      </c>
      <c r="J37" s="86">
        <f>0</f>
        <v>0</v>
      </c>
      <c r="L37" s="32"/>
    </row>
    <row r="38" spans="2:12" s="1" customFormat="1" ht="14.4" hidden="1" customHeight="1">
      <c r="B38" s="32"/>
      <c r="E38" s="27" t="s">
        <v>49</v>
      </c>
      <c r="F38" s="86">
        <f>ROUND((SUM(BH127:BH240)),  2)</f>
        <v>0</v>
      </c>
      <c r="I38" s="96">
        <v>0.12</v>
      </c>
      <c r="J38" s="86">
        <f>0</f>
        <v>0</v>
      </c>
      <c r="L38" s="32"/>
    </row>
    <row r="39" spans="2:12" s="1" customFormat="1" ht="14.4" hidden="1" customHeight="1">
      <c r="B39" s="32"/>
      <c r="E39" s="27" t="s">
        <v>50</v>
      </c>
      <c r="F39" s="86">
        <f>ROUND((SUM(BI127:BI240)),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265</v>
      </c>
      <c r="F87" s="269"/>
      <c r="G87" s="269"/>
      <c r="H87" s="269"/>
      <c r="L87" s="32"/>
    </row>
    <row r="88" spans="2:12" s="1" customFormat="1" ht="12" customHeight="1">
      <c r="B88" s="32"/>
      <c r="C88" s="27" t="s">
        <v>266</v>
      </c>
      <c r="L88" s="32"/>
    </row>
    <row r="89" spans="2:12" s="1" customFormat="1" ht="16.5" customHeight="1">
      <c r="B89" s="32"/>
      <c r="E89" s="247" t="str">
        <f>E11</f>
        <v>PS-01.2 - ČOV - elektro-technologická část</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Petr Frouz</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487</v>
      </c>
      <c r="E99" s="110"/>
      <c r="F99" s="110"/>
      <c r="G99" s="110"/>
      <c r="H99" s="110"/>
      <c r="I99" s="110"/>
      <c r="J99" s="111">
        <f>J128</f>
        <v>0</v>
      </c>
      <c r="L99" s="108"/>
    </row>
    <row r="100" spans="2:47" s="9" customFormat="1" ht="19.95" customHeight="1">
      <c r="B100" s="112"/>
      <c r="D100" s="113" t="s">
        <v>488</v>
      </c>
      <c r="E100" s="114"/>
      <c r="F100" s="114"/>
      <c r="G100" s="114"/>
      <c r="H100" s="114"/>
      <c r="I100" s="114"/>
      <c r="J100" s="115">
        <f>J129</f>
        <v>0</v>
      </c>
      <c r="L100" s="112"/>
    </row>
    <row r="101" spans="2:47" s="9" customFormat="1" ht="19.95" customHeight="1">
      <c r="B101" s="112"/>
      <c r="D101" s="113" t="s">
        <v>489</v>
      </c>
      <c r="E101" s="114"/>
      <c r="F101" s="114"/>
      <c r="G101" s="114"/>
      <c r="H101" s="114"/>
      <c r="I101" s="114"/>
      <c r="J101" s="115">
        <f>J160</f>
        <v>0</v>
      </c>
      <c r="L101" s="112"/>
    </row>
    <row r="102" spans="2:47" s="9" customFormat="1" ht="19.95" customHeight="1">
      <c r="B102" s="112"/>
      <c r="D102" s="113" t="s">
        <v>490</v>
      </c>
      <c r="E102" s="114"/>
      <c r="F102" s="114"/>
      <c r="G102" s="114"/>
      <c r="H102" s="114"/>
      <c r="I102" s="114"/>
      <c r="J102" s="115">
        <f>J170</f>
        <v>0</v>
      </c>
      <c r="L102" s="112"/>
    </row>
    <row r="103" spans="2:47" s="9" customFormat="1" ht="19.95" customHeight="1">
      <c r="B103" s="112"/>
      <c r="D103" s="113" t="s">
        <v>491</v>
      </c>
      <c r="E103" s="114"/>
      <c r="F103" s="114"/>
      <c r="G103" s="114"/>
      <c r="H103" s="114"/>
      <c r="I103" s="114"/>
      <c r="J103" s="115">
        <f>J181</f>
        <v>0</v>
      </c>
      <c r="L103" s="112"/>
    </row>
    <row r="104" spans="2:47" s="9" customFormat="1" ht="19.95" customHeight="1">
      <c r="B104" s="112"/>
      <c r="D104" s="113" t="s">
        <v>492</v>
      </c>
      <c r="E104" s="114"/>
      <c r="F104" s="114"/>
      <c r="G104" s="114"/>
      <c r="H104" s="114"/>
      <c r="I104" s="114"/>
      <c r="J104" s="115">
        <f>J211</f>
        <v>0</v>
      </c>
      <c r="L104" s="112"/>
    </row>
    <row r="105" spans="2:47" s="9" customFormat="1" ht="19.95" customHeight="1">
      <c r="B105" s="112"/>
      <c r="D105" s="113" t="s">
        <v>493</v>
      </c>
      <c r="E105" s="114"/>
      <c r="F105" s="114"/>
      <c r="G105" s="114"/>
      <c r="H105" s="114"/>
      <c r="I105" s="114"/>
      <c r="J105" s="115">
        <f>J228</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265</v>
      </c>
      <c r="F117" s="269"/>
      <c r="G117" s="269"/>
      <c r="H117" s="269"/>
      <c r="L117" s="32"/>
    </row>
    <row r="118" spans="2:63" s="1" customFormat="1" ht="12" customHeight="1">
      <c r="B118" s="32"/>
      <c r="C118" s="27" t="s">
        <v>266</v>
      </c>
      <c r="L118" s="32"/>
    </row>
    <row r="119" spans="2:63" s="1" customFormat="1" ht="16.5" customHeight="1">
      <c r="B119" s="32"/>
      <c r="E119" s="247" t="str">
        <f>E11</f>
        <v>PS-01.2 - ČOV - elektro-technologická část</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Petr Frouz</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0</v>
      </c>
      <c r="S127" s="53"/>
      <c r="T127" s="122">
        <f>T128</f>
        <v>0</v>
      </c>
      <c r="AT127" s="17" t="s">
        <v>80</v>
      </c>
      <c r="AU127" s="17" t="s">
        <v>273</v>
      </c>
      <c r="BK127" s="123">
        <f>BK128</f>
        <v>0</v>
      </c>
    </row>
    <row r="128" spans="2:63" s="11" customFormat="1" ht="25.95" customHeight="1">
      <c r="B128" s="124"/>
      <c r="D128" s="125" t="s">
        <v>80</v>
      </c>
      <c r="E128" s="126" t="s">
        <v>494</v>
      </c>
      <c r="F128" s="126" t="s">
        <v>495</v>
      </c>
      <c r="I128" s="127"/>
      <c r="J128" s="128">
        <f>BK128</f>
        <v>0</v>
      </c>
      <c r="L128" s="124"/>
      <c r="M128" s="129"/>
      <c r="P128" s="130">
        <f>P129+P160+P170+P181+P211+P228</f>
        <v>0</v>
      </c>
      <c r="R128" s="130">
        <f>R129+R160+R170+R181+R211+R228</f>
        <v>0</v>
      </c>
      <c r="T128" s="131">
        <f>T129+T160+T170+T181+T211+T228</f>
        <v>0</v>
      </c>
      <c r="AR128" s="125" t="s">
        <v>298</v>
      </c>
      <c r="AT128" s="132" t="s">
        <v>80</v>
      </c>
      <c r="AU128" s="132" t="s">
        <v>81</v>
      </c>
      <c r="AY128" s="125" t="s">
        <v>299</v>
      </c>
      <c r="BK128" s="133">
        <f>BK129+BK160+BK170+BK181+BK211+BK228</f>
        <v>0</v>
      </c>
    </row>
    <row r="129" spans="2:65" s="11" customFormat="1" ht="22.95" customHeight="1">
      <c r="B129" s="124"/>
      <c r="D129" s="125" t="s">
        <v>80</v>
      </c>
      <c r="E129" s="134" t="s">
        <v>496</v>
      </c>
      <c r="F129" s="134" t="s">
        <v>497</v>
      </c>
      <c r="I129" s="127"/>
      <c r="J129" s="135">
        <f>BK129</f>
        <v>0</v>
      </c>
      <c r="L129" s="124"/>
      <c r="M129" s="129"/>
      <c r="P129" s="130">
        <f>SUM(P130:P159)</f>
        <v>0</v>
      </c>
      <c r="R129" s="130">
        <f>SUM(R130:R159)</f>
        <v>0</v>
      </c>
      <c r="T129" s="131">
        <f>SUM(T130:T159)</f>
        <v>0</v>
      </c>
      <c r="AR129" s="125" t="s">
        <v>298</v>
      </c>
      <c r="AT129" s="132" t="s">
        <v>80</v>
      </c>
      <c r="AU129" s="132" t="s">
        <v>88</v>
      </c>
      <c r="AY129" s="125" t="s">
        <v>299</v>
      </c>
      <c r="BK129" s="133">
        <f>SUM(BK130:BK159)</f>
        <v>0</v>
      </c>
    </row>
    <row r="130" spans="2:65" s="1" customFormat="1" ht="16.5" customHeight="1">
      <c r="B130" s="32"/>
      <c r="C130" s="136" t="s">
        <v>88</v>
      </c>
      <c r="D130" s="136" t="s">
        <v>302</v>
      </c>
      <c r="E130" s="137" t="s">
        <v>498</v>
      </c>
      <c r="F130" s="138" t="s">
        <v>499</v>
      </c>
      <c r="G130" s="139" t="s">
        <v>500</v>
      </c>
      <c r="H130" s="140">
        <v>1</v>
      </c>
      <c r="I130" s="141"/>
      <c r="J130" s="142">
        <f t="shared" ref="J130:J149" si="0">ROUND(I130*H130,2)</f>
        <v>0</v>
      </c>
      <c r="K130" s="138" t="s">
        <v>1</v>
      </c>
      <c r="L130" s="32"/>
      <c r="M130" s="143" t="s">
        <v>1</v>
      </c>
      <c r="N130" s="144" t="s">
        <v>46</v>
      </c>
      <c r="P130" s="145">
        <f t="shared" ref="P130:P149" si="1">O130*H130</f>
        <v>0</v>
      </c>
      <c r="Q130" s="145">
        <v>0</v>
      </c>
      <c r="R130" s="145">
        <f t="shared" ref="R130:R149" si="2">Q130*H130</f>
        <v>0</v>
      </c>
      <c r="S130" s="145">
        <v>0</v>
      </c>
      <c r="T130" s="146">
        <f t="shared" ref="T130:T149" si="3">S130*H130</f>
        <v>0</v>
      </c>
      <c r="AR130" s="147" t="s">
        <v>306</v>
      </c>
      <c r="AT130" s="147" t="s">
        <v>302</v>
      </c>
      <c r="AU130" s="147" t="s">
        <v>90</v>
      </c>
      <c r="AY130" s="17" t="s">
        <v>299</v>
      </c>
      <c r="BE130" s="148">
        <f t="shared" ref="BE130:BE149" si="4">IF(N130="základní",J130,0)</f>
        <v>0</v>
      </c>
      <c r="BF130" s="148">
        <f t="shared" ref="BF130:BF149" si="5">IF(N130="snížená",J130,0)</f>
        <v>0</v>
      </c>
      <c r="BG130" s="148">
        <f t="shared" ref="BG130:BG149" si="6">IF(N130="zákl. přenesená",J130,0)</f>
        <v>0</v>
      </c>
      <c r="BH130" s="148">
        <f t="shared" ref="BH130:BH149" si="7">IF(N130="sníž. přenesená",J130,0)</f>
        <v>0</v>
      </c>
      <c r="BI130" s="148">
        <f t="shared" ref="BI130:BI149" si="8">IF(N130="nulová",J130,0)</f>
        <v>0</v>
      </c>
      <c r="BJ130" s="17" t="s">
        <v>88</v>
      </c>
      <c r="BK130" s="148">
        <f t="shared" ref="BK130:BK149" si="9">ROUND(I130*H130,2)</f>
        <v>0</v>
      </c>
      <c r="BL130" s="17" t="s">
        <v>306</v>
      </c>
      <c r="BM130" s="147" t="s">
        <v>501</v>
      </c>
    </row>
    <row r="131" spans="2:65" s="1" customFormat="1" ht="24.15" customHeight="1">
      <c r="B131" s="32"/>
      <c r="C131" s="136" t="s">
        <v>90</v>
      </c>
      <c r="D131" s="136" t="s">
        <v>302</v>
      </c>
      <c r="E131" s="210" t="s">
        <v>502</v>
      </c>
      <c r="F131" s="138" t="s">
        <v>503</v>
      </c>
      <c r="G131" s="139" t="s">
        <v>500</v>
      </c>
      <c r="H131" s="140">
        <v>2</v>
      </c>
      <c r="I131" s="141"/>
      <c r="J131" s="142">
        <f t="shared" si="0"/>
        <v>0</v>
      </c>
      <c r="K131" s="138" t="s">
        <v>1</v>
      </c>
      <c r="L131" s="32"/>
      <c r="M131" s="143" t="s">
        <v>1</v>
      </c>
      <c r="N131" s="144" t="s">
        <v>46</v>
      </c>
      <c r="P131" s="145">
        <f t="shared" si="1"/>
        <v>0</v>
      </c>
      <c r="Q131" s="145">
        <v>0</v>
      </c>
      <c r="R131" s="145">
        <f t="shared" si="2"/>
        <v>0</v>
      </c>
      <c r="S131" s="145">
        <v>0</v>
      </c>
      <c r="T131" s="146">
        <f t="shared" si="3"/>
        <v>0</v>
      </c>
      <c r="AR131" s="147" t="s">
        <v>306</v>
      </c>
      <c r="AT131" s="147" t="s">
        <v>302</v>
      </c>
      <c r="AU131" s="147" t="s">
        <v>90</v>
      </c>
      <c r="AY131" s="17" t="s">
        <v>299</v>
      </c>
      <c r="BE131" s="148">
        <f t="shared" si="4"/>
        <v>0</v>
      </c>
      <c r="BF131" s="148">
        <f t="shared" si="5"/>
        <v>0</v>
      </c>
      <c r="BG131" s="148">
        <f t="shared" si="6"/>
        <v>0</v>
      </c>
      <c r="BH131" s="148">
        <f t="shared" si="7"/>
        <v>0</v>
      </c>
      <c r="BI131" s="148">
        <f t="shared" si="8"/>
        <v>0</v>
      </c>
      <c r="BJ131" s="17" t="s">
        <v>88</v>
      </c>
      <c r="BK131" s="148">
        <f t="shared" si="9"/>
        <v>0</v>
      </c>
      <c r="BL131" s="17" t="s">
        <v>306</v>
      </c>
      <c r="BM131" s="147" t="s">
        <v>504</v>
      </c>
    </row>
    <row r="132" spans="2:65" s="1" customFormat="1" ht="24.15" customHeight="1">
      <c r="B132" s="32"/>
      <c r="C132" s="136" t="s">
        <v>298</v>
      </c>
      <c r="D132" s="136" t="s">
        <v>302</v>
      </c>
      <c r="E132" s="210" t="s">
        <v>505</v>
      </c>
      <c r="F132" s="138" t="s">
        <v>506</v>
      </c>
      <c r="G132" s="139" t="s">
        <v>500</v>
      </c>
      <c r="H132" s="140">
        <v>1</v>
      </c>
      <c r="I132" s="141"/>
      <c r="J132" s="142">
        <f t="shared" si="0"/>
        <v>0</v>
      </c>
      <c r="K132" s="138" t="s">
        <v>1</v>
      </c>
      <c r="L132" s="32"/>
      <c r="M132" s="143" t="s">
        <v>1</v>
      </c>
      <c r="N132" s="144" t="s">
        <v>46</v>
      </c>
      <c r="P132" s="145">
        <f t="shared" si="1"/>
        <v>0</v>
      </c>
      <c r="Q132" s="145">
        <v>0</v>
      </c>
      <c r="R132" s="145">
        <f t="shared" si="2"/>
        <v>0</v>
      </c>
      <c r="S132" s="145">
        <v>0</v>
      </c>
      <c r="T132" s="146">
        <f t="shared" si="3"/>
        <v>0</v>
      </c>
      <c r="AR132" s="147" t="s">
        <v>306</v>
      </c>
      <c r="AT132" s="147" t="s">
        <v>302</v>
      </c>
      <c r="AU132" s="147" t="s">
        <v>90</v>
      </c>
      <c r="AY132" s="17" t="s">
        <v>299</v>
      </c>
      <c r="BE132" s="148">
        <f t="shared" si="4"/>
        <v>0</v>
      </c>
      <c r="BF132" s="148">
        <f t="shared" si="5"/>
        <v>0</v>
      </c>
      <c r="BG132" s="148">
        <f t="shared" si="6"/>
        <v>0</v>
      </c>
      <c r="BH132" s="148">
        <f t="shared" si="7"/>
        <v>0</v>
      </c>
      <c r="BI132" s="148">
        <f t="shared" si="8"/>
        <v>0</v>
      </c>
      <c r="BJ132" s="17" t="s">
        <v>88</v>
      </c>
      <c r="BK132" s="148">
        <f t="shared" si="9"/>
        <v>0</v>
      </c>
      <c r="BL132" s="17" t="s">
        <v>306</v>
      </c>
      <c r="BM132" s="147" t="s">
        <v>507</v>
      </c>
    </row>
    <row r="133" spans="2:65" s="1" customFormat="1" ht="24.15" customHeight="1">
      <c r="B133" s="32"/>
      <c r="C133" s="136" t="s">
        <v>318</v>
      </c>
      <c r="D133" s="136" t="s">
        <v>302</v>
      </c>
      <c r="E133" s="137" t="s">
        <v>508</v>
      </c>
      <c r="F133" s="138" t="s">
        <v>509</v>
      </c>
      <c r="G133" s="139" t="s">
        <v>500</v>
      </c>
      <c r="H133" s="140">
        <v>1</v>
      </c>
      <c r="I133" s="141"/>
      <c r="J133" s="142">
        <f t="shared" si="0"/>
        <v>0</v>
      </c>
      <c r="K133" s="138" t="s">
        <v>1</v>
      </c>
      <c r="L133" s="32"/>
      <c r="M133" s="143" t="s">
        <v>1</v>
      </c>
      <c r="N133" s="144" t="s">
        <v>46</v>
      </c>
      <c r="P133" s="145">
        <f t="shared" si="1"/>
        <v>0</v>
      </c>
      <c r="Q133" s="145">
        <v>0</v>
      </c>
      <c r="R133" s="145">
        <f t="shared" si="2"/>
        <v>0</v>
      </c>
      <c r="S133" s="145">
        <v>0</v>
      </c>
      <c r="T133" s="146">
        <f t="shared" si="3"/>
        <v>0</v>
      </c>
      <c r="AR133" s="147" t="s">
        <v>306</v>
      </c>
      <c r="AT133" s="147" t="s">
        <v>302</v>
      </c>
      <c r="AU133" s="147" t="s">
        <v>90</v>
      </c>
      <c r="AY133" s="17" t="s">
        <v>299</v>
      </c>
      <c r="BE133" s="148">
        <f t="shared" si="4"/>
        <v>0</v>
      </c>
      <c r="BF133" s="148">
        <f t="shared" si="5"/>
        <v>0</v>
      </c>
      <c r="BG133" s="148">
        <f t="shared" si="6"/>
        <v>0</v>
      </c>
      <c r="BH133" s="148">
        <f t="shared" si="7"/>
        <v>0</v>
      </c>
      <c r="BI133" s="148">
        <f t="shared" si="8"/>
        <v>0</v>
      </c>
      <c r="BJ133" s="17" t="s">
        <v>88</v>
      </c>
      <c r="BK133" s="148">
        <f t="shared" si="9"/>
        <v>0</v>
      </c>
      <c r="BL133" s="17" t="s">
        <v>306</v>
      </c>
      <c r="BM133" s="147" t="s">
        <v>510</v>
      </c>
    </row>
    <row r="134" spans="2:65" s="1" customFormat="1" ht="44.25" customHeight="1">
      <c r="B134" s="32"/>
      <c r="C134" s="136" t="s">
        <v>323</v>
      </c>
      <c r="D134" s="136" t="s">
        <v>302</v>
      </c>
      <c r="E134" s="137" t="s">
        <v>511</v>
      </c>
      <c r="F134" s="138" t="s">
        <v>512</v>
      </c>
      <c r="G134" s="139" t="s">
        <v>500</v>
      </c>
      <c r="H134" s="140">
        <v>4</v>
      </c>
      <c r="I134" s="141"/>
      <c r="J134" s="142">
        <f t="shared" si="0"/>
        <v>0</v>
      </c>
      <c r="K134" s="138" t="s">
        <v>1</v>
      </c>
      <c r="L134" s="32"/>
      <c r="M134" s="143" t="s">
        <v>1</v>
      </c>
      <c r="N134" s="144" t="s">
        <v>46</v>
      </c>
      <c r="P134" s="145">
        <f t="shared" si="1"/>
        <v>0</v>
      </c>
      <c r="Q134" s="145">
        <v>0</v>
      </c>
      <c r="R134" s="145">
        <f t="shared" si="2"/>
        <v>0</v>
      </c>
      <c r="S134" s="145">
        <v>0</v>
      </c>
      <c r="T134" s="146">
        <f t="shared" si="3"/>
        <v>0</v>
      </c>
      <c r="AR134" s="147" t="s">
        <v>306</v>
      </c>
      <c r="AT134" s="147" t="s">
        <v>302</v>
      </c>
      <c r="AU134" s="147" t="s">
        <v>90</v>
      </c>
      <c r="AY134" s="17" t="s">
        <v>299</v>
      </c>
      <c r="BE134" s="148">
        <f t="shared" si="4"/>
        <v>0</v>
      </c>
      <c r="BF134" s="148">
        <f t="shared" si="5"/>
        <v>0</v>
      </c>
      <c r="BG134" s="148">
        <f t="shared" si="6"/>
        <v>0</v>
      </c>
      <c r="BH134" s="148">
        <f t="shared" si="7"/>
        <v>0</v>
      </c>
      <c r="BI134" s="148">
        <f t="shared" si="8"/>
        <v>0</v>
      </c>
      <c r="BJ134" s="17" t="s">
        <v>88</v>
      </c>
      <c r="BK134" s="148">
        <f t="shared" si="9"/>
        <v>0</v>
      </c>
      <c r="BL134" s="17" t="s">
        <v>306</v>
      </c>
      <c r="BM134" s="147" t="s">
        <v>513</v>
      </c>
    </row>
    <row r="135" spans="2:65" s="1" customFormat="1" ht="24.15" customHeight="1">
      <c r="B135" s="32"/>
      <c r="C135" s="136" t="s">
        <v>328</v>
      </c>
      <c r="D135" s="136" t="s">
        <v>302</v>
      </c>
      <c r="E135" s="137" t="s">
        <v>514</v>
      </c>
      <c r="F135" s="138" t="s">
        <v>515</v>
      </c>
      <c r="G135" s="139" t="s">
        <v>500</v>
      </c>
      <c r="H135" s="140">
        <v>1</v>
      </c>
      <c r="I135" s="141"/>
      <c r="J135" s="142">
        <f t="shared" si="0"/>
        <v>0</v>
      </c>
      <c r="K135" s="138" t="s">
        <v>1</v>
      </c>
      <c r="L135" s="32"/>
      <c r="M135" s="143" t="s">
        <v>1</v>
      </c>
      <c r="N135" s="144" t="s">
        <v>46</v>
      </c>
      <c r="P135" s="145">
        <f t="shared" si="1"/>
        <v>0</v>
      </c>
      <c r="Q135" s="145">
        <v>0</v>
      </c>
      <c r="R135" s="145">
        <f t="shared" si="2"/>
        <v>0</v>
      </c>
      <c r="S135" s="145">
        <v>0</v>
      </c>
      <c r="T135" s="146">
        <f t="shared" si="3"/>
        <v>0</v>
      </c>
      <c r="AR135" s="147" t="s">
        <v>306</v>
      </c>
      <c r="AT135" s="147" t="s">
        <v>302</v>
      </c>
      <c r="AU135" s="147" t="s">
        <v>90</v>
      </c>
      <c r="AY135" s="17" t="s">
        <v>299</v>
      </c>
      <c r="BE135" s="148">
        <f t="shared" si="4"/>
        <v>0</v>
      </c>
      <c r="BF135" s="148">
        <f t="shared" si="5"/>
        <v>0</v>
      </c>
      <c r="BG135" s="148">
        <f t="shared" si="6"/>
        <v>0</v>
      </c>
      <c r="BH135" s="148">
        <f t="shared" si="7"/>
        <v>0</v>
      </c>
      <c r="BI135" s="148">
        <f t="shared" si="8"/>
        <v>0</v>
      </c>
      <c r="BJ135" s="17" t="s">
        <v>88</v>
      </c>
      <c r="BK135" s="148">
        <f t="shared" si="9"/>
        <v>0</v>
      </c>
      <c r="BL135" s="17" t="s">
        <v>306</v>
      </c>
      <c r="BM135" s="147" t="s">
        <v>516</v>
      </c>
    </row>
    <row r="136" spans="2:65" s="1" customFormat="1" ht="37.950000000000003" customHeight="1">
      <c r="B136" s="32"/>
      <c r="C136" s="136" t="s">
        <v>333</v>
      </c>
      <c r="D136" s="136" t="s">
        <v>302</v>
      </c>
      <c r="E136" s="137" t="s">
        <v>517</v>
      </c>
      <c r="F136" s="138" t="s">
        <v>518</v>
      </c>
      <c r="G136" s="139" t="s">
        <v>500</v>
      </c>
      <c r="H136" s="140">
        <v>1</v>
      </c>
      <c r="I136" s="141"/>
      <c r="J136" s="142">
        <f t="shared" si="0"/>
        <v>0</v>
      </c>
      <c r="K136" s="138" t="s">
        <v>1</v>
      </c>
      <c r="L136" s="32"/>
      <c r="M136" s="143" t="s">
        <v>1</v>
      </c>
      <c r="N136" s="144" t="s">
        <v>46</v>
      </c>
      <c r="P136" s="145">
        <f t="shared" si="1"/>
        <v>0</v>
      </c>
      <c r="Q136" s="145">
        <v>0</v>
      </c>
      <c r="R136" s="145">
        <f t="shared" si="2"/>
        <v>0</v>
      </c>
      <c r="S136" s="145">
        <v>0</v>
      </c>
      <c r="T136" s="146">
        <f t="shared" si="3"/>
        <v>0</v>
      </c>
      <c r="AR136" s="147" t="s">
        <v>306</v>
      </c>
      <c r="AT136" s="147" t="s">
        <v>302</v>
      </c>
      <c r="AU136" s="147" t="s">
        <v>90</v>
      </c>
      <c r="AY136" s="17" t="s">
        <v>299</v>
      </c>
      <c r="BE136" s="148">
        <f t="shared" si="4"/>
        <v>0</v>
      </c>
      <c r="BF136" s="148">
        <f t="shared" si="5"/>
        <v>0</v>
      </c>
      <c r="BG136" s="148">
        <f t="shared" si="6"/>
        <v>0</v>
      </c>
      <c r="BH136" s="148">
        <f t="shared" si="7"/>
        <v>0</v>
      </c>
      <c r="BI136" s="148">
        <f t="shared" si="8"/>
        <v>0</v>
      </c>
      <c r="BJ136" s="17" t="s">
        <v>88</v>
      </c>
      <c r="BK136" s="148">
        <f t="shared" si="9"/>
        <v>0</v>
      </c>
      <c r="BL136" s="17" t="s">
        <v>306</v>
      </c>
      <c r="BM136" s="147" t="s">
        <v>519</v>
      </c>
    </row>
    <row r="137" spans="2:65" s="1" customFormat="1" ht="24.15" customHeight="1">
      <c r="B137" s="32"/>
      <c r="C137" s="136" t="s">
        <v>337</v>
      </c>
      <c r="D137" s="136" t="s">
        <v>302</v>
      </c>
      <c r="E137" s="137" t="s">
        <v>520</v>
      </c>
      <c r="F137" s="138" t="s">
        <v>515</v>
      </c>
      <c r="G137" s="139" t="s">
        <v>500</v>
      </c>
      <c r="H137" s="140">
        <v>1</v>
      </c>
      <c r="I137" s="141"/>
      <c r="J137" s="142">
        <f t="shared" si="0"/>
        <v>0</v>
      </c>
      <c r="K137" s="138" t="s">
        <v>1</v>
      </c>
      <c r="L137" s="32"/>
      <c r="M137" s="143" t="s">
        <v>1</v>
      </c>
      <c r="N137" s="144" t="s">
        <v>46</v>
      </c>
      <c r="P137" s="145">
        <f t="shared" si="1"/>
        <v>0</v>
      </c>
      <c r="Q137" s="145">
        <v>0</v>
      </c>
      <c r="R137" s="145">
        <f t="shared" si="2"/>
        <v>0</v>
      </c>
      <c r="S137" s="145">
        <v>0</v>
      </c>
      <c r="T137" s="146">
        <f t="shared" si="3"/>
        <v>0</v>
      </c>
      <c r="AR137" s="147" t="s">
        <v>306</v>
      </c>
      <c r="AT137" s="147" t="s">
        <v>302</v>
      </c>
      <c r="AU137" s="147" t="s">
        <v>90</v>
      </c>
      <c r="AY137" s="17" t="s">
        <v>299</v>
      </c>
      <c r="BE137" s="148">
        <f t="shared" si="4"/>
        <v>0</v>
      </c>
      <c r="BF137" s="148">
        <f t="shared" si="5"/>
        <v>0</v>
      </c>
      <c r="BG137" s="148">
        <f t="shared" si="6"/>
        <v>0</v>
      </c>
      <c r="BH137" s="148">
        <f t="shared" si="7"/>
        <v>0</v>
      </c>
      <c r="BI137" s="148">
        <f t="shared" si="8"/>
        <v>0</v>
      </c>
      <c r="BJ137" s="17" t="s">
        <v>88</v>
      </c>
      <c r="BK137" s="148">
        <f t="shared" si="9"/>
        <v>0</v>
      </c>
      <c r="BL137" s="17" t="s">
        <v>306</v>
      </c>
      <c r="BM137" s="147" t="s">
        <v>521</v>
      </c>
    </row>
    <row r="138" spans="2:65" s="1" customFormat="1" ht="37.950000000000003" customHeight="1">
      <c r="B138" s="32"/>
      <c r="C138" s="136" t="s">
        <v>342</v>
      </c>
      <c r="D138" s="136" t="s">
        <v>302</v>
      </c>
      <c r="E138" s="137" t="s">
        <v>522</v>
      </c>
      <c r="F138" s="138" t="s">
        <v>523</v>
      </c>
      <c r="G138" s="139" t="s">
        <v>500</v>
      </c>
      <c r="H138" s="140">
        <v>1</v>
      </c>
      <c r="I138" s="141"/>
      <c r="J138" s="142">
        <f t="shared" si="0"/>
        <v>0</v>
      </c>
      <c r="K138" s="138" t="s">
        <v>1</v>
      </c>
      <c r="L138" s="32"/>
      <c r="M138" s="143" t="s">
        <v>1</v>
      </c>
      <c r="N138" s="144" t="s">
        <v>46</v>
      </c>
      <c r="P138" s="145">
        <f t="shared" si="1"/>
        <v>0</v>
      </c>
      <c r="Q138" s="145">
        <v>0</v>
      </c>
      <c r="R138" s="145">
        <f t="shared" si="2"/>
        <v>0</v>
      </c>
      <c r="S138" s="145">
        <v>0</v>
      </c>
      <c r="T138" s="146">
        <f t="shared" si="3"/>
        <v>0</v>
      </c>
      <c r="AR138" s="147" t="s">
        <v>306</v>
      </c>
      <c r="AT138" s="147" t="s">
        <v>302</v>
      </c>
      <c r="AU138" s="147" t="s">
        <v>90</v>
      </c>
      <c r="AY138" s="17" t="s">
        <v>299</v>
      </c>
      <c r="BE138" s="148">
        <f t="shared" si="4"/>
        <v>0</v>
      </c>
      <c r="BF138" s="148">
        <f t="shared" si="5"/>
        <v>0</v>
      </c>
      <c r="BG138" s="148">
        <f t="shared" si="6"/>
        <v>0</v>
      </c>
      <c r="BH138" s="148">
        <f t="shared" si="7"/>
        <v>0</v>
      </c>
      <c r="BI138" s="148">
        <f t="shared" si="8"/>
        <v>0</v>
      </c>
      <c r="BJ138" s="17" t="s">
        <v>88</v>
      </c>
      <c r="BK138" s="148">
        <f t="shared" si="9"/>
        <v>0</v>
      </c>
      <c r="BL138" s="17" t="s">
        <v>306</v>
      </c>
      <c r="BM138" s="147" t="s">
        <v>524</v>
      </c>
    </row>
    <row r="139" spans="2:65" s="1" customFormat="1" ht="24.15" customHeight="1">
      <c r="B139" s="32"/>
      <c r="C139" s="136" t="s">
        <v>347</v>
      </c>
      <c r="D139" s="136" t="s">
        <v>302</v>
      </c>
      <c r="E139" s="137" t="s">
        <v>525</v>
      </c>
      <c r="F139" s="211" t="s">
        <v>8953</v>
      </c>
      <c r="G139" s="139" t="s">
        <v>500</v>
      </c>
      <c r="H139" s="140">
        <v>1</v>
      </c>
      <c r="I139" s="141"/>
      <c r="J139" s="142">
        <f t="shared" si="0"/>
        <v>0</v>
      </c>
      <c r="K139" s="138" t="s">
        <v>1</v>
      </c>
      <c r="L139" s="32"/>
      <c r="M139" s="143" t="s">
        <v>1</v>
      </c>
      <c r="N139" s="144" t="s">
        <v>46</v>
      </c>
      <c r="P139" s="145">
        <f t="shared" si="1"/>
        <v>0</v>
      </c>
      <c r="Q139" s="145">
        <v>0</v>
      </c>
      <c r="R139" s="145">
        <f t="shared" si="2"/>
        <v>0</v>
      </c>
      <c r="S139" s="145">
        <v>0</v>
      </c>
      <c r="T139" s="146">
        <f t="shared" si="3"/>
        <v>0</v>
      </c>
      <c r="AR139" s="147" t="s">
        <v>306</v>
      </c>
      <c r="AT139" s="147" t="s">
        <v>302</v>
      </c>
      <c r="AU139" s="147" t="s">
        <v>90</v>
      </c>
      <c r="AY139" s="17" t="s">
        <v>299</v>
      </c>
      <c r="BE139" s="148">
        <f t="shared" si="4"/>
        <v>0</v>
      </c>
      <c r="BF139" s="148">
        <f t="shared" si="5"/>
        <v>0</v>
      </c>
      <c r="BG139" s="148">
        <f t="shared" si="6"/>
        <v>0</v>
      </c>
      <c r="BH139" s="148">
        <f t="shared" si="7"/>
        <v>0</v>
      </c>
      <c r="BI139" s="148">
        <f t="shared" si="8"/>
        <v>0</v>
      </c>
      <c r="BJ139" s="17" t="s">
        <v>88</v>
      </c>
      <c r="BK139" s="148">
        <f t="shared" si="9"/>
        <v>0</v>
      </c>
      <c r="BL139" s="17" t="s">
        <v>306</v>
      </c>
      <c r="BM139" s="147" t="s">
        <v>526</v>
      </c>
    </row>
    <row r="140" spans="2:65" s="1" customFormat="1" ht="37.950000000000003" customHeight="1">
      <c r="B140" s="32"/>
      <c r="C140" s="136" t="s">
        <v>351</v>
      </c>
      <c r="D140" s="136" t="s">
        <v>302</v>
      </c>
      <c r="E140" s="137" t="s">
        <v>527</v>
      </c>
      <c r="F140" s="138" t="s">
        <v>528</v>
      </c>
      <c r="G140" s="139" t="s">
        <v>500</v>
      </c>
      <c r="H140" s="140">
        <v>1</v>
      </c>
      <c r="I140" s="141"/>
      <c r="J140" s="142">
        <f t="shared" si="0"/>
        <v>0</v>
      </c>
      <c r="K140" s="138" t="s">
        <v>1</v>
      </c>
      <c r="L140" s="32"/>
      <c r="M140" s="143" t="s">
        <v>1</v>
      </c>
      <c r="N140" s="144" t="s">
        <v>46</v>
      </c>
      <c r="P140" s="145">
        <f t="shared" si="1"/>
        <v>0</v>
      </c>
      <c r="Q140" s="145">
        <v>0</v>
      </c>
      <c r="R140" s="145">
        <f t="shared" si="2"/>
        <v>0</v>
      </c>
      <c r="S140" s="145">
        <v>0</v>
      </c>
      <c r="T140" s="146">
        <f t="shared" si="3"/>
        <v>0</v>
      </c>
      <c r="AR140" s="147" t="s">
        <v>306</v>
      </c>
      <c r="AT140" s="147" t="s">
        <v>302</v>
      </c>
      <c r="AU140" s="147" t="s">
        <v>90</v>
      </c>
      <c r="AY140" s="17" t="s">
        <v>299</v>
      </c>
      <c r="BE140" s="148">
        <f t="shared" si="4"/>
        <v>0</v>
      </c>
      <c r="BF140" s="148">
        <f t="shared" si="5"/>
        <v>0</v>
      </c>
      <c r="BG140" s="148">
        <f t="shared" si="6"/>
        <v>0</v>
      </c>
      <c r="BH140" s="148">
        <f t="shared" si="7"/>
        <v>0</v>
      </c>
      <c r="BI140" s="148">
        <f t="shared" si="8"/>
        <v>0</v>
      </c>
      <c r="BJ140" s="17" t="s">
        <v>88</v>
      </c>
      <c r="BK140" s="148">
        <f t="shared" si="9"/>
        <v>0</v>
      </c>
      <c r="BL140" s="17" t="s">
        <v>306</v>
      </c>
      <c r="BM140" s="147" t="s">
        <v>529</v>
      </c>
    </row>
    <row r="141" spans="2:65" s="1" customFormat="1" ht="24.15" customHeight="1">
      <c r="B141" s="32"/>
      <c r="C141" s="136" t="s">
        <v>8</v>
      </c>
      <c r="D141" s="136" t="s">
        <v>302</v>
      </c>
      <c r="E141" s="137" t="s">
        <v>530</v>
      </c>
      <c r="F141" s="138" t="s">
        <v>531</v>
      </c>
      <c r="G141" s="139" t="s">
        <v>500</v>
      </c>
      <c r="H141" s="140">
        <v>1</v>
      </c>
      <c r="I141" s="141"/>
      <c r="J141" s="142">
        <f t="shared" si="0"/>
        <v>0</v>
      </c>
      <c r="K141" s="138" t="s">
        <v>1</v>
      </c>
      <c r="L141" s="32"/>
      <c r="M141" s="143" t="s">
        <v>1</v>
      </c>
      <c r="N141" s="144" t="s">
        <v>46</v>
      </c>
      <c r="P141" s="145">
        <f t="shared" si="1"/>
        <v>0</v>
      </c>
      <c r="Q141" s="145">
        <v>0</v>
      </c>
      <c r="R141" s="145">
        <f t="shared" si="2"/>
        <v>0</v>
      </c>
      <c r="S141" s="145">
        <v>0</v>
      </c>
      <c r="T141" s="146">
        <f t="shared" si="3"/>
        <v>0</v>
      </c>
      <c r="AR141" s="147" t="s">
        <v>306</v>
      </c>
      <c r="AT141" s="147" t="s">
        <v>302</v>
      </c>
      <c r="AU141" s="147" t="s">
        <v>90</v>
      </c>
      <c r="AY141" s="17" t="s">
        <v>299</v>
      </c>
      <c r="BE141" s="148">
        <f t="shared" si="4"/>
        <v>0</v>
      </c>
      <c r="BF141" s="148">
        <f t="shared" si="5"/>
        <v>0</v>
      </c>
      <c r="BG141" s="148">
        <f t="shared" si="6"/>
        <v>0</v>
      </c>
      <c r="BH141" s="148">
        <f t="shared" si="7"/>
        <v>0</v>
      </c>
      <c r="BI141" s="148">
        <f t="shared" si="8"/>
        <v>0</v>
      </c>
      <c r="BJ141" s="17" t="s">
        <v>88</v>
      </c>
      <c r="BK141" s="148">
        <f t="shared" si="9"/>
        <v>0</v>
      </c>
      <c r="BL141" s="17" t="s">
        <v>306</v>
      </c>
      <c r="BM141" s="147" t="s">
        <v>532</v>
      </c>
    </row>
    <row r="142" spans="2:65" s="1" customFormat="1" ht="49.2" customHeight="1">
      <c r="B142" s="32"/>
      <c r="C142" s="136" t="s">
        <v>362</v>
      </c>
      <c r="D142" s="136" t="s">
        <v>302</v>
      </c>
      <c r="E142" s="137" t="s">
        <v>533</v>
      </c>
      <c r="F142" s="138" t="s">
        <v>534</v>
      </c>
      <c r="G142" s="139" t="s">
        <v>500</v>
      </c>
      <c r="H142" s="140">
        <v>1</v>
      </c>
      <c r="I142" s="141"/>
      <c r="J142" s="142">
        <f t="shared" si="0"/>
        <v>0</v>
      </c>
      <c r="K142" s="138" t="s">
        <v>1</v>
      </c>
      <c r="L142" s="32"/>
      <c r="M142" s="143" t="s">
        <v>1</v>
      </c>
      <c r="N142" s="144" t="s">
        <v>46</v>
      </c>
      <c r="P142" s="145">
        <f t="shared" si="1"/>
        <v>0</v>
      </c>
      <c r="Q142" s="145">
        <v>0</v>
      </c>
      <c r="R142" s="145">
        <f t="shared" si="2"/>
        <v>0</v>
      </c>
      <c r="S142" s="145">
        <v>0</v>
      </c>
      <c r="T142" s="146">
        <f t="shared" si="3"/>
        <v>0</v>
      </c>
      <c r="AR142" s="147" t="s">
        <v>306</v>
      </c>
      <c r="AT142" s="147" t="s">
        <v>302</v>
      </c>
      <c r="AU142" s="147" t="s">
        <v>90</v>
      </c>
      <c r="AY142" s="17" t="s">
        <v>299</v>
      </c>
      <c r="BE142" s="148">
        <f t="shared" si="4"/>
        <v>0</v>
      </c>
      <c r="BF142" s="148">
        <f t="shared" si="5"/>
        <v>0</v>
      </c>
      <c r="BG142" s="148">
        <f t="shared" si="6"/>
        <v>0</v>
      </c>
      <c r="BH142" s="148">
        <f t="shared" si="7"/>
        <v>0</v>
      </c>
      <c r="BI142" s="148">
        <f t="shared" si="8"/>
        <v>0</v>
      </c>
      <c r="BJ142" s="17" t="s">
        <v>88</v>
      </c>
      <c r="BK142" s="148">
        <f t="shared" si="9"/>
        <v>0</v>
      </c>
      <c r="BL142" s="17" t="s">
        <v>306</v>
      </c>
      <c r="BM142" s="147" t="s">
        <v>535</v>
      </c>
    </row>
    <row r="143" spans="2:65" s="1" customFormat="1" ht="33" customHeight="1">
      <c r="B143" s="32"/>
      <c r="C143" s="136" t="s">
        <v>367</v>
      </c>
      <c r="D143" s="136" t="s">
        <v>302</v>
      </c>
      <c r="E143" s="137" t="s">
        <v>536</v>
      </c>
      <c r="F143" s="211" t="s">
        <v>8954</v>
      </c>
      <c r="G143" s="139" t="s">
        <v>500</v>
      </c>
      <c r="H143" s="140">
        <v>1</v>
      </c>
      <c r="I143" s="141"/>
      <c r="J143" s="142">
        <f t="shared" si="0"/>
        <v>0</v>
      </c>
      <c r="K143" s="138" t="s">
        <v>1</v>
      </c>
      <c r="L143" s="32"/>
      <c r="M143" s="143" t="s">
        <v>1</v>
      </c>
      <c r="N143" s="144" t="s">
        <v>46</v>
      </c>
      <c r="P143" s="145">
        <f t="shared" si="1"/>
        <v>0</v>
      </c>
      <c r="Q143" s="145">
        <v>0</v>
      </c>
      <c r="R143" s="145">
        <f t="shared" si="2"/>
        <v>0</v>
      </c>
      <c r="S143" s="145">
        <v>0</v>
      </c>
      <c r="T143" s="146">
        <f t="shared" si="3"/>
        <v>0</v>
      </c>
      <c r="AR143" s="147" t="s">
        <v>306</v>
      </c>
      <c r="AT143" s="147" t="s">
        <v>302</v>
      </c>
      <c r="AU143" s="147" t="s">
        <v>90</v>
      </c>
      <c r="AY143" s="17" t="s">
        <v>299</v>
      </c>
      <c r="BE143" s="148">
        <f t="shared" si="4"/>
        <v>0</v>
      </c>
      <c r="BF143" s="148">
        <f t="shared" si="5"/>
        <v>0</v>
      </c>
      <c r="BG143" s="148">
        <f t="shared" si="6"/>
        <v>0</v>
      </c>
      <c r="BH143" s="148">
        <f t="shared" si="7"/>
        <v>0</v>
      </c>
      <c r="BI143" s="148">
        <f t="shared" si="8"/>
        <v>0</v>
      </c>
      <c r="BJ143" s="17" t="s">
        <v>88</v>
      </c>
      <c r="BK143" s="148">
        <f t="shared" si="9"/>
        <v>0</v>
      </c>
      <c r="BL143" s="17" t="s">
        <v>306</v>
      </c>
      <c r="BM143" s="147" t="s">
        <v>537</v>
      </c>
    </row>
    <row r="144" spans="2:65" s="1" customFormat="1" ht="37.950000000000003" customHeight="1">
      <c r="B144" s="32"/>
      <c r="C144" s="136" t="s">
        <v>372</v>
      </c>
      <c r="D144" s="136" t="s">
        <v>302</v>
      </c>
      <c r="E144" s="137" t="s">
        <v>538</v>
      </c>
      <c r="F144" s="138" t="s">
        <v>539</v>
      </c>
      <c r="G144" s="139" t="s">
        <v>500</v>
      </c>
      <c r="H144" s="140">
        <v>1</v>
      </c>
      <c r="I144" s="141"/>
      <c r="J144" s="142">
        <f t="shared" si="0"/>
        <v>0</v>
      </c>
      <c r="K144" s="138" t="s">
        <v>1</v>
      </c>
      <c r="L144" s="32"/>
      <c r="M144" s="143" t="s">
        <v>1</v>
      </c>
      <c r="N144" s="144" t="s">
        <v>46</v>
      </c>
      <c r="P144" s="145">
        <f t="shared" si="1"/>
        <v>0</v>
      </c>
      <c r="Q144" s="145">
        <v>0</v>
      </c>
      <c r="R144" s="145">
        <f t="shared" si="2"/>
        <v>0</v>
      </c>
      <c r="S144" s="145">
        <v>0</v>
      </c>
      <c r="T144" s="146">
        <f t="shared" si="3"/>
        <v>0</v>
      </c>
      <c r="AR144" s="147" t="s">
        <v>306</v>
      </c>
      <c r="AT144" s="147" t="s">
        <v>302</v>
      </c>
      <c r="AU144" s="147" t="s">
        <v>90</v>
      </c>
      <c r="AY144" s="17" t="s">
        <v>299</v>
      </c>
      <c r="BE144" s="148">
        <f t="shared" si="4"/>
        <v>0</v>
      </c>
      <c r="BF144" s="148">
        <f t="shared" si="5"/>
        <v>0</v>
      </c>
      <c r="BG144" s="148">
        <f t="shared" si="6"/>
        <v>0</v>
      </c>
      <c r="BH144" s="148">
        <f t="shared" si="7"/>
        <v>0</v>
      </c>
      <c r="BI144" s="148">
        <f t="shared" si="8"/>
        <v>0</v>
      </c>
      <c r="BJ144" s="17" t="s">
        <v>88</v>
      </c>
      <c r="BK144" s="148">
        <f t="shared" si="9"/>
        <v>0</v>
      </c>
      <c r="BL144" s="17" t="s">
        <v>306</v>
      </c>
      <c r="BM144" s="147" t="s">
        <v>540</v>
      </c>
    </row>
    <row r="145" spans="2:65" s="1" customFormat="1" ht="33" customHeight="1">
      <c r="B145" s="32"/>
      <c r="C145" s="136" t="s">
        <v>378</v>
      </c>
      <c r="D145" s="136" t="s">
        <v>302</v>
      </c>
      <c r="E145" s="137" t="s">
        <v>541</v>
      </c>
      <c r="F145" s="211" t="s">
        <v>8955</v>
      </c>
      <c r="G145" s="139" t="s">
        <v>500</v>
      </c>
      <c r="H145" s="140">
        <v>1</v>
      </c>
      <c r="I145" s="141"/>
      <c r="J145" s="142">
        <f t="shared" si="0"/>
        <v>0</v>
      </c>
      <c r="K145" s="138" t="s">
        <v>1</v>
      </c>
      <c r="L145" s="32"/>
      <c r="M145" s="143" t="s">
        <v>1</v>
      </c>
      <c r="N145" s="144" t="s">
        <v>46</v>
      </c>
      <c r="P145" s="145">
        <f t="shared" si="1"/>
        <v>0</v>
      </c>
      <c r="Q145" s="145">
        <v>0</v>
      </c>
      <c r="R145" s="145">
        <f t="shared" si="2"/>
        <v>0</v>
      </c>
      <c r="S145" s="145">
        <v>0</v>
      </c>
      <c r="T145" s="146">
        <f t="shared" si="3"/>
        <v>0</v>
      </c>
      <c r="AR145" s="147" t="s">
        <v>306</v>
      </c>
      <c r="AT145" s="147" t="s">
        <v>302</v>
      </c>
      <c r="AU145" s="147" t="s">
        <v>90</v>
      </c>
      <c r="AY145" s="17" t="s">
        <v>299</v>
      </c>
      <c r="BE145" s="148">
        <f t="shared" si="4"/>
        <v>0</v>
      </c>
      <c r="BF145" s="148">
        <f t="shared" si="5"/>
        <v>0</v>
      </c>
      <c r="BG145" s="148">
        <f t="shared" si="6"/>
        <v>0</v>
      </c>
      <c r="BH145" s="148">
        <f t="shared" si="7"/>
        <v>0</v>
      </c>
      <c r="BI145" s="148">
        <f t="shared" si="8"/>
        <v>0</v>
      </c>
      <c r="BJ145" s="17" t="s">
        <v>88</v>
      </c>
      <c r="BK145" s="148">
        <f t="shared" si="9"/>
        <v>0</v>
      </c>
      <c r="BL145" s="17" t="s">
        <v>306</v>
      </c>
      <c r="BM145" s="147" t="s">
        <v>542</v>
      </c>
    </row>
    <row r="146" spans="2:65" s="1" customFormat="1" ht="37.950000000000003" customHeight="1">
      <c r="B146" s="32"/>
      <c r="C146" s="136" t="s">
        <v>384</v>
      </c>
      <c r="D146" s="136" t="s">
        <v>302</v>
      </c>
      <c r="E146" s="137" t="s">
        <v>543</v>
      </c>
      <c r="F146" s="138" t="s">
        <v>544</v>
      </c>
      <c r="G146" s="139" t="s">
        <v>500</v>
      </c>
      <c r="H146" s="140">
        <v>1</v>
      </c>
      <c r="I146" s="141"/>
      <c r="J146" s="142">
        <f t="shared" si="0"/>
        <v>0</v>
      </c>
      <c r="K146" s="138" t="s">
        <v>1</v>
      </c>
      <c r="L146" s="32"/>
      <c r="M146" s="143" t="s">
        <v>1</v>
      </c>
      <c r="N146" s="144" t="s">
        <v>46</v>
      </c>
      <c r="P146" s="145">
        <f t="shared" si="1"/>
        <v>0</v>
      </c>
      <c r="Q146" s="145">
        <v>0</v>
      </c>
      <c r="R146" s="145">
        <f t="shared" si="2"/>
        <v>0</v>
      </c>
      <c r="S146" s="145">
        <v>0</v>
      </c>
      <c r="T146" s="146">
        <f t="shared" si="3"/>
        <v>0</v>
      </c>
      <c r="AR146" s="147" t="s">
        <v>306</v>
      </c>
      <c r="AT146" s="147" t="s">
        <v>302</v>
      </c>
      <c r="AU146" s="147" t="s">
        <v>90</v>
      </c>
      <c r="AY146" s="17" t="s">
        <v>299</v>
      </c>
      <c r="BE146" s="148">
        <f t="shared" si="4"/>
        <v>0</v>
      </c>
      <c r="BF146" s="148">
        <f t="shared" si="5"/>
        <v>0</v>
      </c>
      <c r="BG146" s="148">
        <f t="shared" si="6"/>
        <v>0</v>
      </c>
      <c r="BH146" s="148">
        <f t="shared" si="7"/>
        <v>0</v>
      </c>
      <c r="BI146" s="148">
        <f t="shared" si="8"/>
        <v>0</v>
      </c>
      <c r="BJ146" s="17" t="s">
        <v>88</v>
      </c>
      <c r="BK146" s="148">
        <f t="shared" si="9"/>
        <v>0</v>
      </c>
      <c r="BL146" s="17" t="s">
        <v>306</v>
      </c>
      <c r="BM146" s="147" t="s">
        <v>545</v>
      </c>
    </row>
    <row r="147" spans="2:65" s="1" customFormat="1" ht="49.2" customHeight="1">
      <c r="B147" s="32"/>
      <c r="C147" s="136" t="s">
        <v>389</v>
      </c>
      <c r="D147" s="136" t="s">
        <v>302</v>
      </c>
      <c r="E147" s="137" t="s">
        <v>546</v>
      </c>
      <c r="F147" s="138" t="s">
        <v>547</v>
      </c>
      <c r="G147" s="139" t="s">
        <v>500</v>
      </c>
      <c r="H147" s="140">
        <v>1</v>
      </c>
      <c r="I147" s="141"/>
      <c r="J147" s="142">
        <f t="shared" si="0"/>
        <v>0</v>
      </c>
      <c r="K147" s="138" t="s">
        <v>1</v>
      </c>
      <c r="L147" s="32"/>
      <c r="M147" s="143" t="s">
        <v>1</v>
      </c>
      <c r="N147" s="144" t="s">
        <v>46</v>
      </c>
      <c r="P147" s="145">
        <f t="shared" si="1"/>
        <v>0</v>
      </c>
      <c r="Q147" s="145">
        <v>0</v>
      </c>
      <c r="R147" s="145">
        <f t="shared" si="2"/>
        <v>0</v>
      </c>
      <c r="S147" s="145">
        <v>0</v>
      </c>
      <c r="T147" s="146">
        <f t="shared" si="3"/>
        <v>0</v>
      </c>
      <c r="AR147" s="147" t="s">
        <v>306</v>
      </c>
      <c r="AT147" s="147" t="s">
        <v>302</v>
      </c>
      <c r="AU147" s="147" t="s">
        <v>90</v>
      </c>
      <c r="AY147" s="17" t="s">
        <v>299</v>
      </c>
      <c r="BE147" s="148">
        <f t="shared" si="4"/>
        <v>0</v>
      </c>
      <c r="BF147" s="148">
        <f t="shared" si="5"/>
        <v>0</v>
      </c>
      <c r="BG147" s="148">
        <f t="shared" si="6"/>
        <v>0</v>
      </c>
      <c r="BH147" s="148">
        <f t="shared" si="7"/>
        <v>0</v>
      </c>
      <c r="BI147" s="148">
        <f t="shared" si="8"/>
        <v>0</v>
      </c>
      <c r="BJ147" s="17" t="s">
        <v>88</v>
      </c>
      <c r="BK147" s="148">
        <f t="shared" si="9"/>
        <v>0</v>
      </c>
      <c r="BL147" s="17" t="s">
        <v>306</v>
      </c>
      <c r="BM147" s="147" t="s">
        <v>548</v>
      </c>
    </row>
    <row r="148" spans="2:65" s="1" customFormat="1" ht="49.2" customHeight="1">
      <c r="B148" s="32"/>
      <c r="C148" s="136" t="s">
        <v>394</v>
      </c>
      <c r="D148" s="136" t="s">
        <v>302</v>
      </c>
      <c r="E148" s="137" t="s">
        <v>549</v>
      </c>
      <c r="F148" s="138" t="s">
        <v>550</v>
      </c>
      <c r="G148" s="139" t="s">
        <v>500</v>
      </c>
      <c r="H148" s="140">
        <v>1</v>
      </c>
      <c r="I148" s="141"/>
      <c r="J148" s="142">
        <f t="shared" si="0"/>
        <v>0</v>
      </c>
      <c r="K148" s="138" t="s">
        <v>1</v>
      </c>
      <c r="L148" s="32"/>
      <c r="M148" s="143" t="s">
        <v>1</v>
      </c>
      <c r="N148" s="144" t="s">
        <v>46</v>
      </c>
      <c r="P148" s="145">
        <f t="shared" si="1"/>
        <v>0</v>
      </c>
      <c r="Q148" s="145">
        <v>0</v>
      </c>
      <c r="R148" s="145">
        <f t="shared" si="2"/>
        <v>0</v>
      </c>
      <c r="S148" s="145">
        <v>0</v>
      </c>
      <c r="T148" s="146">
        <f t="shared" si="3"/>
        <v>0</v>
      </c>
      <c r="AR148" s="147" t="s">
        <v>306</v>
      </c>
      <c r="AT148" s="147" t="s">
        <v>302</v>
      </c>
      <c r="AU148" s="147" t="s">
        <v>90</v>
      </c>
      <c r="AY148" s="17" t="s">
        <v>299</v>
      </c>
      <c r="BE148" s="148">
        <f t="shared" si="4"/>
        <v>0</v>
      </c>
      <c r="BF148" s="148">
        <f t="shared" si="5"/>
        <v>0</v>
      </c>
      <c r="BG148" s="148">
        <f t="shared" si="6"/>
        <v>0</v>
      </c>
      <c r="BH148" s="148">
        <f t="shared" si="7"/>
        <v>0</v>
      </c>
      <c r="BI148" s="148">
        <f t="shared" si="8"/>
        <v>0</v>
      </c>
      <c r="BJ148" s="17" t="s">
        <v>88</v>
      </c>
      <c r="BK148" s="148">
        <f t="shared" si="9"/>
        <v>0</v>
      </c>
      <c r="BL148" s="17" t="s">
        <v>306</v>
      </c>
      <c r="BM148" s="147" t="s">
        <v>551</v>
      </c>
    </row>
    <row r="149" spans="2:65" s="1" customFormat="1" ht="37.950000000000003" customHeight="1">
      <c r="B149" s="32"/>
      <c r="C149" s="136" t="s">
        <v>399</v>
      </c>
      <c r="D149" s="136" t="s">
        <v>302</v>
      </c>
      <c r="E149" s="137" t="s">
        <v>552</v>
      </c>
      <c r="F149" s="138" t="s">
        <v>553</v>
      </c>
      <c r="G149" s="139" t="s">
        <v>500</v>
      </c>
      <c r="H149" s="140">
        <v>1</v>
      </c>
      <c r="I149" s="141"/>
      <c r="J149" s="142">
        <f t="shared" si="0"/>
        <v>0</v>
      </c>
      <c r="K149" s="138" t="s">
        <v>1</v>
      </c>
      <c r="L149" s="32"/>
      <c r="M149" s="143" t="s">
        <v>1</v>
      </c>
      <c r="N149" s="144" t="s">
        <v>46</v>
      </c>
      <c r="P149" s="145">
        <f t="shared" si="1"/>
        <v>0</v>
      </c>
      <c r="Q149" s="145">
        <v>0</v>
      </c>
      <c r="R149" s="145">
        <f t="shared" si="2"/>
        <v>0</v>
      </c>
      <c r="S149" s="145">
        <v>0</v>
      </c>
      <c r="T149" s="146">
        <f t="shared" si="3"/>
        <v>0</v>
      </c>
      <c r="AR149" s="147" t="s">
        <v>306</v>
      </c>
      <c r="AT149" s="147" t="s">
        <v>302</v>
      </c>
      <c r="AU149" s="147" t="s">
        <v>90</v>
      </c>
      <c r="AY149" s="17" t="s">
        <v>299</v>
      </c>
      <c r="BE149" s="148">
        <f t="shared" si="4"/>
        <v>0</v>
      </c>
      <c r="BF149" s="148">
        <f t="shared" si="5"/>
        <v>0</v>
      </c>
      <c r="BG149" s="148">
        <f t="shared" si="6"/>
        <v>0</v>
      </c>
      <c r="BH149" s="148">
        <f t="shared" si="7"/>
        <v>0</v>
      </c>
      <c r="BI149" s="148">
        <f t="shared" si="8"/>
        <v>0</v>
      </c>
      <c r="BJ149" s="17" t="s">
        <v>88</v>
      </c>
      <c r="BK149" s="148">
        <f t="shared" si="9"/>
        <v>0</v>
      </c>
      <c r="BL149" s="17" t="s">
        <v>306</v>
      </c>
      <c r="BM149" s="147" t="s">
        <v>554</v>
      </c>
    </row>
    <row r="150" spans="2:65" s="1" customFormat="1" ht="48">
      <c r="B150" s="32"/>
      <c r="D150" s="149" t="s">
        <v>308</v>
      </c>
      <c r="F150" s="150" t="s">
        <v>555</v>
      </c>
      <c r="I150" s="151"/>
      <c r="L150" s="32"/>
      <c r="M150" s="152"/>
      <c r="T150" s="56"/>
      <c r="AT150" s="17" t="s">
        <v>308</v>
      </c>
      <c r="AU150" s="17" t="s">
        <v>90</v>
      </c>
    </row>
    <row r="151" spans="2:65" s="1" customFormat="1" ht="66.75" customHeight="1">
      <c r="B151" s="32"/>
      <c r="C151" s="136" t="s">
        <v>7</v>
      </c>
      <c r="D151" s="136" t="s">
        <v>302</v>
      </c>
      <c r="E151" s="137" t="s">
        <v>556</v>
      </c>
      <c r="F151" s="138" t="s">
        <v>557</v>
      </c>
      <c r="G151" s="139" t="s">
        <v>500</v>
      </c>
      <c r="H151" s="140">
        <v>3</v>
      </c>
      <c r="I151" s="141"/>
      <c r="J151" s="142">
        <f>ROUND(I151*H151,2)</f>
        <v>0</v>
      </c>
      <c r="K151" s="138" t="s">
        <v>1</v>
      </c>
      <c r="L151" s="32"/>
      <c r="M151" s="143" t="s">
        <v>1</v>
      </c>
      <c r="N151" s="144" t="s">
        <v>46</v>
      </c>
      <c r="P151" s="145">
        <f>O151*H151</f>
        <v>0</v>
      </c>
      <c r="Q151" s="145">
        <v>0</v>
      </c>
      <c r="R151" s="145">
        <f>Q151*H151</f>
        <v>0</v>
      </c>
      <c r="S151" s="145">
        <v>0</v>
      </c>
      <c r="T151" s="146">
        <f>S151*H151</f>
        <v>0</v>
      </c>
      <c r="AR151" s="147" t="s">
        <v>306</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306</v>
      </c>
      <c r="BM151" s="147" t="s">
        <v>558</v>
      </c>
    </row>
    <row r="152" spans="2:65" s="1" customFormat="1" ht="66.75" customHeight="1">
      <c r="B152" s="32"/>
      <c r="C152" s="136" t="s">
        <v>408</v>
      </c>
      <c r="D152" s="136" t="s">
        <v>302</v>
      </c>
      <c r="E152" s="137" t="s">
        <v>559</v>
      </c>
      <c r="F152" s="138" t="s">
        <v>560</v>
      </c>
      <c r="G152" s="139" t="s">
        <v>500</v>
      </c>
      <c r="H152" s="140">
        <v>1</v>
      </c>
      <c r="I152" s="141"/>
      <c r="J152" s="142">
        <f>ROUND(I152*H152,2)</f>
        <v>0</v>
      </c>
      <c r="K152" s="138" t="s">
        <v>1</v>
      </c>
      <c r="L152" s="32"/>
      <c r="M152" s="143" t="s">
        <v>1</v>
      </c>
      <c r="N152" s="144" t="s">
        <v>46</v>
      </c>
      <c r="P152" s="145">
        <f>O152*H152</f>
        <v>0</v>
      </c>
      <c r="Q152" s="145">
        <v>0</v>
      </c>
      <c r="R152" s="145">
        <f>Q152*H152</f>
        <v>0</v>
      </c>
      <c r="S152" s="145">
        <v>0</v>
      </c>
      <c r="T152" s="146">
        <f>S152*H152</f>
        <v>0</v>
      </c>
      <c r="AR152" s="147" t="s">
        <v>306</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306</v>
      </c>
      <c r="BM152" s="147" t="s">
        <v>561</v>
      </c>
    </row>
    <row r="153" spans="2:65" s="1" customFormat="1" ht="44.25" customHeight="1">
      <c r="B153" s="32"/>
      <c r="C153" s="136" t="s">
        <v>413</v>
      </c>
      <c r="D153" s="136" t="s">
        <v>302</v>
      </c>
      <c r="E153" s="137" t="s">
        <v>562</v>
      </c>
      <c r="F153" s="138" t="s">
        <v>563</v>
      </c>
      <c r="G153" s="139" t="s">
        <v>500</v>
      </c>
      <c r="H153" s="140">
        <v>1</v>
      </c>
      <c r="I153" s="141"/>
      <c r="J153" s="142">
        <f>ROUND(I153*H153,2)</f>
        <v>0</v>
      </c>
      <c r="K153" s="138" t="s">
        <v>1</v>
      </c>
      <c r="L153" s="32"/>
      <c r="M153" s="143" t="s">
        <v>1</v>
      </c>
      <c r="N153" s="144" t="s">
        <v>46</v>
      </c>
      <c r="P153" s="145">
        <f>O153*H153</f>
        <v>0</v>
      </c>
      <c r="Q153" s="145">
        <v>0</v>
      </c>
      <c r="R153" s="145">
        <f>Q153*H153</f>
        <v>0</v>
      </c>
      <c r="S153" s="145">
        <v>0</v>
      </c>
      <c r="T153" s="146">
        <f>S153*H153</f>
        <v>0</v>
      </c>
      <c r="AR153" s="147" t="s">
        <v>306</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306</v>
      </c>
      <c r="BM153" s="147" t="s">
        <v>564</v>
      </c>
    </row>
    <row r="154" spans="2:65" s="1" customFormat="1" ht="115.2">
      <c r="B154" s="32"/>
      <c r="D154" s="149" t="s">
        <v>308</v>
      </c>
      <c r="F154" s="150" t="s">
        <v>565</v>
      </c>
      <c r="I154" s="151"/>
      <c r="L154" s="32"/>
      <c r="M154" s="152"/>
      <c r="T154" s="56"/>
      <c r="AT154" s="17" t="s">
        <v>308</v>
      </c>
      <c r="AU154" s="17" t="s">
        <v>90</v>
      </c>
    </row>
    <row r="155" spans="2:65" s="1" customFormat="1" ht="33" customHeight="1">
      <c r="B155" s="32"/>
      <c r="C155" s="136" t="s">
        <v>418</v>
      </c>
      <c r="D155" s="136" t="s">
        <v>302</v>
      </c>
      <c r="E155" s="137" t="s">
        <v>566</v>
      </c>
      <c r="F155" s="138" t="s">
        <v>567</v>
      </c>
      <c r="G155" s="139" t="s">
        <v>500</v>
      </c>
      <c r="H155" s="140">
        <v>1</v>
      </c>
      <c r="I155" s="141"/>
      <c r="J155" s="142">
        <f>ROUND(I155*H155,2)</f>
        <v>0</v>
      </c>
      <c r="K155" s="138" t="s">
        <v>1</v>
      </c>
      <c r="L155" s="32"/>
      <c r="M155" s="143" t="s">
        <v>1</v>
      </c>
      <c r="N155" s="144" t="s">
        <v>46</v>
      </c>
      <c r="P155" s="145">
        <f>O155*H155</f>
        <v>0</v>
      </c>
      <c r="Q155" s="145">
        <v>0</v>
      </c>
      <c r="R155" s="145">
        <f>Q155*H155</f>
        <v>0</v>
      </c>
      <c r="S155" s="145">
        <v>0</v>
      </c>
      <c r="T155" s="146">
        <f>S155*H155</f>
        <v>0</v>
      </c>
      <c r="AR155" s="147" t="s">
        <v>306</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306</v>
      </c>
      <c r="BM155" s="147" t="s">
        <v>568</v>
      </c>
    </row>
    <row r="156" spans="2:65" s="1" customFormat="1" ht="76.8">
      <c r="B156" s="32"/>
      <c r="D156" s="149" t="s">
        <v>308</v>
      </c>
      <c r="F156" s="212" t="s">
        <v>569</v>
      </c>
      <c r="I156" s="151"/>
      <c r="L156" s="32"/>
      <c r="M156" s="152"/>
      <c r="T156" s="56"/>
      <c r="AT156" s="17" t="s">
        <v>308</v>
      </c>
      <c r="AU156" s="17" t="s">
        <v>90</v>
      </c>
    </row>
    <row r="157" spans="2:65" s="1" customFormat="1" ht="24.15" customHeight="1">
      <c r="B157" s="32"/>
      <c r="C157" s="136" t="s">
        <v>423</v>
      </c>
      <c r="D157" s="136" t="s">
        <v>302</v>
      </c>
      <c r="E157" s="137" t="s">
        <v>570</v>
      </c>
      <c r="F157" s="138" t="s">
        <v>571</v>
      </c>
      <c r="G157" s="139" t="s">
        <v>500</v>
      </c>
      <c r="H157" s="140">
        <v>2</v>
      </c>
      <c r="I157" s="141"/>
      <c r="J157" s="142">
        <f>ROUND(I157*H157,2)</f>
        <v>0</v>
      </c>
      <c r="K157" s="138" t="s">
        <v>1</v>
      </c>
      <c r="L157" s="32"/>
      <c r="M157" s="143" t="s">
        <v>1</v>
      </c>
      <c r="N157" s="144" t="s">
        <v>46</v>
      </c>
      <c r="P157" s="145">
        <f>O157*H157</f>
        <v>0</v>
      </c>
      <c r="Q157" s="145">
        <v>0</v>
      </c>
      <c r="R157" s="145">
        <f>Q157*H157</f>
        <v>0</v>
      </c>
      <c r="S157" s="145">
        <v>0</v>
      </c>
      <c r="T157" s="146">
        <f>S157*H157</f>
        <v>0</v>
      </c>
      <c r="AR157" s="147" t="s">
        <v>306</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306</v>
      </c>
      <c r="BM157" s="147" t="s">
        <v>572</v>
      </c>
    </row>
    <row r="158" spans="2:65" s="1" customFormat="1" ht="24.15" customHeight="1">
      <c r="B158" s="32"/>
      <c r="C158" s="136" t="s">
        <v>428</v>
      </c>
      <c r="D158" s="136" t="s">
        <v>302</v>
      </c>
      <c r="E158" s="137" t="s">
        <v>573</v>
      </c>
      <c r="F158" s="138" t="s">
        <v>574</v>
      </c>
      <c r="G158" s="139" t="s">
        <v>500</v>
      </c>
      <c r="H158" s="140">
        <v>1</v>
      </c>
      <c r="I158" s="141"/>
      <c r="J158" s="142">
        <f>ROUND(I158*H158,2)</f>
        <v>0</v>
      </c>
      <c r="K158" s="138" t="s">
        <v>1</v>
      </c>
      <c r="L158" s="32"/>
      <c r="M158" s="143" t="s">
        <v>1</v>
      </c>
      <c r="N158" s="144" t="s">
        <v>46</v>
      </c>
      <c r="P158" s="145">
        <f>O158*H158</f>
        <v>0</v>
      </c>
      <c r="Q158" s="145">
        <v>0</v>
      </c>
      <c r="R158" s="145">
        <f>Q158*H158</f>
        <v>0</v>
      </c>
      <c r="S158" s="145">
        <v>0</v>
      </c>
      <c r="T158" s="146">
        <f>S158*H158</f>
        <v>0</v>
      </c>
      <c r="AR158" s="147" t="s">
        <v>306</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306</v>
      </c>
      <c r="BM158" s="147" t="s">
        <v>575</v>
      </c>
    </row>
    <row r="159" spans="2:65" s="1" customFormat="1" ht="16.5" customHeight="1">
      <c r="B159" s="32"/>
      <c r="C159" s="136" t="s">
        <v>433</v>
      </c>
      <c r="D159" s="136" t="s">
        <v>302</v>
      </c>
      <c r="E159" s="137" t="s">
        <v>576</v>
      </c>
      <c r="F159" s="138" t="s">
        <v>577</v>
      </c>
      <c r="G159" s="139" t="s">
        <v>578</v>
      </c>
      <c r="H159" s="140">
        <v>1</v>
      </c>
      <c r="I159" s="141"/>
      <c r="J159" s="142">
        <f>ROUND(I159*H159,2)</f>
        <v>0</v>
      </c>
      <c r="K159" s="138" t="s">
        <v>1</v>
      </c>
      <c r="L159" s="32"/>
      <c r="M159" s="143" t="s">
        <v>1</v>
      </c>
      <c r="N159" s="144" t="s">
        <v>46</v>
      </c>
      <c r="P159" s="145">
        <f>O159*H159</f>
        <v>0</v>
      </c>
      <c r="Q159" s="145">
        <v>0</v>
      </c>
      <c r="R159" s="145">
        <f>Q159*H159</f>
        <v>0</v>
      </c>
      <c r="S159" s="145">
        <v>0</v>
      </c>
      <c r="T159" s="146">
        <f>S159*H159</f>
        <v>0</v>
      </c>
      <c r="AR159" s="147" t="s">
        <v>306</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306</v>
      </c>
      <c r="BM159" s="147" t="s">
        <v>579</v>
      </c>
    </row>
    <row r="160" spans="2:65" s="11" customFormat="1" ht="22.95" customHeight="1">
      <c r="B160" s="124"/>
      <c r="D160" s="125" t="s">
        <v>80</v>
      </c>
      <c r="E160" s="134" t="s">
        <v>580</v>
      </c>
      <c r="F160" s="134" t="s">
        <v>581</v>
      </c>
      <c r="I160" s="127"/>
      <c r="J160" s="135">
        <f>BK160</f>
        <v>0</v>
      </c>
      <c r="L160" s="124"/>
      <c r="M160" s="129"/>
      <c r="P160" s="130">
        <f>SUM(P161:P169)</f>
        <v>0</v>
      </c>
      <c r="R160" s="130">
        <f>SUM(R161:R169)</f>
        <v>0</v>
      </c>
      <c r="T160" s="131">
        <f>SUM(T161:T169)</f>
        <v>0</v>
      </c>
      <c r="AR160" s="125" t="s">
        <v>298</v>
      </c>
      <c r="AT160" s="132" t="s">
        <v>80</v>
      </c>
      <c r="AU160" s="132" t="s">
        <v>88</v>
      </c>
      <c r="AY160" s="125" t="s">
        <v>299</v>
      </c>
      <c r="BK160" s="133">
        <f>SUM(BK161:BK169)</f>
        <v>0</v>
      </c>
    </row>
    <row r="161" spans="2:65" s="1" customFormat="1" ht="44.25" customHeight="1">
      <c r="B161" s="32"/>
      <c r="C161" s="136" t="s">
        <v>438</v>
      </c>
      <c r="D161" s="136" t="s">
        <v>302</v>
      </c>
      <c r="E161" s="137" t="s">
        <v>582</v>
      </c>
      <c r="F161" s="138" t="s">
        <v>583</v>
      </c>
      <c r="G161" s="139" t="s">
        <v>500</v>
      </c>
      <c r="H161" s="140">
        <v>1</v>
      </c>
      <c r="I161" s="141"/>
      <c r="J161" s="142">
        <f>ROUND(I161*H161,2)</f>
        <v>0</v>
      </c>
      <c r="K161" s="138" t="s">
        <v>1</v>
      </c>
      <c r="L161" s="32"/>
      <c r="M161" s="143" t="s">
        <v>1</v>
      </c>
      <c r="N161" s="144" t="s">
        <v>46</v>
      </c>
      <c r="P161" s="145">
        <f>O161*H161</f>
        <v>0</v>
      </c>
      <c r="Q161" s="145">
        <v>0</v>
      </c>
      <c r="R161" s="145">
        <f>Q161*H161</f>
        <v>0</v>
      </c>
      <c r="S161" s="145">
        <v>0</v>
      </c>
      <c r="T161" s="146">
        <f>S161*H161</f>
        <v>0</v>
      </c>
      <c r="AR161" s="147" t="s">
        <v>306</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306</v>
      </c>
      <c r="BM161" s="147" t="s">
        <v>584</v>
      </c>
    </row>
    <row r="162" spans="2:65" s="1" customFormat="1" ht="76.8">
      <c r="B162" s="32"/>
      <c r="D162" s="149" t="s">
        <v>308</v>
      </c>
      <c r="F162" s="150" t="s">
        <v>585</v>
      </c>
      <c r="I162" s="151"/>
      <c r="L162" s="32"/>
      <c r="M162" s="152"/>
      <c r="T162" s="56"/>
      <c r="AT162" s="17" t="s">
        <v>308</v>
      </c>
      <c r="AU162" s="17" t="s">
        <v>90</v>
      </c>
    </row>
    <row r="163" spans="2:65" s="1" customFormat="1" ht="62.7" customHeight="1">
      <c r="B163" s="32"/>
      <c r="C163" s="136" t="s">
        <v>444</v>
      </c>
      <c r="D163" s="136" t="s">
        <v>302</v>
      </c>
      <c r="E163" s="137" t="s">
        <v>586</v>
      </c>
      <c r="F163" s="138" t="s">
        <v>587</v>
      </c>
      <c r="G163" s="139" t="s">
        <v>500</v>
      </c>
      <c r="H163" s="140">
        <v>1</v>
      </c>
      <c r="I163" s="141"/>
      <c r="J163" s="142">
        <f>ROUND(I163*H163,2)</f>
        <v>0</v>
      </c>
      <c r="K163" s="138" t="s">
        <v>1</v>
      </c>
      <c r="L163" s="32"/>
      <c r="M163" s="143" t="s">
        <v>1</v>
      </c>
      <c r="N163" s="144" t="s">
        <v>46</v>
      </c>
      <c r="P163" s="145">
        <f>O163*H163</f>
        <v>0</v>
      </c>
      <c r="Q163" s="145">
        <v>0</v>
      </c>
      <c r="R163" s="145">
        <f>Q163*H163</f>
        <v>0</v>
      </c>
      <c r="S163" s="145">
        <v>0</v>
      </c>
      <c r="T163" s="146">
        <f>S163*H163</f>
        <v>0</v>
      </c>
      <c r="AR163" s="147" t="s">
        <v>306</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306</v>
      </c>
      <c r="BM163" s="147" t="s">
        <v>588</v>
      </c>
    </row>
    <row r="164" spans="2:65" s="1" customFormat="1" ht="24.15" customHeight="1">
      <c r="B164" s="32"/>
      <c r="C164" s="136" t="s">
        <v>448</v>
      </c>
      <c r="D164" s="136" t="s">
        <v>302</v>
      </c>
      <c r="E164" s="137" t="s">
        <v>589</v>
      </c>
      <c r="F164" s="138" t="s">
        <v>590</v>
      </c>
      <c r="G164" s="139" t="s">
        <v>500</v>
      </c>
      <c r="H164" s="140">
        <v>1</v>
      </c>
      <c r="I164" s="141"/>
      <c r="J164" s="142">
        <f>ROUND(I164*H164,2)</f>
        <v>0</v>
      </c>
      <c r="K164" s="138" t="s">
        <v>1</v>
      </c>
      <c r="L164" s="32"/>
      <c r="M164" s="143" t="s">
        <v>1</v>
      </c>
      <c r="N164" s="144" t="s">
        <v>46</v>
      </c>
      <c r="P164" s="145">
        <f>O164*H164</f>
        <v>0</v>
      </c>
      <c r="Q164" s="145">
        <v>0</v>
      </c>
      <c r="R164" s="145">
        <f>Q164*H164</f>
        <v>0</v>
      </c>
      <c r="S164" s="145">
        <v>0</v>
      </c>
      <c r="T164" s="146">
        <f>S164*H164</f>
        <v>0</v>
      </c>
      <c r="AR164" s="147" t="s">
        <v>306</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306</v>
      </c>
      <c r="BM164" s="147" t="s">
        <v>591</v>
      </c>
    </row>
    <row r="165" spans="2:65" s="1" customFormat="1" ht="33" customHeight="1">
      <c r="B165" s="32"/>
      <c r="C165" s="136" t="s">
        <v>452</v>
      </c>
      <c r="D165" s="136" t="s">
        <v>302</v>
      </c>
      <c r="E165" s="137" t="s">
        <v>592</v>
      </c>
      <c r="F165" s="138" t="s">
        <v>593</v>
      </c>
      <c r="G165" s="139" t="s">
        <v>500</v>
      </c>
      <c r="H165" s="140">
        <v>1</v>
      </c>
      <c r="I165" s="141"/>
      <c r="J165" s="142">
        <f>ROUND(I165*H165,2)</f>
        <v>0</v>
      </c>
      <c r="K165" s="138" t="s">
        <v>1</v>
      </c>
      <c r="L165" s="32"/>
      <c r="M165" s="143" t="s">
        <v>1</v>
      </c>
      <c r="N165" s="144" t="s">
        <v>46</v>
      </c>
      <c r="P165" s="145">
        <f>O165*H165</f>
        <v>0</v>
      </c>
      <c r="Q165" s="145">
        <v>0</v>
      </c>
      <c r="R165" s="145">
        <f>Q165*H165</f>
        <v>0</v>
      </c>
      <c r="S165" s="145">
        <v>0</v>
      </c>
      <c r="T165" s="146">
        <f>S165*H165</f>
        <v>0</v>
      </c>
      <c r="AR165" s="147" t="s">
        <v>306</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306</v>
      </c>
      <c r="BM165" s="147" t="s">
        <v>594</v>
      </c>
    </row>
    <row r="166" spans="2:65" s="1" customFormat="1" ht="57.6">
      <c r="B166" s="32"/>
      <c r="D166" s="149" t="s">
        <v>308</v>
      </c>
      <c r="F166" s="150" t="s">
        <v>595</v>
      </c>
      <c r="I166" s="151"/>
      <c r="L166" s="32"/>
      <c r="M166" s="152"/>
      <c r="T166" s="56"/>
      <c r="AT166" s="17" t="s">
        <v>308</v>
      </c>
      <c r="AU166" s="17" t="s">
        <v>90</v>
      </c>
    </row>
    <row r="167" spans="2:65" s="1" customFormat="1" ht="16.5" customHeight="1">
      <c r="B167" s="32"/>
      <c r="C167" s="136" t="s">
        <v>457</v>
      </c>
      <c r="D167" s="136" t="s">
        <v>302</v>
      </c>
      <c r="E167" s="137" t="s">
        <v>596</v>
      </c>
      <c r="F167" s="138" t="s">
        <v>597</v>
      </c>
      <c r="G167" s="139" t="s">
        <v>598</v>
      </c>
      <c r="H167" s="140">
        <v>1</v>
      </c>
      <c r="I167" s="141"/>
      <c r="J167" s="142">
        <f>ROUND(I167*H167,2)</f>
        <v>0</v>
      </c>
      <c r="K167" s="138" t="s">
        <v>1</v>
      </c>
      <c r="L167" s="32"/>
      <c r="M167" s="143" t="s">
        <v>1</v>
      </c>
      <c r="N167" s="144" t="s">
        <v>46</v>
      </c>
      <c r="P167" s="145">
        <f>O167*H167</f>
        <v>0</v>
      </c>
      <c r="Q167" s="145">
        <v>0</v>
      </c>
      <c r="R167" s="145">
        <f>Q167*H167</f>
        <v>0</v>
      </c>
      <c r="S167" s="145">
        <v>0</v>
      </c>
      <c r="T167" s="146">
        <f>S167*H167</f>
        <v>0</v>
      </c>
      <c r="AR167" s="147" t="s">
        <v>88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88</v>
      </c>
      <c r="BM167" s="147" t="s">
        <v>599</v>
      </c>
    </row>
    <row r="168" spans="2:65" s="1" customFormat="1" ht="21.75" customHeight="1">
      <c r="B168" s="32"/>
      <c r="C168" s="136" t="s">
        <v>461</v>
      </c>
      <c r="D168" s="136" t="s">
        <v>302</v>
      </c>
      <c r="E168" s="137" t="s">
        <v>600</v>
      </c>
      <c r="F168" s="138" t="s">
        <v>601</v>
      </c>
      <c r="G168" s="139" t="s">
        <v>598</v>
      </c>
      <c r="H168" s="140">
        <v>1</v>
      </c>
      <c r="I168" s="141"/>
      <c r="J168" s="142">
        <f>ROUND(I168*H168,2)</f>
        <v>0</v>
      </c>
      <c r="K168" s="138" t="s">
        <v>1</v>
      </c>
      <c r="L168" s="32"/>
      <c r="M168" s="143" t="s">
        <v>1</v>
      </c>
      <c r="N168" s="144" t="s">
        <v>46</v>
      </c>
      <c r="P168" s="145">
        <f>O168*H168</f>
        <v>0</v>
      </c>
      <c r="Q168" s="145">
        <v>0</v>
      </c>
      <c r="R168" s="145">
        <f>Q168*H168</f>
        <v>0</v>
      </c>
      <c r="S168" s="145">
        <v>0</v>
      </c>
      <c r="T168" s="146">
        <f>S168*H168</f>
        <v>0</v>
      </c>
      <c r="AR168" s="147" t="s">
        <v>88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88</v>
      </c>
      <c r="BM168" s="147" t="s">
        <v>602</v>
      </c>
    </row>
    <row r="169" spans="2:65" s="1" customFormat="1" ht="21.75" customHeight="1">
      <c r="B169" s="32"/>
      <c r="C169" s="136" t="s">
        <v>465</v>
      </c>
      <c r="D169" s="136" t="s">
        <v>302</v>
      </c>
      <c r="E169" s="137" t="s">
        <v>603</v>
      </c>
      <c r="F169" s="138" t="s">
        <v>604</v>
      </c>
      <c r="G169" s="139" t="s">
        <v>598</v>
      </c>
      <c r="H169" s="140">
        <v>1</v>
      </c>
      <c r="I169" s="141"/>
      <c r="J169" s="142">
        <f>ROUND(I169*H169,2)</f>
        <v>0</v>
      </c>
      <c r="K169" s="138" t="s">
        <v>1</v>
      </c>
      <c r="L169" s="32"/>
      <c r="M169" s="143" t="s">
        <v>1</v>
      </c>
      <c r="N169" s="144" t="s">
        <v>46</v>
      </c>
      <c r="P169" s="145">
        <f>O169*H169</f>
        <v>0</v>
      </c>
      <c r="Q169" s="145">
        <v>0</v>
      </c>
      <c r="R169" s="145">
        <f>Q169*H169</f>
        <v>0</v>
      </c>
      <c r="S169" s="145">
        <v>0</v>
      </c>
      <c r="T169" s="146">
        <f>S169*H169</f>
        <v>0</v>
      </c>
      <c r="AR169" s="147" t="s">
        <v>88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88</v>
      </c>
      <c r="BM169" s="147" t="s">
        <v>605</v>
      </c>
    </row>
    <row r="170" spans="2:65" s="11" customFormat="1" ht="22.95" customHeight="1">
      <c r="B170" s="124"/>
      <c r="D170" s="125" t="s">
        <v>80</v>
      </c>
      <c r="E170" s="134" t="s">
        <v>606</v>
      </c>
      <c r="F170" s="134" t="s">
        <v>607</v>
      </c>
      <c r="I170" s="127"/>
      <c r="J170" s="135">
        <f>BK170</f>
        <v>0</v>
      </c>
      <c r="L170" s="124"/>
      <c r="M170" s="129"/>
      <c r="P170" s="130">
        <f>SUM(P171:P180)</f>
        <v>0</v>
      </c>
      <c r="R170" s="130">
        <f>SUM(R171:R180)</f>
        <v>0</v>
      </c>
      <c r="T170" s="131">
        <f>SUM(T171:T180)</f>
        <v>0</v>
      </c>
      <c r="AR170" s="125" t="s">
        <v>298</v>
      </c>
      <c r="AT170" s="132" t="s">
        <v>80</v>
      </c>
      <c r="AU170" s="132" t="s">
        <v>88</v>
      </c>
      <c r="AY170" s="125" t="s">
        <v>299</v>
      </c>
      <c r="BK170" s="133">
        <f>SUM(BK171:BK180)</f>
        <v>0</v>
      </c>
    </row>
    <row r="171" spans="2:65" s="1" customFormat="1" ht="24.15" customHeight="1">
      <c r="B171" s="32"/>
      <c r="C171" s="136" t="s">
        <v>469</v>
      </c>
      <c r="D171" s="136" t="s">
        <v>302</v>
      </c>
      <c r="E171" s="137" t="s">
        <v>608</v>
      </c>
      <c r="F171" s="138" t="s">
        <v>609</v>
      </c>
      <c r="G171" s="139" t="s">
        <v>500</v>
      </c>
      <c r="H171" s="140">
        <v>1</v>
      </c>
      <c r="I171" s="141"/>
      <c r="J171" s="142">
        <f>ROUND(I171*H171,2)</f>
        <v>0</v>
      </c>
      <c r="K171" s="138" t="s">
        <v>1</v>
      </c>
      <c r="L171" s="32"/>
      <c r="M171" s="143" t="s">
        <v>1</v>
      </c>
      <c r="N171" s="144" t="s">
        <v>46</v>
      </c>
      <c r="P171" s="145">
        <f>O171*H171</f>
        <v>0</v>
      </c>
      <c r="Q171" s="145">
        <v>0</v>
      </c>
      <c r="R171" s="145">
        <f>Q171*H171</f>
        <v>0</v>
      </c>
      <c r="S171" s="145">
        <v>0</v>
      </c>
      <c r="T171" s="146">
        <f>S171*H171</f>
        <v>0</v>
      </c>
      <c r="AR171" s="147" t="s">
        <v>306</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306</v>
      </c>
      <c r="BM171" s="147" t="s">
        <v>610</v>
      </c>
    </row>
    <row r="172" spans="2:65" s="1" customFormat="1" ht="67.2">
      <c r="B172" s="32"/>
      <c r="D172" s="149" t="s">
        <v>308</v>
      </c>
      <c r="F172" s="150" t="s">
        <v>611</v>
      </c>
      <c r="I172" s="151"/>
      <c r="L172" s="32"/>
      <c r="M172" s="152"/>
      <c r="T172" s="56"/>
      <c r="AT172" s="17" t="s">
        <v>308</v>
      </c>
      <c r="AU172" s="17" t="s">
        <v>90</v>
      </c>
    </row>
    <row r="173" spans="2:65" s="1" customFormat="1" ht="16.5" customHeight="1">
      <c r="B173" s="32"/>
      <c r="C173" s="136" t="s">
        <v>475</v>
      </c>
      <c r="D173" s="136" t="s">
        <v>302</v>
      </c>
      <c r="E173" s="137" t="s">
        <v>612</v>
      </c>
      <c r="F173" s="138" t="s">
        <v>613</v>
      </c>
      <c r="G173" s="139" t="s">
        <v>500</v>
      </c>
      <c r="H173" s="140">
        <v>1</v>
      </c>
      <c r="I173" s="141"/>
      <c r="J173" s="142">
        <f t="shared" ref="J173:J180" si="10">ROUND(I173*H173,2)</f>
        <v>0</v>
      </c>
      <c r="K173" s="138" t="s">
        <v>1</v>
      </c>
      <c r="L173" s="32"/>
      <c r="M173" s="143" t="s">
        <v>1</v>
      </c>
      <c r="N173" s="144" t="s">
        <v>46</v>
      </c>
      <c r="P173" s="145">
        <f t="shared" ref="P173:P180" si="11">O173*H173</f>
        <v>0</v>
      </c>
      <c r="Q173" s="145">
        <v>0</v>
      </c>
      <c r="R173" s="145">
        <f t="shared" ref="R173:R180" si="12">Q173*H173</f>
        <v>0</v>
      </c>
      <c r="S173" s="145">
        <v>0</v>
      </c>
      <c r="T173" s="146">
        <f t="shared" ref="T173:T180" si="13">S173*H173</f>
        <v>0</v>
      </c>
      <c r="AR173" s="147" t="s">
        <v>306</v>
      </c>
      <c r="AT173" s="147" t="s">
        <v>302</v>
      </c>
      <c r="AU173" s="147" t="s">
        <v>90</v>
      </c>
      <c r="AY173" s="17" t="s">
        <v>299</v>
      </c>
      <c r="BE173" s="148">
        <f t="shared" ref="BE173:BE180" si="14">IF(N173="základní",J173,0)</f>
        <v>0</v>
      </c>
      <c r="BF173" s="148">
        <f t="shared" ref="BF173:BF180" si="15">IF(N173="snížená",J173,0)</f>
        <v>0</v>
      </c>
      <c r="BG173" s="148">
        <f t="shared" ref="BG173:BG180" si="16">IF(N173="zákl. přenesená",J173,0)</f>
        <v>0</v>
      </c>
      <c r="BH173" s="148">
        <f t="shared" ref="BH173:BH180" si="17">IF(N173="sníž. přenesená",J173,0)</f>
        <v>0</v>
      </c>
      <c r="BI173" s="148">
        <f t="shared" ref="BI173:BI180" si="18">IF(N173="nulová",J173,0)</f>
        <v>0</v>
      </c>
      <c r="BJ173" s="17" t="s">
        <v>88</v>
      </c>
      <c r="BK173" s="148">
        <f t="shared" ref="BK173:BK180" si="19">ROUND(I173*H173,2)</f>
        <v>0</v>
      </c>
      <c r="BL173" s="17" t="s">
        <v>306</v>
      </c>
      <c r="BM173" s="147" t="s">
        <v>614</v>
      </c>
    </row>
    <row r="174" spans="2:65" s="1" customFormat="1" ht="16.5" customHeight="1">
      <c r="B174" s="32"/>
      <c r="C174" s="136" t="s">
        <v>482</v>
      </c>
      <c r="D174" s="136" t="s">
        <v>302</v>
      </c>
      <c r="E174" s="137" t="s">
        <v>615</v>
      </c>
      <c r="F174" s="138" t="s">
        <v>616</v>
      </c>
      <c r="G174" s="139" t="s">
        <v>500</v>
      </c>
      <c r="H174" s="140">
        <v>1</v>
      </c>
      <c r="I174" s="141"/>
      <c r="J174" s="142">
        <f t="shared" si="10"/>
        <v>0</v>
      </c>
      <c r="K174" s="138" t="s">
        <v>1</v>
      </c>
      <c r="L174" s="32"/>
      <c r="M174" s="143" t="s">
        <v>1</v>
      </c>
      <c r="N174" s="144" t="s">
        <v>46</v>
      </c>
      <c r="P174" s="145">
        <f t="shared" si="11"/>
        <v>0</v>
      </c>
      <c r="Q174" s="145">
        <v>0</v>
      </c>
      <c r="R174" s="145">
        <f t="shared" si="12"/>
        <v>0</v>
      </c>
      <c r="S174" s="145">
        <v>0</v>
      </c>
      <c r="T174" s="146">
        <f t="shared" si="13"/>
        <v>0</v>
      </c>
      <c r="AR174" s="147" t="s">
        <v>306</v>
      </c>
      <c r="AT174" s="147" t="s">
        <v>302</v>
      </c>
      <c r="AU174" s="147" t="s">
        <v>90</v>
      </c>
      <c r="AY174" s="17" t="s">
        <v>299</v>
      </c>
      <c r="BE174" s="148">
        <f t="shared" si="14"/>
        <v>0</v>
      </c>
      <c r="BF174" s="148">
        <f t="shared" si="15"/>
        <v>0</v>
      </c>
      <c r="BG174" s="148">
        <f t="shared" si="16"/>
        <v>0</v>
      </c>
      <c r="BH174" s="148">
        <f t="shared" si="17"/>
        <v>0</v>
      </c>
      <c r="BI174" s="148">
        <f t="shared" si="18"/>
        <v>0</v>
      </c>
      <c r="BJ174" s="17" t="s">
        <v>88</v>
      </c>
      <c r="BK174" s="148">
        <f t="shared" si="19"/>
        <v>0</v>
      </c>
      <c r="BL174" s="17" t="s">
        <v>306</v>
      </c>
      <c r="BM174" s="147" t="s">
        <v>617</v>
      </c>
    </row>
    <row r="175" spans="2:65" s="1" customFormat="1" ht="24.15" customHeight="1">
      <c r="B175" s="32"/>
      <c r="C175" s="136" t="s">
        <v>618</v>
      </c>
      <c r="D175" s="136" t="s">
        <v>302</v>
      </c>
      <c r="E175" s="137" t="s">
        <v>619</v>
      </c>
      <c r="F175" s="138" t="s">
        <v>620</v>
      </c>
      <c r="G175" s="139" t="s">
        <v>500</v>
      </c>
      <c r="H175" s="140">
        <v>1</v>
      </c>
      <c r="I175" s="141"/>
      <c r="J175" s="142">
        <f t="shared" si="10"/>
        <v>0</v>
      </c>
      <c r="K175" s="138" t="s">
        <v>1</v>
      </c>
      <c r="L175" s="32"/>
      <c r="M175" s="143" t="s">
        <v>1</v>
      </c>
      <c r="N175" s="144" t="s">
        <v>46</v>
      </c>
      <c r="P175" s="145">
        <f t="shared" si="11"/>
        <v>0</v>
      </c>
      <c r="Q175" s="145">
        <v>0</v>
      </c>
      <c r="R175" s="145">
        <f t="shared" si="12"/>
        <v>0</v>
      </c>
      <c r="S175" s="145">
        <v>0</v>
      </c>
      <c r="T175" s="146">
        <f t="shared" si="13"/>
        <v>0</v>
      </c>
      <c r="AR175" s="147" t="s">
        <v>306</v>
      </c>
      <c r="AT175" s="147" t="s">
        <v>302</v>
      </c>
      <c r="AU175" s="147" t="s">
        <v>90</v>
      </c>
      <c r="AY175" s="17" t="s">
        <v>299</v>
      </c>
      <c r="BE175" s="148">
        <f t="shared" si="14"/>
        <v>0</v>
      </c>
      <c r="BF175" s="148">
        <f t="shared" si="15"/>
        <v>0</v>
      </c>
      <c r="BG175" s="148">
        <f t="shared" si="16"/>
        <v>0</v>
      </c>
      <c r="BH175" s="148">
        <f t="shared" si="17"/>
        <v>0</v>
      </c>
      <c r="BI175" s="148">
        <f t="shared" si="18"/>
        <v>0</v>
      </c>
      <c r="BJ175" s="17" t="s">
        <v>88</v>
      </c>
      <c r="BK175" s="148">
        <f t="shared" si="19"/>
        <v>0</v>
      </c>
      <c r="BL175" s="17" t="s">
        <v>306</v>
      </c>
      <c r="BM175" s="147" t="s">
        <v>621</v>
      </c>
    </row>
    <row r="176" spans="2:65" s="1" customFormat="1" ht="24.15" customHeight="1">
      <c r="B176" s="32"/>
      <c r="C176" s="136" t="s">
        <v>622</v>
      </c>
      <c r="D176" s="136" t="s">
        <v>302</v>
      </c>
      <c r="E176" s="137" t="s">
        <v>623</v>
      </c>
      <c r="F176" s="138" t="s">
        <v>624</v>
      </c>
      <c r="G176" s="139" t="s">
        <v>500</v>
      </c>
      <c r="H176" s="140">
        <v>1</v>
      </c>
      <c r="I176" s="141"/>
      <c r="J176" s="142">
        <f t="shared" si="10"/>
        <v>0</v>
      </c>
      <c r="K176" s="138" t="s">
        <v>1</v>
      </c>
      <c r="L176" s="32"/>
      <c r="M176" s="143" t="s">
        <v>1</v>
      </c>
      <c r="N176" s="144" t="s">
        <v>46</v>
      </c>
      <c r="P176" s="145">
        <f t="shared" si="11"/>
        <v>0</v>
      </c>
      <c r="Q176" s="145">
        <v>0</v>
      </c>
      <c r="R176" s="145">
        <f t="shared" si="12"/>
        <v>0</v>
      </c>
      <c r="S176" s="145">
        <v>0</v>
      </c>
      <c r="T176" s="146">
        <f t="shared" si="13"/>
        <v>0</v>
      </c>
      <c r="AR176" s="147" t="s">
        <v>306</v>
      </c>
      <c r="AT176" s="147" t="s">
        <v>302</v>
      </c>
      <c r="AU176" s="147" t="s">
        <v>90</v>
      </c>
      <c r="AY176" s="17" t="s">
        <v>299</v>
      </c>
      <c r="BE176" s="148">
        <f t="shared" si="14"/>
        <v>0</v>
      </c>
      <c r="BF176" s="148">
        <f t="shared" si="15"/>
        <v>0</v>
      </c>
      <c r="BG176" s="148">
        <f t="shared" si="16"/>
        <v>0</v>
      </c>
      <c r="BH176" s="148">
        <f t="shared" si="17"/>
        <v>0</v>
      </c>
      <c r="BI176" s="148">
        <f t="shared" si="18"/>
        <v>0</v>
      </c>
      <c r="BJ176" s="17" t="s">
        <v>88</v>
      </c>
      <c r="BK176" s="148">
        <f t="shared" si="19"/>
        <v>0</v>
      </c>
      <c r="BL176" s="17" t="s">
        <v>306</v>
      </c>
      <c r="BM176" s="147" t="s">
        <v>625</v>
      </c>
    </row>
    <row r="177" spans="2:65" s="1" customFormat="1" ht="62.7" customHeight="1">
      <c r="B177" s="32"/>
      <c r="C177" s="136" t="s">
        <v>626</v>
      </c>
      <c r="D177" s="136" t="s">
        <v>302</v>
      </c>
      <c r="E177" s="137" t="s">
        <v>627</v>
      </c>
      <c r="F177" s="138" t="s">
        <v>628</v>
      </c>
      <c r="G177" s="139" t="s">
        <v>500</v>
      </c>
      <c r="H177" s="140">
        <v>2</v>
      </c>
      <c r="I177" s="141"/>
      <c r="J177" s="142">
        <f t="shared" si="10"/>
        <v>0</v>
      </c>
      <c r="K177" s="138" t="s">
        <v>1</v>
      </c>
      <c r="L177" s="32"/>
      <c r="M177" s="143" t="s">
        <v>1</v>
      </c>
      <c r="N177" s="144" t="s">
        <v>46</v>
      </c>
      <c r="P177" s="145">
        <f t="shared" si="11"/>
        <v>0</v>
      </c>
      <c r="Q177" s="145">
        <v>0</v>
      </c>
      <c r="R177" s="145">
        <f t="shared" si="12"/>
        <v>0</v>
      </c>
      <c r="S177" s="145">
        <v>0</v>
      </c>
      <c r="T177" s="146">
        <f t="shared" si="13"/>
        <v>0</v>
      </c>
      <c r="AR177" s="147" t="s">
        <v>306</v>
      </c>
      <c r="AT177" s="147" t="s">
        <v>302</v>
      </c>
      <c r="AU177" s="147" t="s">
        <v>90</v>
      </c>
      <c r="AY177" s="17" t="s">
        <v>299</v>
      </c>
      <c r="BE177" s="148">
        <f t="shared" si="14"/>
        <v>0</v>
      </c>
      <c r="BF177" s="148">
        <f t="shared" si="15"/>
        <v>0</v>
      </c>
      <c r="BG177" s="148">
        <f t="shared" si="16"/>
        <v>0</v>
      </c>
      <c r="BH177" s="148">
        <f t="shared" si="17"/>
        <v>0</v>
      </c>
      <c r="BI177" s="148">
        <f t="shared" si="18"/>
        <v>0</v>
      </c>
      <c r="BJ177" s="17" t="s">
        <v>88</v>
      </c>
      <c r="BK177" s="148">
        <f t="shared" si="19"/>
        <v>0</v>
      </c>
      <c r="BL177" s="17" t="s">
        <v>306</v>
      </c>
      <c r="BM177" s="147" t="s">
        <v>629</v>
      </c>
    </row>
    <row r="178" spans="2:65" s="1" customFormat="1" ht="16.5" customHeight="1">
      <c r="B178" s="32"/>
      <c r="C178" s="136" t="s">
        <v>630</v>
      </c>
      <c r="D178" s="136" t="s">
        <v>302</v>
      </c>
      <c r="E178" s="137" t="s">
        <v>631</v>
      </c>
      <c r="F178" s="138" t="s">
        <v>632</v>
      </c>
      <c r="G178" s="139" t="s">
        <v>500</v>
      </c>
      <c r="H178" s="140">
        <v>1</v>
      </c>
      <c r="I178" s="141"/>
      <c r="J178" s="142">
        <f t="shared" si="10"/>
        <v>0</v>
      </c>
      <c r="K178" s="138" t="s">
        <v>1</v>
      </c>
      <c r="L178" s="32"/>
      <c r="M178" s="143" t="s">
        <v>1</v>
      </c>
      <c r="N178" s="144" t="s">
        <v>46</v>
      </c>
      <c r="P178" s="145">
        <f t="shared" si="11"/>
        <v>0</v>
      </c>
      <c r="Q178" s="145">
        <v>0</v>
      </c>
      <c r="R178" s="145">
        <f t="shared" si="12"/>
        <v>0</v>
      </c>
      <c r="S178" s="145">
        <v>0</v>
      </c>
      <c r="T178" s="146">
        <f t="shared" si="13"/>
        <v>0</v>
      </c>
      <c r="AR178" s="147" t="s">
        <v>306</v>
      </c>
      <c r="AT178" s="147" t="s">
        <v>302</v>
      </c>
      <c r="AU178" s="147" t="s">
        <v>90</v>
      </c>
      <c r="AY178" s="17" t="s">
        <v>299</v>
      </c>
      <c r="BE178" s="148">
        <f t="shared" si="14"/>
        <v>0</v>
      </c>
      <c r="BF178" s="148">
        <f t="shared" si="15"/>
        <v>0</v>
      </c>
      <c r="BG178" s="148">
        <f t="shared" si="16"/>
        <v>0</v>
      </c>
      <c r="BH178" s="148">
        <f t="shared" si="17"/>
        <v>0</v>
      </c>
      <c r="BI178" s="148">
        <f t="shared" si="18"/>
        <v>0</v>
      </c>
      <c r="BJ178" s="17" t="s">
        <v>88</v>
      </c>
      <c r="BK178" s="148">
        <f t="shared" si="19"/>
        <v>0</v>
      </c>
      <c r="BL178" s="17" t="s">
        <v>306</v>
      </c>
      <c r="BM178" s="147" t="s">
        <v>633</v>
      </c>
    </row>
    <row r="179" spans="2:65" s="1" customFormat="1" ht="37.950000000000003" customHeight="1">
      <c r="B179" s="32"/>
      <c r="C179" s="136" t="s">
        <v>634</v>
      </c>
      <c r="D179" s="136" t="s">
        <v>302</v>
      </c>
      <c r="E179" s="137" t="s">
        <v>635</v>
      </c>
      <c r="F179" s="138" t="s">
        <v>636</v>
      </c>
      <c r="G179" s="139" t="s">
        <v>578</v>
      </c>
      <c r="H179" s="140">
        <v>1</v>
      </c>
      <c r="I179" s="141"/>
      <c r="J179" s="142">
        <f t="shared" si="10"/>
        <v>0</v>
      </c>
      <c r="K179" s="138" t="s">
        <v>1</v>
      </c>
      <c r="L179" s="32"/>
      <c r="M179" s="143" t="s">
        <v>1</v>
      </c>
      <c r="N179" s="144" t="s">
        <v>46</v>
      </c>
      <c r="P179" s="145">
        <f t="shared" si="11"/>
        <v>0</v>
      </c>
      <c r="Q179" s="145">
        <v>0</v>
      </c>
      <c r="R179" s="145">
        <f t="shared" si="12"/>
        <v>0</v>
      </c>
      <c r="S179" s="145">
        <v>0</v>
      </c>
      <c r="T179" s="146">
        <f t="shared" si="13"/>
        <v>0</v>
      </c>
      <c r="AR179" s="147" t="s">
        <v>306</v>
      </c>
      <c r="AT179" s="147" t="s">
        <v>302</v>
      </c>
      <c r="AU179" s="147" t="s">
        <v>90</v>
      </c>
      <c r="AY179" s="17" t="s">
        <v>299</v>
      </c>
      <c r="BE179" s="148">
        <f t="shared" si="14"/>
        <v>0</v>
      </c>
      <c r="BF179" s="148">
        <f t="shared" si="15"/>
        <v>0</v>
      </c>
      <c r="BG179" s="148">
        <f t="shared" si="16"/>
        <v>0</v>
      </c>
      <c r="BH179" s="148">
        <f t="shared" si="17"/>
        <v>0</v>
      </c>
      <c r="BI179" s="148">
        <f t="shared" si="18"/>
        <v>0</v>
      </c>
      <c r="BJ179" s="17" t="s">
        <v>88</v>
      </c>
      <c r="BK179" s="148">
        <f t="shared" si="19"/>
        <v>0</v>
      </c>
      <c r="BL179" s="17" t="s">
        <v>306</v>
      </c>
      <c r="BM179" s="147" t="s">
        <v>637</v>
      </c>
    </row>
    <row r="180" spans="2:65" s="1" customFormat="1" ht="16.5" customHeight="1">
      <c r="B180" s="32"/>
      <c r="C180" s="136" t="s">
        <v>638</v>
      </c>
      <c r="D180" s="136" t="s">
        <v>302</v>
      </c>
      <c r="E180" s="137" t="s">
        <v>639</v>
      </c>
      <c r="F180" s="138" t="s">
        <v>640</v>
      </c>
      <c r="G180" s="139" t="s">
        <v>500</v>
      </c>
      <c r="H180" s="140">
        <v>1</v>
      </c>
      <c r="I180" s="141"/>
      <c r="J180" s="142">
        <f t="shared" si="10"/>
        <v>0</v>
      </c>
      <c r="K180" s="138" t="s">
        <v>1</v>
      </c>
      <c r="L180" s="32"/>
      <c r="M180" s="143" t="s">
        <v>1</v>
      </c>
      <c r="N180" s="144" t="s">
        <v>46</v>
      </c>
      <c r="P180" s="145">
        <f t="shared" si="11"/>
        <v>0</v>
      </c>
      <c r="Q180" s="145">
        <v>0</v>
      </c>
      <c r="R180" s="145">
        <f t="shared" si="12"/>
        <v>0</v>
      </c>
      <c r="S180" s="145">
        <v>0</v>
      </c>
      <c r="T180" s="146">
        <f t="shared" si="13"/>
        <v>0</v>
      </c>
      <c r="AR180" s="147" t="s">
        <v>306</v>
      </c>
      <c r="AT180" s="147" t="s">
        <v>302</v>
      </c>
      <c r="AU180" s="147" t="s">
        <v>90</v>
      </c>
      <c r="AY180" s="17" t="s">
        <v>299</v>
      </c>
      <c r="BE180" s="148">
        <f t="shared" si="14"/>
        <v>0</v>
      </c>
      <c r="BF180" s="148">
        <f t="shared" si="15"/>
        <v>0</v>
      </c>
      <c r="BG180" s="148">
        <f t="shared" si="16"/>
        <v>0</v>
      </c>
      <c r="BH180" s="148">
        <f t="shared" si="17"/>
        <v>0</v>
      </c>
      <c r="BI180" s="148">
        <f t="shared" si="18"/>
        <v>0</v>
      </c>
      <c r="BJ180" s="17" t="s">
        <v>88</v>
      </c>
      <c r="BK180" s="148">
        <f t="shared" si="19"/>
        <v>0</v>
      </c>
      <c r="BL180" s="17" t="s">
        <v>306</v>
      </c>
      <c r="BM180" s="147" t="s">
        <v>641</v>
      </c>
    </row>
    <row r="181" spans="2:65" s="11" customFormat="1" ht="22.95" customHeight="1">
      <c r="B181" s="124"/>
      <c r="D181" s="125" t="s">
        <v>80</v>
      </c>
      <c r="E181" s="134" t="s">
        <v>642</v>
      </c>
      <c r="F181" s="134" t="s">
        <v>643</v>
      </c>
      <c r="I181" s="127"/>
      <c r="J181" s="135">
        <f>BK181</f>
        <v>0</v>
      </c>
      <c r="L181" s="124"/>
      <c r="M181" s="129"/>
      <c r="P181" s="130">
        <f>SUM(P182:P210)</f>
        <v>0</v>
      </c>
      <c r="R181" s="130">
        <f>SUM(R182:R210)</f>
        <v>0</v>
      </c>
      <c r="T181" s="131">
        <f>SUM(T182:T210)</f>
        <v>0</v>
      </c>
      <c r="AR181" s="125" t="s">
        <v>298</v>
      </c>
      <c r="AT181" s="132" t="s">
        <v>80</v>
      </c>
      <c r="AU181" s="132" t="s">
        <v>88</v>
      </c>
      <c r="AY181" s="125" t="s">
        <v>299</v>
      </c>
      <c r="BK181" s="133">
        <f>SUM(BK182:BK210)</f>
        <v>0</v>
      </c>
    </row>
    <row r="182" spans="2:65" s="1" customFormat="1" ht="21.75" customHeight="1">
      <c r="B182" s="32"/>
      <c r="C182" s="136" t="s">
        <v>644</v>
      </c>
      <c r="D182" s="136" t="s">
        <v>302</v>
      </c>
      <c r="E182" s="137" t="s">
        <v>645</v>
      </c>
      <c r="F182" s="138" t="s">
        <v>646</v>
      </c>
      <c r="G182" s="139" t="s">
        <v>647</v>
      </c>
      <c r="H182" s="140">
        <v>216</v>
      </c>
      <c r="I182" s="141"/>
      <c r="J182" s="142">
        <f t="shared" ref="J182:J210" si="20">ROUND(I182*H182,2)</f>
        <v>0</v>
      </c>
      <c r="K182" s="138" t="s">
        <v>1</v>
      </c>
      <c r="L182" s="32"/>
      <c r="M182" s="143" t="s">
        <v>1</v>
      </c>
      <c r="N182" s="144" t="s">
        <v>46</v>
      </c>
      <c r="P182" s="145">
        <f t="shared" ref="P182:P210" si="21">O182*H182</f>
        <v>0</v>
      </c>
      <c r="Q182" s="145">
        <v>0</v>
      </c>
      <c r="R182" s="145">
        <f t="shared" ref="R182:R210" si="22">Q182*H182</f>
        <v>0</v>
      </c>
      <c r="S182" s="145">
        <v>0</v>
      </c>
      <c r="T182" s="146">
        <f t="shared" ref="T182:T210" si="23">S182*H182</f>
        <v>0</v>
      </c>
      <c r="AR182" s="147" t="s">
        <v>306</v>
      </c>
      <c r="AT182" s="147" t="s">
        <v>302</v>
      </c>
      <c r="AU182" s="147" t="s">
        <v>90</v>
      </c>
      <c r="AY182" s="17" t="s">
        <v>299</v>
      </c>
      <c r="BE182" s="148">
        <f t="shared" ref="BE182:BE210" si="24">IF(N182="základní",J182,0)</f>
        <v>0</v>
      </c>
      <c r="BF182" s="148">
        <f t="shared" ref="BF182:BF210" si="25">IF(N182="snížená",J182,0)</f>
        <v>0</v>
      </c>
      <c r="BG182" s="148">
        <f t="shared" ref="BG182:BG210" si="26">IF(N182="zákl. přenesená",J182,0)</f>
        <v>0</v>
      </c>
      <c r="BH182" s="148">
        <f t="shared" ref="BH182:BH210" si="27">IF(N182="sníž. přenesená",J182,0)</f>
        <v>0</v>
      </c>
      <c r="BI182" s="148">
        <f t="shared" ref="BI182:BI210" si="28">IF(N182="nulová",J182,0)</f>
        <v>0</v>
      </c>
      <c r="BJ182" s="17" t="s">
        <v>88</v>
      </c>
      <c r="BK182" s="148">
        <f t="shared" ref="BK182:BK210" si="29">ROUND(I182*H182,2)</f>
        <v>0</v>
      </c>
      <c r="BL182" s="17" t="s">
        <v>306</v>
      </c>
      <c r="BM182" s="147" t="s">
        <v>648</v>
      </c>
    </row>
    <row r="183" spans="2:65" s="1" customFormat="1" ht="21.75" customHeight="1">
      <c r="B183" s="32"/>
      <c r="C183" s="136" t="s">
        <v>649</v>
      </c>
      <c r="D183" s="136" t="s">
        <v>302</v>
      </c>
      <c r="E183" s="137" t="s">
        <v>650</v>
      </c>
      <c r="F183" s="138" t="s">
        <v>651</v>
      </c>
      <c r="G183" s="139" t="s">
        <v>647</v>
      </c>
      <c r="H183" s="140">
        <v>180</v>
      </c>
      <c r="I183" s="141"/>
      <c r="J183" s="142">
        <f t="shared" si="20"/>
        <v>0</v>
      </c>
      <c r="K183" s="138" t="s">
        <v>1</v>
      </c>
      <c r="L183" s="32"/>
      <c r="M183" s="143" t="s">
        <v>1</v>
      </c>
      <c r="N183" s="144" t="s">
        <v>46</v>
      </c>
      <c r="P183" s="145">
        <f t="shared" si="21"/>
        <v>0</v>
      </c>
      <c r="Q183" s="145">
        <v>0</v>
      </c>
      <c r="R183" s="145">
        <f t="shared" si="22"/>
        <v>0</v>
      </c>
      <c r="S183" s="145">
        <v>0</v>
      </c>
      <c r="T183" s="146">
        <f t="shared" si="23"/>
        <v>0</v>
      </c>
      <c r="AR183" s="147" t="s">
        <v>306</v>
      </c>
      <c r="AT183" s="147" t="s">
        <v>302</v>
      </c>
      <c r="AU183" s="147" t="s">
        <v>90</v>
      </c>
      <c r="AY183" s="17" t="s">
        <v>299</v>
      </c>
      <c r="BE183" s="148">
        <f t="shared" si="24"/>
        <v>0</v>
      </c>
      <c r="BF183" s="148">
        <f t="shared" si="25"/>
        <v>0</v>
      </c>
      <c r="BG183" s="148">
        <f t="shared" si="26"/>
        <v>0</v>
      </c>
      <c r="BH183" s="148">
        <f t="shared" si="27"/>
        <v>0</v>
      </c>
      <c r="BI183" s="148">
        <f t="shared" si="28"/>
        <v>0</v>
      </c>
      <c r="BJ183" s="17" t="s">
        <v>88</v>
      </c>
      <c r="BK183" s="148">
        <f t="shared" si="29"/>
        <v>0</v>
      </c>
      <c r="BL183" s="17" t="s">
        <v>306</v>
      </c>
      <c r="BM183" s="147" t="s">
        <v>652</v>
      </c>
    </row>
    <row r="184" spans="2:65" s="1" customFormat="1" ht="21.75" customHeight="1">
      <c r="B184" s="32"/>
      <c r="C184" s="136" t="s">
        <v>653</v>
      </c>
      <c r="D184" s="136" t="s">
        <v>302</v>
      </c>
      <c r="E184" s="137" t="s">
        <v>654</v>
      </c>
      <c r="F184" s="138" t="s">
        <v>655</v>
      </c>
      <c r="G184" s="139" t="s">
        <v>647</v>
      </c>
      <c r="H184" s="140">
        <v>296</v>
      </c>
      <c r="I184" s="141"/>
      <c r="J184" s="142">
        <f t="shared" si="20"/>
        <v>0</v>
      </c>
      <c r="K184" s="138" t="s">
        <v>1</v>
      </c>
      <c r="L184" s="32"/>
      <c r="M184" s="143" t="s">
        <v>1</v>
      </c>
      <c r="N184" s="144" t="s">
        <v>46</v>
      </c>
      <c r="P184" s="145">
        <f t="shared" si="21"/>
        <v>0</v>
      </c>
      <c r="Q184" s="145">
        <v>0</v>
      </c>
      <c r="R184" s="145">
        <f t="shared" si="22"/>
        <v>0</v>
      </c>
      <c r="S184" s="145">
        <v>0</v>
      </c>
      <c r="T184" s="146">
        <f t="shared" si="23"/>
        <v>0</v>
      </c>
      <c r="AR184" s="147" t="s">
        <v>306</v>
      </c>
      <c r="AT184" s="147" t="s">
        <v>302</v>
      </c>
      <c r="AU184" s="147" t="s">
        <v>90</v>
      </c>
      <c r="AY184" s="17" t="s">
        <v>299</v>
      </c>
      <c r="BE184" s="148">
        <f t="shared" si="24"/>
        <v>0</v>
      </c>
      <c r="BF184" s="148">
        <f t="shared" si="25"/>
        <v>0</v>
      </c>
      <c r="BG184" s="148">
        <f t="shared" si="26"/>
        <v>0</v>
      </c>
      <c r="BH184" s="148">
        <f t="shared" si="27"/>
        <v>0</v>
      </c>
      <c r="BI184" s="148">
        <f t="shared" si="28"/>
        <v>0</v>
      </c>
      <c r="BJ184" s="17" t="s">
        <v>88</v>
      </c>
      <c r="BK184" s="148">
        <f t="shared" si="29"/>
        <v>0</v>
      </c>
      <c r="BL184" s="17" t="s">
        <v>306</v>
      </c>
      <c r="BM184" s="147" t="s">
        <v>656</v>
      </c>
    </row>
    <row r="185" spans="2:65" s="1" customFormat="1" ht="21.75" customHeight="1">
      <c r="B185" s="32"/>
      <c r="C185" s="136" t="s">
        <v>657</v>
      </c>
      <c r="D185" s="136" t="s">
        <v>302</v>
      </c>
      <c r="E185" s="137" t="s">
        <v>658</v>
      </c>
      <c r="F185" s="138" t="s">
        <v>659</v>
      </c>
      <c r="G185" s="139" t="s">
        <v>647</v>
      </c>
      <c r="H185" s="140">
        <v>85</v>
      </c>
      <c r="I185" s="141"/>
      <c r="J185" s="142">
        <f t="shared" si="20"/>
        <v>0</v>
      </c>
      <c r="K185" s="138" t="s">
        <v>1</v>
      </c>
      <c r="L185" s="32"/>
      <c r="M185" s="143" t="s">
        <v>1</v>
      </c>
      <c r="N185" s="144" t="s">
        <v>46</v>
      </c>
      <c r="P185" s="145">
        <f t="shared" si="21"/>
        <v>0</v>
      </c>
      <c r="Q185" s="145">
        <v>0</v>
      </c>
      <c r="R185" s="145">
        <f t="shared" si="22"/>
        <v>0</v>
      </c>
      <c r="S185" s="145">
        <v>0</v>
      </c>
      <c r="T185" s="146">
        <f t="shared" si="23"/>
        <v>0</v>
      </c>
      <c r="AR185" s="147" t="s">
        <v>306</v>
      </c>
      <c r="AT185" s="147" t="s">
        <v>302</v>
      </c>
      <c r="AU185" s="147" t="s">
        <v>90</v>
      </c>
      <c r="AY185" s="17" t="s">
        <v>299</v>
      </c>
      <c r="BE185" s="148">
        <f t="shared" si="24"/>
        <v>0</v>
      </c>
      <c r="BF185" s="148">
        <f t="shared" si="25"/>
        <v>0</v>
      </c>
      <c r="BG185" s="148">
        <f t="shared" si="26"/>
        <v>0</v>
      </c>
      <c r="BH185" s="148">
        <f t="shared" si="27"/>
        <v>0</v>
      </c>
      <c r="BI185" s="148">
        <f t="shared" si="28"/>
        <v>0</v>
      </c>
      <c r="BJ185" s="17" t="s">
        <v>88</v>
      </c>
      <c r="BK185" s="148">
        <f t="shared" si="29"/>
        <v>0</v>
      </c>
      <c r="BL185" s="17" t="s">
        <v>306</v>
      </c>
      <c r="BM185" s="147" t="s">
        <v>660</v>
      </c>
    </row>
    <row r="186" spans="2:65" s="1" customFormat="1" ht="21.75" customHeight="1">
      <c r="B186" s="32"/>
      <c r="C186" s="136" t="s">
        <v>661</v>
      </c>
      <c r="D186" s="136" t="s">
        <v>302</v>
      </c>
      <c r="E186" s="137" t="s">
        <v>662</v>
      </c>
      <c r="F186" s="138" t="s">
        <v>663</v>
      </c>
      <c r="G186" s="139" t="s">
        <v>647</v>
      </c>
      <c r="H186" s="140">
        <v>252</v>
      </c>
      <c r="I186" s="141"/>
      <c r="J186" s="142">
        <f t="shared" si="20"/>
        <v>0</v>
      </c>
      <c r="K186" s="138" t="s">
        <v>1</v>
      </c>
      <c r="L186" s="32"/>
      <c r="M186" s="143" t="s">
        <v>1</v>
      </c>
      <c r="N186" s="144" t="s">
        <v>46</v>
      </c>
      <c r="P186" s="145">
        <f t="shared" si="21"/>
        <v>0</v>
      </c>
      <c r="Q186" s="145">
        <v>0</v>
      </c>
      <c r="R186" s="145">
        <f t="shared" si="22"/>
        <v>0</v>
      </c>
      <c r="S186" s="145">
        <v>0</v>
      </c>
      <c r="T186" s="146">
        <f t="shared" si="23"/>
        <v>0</v>
      </c>
      <c r="AR186" s="147" t="s">
        <v>306</v>
      </c>
      <c r="AT186" s="147" t="s">
        <v>302</v>
      </c>
      <c r="AU186" s="147" t="s">
        <v>90</v>
      </c>
      <c r="AY186" s="17" t="s">
        <v>299</v>
      </c>
      <c r="BE186" s="148">
        <f t="shared" si="24"/>
        <v>0</v>
      </c>
      <c r="BF186" s="148">
        <f t="shared" si="25"/>
        <v>0</v>
      </c>
      <c r="BG186" s="148">
        <f t="shared" si="26"/>
        <v>0</v>
      </c>
      <c r="BH186" s="148">
        <f t="shared" si="27"/>
        <v>0</v>
      </c>
      <c r="BI186" s="148">
        <f t="shared" si="28"/>
        <v>0</v>
      </c>
      <c r="BJ186" s="17" t="s">
        <v>88</v>
      </c>
      <c r="BK186" s="148">
        <f t="shared" si="29"/>
        <v>0</v>
      </c>
      <c r="BL186" s="17" t="s">
        <v>306</v>
      </c>
      <c r="BM186" s="147" t="s">
        <v>664</v>
      </c>
    </row>
    <row r="187" spans="2:65" s="1" customFormat="1" ht="21.75" customHeight="1">
      <c r="B187" s="32"/>
      <c r="C187" s="136" t="s">
        <v>665</v>
      </c>
      <c r="D187" s="136" t="s">
        <v>302</v>
      </c>
      <c r="E187" s="137" t="s">
        <v>666</v>
      </c>
      <c r="F187" s="138" t="s">
        <v>667</v>
      </c>
      <c r="G187" s="139" t="s">
        <v>647</v>
      </c>
      <c r="H187" s="140">
        <v>102</v>
      </c>
      <c r="I187" s="141"/>
      <c r="J187" s="142">
        <f t="shared" si="20"/>
        <v>0</v>
      </c>
      <c r="K187" s="138" t="s">
        <v>1</v>
      </c>
      <c r="L187" s="32"/>
      <c r="M187" s="143" t="s">
        <v>1</v>
      </c>
      <c r="N187" s="144" t="s">
        <v>46</v>
      </c>
      <c r="P187" s="145">
        <f t="shared" si="21"/>
        <v>0</v>
      </c>
      <c r="Q187" s="145">
        <v>0</v>
      </c>
      <c r="R187" s="145">
        <f t="shared" si="22"/>
        <v>0</v>
      </c>
      <c r="S187" s="145">
        <v>0</v>
      </c>
      <c r="T187" s="146">
        <f t="shared" si="23"/>
        <v>0</v>
      </c>
      <c r="AR187" s="147" t="s">
        <v>306</v>
      </c>
      <c r="AT187" s="147" t="s">
        <v>302</v>
      </c>
      <c r="AU187" s="147" t="s">
        <v>90</v>
      </c>
      <c r="AY187" s="17" t="s">
        <v>299</v>
      </c>
      <c r="BE187" s="148">
        <f t="shared" si="24"/>
        <v>0</v>
      </c>
      <c r="BF187" s="148">
        <f t="shared" si="25"/>
        <v>0</v>
      </c>
      <c r="BG187" s="148">
        <f t="shared" si="26"/>
        <v>0</v>
      </c>
      <c r="BH187" s="148">
        <f t="shared" si="27"/>
        <v>0</v>
      </c>
      <c r="BI187" s="148">
        <f t="shared" si="28"/>
        <v>0</v>
      </c>
      <c r="BJ187" s="17" t="s">
        <v>88</v>
      </c>
      <c r="BK187" s="148">
        <f t="shared" si="29"/>
        <v>0</v>
      </c>
      <c r="BL187" s="17" t="s">
        <v>306</v>
      </c>
      <c r="BM187" s="147" t="s">
        <v>668</v>
      </c>
    </row>
    <row r="188" spans="2:65" s="1" customFormat="1" ht="24.15" customHeight="1">
      <c r="B188" s="32"/>
      <c r="C188" s="136" t="s">
        <v>669</v>
      </c>
      <c r="D188" s="136" t="s">
        <v>302</v>
      </c>
      <c r="E188" s="137" t="s">
        <v>670</v>
      </c>
      <c r="F188" s="138" t="s">
        <v>671</v>
      </c>
      <c r="G188" s="139" t="s">
        <v>647</v>
      </c>
      <c r="H188" s="140">
        <v>208</v>
      </c>
      <c r="I188" s="141"/>
      <c r="J188" s="142">
        <f t="shared" si="20"/>
        <v>0</v>
      </c>
      <c r="K188" s="138" t="s">
        <v>1</v>
      </c>
      <c r="L188" s="32"/>
      <c r="M188" s="143" t="s">
        <v>1</v>
      </c>
      <c r="N188" s="144" t="s">
        <v>46</v>
      </c>
      <c r="P188" s="145">
        <f t="shared" si="21"/>
        <v>0</v>
      </c>
      <c r="Q188" s="145">
        <v>0</v>
      </c>
      <c r="R188" s="145">
        <f t="shared" si="22"/>
        <v>0</v>
      </c>
      <c r="S188" s="145">
        <v>0</v>
      </c>
      <c r="T188" s="146">
        <f t="shared" si="23"/>
        <v>0</v>
      </c>
      <c r="AR188" s="147" t="s">
        <v>306</v>
      </c>
      <c r="AT188" s="147" t="s">
        <v>302</v>
      </c>
      <c r="AU188" s="147" t="s">
        <v>90</v>
      </c>
      <c r="AY188" s="17" t="s">
        <v>299</v>
      </c>
      <c r="BE188" s="148">
        <f t="shared" si="24"/>
        <v>0</v>
      </c>
      <c r="BF188" s="148">
        <f t="shared" si="25"/>
        <v>0</v>
      </c>
      <c r="BG188" s="148">
        <f t="shared" si="26"/>
        <v>0</v>
      </c>
      <c r="BH188" s="148">
        <f t="shared" si="27"/>
        <v>0</v>
      </c>
      <c r="BI188" s="148">
        <f t="shared" si="28"/>
        <v>0</v>
      </c>
      <c r="BJ188" s="17" t="s">
        <v>88</v>
      </c>
      <c r="BK188" s="148">
        <f t="shared" si="29"/>
        <v>0</v>
      </c>
      <c r="BL188" s="17" t="s">
        <v>306</v>
      </c>
      <c r="BM188" s="147" t="s">
        <v>672</v>
      </c>
    </row>
    <row r="189" spans="2:65" s="1" customFormat="1" ht="24.15" customHeight="1">
      <c r="B189" s="32"/>
      <c r="C189" s="136" t="s">
        <v>673</v>
      </c>
      <c r="D189" s="136" t="s">
        <v>302</v>
      </c>
      <c r="E189" s="137" t="s">
        <v>674</v>
      </c>
      <c r="F189" s="138" t="s">
        <v>675</v>
      </c>
      <c r="G189" s="139" t="s">
        <v>647</v>
      </c>
      <c r="H189" s="140">
        <v>178</v>
      </c>
      <c r="I189" s="141"/>
      <c r="J189" s="142">
        <f t="shared" si="20"/>
        <v>0</v>
      </c>
      <c r="K189" s="138" t="s">
        <v>1</v>
      </c>
      <c r="L189" s="32"/>
      <c r="M189" s="143" t="s">
        <v>1</v>
      </c>
      <c r="N189" s="144" t="s">
        <v>46</v>
      </c>
      <c r="P189" s="145">
        <f t="shared" si="21"/>
        <v>0</v>
      </c>
      <c r="Q189" s="145">
        <v>0</v>
      </c>
      <c r="R189" s="145">
        <f t="shared" si="22"/>
        <v>0</v>
      </c>
      <c r="S189" s="145">
        <v>0</v>
      </c>
      <c r="T189" s="146">
        <f t="shared" si="23"/>
        <v>0</v>
      </c>
      <c r="AR189" s="147" t="s">
        <v>306</v>
      </c>
      <c r="AT189" s="147" t="s">
        <v>302</v>
      </c>
      <c r="AU189" s="147" t="s">
        <v>90</v>
      </c>
      <c r="AY189" s="17" t="s">
        <v>299</v>
      </c>
      <c r="BE189" s="148">
        <f t="shared" si="24"/>
        <v>0</v>
      </c>
      <c r="BF189" s="148">
        <f t="shared" si="25"/>
        <v>0</v>
      </c>
      <c r="BG189" s="148">
        <f t="shared" si="26"/>
        <v>0</v>
      </c>
      <c r="BH189" s="148">
        <f t="shared" si="27"/>
        <v>0</v>
      </c>
      <c r="BI189" s="148">
        <f t="shared" si="28"/>
        <v>0</v>
      </c>
      <c r="BJ189" s="17" t="s">
        <v>88</v>
      </c>
      <c r="BK189" s="148">
        <f t="shared" si="29"/>
        <v>0</v>
      </c>
      <c r="BL189" s="17" t="s">
        <v>306</v>
      </c>
      <c r="BM189" s="147" t="s">
        <v>676</v>
      </c>
    </row>
    <row r="190" spans="2:65" s="1" customFormat="1" ht="24.15" customHeight="1">
      <c r="B190" s="32"/>
      <c r="C190" s="136" t="s">
        <v>677</v>
      </c>
      <c r="D190" s="136" t="s">
        <v>302</v>
      </c>
      <c r="E190" s="137" t="s">
        <v>678</v>
      </c>
      <c r="F190" s="138" t="s">
        <v>679</v>
      </c>
      <c r="G190" s="139" t="s">
        <v>647</v>
      </c>
      <c r="H190" s="140">
        <v>254</v>
      </c>
      <c r="I190" s="141"/>
      <c r="J190" s="142">
        <f t="shared" si="20"/>
        <v>0</v>
      </c>
      <c r="K190" s="138" t="s">
        <v>1</v>
      </c>
      <c r="L190" s="32"/>
      <c r="M190" s="143" t="s">
        <v>1</v>
      </c>
      <c r="N190" s="144" t="s">
        <v>46</v>
      </c>
      <c r="P190" s="145">
        <f t="shared" si="21"/>
        <v>0</v>
      </c>
      <c r="Q190" s="145">
        <v>0</v>
      </c>
      <c r="R190" s="145">
        <f t="shared" si="22"/>
        <v>0</v>
      </c>
      <c r="S190" s="145">
        <v>0</v>
      </c>
      <c r="T190" s="146">
        <f t="shared" si="23"/>
        <v>0</v>
      </c>
      <c r="AR190" s="147" t="s">
        <v>306</v>
      </c>
      <c r="AT190" s="147" t="s">
        <v>302</v>
      </c>
      <c r="AU190" s="147" t="s">
        <v>90</v>
      </c>
      <c r="AY190" s="17" t="s">
        <v>299</v>
      </c>
      <c r="BE190" s="148">
        <f t="shared" si="24"/>
        <v>0</v>
      </c>
      <c r="BF190" s="148">
        <f t="shared" si="25"/>
        <v>0</v>
      </c>
      <c r="BG190" s="148">
        <f t="shared" si="26"/>
        <v>0</v>
      </c>
      <c r="BH190" s="148">
        <f t="shared" si="27"/>
        <v>0</v>
      </c>
      <c r="BI190" s="148">
        <f t="shared" si="28"/>
        <v>0</v>
      </c>
      <c r="BJ190" s="17" t="s">
        <v>88</v>
      </c>
      <c r="BK190" s="148">
        <f t="shared" si="29"/>
        <v>0</v>
      </c>
      <c r="BL190" s="17" t="s">
        <v>306</v>
      </c>
      <c r="BM190" s="147" t="s">
        <v>680</v>
      </c>
    </row>
    <row r="191" spans="2:65" s="1" customFormat="1" ht="24.15" customHeight="1">
      <c r="B191" s="32"/>
      <c r="C191" s="136" t="s">
        <v>681</v>
      </c>
      <c r="D191" s="136" t="s">
        <v>302</v>
      </c>
      <c r="E191" s="137" t="s">
        <v>682</v>
      </c>
      <c r="F191" s="138" t="s">
        <v>683</v>
      </c>
      <c r="G191" s="139" t="s">
        <v>647</v>
      </c>
      <c r="H191" s="140">
        <v>386</v>
      </c>
      <c r="I191" s="141"/>
      <c r="J191" s="142">
        <f t="shared" si="20"/>
        <v>0</v>
      </c>
      <c r="K191" s="138" t="s">
        <v>1</v>
      </c>
      <c r="L191" s="32"/>
      <c r="M191" s="143" t="s">
        <v>1</v>
      </c>
      <c r="N191" s="144" t="s">
        <v>46</v>
      </c>
      <c r="P191" s="145">
        <f t="shared" si="21"/>
        <v>0</v>
      </c>
      <c r="Q191" s="145">
        <v>0</v>
      </c>
      <c r="R191" s="145">
        <f t="shared" si="22"/>
        <v>0</v>
      </c>
      <c r="S191" s="145">
        <v>0</v>
      </c>
      <c r="T191" s="146">
        <f t="shared" si="23"/>
        <v>0</v>
      </c>
      <c r="AR191" s="147" t="s">
        <v>306</v>
      </c>
      <c r="AT191" s="147" t="s">
        <v>302</v>
      </c>
      <c r="AU191" s="147" t="s">
        <v>90</v>
      </c>
      <c r="AY191" s="17" t="s">
        <v>299</v>
      </c>
      <c r="BE191" s="148">
        <f t="shared" si="24"/>
        <v>0</v>
      </c>
      <c r="BF191" s="148">
        <f t="shared" si="25"/>
        <v>0</v>
      </c>
      <c r="BG191" s="148">
        <f t="shared" si="26"/>
        <v>0</v>
      </c>
      <c r="BH191" s="148">
        <f t="shared" si="27"/>
        <v>0</v>
      </c>
      <c r="BI191" s="148">
        <f t="shared" si="28"/>
        <v>0</v>
      </c>
      <c r="BJ191" s="17" t="s">
        <v>88</v>
      </c>
      <c r="BK191" s="148">
        <f t="shared" si="29"/>
        <v>0</v>
      </c>
      <c r="BL191" s="17" t="s">
        <v>306</v>
      </c>
      <c r="BM191" s="147" t="s">
        <v>684</v>
      </c>
    </row>
    <row r="192" spans="2:65" s="1" customFormat="1" ht="24.15" customHeight="1">
      <c r="B192" s="32"/>
      <c r="C192" s="136" t="s">
        <v>685</v>
      </c>
      <c r="D192" s="136" t="s">
        <v>302</v>
      </c>
      <c r="E192" s="137" t="s">
        <v>686</v>
      </c>
      <c r="F192" s="138" t="s">
        <v>687</v>
      </c>
      <c r="G192" s="139" t="s">
        <v>647</v>
      </c>
      <c r="H192" s="140">
        <v>70</v>
      </c>
      <c r="I192" s="141"/>
      <c r="J192" s="142">
        <f t="shared" si="20"/>
        <v>0</v>
      </c>
      <c r="K192" s="138" t="s">
        <v>1</v>
      </c>
      <c r="L192" s="32"/>
      <c r="M192" s="143" t="s">
        <v>1</v>
      </c>
      <c r="N192" s="144" t="s">
        <v>46</v>
      </c>
      <c r="P192" s="145">
        <f t="shared" si="21"/>
        <v>0</v>
      </c>
      <c r="Q192" s="145">
        <v>0</v>
      </c>
      <c r="R192" s="145">
        <f t="shared" si="22"/>
        <v>0</v>
      </c>
      <c r="S192" s="145">
        <v>0</v>
      </c>
      <c r="T192" s="146">
        <f t="shared" si="23"/>
        <v>0</v>
      </c>
      <c r="AR192" s="147" t="s">
        <v>306</v>
      </c>
      <c r="AT192" s="147" t="s">
        <v>302</v>
      </c>
      <c r="AU192" s="147" t="s">
        <v>90</v>
      </c>
      <c r="AY192" s="17" t="s">
        <v>299</v>
      </c>
      <c r="BE192" s="148">
        <f t="shared" si="24"/>
        <v>0</v>
      </c>
      <c r="BF192" s="148">
        <f t="shared" si="25"/>
        <v>0</v>
      </c>
      <c r="BG192" s="148">
        <f t="shared" si="26"/>
        <v>0</v>
      </c>
      <c r="BH192" s="148">
        <f t="shared" si="27"/>
        <v>0</v>
      </c>
      <c r="BI192" s="148">
        <f t="shared" si="28"/>
        <v>0</v>
      </c>
      <c r="BJ192" s="17" t="s">
        <v>88</v>
      </c>
      <c r="BK192" s="148">
        <f t="shared" si="29"/>
        <v>0</v>
      </c>
      <c r="BL192" s="17" t="s">
        <v>306</v>
      </c>
      <c r="BM192" s="147" t="s">
        <v>688</v>
      </c>
    </row>
    <row r="193" spans="2:65" s="1" customFormat="1" ht="24.15" customHeight="1">
      <c r="B193" s="32"/>
      <c r="C193" s="136" t="s">
        <v>689</v>
      </c>
      <c r="D193" s="136" t="s">
        <v>302</v>
      </c>
      <c r="E193" s="137" t="s">
        <v>690</v>
      </c>
      <c r="F193" s="138" t="s">
        <v>691</v>
      </c>
      <c r="G193" s="139" t="s">
        <v>647</v>
      </c>
      <c r="H193" s="140">
        <v>196</v>
      </c>
      <c r="I193" s="141"/>
      <c r="J193" s="142">
        <f t="shared" si="20"/>
        <v>0</v>
      </c>
      <c r="K193" s="138" t="s">
        <v>1</v>
      </c>
      <c r="L193" s="32"/>
      <c r="M193" s="143" t="s">
        <v>1</v>
      </c>
      <c r="N193" s="144" t="s">
        <v>46</v>
      </c>
      <c r="P193" s="145">
        <f t="shared" si="21"/>
        <v>0</v>
      </c>
      <c r="Q193" s="145">
        <v>0</v>
      </c>
      <c r="R193" s="145">
        <f t="shared" si="22"/>
        <v>0</v>
      </c>
      <c r="S193" s="145">
        <v>0</v>
      </c>
      <c r="T193" s="146">
        <f t="shared" si="23"/>
        <v>0</v>
      </c>
      <c r="AR193" s="147" t="s">
        <v>306</v>
      </c>
      <c r="AT193" s="147" t="s">
        <v>302</v>
      </c>
      <c r="AU193" s="147" t="s">
        <v>90</v>
      </c>
      <c r="AY193" s="17" t="s">
        <v>299</v>
      </c>
      <c r="BE193" s="148">
        <f t="shared" si="24"/>
        <v>0</v>
      </c>
      <c r="BF193" s="148">
        <f t="shared" si="25"/>
        <v>0</v>
      </c>
      <c r="BG193" s="148">
        <f t="shared" si="26"/>
        <v>0</v>
      </c>
      <c r="BH193" s="148">
        <f t="shared" si="27"/>
        <v>0</v>
      </c>
      <c r="BI193" s="148">
        <f t="shared" si="28"/>
        <v>0</v>
      </c>
      <c r="BJ193" s="17" t="s">
        <v>88</v>
      </c>
      <c r="BK193" s="148">
        <f t="shared" si="29"/>
        <v>0</v>
      </c>
      <c r="BL193" s="17" t="s">
        <v>306</v>
      </c>
      <c r="BM193" s="147" t="s">
        <v>692</v>
      </c>
    </row>
    <row r="194" spans="2:65" s="1" customFormat="1" ht="21.75" customHeight="1">
      <c r="B194" s="32"/>
      <c r="C194" s="136" t="s">
        <v>693</v>
      </c>
      <c r="D194" s="136" t="s">
        <v>302</v>
      </c>
      <c r="E194" s="137" t="s">
        <v>694</v>
      </c>
      <c r="F194" s="138" t="s">
        <v>695</v>
      </c>
      <c r="G194" s="139" t="s">
        <v>647</v>
      </c>
      <c r="H194" s="140">
        <v>10</v>
      </c>
      <c r="I194" s="141"/>
      <c r="J194" s="142">
        <f t="shared" si="20"/>
        <v>0</v>
      </c>
      <c r="K194" s="138" t="s">
        <v>1</v>
      </c>
      <c r="L194" s="32"/>
      <c r="M194" s="143" t="s">
        <v>1</v>
      </c>
      <c r="N194" s="144" t="s">
        <v>46</v>
      </c>
      <c r="P194" s="145">
        <f t="shared" si="21"/>
        <v>0</v>
      </c>
      <c r="Q194" s="145">
        <v>0</v>
      </c>
      <c r="R194" s="145">
        <f t="shared" si="22"/>
        <v>0</v>
      </c>
      <c r="S194" s="145">
        <v>0</v>
      </c>
      <c r="T194" s="146">
        <f t="shared" si="23"/>
        <v>0</v>
      </c>
      <c r="AR194" s="147" t="s">
        <v>306</v>
      </c>
      <c r="AT194" s="147" t="s">
        <v>302</v>
      </c>
      <c r="AU194" s="147" t="s">
        <v>90</v>
      </c>
      <c r="AY194" s="17" t="s">
        <v>299</v>
      </c>
      <c r="BE194" s="148">
        <f t="shared" si="24"/>
        <v>0</v>
      </c>
      <c r="BF194" s="148">
        <f t="shared" si="25"/>
        <v>0</v>
      </c>
      <c r="BG194" s="148">
        <f t="shared" si="26"/>
        <v>0</v>
      </c>
      <c r="BH194" s="148">
        <f t="shared" si="27"/>
        <v>0</v>
      </c>
      <c r="BI194" s="148">
        <f t="shared" si="28"/>
        <v>0</v>
      </c>
      <c r="BJ194" s="17" t="s">
        <v>88</v>
      </c>
      <c r="BK194" s="148">
        <f t="shared" si="29"/>
        <v>0</v>
      </c>
      <c r="BL194" s="17" t="s">
        <v>306</v>
      </c>
      <c r="BM194" s="147" t="s">
        <v>696</v>
      </c>
    </row>
    <row r="195" spans="2:65" s="1" customFormat="1" ht="21.75" customHeight="1">
      <c r="B195" s="32"/>
      <c r="C195" s="136" t="s">
        <v>697</v>
      </c>
      <c r="D195" s="136" t="s">
        <v>302</v>
      </c>
      <c r="E195" s="137" t="s">
        <v>698</v>
      </c>
      <c r="F195" s="138" t="s">
        <v>699</v>
      </c>
      <c r="G195" s="139" t="s">
        <v>647</v>
      </c>
      <c r="H195" s="140">
        <v>150</v>
      </c>
      <c r="I195" s="141"/>
      <c r="J195" s="142">
        <f t="shared" si="20"/>
        <v>0</v>
      </c>
      <c r="K195" s="138" t="s">
        <v>1</v>
      </c>
      <c r="L195" s="32"/>
      <c r="M195" s="143" t="s">
        <v>1</v>
      </c>
      <c r="N195" s="144" t="s">
        <v>46</v>
      </c>
      <c r="P195" s="145">
        <f t="shared" si="21"/>
        <v>0</v>
      </c>
      <c r="Q195" s="145">
        <v>0</v>
      </c>
      <c r="R195" s="145">
        <f t="shared" si="22"/>
        <v>0</v>
      </c>
      <c r="S195" s="145">
        <v>0</v>
      </c>
      <c r="T195" s="146">
        <f t="shared" si="23"/>
        <v>0</v>
      </c>
      <c r="AR195" s="147" t="s">
        <v>306</v>
      </c>
      <c r="AT195" s="147" t="s">
        <v>302</v>
      </c>
      <c r="AU195" s="147" t="s">
        <v>90</v>
      </c>
      <c r="AY195" s="17" t="s">
        <v>299</v>
      </c>
      <c r="BE195" s="148">
        <f t="shared" si="24"/>
        <v>0</v>
      </c>
      <c r="BF195" s="148">
        <f t="shared" si="25"/>
        <v>0</v>
      </c>
      <c r="BG195" s="148">
        <f t="shared" si="26"/>
        <v>0</v>
      </c>
      <c r="BH195" s="148">
        <f t="shared" si="27"/>
        <v>0</v>
      </c>
      <c r="BI195" s="148">
        <f t="shared" si="28"/>
        <v>0</v>
      </c>
      <c r="BJ195" s="17" t="s">
        <v>88</v>
      </c>
      <c r="BK195" s="148">
        <f t="shared" si="29"/>
        <v>0</v>
      </c>
      <c r="BL195" s="17" t="s">
        <v>306</v>
      </c>
      <c r="BM195" s="147" t="s">
        <v>700</v>
      </c>
    </row>
    <row r="196" spans="2:65" s="1" customFormat="1" ht="21.75" customHeight="1">
      <c r="B196" s="32"/>
      <c r="C196" s="136" t="s">
        <v>701</v>
      </c>
      <c r="D196" s="136" t="s">
        <v>302</v>
      </c>
      <c r="E196" s="137" t="s">
        <v>702</v>
      </c>
      <c r="F196" s="138" t="s">
        <v>703</v>
      </c>
      <c r="G196" s="139" t="s">
        <v>647</v>
      </c>
      <c r="H196" s="140">
        <v>145</v>
      </c>
      <c r="I196" s="141"/>
      <c r="J196" s="142">
        <f t="shared" si="20"/>
        <v>0</v>
      </c>
      <c r="K196" s="138" t="s">
        <v>1</v>
      </c>
      <c r="L196" s="32"/>
      <c r="M196" s="143" t="s">
        <v>1</v>
      </c>
      <c r="N196" s="144" t="s">
        <v>46</v>
      </c>
      <c r="P196" s="145">
        <f t="shared" si="21"/>
        <v>0</v>
      </c>
      <c r="Q196" s="145">
        <v>0</v>
      </c>
      <c r="R196" s="145">
        <f t="shared" si="22"/>
        <v>0</v>
      </c>
      <c r="S196" s="145">
        <v>0</v>
      </c>
      <c r="T196" s="146">
        <f t="shared" si="23"/>
        <v>0</v>
      </c>
      <c r="AR196" s="147" t="s">
        <v>306</v>
      </c>
      <c r="AT196" s="147" t="s">
        <v>302</v>
      </c>
      <c r="AU196" s="147" t="s">
        <v>90</v>
      </c>
      <c r="AY196" s="17" t="s">
        <v>299</v>
      </c>
      <c r="BE196" s="148">
        <f t="shared" si="24"/>
        <v>0</v>
      </c>
      <c r="BF196" s="148">
        <f t="shared" si="25"/>
        <v>0</v>
      </c>
      <c r="BG196" s="148">
        <f t="shared" si="26"/>
        <v>0</v>
      </c>
      <c r="BH196" s="148">
        <f t="shared" si="27"/>
        <v>0</v>
      </c>
      <c r="BI196" s="148">
        <f t="shared" si="28"/>
        <v>0</v>
      </c>
      <c r="BJ196" s="17" t="s">
        <v>88</v>
      </c>
      <c r="BK196" s="148">
        <f t="shared" si="29"/>
        <v>0</v>
      </c>
      <c r="BL196" s="17" t="s">
        <v>306</v>
      </c>
      <c r="BM196" s="147" t="s">
        <v>704</v>
      </c>
    </row>
    <row r="197" spans="2:65" s="1" customFormat="1" ht="24.15" customHeight="1">
      <c r="B197" s="32"/>
      <c r="C197" s="136" t="s">
        <v>705</v>
      </c>
      <c r="D197" s="136" t="s">
        <v>302</v>
      </c>
      <c r="E197" s="137" t="s">
        <v>706</v>
      </c>
      <c r="F197" s="138" t="s">
        <v>707</v>
      </c>
      <c r="G197" s="139" t="s">
        <v>500</v>
      </c>
      <c r="H197" s="140">
        <v>2</v>
      </c>
      <c r="I197" s="141"/>
      <c r="J197" s="142">
        <f t="shared" si="20"/>
        <v>0</v>
      </c>
      <c r="K197" s="138" t="s">
        <v>1</v>
      </c>
      <c r="L197" s="32"/>
      <c r="M197" s="143" t="s">
        <v>1</v>
      </c>
      <c r="N197" s="144" t="s">
        <v>46</v>
      </c>
      <c r="P197" s="145">
        <f t="shared" si="21"/>
        <v>0</v>
      </c>
      <c r="Q197" s="145">
        <v>0</v>
      </c>
      <c r="R197" s="145">
        <f t="shared" si="22"/>
        <v>0</v>
      </c>
      <c r="S197" s="145">
        <v>0</v>
      </c>
      <c r="T197" s="146">
        <f t="shared" si="23"/>
        <v>0</v>
      </c>
      <c r="AR197" s="147" t="s">
        <v>306</v>
      </c>
      <c r="AT197" s="147" t="s">
        <v>302</v>
      </c>
      <c r="AU197" s="147" t="s">
        <v>90</v>
      </c>
      <c r="AY197" s="17" t="s">
        <v>299</v>
      </c>
      <c r="BE197" s="148">
        <f t="shared" si="24"/>
        <v>0</v>
      </c>
      <c r="BF197" s="148">
        <f t="shared" si="25"/>
        <v>0</v>
      </c>
      <c r="BG197" s="148">
        <f t="shared" si="26"/>
        <v>0</v>
      </c>
      <c r="BH197" s="148">
        <f t="shared" si="27"/>
        <v>0</v>
      </c>
      <c r="BI197" s="148">
        <f t="shared" si="28"/>
        <v>0</v>
      </c>
      <c r="BJ197" s="17" t="s">
        <v>88</v>
      </c>
      <c r="BK197" s="148">
        <f t="shared" si="29"/>
        <v>0</v>
      </c>
      <c r="BL197" s="17" t="s">
        <v>306</v>
      </c>
      <c r="BM197" s="147" t="s">
        <v>708</v>
      </c>
    </row>
    <row r="198" spans="2:65" s="1" customFormat="1" ht="24.15" customHeight="1">
      <c r="B198" s="32"/>
      <c r="C198" s="136" t="s">
        <v>709</v>
      </c>
      <c r="D198" s="136" t="s">
        <v>302</v>
      </c>
      <c r="E198" s="137" t="s">
        <v>710</v>
      </c>
      <c r="F198" s="138" t="s">
        <v>711</v>
      </c>
      <c r="G198" s="139" t="s">
        <v>500</v>
      </c>
      <c r="H198" s="140">
        <v>1</v>
      </c>
      <c r="I198" s="141"/>
      <c r="J198" s="142">
        <f t="shared" si="20"/>
        <v>0</v>
      </c>
      <c r="K198" s="138" t="s">
        <v>1</v>
      </c>
      <c r="L198" s="32"/>
      <c r="M198" s="143" t="s">
        <v>1</v>
      </c>
      <c r="N198" s="144" t="s">
        <v>46</v>
      </c>
      <c r="P198" s="145">
        <f t="shared" si="21"/>
        <v>0</v>
      </c>
      <c r="Q198" s="145">
        <v>0</v>
      </c>
      <c r="R198" s="145">
        <f t="shared" si="22"/>
        <v>0</v>
      </c>
      <c r="S198" s="145">
        <v>0</v>
      </c>
      <c r="T198" s="146">
        <f t="shared" si="23"/>
        <v>0</v>
      </c>
      <c r="AR198" s="147" t="s">
        <v>306</v>
      </c>
      <c r="AT198" s="147" t="s">
        <v>302</v>
      </c>
      <c r="AU198" s="147" t="s">
        <v>90</v>
      </c>
      <c r="AY198" s="17" t="s">
        <v>299</v>
      </c>
      <c r="BE198" s="148">
        <f t="shared" si="24"/>
        <v>0</v>
      </c>
      <c r="BF198" s="148">
        <f t="shared" si="25"/>
        <v>0</v>
      </c>
      <c r="BG198" s="148">
        <f t="shared" si="26"/>
        <v>0</v>
      </c>
      <c r="BH198" s="148">
        <f t="shared" si="27"/>
        <v>0</v>
      </c>
      <c r="BI198" s="148">
        <f t="shared" si="28"/>
        <v>0</v>
      </c>
      <c r="BJ198" s="17" t="s">
        <v>88</v>
      </c>
      <c r="BK198" s="148">
        <f t="shared" si="29"/>
        <v>0</v>
      </c>
      <c r="BL198" s="17" t="s">
        <v>306</v>
      </c>
      <c r="BM198" s="147" t="s">
        <v>712</v>
      </c>
    </row>
    <row r="199" spans="2:65" s="1" customFormat="1" ht="24.15" customHeight="1">
      <c r="B199" s="32"/>
      <c r="C199" s="136" t="s">
        <v>713</v>
      </c>
      <c r="D199" s="136" t="s">
        <v>302</v>
      </c>
      <c r="E199" s="137" t="s">
        <v>714</v>
      </c>
      <c r="F199" s="138" t="s">
        <v>715</v>
      </c>
      <c r="G199" s="139" t="s">
        <v>500</v>
      </c>
      <c r="H199" s="140">
        <v>5</v>
      </c>
      <c r="I199" s="141"/>
      <c r="J199" s="142">
        <f t="shared" si="20"/>
        <v>0</v>
      </c>
      <c r="K199" s="138" t="s">
        <v>1</v>
      </c>
      <c r="L199" s="32"/>
      <c r="M199" s="143" t="s">
        <v>1</v>
      </c>
      <c r="N199" s="144" t="s">
        <v>46</v>
      </c>
      <c r="P199" s="145">
        <f t="shared" si="21"/>
        <v>0</v>
      </c>
      <c r="Q199" s="145">
        <v>0</v>
      </c>
      <c r="R199" s="145">
        <f t="shared" si="22"/>
        <v>0</v>
      </c>
      <c r="S199" s="145">
        <v>0</v>
      </c>
      <c r="T199" s="146">
        <f t="shared" si="23"/>
        <v>0</v>
      </c>
      <c r="AR199" s="147" t="s">
        <v>306</v>
      </c>
      <c r="AT199" s="147" t="s">
        <v>302</v>
      </c>
      <c r="AU199" s="147" t="s">
        <v>90</v>
      </c>
      <c r="AY199" s="17" t="s">
        <v>299</v>
      </c>
      <c r="BE199" s="148">
        <f t="shared" si="24"/>
        <v>0</v>
      </c>
      <c r="BF199" s="148">
        <f t="shared" si="25"/>
        <v>0</v>
      </c>
      <c r="BG199" s="148">
        <f t="shared" si="26"/>
        <v>0</v>
      </c>
      <c r="BH199" s="148">
        <f t="shared" si="27"/>
        <v>0</v>
      </c>
      <c r="BI199" s="148">
        <f t="shared" si="28"/>
        <v>0</v>
      </c>
      <c r="BJ199" s="17" t="s">
        <v>88</v>
      </c>
      <c r="BK199" s="148">
        <f t="shared" si="29"/>
        <v>0</v>
      </c>
      <c r="BL199" s="17" t="s">
        <v>306</v>
      </c>
      <c r="BM199" s="147" t="s">
        <v>716</v>
      </c>
    </row>
    <row r="200" spans="2:65" s="1" customFormat="1" ht="24.15" customHeight="1">
      <c r="B200" s="32"/>
      <c r="C200" s="136" t="s">
        <v>717</v>
      </c>
      <c r="D200" s="136" t="s">
        <v>302</v>
      </c>
      <c r="E200" s="137" t="s">
        <v>718</v>
      </c>
      <c r="F200" s="138" t="s">
        <v>719</v>
      </c>
      <c r="G200" s="139" t="s">
        <v>500</v>
      </c>
      <c r="H200" s="140">
        <v>2</v>
      </c>
      <c r="I200" s="141"/>
      <c r="J200" s="142">
        <f t="shared" si="20"/>
        <v>0</v>
      </c>
      <c r="K200" s="138" t="s">
        <v>1</v>
      </c>
      <c r="L200" s="32"/>
      <c r="M200" s="143" t="s">
        <v>1</v>
      </c>
      <c r="N200" s="144" t="s">
        <v>46</v>
      </c>
      <c r="P200" s="145">
        <f t="shared" si="21"/>
        <v>0</v>
      </c>
      <c r="Q200" s="145">
        <v>0</v>
      </c>
      <c r="R200" s="145">
        <f t="shared" si="22"/>
        <v>0</v>
      </c>
      <c r="S200" s="145">
        <v>0</v>
      </c>
      <c r="T200" s="146">
        <f t="shared" si="23"/>
        <v>0</v>
      </c>
      <c r="AR200" s="147" t="s">
        <v>306</v>
      </c>
      <c r="AT200" s="147" t="s">
        <v>302</v>
      </c>
      <c r="AU200" s="147" t="s">
        <v>90</v>
      </c>
      <c r="AY200" s="17" t="s">
        <v>299</v>
      </c>
      <c r="BE200" s="148">
        <f t="shared" si="24"/>
        <v>0</v>
      </c>
      <c r="BF200" s="148">
        <f t="shared" si="25"/>
        <v>0</v>
      </c>
      <c r="BG200" s="148">
        <f t="shared" si="26"/>
        <v>0</v>
      </c>
      <c r="BH200" s="148">
        <f t="shared" si="27"/>
        <v>0</v>
      </c>
      <c r="BI200" s="148">
        <f t="shared" si="28"/>
        <v>0</v>
      </c>
      <c r="BJ200" s="17" t="s">
        <v>88</v>
      </c>
      <c r="BK200" s="148">
        <f t="shared" si="29"/>
        <v>0</v>
      </c>
      <c r="BL200" s="17" t="s">
        <v>306</v>
      </c>
      <c r="BM200" s="147" t="s">
        <v>720</v>
      </c>
    </row>
    <row r="201" spans="2:65" s="1" customFormat="1" ht="24.15" customHeight="1">
      <c r="B201" s="32"/>
      <c r="C201" s="136" t="s">
        <v>721</v>
      </c>
      <c r="D201" s="136" t="s">
        <v>302</v>
      </c>
      <c r="E201" s="137" t="s">
        <v>722</v>
      </c>
      <c r="F201" s="138" t="s">
        <v>723</v>
      </c>
      <c r="G201" s="139" t="s">
        <v>500</v>
      </c>
      <c r="H201" s="140">
        <v>1</v>
      </c>
      <c r="I201" s="141"/>
      <c r="J201" s="142">
        <f t="shared" si="20"/>
        <v>0</v>
      </c>
      <c r="K201" s="138" t="s">
        <v>1</v>
      </c>
      <c r="L201" s="32"/>
      <c r="M201" s="143" t="s">
        <v>1</v>
      </c>
      <c r="N201" s="144" t="s">
        <v>46</v>
      </c>
      <c r="P201" s="145">
        <f t="shared" si="21"/>
        <v>0</v>
      </c>
      <c r="Q201" s="145">
        <v>0</v>
      </c>
      <c r="R201" s="145">
        <f t="shared" si="22"/>
        <v>0</v>
      </c>
      <c r="S201" s="145">
        <v>0</v>
      </c>
      <c r="T201" s="146">
        <f t="shared" si="23"/>
        <v>0</v>
      </c>
      <c r="AR201" s="147" t="s">
        <v>306</v>
      </c>
      <c r="AT201" s="147" t="s">
        <v>302</v>
      </c>
      <c r="AU201" s="147" t="s">
        <v>90</v>
      </c>
      <c r="AY201" s="17" t="s">
        <v>299</v>
      </c>
      <c r="BE201" s="148">
        <f t="shared" si="24"/>
        <v>0</v>
      </c>
      <c r="BF201" s="148">
        <f t="shared" si="25"/>
        <v>0</v>
      </c>
      <c r="BG201" s="148">
        <f t="shared" si="26"/>
        <v>0</v>
      </c>
      <c r="BH201" s="148">
        <f t="shared" si="27"/>
        <v>0</v>
      </c>
      <c r="BI201" s="148">
        <f t="shared" si="28"/>
        <v>0</v>
      </c>
      <c r="BJ201" s="17" t="s">
        <v>88</v>
      </c>
      <c r="BK201" s="148">
        <f t="shared" si="29"/>
        <v>0</v>
      </c>
      <c r="BL201" s="17" t="s">
        <v>306</v>
      </c>
      <c r="BM201" s="147" t="s">
        <v>724</v>
      </c>
    </row>
    <row r="202" spans="2:65" s="1" customFormat="1" ht="24.15" customHeight="1">
      <c r="B202" s="32"/>
      <c r="C202" s="213" t="s">
        <v>306</v>
      </c>
      <c r="D202" s="213" t="s">
        <v>302</v>
      </c>
      <c r="E202" s="210" t="s">
        <v>725</v>
      </c>
      <c r="F202" s="214" t="s">
        <v>726</v>
      </c>
      <c r="G202" s="215" t="s">
        <v>500</v>
      </c>
      <c r="H202" s="216">
        <v>1</v>
      </c>
      <c r="I202" s="217"/>
      <c r="J202" s="218">
        <f t="shared" si="20"/>
        <v>0</v>
      </c>
      <c r="K202" s="214" t="s">
        <v>1</v>
      </c>
      <c r="L202" s="32"/>
      <c r="M202" s="143" t="s">
        <v>1</v>
      </c>
      <c r="N202" s="144" t="s">
        <v>46</v>
      </c>
      <c r="P202" s="145">
        <f t="shared" si="21"/>
        <v>0</v>
      </c>
      <c r="Q202" s="145">
        <v>0</v>
      </c>
      <c r="R202" s="145">
        <f t="shared" si="22"/>
        <v>0</v>
      </c>
      <c r="S202" s="145">
        <v>0</v>
      </c>
      <c r="T202" s="146">
        <f t="shared" si="23"/>
        <v>0</v>
      </c>
      <c r="AR202" s="147" t="s">
        <v>88</v>
      </c>
      <c r="AT202" s="147" t="s">
        <v>302</v>
      </c>
      <c r="AU202" s="147" t="s">
        <v>90</v>
      </c>
      <c r="AY202" s="17" t="s">
        <v>299</v>
      </c>
      <c r="BE202" s="148">
        <f t="shared" si="24"/>
        <v>0</v>
      </c>
      <c r="BF202" s="148">
        <f t="shared" si="25"/>
        <v>0</v>
      </c>
      <c r="BG202" s="148">
        <f t="shared" si="26"/>
        <v>0</v>
      </c>
      <c r="BH202" s="148">
        <f t="shared" si="27"/>
        <v>0</v>
      </c>
      <c r="BI202" s="148">
        <f t="shared" si="28"/>
        <v>0</v>
      </c>
      <c r="BJ202" s="17" t="s">
        <v>88</v>
      </c>
      <c r="BK202" s="148">
        <f t="shared" si="29"/>
        <v>0</v>
      </c>
      <c r="BL202" s="17" t="s">
        <v>88</v>
      </c>
      <c r="BM202" s="147" t="s">
        <v>727</v>
      </c>
    </row>
    <row r="203" spans="2:65" s="1" customFormat="1" ht="33" customHeight="1">
      <c r="B203" s="32"/>
      <c r="C203" s="136" t="s">
        <v>728</v>
      </c>
      <c r="D203" s="136" t="s">
        <v>302</v>
      </c>
      <c r="E203" s="137" t="s">
        <v>729</v>
      </c>
      <c r="F203" s="138" t="s">
        <v>730</v>
      </c>
      <c r="G203" s="139" t="s">
        <v>500</v>
      </c>
      <c r="H203" s="140">
        <v>3</v>
      </c>
      <c r="I203" s="141"/>
      <c r="J203" s="142">
        <f t="shared" si="20"/>
        <v>0</v>
      </c>
      <c r="K203" s="138" t="s">
        <v>1</v>
      </c>
      <c r="L203" s="32"/>
      <c r="M203" s="143" t="s">
        <v>1</v>
      </c>
      <c r="N203" s="144" t="s">
        <v>46</v>
      </c>
      <c r="P203" s="145">
        <f t="shared" si="21"/>
        <v>0</v>
      </c>
      <c r="Q203" s="145">
        <v>0</v>
      </c>
      <c r="R203" s="145">
        <f t="shared" si="22"/>
        <v>0</v>
      </c>
      <c r="S203" s="145">
        <v>0</v>
      </c>
      <c r="T203" s="146">
        <f t="shared" si="23"/>
        <v>0</v>
      </c>
      <c r="AR203" s="147" t="s">
        <v>306</v>
      </c>
      <c r="AT203" s="147" t="s">
        <v>302</v>
      </c>
      <c r="AU203" s="147" t="s">
        <v>90</v>
      </c>
      <c r="AY203" s="17" t="s">
        <v>299</v>
      </c>
      <c r="BE203" s="148">
        <f t="shared" si="24"/>
        <v>0</v>
      </c>
      <c r="BF203" s="148">
        <f t="shared" si="25"/>
        <v>0</v>
      </c>
      <c r="BG203" s="148">
        <f t="shared" si="26"/>
        <v>0</v>
      </c>
      <c r="BH203" s="148">
        <f t="shared" si="27"/>
        <v>0</v>
      </c>
      <c r="BI203" s="148">
        <f t="shared" si="28"/>
        <v>0</v>
      </c>
      <c r="BJ203" s="17" t="s">
        <v>88</v>
      </c>
      <c r="BK203" s="148">
        <f t="shared" si="29"/>
        <v>0</v>
      </c>
      <c r="BL203" s="17" t="s">
        <v>306</v>
      </c>
      <c r="BM203" s="147" t="s">
        <v>731</v>
      </c>
    </row>
    <row r="204" spans="2:65" s="1" customFormat="1" ht="24.15" customHeight="1">
      <c r="B204" s="32"/>
      <c r="C204" s="136" t="s">
        <v>732</v>
      </c>
      <c r="D204" s="136" t="s">
        <v>302</v>
      </c>
      <c r="E204" s="137" t="s">
        <v>733</v>
      </c>
      <c r="F204" s="138" t="s">
        <v>734</v>
      </c>
      <c r="G204" s="139" t="s">
        <v>500</v>
      </c>
      <c r="H204" s="140">
        <v>1</v>
      </c>
      <c r="I204" s="141"/>
      <c r="J204" s="142">
        <f t="shared" si="20"/>
        <v>0</v>
      </c>
      <c r="K204" s="138" t="s">
        <v>1</v>
      </c>
      <c r="L204" s="32"/>
      <c r="M204" s="143" t="s">
        <v>1</v>
      </c>
      <c r="N204" s="144" t="s">
        <v>46</v>
      </c>
      <c r="P204" s="145">
        <f t="shared" si="21"/>
        <v>0</v>
      </c>
      <c r="Q204" s="145">
        <v>0</v>
      </c>
      <c r="R204" s="145">
        <f t="shared" si="22"/>
        <v>0</v>
      </c>
      <c r="S204" s="145">
        <v>0</v>
      </c>
      <c r="T204" s="146">
        <f t="shared" si="23"/>
        <v>0</v>
      </c>
      <c r="AR204" s="147" t="s">
        <v>306</v>
      </c>
      <c r="AT204" s="147" t="s">
        <v>302</v>
      </c>
      <c r="AU204" s="147" t="s">
        <v>90</v>
      </c>
      <c r="AY204" s="17" t="s">
        <v>299</v>
      </c>
      <c r="BE204" s="148">
        <f t="shared" si="24"/>
        <v>0</v>
      </c>
      <c r="BF204" s="148">
        <f t="shared" si="25"/>
        <v>0</v>
      </c>
      <c r="BG204" s="148">
        <f t="shared" si="26"/>
        <v>0</v>
      </c>
      <c r="BH204" s="148">
        <f t="shared" si="27"/>
        <v>0</v>
      </c>
      <c r="BI204" s="148">
        <f t="shared" si="28"/>
        <v>0</v>
      </c>
      <c r="BJ204" s="17" t="s">
        <v>88</v>
      </c>
      <c r="BK204" s="148">
        <f t="shared" si="29"/>
        <v>0</v>
      </c>
      <c r="BL204" s="17" t="s">
        <v>306</v>
      </c>
      <c r="BM204" s="147" t="s">
        <v>735</v>
      </c>
    </row>
    <row r="205" spans="2:65" s="1" customFormat="1" ht="49.2" customHeight="1">
      <c r="B205" s="32"/>
      <c r="C205" s="136" t="s">
        <v>736</v>
      </c>
      <c r="D205" s="136" t="s">
        <v>302</v>
      </c>
      <c r="E205" s="137" t="s">
        <v>737</v>
      </c>
      <c r="F205" s="138" t="s">
        <v>738</v>
      </c>
      <c r="G205" s="139" t="s">
        <v>500</v>
      </c>
      <c r="H205" s="140">
        <v>4</v>
      </c>
      <c r="I205" s="141"/>
      <c r="J205" s="142">
        <f t="shared" si="20"/>
        <v>0</v>
      </c>
      <c r="K205" s="138" t="s">
        <v>1</v>
      </c>
      <c r="L205" s="32"/>
      <c r="M205" s="143" t="s">
        <v>1</v>
      </c>
      <c r="N205" s="144" t="s">
        <v>46</v>
      </c>
      <c r="P205" s="145">
        <f t="shared" si="21"/>
        <v>0</v>
      </c>
      <c r="Q205" s="145">
        <v>0</v>
      </c>
      <c r="R205" s="145">
        <f t="shared" si="22"/>
        <v>0</v>
      </c>
      <c r="S205" s="145">
        <v>0</v>
      </c>
      <c r="T205" s="146">
        <f t="shared" si="23"/>
        <v>0</v>
      </c>
      <c r="AR205" s="147" t="s">
        <v>306</v>
      </c>
      <c r="AT205" s="147" t="s">
        <v>302</v>
      </c>
      <c r="AU205" s="147" t="s">
        <v>90</v>
      </c>
      <c r="AY205" s="17" t="s">
        <v>299</v>
      </c>
      <c r="BE205" s="148">
        <f t="shared" si="24"/>
        <v>0</v>
      </c>
      <c r="BF205" s="148">
        <f t="shared" si="25"/>
        <v>0</v>
      </c>
      <c r="BG205" s="148">
        <f t="shared" si="26"/>
        <v>0</v>
      </c>
      <c r="BH205" s="148">
        <f t="shared" si="27"/>
        <v>0</v>
      </c>
      <c r="BI205" s="148">
        <f t="shared" si="28"/>
        <v>0</v>
      </c>
      <c r="BJ205" s="17" t="s">
        <v>88</v>
      </c>
      <c r="BK205" s="148">
        <f t="shared" si="29"/>
        <v>0</v>
      </c>
      <c r="BL205" s="17" t="s">
        <v>306</v>
      </c>
      <c r="BM205" s="147" t="s">
        <v>739</v>
      </c>
    </row>
    <row r="206" spans="2:65" s="1" customFormat="1" ht="62.7" customHeight="1">
      <c r="B206" s="32"/>
      <c r="C206" s="136" t="s">
        <v>740</v>
      </c>
      <c r="D206" s="136" t="s">
        <v>302</v>
      </c>
      <c r="E206" s="137" t="s">
        <v>741</v>
      </c>
      <c r="F206" s="138" t="s">
        <v>742</v>
      </c>
      <c r="G206" s="139" t="s">
        <v>743</v>
      </c>
      <c r="H206" s="140">
        <v>22</v>
      </c>
      <c r="I206" s="141"/>
      <c r="J206" s="142">
        <f t="shared" si="20"/>
        <v>0</v>
      </c>
      <c r="K206" s="138" t="s">
        <v>1</v>
      </c>
      <c r="L206" s="32"/>
      <c r="M206" s="143" t="s">
        <v>1</v>
      </c>
      <c r="N206" s="144" t="s">
        <v>46</v>
      </c>
      <c r="P206" s="145">
        <f t="shared" si="21"/>
        <v>0</v>
      </c>
      <c r="Q206" s="145">
        <v>0</v>
      </c>
      <c r="R206" s="145">
        <f t="shared" si="22"/>
        <v>0</v>
      </c>
      <c r="S206" s="145">
        <v>0</v>
      </c>
      <c r="T206" s="146">
        <f t="shared" si="23"/>
        <v>0</v>
      </c>
      <c r="AR206" s="147" t="s">
        <v>306</v>
      </c>
      <c r="AT206" s="147" t="s">
        <v>302</v>
      </c>
      <c r="AU206" s="147" t="s">
        <v>90</v>
      </c>
      <c r="AY206" s="17" t="s">
        <v>299</v>
      </c>
      <c r="BE206" s="148">
        <f t="shared" si="24"/>
        <v>0</v>
      </c>
      <c r="BF206" s="148">
        <f t="shared" si="25"/>
        <v>0</v>
      </c>
      <c r="BG206" s="148">
        <f t="shared" si="26"/>
        <v>0</v>
      </c>
      <c r="BH206" s="148">
        <f t="shared" si="27"/>
        <v>0</v>
      </c>
      <c r="BI206" s="148">
        <f t="shared" si="28"/>
        <v>0</v>
      </c>
      <c r="BJ206" s="17" t="s">
        <v>88</v>
      </c>
      <c r="BK206" s="148">
        <f t="shared" si="29"/>
        <v>0</v>
      </c>
      <c r="BL206" s="17" t="s">
        <v>306</v>
      </c>
      <c r="BM206" s="147" t="s">
        <v>744</v>
      </c>
    </row>
    <row r="207" spans="2:65" s="1" customFormat="1" ht="44.25" customHeight="1">
      <c r="B207" s="32"/>
      <c r="C207" s="136" t="s">
        <v>745</v>
      </c>
      <c r="D207" s="136" t="s">
        <v>302</v>
      </c>
      <c r="E207" s="137" t="s">
        <v>746</v>
      </c>
      <c r="F207" s="138" t="s">
        <v>747</v>
      </c>
      <c r="G207" s="139" t="s">
        <v>500</v>
      </c>
      <c r="H207" s="140">
        <v>1</v>
      </c>
      <c r="I207" s="141"/>
      <c r="J207" s="142">
        <f t="shared" si="20"/>
        <v>0</v>
      </c>
      <c r="K207" s="138" t="s">
        <v>1</v>
      </c>
      <c r="L207" s="32"/>
      <c r="M207" s="143" t="s">
        <v>1</v>
      </c>
      <c r="N207" s="144" t="s">
        <v>46</v>
      </c>
      <c r="P207" s="145">
        <f t="shared" si="21"/>
        <v>0</v>
      </c>
      <c r="Q207" s="145">
        <v>0</v>
      </c>
      <c r="R207" s="145">
        <f t="shared" si="22"/>
        <v>0</v>
      </c>
      <c r="S207" s="145">
        <v>0</v>
      </c>
      <c r="T207" s="146">
        <f t="shared" si="23"/>
        <v>0</v>
      </c>
      <c r="AR207" s="147" t="s">
        <v>306</v>
      </c>
      <c r="AT207" s="147" t="s">
        <v>302</v>
      </c>
      <c r="AU207" s="147" t="s">
        <v>90</v>
      </c>
      <c r="AY207" s="17" t="s">
        <v>299</v>
      </c>
      <c r="BE207" s="148">
        <f t="shared" si="24"/>
        <v>0</v>
      </c>
      <c r="BF207" s="148">
        <f t="shared" si="25"/>
        <v>0</v>
      </c>
      <c r="BG207" s="148">
        <f t="shared" si="26"/>
        <v>0</v>
      </c>
      <c r="BH207" s="148">
        <f t="shared" si="27"/>
        <v>0</v>
      </c>
      <c r="BI207" s="148">
        <f t="shared" si="28"/>
        <v>0</v>
      </c>
      <c r="BJ207" s="17" t="s">
        <v>88</v>
      </c>
      <c r="BK207" s="148">
        <f t="shared" si="29"/>
        <v>0</v>
      </c>
      <c r="BL207" s="17" t="s">
        <v>306</v>
      </c>
      <c r="BM207" s="147" t="s">
        <v>748</v>
      </c>
    </row>
    <row r="208" spans="2:65" s="1" customFormat="1" ht="37.950000000000003" customHeight="1">
      <c r="B208" s="32"/>
      <c r="C208" s="136" t="s">
        <v>749</v>
      </c>
      <c r="D208" s="136" t="s">
        <v>302</v>
      </c>
      <c r="E208" s="137" t="s">
        <v>750</v>
      </c>
      <c r="F208" s="138" t="s">
        <v>751</v>
      </c>
      <c r="G208" s="139" t="s">
        <v>500</v>
      </c>
      <c r="H208" s="140">
        <v>11</v>
      </c>
      <c r="I208" s="141"/>
      <c r="J208" s="142">
        <f t="shared" si="20"/>
        <v>0</v>
      </c>
      <c r="K208" s="138" t="s">
        <v>1</v>
      </c>
      <c r="L208" s="32"/>
      <c r="M208" s="143" t="s">
        <v>1</v>
      </c>
      <c r="N208" s="144" t="s">
        <v>46</v>
      </c>
      <c r="P208" s="145">
        <f t="shared" si="21"/>
        <v>0</v>
      </c>
      <c r="Q208" s="145">
        <v>0</v>
      </c>
      <c r="R208" s="145">
        <f t="shared" si="22"/>
        <v>0</v>
      </c>
      <c r="S208" s="145">
        <v>0</v>
      </c>
      <c r="T208" s="146">
        <f t="shared" si="23"/>
        <v>0</v>
      </c>
      <c r="AR208" s="147" t="s">
        <v>306</v>
      </c>
      <c r="AT208" s="147" t="s">
        <v>302</v>
      </c>
      <c r="AU208" s="147" t="s">
        <v>90</v>
      </c>
      <c r="AY208" s="17" t="s">
        <v>299</v>
      </c>
      <c r="BE208" s="148">
        <f t="shared" si="24"/>
        <v>0</v>
      </c>
      <c r="BF208" s="148">
        <f t="shared" si="25"/>
        <v>0</v>
      </c>
      <c r="BG208" s="148">
        <f t="shared" si="26"/>
        <v>0</v>
      </c>
      <c r="BH208" s="148">
        <f t="shared" si="27"/>
        <v>0</v>
      </c>
      <c r="BI208" s="148">
        <f t="shared" si="28"/>
        <v>0</v>
      </c>
      <c r="BJ208" s="17" t="s">
        <v>88</v>
      </c>
      <c r="BK208" s="148">
        <f t="shared" si="29"/>
        <v>0</v>
      </c>
      <c r="BL208" s="17" t="s">
        <v>306</v>
      </c>
      <c r="BM208" s="147" t="s">
        <v>752</v>
      </c>
    </row>
    <row r="209" spans="2:65" s="1" customFormat="1" ht="16.5" customHeight="1">
      <c r="B209" s="32"/>
      <c r="C209" s="136" t="s">
        <v>753</v>
      </c>
      <c r="D209" s="136" t="s">
        <v>302</v>
      </c>
      <c r="E209" s="137" t="s">
        <v>754</v>
      </c>
      <c r="F209" s="138" t="s">
        <v>755</v>
      </c>
      <c r="G209" s="139" t="s">
        <v>500</v>
      </c>
      <c r="H209" s="140">
        <v>1</v>
      </c>
      <c r="I209" s="141"/>
      <c r="J209" s="142">
        <f t="shared" si="20"/>
        <v>0</v>
      </c>
      <c r="K209" s="138" t="s">
        <v>1</v>
      </c>
      <c r="L209" s="32"/>
      <c r="M209" s="143" t="s">
        <v>1</v>
      </c>
      <c r="N209" s="144" t="s">
        <v>46</v>
      </c>
      <c r="P209" s="145">
        <f t="shared" si="21"/>
        <v>0</v>
      </c>
      <c r="Q209" s="145">
        <v>0</v>
      </c>
      <c r="R209" s="145">
        <f t="shared" si="22"/>
        <v>0</v>
      </c>
      <c r="S209" s="145">
        <v>0</v>
      </c>
      <c r="T209" s="146">
        <f t="shared" si="23"/>
        <v>0</v>
      </c>
      <c r="AR209" s="147" t="s">
        <v>306</v>
      </c>
      <c r="AT209" s="147" t="s">
        <v>302</v>
      </c>
      <c r="AU209" s="147" t="s">
        <v>90</v>
      </c>
      <c r="AY209" s="17" t="s">
        <v>299</v>
      </c>
      <c r="BE209" s="148">
        <f t="shared" si="24"/>
        <v>0</v>
      </c>
      <c r="BF209" s="148">
        <f t="shared" si="25"/>
        <v>0</v>
      </c>
      <c r="BG209" s="148">
        <f t="shared" si="26"/>
        <v>0</v>
      </c>
      <c r="BH209" s="148">
        <f t="shared" si="27"/>
        <v>0</v>
      </c>
      <c r="BI209" s="148">
        <f t="shared" si="28"/>
        <v>0</v>
      </c>
      <c r="BJ209" s="17" t="s">
        <v>88</v>
      </c>
      <c r="BK209" s="148">
        <f t="shared" si="29"/>
        <v>0</v>
      </c>
      <c r="BL209" s="17" t="s">
        <v>306</v>
      </c>
      <c r="BM209" s="147" t="s">
        <v>756</v>
      </c>
    </row>
    <row r="210" spans="2:65" s="1" customFormat="1" ht="21.75" customHeight="1">
      <c r="B210" s="32"/>
      <c r="C210" s="136" t="s">
        <v>757</v>
      </c>
      <c r="D210" s="136" t="s">
        <v>302</v>
      </c>
      <c r="E210" s="137" t="s">
        <v>758</v>
      </c>
      <c r="F210" s="138" t="s">
        <v>759</v>
      </c>
      <c r="G210" s="139" t="s">
        <v>578</v>
      </c>
      <c r="H210" s="140">
        <v>1</v>
      </c>
      <c r="I210" s="141"/>
      <c r="J210" s="142">
        <f t="shared" si="20"/>
        <v>0</v>
      </c>
      <c r="K210" s="138" t="s">
        <v>1</v>
      </c>
      <c r="L210" s="32"/>
      <c r="M210" s="143" t="s">
        <v>1</v>
      </c>
      <c r="N210" s="144" t="s">
        <v>46</v>
      </c>
      <c r="P210" s="145">
        <f t="shared" si="21"/>
        <v>0</v>
      </c>
      <c r="Q210" s="145">
        <v>0</v>
      </c>
      <c r="R210" s="145">
        <f t="shared" si="22"/>
        <v>0</v>
      </c>
      <c r="S210" s="145">
        <v>0</v>
      </c>
      <c r="T210" s="146">
        <f t="shared" si="23"/>
        <v>0</v>
      </c>
      <c r="AR210" s="147" t="s">
        <v>306</v>
      </c>
      <c r="AT210" s="147" t="s">
        <v>302</v>
      </c>
      <c r="AU210" s="147" t="s">
        <v>90</v>
      </c>
      <c r="AY210" s="17" t="s">
        <v>299</v>
      </c>
      <c r="BE210" s="148">
        <f t="shared" si="24"/>
        <v>0</v>
      </c>
      <c r="BF210" s="148">
        <f t="shared" si="25"/>
        <v>0</v>
      </c>
      <c r="BG210" s="148">
        <f t="shared" si="26"/>
        <v>0</v>
      </c>
      <c r="BH210" s="148">
        <f t="shared" si="27"/>
        <v>0</v>
      </c>
      <c r="BI210" s="148">
        <f t="shared" si="28"/>
        <v>0</v>
      </c>
      <c r="BJ210" s="17" t="s">
        <v>88</v>
      </c>
      <c r="BK210" s="148">
        <f t="shared" si="29"/>
        <v>0</v>
      </c>
      <c r="BL210" s="17" t="s">
        <v>306</v>
      </c>
      <c r="BM210" s="147" t="s">
        <v>760</v>
      </c>
    </row>
    <row r="211" spans="2:65" s="11" customFormat="1" ht="22.95" customHeight="1">
      <c r="B211" s="124"/>
      <c r="D211" s="125" t="s">
        <v>80</v>
      </c>
      <c r="E211" s="134" t="s">
        <v>761</v>
      </c>
      <c r="F211" s="134" t="s">
        <v>762</v>
      </c>
      <c r="I211" s="127"/>
      <c r="J211" s="135">
        <f>BK211</f>
        <v>0</v>
      </c>
      <c r="L211" s="124"/>
      <c r="M211" s="129"/>
      <c r="P211" s="130">
        <f>SUM(P212:P227)</f>
        <v>0</v>
      </c>
      <c r="R211" s="130">
        <f>SUM(R212:R227)</f>
        <v>0</v>
      </c>
      <c r="T211" s="131">
        <f>SUM(T212:T227)</f>
        <v>0</v>
      </c>
      <c r="AR211" s="125" t="s">
        <v>88</v>
      </c>
      <c r="AT211" s="132" t="s">
        <v>80</v>
      </c>
      <c r="AU211" s="132" t="s">
        <v>88</v>
      </c>
      <c r="AY211" s="125" t="s">
        <v>299</v>
      </c>
      <c r="BK211" s="133">
        <f>SUM(BK212:BK227)</f>
        <v>0</v>
      </c>
    </row>
    <row r="212" spans="2:65" s="1" customFormat="1" ht="37.950000000000003" customHeight="1">
      <c r="B212" s="32"/>
      <c r="C212" s="136" t="s">
        <v>763</v>
      </c>
      <c r="D212" s="136" t="s">
        <v>302</v>
      </c>
      <c r="E212" s="137" t="s">
        <v>764</v>
      </c>
      <c r="F212" s="138" t="s">
        <v>765</v>
      </c>
      <c r="G212" s="139" t="s">
        <v>647</v>
      </c>
      <c r="H212" s="140">
        <v>6</v>
      </c>
      <c r="I212" s="141"/>
      <c r="J212" s="142">
        <f t="shared" ref="J212:J227" si="30">ROUND(I212*H212,2)</f>
        <v>0</v>
      </c>
      <c r="K212" s="138" t="s">
        <v>1</v>
      </c>
      <c r="L212" s="32"/>
      <c r="M212" s="143" t="s">
        <v>1</v>
      </c>
      <c r="N212" s="144" t="s">
        <v>46</v>
      </c>
      <c r="P212" s="145">
        <f t="shared" ref="P212:P227" si="31">O212*H212</f>
        <v>0</v>
      </c>
      <c r="Q212" s="145">
        <v>0</v>
      </c>
      <c r="R212" s="145">
        <f t="shared" ref="R212:R227" si="32">Q212*H212</f>
        <v>0</v>
      </c>
      <c r="S212" s="145">
        <v>0</v>
      </c>
      <c r="T212" s="146">
        <f t="shared" ref="T212:T227" si="33">S212*H212</f>
        <v>0</v>
      </c>
      <c r="AR212" s="147" t="s">
        <v>306</v>
      </c>
      <c r="AT212" s="147" t="s">
        <v>302</v>
      </c>
      <c r="AU212" s="147" t="s">
        <v>90</v>
      </c>
      <c r="AY212" s="17" t="s">
        <v>299</v>
      </c>
      <c r="BE212" s="148">
        <f t="shared" ref="BE212:BE227" si="34">IF(N212="základní",J212,0)</f>
        <v>0</v>
      </c>
      <c r="BF212" s="148">
        <f t="shared" ref="BF212:BF227" si="35">IF(N212="snížená",J212,0)</f>
        <v>0</v>
      </c>
      <c r="BG212" s="148">
        <f t="shared" ref="BG212:BG227" si="36">IF(N212="zákl. přenesená",J212,0)</f>
        <v>0</v>
      </c>
      <c r="BH212" s="148">
        <f t="shared" ref="BH212:BH227" si="37">IF(N212="sníž. přenesená",J212,0)</f>
        <v>0</v>
      </c>
      <c r="BI212" s="148">
        <f t="shared" ref="BI212:BI227" si="38">IF(N212="nulová",J212,0)</f>
        <v>0</v>
      </c>
      <c r="BJ212" s="17" t="s">
        <v>88</v>
      </c>
      <c r="BK212" s="148">
        <f t="shared" ref="BK212:BK227" si="39">ROUND(I212*H212,2)</f>
        <v>0</v>
      </c>
      <c r="BL212" s="17" t="s">
        <v>306</v>
      </c>
      <c r="BM212" s="147" t="s">
        <v>766</v>
      </c>
    </row>
    <row r="213" spans="2:65" s="1" customFormat="1" ht="33" customHeight="1">
      <c r="B213" s="32"/>
      <c r="C213" s="136" t="s">
        <v>767</v>
      </c>
      <c r="D213" s="136" t="s">
        <v>302</v>
      </c>
      <c r="E213" s="137" t="s">
        <v>768</v>
      </c>
      <c r="F213" s="138" t="s">
        <v>769</v>
      </c>
      <c r="G213" s="139" t="s">
        <v>647</v>
      </c>
      <c r="H213" s="140">
        <v>12</v>
      </c>
      <c r="I213" s="141"/>
      <c r="J213" s="142">
        <f t="shared" si="30"/>
        <v>0</v>
      </c>
      <c r="K213" s="138" t="s">
        <v>1</v>
      </c>
      <c r="L213" s="32"/>
      <c r="M213" s="143" t="s">
        <v>1</v>
      </c>
      <c r="N213" s="144" t="s">
        <v>46</v>
      </c>
      <c r="P213" s="145">
        <f t="shared" si="31"/>
        <v>0</v>
      </c>
      <c r="Q213" s="145">
        <v>0</v>
      </c>
      <c r="R213" s="145">
        <f t="shared" si="32"/>
        <v>0</v>
      </c>
      <c r="S213" s="145">
        <v>0</v>
      </c>
      <c r="T213" s="146">
        <f t="shared" si="33"/>
        <v>0</v>
      </c>
      <c r="AR213" s="147" t="s">
        <v>306</v>
      </c>
      <c r="AT213" s="147" t="s">
        <v>302</v>
      </c>
      <c r="AU213" s="147" t="s">
        <v>90</v>
      </c>
      <c r="AY213" s="17" t="s">
        <v>299</v>
      </c>
      <c r="BE213" s="148">
        <f t="shared" si="34"/>
        <v>0</v>
      </c>
      <c r="BF213" s="148">
        <f t="shared" si="35"/>
        <v>0</v>
      </c>
      <c r="BG213" s="148">
        <f t="shared" si="36"/>
        <v>0</v>
      </c>
      <c r="BH213" s="148">
        <f t="shared" si="37"/>
        <v>0</v>
      </c>
      <c r="BI213" s="148">
        <f t="shared" si="38"/>
        <v>0</v>
      </c>
      <c r="BJ213" s="17" t="s">
        <v>88</v>
      </c>
      <c r="BK213" s="148">
        <f t="shared" si="39"/>
        <v>0</v>
      </c>
      <c r="BL213" s="17" t="s">
        <v>306</v>
      </c>
      <c r="BM213" s="147" t="s">
        <v>770</v>
      </c>
    </row>
    <row r="214" spans="2:65" s="1" customFormat="1" ht="33" customHeight="1">
      <c r="B214" s="32"/>
      <c r="C214" s="136" t="s">
        <v>771</v>
      </c>
      <c r="D214" s="136" t="s">
        <v>302</v>
      </c>
      <c r="E214" s="137" t="s">
        <v>772</v>
      </c>
      <c r="F214" s="138" t="s">
        <v>773</v>
      </c>
      <c r="G214" s="139" t="s">
        <v>647</v>
      </c>
      <c r="H214" s="140">
        <v>23</v>
      </c>
      <c r="I214" s="141"/>
      <c r="J214" s="142">
        <f t="shared" si="30"/>
        <v>0</v>
      </c>
      <c r="K214" s="138" t="s">
        <v>1</v>
      </c>
      <c r="L214" s="32"/>
      <c r="M214" s="143" t="s">
        <v>1</v>
      </c>
      <c r="N214" s="144" t="s">
        <v>46</v>
      </c>
      <c r="P214" s="145">
        <f t="shared" si="31"/>
        <v>0</v>
      </c>
      <c r="Q214" s="145">
        <v>0</v>
      </c>
      <c r="R214" s="145">
        <f t="shared" si="32"/>
        <v>0</v>
      </c>
      <c r="S214" s="145">
        <v>0</v>
      </c>
      <c r="T214" s="146">
        <f t="shared" si="33"/>
        <v>0</v>
      </c>
      <c r="AR214" s="147" t="s">
        <v>306</v>
      </c>
      <c r="AT214" s="147" t="s">
        <v>302</v>
      </c>
      <c r="AU214" s="147" t="s">
        <v>90</v>
      </c>
      <c r="AY214" s="17" t="s">
        <v>299</v>
      </c>
      <c r="BE214" s="148">
        <f t="shared" si="34"/>
        <v>0</v>
      </c>
      <c r="BF214" s="148">
        <f t="shared" si="35"/>
        <v>0</v>
      </c>
      <c r="BG214" s="148">
        <f t="shared" si="36"/>
        <v>0</v>
      </c>
      <c r="BH214" s="148">
        <f t="shared" si="37"/>
        <v>0</v>
      </c>
      <c r="BI214" s="148">
        <f t="shared" si="38"/>
        <v>0</v>
      </c>
      <c r="BJ214" s="17" t="s">
        <v>88</v>
      </c>
      <c r="BK214" s="148">
        <f t="shared" si="39"/>
        <v>0</v>
      </c>
      <c r="BL214" s="17" t="s">
        <v>306</v>
      </c>
      <c r="BM214" s="147" t="s">
        <v>774</v>
      </c>
    </row>
    <row r="215" spans="2:65" s="1" customFormat="1" ht="24.15" customHeight="1">
      <c r="B215" s="32"/>
      <c r="C215" s="136" t="s">
        <v>775</v>
      </c>
      <c r="D215" s="136" t="s">
        <v>302</v>
      </c>
      <c r="E215" s="137" t="s">
        <v>776</v>
      </c>
      <c r="F215" s="138" t="s">
        <v>777</v>
      </c>
      <c r="G215" s="139" t="s">
        <v>647</v>
      </c>
      <c r="H215" s="140">
        <v>42</v>
      </c>
      <c r="I215" s="141"/>
      <c r="J215" s="142">
        <f t="shared" si="30"/>
        <v>0</v>
      </c>
      <c r="K215" s="138" t="s">
        <v>1</v>
      </c>
      <c r="L215" s="32"/>
      <c r="M215" s="143" t="s">
        <v>1</v>
      </c>
      <c r="N215" s="144" t="s">
        <v>46</v>
      </c>
      <c r="P215" s="145">
        <f t="shared" si="31"/>
        <v>0</v>
      </c>
      <c r="Q215" s="145">
        <v>0</v>
      </c>
      <c r="R215" s="145">
        <f t="shared" si="32"/>
        <v>0</v>
      </c>
      <c r="S215" s="145">
        <v>0</v>
      </c>
      <c r="T215" s="146">
        <f t="shared" si="33"/>
        <v>0</v>
      </c>
      <c r="AR215" s="147" t="s">
        <v>306</v>
      </c>
      <c r="AT215" s="147" t="s">
        <v>302</v>
      </c>
      <c r="AU215" s="147" t="s">
        <v>90</v>
      </c>
      <c r="AY215" s="17" t="s">
        <v>299</v>
      </c>
      <c r="BE215" s="148">
        <f t="shared" si="34"/>
        <v>0</v>
      </c>
      <c r="BF215" s="148">
        <f t="shared" si="35"/>
        <v>0</v>
      </c>
      <c r="BG215" s="148">
        <f t="shared" si="36"/>
        <v>0</v>
      </c>
      <c r="BH215" s="148">
        <f t="shared" si="37"/>
        <v>0</v>
      </c>
      <c r="BI215" s="148">
        <f t="shared" si="38"/>
        <v>0</v>
      </c>
      <c r="BJ215" s="17" t="s">
        <v>88</v>
      </c>
      <c r="BK215" s="148">
        <f t="shared" si="39"/>
        <v>0</v>
      </c>
      <c r="BL215" s="17" t="s">
        <v>306</v>
      </c>
      <c r="BM215" s="147" t="s">
        <v>778</v>
      </c>
    </row>
    <row r="216" spans="2:65" s="1" customFormat="1" ht="24.15" customHeight="1">
      <c r="B216" s="32"/>
      <c r="C216" s="136" t="s">
        <v>779</v>
      </c>
      <c r="D216" s="136" t="s">
        <v>302</v>
      </c>
      <c r="E216" s="137" t="s">
        <v>780</v>
      </c>
      <c r="F216" s="138" t="s">
        <v>781</v>
      </c>
      <c r="G216" s="139" t="s">
        <v>647</v>
      </c>
      <c r="H216" s="140">
        <v>31</v>
      </c>
      <c r="I216" s="141"/>
      <c r="J216" s="142">
        <f t="shared" si="30"/>
        <v>0</v>
      </c>
      <c r="K216" s="138" t="s">
        <v>1</v>
      </c>
      <c r="L216" s="32"/>
      <c r="M216" s="143" t="s">
        <v>1</v>
      </c>
      <c r="N216" s="144" t="s">
        <v>46</v>
      </c>
      <c r="P216" s="145">
        <f t="shared" si="31"/>
        <v>0</v>
      </c>
      <c r="Q216" s="145">
        <v>0</v>
      </c>
      <c r="R216" s="145">
        <f t="shared" si="32"/>
        <v>0</v>
      </c>
      <c r="S216" s="145">
        <v>0</v>
      </c>
      <c r="T216" s="146">
        <f t="shared" si="33"/>
        <v>0</v>
      </c>
      <c r="AR216" s="147" t="s">
        <v>306</v>
      </c>
      <c r="AT216" s="147" t="s">
        <v>302</v>
      </c>
      <c r="AU216" s="147" t="s">
        <v>90</v>
      </c>
      <c r="AY216" s="17" t="s">
        <v>299</v>
      </c>
      <c r="BE216" s="148">
        <f t="shared" si="34"/>
        <v>0</v>
      </c>
      <c r="BF216" s="148">
        <f t="shared" si="35"/>
        <v>0</v>
      </c>
      <c r="BG216" s="148">
        <f t="shared" si="36"/>
        <v>0</v>
      </c>
      <c r="BH216" s="148">
        <f t="shared" si="37"/>
        <v>0</v>
      </c>
      <c r="BI216" s="148">
        <f t="shared" si="38"/>
        <v>0</v>
      </c>
      <c r="BJ216" s="17" t="s">
        <v>88</v>
      </c>
      <c r="BK216" s="148">
        <f t="shared" si="39"/>
        <v>0</v>
      </c>
      <c r="BL216" s="17" t="s">
        <v>306</v>
      </c>
      <c r="BM216" s="147" t="s">
        <v>782</v>
      </c>
    </row>
    <row r="217" spans="2:65" s="1" customFormat="1" ht="24.15" customHeight="1">
      <c r="B217" s="32"/>
      <c r="C217" s="136" t="s">
        <v>783</v>
      </c>
      <c r="D217" s="136" t="s">
        <v>302</v>
      </c>
      <c r="E217" s="137" t="s">
        <v>784</v>
      </c>
      <c r="F217" s="138" t="s">
        <v>785</v>
      </c>
      <c r="G217" s="139" t="s">
        <v>647</v>
      </c>
      <c r="H217" s="140">
        <v>73</v>
      </c>
      <c r="I217" s="141"/>
      <c r="J217" s="142">
        <f t="shared" si="30"/>
        <v>0</v>
      </c>
      <c r="K217" s="138" t="s">
        <v>1</v>
      </c>
      <c r="L217" s="32"/>
      <c r="M217" s="143" t="s">
        <v>1</v>
      </c>
      <c r="N217" s="144" t="s">
        <v>46</v>
      </c>
      <c r="P217" s="145">
        <f t="shared" si="31"/>
        <v>0</v>
      </c>
      <c r="Q217" s="145">
        <v>0</v>
      </c>
      <c r="R217" s="145">
        <f t="shared" si="32"/>
        <v>0</v>
      </c>
      <c r="S217" s="145">
        <v>0</v>
      </c>
      <c r="T217" s="146">
        <f t="shared" si="33"/>
        <v>0</v>
      </c>
      <c r="AR217" s="147" t="s">
        <v>306</v>
      </c>
      <c r="AT217" s="147" t="s">
        <v>302</v>
      </c>
      <c r="AU217" s="147" t="s">
        <v>90</v>
      </c>
      <c r="AY217" s="17" t="s">
        <v>299</v>
      </c>
      <c r="BE217" s="148">
        <f t="shared" si="34"/>
        <v>0</v>
      </c>
      <c r="BF217" s="148">
        <f t="shared" si="35"/>
        <v>0</v>
      </c>
      <c r="BG217" s="148">
        <f t="shared" si="36"/>
        <v>0</v>
      </c>
      <c r="BH217" s="148">
        <f t="shared" si="37"/>
        <v>0</v>
      </c>
      <c r="BI217" s="148">
        <f t="shared" si="38"/>
        <v>0</v>
      </c>
      <c r="BJ217" s="17" t="s">
        <v>88</v>
      </c>
      <c r="BK217" s="148">
        <f t="shared" si="39"/>
        <v>0</v>
      </c>
      <c r="BL217" s="17" t="s">
        <v>306</v>
      </c>
      <c r="BM217" s="147" t="s">
        <v>786</v>
      </c>
    </row>
    <row r="218" spans="2:65" s="1" customFormat="1" ht="24.15" customHeight="1">
      <c r="B218" s="32"/>
      <c r="C218" s="136" t="s">
        <v>787</v>
      </c>
      <c r="D218" s="136" t="s">
        <v>302</v>
      </c>
      <c r="E218" s="137" t="s">
        <v>788</v>
      </c>
      <c r="F218" s="138" t="s">
        <v>789</v>
      </c>
      <c r="G218" s="139" t="s">
        <v>647</v>
      </c>
      <c r="H218" s="140">
        <v>74</v>
      </c>
      <c r="I218" s="141"/>
      <c r="J218" s="142">
        <f t="shared" si="30"/>
        <v>0</v>
      </c>
      <c r="K218" s="138" t="s">
        <v>1</v>
      </c>
      <c r="L218" s="32"/>
      <c r="M218" s="143" t="s">
        <v>1</v>
      </c>
      <c r="N218" s="144" t="s">
        <v>46</v>
      </c>
      <c r="P218" s="145">
        <f t="shared" si="31"/>
        <v>0</v>
      </c>
      <c r="Q218" s="145">
        <v>0</v>
      </c>
      <c r="R218" s="145">
        <f t="shared" si="32"/>
        <v>0</v>
      </c>
      <c r="S218" s="145">
        <v>0</v>
      </c>
      <c r="T218" s="146">
        <f t="shared" si="33"/>
        <v>0</v>
      </c>
      <c r="AR218" s="147" t="s">
        <v>306</v>
      </c>
      <c r="AT218" s="147" t="s">
        <v>302</v>
      </c>
      <c r="AU218" s="147" t="s">
        <v>90</v>
      </c>
      <c r="AY218" s="17" t="s">
        <v>299</v>
      </c>
      <c r="BE218" s="148">
        <f t="shared" si="34"/>
        <v>0</v>
      </c>
      <c r="BF218" s="148">
        <f t="shared" si="35"/>
        <v>0</v>
      </c>
      <c r="BG218" s="148">
        <f t="shared" si="36"/>
        <v>0</v>
      </c>
      <c r="BH218" s="148">
        <f t="shared" si="37"/>
        <v>0</v>
      </c>
      <c r="BI218" s="148">
        <f t="shared" si="38"/>
        <v>0</v>
      </c>
      <c r="BJ218" s="17" t="s">
        <v>88</v>
      </c>
      <c r="BK218" s="148">
        <f t="shared" si="39"/>
        <v>0</v>
      </c>
      <c r="BL218" s="17" t="s">
        <v>306</v>
      </c>
      <c r="BM218" s="147" t="s">
        <v>790</v>
      </c>
    </row>
    <row r="219" spans="2:65" s="1" customFormat="1" ht="76.349999999999994" customHeight="1">
      <c r="B219" s="32"/>
      <c r="C219" s="136" t="s">
        <v>791</v>
      </c>
      <c r="D219" s="136" t="s">
        <v>302</v>
      </c>
      <c r="E219" s="137" t="s">
        <v>792</v>
      </c>
      <c r="F219" s="138" t="s">
        <v>793</v>
      </c>
      <c r="G219" s="139" t="s">
        <v>647</v>
      </c>
      <c r="H219" s="140">
        <v>74</v>
      </c>
      <c r="I219" s="141"/>
      <c r="J219" s="142">
        <f t="shared" si="30"/>
        <v>0</v>
      </c>
      <c r="K219" s="138" t="s">
        <v>1</v>
      </c>
      <c r="L219" s="32"/>
      <c r="M219" s="143" t="s">
        <v>1</v>
      </c>
      <c r="N219" s="144" t="s">
        <v>46</v>
      </c>
      <c r="P219" s="145">
        <f t="shared" si="31"/>
        <v>0</v>
      </c>
      <c r="Q219" s="145">
        <v>0</v>
      </c>
      <c r="R219" s="145">
        <f t="shared" si="32"/>
        <v>0</v>
      </c>
      <c r="S219" s="145">
        <v>0</v>
      </c>
      <c r="T219" s="146">
        <f t="shared" si="33"/>
        <v>0</v>
      </c>
      <c r="AR219" s="147" t="s">
        <v>306</v>
      </c>
      <c r="AT219" s="147" t="s">
        <v>302</v>
      </c>
      <c r="AU219" s="147" t="s">
        <v>90</v>
      </c>
      <c r="AY219" s="17" t="s">
        <v>299</v>
      </c>
      <c r="BE219" s="148">
        <f t="shared" si="34"/>
        <v>0</v>
      </c>
      <c r="BF219" s="148">
        <f t="shared" si="35"/>
        <v>0</v>
      </c>
      <c r="BG219" s="148">
        <f t="shared" si="36"/>
        <v>0</v>
      </c>
      <c r="BH219" s="148">
        <f t="shared" si="37"/>
        <v>0</v>
      </c>
      <c r="BI219" s="148">
        <f t="shared" si="38"/>
        <v>0</v>
      </c>
      <c r="BJ219" s="17" t="s">
        <v>88</v>
      </c>
      <c r="BK219" s="148">
        <f t="shared" si="39"/>
        <v>0</v>
      </c>
      <c r="BL219" s="17" t="s">
        <v>306</v>
      </c>
      <c r="BM219" s="147" t="s">
        <v>794</v>
      </c>
    </row>
    <row r="220" spans="2:65" s="1" customFormat="1" ht="37.950000000000003" customHeight="1">
      <c r="B220" s="32"/>
      <c r="C220" s="136" t="s">
        <v>795</v>
      </c>
      <c r="D220" s="136" t="s">
        <v>302</v>
      </c>
      <c r="E220" s="137" t="s">
        <v>796</v>
      </c>
      <c r="F220" s="138" t="s">
        <v>797</v>
      </c>
      <c r="G220" s="139" t="s">
        <v>375</v>
      </c>
      <c r="H220" s="140">
        <v>0.1</v>
      </c>
      <c r="I220" s="141"/>
      <c r="J220" s="142">
        <f t="shared" si="30"/>
        <v>0</v>
      </c>
      <c r="K220" s="138" t="s">
        <v>1</v>
      </c>
      <c r="L220" s="32"/>
      <c r="M220" s="143" t="s">
        <v>1</v>
      </c>
      <c r="N220" s="144" t="s">
        <v>46</v>
      </c>
      <c r="P220" s="145">
        <f t="shared" si="31"/>
        <v>0</v>
      </c>
      <c r="Q220" s="145">
        <v>0</v>
      </c>
      <c r="R220" s="145">
        <f t="shared" si="32"/>
        <v>0</v>
      </c>
      <c r="S220" s="145">
        <v>0</v>
      </c>
      <c r="T220" s="146">
        <f t="shared" si="33"/>
        <v>0</v>
      </c>
      <c r="AR220" s="147" t="s">
        <v>306</v>
      </c>
      <c r="AT220" s="147" t="s">
        <v>302</v>
      </c>
      <c r="AU220" s="147" t="s">
        <v>90</v>
      </c>
      <c r="AY220" s="17" t="s">
        <v>299</v>
      </c>
      <c r="BE220" s="148">
        <f t="shared" si="34"/>
        <v>0</v>
      </c>
      <c r="BF220" s="148">
        <f t="shared" si="35"/>
        <v>0</v>
      </c>
      <c r="BG220" s="148">
        <f t="shared" si="36"/>
        <v>0</v>
      </c>
      <c r="BH220" s="148">
        <f t="shared" si="37"/>
        <v>0</v>
      </c>
      <c r="BI220" s="148">
        <f t="shared" si="38"/>
        <v>0</v>
      </c>
      <c r="BJ220" s="17" t="s">
        <v>88</v>
      </c>
      <c r="BK220" s="148">
        <f t="shared" si="39"/>
        <v>0</v>
      </c>
      <c r="BL220" s="17" t="s">
        <v>306</v>
      </c>
      <c r="BM220" s="147" t="s">
        <v>798</v>
      </c>
    </row>
    <row r="221" spans="2:65" s="1" customFormat="1" ht="44.25" customHeight="1">
      <c r="B221" s="32"/>
      <c r="C221" s="136" t="s">
        <v>799</v>
      </c>
      <c r="D221" s="136" t="s">
        <v>302</v>
      </c>
      <c r="E221" s="137" t="s">
        <v>800</v>
      </c>
      <c r="F221" s="138" t="s">
        <v>801</v>
      </c>
      <c r="G221" s="139" t="s">
        <v>500</v>
      </c>
      <c r="H221" s="140">
        <v>7</v>
      </c>
      <c r="I221" s="141"/>
      <c r="J221" s="142">
        <f t="shared" si="30"/>
        <v>0</v>
      </c>
      <c r="K221" s="138" t="s">
        <v>1</v>
      </c>
      <c r="L221" s="32"/>
      <c r="M221" s="143" t="s">
        <v>1</v>
      </c>
      <c r="N221" s="144" t="s">
        <v>46</v>
      </c>
      <c r="P221" s="145">
        <f t="shared" si="31"/>
        <v>0</v>
      </c>
      <c r="Q221" s="145">
        <v>0</v>
      </c>
      <c r="R221" s="145">
        <f t="shared" si="32"/>
        <v>0</v>
      </c>
      <c r="S221" s="145">
        <v>0</v>
      </c>
      <c r="T221" s="146">
        <f t="shared" si="33"/>
        <v>0</v>
      </c>
      <c r="AR221" s="147" t="s">
        <v>306</v>
      </c>
      <c r="AT221" s="147" t="s">
        <v>302</v>
      </c>
      <c r="AU221" s="147" t="s">
        <v>90</v>
      </c>
      <c r="AY221" s="17" t="s">
        <v>299</v>
      </c>
      <c r="BE221" s="148">
        <f t="shared" si="34"/>
        <v>0</v>
      </c>
      <c r="BF221" s="148">
        <f t="shared" si="35"/>
        <v>0</v>
      </c>
      <c r="BG221" s="148">
        <f t="shared" si="36"/>
        <v>0</v>
      </c>
      <c r="BH221" s="148">
        <f t="shared" si="37"/>
        <v>0</v>
      </c>
      <c r="BI221" s="148">
        <f t="shared" si="38"/>
        <v>0</v>
      </c>
      <c r="BJ221" s="17" t="s">
        <v>88</v>
      </c>
      <c r="BK221" s="148">
        <f t="shared" si="39"/>
        <v>0</v>
      </c>
      <c r="BL221" s="17" t="s">
        <v>306</v>
      </c>
      <c r="BM221" s="147" t="s">
        <v>802</v>
      </c>
    </row>
    <row r="222" spans="2:65" s="1" customFormat="1" ht="37.950000000000003" customHeight="1">
      <c r="B222" s="32"/>
      <c r="C222" s="136" t="s">
        <v>803</v>
      </c>
      <c r="D222" s="136" t="s">
        <v>302</v>
      </c>
      <c r="E222" s="137" t="s">
        <v>804</v>
      </c>
      <c r="F222" s="138" t="s">
        <v>805</v>
      </c>
      <c r="G222" s="139" t="s">
        <v>500</v>
      </c>
      <c r="H222" s="140">
        <v>14</v>
      </c>
      <c r="I222" s="141"/>
      <c r="J222" s="142">
        <f t="shared" si="30"/>
        <v>0</v>
      </c>
      <c r="K222" s="138" t="s">
        <v>1</v>
      </c>
      <c r="L222" s="32"/>
      <c r="M222" s="143" t="s">
        <v>1</v>
      </c>
      <c r="N222" s="144" t="s">
        <v>46</v>
      </c>
      <c r="P222" s="145">
        <f t="shared" si="31"/>
        <v>0</v>
      </c>
      <c r="Q222" s="145">
        <v>0</v>
      </c>
      <c r="R222" s="145">
        <f t="shared" si="32"/>
        <v>0</v>
      </c>
      <c r="S222" s="145">
        <v>0</v>
      </c>
      <c r="T222" s="146">
        <f t="shared" si="33"/>
        <v>0</v>
      </c>
      <c r="AR222" s="147" t="s">
        <v>306</v>
      </c>
      <c r="AT222" s="147" t="s">
        <v>302</v>
      </c>
      <c r="AU222" s="147" t="s">
        <v>90</v>
      </c>
      <c r="AY222" s="17" t="s">
        <v>299</v>
      </c>
      <c r="BE222" s="148">
        <f t="shared" si="34"/>
        <v>0</v>
      </c>
      <c r="BF222" s="148">
        <f t="shared" si="35"/>
        <v>0</v>
      </c>
      <c r="BG222" s="148">
        <f t="shared" si="36"/>
        <v>0</v>
      </c>
      <c r="BH222" s="148">
        <f t="shared" si="37"/>
        <v>0</v>
      </c>
      <c r="BI222" s="148">
        <f t="shared" si="38"/>
        <v>0</v>
      </c>
      <c r="BJ222" s="17" t="s">
        <v>88</v>
      </c>
      <c r="BK222" s="148">
        <f t="shared" si="39"/>
        <v>0</v>
      </c>
      <c r="BL222" s="17" t="s">
        <v>306</v>
      </c>
      <c r="BM222" s="147" t="s">
        <v>806</v>
      </c>
    </row>
    <row r="223" spans="2:65" s="1" customFormat="1" ht="24.15" customHeight="1">
      <c r="B223" s="32"/>
      <c r="C223" s="136" t="s">
        <v>807</v>
      </c>
      <c r="D223" s="136" t="s">
        <v>302</v>
      </c>
      <c r="E223" s="137" t="s">
        <v>808</v>
      </c>
      <c r="F223" s="138" t="s">
        <v>809</v>
      </c>
      <c r="G223" s="139" t="s">
        <v>500</v>
      </c>
      <c r="H223" s="140">
        <v>2</v>
      </c>
      <c r="I223" s="141"/>
      <c r="J223" s="142">
        <f t="shared" si="30"/>
        <v>0</v>
      </c>
      <c r="K223" s="138" t="s">
        <v>1</v>
      </c>
      <c r="L223" s="32"/>
      <c r="M223" s="143" t="s">
        <v>1</v>
      </c>
      <c r="N223" s="144" t="s">
        <v>46</v>
      </c>
      <c r="P223" s="145">
        <f t="shared" si="31"/>
        <v>0</v>
      </c>
      <c r="Q223" s="145">
        <v>0</v>
      </c>
      <c r="R223" s="145">
        <f t="shared" si="32"/>
        <v>0</v>
      </c>
      <c r="S223" s="145">
        <v>0</v>
      </c>
      <c r="T223" s="146">
        <f t="shared" si="33"/>
        <v>0</v>
      </c>
      <c r="AR223" s="147" t="s">
        <v>306</v>
      </c>
      <c r="AT223" s="147" t="s">
        <v>302</v>
      </c>
      <c r="AU223" s="147" t="s">
        <v>90</v>
      </c>
      <c r="AY223" s="17" t="s">
        <v>299</v>
      </c>
      <c r="BE223" s="148">
        <f t="shared" si="34"/>
        <v>0</v>
      </c>
      <c r="BF223" s="148">
        <f t="shared" si="35"/>
        <v>0</v>
      </c>
      <c r="BG223" s="148">
        <f t="shared" si="36"/>
        <v>0</v>
      </c>
      <c r="BH223" s="148">
        <f t="shared" si="37"/>
        <v>0</v>
      </c>
      <c r="BI223" s="148">
        <f t="shared" si="38"/>
        <v>0</v>
      </c>
      <c r="BJ223" s="17" t="s">
        <v>88</v>
      </c>
      <c r="BK223" s="148">
        <f t="shared" si="39"/>
        <v>0</v>
      </c>
      <c r="BL223" s="17" t="s">
        <v>306</v>
      </c>
      <c r="BM223" s="147" t="s">
        <v>810</v>
      </c>
    </row>
    <row r="224" spans="2:65" s="1" customFormat="1" ht="37.950000000000003" customHeight="1">
      <c r="B224" s="32"/>
      <c r="C224" s="136" t="s">
        <v>811</v>
      </c>
      <c r="D224" s="136" t="s">
        <v>302</v>
      </c>
      <c r="E224" s="137" t="s">
        <v>812</v>
      </c>
      <c r="F224" s="138" t="s">
        <v>813</v>
      </c>
      <c r="G224" s="139" t="s">
        <v>647</v>
      </c>
      <c r="H224" s="140">
        <v>52</v>
      </c>
      <c r="I224" s="141"/>
      <c r="J224" s="142">
        <f t="shared" si="30"/>
        <v>0</v>
      </c>
      <c r="K224" s="138" t="s">
        <v>1</v>
      </c>
      <c r="L224" s="32"/>
      <c r="M224" s="143" t="s">
        <v>1</v>
      </c>
      <c r="N224" s="144" t="s">
        <v>46</v>
      </c>
      <c r="P224" s="145">
        <f t="shared" si="31"/>
        <v>0</v>
      </c>
      <c r="Q224" s="145">
        <v>0</v>
      </c>
      <c r="R224" s="145">
        <f t="shared" si="32"/>
        <v>0</v>
      </c>
      <c r="S224" s="145">
        <v>0</v>
      </c>
      <c r="T224" s="146">
        <f t="shared" si="33"/>
        <v>0</v>
      </c>
      <c r="AR224" s="147" t="s">
        <v>306</v>
      </c>
      <c r="AT224" s="147" t="s">
        <v>302</v>
      </c>
      <c r="AU224" s="147" t="s">
        <v>90</v>
      </c>
      <c r="AY224" s="17" t="s">
        <v>299</v>
      </c>
      <c r="BE224" s="148">
        <f t="shared" si="34"/>
        <v>0</v>
      </c>
      <c r="BF224" s="148">
        <f t="shared" si="35"/>
        <v>0</v>
      </c>
      <c r="BG224" s="148">
        <f t="shared" si="36"/>
        <v>0</v>
      </c>
      <c r="BH224" s="148">
        <f t="shared" si="37"/>
        <v>0</v>
      </c>
      <c r="BI224" s="148">
        <f t="shared" si="38"/>
        <v>0</v>
      </c>
      <c r="BJ224" s="17" t="s">
        <v>88</v>
      </c>
      <c r="BK224" s="148">
        <f t="shared" si="39"/>
        <v>0</v>
      </c>
      <c r="BL224" s="17" t="s">
        <v>306</v>
      </c>
      <c r="BM224" s="147" t="s">
        <v>814</v>
      </c>
    </row>
    <row r="225" spans="2:65" s="1" customFormat="1" ht="55.5" customHeight="1">
      <c r="B225" s="32"/>
      <c r="C225" s="136" t="s">
        <v>815</v>
      </c>
      <c r="D225" s="136" t="s">
        <v>302</v>
      </c>
      <c r="E225" s="137" t="s">
        <v>816</v>
      </c>
      <c r="F225" s="138" t="s">
        <v>817</v>
      </c>
      <c r="G225" s="139" t="s">
        <v>578</v>
      </c>
      <c r="H225" s="140">
        <v>1</v>
      </c>
      <c r="I225" s="141"/>
      <c r="J225" s="142">
        <f t="shared" si="30"/>
        <v>0</v>
      </c>
      <c r="K225" s="138" t="s">
        <v>1</v>
      </c>
      <c r="L225" s="32"/>
      <c r="M225" s="143" t="s">
        <v>1</v>
      </c>
      <c r="N225" s="144" t="s">
        <v>46</v>
      </c>
      <c r="P225" s="145">
        <f t="shared" si="31"/>
        <v>0</v>
      </c>
      <c r="Q225" s="145">
        <v>0</v>
      </c>
      <c r="R225" s="145">
        <f t="shared" si="32"/>
        <v>0</v>
      </c>
      <c r="S225" s="145">
        <v>0</v>
      </c>
      <c r="T225" s="146">
        <f t="shared" si="33"/>
        <v>0</v>
      </c>
      <c r="AR225" s="147" t="s">
        <v>306</v>
      </c>
      <c r="AT225" s="147" t="s">
        <v>302</v>
      </c>
      <c r="AU225" s="147" t="s">
        <v>90</v>
      </c>
      <c r="AY225" s="17" t="s">
        <v>299</v>
      </c>
      <c r="BE225" s="148">
        <f t="shared" si="34"/>
        <v>0</v>
      </c>
      <c r="BF225" s="148">
        <f t="shared" si="35"/>
        <v>0</v>
      </c>
      <c r="BG225" s="148">
        <f t="shared" si="36"/>
        <v>0</v>
      </c>
      <c r="BH225" s="148">
        <f t="shared" si="37"/>
        <v>0</v>
      </c>
      <c r="BI225" s="148">
        <f t="shared" si="38"/>
        <v>0</v>
      </c>
      <c r="BJ225" s="17" t="s">
        <v>88</v>
      </c>
      <c r="BK225" s="148">
        <f t="shared" si="39"/>
        <v>0</v>
      </c>
      <c r="BL225" s="17" t="s">
        <v>306</v>
      </c>
      <c r="BM225" s="147" t="s">
        <v>818</v>
      </c>
    </row>
    <row r="226" spans="2:65" s="1" customFormat="1" ht="24.15" customHeight="1">
      <c r="B226" s="32"/>
      <c r="C226" s="136" t="s">
        <v>819</v>
      </c>
      <c r="D226" s="136" t="s">
        <v>302</v>
      </c>
      <c r="E226" s="137" t="s">
        <v>820</v>
      </c>
      <c r="F226" s="138" t="s">
        <v>821</v>
      </c>
      <c r="G226" s="139" t="s">
        <v>822</v>
      </c>
      <c r="H226" s="140">
        <v>26</v>
      </c>
      <c r="I226" s="141"/>
      <c r="J226" s="142">
        <f t="shared" si="30"/>
        <v>0</v>
      </c>
      <c r="K226" s="138" t="s">
        <v>1</v>
      </c>
      <c r="L226" s="32"/>
      <c r="M226" s="143" t="s">
        <v>1</v>
      </c>
      <c r="N226" s="144" t="s">
        <v>46</v>
      </c>
      <c r="P226" s="145">
        <f t="shared" si="31"/>
        <v>0</v>
      </c>
      <c r="Q226" s="145">
        <v>0</v>
      </c>
      <c r="R226" s="145">
        <f t="shared" si="32"/>
        <v>0</v>
      </c>
      <c r="S226" s="145">
        <v>0</v>
      </c>
      <c r="T226" s="146">
        <f t="shared" si="33"/>
        <v>0</v>
      </c>
      <c r="AR226" s="147" t="s">
        <v>306</v>
      </c>
      <c r="AT226" s="147" t="s">
        <v>302</v>
      </c>
      <c r="AU226" s="147" t="s">
        <v>90</v>
      </c>
      <c r="AY226" s="17" t="s">
        <v>299</v>
      </c>
      <c r="BE226" s="148">
        <f t="shared" si="34"/>
        <v>0</v>
      </c>
      <c r="BF226" s="148">
        <f t="shared" si="35"/>
        <v>0</v>
      </c>
      <c r="BG226" s="148">
        <f t="shared" si="36"/>
        <v>0</v>
      </c>
      <c r="BH226" s="148">
        <f t="shared" si="37"/>
        <v>0</v>
      </c>
      <c r="BI226" s="148">
        <f t="shared" si="38"/>
        <v>0</v>
      </c>
      <c r="BJ226" s="17" t="s">
        <v>88</v>
      </c>
      <c r="BK226" s="148">
        <f t="shared" si="39"/>
        <v>0</v>
      </c>
      <c r="BL226" s="17" t="s">
        <v>306</v>
      </c>
      <c r="BM226" s="147" t="s">
        <v>823</v>
      </c>
    </row>
    <row r="227" spans="2:65" s="1" customFormat="1" ht="21.75" customHeight="1">
      <c r="B227" s="32"/>
      <c r="C227" s="136" t="s">
        <v>824</v>
      </c>
      <c r="D227" s="136" t="s">
        <v>302</v>
      </c>
      <c r="E227" s="137" t="s">
        <v>825</v>
      </c>
      <c r="F227" s="138" t="s">
        <v>826</v>
      </c>
      <c r="G227" s="139" t="s">
        <v>647</v>
      </c>
      <c r="H227" s="140">
        <v>1</v>
      </c>
      <c r="I227" s="141"/>
      <c r="J227" s="142">
        <f t="shared" si="30"/>
        <v>0</v>
      </c>
      <c r="K227" s="138" t="s">
        <v>1</v>
      </c>
      <c r="L227" s="32"/>
      <c r="M227" s="143" t="s">
        <v>1</v>
      </c>
      <c r="N227" s="144" t="s">
        <v>46</v>
      </c>
      <c r="P227" s="145">
        <f t="shared" si="31"/>
        <v>0</v>
      </c>
      <c r="Q227" s="145">
        <v>0</v>
      </c>
      <c r="R227" s="145">
        <f t="shared" si="32"/>
        <v>0</v>
      </c>
      <c r="S227" s="145">
        <v>0</v>
      </c>
      <c r="T227" s="146">
        <f t="shared" si="33"/>
        <v>0</v>
      </c>
      <c r="AR227" s="147" t="s">
        <v>306</v>
      </c>
      <c r="AT227" s="147" t="s">
        <v>302</v>
      </c>
      <c r="AU227" s="147" t="s">
        <v>90</v>
      </c>
      <c r="AY227" s="17" t="s">
        <v>299</v>
      </c>
      <c r="BE227" s="148">
        <f t="shared" si="34"/>
        <v>0</v>
      </c>
      <c r="BF227" s="148">
        <f t="shared" si="35"/>
        <v>0</v>
      </c>
      <c r="BG227" s="148">
        <f t="shared" si="36"/>
        <v>0</v>
      </c>
      <c r="BH227" s="148">
        <f t="shared" si="37"/>
        <v>0</v>
      </c>
      <c r="BI227" s="148">
        <f t="shared" si="38"/>
        <v>0</v>
      </c>
      <c r="BJ227" s="17" t="s">
        <v>88</v>
      </c>
      <c r="BK227" s="148">
        <f t="shared" si="39"/>
        <v>0</v>
      </c>
      <c r="BL227" s="17" t="s">
        <v>306</v>
      </c>
      <c r="BM227" s="147" t="s">
        <v>827</v>
      </c>
    </row>
    <row r="228" spans="2:65" s="11" customFormat="1" ht="22.95" customHeight="1">
      <c r="B228" s="124"/>
      <c r="D228" s="125" t="s">
        <v>80</v>
      </c>
      <c r="E228" s="134" t="s">
        <v>828</v>
      </c>
      <c r="F228" s="134" t="s">
        <v>829</v>
      </c>
      <c r="I228" s="127"/>
      <c r="J228" s="135">
        <f>BK228</f>
        <v>0</v>
      </c>
      <c r="L228" s="124"/>
      <c r="M228" s="129"/>
      <c r="P228" s="130">
        <f>SUM(P229:P240)</f>
        <v>0</v>
      </c>
      <c r="R228" s="130">
        <f>SUM(R229:R240)</f>
        <v>0</v>
      </c>
      <c r="T228" s="131">
        <f>SUM(T229:T240)</f>
        <v>0</v>
      </c>
      <c r="AR228" s="125" t="s">
        <v>298</v>
      </c>
      <c r="AT228" s="132" t="s">
        <v>80</v>
      </c>
      <c r="AU228" s="132" t="s">
        <v>88</v>
      </c>
      <c r="AY228" s="125" t="s">
        <v>299</v>
      </c>
      <c r="BK228" s="133">
        <f>SUM(BK229:BK240)</f>
        <v>0</v>
      </c>
    </row>
    <row r="229" spans="2:65" s="1" customFormat="1" ht="16.5" customHeight="1">
      <c r="B229" s="32"/>
      <c r="C229" s="136" t="s">
        <v>830</v>
      </c>
      <c r="D229" s="136" t="s">
        <v>302</v>
      </c>
      <c r="E229" s="137" t="s">
        <v>831</v>
      </c>
      <c r="F229" s="138" t="s">
        <v>832</v>
      </c>
      <c r="G229" s="139" t="s">
        <v>500</v>
      </c>
      <c r="H229" s="140">
        <v>1</v>
      </c>
      <c r="I229" s="141"/>
      <c r="J229" s="142">
        <f t="shared" ref="J229:J240" si="40">ROUND(I229*H229,2)</f>
        <v>0</v>
      </c>
      <c r="K229" s="138" t="s">
        <v>1</v>
      </c>
      <c r="L229" s="32"/>
      <c r="M229" s="143" t="s">
        <v>1</v>
      </c>
      <c r="N229" s="144" t="s">
        <v>46</v>
      </c>
      <c r="P229" s="145">
        <f t="shared" ref="P229:P240" si="41">O229*H229</f>
        <v>0</v>
      </c>
      <c r="Q229" s="145">
        <v>0</v>
      </c>
      <c r="R229" s="145">
        <f t="shared" ref="R229:R240" si="42">Q229*H229</f>
        <v>0</v>
      </c>
      <c r="S229" s="145">
        <v>0</v>
      </c>
      <c r="T229" s="146">
        <f t="shared" ref="T229:T240" si="43">S229*H229</f>
        <v>0</v>
      </c>
      <c r="AR229" s="147" t="s">
        <v>306</v>
      </c>
      <c r="AT229" s="147" t="s">
        <v>302</v>
      </c>
      <c r="AU229" s="147" t="s">
        <v>90</v>
      </c>
      <c r="AY229" s="17" t="s">
        <v>299</v>
      </c>
      <c r="BE229" s="148">
        <f t="shared" ref="BE229:BE240" si="44">IF(N229="základní",J229,0)</f>
        <v>0</v>
      </c>
      <c r="BF229" s="148">
        <f t="shared" ref="BF229:BF240" si="45">IF(N229="snížená",J229,0)</f>
        <v>0</v>
      </c>
      <c r="BG229" s="148">
        <f t="shared" ref="BG229:BG240" si="46">IF(N229="zákl. přenesená",J229,0)</f>
        <v>0</v>
      </c>
      <c r="BH229" s="148">
        <f t="shared" ref="BH229:BH240" si="47">IF(N229="sníž. přenesená",J229,0)</f>
        <v>0</v>
      </c>
      <c r="BI229" s="148">
        <f t="shared" ref="BI229:BI240" si="48">IF(N229="nulová",J229,0)</f>
        <v>0</v>
      </c>
      <c r="BJ229" s="17" t="s">
        <v>88</v>
      </c>
      <c r="BK229" s="148">
        <f t="shared" ref="BK229:BK240" si="49">ROUND(I229*H229,2)</f>
        <v>0</v>
      </c>
      <c r="BL229" s="17" t="s">
        <v>306</v>
      </c>
      <c r="BM229" s="147" t="s">
        <v>833</v>
      </c>
    </row>
    <row r="230" spans="2:65" s="1" customFormat="1" ht="16.5" customHeight="1">
      <c r="B230" s="32"/>
      <c r="C230" s="136" t="s">
        <v>834</v>
      </c>
      <c r="D230" s="136" t="s">
        <v>302</v>
      </c>
      <c r="E230" s="137" t="s">
        <v>835</v>
      </c>
      <c r="F230" s="138" t="s">
        <v>836</v>
      </c>
      <c r="G230" s="139" t="s">
        <v>500</v>
      </c>
      <c r="H230" s="140">
        <v>1</v>
      </c>
      <c r="I230" s="141"/>
      <c r="J230" s="142">
        <f t="shared" si="40"/>
        <v>0</v>
      </c>
      <c r="K230" s="138" t="s">
        <v>1</v>
      </c>
      <c r="L230" s="32"/>
      <c r="M230" s="143" t="s">
        <v>1</v>
      </c>
      <c r="N230" s="144" t="s">
        <v>46</v>
      </c>
      <c r="P230" s="145">
        <f t="shared" si="41"/>
        <v>0</v>
      </c>
      <c r="Q230" s="145">
        <v>0</v>
      </c>
      <c r="R230" s="145">
        <f t="shared" si="42"/>
        <v>0</v>
      </c>
      <c r="S230" s="145">
        <v>0</v>
      </c>
      <c r="T230" s="146">
        <f t="shared" si="43"/>
        <v>0</v>
      </c>
      <c r="AR230" s="147" t="s">
        <v>306</v>
      </c>
      <c r="AT230" s="147" t="s">
        <v>302</v>
      </c>
      <c r="AU230" s="147" t="s">
        <v>90</v>
      </c>
      <c r="AY230" s="17" t="s">
        <v>299</v>
      </c>
      <c r="BE230" s="148">
        <f t="shared" si="44"/>
        <v>0</v>
      </c>
      <c r="BF230" s="148">
        <f t="shared" si="45"/>
        <v>0</v>
      </c>
      <c r="BG230" s="148">
        <f t="shared" si="46"/>
        <v>0</v>
      </c>
      <c r="BH230" s="148">
        <f t="shared" si="47"/>
        <v>0</v>
      </c>
      <c r="BI230" s="148">
        <f t="shared" si="48"/>
        <v>0</v>
      </c>
      <c r="BJ230" s="17" t="s">
        <v>88</v>
      </c>
      <c r="BK230" s="148">
        <f t="shared" si="49"/>
        <v>0</v>
      </c>
      <c r="BL230" s="17" t="s">
        <v>306</v>
      </c>
      <c r="BM230" s="147" t="s">
        <v>837</v>
      </c>
    </row>
    <row r="231" spans="2:65" s="1" customFormat="1" ht="24.15" customHeight="1">
      <c r="B231" s="32"/>
      <c r="C231" s="136" t="s">
        <v>838</v>
      </c>
      <c r="D231" s="136" t="s">
        <v>302</v>
      </c>
      <c r="E231" s="137" t="s">
        <v>839</v>
      </c>
      <c r="F231" s="138" t="s">
        <v>840</v>
      </c>
      <c r="G231" s="139" t="s">
        <v>500</v>
      </c>
      <c r="H231" s="140">
        <v>1</v>
      </c>
      <c r="I231" s="141"/>
      <c r="J231" s="142">
        <f t="shared" si="40"/>
        <v>0</v>
      </c>
      <c r="K231" s="138" t="s">
        <v>1</v>
      </c>
      <c r="L231" s="32"/>
      <c r="M231" s="143" t="s">
        <v>1</v>
      </c>
      <c r="N231" s="144" t="s">
        <v>46</v>
      </c>
      <c r="P231" s="145">
        <f t="shared" si="41"/>
        <v>0</v>
      </c>
      <c r="Q231" s="145">
        <v>0</v>
      </c>
      <c r="R231" s="145">
        <f t="shared" si="42"/>
        <v>0</v>
      </c>
      <c r="S231" s="145">
        <v>0</v>
      </c>
      <c r="T231" s="146">
        <f t="shared" si="43"/>
        <v>0</v>
      </c>
      <c r="AR231" s="147" t="s">
        <v>306</v>
      </c>
      <c r="AT231" s="147" t="s">
        <v>302</v>
      </c>
      <c r="AU231" s="147" t="s">
        <v>90</v>
      </c>
      <c r="AY231" s="17" t="s">
        <v>299</v>
      </c>
      <c r="BE231" s="148">
        <f t="shared" si="44"/>
        <v>0</v>
      </c>
      <c r="BF231" s="148">
        <f t="shared" si="45"/>
        <v>0</v>
      </c>
      <c r="BG231" s="148">
        <f t="shared" si="46"/>
        <v>0</v>
      </c>
      <c r="BH231" s="148">
        <f t="shared" si="47"/>
        <v>0</v>
      </c>
      <c r="BI231" s="148">
        <f t="shared" si="48"/>
        <v>0</v>
      </c>
      <c r="BJ231" s="17" t="s">
        <v>88</v>
      </c>
      <c r="BK231" s="148">
        <f t="shared" si="49"/>
        <v>0</v>
      </c>
      <c r="BL231" s="17" t="s">
        <v>306</v>
      </c>
      <c r="BM231" s="147" t="s">
        <v>841</v>
      </c>
    </row>
    <row r="232" spans="2:65" s="1" customFormat="1" ht="37.950000000000003" customHeight="1">
      <c r="B232" s="32"/>
      <c r="C232" s="136" t="s">
        <v>842</v>
      </c>
      <c r="D232" s="136" t="s">
        <v>302</v>
      </c>
      <c r="E232" s="137" t="s">
        <v>843</v>
      </c>
      <c r="F232" s="138" t="s">
        <v>844</v>
      </c>
      <c r="G232" s="139" t="s">
        <v>500</v>
      </c>
      <c r="H232" s="140">
        <v>1</v>
      </c>
      <c r="I232" s="141"/>
      <c r="J232" s="142">
        <f t="shared" si="40"/>
        <v>0</v>
      </c>
      <c r="K232" s="138" t="s">
        <v>1</v>
      </c>
      <c r="L232" s="32"/>
      <c r="M232" s="143" t="s">
        <v>1</v>
      </c>
      <c r="N232" s="144" t="s">
        <v>46</v>
      </c>
      <c r="P232" s="145">
        <f t="shared" si="41"/>
        <v>0</v>
      </c>
      <c r="Q232" s="145">
        <v>0</v>
      </c>
      <c r="R232" s="145">
        <f t="shared" si="42"/>
        <v>0</v>
      </c>
      <c r="S232" s="145">
        <v>0</v>
      </c>
      <c r="T232" s="146">
        <f t="shared" si="43"/>
        <v>0</v>
      </c>
      <c r="AR232" s="147" t="s">
        <v>306</v>
      </c>
      <c r="AT232" s="147" t="s">
        <v>302</v>
      </c>
      <c r="AU232" s="147" t="s">
        <v>90</v>
      </c>
      <c r="AY232" s="17" t="s">
        <v>299</v>
      </c>
      <c r="BE232" s="148">
        <f t="shared" si="44"/>
        <v>0</v>
      </c>
      <c r="BF232" s="148">
        <f t="shared" si="45"/>
        <v>0</v>
      </c>
      <c r="BG232" s="148">
        <f t="shared" si="46"/>
        <v>0</v>
      </c>
      <c r="BH232" s="148">
        <f t="shared" si="47"/>
        <v>0</v>
      </c>
      <c r="BI232" s="148">
        <f t="shared" si="48"/>
        <v>0</v>
      </c>
      <c r="BJ232" s="17" t="s">
        <v>88</v>
      </c>
      <c r="BK232" s="148">
        <f t="shared" si="49"/>
        <v>0</v>
      </c>
      <c r="BL232" s="17" t="s">
        <v>306</v>
      </c>
      <c r="BM232" s="147" t="s">
        <v>845</v>
      </c>
    </row>
    <row r="233" spans="2:65" s="1" customFormat="1" ht="16.5" customHeight="1">
      <c r="B233" s="32"/>
      <c r="C233" s="136" t="s">
        <v>846</v>
      </c>
      <c r="D233" s="136" t="s">
        <v>302</v>
      </c>
      <c r="E233" s="137" t="s">
        <v>847</v>
      </c>
      <c r="F233" s="138" t="s">
        <v>848</v>
      </c>
      <c r="G233" s="139" t="s">
        <v>500</v>
      </c>
      <c r="H233" s="140">
        <v>1</v>
      </c>
      <c r="I233" s="141"/>
      <c r="J233" s="142">
        <f t="shared" si="40"/>
        <v>0</v>
      </c>
      <c r="K233" s="138" t="s">
        <v>1</v>
      </c>
      <c r="L233" s="32"/>
      <c r="M233" s="143" t="s">
        <v>1</v>
      </c>
      <c r="N233" s="144" t="s">
        <v>46</v>
      </c>
      <c r="P233" s="145">
        <f t="shared" si="41"/>
        <v>0</v>
      </c>
      <c r="Q233" s="145">
        <v>0</v>
      </c>
      <c r="R233" s="145">
        <f t="shared" si="42"/>
        <v>0</v>
      </c>
      <c r="S233" s="145">
        <v>0</v>
      </c>
      <c r="T233" s="146">
        <f t="shared" si="43"/>
        <v>0</v>
      </c>
      <c r="AR233" s="147" t="s">
        <v>306</v>
      </c>
      <c r="AT233" s="147" t="s">
        <v>302</v>
      </c>
      <c r="AU233" s="147" t="s">
        <v>90</v>
      </c>
      <c r="AY233" s="17" t="s">
        <v>299</v>
      </c>
      <c r="BE233" s="148">
        <f t="shared" si="44"/>
        <v>0</v>
      </c>
      <c r="BF233" s="148">
        <f t="shared" si="45"/>
        <v>0</v>
      </c>
      <c r="BG233" s="148">
        <f t="shared" si="46"/>
        <v>0</v>
      </c>
      <c r="BH233" s="148">
        <f t="shared" si="47"/>
        <v>0</v>
      </c>
      <c r="BI233" s="148">
        <f t="shared" si="48"/>
        <v>0</v>
      </c>
      <c r="BJ233" s="17" t="s">
        <v>88</v>
      </c>
      <c r="BK233" s="148">
        <f t="shared" si="49"/>
        <v>0</v>
      </c>
      <c r="BL233" s="17" t="s">
        <v>306</v>
      </c>
      <c r="BM233" s="147" t="s">
        <v>849</v>
      </c>
    </row>
    <row r="234" spans="2:65" s="1" customFormat="1" ht="24.15" customHeight="1">
      <c r="B234" s="32"/>
      <c r="C234" s="136" t="s">
        <v>850</v>
      </c>
      <c r="D234" s="136" t="s">
        <v>302</v>
      </c>
      <c r="E234" s="137" t="s">
        <v>851</v>
      </c>
      <c r="F234" s="138" t="s">
        <v>852</v>
      </c>
      <c r="G234" s="139" t="s">
        <v>500</v>
      </c>
      <c r="H234" s="140">
        <v>1</v>
      </c>
      <c r="I234" s="141"/>
      <c r="J234" s="142">
        <f t="shared" si="40"/>
        <v>0</v>
      </c>
      <c r="K234" s="138" t="s">
        <v>1</v>
      </c>
      <c r="L234" s="32"/>
      <c r="M234" s="143" t="s">
        <v>1</v>
      </c>
      <c r="N234" s="144" t="s">
        <v>46</v>
      </c>
      <c r="P234" s="145">
        <f t="shared" si="41"/>
        <v>0</v>
      </c>
      <c r="Q234" s="145">
        <v>0</v>
      </c>
      <c r="R234" s="145">
        <f t="shared" si="42"/>
        <v>0</v>
      </c>
      <c r="S234" s="145">
        <v>0</v>
      </c>
      <c r="T234" s="146">
        <f t="shared" si="43"/>
        <v>0</v>
      </c>
      <c r="AR234" s="147" t="s">
        <v>306</v>
      </c>
      <c r="AT234" s="147" t="s">
        <v>302</v>
      </c>
      <c r="AU234" s="147" t="s">
        <v>90</v>
      </c>
      <c r="AY234" s="17" t="s">
        <v>299</v>
      </c>
      <c r="BE234" s="148">
        <f t="shared" si="44"/>
        <v>0</v>
      </c>
      <c r="BF234" s="148">
        <f t="shared" si="45"/>
        <v>0</v>
      </c>
      <c r="BG234" s="148">
        <f t="shared" si="46"/>
        <v>0</v>
      </c>
      <c r="BH234" s="148">
        <f t="shared" si="47"/>
        <v>0</v>
      </c>
      <c r="BI234" s="148">
        <f t="shared" si="48"/>
        <v>0</v>
      </c>
      <c r="BJ234" s="17" t="s">
        <v>88</v>
      </c>
      <c r="BK234" s="148">
        <f t="shared" si="49"/>
        <v>0</v>
      </c>
      <c r="BL234" s="17" t="s">
        <v>306</v>
      </c>
      <c r="BM234" s="147" t="s">
        <v>853</v>
      </c>
    </row>
    <row r="235" spans="2:65" s="1" customFormat="1" ht="21.75" customHeight="1">
      <c r="B235" s="32"/>
      <c r="C235" s="136" t="s">
        <v>854</v>
      </c>
      <c r="D235" s="136" t="s">
        <v>302</v>
      </c>
      <c r="E235" s="137" t="s">
        <v>855</v>
      </c>
      <c r="F235" s="138" t="s">
        <v>856</v>
      </c>
      <c r="G235" s="139" t="s">
        <v>500</v>
      </c>
      <c r="H235" s="140">
        <v>1</v>
      </c>
      <c r="I235" s="141"/>
      <c r="J235" s="142">
        <f t="shared" si="40"/>
        <v>0</v>
      </c>
      <c r="K235" s="138" t="s">
        <v>1</v>
      </c>
      <c r="L235" s="32"/>
      <c r="M235" s="143" t="s">
        <v>1</v>
      </c>
      <c r="N235" s="144" t="s">
        <v>46</v>
      </c>
      <c r="P235" s="145">
        <f t="shared" si="41"/>
        <v>0</v>
      </c>
      <c r="Q235" s="145">
        <v>0</v>
      </c>
      <c r="R235" s="145">
        <f t="shared" si="42"/>
        <v>0</v>
      </c>
      <c r="S235" s="145">
        <v>0</v>
      </c>
      <c r="T235" s="146">
        <f t="shared" si="43"/>
        <v>0</v>
      </c>
      <c r="AR235" s="147" t="s">
        <v>306</v>
      </c>
      <c r="AT235" s="147" t="s">
        <v>302</v>
      </c>
      <c r="AU235" s="147" t="s">
        <v>90</v>
      </c>
      <c r="AY235" s="17" t="s">
        <v>299</v>
      </c>
      <c r="BE235" s="148">
        <f t="shared" si="44"/>
        <v>0</v>
      </c>
      <c r="BF235" s="148">
        <f t="shared" si="45"/>
        <v>0</v>
      </c>
      <c r="BG235" s="148">
        <f t="shared" si="46"/>
        <v>0</v>
      </c>
      <c r="BH235" s="148">
        <f t="shared" si="47"/>
        <v>0</v>
      </c>
      <c r="BI235" s="148">
        <f t="shared" si="48"/>
        <v>0</v>
      </c>
      <c r="BJ235" s="17" t="s">
        <v>88</v>
      </c>
      <c r="BK235" s="148">
        <f t="shared" si="49"/>
        <v>0</v>
      </c>
      <c r="BL235" s="17" t="s">
        <v>306</v>
      </c>
      <c r="BM235" s="147" t="s">
        <v>857</v>
      </c>
    </row>
    <row r="236" spans="2:65" s="1" customFormat="1" ht="24.15" customHeight="1">
      <c r="B236" s="32"/>
      <c r="C236" s="136" t="s">
        <v>858</v>
      </c>
      <c r="D236" s="136" t="s">
        <v>302</v>
      </c>
      <c r="E236" s="137" t="s">
        <v>859</v>
      </c>
      <c r="F236" s="138" t="s">
        <v>860</v>
      </c>
      <c r="G236" s="139" t="s">
        <v>500</v>
      </c>
      <c r="H236" s="140">
        <v>1</v>
      </c>
      <c r="I236" s="141"/>
      <c r="J236" s="142">
        <f t="shared" si="40"/>
        <v>0</v>
      </c>
      <c r="K236" s="138" t="s">
        <v>1</v>
      </c>
      <c r="L236" s="32"/>
      <c r="M236" s="143" t="s">
        <v>1</v>
      </c>
      <c r="N236" s="144" t="s">
        <v>46</v>
      </c>
      <c r="P236" s="145">
        <f t="shared" si="41"/>
        <v>0</v>
      </c>
      <c r="Q236" s="145">
        <v>0</v>
      </c>
      <c r="R236" s="145">
        <f t="shared" si="42"/>
        <v>0</v>
      </c>
      <c r="S236" s="145">
        <v>0</v>
      </c>
      <c r="T236" s="146">
        <f t="shared" si="43"/>
        <v>0</v>
      </c>
      <c r="AR236" s="147" t="s">
        <v>306</v>
      </c>
      <c r="AT236" s="147" t="s">
        <v>302</v>
      </c>
      <c r="AU236" s="147" t="s">
        <v>90</v>
      </c>
      <c r="AY236" s="17" t="s">
        <v>299</v>
      </c>
      <c r="BE236" s="148">
        <f t="shared" si="44"/>
        <v>0</v>
      </c>
      <c r="BF236" s="148">
        <f t="shared" si="45"/>
        <v>0</v>
      </c>
      <c r="BG236" s="148">
        <f t="shared" si="46"/>
        <v>0</v>
      </c>
      <c r="BH236" s="148">
        <f t="shared" si="47"/>
        <v>0</v>
      </c>
      <c r="BI236" s="148">
        <f t="shared" si="48"/>
        <v>0</v>
      </c>
      <c r="BJ236" s="17" t="s">
        <v>88</v>
      </c>
      <c r="BK236" s="148">
        <f t="shared" si="49"/>
        <v>0</v>
      </c>
      <c r="BL236" s="17" t="s">
        <v>306</v>
      </c>
      <c r="BM236" s="147" t="s">
        <v>861</v>
      </c>
    </row>
    <row r="237" spans="2:65" s="1" customFormat="1" ht="16.5" customHeight="1">
      <c r="B237" s="32"/>
      <c r="C237" s="136" t="s">
        <v>862</v>
      </c>
      <c r="D237" s="136" t="s">
        <v>302</v>
      </c>
      <c r="E237" s="137" t="s">
        <v>863</v>
      </c>
      <c r="F237" s="138" t="s">
        <v>864</v>
      </c>
      <c r="G237" s="139" t="s">
        <v>500</v>
      </c>
      <c r="H237" s="140">
        <v>1</v>
      </c>
      <c r="I237" s="141"/>
      <c r="J237" s="142">
        <f t="shared" si="40"/>
        <v>0</v>
      </c>
      <c r="K237" s="138" t="s">
        <v>1</v>
      </c>
      <c r="L237" s="32"/>
      <c r="M237" s="143" t="s">
        <v>1</v>
      </c>
      <c r="N237" s="144" t="s">
        <v>46</v>
      </c>
      <c r="P237" s="145">
        <f t="shared" si="41"/>
        <v>0</v>
      </c>
      <c r="Q237" s="145">
        <v>0</v>
      </c>
      <c r="R237" s="145">
        <f t="shared" si="42"/>
        <v>0</v>
      </c>
      <c r="S237" s="145">
        <v>0</v>
      </c>
      <c r="T237" s="146">
        <f t="shared" si="43"/>
        <v>0</v>
      </c>
      <c r="AR237" s="147" t="s">
        <v>306</v>
      </c>
      <c r="AT237" s="147" t="s">
        <v>302</v>
      </c>
      <c r="AU237" s="147" t="s">
        <v>90</v>
      </c>
      <c r="AY237" s="17" t="s">
        <v>299</v>
      </c>
      <c r="BE237" s="148">
        <f t="shared" si="44"/>
        <v>0</v>
      </c>
      <c r="BF237" s="148">
        <f t="shared" si="45"/>
        <v>0</v>
      </c>
      <c r="BG237" s="148">
        <f t="shared" si="46"/>
        <v>0</v>
      </c>
      <c r="BH237" s="148">
        <f t="shared" si="47"/>
        <v>0</v>
      </c>
      <c r="BI237" s="148">
        <f t="shared" si="48"/>
        <v>0</v>
      </c>
      <c r="BJ237" s="17" t="s">
        <v>88</v>
      </c>
      <c r="BK237" s="148">
        <f t="shared" si="49"/>
        <v>0</v>
      </c>
      <c r="BL237" s="17" t="s">
        <v>306</v>
      </c>
      <c r="BM237" s="147" t="s">
        <v>865</v>
      </c>
    </row>
    <row r="238" spans="2:65" s="1" customFormat="1" ht="24.15" customHeight="1">
      <c r="B238" s="32"/>
      <c r="C238" s="136" t="s">
        <v>866</v>
      </c>
      <c r="D238" s="136" t="s">
        <v>302</v>
      </c>
      <c r="E238" s="137" t="s">
        <v>867</v>
      </c>
      <c r="F238" s="138" t="s">
        <v>868</v>
      </c>
      <c r="G238" s="139" t="s">
        <v>500</v>
      </c>
      <c r="H238" s="140">
        <v>1</v>
      </c>
      <c r="I238" s="141"/>
      <c r="J238" s="142">
        <f t="shared" si="40"/>
        <v>0</v>
      </c>
      <c r="K238" s="138" t="s">
        <v>1</v>
      </c>
      <c r="L238" s="32"/>
      <c r="M238" s="143" t="s">
        <v>1</v>
      </c>
      <c r="N238" s="144" t="s">
        <v>46</v>
      </c>
      <c r="P238" s="145">
        <f t="shared" si="41"/>
        <v>0</v>
      </c>
      <c r="Q238" s="145">
        <v>0</v>
      </c>
      <c r="R238" s="145">
        <f t="shared" si="42"/>
        <v>0</v>
      </c>
      <c r="S238" s="145">
        <v>0</v>
      </c>
      <c r="T238" s="146">
        <f t="shared" si="43"/>
        <v>0</v>
      </c>
      <c r="AR238" s="147" t="s">
        <v>306</v>
      </c>
      <c r="AT238" s="147" t="s">
        <v>302</v>
      </c>
      <c r="AU238" s="147" t="s">
        <v>90</v>
      </c>
      <c r="AY238" s="17" t="s">
        <v>299</v>
      </c>
      <c r="BE238" s="148">
        <f t="shared" si="44"/>
        <v>0</v>
      </c>
      <c r="BF238" s="148">
        <f t="shared" si="45"/>
        <v>0</v>
      </c>
      <c r="BG238" s="148">
        <f t="shared" si="46"/>
        <v>0</v>
      </c>
      <c r="BH238" s="148">
        <f t="shared" si="47"/>
        <v>0</v>
      </c>
      <c r="BI238" s="148">
        <f t="shared" si="48"/>
        <v>0</v>
      </c>
      <c r="BJ238" s="17" t="s">
        <v>88</v>
      </c>
      <c r="BK238" s="148">
        <f t="shared" si="49"/>
        <v>0</v>
      </c>
      <c r="BL238" s="17" t="s">
        <v>306</v>
      </c>
      <c r="BM238" s="147" t="s">
        <v>869</v>
      </c>
    </row>
    <row r="239" spans="2:65" s="1" customFormat="1" ht="16.5" customHeight="1">
      <c r="B239" s="32"/>
      <c r="C239" s="136" t="s">
        <v>870</v>
      </c>
      <c r="D239" s="136" t="s">
        <v>302</v>
      </c>
      <c r="E239" s="137" t="s">
        <v>871</v>
      </c>
      <c r="F239" s="138" t="s">
        <v>872</v>
      </c>
      <c r="G239" s="139" t="s">
        <v>500</v>
      </c>
      <c r="H239" s="140">
        <v>1</v>
      </c>
      <c r="I239" s="141"/>
      <c r="J239" s="142">
        <f t="shared" si="40"/>
        <v>0</v>
      </c>
      <c r="K239" s="138" t="s">
        <v>1</v>
      </c>
      <c r="L239" s="32"/>
      <c r="M239" s="143" t="s">
        <v>1</v>
      </c>
      <c r="N239" s="144" t="s">
        <v>46</v>
      </c>
      <c r="P239" s="145">
        <f t="shared" si="41"/>
        <v>0</v>
      </c>
      <c r="Q239" s="145">
        <v>0</v>
      </c>
      <c r="R239" s="145">
        <f t="shared" si="42"/>
        <v>0</v>
      </c>
      <c r="S239" s="145">
        <v>0</v>
      </c>
      <c r="T239" s="146">
        <f t="shared" si="43"/>
        <v>0</v>
      </c>
      <c r="AR239" s="147" t="s">
        <v>306</v>
      </c>
      <c r="AT239" s="147" t="s">
        <v>302</v>
      </c>
      <c r="AU239" s="147" t="s">
        <v>90</v>
      </c>
      <c r="AY239" s="17" t="s">
        <v>299</v>
      </c>
      <c r="BE239" s="148">
        <f t="shared" si="44"/>
        <v>0</v>
      </c>
      <c r="BF239" s="148">
        <f t="shared" si="45"/>
        <v>0</v>
      </c>
      <c r="BG239" s="148">
        <f t="shared" si="46"/>
        <v>0</v>
      </c>
      <c r="BH239" s="148">
        <f t="shared" si="47"/>
        <v>0</v>
      </c>
      <c r="BI239" s="148">
        <f t="shared" si="48"/>
        <v>0</v>
      </c>
      <c r="BJ239" s="17" t="s">
        <v>88</v>
      </c>
      <c r="BK239" s="148">
        <f t="shared" si="49"/>
        <v>0</v>
      </c>
      <c r="BL239" s="17" t="s">
        <v>306</v>
      </c>
      <c r="BM239" s="147" t="s">
        <v>873</v>
      </c>
    </row>
    <row r="240" spans="2:65" s="1" customFormat="1" ht="16.5" customHeight="1">
      <c r="B240" s="32"/>
      <c r="C240" s="136" t="s">
        <v>874</v>
      </c>
      <c r="D240" s="136" t="s">
        <v>302</v>
      </c>
      <c r="E240" s="137" t="s">
        <v>875</v>
      </c>
      <c r="F240" s="138" t="s">
        <v>876</v>
      </c>
      <c r="G240" s="139" t="s">
        <v>877</v>
      </c>
      <c r="H240" s="140">
        <v>1</v>
      </c>
      <c r="I240" s="141"/>
      <c r="J240" s="142">
        <f t="shared" si="40"/>
        <v>0</v>
      </c>
      <c r="K240" s="138" t="s">
        <v>1</v>
      </c>
      <c r="L240" s="32"/>
      <c r="M240" s="153" t="s">
        <v>1</v>
      </c>
      <c r="N240" s="154" t="s">
        <v>46</v>
      </c>
      <c r="O240" s="155"/>
      <c r="P240" s="156">
        <f t="shared" si="41"/>
        <v>0</v>
      </c>
      <c r="Q240" s="156">
        <v>0</v>
      </c>
      <c r="R240" s="156">
        <f t="shared" si="42"/>
        <v>0</v>
      </c>
      <c r="S240" s="156">
        <v>0</v>
      </c>
      <c r="T240" s="157">
        <f t="shared" si="43"/>
        <v>0</v>
      </c>
      <c r="AR240" s="147" t="s">
        <v>88</v>
      </c>
      <c r="AT240" s="147" t="s">
        <v>302</v>
      </c>
      <c r="AU240" s="147" t="s">
        <v>90</v>
      </c>
      <c r="AY240" s="17" t="s">
        <v>299</v>
      </c>
      <c r="BE240" s="148">
        <f t="shared" si="44"/>
        <v>0</v>
      </c>
      <c r="BF240" s="148">
        <f t="shared" si="45"/>
        <v>0</v>
      </c>
      <c r="BG240" s="148">
        <f t="shared" si="46"/>
        <v>0</v>
      </c>
      <c r="BH240" s="148">
        <f t="shared" si="47"/>
        <v>0</v>
      </c>
      <c r="BI240" s="148">
        <f t="shared" si="48"/>
        <v>0</v>
      </c>
      <c r="BJ240" s="17" t="s">
        <v>88</v>
      </c>
      <c r="BK240" s="148">
        <f t="shared" si="49"/>
        <v>0</v>
      </c>
      <c r="BL240" s="17" t="s">
        <v>88</v>
      </c>
      <c r="BM240" s="147" t="s">
        <v>878</v>
      </c>
    </row>
    <row r="241" spans="2:12" s="1" customFormat="1" ht="6.9" customHeight="1">
      <c r="B241" s="44"/>
      <c r="C241" s="45"/>
      <c r="D241" s="45"/>
      <c r="E241" s="45"/>
      <c r="F241" s="45"/>
      <c r="G241" s="45"/>
      <c r="H241" s="45"/>
      <c r="I241" s="45"/>
      <c r="J241" s="45"/>
      <c r="K241" s="45"/>
      <c r="L241" s="32"/>
    </row>
  </sheetData>
  <sheetProtection algorithmName="SHA-512" hashValue="ck+226cv+UfhqW1bwZJuyd4+VNKdVx/MqO6rghrfIkHc3q6001H9PaqcFA+qsiqzxTcLdGNOJAMjOG3Lhki9Rw==" saltValue="ZeWi8z4E2Si8WQVfCl0jVg==" spinCount="100000" sheet="1" objects="1" scenarios="1" formatColumns="0" formatRows="0" autoFilter="0"/>
  <autoFilter ref="C126:K240" xr:uid="{00000000-0009-0000-0000-000002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556"/>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186</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4327</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ROUND((SUM(BE127:BE555)),  2)</f>
        <v>0</v>
      </c>
      <c r="I35" s="96">
        <v>0.21</v>
      </c>
      <c r="J35" s="86">
        <f>ROUND(((SUM(BE127:BE555))*I35),  2)</f>
        <v>0</v>
      </c>
      <c r="L35" s="32"/>
    </row>
    <row r="36" spans="2:12" s="1" customFormat="1" ht="14.4" customHeight="1">
      <c r="B36" s="32"/>
      <c r="E36" s="27" t="s">
        <v>47</v>
      </c>
      <c r="F36" s="86">
        <f>ROUND((SUM(BF127:BF555)),  2)</f>
        <v>0</v>
      </c>
      <c r="I36" s="96">
        <v>0.12</v>
      </c>
      <c r="J36" s="86">
        <f>ROUND(((SUM(BF127:BF555))*I36),  2)</f>
        <v>0</v>
      </c>
      <c r="L36" s="32"/>
    </row>
    <row r="37" spans="2:12" s="1" customFormat="1" ht="14.4" hidden="1" customHeight="1">
      <c r="B37" s="32"/>
      <c r="E37" s="27" t="s">
        <v>48</v>
      </c>
      <c r="F37" s="86">
        <f>ROUND((SUM(BG127:BG555)),  2)</f>
        <v>0</v>
      </c>
      <c r="I37" s="96">
        <v>0.21</v>
      </c>
      <c r="J37" s="86">
        <f>0</f>
        <v>0</v>
      </c>
      <c r="L37" s="32"/>
    </row>
    <row r="38" spans="2:12" s="1" customFormat="1" ht="14.4" hidden="1" customHeight="1">
      <c r="B38" s="32"/>
      <c r="E38" s="27" t="s">
        <v>49</v>
      </c>
      <c r="F38" s="86">
        <f>ROUND((SUM(BH127:BH555)),  2)</f>
        <v>0</v>
      </c>
      <c r="I38" s="96">
        <v>0.12</v>
      </c>
      <c r="J38" s="86">
        <f>0</f>
        <v>0</v>
      </c>
      <c r="L38" s="32"/>
    </row>
    <row r="39" spans="2:12" s="1" customFormat="1" ht="14.4" hidden="1" customHeight="1">
      <c r="B39" s="32"/>
      <c r="E39" s="27" t="s">
        <v>50</v>
      </c>
      <c r="F39" s="86">
        <f>ROUND((SUM(BI127:BI555)),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02.05 - Řad 1-2</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9.95" customHeight="1">
      <c r="B101" s="112"/>
      <c r="D101" s="113" t="s">
        <v>1479</v>
      </c>
      <c r="E101" s="114"/>
      <c r="F101" s="114"/>
      <c r="G101" s="114"/>
      <c r="H101" s="114"/>
      <c r="I101" s="114"/>
      <c r="J101" s="115">
        <f>J336</f>
        <v>0</v>
      </c>
      <c r="L101" s="112"/>
    </row>
    <row r="102" spans="2:47" s="9" customFormat="1" ht="19.95" customHeight="1">
      <c r="B102" s="112"/>
      <c r="D102" s="113" t="s">
        <v>2495</v>
      </c>
      <c r="E102" s="114"/>
      <c r="F102" s="114"/>
      <c r="G102" s="114"/>
      <c r="H102" s="114"/>
      <c r="I102" s="114"/>
      <c r="J102" s="115">
        <f>J343</f>
        <v>0</v>
      </c>
      <c r="L102" s="112"/>
    </row>
    <row r="103" spans="2:47" s="9" customFormat="1" ht="19.95" customHeight="1">
      <c r="B103" s="112"/>
      <c r="D103" s="113" t="s">
        <v>1481</v>
      </c>
      <c r="E103" s="114"/>
      <c r="F103" s="114"/>
      <c r="G103" s="114"/>
      <c r="H103" s="114"/>
      <c r="I103" s="114"/>
      <c r="J103" s="115">
        <f>J548</f>
        <v>0</v>
      </c>
      <c r="L103" s="112"/>
    </row>
    <row r="104" spans="2:47" s="8" customFormat="1" ht="24.9" customHeight="1">
      <c r="B104" s="108"/>
      <c r="D104" s="109" t="s">
        <v>3885</v>
      </c>
      <c r="E104" s="110"/>
      <c r="F104" s="110"/>
      <c r="G104" s="110"/>
      <c r="H104" s="110"/>
      <c r="I104" s="110"/>
      <c r="J104" s="111">
        <f>J550</f>
        <v>0</v>
      </c>
      <c r="L104" s="108"/>
    </row>
    <row r="105" spans="2:47" s="9" customFormat="1" ht="19.95" customHeight="1">
      <c r="B105" s="112"/>
      <c r="D105" s="113" t="s">
        <v>3887</v>
      </c>
      <c r="E105" s="114"/>
      <c r="F105" s="114"/>
      <c r="G105" s="114"/>
      <c r="H105" s="114"/>
      <c r="I105" s="114"/>
      <c r="J105" s="115">
        <f>J551</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3631</v>
      </c>
      <c r="F117" s="269"/>
      <c r="G117" s="269"/>
      <c r="H117" s="269"/>
      <c r="L117" s="32"/>
    </row>
    <row r="118" spans="2:63" s="1" customFormat="1" ht="12" customHeight="1">
      <c r="B118" s="32"/>
      <c r="C118" s="27" t="s">
        <v>266</v>
      </c>
      <c r="L118" s="32"/>
    </row>
    <row r="119" spans="2:63" s="1" customFormat="1" ht="16.5" customHeight="1">
      <c r="B119" s="32"/>
      <c r="E119" s="247" t="str">
        <f>E11</f>
        <v>02.05 - Řad 1-2</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Jaroslav Pelnář</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P128+P550</f>
        <v>0</v>
      </c>
      <c r="Q127" s="53"/>
      <c r="R127" s="121">
        <f>R128+R550</f>
        <v>117.33729142000001</v>
      </c>
      <c r="S127" s="53"/>
      <c r="T127" s="122">
        <f>T128+T550</f>
        <v>0</v>
      </c>
      <c r="AT127" s="17" t="s">
        <v>80</v>
      </c>
      <c r="AU127" s="17" t="s">
        <v>273</v>
      </c>
      <c r="BK127" s="123">
        <f>BK128+BK550</f>
        <v>0</v>
      </c>
    </row>
    <row r="128" spans="2:63" s="11" customFormat="1" ht="25.95" customHeight="1">
      <c r="B128" s="124"/>
      <c r="D128" s="125" t="s">
        <v>80</v>
      </c>
      <c r="E128" s="126" t="s">
        <v>1482</v>
      </c>
      <c r="F128" s="126" t="s">
        <v>1483</v>
      </c>
      <c r="I128" s="127"/>
      <c r="J128" s="128">
        <f>BK128</f>
        <v>0</v>
      </c>
      <c r="L128" s="124"/>
      <c r="M128" s="129"/>
      <c r="P128" s="130">
        <f>P129+P336+P343+P548</f>
        <v>0</v>
      </c>
      <c r="R128" s="130">
        <f>R129+R336+R343+R548</f>
        <v>117.33729142000001</v>
      </c>
      <c r="T128" s="131">
        <f>T129+T336+T343+T548</f>
        <v>0</v>
      </c>
      <c r="AR128" s="125" t="s">
        <v>88</v>
      </c>
      <c r="AT128" s="132" t="s">
        <v>80</v>
      </c>
      <c r="AU128" s="132" t="s">
        <v>81</v>
      </c>
      <c r="AY128" s="125" t="s">
        <v>299</v>
      </c>
      <c r="BK128" s="133">
        <f>BK129+BK336+BK343+BK548</f>
        <v>0</v>
      </c>
    </row>
    <row r="129" spans="2:65" s="11" customFormat="1" ht="22.95" customHeight="1">
      <c r="B129" s="124"/>
      <c r="D129" s="125" t="s">
        <v>80</v>
      </c>
      <c r="E129" s="134" t="s">
        <v>88</v>
      </c>
      <c r="F129" s="134" t="s">
        <v>1448</v>
      </c>
      <c r="I129" s="127"/>
      <c r="J129" s="135">
        <f>BK129</f>
        <v>0</v>
      </c>
      <c r="L129" s="124"/>
      <c r="M129" s="129"/>
      <c r="P129" s="130">
        <f>SUM(P130:P335)</f>
        <v>0</v>
      </c>
      <c r="R129" s="130">
        <f>SUM(R130:R335)</f>
        <v>115.28163934000001</v>
      </c>
      <c r="T129" s="131">
        <f>SUM(T130:T335)</f>
        <v>0</v>
      </c>
      <c r="AR129" s="125" t="s">
        <v>88</v>
      </c>
      <c r="AT129" s="132" t="s">
        <v>80</v>
      </c>
      <c r="AU129" s="132" t="s">
        <v>88</v>
      </c>
      <c r="AY129" s="125" t="s">
        <v>299</v>
      </c>
      <c r="BK129" s="133">
        <f>SUM(BK130:BK335)</f>
        <v>0</v>
      </c>
    </row>
    <row r="130" spans="2:65" s="1" customFormat="1" ht="24.15" customHeight="1">
      <c r="B130" s="32"/>
      <c r="C130" s="136" t="s">
        <v>88</v>
      </c>
      <c r="D130" s="136" t="s">
        <v>302</v>
      </c>
      <c r="E130" s="137" t="s">
        <v>1484</v>
      </c>
      <c r="F130" s="138" t="s">
        <v>1485</v>
      </c>
      <c r="G130" s="139" t="s">
        <v>1486</v>
      </c>
      <c r="H130" s="140">
        <v>196</v>
      </c>
      <c r="I130" s="141"/>
      <c r="J130" s="142">
        <f>ROUND(I130*H130,2)</f>
        <v>0</v>
      </c>
      <c r="K130" s="138" t="s">
        <v>3585</v>
      </c>
      <c r="L130" s="32"/>
      <c r="M130" s="143" t="s">
        <v>1</v>
      </c>
      <c r="N130" s="144" t="s">
        <v>46</v>
      </c>
      <c r="P130" s="145">
        <f>O130*H130</f>
        <v>0</v>
      </c>
      <c r="Q130" s="145">
        <v>3.0000000000000001E-5</v>
      </c>
      <c r="R130" s="145">
        <f>Q130*H130</f>
        <v>5.8799999999999998E-3</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4328</v>
      </c>
    </row>
    <row r="131" spans="2:65" s="1" customFormat="1" ht="19.2">
      <c r="B131" s="32"/>
      <c r="D131" s="149" t="s">
        <v>308</v>
      </c>
      <c r="F131" s="150" t="s">
        <v>3889</v>
      </c>
      <c r="I131" s="151"/>
      <c r="L131" s="32"/>
      <c r="M131" s="152"/>
      <c r="T131" s="56"/>
      <c r="AT131" s="17" t="s">
        <v>308</v>
      </c>
      <c r="AU131" s="17" t="s">
        <v>90</v>
      </c>
    </row>
    <row r="132" spans="2:65" s="12" customFormat="1">
      <c r="B132" s="170"/>
      <c r="D132" s="149" t="s">
        <v>1489</v>
      </c>
      <c r="E132" s="171" t="s">
        <v>1</v>
      </c>
      <c r="F132" s="172" t="s">
        <v>3890</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4329</v>
      </c>
      <c r="H133" s="179">
        <v>164.77</v>
      </c>
      <c r="I133" s="180"/>
      <c r="L133" s="176"/>
      <c r="M133" s="181"/>
      <c r="T133" s="182"/>
      <c r="AT133" s="177" t="s">
        <v>1489</v>
      </c>
      <c r="AU133" s="177" t="s">
        <v>90</v>
      </c>
      <c r="AV133" s="13" t="s">
        <v>90</v>
      </c>
      <c r="AW133" s="13" t="s">
        <v>36</v>
      </c>
      <c r="AX133" s="13" t="s">
        <v>81</v>
      </c>
      <c r="AY133" s="177" t="s">
        <v>299</v>
      </c>
    </row>
    <row r="134" spans="2:65" s="13" customFormat="1">
      <c r="B134" s="176"/>
      <c r="D134" s="149" t="s">
        <v>1489</v>
      </c>
      <c r="E134" s="177" t="s">
        <v>1</v>
      </c>
      <c r="F134" s="178" t="s">
        <v>4330</v>
      </c>
      <c r="H134" s="179">
        <v>6.5910000000000002</v>
      </c>
      <c r="I134" s="180"/>
      <c r="L134" s="176"/>
      <c r="M134" s="181"/>
      <c r="T134" s="182"/>
      <c r="AT134" s="177" t="s">
        <v>1489</v>
      </c>
      <c r="AU134" s="177" t="s">
        <v>90</v>
      </c>
      <c r="AV134" s="13" t="s">
        <v>90</v>
      </c>
      <c r="AW134" s="13" t="s">
        <v>36</v>
      </c>
      <c r="AX134" s="13" t="s">
        <v>81</v>
      </c>
      <c r="AY134" s="177" t="s">
        <v>299</v>
      </c>
    </row>
    <row r="135" spans="2:65" s="12" customFormat="1">
      <c r="B135" s="170"/>
      <c r="D135" s="149" t="s">
        <v>1489</v>
      </c>
      <c r="E135" s="171" t="s">
        <v>1</v>
      </c>
      <c r="F135" s="172" t="s">
        <v>4331</v>
      </c>
      <c r="H135" s="171" t="s">
        <v>1</v>
      </c>
      <c r="I135" s="173"/>
      <c r="L135" s="170"/>
      <c r="M135" s="174"/>
      <c r="T135" s="175"/>
      <c r="AT135" s="171" t="s">
        <v>1489</v>
      </c>
      <c r="AU135" s="171" t="s">
        <v>90</v>
      </c>
      <c r="AV135" s="12" t="s">
        <v>88</v>
      </c>
      <c r="AW135" s="12" t="s">
        <v>36</v>
      </c>
      <c r="AX135" s="12" t="s">
        <v>81</v>
      </c>
      <c r="AY135" s="171" t="s">
        <v>299</v>
      </c>
    </row>
    <row r="136" spans="2:65" s="15" customFormat="1">
      <c r="B136" s="190"/>
      <c r="D136" s="149" t="s">
        <v>1489</v>
      </c>
      <c r="E136" s="191" t="s">
        <v>1</v>
      </c>
      <c r="F136" s="192" t="s">
        <v>1549</v>
      </c>
      <c r="H136" s="193">
        <v>171.36099999999999</v>
      </c>
      <c r="I136" s="194"/>
      <c r="L136" s="190"/>
      <c r="M136" s="195"/>
      <c r="T136" s="196"/>
      <c r="AT136" s="191" t="s">
        <v>1489</v>
      </c>
      <c r="AU136" s="191" t="s">
        <v>90</v>
      </c>
      <c r="AV136" s="15" t="s">
        <v>298</v>
      </c>
      <c r="AW136" s="15" t="s">
        <v>36</v>
      </c>
      <c r="AX136" s="15" t="s">
        <v>81</v>
      </c>
      <c r="AY136" s="191" t="s">
        <v>299</v>
      </c>
    </row>
    <row r="137" spans="2:65" s="13" customFormat="1">
      <c r="B137" s="176"/>
      <c r="D137" s="149" t="s">
        <v>1489</v>
      </c>
      <c r="E137" s="177" t="s">
        <v>1</v>
      </c>
      <c r="F137" s="178" t="s">
        <v>4332</v>
      </c>
      <c r="H137" s="179">
        <v>196</v>
      </c>
      <c r="I137" s="180"/>
      <c r="L137" s="176"/>
      <c r="M137" s="181"/>
      <c r="T137" s="182"/>
      <c r="AT137" s="177" t="s">
        <v>1489</v>
      </c>
      <c r="AU137" s="177" t="s">
        <v>90</v>
      </c>
      <c r="AV137" s="13" t="s">
        <v>90</v>
      </c>
      <c r="AW137" s="13" t="s">
        <v>36</v>
      </c>
      <c r="AX137" s="13" t="s">
        <v>81</v>
      </c>
      <c r="AY137" s="177" t="s">
        <v>299</v>
      </c>
    </row>
    <row r="138" spans="2:65" s="15" customFormat="1">
      <c r="B138" s="190"/>
      <c r="D138" s="149" t="s">
        <v>1489</v>
      </c>
      <c r="E138" s="191" t="s">
        <v>1</v>
      </c>
      <c r="F138" s="192" t="s">
        <v>1549</v>
      </c>
      <c r="H138" s="193">
        <v>196</v>
      </c>
      <c r="I138" s="194"/>
      <c r="L138" s="190"/>
      <c r="M138" s="195"/>
      <c r="T138" s="196"/>
      <c r="AT138" s="191" t="s">
        <v>1489</v>
      </c>
      <c r="AU138" s="191" t="s">
        <v>90</v>
      </c>
      <c r="AV138" s="15" t="s">
        <v>298</v>
      </c>
      <c r="AW138" s="15" t="s">
        <v>36</v>
      </c>
      <c r="AX138" s="15" t="s">
        <v>88</v>
      </c>
      <c r="AY138" s="191" t="s">
        <v>299</v>
      </c>
    </row>
    <row r="139" spans="2:65" s="1" customFormat="1" ht="24.15" customHeight="1">
      <c r="B139" s="32"/>
      <c r="C139" s="136" t="s">
        <v>90</v>
      </c>
      <c r="D139" s="136" t="s">
        <v>302</v>
      </c>
      <c r="E139" s="137" t="s">
        <v>1497</v>
      </c>
      <c r="F139" s="138" t="s">
        <v>1498</v>
      </c>
      <c r="G139" s="139" t="s">
        <v>1499</v>
      </c>
      <c r="H139" s="140">
        <v>49</v>
      </c>
      <c r="I139" s="141"/>
      <c r="J139" s="142">
        <f>ROUND(I139*H139,2)</f>
        <v>0</v>
      </c>
      <c r="K139" s="138" t="s">
        <v>3585</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3528</v>
      </c>
    </row>
    <row r="140" spans="2:65" s="12" customFormat="1">
      <c r="B140" s="170"/>
      <c r="D140" s="149" t="s">
        <v>1489</v>
      </c>
      <c r="E140" s="171" t="s">
        <v>1</v>
      </c>
      <c r="F140" s="172" t="s">
        <v>3890</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4329</v>
      </c>
      <c r="H141" s="179">
        <v>164.77</v>
      </c>
      <c r="I141" s="180"/>
      <c r="L141" s="176"/>
      <c r="M141" s="181"/>
      <c r="T141" s="182"/>
      <c r="AT141" s="177" t="s">
        <v>1489</v>
      </c>
      <c r="AU141" s="177" t="s">
        <v>90</v>
      </c>
      <c r="AV141" s="13" t="s">
        <v>90</v>
      </c>
      <c r="AW141" s="13" t="s">
        <v>36</v>
      </c>
      <c r="AX141" s="13" t="s">
        <v>81</v>
      </c>
      <c r="AY141" s="177" t="s">
        <v>299</v>
      </c>
    </row>
    <row r="142" spans="2:65" s="13" customFormat="1">
      <c r="B142" s="176"/>
      <c r="D142" s="149" t="s">
        <v>1489</v>
      </c>
      <c r="E142" s="177" t="s">
        <v>1</v>
      </c>
      <c r="F142" s="178" t="s">
        <v>4330</v>
      </c>
      <c r="H142" s="179">
        <v>6.5910000000000002</v>
      </c>
      <c r="I142" s="180"/>
      <c r="L142" s="176"/>
      <c r="M142" s="181"/>
      <c r="T142" s="182"/>
      <c r="AT142" s="177" t="s">
        <v>1489</v>
      </c>
      <c r="AU142" s="177" t="s">
        <v>90</v>
      </c>
      <c r="AV142" s="13" t="s">
        <v>90</v>
      </c>
      <c r="AW142" s="13" t="s">
        <v>36</v>
      </c>
      <c r="AX142" s="13" t="s">
        <v>81</v>
      </c>
      <c r="AY142" s="177" t="s">
        <v>299</v>
      </c>
    </row>
    <row r="143" spans="2:65" s="15" customFormat="1">
      <c r="B143" s="190"/>
      <c r="D143" s="149" t="s">
        <v>1489</v>
      </c>
      <c r="E143" s="191" t="s">
        <v>1</v>
      </c>
      <c r="F143" s="192" t="s">
        <v>1549</v>
      </c>
      <c r="H143" s="193">
        <v>171.36099999999999</v>
      </c>
      <c r="I143" s="194"/>
      <c r="L143" s="190"/>
      <c r="M143" s="195"/>
      <c r="T143" s="196"/>
      <c r="AT143" s="191" t="s">
        <v>1489</v>
      </c>
      <c r="AU143" s="191" t="s">
        <v>90</v>
      </c>
      <c r="AV143" s="15" t="s">
        <v>298</v>
      </c>
      <c r="AW143" s="15" t="s">
        <v>36</v>
      </c>
      <c r="AX143" s="15" t="s">
        <v>81</v>
      </c>
      <c r="AY143" s="191" t="s">
        <v>299</v>
      </c>
    </row>
    <row r="144" spans="2:65" s="13" customFormat="1">
      <c r="B144" s="176"/>
      <c r="D144" s="149" t="s">
        <v>1489</v>
      </c>
      <c r="E144" s="177" t="s">
        <v>1</v>
      </c>
      <c r="F144" s="178" t="s">
        <v>4333</v>
      </c>
      <c r="H144" s="179">
        <v>49</v>
      </c>
      <c r="I144" s="180"/>
      <c r="L144" s="176"/>
      <c r="M144" s="181"/>
      <c r="T144" s="182"/>
      <c r="AT144" s="177" t="s">
        <v>1489</v>
      </c>
      <c r="AU144" s="177" t="s">
        <v>90</v>
      </c>
      <c r="AV144" s="13" t="s">
        <v>90</v>
      </c>
      <c r="AW144" s="13" t="s">
        <v>36</v>
      </c>
      <c r="AX144" s="13" t="s">
        <v>81</v>
      </c>
      <c r="AY144" s="177" t="s">
        <v>299</v>
      </c>
    </row>
    <row r="145" spans="2:65" s="15" customFormat="1">
      <c r="B145" s="190"/>
      <c r="D145" s="149" t="s">
        <v>1489</v>
      </c>
      <c r="E145" s="191" t="s">
        <v>1</v>
      </c>
      <c r="F145" s="192" t="s">
        <v>1549</v>
      </c>
      <c r="H145" s="193">
        <v>49</v>
      </c>
      <c r="I145" s="194"/>
      <c r="L145" s="190"/>
      <c r="M145" s="195"/>
      <c r="T145" s="196"/>
      <c r="AT145" s="191" t="s">
        <v>1489</v>
      </c>
      <c r="AU145" s="191" t="s">
        <v>90</v>
      </c>
      <c r="AV145" s="15" t="s">
        <v>298</v>
      </c>
      <c r="AW145" s="15" t="s">
        <v>36</v>
      </c>
      <c r="AX145" s="15" t="s">
        <v>88</v>
      </c>
      <c r="AY145" s="191" t="s">
        <v>299</v>
      </c>
    </row>
    <row r="146" spans="2:65" s="1" customFormat="1" ht="24.15" customHeight="1">
      <c r="B146" s="32"/>
      <c r="C146" s="136" t="s">
        <v>298</v>
      </c>
      <c r="D146" s="136" t="s">
        <v>302</v>
      </c>
      <c r="E146" s="137" t="s">
        <v>1508</v>
      </c>
      <c r="F146" s="138" t="s">
        <v>1509</v>
      </c>
      <c r="G146" s="139" t="s">
        <v>647</v>
      </c>
      <c r="H146" s="140">
        <v>1.9</v>
      </c>
      <c r="I146" s="141"/>
      <c r="J146" s="142">
        <f>ROUND(I146*H146,2)</f>
        <v>0</v>
      </c>
      <c r="K146" s="138" t="s">
        <v>3585</v>
      </c>
      <c r="L146" s="32"/>
      <c r="M146" s="143" t="s">
        <v>1</v>
      </c>
      <c r="N146" s="144" t="s">
        <v>46</v>
      </c>
      <c r="P146" s="145">
        <f>O146*H146</f>
        <v>0</v>
      </c>
      <c r="Q146" s="145">
        <v>3.6900000000000002E-2</v>
      </c>
      <c r="R146" s="145">
        <f>Q146*H146</f>
        <v>7.0110000000000006E-2</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4334</v>
      </c>
    </row>
    <row r="147" spans="2:65" s="12" customFormat="1">
      <c r="B147" s="170"/>
      <c r="D147" s="149" t="s">
        <v>1489</v>
      </c>
      <c r="E147" s="171" t="s">
        <v>1</v>
      </c>
      <c r="F147" s="172" t="s">
        <v>4335</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4336</v>
      </c>
      <c r="H148" s="179">
        <v>1.9</v>
      </c>
      <c r="I148" s="180"/>
      <c r="L148" s="176"/>
      <c r="M148" s="181"/>
      <c r="T148" s="182"/>
      <c r="AT148" s="177" t="s">
        <v>1489</v>
      </c>
      <c r="AU148" s="177" t="s">
        <v>90</v>
      </c>
      <c r="AV148" s="13" t="s">
        <v>90</v>
      </c>
      <c r="AW148" s="13" t="s">
        <v>36</v>
      </c>
      <c r="AX148" s="13" t="s">
        <v>81</v>
      </c>
      <c r="AY148" s="177" t="s">
        <v>299</v>
      </c>
    </row>
    <row r="149" spans="2:65" s="14" customFormat="1">
      <c r="B149" s="183"/>
      <c r="D149" s="149" t="s">
        <v>1489</v>
      </c>
      <c r="E149" s="184" t="s">
        <v>1</v>
      </c>
      <c r="F149" s="185" t="s">
        <v>1496</v>
      </c>
      <c r="H149" s="186">
        <v>1.9</v>
      </c>
      <c r="I149" s="187"/>
      <c r="L149" s="183"/>
      <c r="M149" s="188"/>
      <c r="T149" s="189"/>
      <c r="AT149" s="184" t="s">
        <v>1489</v>
      </c>
      <c r="AU149" s="184" t="s">
        <v>90</v>
      </c>
      <c r="AV149" s="14" t="s">
        <v>318</v>
      </c>
      <c r="AW149" s="14" t="s">
        <v>36</v>
      </c>
      <c r="AX149" s="14" t="s">
        <v>88</v>
      </c>
      <c r="AY149" s="184" t="s">
        <v>299</v>
      </c>
    </row>
    <row r="150" spans="2:65" s="1" customFormat="1" ht="24.15" customHeight="1">
      <c r="B150" s="32"/>
      <c r="C150" s="136" t="s">
        <v>318</v>
      </c>
      <c r="D150" s="136" t="s">
        <v>302</v>
      </c>
      <c r="E150" s="137" t="s">
        <v>2013</v>
      </c>
      <c r="F150" s="138" t="s">
        <v>2014</v>
      </c>
      <c r="G150" s="139" t="s">
        <v>375</v>
      </c>
      <c r="H150" s="140">
        <v>42.531999999999996</v>
      </c>
      <c r="I150" s="141"/>
      <c r="J150" s="142">
        <f>ROUND(I150*H150,2)</f>
        <v>0</v>
      </c>
      <c r="K150" s="138" t="s">
        <v>3585</v>
      </c>
      <c r="L150" s="32"/>
      <c r="M150" s="143" t="s">
        <v>1</v>
      </c>
      <c r="N150" s="144" t="s">
        <v>46</v>
      </c>
      <c r="P150" s="145">
        <f>O150*H150</f>
        <v>0</v>
      </c>
      <c r="Q150" s="145">
        <v>0</v>
      </c>
      <c r="R150" s="145">
        <f>Q150*H150</f>
        <v>0</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4337</v>
      </c>
    </row>
    <row r="151" spans="2:65" s="12" customFormat="1">
      <c r="B151" s="170"/>
      <c r="D151" s="149" t="s">
        <v>1489</v>
      </c>
      <c r="E151" s="171" t="s">
        <v>1</v>
      </c>
      <c r="F151" s="172" t="s">
        <v>4335</v>
      </c>
      <c r="H151" s="171" t="s">
        <v>1</v>
      </c>
      <c r="I151" s="173"/>
      <c r="L151" s="170"/>
      <c r="M151" s="174"/>
      <c r="T151" s="175"/>
      <c r="AT151" s="171" t="s">
        <v>1489</v>
      </c>
      <c r="AU151" s="171" t="s">
        <v>90</v>
      </c>
      <c r="AV151" s="12" t="s">
        <v>88</v>
      </c>
      <c r="AW151" s="12" t="s">
        <v>36</v>
      </c>
      <c r="AX151" s="12" t="s">
        <v>81</v>
      </c>
      <c r="AY151" s="171" t="s">
        <v>299</v>
      </c>
    </row>
    <row r="152" spans="2:65" s="12" customFormat="1">
      <c r="B152" s="170"/>
      <c r="D152" s="149" t="s">
        <v>1489</v>
      </c>
      <c r="E152" s="171" t="s">
        <v>1</v>
      </c>
      <c r="F152" s="172" t="s">
        <v>4338</v>
      </c>
      <c r="H152" s="171" t="s">
        <v>1</v>
      </c>
      <c r="I152" s="173"/>
      <c r="L152" s="170"/>
      <c r="M152" s="174"/>
      <c r="T152" s="175"/>
      <c r="AT152" s="171" t="s">
        <v>1489</v>
      </c>
      <c r="AU152" s="171" t="s">
        <v>90</v>
      </c>
      <c r="AV152" s="12" t="s">
        <v>88</v>
      </c>
      <c r="AW152" s="12" t="s">
        <v>36</v>
      </c>
      <c r="AX152" s="12" t="s">
        <v>81</v>
      </c>
      <c r="AY152" s="171" t="s">
        <v>299</v>
      </c>
    </row>
    <row r="153" spans="2:65" s="12" customFormat="1">
      <c r="B153" s="170"/>
      <c r="D153" s="149" t="s">
        <v>1489</v>
      </c>
      <c r="E153" s="171" t="s">
        <v>1</v>
      </c>
      <c r="F153" s="172" t="s">
        <v>3917</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E154" s="177" t="s">
        <v>1</v>
      </c>
      <c r="F154" s="178" t="s">
        <v>4339</v>
      </c>
      <c r="H154" s="179">
        <v>42.531999999999996</v>
      </c>
      <c r="I154" s="180"/>
      <c r="L154" s="176"/>
      <c r="M154" s="181"/>
      <c r="T154" s="182"/>
      <c r="AT154" s="177" t="s">
        <v>1489</v>
      </c>
      <c r="AU154" s="177" t="s">
        <v>90</v>
      </c>
      <c r="AV154" s="13" t="s">
        <v>90</v>
      </c>
      <c r="AW154" s="13" t="s">
        <v>36</v>
      </c>
      <c r="AX154" s="13" t="s">
        <v>81</v>
      </c>
      <c r="AY154" s="177" t="s">
        <v>299</v>
      </c>
    </row>
    <row r="155" spans="2:65" s="14" customFormat="1">
      <c r="B155" s="183"/>
      <c r="D155" s="149" t="s">
        <v>1489</v>
      </c>
      <c r="E155" s="184" t="s">
        <v>1</v>
      </c>
      <c r="F155" s="185" t="s">
        <v>1496</v>
      </c>
      <c r="H155" s="186">
        <v>42.531999999999996</v>
      </c>
      <c r="I155" s="187"/>
      <c r="L155" s="183"/>
      <c r="M155" s="188"/>
      <c r="T155" s="189"/>
      <c r="AT155" s="184" t="s">
        <v>1489</v>
      </c>
      <c r="AU155" s="184" t="s">
        <v>90</v>
      </c>
      <c r="AV155" s="14" t="s">
        <v>318</v>
      </c>
      <c r="AW155" s="14" t="s">
        <v>36</v>
      </c>
      <c r="AX155" s="14" t="s">
        <v>88</v>
      </c>
      <c r="AY155" s="184" t="s">
        <v>299</v>
      </c>
    </row>
    <row r="156" spans="2:65" s="1" customFormat="1" ht="24.15" customHeight="1">
      <c r="B156" s="32"/>
      <c r="C156" s="136" t="s">
        <v>323</v>
      </c>
      <c r="D156" s="136" t="s">
        <v>302</v>
      </c>
      <c r="E156" s="137" t="s">
        <v>3904</v>
      </c>
      <c r="F156" s="138" t="s">
        <v>1572</v>
      </c>
      <c r="G156" s="139" t="s">
        <v>1520</v>
      </c>
      <c r="H156" s="140">
        <v>6.6879999999999997</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4340</v>
      </c>
    </row>
    <row r="157" spans="2:65" s="12" customFormat="1">
      <c r="B157" s="170"/>
      <c r="D157" s="149" t="s">
        <v>1489</v>
      </c>
      <c r="E157" s="171" t="s">
        <v>1</v>
      </c>
      <c r="F157" s="172" t="s">
        <v>4335</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E158" s="177" t="s">
        <v>1</v>
      </c>
      <c r="F158" s="178" t="s">
        <v>4341</v>
      </c>
      <c r="H158" s="179">
        <v>6.6879999999999997</v>
      </c>
      <c r="I158" s="180"/>
      <c r="L158" s="176"/>
      <c r="M158" s="181"/>
      <c r="T158" s="182"/>
      <c r="AT158" s="177" t="s">
        <v>1489</v>
      </c>
      <c r="AU158" s="177" t="s">
        <v>90</v>
      </c>
      <c r="AV158" s="13" t="s">
        <v>90</v>
      </c>
      <c r="AW158" s="13" t="s">
        <v>36</v>
      </c>
      <c r="AX158" s="13" t="s">
        <v>81</v>
      </c>
      <c r="AY158" s="177" t="s">
        <v>299</v>
      </c>
    </row>
    <row r="159" spans="2:65" s="14" customFormat="1">
      <c r="B159" s="183"/>
      <c r="D159" s="149" t="s">
        <v>1489</v>
      </c>
      <c r="E159" s="184" t="s">
        <v>1</v>
      </c>
      <c r="F159" s="185" t="s">
        <v>1496</v>
      </c>
      <c r="H159" s="186">
        <v>6.6879999999999997</v>
      </c>
      <c r="I159" s="187"/>
      <c r="L159" s="183"/>
      <c r="M159" s="188"/>
      <c r="T159" s="189"/>
      <c r="AT159" s="184" t="s">
        <v>1489</v>
      </c>
      <c r="AU159" s="184" t="s">
        <v>90</v>
      </c>
      <c r="AV159" s="14" t="s">
        <v>318</v>
      </c>
      <c r="AW159" s="14" t="s">
        <v>36</v>
      </c>
      <c r="AX159" s="14" t="s">
        <v>88</v>
      </c>
      <c r="AY159" s="184" t="s">
        <v>299</v>
      </c>
    </row>
    <row r="160" spans="2:65" s="1" customFormat="1" ht="33" customHeight="1">
      <c r="B160" s="32"/>
      <c r="C160" s="136" t="s">
        <v>328</v>
      </c>
      <c r="D160" s="136" t="s">
        <v>302</v>
      </c>
      <c r="E160" s="137" t="s">
        <v>1803</v>
      </c>
      <c r="F160" s="138" t="s">
        <v>1804</v>
      </c>
      <c r="G160" s="139" t="s">
        <v>1520</v>
      </c>
      <c r="H160" s="140">
        <v>55.643999999999998</v>
      </c>
      <c r="I160" s="141"/>
      <c r="J160" s="142">
        <f>ROUND(I160*H160,2)</f>
        <v>0</v>
      </c>
      <c r="K160" s="138" t="s">
        <v>3585</v>
      </c>
      <c r="L160" s="32"/>
      <c r="M160" s="143" t="s">
        <v>1</v>
      </c>
      <c r="N160" s="144" t="s">
        <v>46</v>
      </c>
      <c r="P160" s="145">
        <f>O160*H160</f>
        <v>0</v>
      </c>
      <c r="Q160" s="145">
        <v>0</v>
      </c>
      <c r="R160" s="145">
        <f>Q160*H160</f>
        <v>0</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4342</v>
      </c>
    </row>
    <row r="161" spans="2:65" s="12" customFormat="1">
      <c r="B161" s="170"/>
      <c r="D161" s="149" t="s">
        <v>1489</v>
      </c>
      <c r="E161" s="171" t="s">
        <v>1</v>
      </c>
      <c r="F161" s="172" t="s">
        <v>3910</v>
      </c>
      <c r="H161" s="171" t="s">
        <v>1</v>
      </c>
      <c r="I161" s="173"/>
      <c r="L161" s="170"/>
      <c r="M161" s="174"/>
      <c r="T161" s="175"/>
      <c r="AT161" s="171" t="s">
        <v>1489</v>
      </c>
      <c r="AU161" s="171" t="s">
        <v>90</v>
      </c>
      <c r="AV161" s="12" t="s">
        <v>88</v>
      </c>
      <c r="AW161" s="12" t="s">
        <v>36</v>
      </c>
      <c r="AX161" s="12" t="s">
        <v>81</v>
      </c>
      <c r="AY161" s="171" t="s">
        <v>299</v>
      </c>
    </row>
    <row r="162" spans="2:65" s="12" customFormat="1">
      <c r="B162" s="170"/>
      <c r="D162" s="149" t="s">
        <v>1489</v>
      </c>
      <c r="E162" s="171" t="s">
        <v>1</v>
      </c>
      <c r="F162" s="172" t="s">
        <v>3911</v>
      </c>
      <c r="H162" s="171" t="s">
        <v>1</v>
      </c>
      <c r="I162" s="173"/>
      <c r="L162" s="170"/>
      <c r="M162" s="174"/>
      <c r="T162" s="175"/>
      <c r="AT162" s="171" t="s">
        <v>1489</v>
      </c>
      <c r="AU162" s="171" t="s">
        <v>90</v>
      </c>
      <c r="AV162" s="12" t="s">
        <v>88</v>
      </c>
      <c r="AW162" s="12" t="s">
        <v>36</v>
      </c>
      <c r="AX162" s="12" t="s">
        <v>81</v>
      </c>
      <c r="AY162" s="171" t="s">
        <v>299</v>
      </c>
    </row>
    <row r="163" spans="2:65" s="13" customFormat="1">
      <c r="B163" s="176"/>
      <c r="D163" s="149" t="s">
        <v>1489</v>
      </c>
      <c r="E163" s="177" t="s">
        <v>1</v>
      </c>
      <c r="F163" s="178" t="s">
        <v>4343</v>
      </c>
      <c r="H163" s="179">
        <v>55.643999999999998</v>
      </c>
      <c r="I163" s="180"/>
      <c r="L163" s="176"/>
      <c r="M163" s="181"/>
      <c r="T163" s="182"/>
      <c r="AT163" s="177" t="s">
        <v>1489</v>
      </c>
      <c r="AU163" s="177" t="s">
        <v>90</v>
      </c>
      <c r="AV163" s="13" t="s">
        <v>90</v>
      </c>
      <c r="AW163" s="13" t="s">
        <v>36</v>
      </c>
      <c r="AX163" s="13" t="s">
        <v>81</v>
      </c>
      <c r="AY163" s="177" t="s">
        <v>299</v>
      </c>
    </row>
    <row r="164" spans="2:65" s="14" customFormat="1">
      <c r="B164" s="183"/>
      <c r="D164" s="149" t="s">
        <v>1489</v>
      </c>
      <c r="E164" s="184" t="s">
        <v>1</v>
      </c>
      <c r="F164" s="185" t="s">
        <v>1496</v>
      </c>
      <c r="H164" s="186">
        <v>55.643999999999998</v>
      </c>
      <c r="I164" s="187"/>
      <c r="L164" s="183"/>
      <c r="M164" s="188"/>
      <c r="T164" s="189"/>
      <c r="AT164" s="184" t="s">
        <v>1489</v>
      </c>
      <c r="AU164" s="184" t="s">
        <v>90</v>
      </c>
      <c r="AV164" s="14" t="s">
        <v>318</v>
      </c>
      <c r="AW164" s="14" t="s">
        <v>36</v>
      </c>
      <c r="AX164" s="14" t="s">
        <v>88</v>
      </c>
      <c r="AY164" s="184" t="s">
        <v>299</v>
      </c>
    </row>
    <row r="165" spans="2:65" s="1" customFormat="1" ht="33" customHeight="1">
      <c r="B165" s="32"/>
      <c r="C165" s="136" t="s">
        <v>333</v>
      </c>
      <c r="D165" s="136" t="s">
        <v>302</v>
      </c>
      <c r="E165" s="137" t="s">
        <v>1811</v>
      </c>
      <c r="F165" s="138" t="s">
        <v>1812</v>
      </c>
      <c r="G165" s="139" t="s">
        <v>1520</v>
      </c>
      <c r="H165" s="140">
        <v>15.58</v>
      </c>
      <c r="I165" s="141"/>
      <c r="J165" s="142">
        <f>ROUND(I165*H165,2)</f>
        <v>0</v>
      </c>
      <c r="K165" s="138" t="s">
        <v>3585</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4344</v>
      </c>
    </row>
    <row r="166" spans="2:65" s="12" customFormat="1">
      <c r="B166" s="170"/>
      <c r="D166" s="149" t="s">
        <v>1489</v>
      </c>
      <c r="E166" s="171" t="s">
        <v>1</v>
      </c>
      <c r="F166" s="172" t="s">
        <v>4335</v>
      </c>
      <c r="H166" s="171" t="s">
        <v>1</v>
      </c>
      <c r="I166" s="173"/>
      <c r="L166" s="170"/>
      <c r="M166" s="174"/>
      <c r="T166" s="175"/>
      <c r="AT166" s="171" t="s">
        <v>1489</v>
      </c>
      <c r="AU166" s="171" t="s">
        <v>90</v>
      </c>
      <c r="AV166" s="12" t="s">
        <v>88</v>
      </c>
      <c r="AW166" s="12" t="s">
        <v>36</v>
      </c>
      <c r="AX166" s="12" t="s">
        <v>81</v>
      </c>
      <c r="AY166" s="171" t="s">
        <v>299</v>
      </c>
    </row>
    <row r="167" spans="2:65" s="12" customFormat="1">
      <c r="B167" s="170"/>
      <c r="D167" s="149" t="s">
        <v>1489</v>
      </c>
      <c r="E167" s="171" t="s">
        <v>1</v>
      </c>
      <c r="F167" s="172" t="s">
        <v>3914</v>
      </c>
      <c r="H167" s="171" t="s">
        <v>1</v>
      </c>
      <c r="I167" s="173"/>
      <c r="L167" s="170"/>
      <c r="M167" s="174"/>
      <c r="T167" s="175"/>
      <c r="AT167" s="171" t="s">
        <v>1489</v>
      </c>
      <c r="AU167" s="171" t="s">
        <v>90</v>
      </c>
      <c r="AV167" s="12" t="s">
        <v>88</v>
      </c>
      <c r="AW167" s="12" t="s">
        <v>36</v>
      </c>
      <c r="AX167" s="12" t="s">
        <v>81</v>
      </c>
      <c r="AY167" s="171" t="s">
        <v>299</v>
      </c>
    </row>
    <row r="168" spans="2:65" s="12" customFormat="1">
      <c r="B168" s="170"/>
      <c r="D168" s="149" t="s">
        <v>1489</v>
      </c>
      <c r="E168" s="171" t="s">
        <v>1</v>
      </c>
      <c r="F168" s="172" t="s">
        <v>3917</v>
      </c>
      <c r="H168" s="171" t="s">
        <v>1</v>
      </c>
      <c r="I168" s="173"/>
      <c r="L168" s="170"/>
      <c r="M168" s="174"/>
      <c r="T168" s="175"/>
      <c r="AT168" s="171" t="s">
        <v>1489</v>
      </c>
      <c r="AU168" s="171" t="s">
        <v>90</v>
      </c>
      <c r="AV168" s="12" t="s">
        <v>88</v>
      </c>
      <c r="AW168" s="12" t="s">
        <v>36</v>
      </c>
      <c r="AX168" s="12" t="s">
        <v>81</v>
      </c>
      <c r="AY168" s="171" t="s">
        <v>299</v>
      </c>
    </row>
    <row r="169" spans="2:65" s="13" customFormat="1" ht="20.399999999999999">
      <c r="B169" s="176"/>
      <c r="D169" s="149" t="s">
        <v>1489</v>
      </c>
      <c r="E169" s="177" t="s">
        <v>1</v>
      </c>
      <c r="F169" s="178" t="s">
        <v>4345</v>
      </c>
      <c r="H169" s="179">
        <v>104.31</v>
      </c>
      <c r="I169" s="180"/>
      <c r="L169" s="176"/>
      <c r="M169" s="181"/>
      <c r="T169" s="182"/>
      <c r="AT169" s="177" t="s">
        <v>1489</v>
      </c>
      <c r="AU169" s="177" t="s">
        <v>90</v>
      </c>
      <c r="AV169" s="13" t="s">
        <v>90</v>
      </c>
      <c r="AW169" s="13" t="s">
        <v>36</v>
      </c>
      <c r="AX169" s="13" t="s">
        <v>81</v>
      </c>
      <c r="AY169" s="177" t="s">
        <v>299</v>
      </c>
    </row>
    <row r="170" spans="2:65" s="13" customFormat="1" ht="20.399999999999999">
      <c r="B170" s="176"/>
      <c r="D170" s="149" t="s">
        <v>1489</v>
      </c>
      <c r="E170" s="177" t="s">
        <v>1</v>
      </c>
      <c r="F170" s="178" t="s">
        <v>4346</v>
      </c>
      <c r="H170" s="179">
        <v>51.49</v>
      </c>
      <c r="I170" s="180"/>
      <c r="L170" s="176"/>
      <c r="M170" s="181"/>
      <c r="T170" s="182"/>
      <c r="AT170" s="177" t="s">
        <v>1489</v>
      </c>
      <c r="AU170" s="177" t="s">
        <v>90</v>
      </c>
      <c r="AV170" s="13" t="s">
        <v>90</v>
      </c>
      <c r="AW170" s="13" t="s">
        <v>36</v>
      </c>
      <c r="AX170" s="13" t="s">
        <v>81</v>
      </c>
      <c r="AY170" s="177" t="s">
        <v>299</v>
      </c>
    </row>
    <row r="171" spans="2:65" s="12" customFormat="1">
      <c r="B171" s="170"/>
      <c r="D171" s="149" t="s">
        <v>1489</v>
      </c>
      <c r="E171" s="171" t="s">
        <v>1</v>
      </c>
      <c r="F171" s="172" t="s">
        <v>4347</v>
      </c>
      <c r="H171" s="171" t="s">
        <v>1</v>
      </c>
      <c r="I171" s="173"/>
      <c r="L171" s="170"/>
      <c r="M171" s="174"/>
      <c r="T171" s="175"/>
      <c r="AT171" s="171" t="s">
        <v>1489</v>
      </c>
      <c r="AU171" s="171" t="s">
        <v>90</v>
      </c>
      <c r="AV171" s="12" t="s">
        <v>88</v>
      </c>
      <c r="AW171" s="12" t="s">
        <v>36</v>
      </c>
      <c r="AX171" s="12" t="s">
        <v>81</v>
      </c>
      <c r="AY171" s="171" t="s">
        <v>299</v>
      </c>
    </row>
    <row r="172" spans="2:65" s="12" customFormat="1">
      <c r="B172" s="170"/>
      <c r="D172" s="149" t="s">
        <v>1489</v>
      </c>
      <c r="E172" s="171" t="s">
        <v>1</v>
      </c>
      <c r="F172" s="172" t="s">
        <v>3917</v>
      </c>
      <c r="H172" s="171" t="s">
        <v>1</v>
      </c>
      <c r="I172" s="173"/>
      <c r="L172" s="170"/>
      <c r="M172" s="174"/>
      <c r="T172" s="175"/>
      <c r="AT172" s="171" t="s">
        <v>1489</v>
      </c>
      <c r="AU172" s="171" t="s">
        <v>90</v>
      </c>
      <c r="AV172" s="12" t="s">
        <v>88</v>
      </c>
      <c r="AW172" s="12" t="s">
        <v>36</v>
      </c>
      <c r="AX172" s="12" t="s">
        <v>81</v>
      </c>
      <c r="AY172" s="171" t="s">
        <v>299</v>
      </c>
    </row>
    <row r="173" spans="2:65" s="13" customFormat="1" ht="20.399999999999999">
      <c r="B173" s="176"/>
      <c r="D173" s="149" t="s">
        <v>1489</v>
      </c>
      <c r="E173" s="177" t="s">
        <v>1</v>
      </c>
      <c r="F173" s="178" t="s">
        <v>4348</v>
      </c>
      <c r="H173" s="179">
        <v>66.774000000000001</v>
      </c>
      <c r="I173" s="180"/>
      <c r="L173" s="176"/>
      <c r="M173" s="181"/>
      <c r="T173" s="182"/>
      <c r="AT173" s="177" t="s">
        <v>1489</v>
      </c>
      <c r="AU173" s="177" t="s">
        <v>90</v>
      </c>
      <c r="AV173" s="13" t="s">
        <v>90</v>
      </c>
      <c r="AW173" s="13" t="s">
        <v>36</v>
      </c>
      <c r="AX173" s="13" t="s">
        <v>81</v>
      </c>
      <c r="AY173" s="177" t="s">
        <v>299</v>
      </c>
    </row>
    <row r="174" spans="2:65" s="15" customFormat="1">
      <c r="B174" s="190"/>
      <c r="D174" s="149" t="s">
        <v>1489</v>
      </c>
      <c r="E174" s="191" t="s">
        <v>1</v>
      </c>
      <c r="F174" s="192" t="s">
        <v>1549</v>
      </c>
      <c r="H174" s="193">
        <v>222.57400000000001</v>
      </c>
      <c r="I174" s="194"/>
      <c r="L174" s="190"/>
      <c r="M174" s="195"/>
      <c r="T174" s="196"/>
      <c r="AT174" s="191" t="s">
        <v>1489</v>
      </c>
      <c r="AU174" s="191" t="s">
        <v>90</v>
      </c>
      <c r="AV174" s="15" t="s">
        <v>298</v>
      </c>
      <c r="AW174" s="15" t="s">
        <v>36</v>
      </c>
      <c r="AX174" s="15" t="s">
        <v>81</v>
      </c>
      <c r="AY174" s="191" t="s">
        <v>299</v>
      </c>
    </row>
    <row r="175" spans="2:65" s="12" customFormat="1">
      <c r="B175" s="170"/>
      <c r="D175" s="149" t="s">
        <v>1489</v>
      </c>
      <c r="E175" s="171" t="s">
        <v>1</v>
      </c>
      <c r="F175" s="172" t="s">
        <v>3932</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E176" s="177" t="s">
        <v>1</v>
      </c>
      <c r="F176" s="178" t="s">
        <v>4349</v>
      </c>
      <c r="H176" s="179">
        <v>15.58</v>
      </c>
      <c r="I176" s="180"/>
      <c r="L176" s="176"/>
      <c r="M176" s="181"/>
      <c r="T176" s="182"/>
      <c r="AT176" s="177" t="s">
        <v>1489</v>
      </c>
      <c r="AU176" s="177" t="s">
        <v>90</v>
      </c>
      <c r="AV176" s="13" t="s">
        <v>90</v>
      </c>
      <c r="AW176" s="13" t="s">
        <v>36</v>
      </c>
      <c r="AX176" s="13" t="s">
        <v>81</v>
      </c>
      <c r="AY176" s="177" t="s">
        <v>299</v>
      </c>
    </row>
    <row r="177" spans="2:65" s="15" customFormat="1">
      <c r="B177" s="190"/>
      <c r="D177" s="149" t="s">
        <v>1489</v>
      </c>
      <c r="E177" s="191" t="s">
        <v>1</v>
      </c>
      <c r="F177" s="192" t="s">
        <v>1549</v>
      </c>
      <c r="H177" s="193">
        <v>15.58</v>
      </c>
      <c r="I177" s="194"/>
      <c r="L177" s="190"/>
      <c r="M177" s="195"/>
      <c r="T177" s="196"/>
      <c r="AT177" s="191" t="s">
        <v>1489</v>
      </c>
      <c r="AU177" s="191" t="s">
        <v>90</v>
      </c>
      <c r="AV177" s="15" t="s">
        <v>298</v>
      </c>
      <c r="AW177" s="15" t="s">
        <v>36</v>
      </c>
      <c r="AX177" s="15" t="s">
        <v>88</v>
      </c>
      <c r="AY177" s="191" t="s">
        <v>299</v>
      </c>
    </row>
    <row r="178" spans="2:65" s="1" customFormat="1" ht="33" customHeight="1">
      <c r="B178" s="32"/>
      <c r="C178" s="136" t="s">
        <v>337</v>
      </c>
      <c r="D178" s="136" t="s">
        <v>302</v>
      </c>
      <c r="E178" s="137" t="s">
        <v>1815</v>
      </c>
      <c r="F178" s="138" t="s">
        <v>1816</v>
      </c>
      <c r="G178" s="139" t="s">
        <v>1520</v>
      </c>
      <c r="H178" s="140">
        <v>151.35</v>
      </c>
      <c r="I178" s="141"/>
      <c r="J178" s="142">
        <f>ROUND(I178*H178,2)</f>
        <v>0</v>
      </c>
      <c r="K178" s="138" t="s">
        <v>3585</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4350</v>
      </c>
    </row>
    <row r="179" spans="2:65" s="12" customFormat="1">
      <c r="B179" s="170"/>
      <c r="D179" s="149" t="s">
        <v>1489</v>
      </c>
      <c r="E179" s="171" t="s">
        <v>1</v>
      </c>
      <c r="F179" s="172" t="s">
        <v>3910</v>
      </c>
      <c r="H179" s="171" t="s">
        <v>1</v>
      </c>
      <c r="I179" s="173"/>
      <c r="L179" s="170"/>
      <c r="M179" s="174"/>
      <c r="T179" s="175"/>
      <c r="AT179" s="171" t="s">
        <v>1489</v>
      </c>
      <c r="AU179" s="171" t="s">
        <v>90</v>
      </c>
      <c r="AV179" s="12" t="s">
        <v>88</v>
      </c>
      <c r="AW179" s="12" t="s">
        <v>36</v>
      </c>
      <c r="AX179" s="12" t="s">
        <v>81</v>
      </c>
      <c r="AY179" s="171" t="s">
        <v>299</v>
      </c>
    </row>
    <row r="180" spans="2:65" s="12" customFormat="1">
      <c r="B180" s="170"/>
      <c r="D180" s="149" t="s">
        <v>1489</v>
      </c>
      <c r="E180" s="171" t="s">
        <v>1</v>
      </c>
      <c r="F180" s="172" t="s">
        <v>3935</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E181" s="177" t="s">
        <v>1</v>
      </c>
      <c r="F181" s="178" t="s">
        <v>4351</v>
      </c>
      <c r="H181" s="179">
        <v>151.35</v>
      </c>
      <c r="I181" s="180"/>
      <c r="L181" s="176"/>
      <c r="M181" s="181"/>
      <c r="T181" s="182"/>
      <c r="AT181" s="177" t="s">
        <v>1489</v>
      </c>
      <c r="AU181" s="177" t="s">
        <v>90</v>
      </c>
      <c r="AV181" s="13" t="s">
        <v>90</v>
      </c>
      <c r="AW181" s="13" t="s">
        <v>36</v>
      </c>
      <c r="AX181" s="13" t="s">
        <v>81</v>
      </c>
      <c r="AY181" s="177" t="s">
        <v>299</v>
      </c>
    </row>
    <row r="182" spans="2:65" s="14" customFormat="1">
      <c r="B182" s="183"/>
      <c r="D182" s="149" t="s">
        <v>1489</v>
      </c>
      <c r="E182" s="184" t="s">
        <v>1</v>
      </c>
      <c r="F182" s="185" t="s">
        <v>1496</v>
      </c>
      <c r="H182" s="186">
        <v>151.35</v>
      </c>
      <c r="I182" s="187"/>
      <c r="L182" s="183"/>
      <c r="M182" s="188"/>
      <c r="T182" s="189"/>
      <c r="AT182" s="184" t="s">
        <v>1489</v>
      </c>
      <c r="AU182" s="184" t="s">
        <v>90</v>
      </c>
      <c r="AV182" s="14" t="s">
        <v>318</v>
      </c>
      <c r="AW182" s="14" t="s">
        <v>36</v>
      </c>
      <c r="AX182" s="14" t="s">
        <v>88</v>
      </c>
      <c r="AY182" s="184" t="s">
        <v>299</v>
      </c>
    </row>
    <row r="183" spans="2:65" s="1" customFormat="1" ht="21.75" customHeight="1">
      <c r="B183" s="32"/>
      <c r="C183" s="136" t="s">
        <v>342</v>
      </c>
      <c r="D183" s="136" t="s">
        <v>302</v>
      </c>
      <c r="E183" s="137" t="s">
        <v>3945</v>
      </c>
      <c r="F183" s="138" t="s">
        <v>3946</v>
      </c>
      <c r="G183" s="139" t="s">
        <v>375</v>
      </c>
      <c r="H183" s="140">
        <v>284.36599999999999</v>
      </c>
      <c r="I183" s="141"/>
      <c r="J183" s="142">
        <f>ROUND(I183*H183,2)</f>
        <v>0</v>
      </c>
      <c r="K183" s="138" t="s">
        <v>3585</v>
      </c>
      <c r="L183" s="32"/>
      <c r="M183" s="143" t="s">
        <v>1</v>
      </c>
      <c r="N183" s="144" t="s">
        <v>46</v>
      </c>
      <c r="P183" s="145">
        <f>O183*H183</f>
        <v>0</v>
      </c>
      <c r="Q183" s="145">
        <v>1.99E-3</v>
      </c>
      <c r="R183" s="145">
        <f>Q183*H183</f>
        <v>0.56588833999999999</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3554</v>
      </c>
    </row>
    <row r="184" spans="2:65" s="12" customFormat="1">
      <c r="B184" s="170"/>
      <c r="D184" s="149" t="s">
        <v>1489</v>
      </c>
      <c r="E184" s="171" t="s">
        <v>1</v>
      </c>
      <c r="F184" s="172" t="s">
        <v>4335</v>
      </c>
      <c r="H184" s="171" t="s">
        <v>1</v>
      </c>
      <c r="I184" s="173"/>
      <c r="L184" s="170"/>
      <c r="M184" s="174"/>
      <c r="T184" s="175"/>
      <c r="AT184" s="171" t="s">
        <v>1489</v>
      </c>
      <c r="AU184" s="171" t="s">
        <v>90</v>
      </c>
      <c r="AV184" s="12" t="s">
        <v>88</v>
      </c>
      <c r="AW184" s="12" t="s">
        <v>36</v>
      </c>
      <c r="AX184" s="12" t="s">
        <v>81</v>
      </c>
      <c r="AY184" s="171" t="s">
        <v>299</v>
      </c>
    </row>
    <row r="185" spans="2:65" s="12" customFormat="1">
      <c r="B185" s="170"/>
      <c r="D185" s="149" t="s">
        <v>1489</v>
      </c>
      <c r="E185" s="171" t="s">
        <v>1</v>
      </c>
      <c r="F185" s="172" t="s">
        <v>3914</v>
      </c>
      <c r="H185" s="171" t="s">
        <v>1</v>
      </c>
      <c r="I185" s="173"/>
      <c r="L185" s="170"/>
      <c r="M185" s="174"/>
      <c r="T185" s="175"/>
      <c r="AT185" s="171" t="s">
        <v>1489</v>
      </c>
      <c r="AU185" s="171" t="s">
        <v>90</v>
      </c>
      <c r="AV185" s="12" t="s">
        <v>88</v>
      </c>
      <c r="AW185" s="12" t="s">
        <v>36</v>
      </c>
      <c r="AX185" s="12" t="s">
        <v>81</v>
      </c>
      <c r="AY185" s="171" t="s">
        <v>299</v>
      </c>
    </row>
    <row r="186" spans="2:65" s="12" customFormat="1">
      <c r="B186" s="170"/>
      <c r="D186" s="149" t="s">
        <v>1489</v>
      </c>
      <c r="E186" s="171" t="s">
        <v>1</v>
      </c>
      <c r="F186" s="172" t="s">
        <v>3917</v>
      </c>
      <c r="H186" s="171" t="s">
        <v>1</v>
      </c>
      <c r="I186" s="173"/>
      <c r="L186" s="170"/>
      <c r="M186" s="174"/>
      <c r="T186" s="175"/>
      <c r="AT186" s="171" t="s">
        <v>1489</v>
      </c>
      <c r="AU186" s="171" t="s">
        <v>90</v>
      </c>
      <c r="AV186" s="12" t="s">
        <v>88</v>
      </c>
      <c r="AW186" s="12" t="s">
        <v>36</v>
      </c>
      <c r="AX186" s="12" t="s">
        <v>81</v>
      </c>
      <c r="AY186" s="171" t="s">
        <v>299</v>
      </c>
    </row>
    <row r="187" spans="2:65" s="13" customFormat="1" ht="20.399999999999999">
      <c r="B187" s="176"/>
      <c r="D187" s="149" t="s">
        <v>1489</v>
      </c>
      <c r="E187" s="177" t="s">
        <v>1</v>
      </c>
      <c r="F187" s="178" t="s">
        <v>4352</v>
      </c>
      <c r="H187" s="179">
        <v>140.19999999999999</v>
      </c>
      <c r="I187" s="180"/>
      <c r="L187" s="176"/>
      <c r="M187" s="181"/>
      <c r="T187" s="182"/>
      <c r="AT187" s="177" t="s">
        <v>1489</v>
      </c>
      <c r="AU187" s="177" t="s">
        <v>90</v>
      </c>
      <c r="AV187" s="13" t="s">
        <v>90</v>
      </c>
      <c r="AW187" s="13" t="s">
        <v>36</v>
      </c>
      <c r="AX187" s="13" t="s">
        <v>81</v>
      </c>
      <c r="AY187" s="177" t="s">
        <v>299</v>
      </c>
    </row>
    <row r="188" spans="2:65" s="13" customFormat="1" ht="20.399999999999999">
      <c r="B188" s="176"/>
      <c r="D188" s="149" t="s">
        <v>1489</v>
      </c>
      <c r="E188" s="177" t="s">
        <v>1</v>
      </c>
      <c r="F188" s="178" t="s">
        <v>4353</v>
      </c>
      <c r="H188" s="179">
        <v>69.400000000000006</v>
      </c>
      <c r="I188" s="180"/>
      <c r="L188" s="176"/>
      <c r="M188" s="181"/>
      <c r="T188" s="182"/>
      <c r="AT188" s="177" t="s">
        <v>1489</v>
      </c>
      <c r="AU188" s="177" t="s">
        <v>90</v>
      </c>
      <c r="AV188" s="13" t="s">
        <v>90</v>
      </c>
      <c r="AW188" s="13" t="s">
        <v>36</v>
      </c>
      <c r="AX188" s="13" t="s">
        <v>81</v>
      </c>
      <c r="AY188" s="177" t="s">
        <v>299</v>
      </c>
    </row>
    <row r="189" spans="2:65" s="12" customFormat="1">
      <c r="B189" s="170"/>
      <c r="D189" s="149" t="s">
        <v>1489</v>
      </c>
      <c r="E189" s="171" t="s">
        <v>1</v>
      </c>
      <c r="F189" s="172" t="s">
        <v>4347</v>
      </c>
      <c r="H189" s="171" t="s">
        <v>1</v>
      </c>
      <c r="I189" s="173"/>
      <c r="L189" s="170"/>
      <c r="M189" s="174"/>
      <c r="T189" s="175"/>
      <c r="AT189" s="171" t="s">
        <v>1489</v>
      </c>
      <c r="AU189" s="171" t="s">
        <v>90</v>
      </c>
      <c r="AV189" s="12" t="s">
        <v>88</v>
      </c>
      <c r="AW189" s="12" t="s">
        <v>36</v>
      </c>
      <c r="AX189" s="12" t="s">
        <v>81</v>
      </c>
      <c r="AY189" s="171" t="s">
        <v>299</v>
      </c>
    </row>
    <row r="190" spans="2:65" s="12" customFormat="1">
      <c r="B190" s="170"/>
      <c r="D190" s="149" t="s">
        <v>1489</v>
      </c>
      <c r="E190" s="171" t="s">
        <v>1</v>
      </c>
      <c r="F190" s="172" t="s">
        <v>3917</v>
      </c>
      <c r="H190" s="171" t="s">
        <v>1</v>
      </c>
      <c r="I190" s="173"/>
      <c r="L190" s="170"/>
      <c r="M190" s="174"/>
      <c r="T190" s="175"/>
      <c r="AT190" s="171" t="s">
        <v>1489</v>
      </c>
      <c r="AU190" s="171" t="s">
        <v>90</v>
      </c>
      <c r="AV190" s="12" t="s">
        <v>88</v>
      </c>
      <c r="AW190" s="12" t="s">
        <v>36</v>
      </c>
      <c r="AX190" s="12" t="s">
        <v>81</v>
      </c>
      <c r="AY190" s="171" t="s">
        <v>299</v>
      </c>
    </row>
    <row r="191" spans="2:65" s="13" customFormat="1" ht="20.399999999999999">
      <c r="B191" s="176"/>
      <c r="D191" s="149" t="s">
        <v>1489</v>
      </c>
      <c r="E191" s="177" t="s">
        <v>1</v>
      </c>
      <c r="F191" s="178" t="s">
        <v>4354</v>
      </c>
      <c r="H191" s="179">
        <v>74.766000000000005</v>
      </c>
      <c r="I191" s="180"/>
      <c r="L191" s="176"/>
      <c r="M191" s="181"/>
      <c r="T191" s="182"/>
      <c r="AT191" s="177" t="s">
        <v>1489</v>
      </c>
      <c r="AU191" s="177" t="s">
        <v>90</v>
      </c>
      <c r="AV191" s="13" t="s">
        <v>90</v>
      </c>
      <c r="AW191" s="13" t="s">
        <v>36</v>
      </c>
      <c r="AX191" s="13" t="s">
        <v>81</v>
      </c>
      <c r="AY191" s="177" t="s">
        <v>299</v>
      </c>
    </row>
    <row r="192" spans="2:65" s="15" customFormat="1">
      <c r="B192" s="190"/>
      <c r="D192" s="149" t="s">
        <v>1489</v>
      </c>
      <c r="E192" s="191" t="s">
        <v>1</v>
      </c>
      <c r="F192" s="192" t="s">
        <v>1549</v>
      </c>
      <c r="H192" s="193">
        <v>284.36599999999999</v>
      </c>
      <c r="I192" s="194"/>
      <c r="L192" s="190"/>
      <c r="M192" s="195"/>
      <c r="T192" s="196"/>
      <c r="AT192" s="191" t="s">
        <v>1489</v>
      </c>
      <c r="AU192" s="191" t="s">
        <v>90</v>
      </c>
      <c r="AV192" s="15" t="s">
        <v>298</v>
      </c>
      <c r="AW192" s="15" t="s">
        <v>36</v>
      </c>
      <c r="AX192" s="15" t="s">
        <v>81</v>
      </c>
      <c r="AY192" s="191" t="s">
        <v>299</v>
      </c>
    </row>
    <row r="193" spans="2:65" s="14" customFormat="1">
      <c r="B193" s="183"/>
      <c r="D193" s="149" t="s">
        <v>1489</v>
      </c>
      <c r="E193" s="184" t="s">
        <v>1</v>
      </c>
      <c r="F193" s="185" t="s">
        <v>1496</v>
      </c>
      <c r="H193" s="186">
        <v>284.36599999999999</v>
      </c>
      <c r="I193" s="187"/>
      <c r="L193" s="183"/>
      <c r="M193" s="188"/>
      <c r="T193" s="189"/>
      <c r="AT193" s="184" t="s">
        <v>1489</v>
      </c>
      <c r="AU193" s="184" t="s">
        <v>90</v>
      </c>
      <c r="AV193" s="14" t="s">
        <v>318</v>
      </c>
      <c r="AW193" s="14" t="s">
        <v>36</v>
      </c>
      <c r="AX193" s="14" t="s">
        <v>88</v>
      </c>
      <c r="AY193" s="184" t="s">
        <v>299</v>
      </c>
    </row>
    <row r="194" spans="2:65" s="1" customFormat="1" ht="24.15" customHeight="1">
      <c r="B194" s="32"/>
      <c r="C194" s="136" t="s">
        <v>347</v>
      </c>
      <c r="D194" s="136" t="s">
        <v>302</v>
      </c>
      <c r="E194" s="137" t="s">
        <v>3960</v>
      </c>
      <c r="F194" s="138" t="s">
        <v>3961</v>
      </c>
      <c r="G194" s="139" t="s">
        <v>375</v>
      </c>
      <c r="H194" s="140">
        <v>284.36599999999999</v>
      </c>
      <c r="I194" s="141"/>
      <c r="J194" s="142">
        <f>ROUND(I194*H194,2)</f>
        <v>0</v>
      </c>
      <c r="K194" s="138" t="s">
        <v>3585</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3555</v>
      </c>
    </row>
    <row r="195" spans="2:65" s="13" customFormat="1">
      <c r="B195" s="176"/>
      <c r="D195" s="149" t="s">
        <v>1489</v>
      </c>
      <c r="E195" s="177" t="s">
        <v>1</v>
      </c>
      <c r="F195" s="178" t="s">
        <v>4355</v>
      </c>
      <c r="H195" s="179">
        <v>284.36599999999999</v>
      </c>
      <c r="I195" s="180"/>
      <c r="L195" s="176"/>
      <c r="M195" s="181"/>
      <c r="T195" s="182"/>
      <c r="AT195" s="177" t="s">
        <v>1489</v>
      </c>
      <c r="AU195" s="177" t="s">
        <v>90</v>
      </c>
      <c r="AV195" s="13" t="s">
        <v>90</v>
      </c>
      <c r="AW195" s="13" t="s">
        <v>36</v>
      </c>
      <c r="AX195" s="13" t="s">
        <v>88</v>
      </c>
      <c r="AY195" s="177" t="s">
        <v>299</v>
      </c>
    </row>
    <row r="196" spans="2:65" s="1" customFormat="1" ht="37.950000000000003" customHeight="1">
      <c r="B196" s="32"/>
      <c r="C196" s="136" t="s">
        <v>351</v>
      </c>
      <c r="D196" s="136" t="s">
        <v>302</v>
      </c>
      <c r="E196" s="137" t="s">
        <v>1608</v>
      </c>
      <c r="F196" s="138" t="s">
        <v>1609</v>
      </c>
      <c r="G196" s="139" t="s">
        <v>1520</v>
      </c>
      <c r="H196" s="140">
        <v>85.242000000000004</v>
      </c>
      <c r="I196" s="141"/>
      <c r="J196" s="142">
        <f>ROUND(I196*H196,2)</f>
        <v>0</v>
      </c>
      <c r="K196" s="138" t="s">
        <v>3585</v>
      </c>
      <c r="L196" s="32"/>
      <c r="M196" s="143" t="s">
        <v>1</v>
      </c>
      <c r="N196" s="144" t="s">
        <v>46</v>
      </c>
      <c r="P196" s="145">
        <f>O196*H196</f>
        <v>0</v>
      </c>
      <c r="Q196" s="145">
        <v>0</v>
      </c>
      <c r="R196" s="145">
        <f>Q196*H196</f>
        <v>0</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4356</v>
      </c>
    </row>
    <row r="197" spans="2:65" s="12" customFormat="1" ht="20.399999999999999">
      <c r="B197" s="170"/>
      <c r="D197" s="149" t="s">
        <v>1489</v>
      </c>
      <c r="E197" s="171" t="s">
        <v>1</v>
      </c>
      <c r="F197" s="172" t="s">
        <v>4357</v>
      </c>
      <c r="H197" s="171" t="s">
        <v>1</v>
      </c>
      <c r="I197" s="173"/>
      <c r="L197" s="170"/>
      <c r="M197" s="174"/>
      <c r="T197" s="175"/>
      <c r="AT197" s="171" t="s">
        <v>1489</v>
      </c>
      <c r="AU197" s="171" t="s">
        <v>90</v>
      </c>
      <c r="AV197" s="12" t="s">
        <v>88</v>
      </c>
      <c r="AW197" s="12" t="s">
        <v>36</v>
      </c>
      <c r="AX197" s="12" t="s">
        <v>81</v>
      </c>
      <c r="AY197" s="171" t="s">
        <v>299</v>
      </c>
    </row>
    <row r="198" spans="2:65" s="13" customFormat="1" ht="20.399999999999999">
      <c r="B198" s="176"/>
      <c r="D198" s="149" t="s">
        <v>1489</v>
      </c>
      <c r="E198" s="177" t="s">
        <v>1</v>
      </c>
      <c r="F198" s="178" t="s">
        <v>4358</v>
      </c>
      <c r="H198" s="179">
        <v>14.018000000000001</v>
      </c>
      <c r="I198" s="180"/>
      <c r="L198" s="176"/>
      <c r="M198" s="181"/>
      <c r="T198" s="182"/>
      <c r="AT198" s="177" t="s">
        <v>1489</v>
      </c>
      <c r="AU198" s="177" t="s">
        <v>90</v>
      </c>
      <c r="AV198" s="13" t="s">
        <v>90</v>
      </c>
      <c r="AW198" s="13" t="s">
        <v>36</v>
      </c>
      <c r="AX198" s="13" t="s">
        <v>81</v>
      </c>
      <c r="AY198" s="177" t="s">
        <v>299</v>
      </c>
    </row>
    <row r="199" spans="2:65" s="15" customFormat="1">
      <c r="B199" s="190"/>
      <c r="D199" s="149" t="s">
        <v>1489</v>
      </c>
      <c r="E199" s="191" t="s">
        <v>1</v>
      </c>
      <c r="F199" s="192" t="s">
        <v>1549</v>
      </c>
      <c r="H199" s="193">
        <v>14.018000000000001</v>
      </c>
      <c r="I199" s="194"/>
      <c r="L199" s="190"/>
      <c r="M199" s="195"/>
      <c r="T199" s="196"/>
      <c r="AT199" s="191" t="s">
        <v>1489</v>
      </c>
      <c r="AU199" s="191" t="s">
        <v>90</v>
      </c>
      <c r="AV199" s="15" t="s">
        <v>298</v>
      </c>
      <c r="AW199" s="15" t="s">
        <v>36</v>
      </c>
      <c r="AX199" s="15" t="s">
        <v>81</v>
      </c>
      <c r="AY199" s="191" t="s">
        <v>299</v>
      </c>
    </row>
    <row r="200" spans="2:65" s="12" customFormat="1">
      <c r="B200" s="170"/>
      <c r="D200" s="149" t="s">
        <v>1489</v>
      </c>
      <c r="E200" s="171" t="s">
        <v>1</v>
      </c>
      <c r="F200" s="172" t="s">
        <v>3965</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E201" s="177" t="s">
        <v>1</v>
      </c>
      <c r="F201" s="178" t="s">
        <v>4359</v>
      </c>
      <c r="H201" s="179">
        <v>92.099000000000004</v>
      </c>
      <c r="I201" s="180"/>
      <c r="L201" s="176"/>
      <c r="M201" s="181"/>
      <c r="T201" s="182"/>
      <c r="AT201" s="177" t="s">
        <v>1489</v>
      </c>
      <c r="AU201" s="177" t="s">
        <v>90</v>
      </c>
      <c r="AV201" s="13" t="s">
        <v>90</v>
      </c>
      <c r="AW201" s="13" t="s">
        <v>36</v>
      </c>
      <c r="AX201" s="13" t="s">
        <v>81</v>
      </c>
      <c r="AY201" s="177" t="s">
        <v>299</v>
      </c>
    </row>
    <row r="202" spans="2:65" s="15" customFormat="1">
      <c r="B202" s="190"/>
      <c r="D202" s="149" t="s">
        <v>1489</v>
      </c>
      <c r="E202" s="191" t="s">
        <v>1</v>
      </c>
      <c r="F202" s="192" t="s">
        <v>1549</v>
      </c>
      <c r="H202" s="193">
        <v>92.099000000000004</v>
      </c>
      <c r="I202" s="194"/>
      <c r="L202" s="190"/>
      <c r="M202" s="195"/>
      <c r="T202" s="196"/>
      <c r="AT202" s="191" t="s">
        <v>1489</v>
      </c>
      <c r="AU202" s="191" t="s">
        <v>90</v>
      </c>
      <c r="AV202" s="15" t="s">
        <v>298</v>
      </c>
      <c r="AW202" s="15" t="s">
        <v>36</v>
      </c>
      <c r="AX202" s="15" t="s">
        <v>81</v>
      </c>
      <c r="AY202" s="191" t="s">
        <v>299</v>
      </c>
    </row>
    <row r="203" spans="2:65" s="12" customFormat="1" ht="20.399999999999999">
      <c r="B203" s="170"/>
      <c r="D203" s="149" t="s">
        <v>1489</v>
      </c>
      <c r="E203" s="171" t="s">
        <v>1</v>
      </c>
      <c r="F203" s="172" t="s">
        <v>3967</v>
      </c>
      <c r="H203" s="171" t="s">
        <v>1</v>
      </c>
      <c r="I203" s="173"/>
      <c r="L203" s="170"/>
      <c r="M203" s="174"/>
      <c r="T203" s="175"/>
      <c r="AT203" s="171" t="s">
        <v>1489</v>
      </c>
      <c r="AU203" s="171" t="s">
        <v>90</v>
      </c>
      <c r="AV203" s="12" t="s">
        <v>88</v>
      </c>
      <c r="AW203" s="12" t="s">
        <v>36</v>
      </c>
      <c r="AX203" s="12" t="s">
        <v>81</v>
      </c>
      <c r="AY203" s="171" t="s">
        <v>299</v>
      </c>
    </row>
    <row r="204" spans="2:65" s="13" customFormat="1">
      <c r="B204" s="176"/>
      <c r="D204" s="149" t="s">
        <v>1489</v>
      </c>
      <c r="E204" s="177" t="s">
        <v>1</v>
      </c>
      <c r="F204" s="178" t="s">
        <v>4360</v>
      </c>
      <c r="H204" s="179">
        <v>28.603000000000002</v>
      </c>
      <c r="I204" s="180"/>
      <c r="L204" s="176"/>
      <c r="M204" s="181"/>
      <c r="T204" s="182"/>
      <c r="AT204" s="177" t="s">
        <v>1489</v>
      </c>
      <c r="AU204" s="177" t="s">
        <v>90</v>
      </c>
      <c r="AV204" s="13" t="s">
        <v>90</v>
      </c>
      <c r="AW204" s="13" t="s">
        <v>36</v>
      </c>
      <c r="AX204" s="13" t="s">
        <v>81</v>
      </c>
      <c r="AY204" s="177" t="s">
        <v>299</v>
      </c>
    </row>
    <row r="205" spans="2:65" s="15" customFormat="1">
      <c r="B205" s="190"/>
      <c r="D205" s="149" t="s">
        <v>1489</v>
      </c>
      <c r="E205" s="191" t="s">
        <v>1</v>
      </c>
      <c r="F205" s="192" t="s">
        <v>1549</v>
      </c>
      <c r="H205" s="193">
        <v>28.603000000000002</v>
      </c>
      <c r="I205" s="194"/>
      <c r="L205" s="190"/>
      <c r="M205" s="195"/>
      <c r="T205" s="196"/>
      <c r="AT205" s="191" t="s">
        <v>1489</v>
      </c>
      <c r="AU205" s="191" t="s">
        <v>90</v>
      </c>
      <c r="AV205" s="15" t="s">
        <v>298</v>
      </c>
      <c r="AW205" s="15" t="s">
        <v>36</v>
      </c>
      <c r="AX205" s="15" t="s">
        <v>81</v>
      </c>
      <c r="AY205" s="191" t="s">
        <v>299</v>
      </c>
    </row>
    <row r="206" spans="2:65" s="12" customFormat="1">
      <c r="B206" s="170"/>
      <c r="D206" s="149" t="s">
        <v>1489</v>
      </c>
      <c r="E206" s="171" t="s">
        <v>1</v>
      </c>
      <c r="F206" s="172" t="s">
        <v>3969</v>
      </c>
      <c r="H206" s="171" t="s">
        <v>1</v>
      </c>
      <c r="I206" s="173"/>
      <c r="L206" s="170"/>
      <c r="M206" s="174"/>
      <c r="T206" s="175"/>
      <c r="AT206" s="171" t="s">
        <v>1489</v>
      </c>
      <c r="AU206" s="171" t="s">
        <v>90</v>
      </c>
      <c r="AV206" s="12" t="s">
        <v>88</v>
      </c>
      <c r="AW206" s="12" t="s">
        <v>36</v>
      </c>
      <c r="AX206" s="12" t="s">
        <v>81</v>
      </c>
      <c r="AY206" s="171" t="s">
        <v>299</v>
      </c>
    </row>
    <row r="207" spans="2:65" s="13" customFormat="1">
      <c r="B207" s="176"/>
      <c r="D207" s="149" t="s">
        <v>1489</v>
      </c>
      <c r="E207" s="177" t="s">
        <v>1</v>
      </c>
      <c r="F207" s="178" t="s">
        <v>4361</v>
      </c>
      <c r="H207" s="179">
        <v>85.242000000000004</v>
      </c>
      <c r="I207" s="180"/>
      <c r="L207" s="176"/>
      <c r="M207" s="181"/>
      <c r="T207" s="182"/>
      <c r="AT207" s="177" t="s">
        <v>1489</v>
      </c>
      <c r="AU207" s="177" t="s">
        <v>90</v>
      </c>
      <c r="AV207" s="13" t="s">
        <v>90</v>
      </c>
      <c r="AW207" s="13" t="s">
        <v>36</v>
      </c>
      <c r="AX207" s="13" t="s">
        <v>81</v>
      </c>
      <c r="AY207" s="177" t="s">
        <v>299</v>
      </c>
    </row>
    <row r="208" spans="2:65" s="15" customFormat="1">
      <c r="B208" s="190"/>
      <c r="D208" s="149" t="s">
        <v>1489</v>
      </c>
      <c r="E208" s="191" t="s">
        <v>1</v>
      </c>
      <c r="F208" s="192" t="s">
        <v>1549</v>
      </c>
      <c r="H208" s="193">
        <v>85.242000000000004</v>
      </c>
      <c r="I208" s="194"/>
      <c r="L208" s="190"/>
      <c r="M208" s="195"/>
      <c r="T208" s="196"/>
      <c r="AT208" s="191" t="s">
        <v>1489</v>
      </c>
      <c r="AU208" s="191" t="s">
        <v>90</v>
      </c>
      <c r="AV208" s="15" t="s">
        <v>298</v>
      </c>
      <c r="AW208" s="15" t="s">
        <v>36</v>
      </c>
      <c r="AX208" s="15" t="s">
        <v>88</v>
      </c>
      <c r="AY208" s="191" t="s">
        <v>299</v>
      </c>
    </row>
    <row r="209" spans="2:65" s="1" customFormat="1" ht="37.950000000000003" customHeight="1">
      <c r="B209" s="32"/>
      <c r="C209" s="136" t="s">
        <v>8</v>
      </c>
      <c r="D209" s="136" t="s">
        <v>302</v>
      </c>
      <c r="E209" s="137" t="s">
        <v>1613</v>
      </c>
      <c r="F209" s="138" t="s">
        <v>1614</v>
      </c>
      <c r="G209" s="139" t="s">
        <v>1520</v>
      </c>
      <c r="H209" s="140">
        <v>181.14</v>
      </c>
      <c r="I209" s="141"/>
      <c r="J209" s="142">
        <f>ROUND(I209*H209,2)</f>
        <v>0</v>
      </c>
      <c r="K209" s="138" t="s">
        <v>3585</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4362</v>
      </c>
    </row>
    <row r="210" spans="2:65" s="12" customFormat="1">
      <c r="B210" s="170"/>
      <c r="D210" s="149" t="s">
        <v>1489</v>
      </c>
      <c r="E210" s="171" t="s">
        <v>1</v>
      </c>
      <c r="F210" s="172" t="s">
        <v>4363</v>
      </c>
      <c r="H210" s="171" t="s">
        <v>1</v>
      </c>
      <c r="I210" s="173"/>
      <c r="L210" s="170"/>
      <c r="M210" s="174"/>
      <c r="T210" s="175"/>
      <c r="AT210" s="171" t="s">
        <v>1489</v>
      </c>
      <c r="AU210" s="171" t="s">
        <v>90</v>
      </c>
      <c r="AV210" s="12" t="s">
        <v>88</v>
      </c>
      <c r="AW210" s="12" t="s">
        <v>36</v>
      </c>
      <c r="AX210" s="12" t="s">
        <v>81</v>
      </c>
      <c r="AY210" s="171" t="s">
        <v>299</v>
      </c>
    </row>
    <row r="211" spans="2:65" s="13" customFormat="1" ht="20.399999999999999">
      <c r="B211" s="176"/>
      <c r="D211" s="149" t="s">
        <v>1489</v>
      </c>
      <c r="E211" s="177" t="s">
        <v>1</v>
      </c>
      <c r="F211" s="178" t="s">
        <v>4364</v>
      </c>
      <c r="H211" s="179">
        <v>29.789000000000001</v>
      </c>
      <c r="I211" s="180"/>
      <c r="L211" s="176"/>
      <c r="M211" s="181"/>
      <c r="T211" s="182"/>
      <c r="AT211" s="177" t="s">
        <v>1489</v>
      </c>
      <c r="AU211" s="177" t="s">
        <v>90</v>
      </c>
      <c r="AV211" s="13" t="s">
        <v>90</v>
      </c>
      <c r="AW211" s="13" t="s">
        <v>36</v>
      </c>
      <c r="AX211" s="13" t="s">
        <v>81</v>
      </c>
      <c r="AY211" s="177" t="s">
        <v>299</v>
      </c>
    </row>
    <row r="212" spans="2:65" s="15" customFormat="1">
      <c r="B212" s="190"/>
      <c r="D212" s="149" t="s">
        <v>1489</v>
      </c>
      <c r="E212" s="191" t="s">
        <v>1</v>
      </c>
      <c r="F212" s="192" t="s">
        <v>1549</v>
      </c>
      <c r="H212" s="193">
        <v>29.789000000000001</v>
      </c>
      <c r="I212" s="194"/>
      <c r="L212" s="190"/>
      <c r="M212" s="195"/>
      <c r="T212" s="196"/>
      <c r="AT212" s="191" t="s">
        <v>1489</v>
      </c>
      <c r="AU212" s="191" t="s">
        <v>90</v>
      </c>
      <c r="AV212" s="15" t="s">
        <v>298</v>
      </c>
      <c r="AW212" s="15" t="s">
        <v>36</v>
      </c>
      <c r="AX212" s="15" t="s">
        <v>81</v>
      </c>
      <c r="AY212" s="191" t="s">
        <v>299</v>
      </c>
    </row>
    <row r="213" spans="2:65" s="12" customFormat="1">
      <c r="B213" s="170"/>
      <c r="D213" s="149" t="s">
        <v>1489</v>
      </c>
      <c r="E213" s="171" t="s">
        <v>1</v>
      </c>
      <c r="F213" s="172" t="s">
        <v>3965</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E214" s="177" t="s">
        <v>1</v>
      </c>
      <c r="F214" s="178" t="s">
        <v>4359</v>
      </c>
      <c r="H214" s="179">
        <v>92.099000000000004</v>
      </c>
      <c r="I214" s="180"/>
      <c r="L214" s="176"/>
      <c r="M214" s="181"/>
      <c r="T214" s="182"/>
      <c r="AT214" s="177" t="s">
        <v>1489</v>
      </c>
      <c r="AU214" s="177" t="s">
        <v>90</v>
      </c>
      <c r="AV214" s="13" t="s">
        <v>90</v>
      </c>
      <c r="AW214" s="13" t="s">
        <v>36</v>
      </c>
      <c r="AX214" s="13" t="s">
        <v>81</v>
      </c>
      <c r="AY214" s="177" t="s">
        <v>299</v>
      </c>
    </row>
    <row r="215" spans="2:65" s="15" customFormat="1">
      <c r="B215" s="190"/>
      <c r="D215" s="149" t="s">
        <v>1489</v>
      </c>
      <c r="E215" s="191" t="s">
        <v>1</v>
      </c>
      <c r="F215" s="192" t="s">
        <v>1549</v>
      </c>
      <c r="H215" s="193">
        <v>92.099000000000004</v>
      </c>
      <c r="I215" s="194"/>
      <c r="L215" s="190"/>
      <c r="M215" s="195"/>
      <c r="T215" s="196"/>
      <c r="AT215" s="191" t="s">
        <v>1489</v>
      </c>
      <c r="AU215" s="191" t="s">
        <v>90</v>
      </c>
      <c r="AV215" s="15" t="s">
        <v>298</v>
      </c>
      <c r="AW215" s="15" t="s">
        <v>36</v>
      </c>
      <c r="AX215" s="15" t="s">
        <v>81</v>
      </c>
      <c r="AY215" s="191" t="s">
        <v>299</v>
      </c>
    </row>
    <row r="216" spans="2:65" s="12" customFormat="1" ht="20.399999999999999">
      <c r="B216" s="170"/>
      <c r="D216" s="149" t="s">
        <v>1489</v>
      </c>
      <c r="E216" s="171" t="s">
        <v>1</v>
      </c>
      <c r="F216" s="172" t="s">
        <v>4365</v>
      </c>
      <c r="H216" s="171" t="s">
        <v>1</v>
      </c>
      <c r="I216" s="173"/>
      <c r="L216" s="170"/>
      <c r="M216" s="174"/>
      <c r="T216" s="175"/>
      <c r="AT216" s="171" t="s">
        <v>1489</v>
      </c>
      <c r="AU216" s="171" t="s">
        <v>90</v>
      </c>
      <c r="AV216" s="12" t="s">
        <v>88</v>
      </c>
      <c r="AW216" s="12" t="s">
        <v>36</v>
      </c>
      <c r="AX216" s="12" t="s">
        <v>81</v>
      </c>
      <c r="AY216" s="171" t="s">
        <v>299</v>
      </c>
    </row>
    <row r="217" spans="2:65" s="13" customFormat="1">
      <c r="B217" s="176"/>
      <c r="D217" s="149" t="s">
        <v>1489</v>
      </c>
      <c r="E217" s="177" t="s">
        <v>1</v>
      </c>
      <c r="F217" s="178" t="s">
        <v>4366</v>
      </c>
      <c r="H217" s="179">
        <v>60.780999999999999</v>
      </c>
      <c r="I217" s="180"/>
      <c r="L217" s="176"/>
      <c r="M217" s="181"/>
      <c r="T217" s="182"/>
      <c r="AT217" s="177" t="s">
        <v>1489</v>
      </c>
      <c r="AU217" s="177" t="s">
        <v>90</v>
      </c>
      <c r="AV217" s="13" t="s">
        <v>90</v>
      </c>
      <c r="AW217" s="13" t="s">
        <v>36</v>
      </c>
      <c r="AX217" s="13" t="s">
        <v>81</v>
      </c>
      <c r="AY217" s="177" t="s">
        <v>299</v>
      </c>
    </row>
    <row r="218" spans="2:65" s="15" customFormat="1">
      <c r="B218" s="190"/>
      <c r="D218" s="149" t="s">
        <v>1489</v>
      </c>
      <c r="E218" s="191" t="s">
        <v>1</v>
      </c>
      <c r="F218" s="192" t="s">
        <v>1549</v>
      </c>
      <c r="H218" s="193">
        <v>60.780999999999999</v>
      </c>
      <c r="I218" s="194"/>
      <c r="L218" s="190"/>
      <c r="M218" s="195"/>
      <c r="T218" s="196"/>
      <c r="AT218" s="191" t="s">
        <v>1489</v>
      </c>
      <c r="AU218" s="191" t="s">
        <v>90</v>
      </c>
      <c r="AV218" s="15" t="s">
        <v>298</v>
      </c>
      <c r="AW218" s="15" t="s">
        <v>36</v>
      </c>
      <c r="AX218" s="15" t="s">
        <v>81</v>
      </c>
      <c r="AY218" s="191" t="s">
        <v>299</v>
      </c>
    </row>
    <row r="219" spans="2:65" s="12" customFormat="1">
      <c r="B219" s="170"/>
      <c r="D219" s="149" t="s">
        <v>1489</v>
      </c>
      <c r="E219" s="171" t="s">
        <v>1</v>
      </c>
      <c r="F219" s="172" t="s">
        <v>3965</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3966</v>
      </c>
      <c r="H220" s="179">
        <v>724.654</v>
      </c>
      <c r="I220" s="180"/>
      <c r="L220" s="176"/>
      <c r="M220" s="181"/>
      <c r="T220" s="182"/>
      <c r="AT220" s="177" t="s">
        <v>1489</v>
      </c>
      <c r="AU220" s="177" t="s">
        <v>90</v>
      </c>
      <c r="AV220" s="13" t="s">
        <v>90</v>
      </c>
      <c r="AW220" s="13" t="s">
        <v>36</v>
      </c>
      <c r="AX220" s="13" t="s">
        <v>81</v>
      </c>
      <c r="AY220" s="177" t="s">
        <v>299</v>
      </c>
    </row>
    <row r="221" spans="2:65" s="15" customFormat="1">
      <c r="B221" s="190"/>
      <c r="D221" s="149" t="s">
        <v>1489</v>
      </c>
      <c r="E221" s="191" t="s">
        <v>1</v>
      </c>
      <c r="F221" s="192" t="s">
        <v>1549</v>
      </c>
      <c r="H221" s="193">
        <v>724.654</v>
      </c>
      <c r="I221" s="194"/>
      <c r="L221" s="190"/>
      <c r="M221" s="195"/>
      <c r="T221" s="196"/>
      <c r="AT221" s="191" t="s">
        <v>1489</v>
      </c>
      <c r="AU221" s="191" t="s">
        <v>90</v>
      </c>
      <c r="AV221" s="15" t="s">
        <v>298</v>
      </c>
      <c r="AW221" s="15" t="s">
        <v>36</v>
      </c>
      <c r="AX221" s="15" t="s">
        <v>81</v>
      </c>
      <c r="AY221" s="191" t="s">
        <v>299</v>
      </c>
    </row>
    <row r="222" spans="2:65" s="12" customFormat="1" ht="20.399999999999999">
      <c r="B222" s="170"/>
      <c r="D222" s="149" t="s">
        <v>1489</v>
      </c>
      <c r="E222" s="171" t="s">
        <v>1</v>
      </c>
      <c r="F222" s="172" t="s">
        <v>3972</v>
      </c>
      <c r="H222" s="171" t="s">
        <v>1</v>
      </c>
      <c r="I222" s="173"/>
      <c r="L222" s="170"/>
      <c r="M222" s="174"/>
      <c r="T222" s="175"/>
      <c r="AT222" s="171" t="s">
        <v>1489</v>
      </c>
      <c r="AU222" s="171" t="s">
        <v>90</v>
      </c>
      <c r="AV222" s="12" t="s">
        <v>88</v>
      </c>
      <c r="AW222" s="12" t="s">
        <v>36</v>
      </c>
      <c r="AX222" s="12" t="s">
        <v>81</v>
      </c>
      <c r="AY222" s="171" t="s">
        <v>299</v>
      </c>
    </row>
    <row r="223" spans="2:65" s="13" customFormat="1">
      <c r="B223" s="176"/>
      <c r="D223" s="149" t="s">
        <v>1489</v>
      </c>
      <c r="E223" s="177" t="s">
        <v>1</v>
      </c>
      <c r="F223" s="178" t="s">
        <v>3973</v>
      </c>
      <c r="H223" s="179">
        <v>414.61700000000002</v>
      </c>
      <c r="I223" s="180"/>
      <c r="L223" s="176"/>
      <c r="M223" s="181"/>
      <c r="T223" s="182"/>
      <c r="AT223" s="177" t="s">
        <v>1489</v>
      </c>
      <c r="AU223" s="177" t="s">
        <v>90</v>
      </c>
      <c r="AV223" s="13" t="s">
        <v>90</v>
      </c>
      <c r="AW223" s="13" t="s">
        <v>36</v>
      </c>
      <c r="AX223" s="13" t="s">
        <v>81</v>
      </c>
      <c r="AY223" s="177" t="s">
        <v>299</v>
      </c>
    </row>
    <row r="224" spans="2:65" s="15" customFormat="1">
      <c r="B224" s="190"/>
      <c r="D224" s="149" t="s">
        <v>1489</v>
      </c>
      <c r="E224" s="191" t="s">
        <v>1</v>
      </c>
      <c r="F224" s="192" t="s">
        <v>1549</v>
      </c>
      <c r="H224" s="193">
        <v>414.61700000000002</v>
      </c>
      <c r="I224" s="194"/>
      <c r="L224" s="190"/>
      <c r="M224" s="195"/>
      <c r="T224" s="196"/>
      <c r="AT224" s="191" t="s">
        <v>1489</v>
      </c>
      <c r="AU224" s="191" t="s">
        <v>90</v>
      </c>
      <c r="AV224" s="15" t="s">
        <v>298</v>
      </c>
      <c r="AW224" s="15" t="s">
        <v>36</v>
      </c>
      <c r="AX224" s="15" t="s">
        <v>81</v>
      </c>
      <c r="AY224" s="191" t="s">
        <v>299</v>
      </c>
    </row>
    <row r="225" spans="2:65" s="12" customFormat="1">
      <c r="B225" s="170"/>
      <c r="D225" s="149" t="s">
        <v>1489</v>
      </c>
      <c r="E225" s="171" t="s">
        <v>1</v>
      </c>
      <c r="F225" s="172" t="s">
        <v>3969</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4367</v>
      </c>
      <c r="H226" s="179">
        <v>181.14</v>
      </c>
      <c r="I226" s="180"/>
      <c r="L226" s="176"/>
      <c r="M226" s="181"/>
      <c r="T226" s="182"/>
      <c r="AT226" s="177" t="s">
        <v>1489</v>
      </c>
      <c r="AU226" s="177" t="s">
        <v>90</v>
      </c>
      <c r="AV226" s="13" t="s">
        <v>90</v>
      </c>
      <c r="AW226" s="13" t="s">
        <v>36</v>
      </c>
      <c r="AX226" s="13" t="s">
        <v>81</v>
      </c>
      <c r="AY226" s="177" t="s">
        <v>299</v>
      </c>
    </row>
    <row r="227" spans="2:65" s="15" customFormat="1">
      <c r="B227" s="190"/>
      <c r="D227" s="149" t="s">
        <v>1489</v>
      </c>
      <c r="E227" s="191" t="s">
        <v>1</v>
      </c>
      <c r="F227" s="192" t="s">
        <v>1549</v>
      </c>
      <c r="H227" s="193">
        <v>181.14</v>
      </c>
      <c r="I227" s="194"/>
      <c r="L227" s="190"/>
      <c r="M227" s="195"/>
      <c r="T227" s="196"/>
      <c r="AT227" s="191" t="s">
        <v>1489</v>
      </c>
      <c r="AU227" s="191" t="s">
        <v>90</v>
      </c>
      <c r="AV227" s="15" t="s">
        <v>298</v>
      </c>
      <c r="AW227" s="15" t="s">
        <v>36</v>
      </c>
      <c r="AX227" s="15" t="s">
        <v>88</v>
      </c>
      <c r="AY227" s="191" t="s">
        <v>299</v>
      </c>
    </row>
    <row r="228" spans="2:65" s="1" customFormat="1" ht="37.950000000000003" customHeight="1">
      <c r="B228" s="32"/>
      <c r="C228" s="136" t="s">
        <v>362</v>
      </c>
      <c r="D228" s="136" t="s">
        <v>302</v>
      </c>
      <c r="E228" s="137" t="s">
        <v>3395</v>
      </c>
      <c r="F228" s="138" t="s">
        <v>3396</v>
      </c>
      <c r="G228" s="139" t="s">
        <v>1520</v>
      </c>
      <c r="H228" s="140">
        <v>28.603000000000002</v>
      </c>
      <c r="I228" s="141"/>
      <c r="J228" s="142">
        <f>ROUND(I228*H228,2)</f>
        <v>0</v>
      </c>
      <c r="K228" s="138" t="s">
        <v>3585</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4368</v>
      </c>
    </row>
    <row r="229" spans="2:65" s="12" customFormat="1">
      <c r="B229" s="170"/>
      <c r="D229" s="149" t="s">
        <v>1489</v>
      </c>
      <c r="E229" s="171" t="s">
        <v>1</v>
      </c>
      <c r="F229" s="172" t="s">
        <v>3976</v>
      </c>
      <c r="H229" s="171" t="s">
        <v>1</v>
      </c>
      <c r="I229" s="173"/>
      <c r="L229" s="170"/>
      <c r="M229" s="174"/>
      <c r="T229" s="175"/>
      <c r="AT229" s="171" t="s">
        <v>1489</v>
      </c>
      <c r="AU229" s="171" t="s">
        <v>90</v>
      </c>
      <c r="AV229" s="12" t="s">
        <v>88</v>
      </c>
      <c r="AW229" s="12" t="s">
        <v>36</v>
      </c>
      <c r="AX229" s="12" t="s">
        <v>81</v>
      </c>
      <c r="AY229" s="171" t="s">
        <v>299</v>
      </c>
    </row>
    <row r="230" spans="2:65" s="13" customFormat="1">
      <c r="B230" s="176"/>
      <c r="D230" s="149" t="s">
        <v>1489</v>
      </c>
      <c r="E230" s="177" t="s">
        <v>1</v>
      </c>
      <c r="F230" s="178" t="s">
        <v>4369</v>
      </c>
      <c r="H230" s="179">
        <v>71.224000000000004</v>
      </c>
      <c r="I230" s="180"/>
      <c r="L230" s="176"/>
      <c r="M230" s="181"/>
      <c r="T230" s="182"/>
      <c r="AT230" s="177" t="s">
        <v>1489</v>
      </c>
      <c r="AU230" s="177" t="s">
        <v>90</v>
      </c>
      <c r="AV230" s="13" t="s">
        <v>90</v>
      </c>
      <c r="AW230" s="13" t="s">
        <v>36</v>
      </c>
      <c r="AX230" s="13" t="s">
        <v>81</v>
      </c>
      <c r="AY230" s="177" t="s">
        <v>299</v>
      </c>
    </row>
    <row r="231" spans="2:65" s="12" customFormat="1">
      <c r="B231" s="170"/>
      <c r="D231" s="149" t="s">
        <v>1489</v>
      </c>
      <c r="E231" s="171" t="s">
        <v>1</v>
      </c>
      <c r="F231" s="172" t="s">
        <v>3978</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E232" s="177" t="s">
        <v>1</v>
      </c>
      <c r="F232" s="178" t="s">
        <v>4370</v>
      </c>
      <c r="H232" s="179">
        <v>-42.621000000000002</v>
      </c>
      <c r="I232" s="180"/>
      <c r="L232" s="176"/>
      <c r="M232" s="181"/>
      <c r="T232" s="182"/>
      <c r="AT232" s="177" t="s">
        <v>1489</v>
      </c>
      <c r="AU232" s="177" t="s">
        <v>90</v>
      </c>
      <c r="AV232" s="13" t="s">
        <v>90</v>
      </c>
      <c r="AW232" s="13" t="s">
        <v>36</v>
      </c>
      <c r="AX232" s="13" t="s">
        <v>81</v>
      </c>
      <c r="AY232" s="177" t="s">
        <v>299</v>
      </c>
    </row>
    <row r="233" spans="2:65" s="14" customFormat="1">
      <c r="B233" s="183"/>
      <c r="D233" s="149" t="s">
        <v>1489</v>
      </c>
      <c r="E233" s="184" t="s">
        <v>1</v>
      </c>
      <c r="F233" s="185" t="s">
        <v>1496</v>
      </c>
      <c r="H233" s="186">
        <v>28.603000000000002</v>
      </c>
      <c r="I233" s="187"/>
      <c r="L233" s="183"/>
      <c r="M233" s="188"/>
      <c r="T233" s="189"/>
      <c r="AT233" s="184" t="s">
        <v>1489</v>
      </c>
      <c r="AU233" s="184" t="s">
        <v>90</v>
      </c>
      <c r="AV233" s="14" t="s">
        <v>318</v>
      </c>
      <c r="AW233" s="14" t="s">
        <v>36</v>
      </c>
      <c r="AX233" s="14" t="s">
        <v>88</v>
      </c>
      <c r="AY233" s="184" t="s">
        <v>299</v>
      </c>
    </row>
    <row r="234" spans="2:65" s="1" customFormat="1" ht="37.950000000000003" customHeight="1">
      <c r="B234" s="32"/>
      <c r="C234" s="136" t="s">
        <v>367</v>
      </c>
      <c r="D234" s="136" t="s">
        <v>302</v>
      </c>
      <c r="E234" s="137" t="s">
        <v>3399</v>
      </c>
      <c r="F234" s="138" t="s">
        <v>3400</v>
      </c>
      <c r="G234" s="139" t="s">
        <v>1520</v>
      </c>
      <c r="H234" s="140">
        <v>200.221</v>
      </c>
      <c r="I234" s="141"/>
      <c r="J234" s="142">
        <f>ROUND(I234*H234,2)</f>
        <v>0</v>
      </c>
      <c r="K234" s="138" t="s">
        <v>3585</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4371</v>
      </c>
    </row>
    <row r="235" spans="2:65" s="12" customFormat="1">
      <c r="B235" s="170"/>
      <c r="D235" s="149" t="s">
        <v>1489</v>
      </c>
      <c r="E235" s="171" t="s">
        <v>1</v>
      </c>
      <c r="F235" s="172" t="s">
        <v>3981</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4372</v>
      </c>
      <c r="H236" s="179">
        <v>200.221</v>
      </c>
      <c r="I236" s="180"/>
      <c r="L236" s="176"/>
      <c r="M236" s="181"/>
      <c r="T236" s="182"/>
      <c r="AT236" s="177" t="s">
        <v>1489</v>
      </c>
      <c r="AU236" s="177" t="s">
        <v>90</v>
      </c>
      <c r="AV236" s="13" t="s">
        <v>90</v>
      </c>
      <c r="AW236" s="13" t="s">
        <v>36</v>
      </c>
      <c r="AX236" s="13" t="s">
        <v>81</v>
      </c>
      <c r="AY236" s="177" t="s">
        <v>299</v>
      </c>
    </row>
    <row r="237" spans="2:65" s="14" customFormat="1">
      <c r="B237" s="183"/>
      <c r="D237" s="149" t="s">
        <v>1489</v>
      </c>
      <c r="E237" s="184" t="s">
        <v>1</v>
      </c>
      <c r="F237" s="185" t="s">
        <v>1496</v>
      </c>
      <c r="H237" s="186">
        <v>200.221</v>
      </c>
      <c r="I237" s="187"/>
      <c r="L237" s="183"/>
      <c r="M237" s="188"/>
      <c r="T237" s="189"/>
      <c r="AT237" s="184" t="s">
        <v>1489</v>
      </c>
      <c r="AU237" s="184" t="s">
        <v>90</v>
      </c>
      <c r="AV237" s="14" t="s">
        <v>318</v>
      </c>
      <c r="AW237" s="14" t="s">
        <v>36</v>
      </c>
      <c r="AX237" s="14" t="s">
        <v>88</v>
      </c>
      <c r="AY237" s="184" t="s">
        <v>299</v>
      </c>
    </row>
    <row r="238" spans="2:65" s="1" customFormat="1" ht="37.950000000000003" customHeight="1">
      <c r="B238" s="32"/>
      <c r="C238" s="136" t="s">
        <v>372</v>
      </c>
      <c r="D238" s="136" t="s">
        <v>302</v>
      </c>
      <c r="E238" s="137" t="s">
        <v>1618</v>
      </c>
      <c r="F238" s="138" t="s">
        <v>1619</v>
      </c>
      <c r="G238" s="139" t="s">
        <v>1520</v>
      </c>
      <c r="H238" s="140">
        <v>60.78</v>
      </c>
      <c r="I238" s="141"/>
      <c r="J238" s="142">
        <f>ROUND(I238*H238,2)</f>
        <v>0</v>
      </c>
      <c r="K238" s="138" t="s">
        <v>3585</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4373</v>
      </c>
    </row>
    <row r="239" spans="2:65" s="12" customFormat="1">
      <c r="B239" s="170"/>
      <c r="D239" s="149" t="s">
        <v>1489</v>
      </c>
      <c r="E239" s="171" t="s">
        <v>1</v>
      </c>
      <c r="F239" s="172" t="s">
        <v>3984</v>
      </c>
      <c r="H239" s="171" t="s">
        <v>1</v>
      </c>
      <c r="I239" s="173"/>
      <c r="L239" s="170"/>
      <c r="M239" s="174"/>
      <c r="T239" s="175"/>
      <c r="AT239" s="171" t="s">
        <v>1489</v>
      </c>
      <c r="AU239" s="171" t="s">
        <v>90</v>
      </c>
      <c r="AV239" s="12" t="s">
        <v>88</v>
      </c>
      <c r="AW239" s="12" t="s">
        <v>36</v>
      </c>
      <c r="AX239" s="12" t="s">
        <v>81</v>
      </c>
      <c r="AY239" s="171" t="s">
        <v>299</v>
      </c>
    </row>
    <row r="240" spans="2:65" s="13" customFormat="1">
      <c r="B240" s="176"/>
      <c r="D240" s="149" t="s">
        <v>1489</v>
      </c>
      <c r="E240" s="177" t="s">
        <v>1</v>
      </c>
      <c r="F240" s="178" t="s">
        <v>4374</v>
      </c>
      <c r="H240" s="179">
        <v>151.35</v>
      </c>
      <c r="I240" s="180"/>
      <c r="L240" s="176"/>
      <c r="M240" s="181"/>
      <c r="T240" s="182"/>
      <c r="AT240" s="177" t="s">
        <v>1489</v>
      </c>
      <c r="AU240" s="177" t="s">
        <v>90</v>
      </c>
      <c r="AV240" s="13" t="s">
        <v>90</v>
      </c>
      <c r="AW240" s="13" t="s">
        <v>36</v>
      </c>
      <c r="AX240" s="13" t="s">
        <v>81</v>
      </c>
      <c r="AY240" s="177" t="s">
        <v>299</v>
      </c>
    </row>
    <row r="241" spans="2:65" s="12" customFormat="1">
      <c r="B241" s="170"/>
      <c r="D241" s="149" t="s">
        <v>1489</v>
      </c>
      <c r="E241" s="171" t="s">
        <v>1</v>
      </c>
      <c r="F241" s="172" t="s">
        <v>3978</v>
      </c>
      <c r="H241" s="171" t="s">
        <v>1</v>
      </c>
      <c r="I241" s="173"/>
      <c r="L241" s="170"/>
      <c r="M241" s="174"/>
      <c r="T241" s="175"/>
      <c r="AT241" s="171" t="s">
        <v>1489</v>
      </c>
      <c r="AU241" s="171" t="s">
        <v>90</v>
      </c>
      <c r="AV241" s="12" t="s">
        <v>88</v>
      </c>
      <c r="AW241" s="12" t="s">
        <v>36</v>
      </c>
      <c r="AX241" s="12" t="s">
        <v>81</v>
      </c>
      <c r="AY241" s="171" t="s">
        <v>299</v>
      </c>
    </row>
    <row r="242" spans="2:65" s="13" customFormat="1">
      <c r="B242" s="176"/>
      <c r="D242" s="149" t="s">
        <v>1489</v>
      </c>
      <c r="E242" s="177" t="s">
        <v>1</v>
      </c>
      <c r="F242" s="178" t="s">
        <v>4375</v>
      </c>
      <c r="H242" s="179">
        <v>-90.57</v>
      </c>
      <c r="I242" s="180"/>
      <c r="L242" s="176"/>
      <c r="M242" s="181"/>
      <c r="T242" s="182"/>
      <c r="AT242" s="177" t="s">
        <v>1489</v>
      </c>
      <c r="AU242" s="177" t="s">
        <v>90</v>
      </c>
      <c r="AV242" s="13" t="s">
        <v>90</v>
      </c>
      <c r="AW242" s="13" t="s">
        <v>36</v>
      </c>
      <c r="AX242" s="13" t="s">
        <v>81</v>
      </c>
      <c r="AY242" s="177" t="s">
        <v>299</v>
      </c>
    </row>
    <row r="243" spans="2:65" s="14" customFormat="1">
      <c r="B243" s="183"/>
      <c r="D243" s="149" t="s">
        <v>1489</v>
      </c>
      <c r="E243" s="184" t="s">
        <v>1</v>
      </c>
      <c r="F243" s="185" t="s">
        <v>1496</v>
      </c>
      <c r="H243" s="186">
        <v>60.78</v>
      </c>
      <c r="I243" s="187"/>
      <c r="L243" s="183"/>
      <c r="M243" s="188"/>
      <c r="T243" s="189"/>
      <c r="AT243" s="184" t="s">
        <v>1489</v>
      </c>
      <c r="AU243" s="184" t="s">
        <v>90</v>
      </c>
      <c r="AV243" s="14" t="s">
        <v>318</v>
      </c>
      <c r="AW243" s="14" t="s">
        <v>36</v>
      </c>
      <c r="AX243" s="14" t="s">
        <v>88</v>
      </c>
      <c r="AY243" s="184" t="s">
        <v>299</v>
      </c>
    </row>
    <row r="244" spans="2:65" s="1" customFormat="1" ht="37.950000000000003" customHeight="1">
      <c r="B244" s="32"/>
      <c r="C244" s="136" t="s">
        <v>378</v>
      </c>
      <c r="D244" s="136" t="s">
        <v>302</v>
      </c>
      <c r="E244" s="137" t="s">
        <v>1622</v>
      </c>
      <c r="F244" s="138" t="s">
        <v>1623</v>
      </c>
      <c r="G244" s="139" t="s">
        <v>1520</v>
      </c>
      <c r="H244" s="140">
        <v>425.46</v>
      </c>
      <c r="I244" s="141"/>
      <c r="J244" s="142">
        <f>ROUND(I244*H244,2)</f>
        <v>0</v>
      </c>
      <c r="K244" s="138" t="s">
        <v>3585</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4376</v>
      </c>
    </row>
    <row r="245" spans="2:65" s="12" customFormat="1">
      <c r="B245" s="170"/>
      <c r="D245" s="149" t="s">
        <v>1489</v>
      </c>
      <c r="E245" s="171" t="s">
        <v>1</v>
      </c>
      <c r="F245" s="172" t="s">
        <v>3981</v>
      </c>
      <c r="H245" s="171" t="s">
        <v>1</v>
      </c>
      <c r="I245" s="173"/>
      <c r="L245" s="170"/>
      <c r="M245" s="174"/>
      <c r="T245" s="175"/>
      <c r="AT245" s="171" t="s">
        <v>1489</v>
      </c>
      <c r="AU245" s="171" t="s">
        <v>90</v>
      </c>
      <c r="AV245" s="12" t="s">
        <v>88</v>
      </c>
      <c r="AW245" s="12" t="s">
        <v>36</v>
      </c>
      <c r="AX245" s="12" t="s">
        <v>81</v>
      </c>
      <c r="AY245" s="171" t="s">
        <v>299</v>
      </c>
    </row>
    <row r="246" spans="2:65" s="13" customFormat="1">
      <c r="B246" s="176"/>
      <c r="D246" s="149" t="s">
        <v>1489</v>
      </c>
      <c r="E246" s="177" t="s">
        <v>1</v>
      </c>
      <c r="F246" s="178" t="s">
        <v>4377</v>
      </c>
      <c r="H246" s="179">
        <v>425.46</v>
      </c>
      <c r="I246" s="180"/>
      <c r="L246" s="176"/>
      <c r="M246" s="181"/>
      <c r="T246" s="182"/>
      <c r="AT246" s="177" t="s">
        <v>1489</v>
      </c>
      <c r="AU246" s="177" t="s">
        <v>90</v>
      </c>
      <c r="AV246" s="13" t="s">
        <v>90</v>
      </c>
      <c r="AW246" s="13" t="s">
        <v>36</v>
      </c>
      <c r="AX246" s="13" t="s">
        <v>81</v>
      </c>
      <c r="AY246" s="177" t="s">
        <v>299</v>
      </c>
    </row>
    <row r="247" spans="2:65" s="14" customFormat="1">
      <c r="B247" s="183"/>
      <c r="D247" s="149" t="s">
        <v>1489</v>
      </c>
      <c r="E247" s="184" t="s">
        <v>1</v>
      </c>
      <c r="F247" s="185" t="s">
        <v>1496</v>
      </c>
      <c r="H247" s="186">
        <v>425.46</v>
      </c>
      <c r="I247" s="187"/>
      <c r="L247" s="183"/>
      <c r="M247" s="188"/>
      <c r="T247" s="189"/>
      <c r="AT247" s="184" t="s">
        <v>1489</v>
      </c>
      <c r="AU247" s="184" t="s">
        <v>90</v>
      </c>
      <c r="AV247" s="14" t="s">
        <v>318</v>
      </c>
      <c r="AW247" s="14" t="s">
        <v>36</v>
      </c>
      <c r="AX247" s="14" t="s">
        <v>88</v>
      </c>
      <c r="AY247" s="184" t="s">
        <v>299</v>
      </c>
    </row>
    <row r="248" spans="2:65" s="1" customFormat="1" ht="24.15" customHeight="1">
      <c r="B248" s="32"/>
      <c r="C248" s="136" t="s">
        <v>384</v>
      </c>
      <c r="D248" s="136" t="s">
        <v>302</v>
      </c>
      <c r="E248" s="137" t="s">
        <v>1626</v>
      </c>
      <c r="F248" s="138" t="s">
        <v>1627</v>
      </c>
      <c r="G248" s="139" t="s">
        <v>1520</v>
      </c>
      <c r="H248" s="140">
        <v>42.621000000000002</v>
      </c>
      <c r="I248" s="141"/>
      <c r="J248" s="142">
        <f>ROUND(I248*H248,2)</f>
        <v>0</v>
      </c>
      <c r="K248" s="138" t="s">
        <v>3585</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3569</v>
      </c>
    </row>
    <row r="249" spans="2:65" s="12" customFormat="1">
      <c r="B249" s="170"/>
      <c r="D249" s="149" t="s">
        <v>1489</v>
      </c>
      <c r="E249" s="171" t="s">
        <v>1</v>
      </c>
      <c r="F249" s="172" t="s">
        <v>3619</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4378</v>
      </c>
      <c r="H250" s="179">
        <v>42.621000000000002</v>
      </c>
      <c r="I250" s="180"/>
      <c r="L250" s="176"/>
      <c r="M250" s="181"/>
      <c r="T250" s="182"/>
      <c r="AT250" s="177" t="s">
        <v>1489</v>
      </c>
      <c r="AU250" s="177" t="s">
        <v>90</v>
      </c>
      <c r="AV250" s="13" t="s">
        <v>90</v>
      </c>
      <c r="AW250" s="13" t="s">
        <v>36</v>
      </c>
      <c r="AX250" s="13" t="s">
        <v>81</v>
      </c>
      <c r="AY250" s="177" t="s">
        <v>299</v>
      </c>
    </row>
    <row r="251" spans="2:65" s="14" customFormat="1">
      <c r="B251" s="183"/>
      <c r="D251" s="149" t="s">
        <v>1489</v>
      </c>
      <c r="E251" s="184" t="s">
        <v>1</v>
      </c>
      <c r="F251" s="185" t="s">
        <v>1496</v>
      </c>
      <c r="H251" s="186">
        <v>42.621000000000002</v>
      </c>
      <c r="I251" s="187"/>
      <c r="L251" s="183"/>
      <c r="M251" s="188"/>
      <c r="T251" s="189"/>
      <c r="AT251" s="184" t="s">
        <v>1489</v>
      </c>
      <c r="AU251" s="184" t="s">
        <v>90</v>
      </c>
      <c r="AV251" s="14" t="s">
        <v>318</v>
      </c>
      <c r="AW251" s="14" t="s">
        <v>36</v>
      </c>
      <c r="AX251" s="14" t="s">
        <v>88</v>
      </c>
      <c r="AY251" s="184" t="s">
        <v>299</v>
      </c>
    </row>
    <row r="252" spans="2:65" s="1" customFormat="1" ht="24.15" customHeight="1">
      <c r="B252" s="32"/>
      <c r="C252" s="136" t="s">
        <v>389</v>
      </c>
      <c r="D252" s="136" t="s">
        <v>302</v>
      </c>
      <c r="E252" s="137" t="s">
        <v>1630</v>
      </c>
      <c r="F252" s="138" t="s">
        <v>1631</v>
      </c>
      <c r="G252" s="139" t="s">
        <v>1520</v>
      </c>
      <c r="H252" s="140">
        <v>90.57</v>
      </c>
      <c r="I252" s="141"/>
      <c r="J252" s="142">
        <f>ROUND(I252*H252,2)</f>
        <v>0</v>
      </c>
      <c r="K252" s="138" t="s">
        <v>3585</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4379</v>
      </c>
    </row>
    <row r="253" spans="2:65" s="12" customFormat="1">
      <c r="B253" s="170"/>
      <c r="D253" s="149" t="s">
        <v>1489</v>
      </c>
      <c r="E253" s="171" t="s">
        <v>1</v>
      </c>
      <c r="F253" s="172" t="s">
        <v>3619</v>
      </c>
      <c r="H253" s="171" t="s">
        <v>1</v>
      </c>
      <c r="I253" s="173"/>
      <c r="L253" s="170"/>
      <c r="M253" s="174"/>
      <c r="T253" s="175"/>
      <c r="AT253" s="171" t="s">
        <v>1489</v>
      </c>
      <c r="AU253" s="171" t="s">
        <v>90</v>
      </c>
      <c r="AV253" s="12" t="s">
        <v>88</v>
      </c>
      <c r="AW253" s="12" t="s">
        <v>36</v>
      </c>
      <c r="AX253" s="12" t="s">
        <v>81</v>
      </c>
      <c r="AY253" s="171" t="s">
        <v>299</v>
      </c>
    </row>
    <row r="254" spans="2:65" s="13" customFormat="1">
      <c r="B254" s="176"/>
      <c r="D254" s="149" t="s">
        <v>1489</v>
      </c>
      <c r="E254" s="177" t="s">
        <v>1</v>
      </c>
      <c r="F254" s="178" t="s">
        <v>4380</v>
      </c>
      <c r="H254" s="179">
        <v>90.57</v>
      </c>
      <c r="I254" s="180"/>
      <c r="L254" s="176"/>
      <c r="M254" s="181"/>
      <c r="T254" s="182"/>
      <c r="AT254" s="177" t="s">
        <v>1489</v>
      </c>
      <c r="AU254" s="177" t="s">
        <v>90</v>
      </c>
      <c r="AV254" s="13" t="s">
        <v>90</v>
      </c>
      <c r="AW254" s="13" t="s">
        <v>36</v>
      </c>
      <c r="AX254" s="13" t="s">
        <v>81</v>
      </c>
      <c r="AY254" s="177" t="s">
        <v>299</v>
      </c>
    </row>
    <row r="255" spans="2:65" s="14" customFormat="1">
      <c r="B255" s="183"/>
      <c r="D255" s="149" t="s">
        <v>1489</v>
      </c>
      <c r="E255" s="184" t="s">
        <v>1</v>
      </c>
      <c r="F255" s="185" t="s">
        <v>1496</v>
      </c>
      <c r="H255" s="186">
        <v>90.57</v>
      </c>
      <c r="I255" s="187"/>
      <c r="L255" s="183"/>
      <c r="M255" s="188"/>
      <c r="T255" s="189"/>
      <c r="AT255" s="184" t="s">
        <v>1489</v>
      </c>
      <c r="AU255" s="184" t="s">
        <v>90</v>
      </c>
      <c r="AV255" s="14" t="s">
        <v>318</v>
      </c>
      <c r="AW255" s="14" t="s">
        <v>36</v>
      </c>
      <c r="AX255" s="14" t="s">
        <v>88</v>
      </c>
      <c r="AY255" s="184" t="s">
        <v>299</v>
      </c>
    </row>
    <row r="256" spans="2:65" s="1" customFormat="1" ht="16.5" customHeight="1">
      <c r="B256" s="32"/>
      <c r="C256" s="136" t="s">
        <v>394</v>
      </c>
      <c r="D256" s="136" t="s">
        <v>302</v>
      </c>
      <c r="E256" s="137" t="s">
        <v>1639</v>
      </c>
      <c r="F256" s="138" t="s">
        <v>1640</v>
      </c>
      <c r="G256" s="139" t="s">
        <v>1520</v>
      </c>
      <c r="H256" s="140">
        <v>222.57400000000001</v>
      </c>
      <c r="I256" s="141"/>
      <c r="J256" s="142">
        <f>ROUND(I256*H256,2)</f>
        <v>0</v>
      </c>
      <c r="K256" s="138" t="s">
        <v>3585</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4381</v>
      </c>
    </row>
    <row r="257" spans="2:65" s="12" customFormat="1">
      <c r="B257" s="170"/>
      <c r="D257" s="149" t="s">
        <v>1489</v>
      </c>
      <c r="E257" s="171" t="s">
        <v>1</v>
      </c>
      <c r="F257" s="172" t="s">
        <v>3994</v>
      </c>
      <c r="H257" s="171" t="s">
        <v>1</v>
      </c>
      <c r="I257" s="173"/>
      <c r="L257" s="170"/>
      <c r="M257" s="174"/>
      <c r="T257" s="175"/>
      <c r="AT257" s="171" t="s">
        <v>1489</v>
      </c>
      <c r="AU257" s="171" t="s">
        <v>90</v>
      </c>
      <c r="AV257" s="12" t="s">
        <v>88</v>
      </c>
      <c r="AW257" s="12" t="s">
        <v>36</v>
      </c>
      <c r="AX257" s="12" t="s">
        <v>81</v>
      </c>
      <c r="AY257" s="171" t="s">
        <v>299</v>
      </c>
    </row>
    <row r="258" spans="2:65" s="13" customFormat="1">
      <c r="B258" s="176"/>
      <c r="D258" s="149" t="s">
        <v>1489</v>
      </c>
      <c r="E258" s="177" t="s">
        <v>1</v>
      </c>
      <c r="F258" s="178" t="s">
        <v>4382</v>
      </c>
      <c r="H258" s="179">
        <v>28.603000000000002</v>
      </c>
      <c r="I258" s="180"/>
      <c r="L258" s="176"/>
      <c r="M258" s="181"/>
      <c r="T258" s="182"/>
      <c r="AT258" s="177" t="s">
        <v>1489</v>
      </c>
      <c r="AU258" s="177" t="s">
        <v>90</v>
      </c>
      <c r="AV258" s="13" t="s">
        <v>90</v>
      </c>
      <c r="AW258" s="13" t="s">
        <v>36</v>
      </c>
      <c r="AX258" s="13" t="s">
        <v>81</v>
      </c>
      <c r="AY258" s="177" t="s">
        <v>299</v>
      </c>
    </row>
    <row r="259" spans="2:65" s="13" customFormat="1">
      <c r="B259" s="176"/>
      <c r="D259" s="149" t="s">
        <v>1489</v>
      </c>
      <c r="E259" s="177" t="s">
        <v>1</v>
      </c>
      <c r="F259" s="178" t="s">
        <v>4383</v>
      </c>
      <c r="H259" s="179">
        <v>60.78</v>
      </c>
      <c r="I259" s="180"/>
      <c r="L259" s="176"/>
      <c r="M259" s="181"/>
      <c r="T259" s="182"/>
      <c r="AT259" s="177" t="s">
        <v>1489</v>
      </c>
      <c r="AU259" s="177" t="s">
        <v>90</v>
      </c>
      <c r="AV259" s="13" t="s">
        <v>90</v>
      </c>
      <c r="AW259" s="13" t="s">
        <v>36</v>
      </c>
      <c r="AX259" s="13" t="s">
        <v>81</v>
      </c>
      <c r="AY259" s="177" t="s">
        <v>299</v>
      </c>
    </row>
    <row r="260" spans="2:65" s="15" customFormat="1">
      <c r="B260" s="190"/>
      <c r="D260" s="149" t="s">
        <v>1489</v>
      </c>
      <c r="E260" s="191" t="s">
        <v>1</v>
      </c>
      <c r="F260" s="192" t="s">
        <v>1549</v>
      </c>
      <c r="H260" s="193">
        <v>89.382999999999996</v>
      </c>
      <c r="I260" s="194"/>
      <c r="L260" s="190"/>
      <c r="M260" s="195"/>
      <c r="T260" s="196"/>
      <c r="AT260" s="191" t="s">
        <v>1489</v>
      </c>
      <c r="AU260" s="191" t="s">
        <v>90</v>
      </c>
      <c r="AV260" s="15" t="s">
        <v>298</v>
      </c>
      <c r="AW260" s="15" t="s">
        <v>36</v>
      </c>
      <c r="AX260" s="15" t="s">
        <v>81</v>
      </c>
      <c r="AY260" s="191" t="s">
        <v>299</v>
      </c>
    </row>
    <row r="261" spans="2:65" s="12" customFormat="1">
      <c r="B261" s="170"/>
      <c r="D261" s="149" t="s">
        <v>1489</v>
      </c>
      <c r="E261" s="171" t="s">
        <v>1</v>
      </c>
      <c r="F261" s="172" t="s">
        <v>3619</v>
      </c>
      <c r="H261" s="171" t="s">
        <v>1</v>
      </c>
      <c r="I261" s="173"/>
      <c r="L261" s="170"/>
      <c r="M261" s="174"/>
      <c r="T261" s="175"/>
      <c r="AT261" s="171" t="s">
        <v>1489</v>
      </c>
      <c r="AU261" s="171" t="s">
        <v>90</v>
      </c>
      <c r="AV261" s="12" t="s">
        <v>88</v>
      </c>
      <c r="AW261" s="12" t="s">
        <v>36</v>
      </c>
      <c r="AX261" s="12" t="s">
        <v>81</v>
      </c>
      <c r="AY261" s="171" t="s">
        <v>299</v>
      </c>
    </row>
    <row r="262" spans="2:65" s="13" customFormat="1">
      <c r="B262" s="176"/>
      <c r="D262" s="149" t="s">
        <v>1489</v>
      </c>
      <c r="E262" s="177" t="s">
        <v>1</v>
      </c>
      <c r="F262" s="178" t="s">
        <v>4384</v>
      </c>
      <c r="H262" s="179">
        <v>42.621000000000002</v>
      </c>
      <c r="I262" s="180"/>
      <c r="L262" s="176"/>
      <c r="M262" s="181"/>
      <c r="T262" s="182"/>
      <c r="AT262" s="177" t="s">
        <v>1489</v>
      </c>
      <c r="AU262" s="177" t="s">
        <v>90</v>
      </c>
      <c r="AV262" s="13" t="s">
        <v>90</v>
      </c>
      <c r="AW262" s="13" t="s">
        <v>36</v>
      </c>
      <c r="AX262" s="13" t="s">
        <v>81</v>
      </c>
      <c r="AY262" s="177" t="s">
        <v>299</v>
      </c>
    </row>
    <row r="263" spans="2:65" s="13" customFormat="1">
      <c r="B263" s="176"/>
      <c r="D263" s="149" t="s">
        <v>1489</v>
      </c>
      <c r="E263" s="177" t="s">
        <v>1</v>
      </c>
      <c r="F263" s="178" t="s">
        <v>4385</v>
      </c>
      <c r="H263" s="179">
        <v>90.57</v>
      </c>
      <c r="I263" s="180"/>
      <c r="L263" s="176"/>
      <c r="M263" s="181"/>
      <c r="T263" s="182"/>
      <c r="AT263" s="177" t="s">
        <v>1489</v>
      </c>
      <c r="AU263" s="177" t="s">
        <v>90</v>
      </c>
      <c r="AV263" s="13" t="s">
        <v>90</v>
      </c>
      <c r="AW263" s="13" t="s">
        <v>36</v>
      </c>
      <c r="AX263" s="13" t="s">
        <v>81</v>
      </c>
      <c r="AY263" s="177" t="s">
        <v>299</v>
      </c>
    </row>
    <row r="264" spans="2:65" s="15" customFormat="1">
      <c r="B264" s="190"/>
      <c r="D264" s="149" t="s">
        <v>1489</v>
      </c>
      <c r="E264" s="191" t="s">
        <v>1</v>
      </c>
      <c r="F264" s="192" t="s">
        <v>1549</v>
      </c>
      <c r="H264" s="193">
        <v>133.191</v>
      </c>
      <c r="I264" s="194"/>
      <c r="L264" s="190"/>
      <c r="M264" s="195"/>
      <c r="T264" s="196"/>
      <c r="AT264" s="191" t="s">
        <v>1489</v>
      </c>
      <c r="AU264" s="191" t="s">
        <v>90</v>
      </c>
      <c r="AV264" s="15" t="s">
        <v>298</v>
      </c>
      <c r="AW264" s="15" t="s">
        <v>36</v>
      </c>
      <c r="AX264" s="15" t="s">
        <v>81</v>
      </c>
      <c r="AY264" s="191" t="s">
        <v>299</v>
      </c>
    </row>
    <row r="265" spans="2:65" s="14" customFormat="1">
      <c r="B265" s="183"/>
      <c r="D265" s="149" t="s">
        <v>1489</v>
      </c>
      <c r="E265" s="184" t="s">
        <v>1</v>
      </c>
      <c r="F265" s="185" t="s">
        <v>1496</v>
      </c>
      <c r="H265" s="186">
        <v>222.57400000000001</v>
      </c>
      <c r="I265" s="187"/>
      <c r="L265" s="183"/>
      <c r="M265" s="188"/>
      <c r="T265" s="189"/>
      <c r="AT265" s="184" t="s">
        <v>1489</v>
      </c>
      <c r="AU265" s="184" t="s">
        <v>90</v>
      </c>
      <c r="AV265" s="14" t="s">
        <v>318</v>
      </c>
      <c r="AW265" s="14" t="s">
        <v>36</v>
      </c>
      <c r="AX265" s="14" t="s">
        <v>88</v>
      </c>
      <c r="AY265" s="184" t="s">
        <v>299</v>
      </c>
    </row>
    <row r="266" spans="2:65" s="1" customFormat="1" ht="33" customHeight="1">
      <c r="B266" s="32"/>
      <c r="C266" s="136" t="s">
        <v>399</v>
      </c>
      <c r="D266" s="136" t="s">
        <v>302</v>
      </c>
      <c r="E266" s="137" t="s">
        <v>1634</v>
      </c>
      <c r="F266" s="138" t="s">
        <v>1635</v>
      </c>
      <c r="G266" s="139" t="s">
        <v>1636</v>
      </c>
      <c r="H266" s="140">
        <v>151.95099999999999</v>
      </c>
      <c r="I266" s="141"/>
      <c r="J266" s="142">
        <f>ROUND(I266*H266,2)</f>
        <v>0</v>
      </c>
      <c r="K266" s="138" t="s">
        <v>3585</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4386</v>
      </c>
    </row>
    <row r="267" spans="2:65" s="12" customFormat="1">
      <c r="B267" s="170"/>
      <c r="D267" s="149" t="s">
        <v>1489</v>
      </c>
      <c r="E267" s="171" t="s">
        <v>1</v>
      </c>
      <c r="F267" s="172" t="s">
        <v>3994</v>
      </c>
      <c r="H267" s="171" t="s">
        <v>1</v>
      </c>
      <c r="I267" s="173"/>
      <c r="L267" s="170"/>
      <c r="M267" s="174"/>
      <c r="T267" s="175"/>
      <c r="AT267" s="171" t="s">
        <v>1489</v>
      </c>
      <c r="AU267" s="171" t="s">
        <v>90</v>
      </c>
      <c r="AV267" s="12" t="s">
        <v>88</v>
      </c>
      <c r="AW267" s="12" t="s">
        <v>36</v>
      </c>
      <c r="AX267" s="12" t="s">
        <v>81</v>
      </c>
      <c r="AY267" s="171" t="s">
        <v>299</v>
      </c>
    </row>
    <row r="268" spans="2:65" s="13" customFormat="1">
      <c r="B268" s="176"/>
      <c r="D268" s="149" t="s">
        <v>1489</v>
      </c>
      <c r="E268" s="177" t="s">
        <v>1</v>
      </c>
      <c r="F268" s="178" t="s">
        <v>4382</v>
      </c>
      <c r="H268" s="179">
        <v>28.603000000000002</v>
      </c>
      <c r="I268" s="180"/>
      <c r="L268" s="176"/>
      <c r="M268" s="181"/>
      <c r="T268" s="182"/>
      <c r="AT268" s="177" t="s">
        <v>1489</v>
      </c>
      <c r="AU268" s="177" t="s">
        <v>90</v>
      </c>
      <c r="AV268" s="13" t="s">
        <v>90</v>
      </c>
      <c r="AW268" s="13" t="s">
        <v>36</v>
      </c>
      <c r="AX268" s="13" t="s">
        <v>81</v>
      </c>
      <c r="AY268" s="177" t="s">
        <v>299</v>
      </c>
    </row>
    <row r="269" spans="2:65" s="13" customFormat="1">
      <c r="B269" s="176"/>
      <c r="D269" s="149" t="s">
        <v>1489</v>
      </c>
      <c r="E269" s="177" t="s">
        <v>1</v>
      </c>
      <c r="F269" s="178" t="s">
        <v>4383</v>
      </c>
      <c r="H269" s="179">
        <v>60.78</v>
      </c>
      <c r="I269" s="180"/>
      <c r="L269" s="176"/>
      <c r="M269" s="181"/>
      <c r="T269" s="182"/>
      <c r="AT269" s="177" t="s">
        <v>1489</v>
      </c>
      <c r="AU269" s="177" t="s">
        <v>90</v>
      </c>
      <c r="AV269" s="13" t="s">
        <v>90</v>
      </c>
      <c r="AW269" s="13" t="s">
        <v>36</v>
      </c>
      <c r="AX269" s="13" t="s">
        <v>81</v>
      </c>
      <c r="AY269" s="177" t="s">
        <v>299</v>
      </c>
    </row>
    <row r="270" spans="2:65" s="15" customFormat="1">
      <c r="B270" s="190"/>
      <c r="D270" s="149" t="s">
        <v>1489</v>
      </c>
      <c r="E270" s="191" t="s">
        <v>1</v>
      </c>
      <c r="F270" s="192" t="s">
        <v>1549</v>
      </c>
      <c r="H270" s="193">
        <v>89.382999999999996</v>
      </c>
      <c r="I270" s="194"/>
      <c r="L270" s="190"/>
      <c r="M270" s="195"/>
      <c r="T270" s="196"/>
      <c r="AT270" s="191" t="s">
        <v>1489</v>
      </c>
      <c r="AU270" s="191" t="s">
        <v>90</v>
      </c>
      <c r="AV270" s="15" t="s">
        <v>298</v>
      </c>
      <c r="AW270" s="15" t="s">
        <v>36</v>
      </c>
      <c r="AX270" s="15" t="s">
        <v>81</v>
      </c>
      <c r="AY270" s="191" t="s">
        <v>299</v>
      </c>
    </row>
    <row r="271" spans="2:65" s="13" customFormat="1">
      <c r="B271" s="176"/>
      <c r="D271" s="149" t="s">
        <v>1489</v>
      </c>
      <c r="E271" s="177" t="s">
        <v>1</v>
      </c>
      <c r="F271" s="178" t="s">
        <v>4387</v>
      </c>
      <c r="H271" s="179">
        <v>151.95099999999999</v>
      </c>
      <c r="I271" s="180"/>
      <c r="L271" s="176"/>
      <c r="M271" s="181"/>
      <c r="T271" s="182"/>
      <c r="AT271" s="177" t="s">
        <v>1489</v>
      </c>
      <c r="AU271" s="177" t="s">
        <v>90</v>
      </c>
      <c r="AV271" s="13" t="s">
        <v>90</v>
      </c>
      <c r="AW271" s="13" t="s">
        <v>36</v>
      </c>
      <c r="AX271" s="13" t="s">
        <v>81</v>
      </c>
      <c r="AY271" s="177" t="s">
        <v>299</v>
      </c>
    </row>
    <row r="272" spans="2:65" s="15" customFormat="1">
      <c r="B272" s="190"/>
      <c r="D272" s="149" t="s">
        <v>1489</v>
      </c>
      <c r="E272" s="191" t="s">
        <v>1</v>
      </c>
      <c r="F272" s="192" t="s">
        <v>1549</v>
      </c>
      <c r="H272" s="193">
        <v>151.95099999999999</v>
      </c>
      <c r="I272" s="194"/>
      <c r="L272" s="190"/>
      <c r="M272" s="195"/>
      <c r="T272" s="196"/>
      <c r="AT272" s="191" t="s">
        <v>1489</v>
      </c>
      <c r="AU272" s="191" t="s">
        <v>90</v>
      </c>
      <c r="AV272" s="15" t="s">
        <v>298</v>
      </c>
      <c r="AW272" s="15" t="s">
        <v>36</v>
      </c>
      <c r="AX272" s="15" t="s">
        <v>88</v>
      </c>
      <c r="AY272" s="191" t="s">
        <v>299</v>
      </c>
    </row>
    <row r="273" spans="2:65" s="1" customFormat="1" ht="24.15" customHeight="1">
      <c r="B273" s="32"/>
      <c r="C273" s="136" t="s">
        <v>7</v>
      </c>
      <c r="D273" s="136" t="s">
        <v>302</v>
      </c>
      <c r="E273" s="137" t="s">
        <v>4001</v>
      </c>
      <c r="F273" s="138" t="s">
        <v>1644</v>
      </c>
      <c r="G273" s="139" t="s">
        <v>1520</v>
      </c>
      <c r="H273" s="140">
        <v>135.90600000000001</v>
      </c>
      <c r="I273" s="141"/>
      <c r="J273" s="142">
        <f>ROUND(I273*H273,2)</f>
        <v>0</v>
      </c>
      <c r="K273" s="138" t="s">
        <v>3585</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4388</v>
      </c>
    </row>
    <row r="274" spans="2:65" s="1" customFormat="1" ht="28.8">
      <c r="B274" s="32"/>
      <c r="D274" s="149" t="s">
        <v>308</v>
      </c>
      <c r="F274" s="150" t="s">
        <v>4003</v>
      </c>
      <c r="I274" s="151"/>
      <c r="L274" s="32"/>
      <c r="M274" s="152"/>
      <c r="T274" s="56"/>
      <c r="AT274" s="17" t="s">
        <v>308</v>
      </c>
      <c r="AU274" s="17" t="s">
        <v>90</v>
      </c>
    </row>
    <row r="275" spans="2:65" s="13" customFormat="1">
      <c r="B275" s="176"/>
      <c r="D275" s="149" t="s">
        <v>1489</v>
      </c>
      <c r="E275" s="177" t="s">
        <v>1</v>
      </c>
      <c r="F275" s="178" t="s">
        <v>4389</v>
      </c>
      <c r="H275" s="179">
        <v>222.57400000000001</v>
      </c>
      <c r="I275" s="180"/>
      <c r="L275" s="176"/>
      <c r="M275" s="181"/>
      <c r="T275" s="182"/>
      <c r="AT275" s="177" t="s">
        <v>1489</v>
      </c>
      <c r="AU275" s="177" t="s">
        <v>90</v>
      </c>
      <c r="AV275" s="13" t="s">
        <v>90</v>
      </c>
      <c r="AW275" s="13" t="s">
        <v>36</v>
      </c>
      <c r="AX275" s="13" t="s">
        <v>81</v>
      </c>
      <c r="AY275" s="177" t="s">
        <v>299</v>
      </c>
    </row>
    <row r="276" spans="2:65" s="12" customFormat="1">
      <c r="B276" s="170"/>
      <c r="D276" s="149" t="s">
        <v>1489</v>
      </c>
      <c r="E276" s="171" t="s">
        <v>1</v>
      </c>
      <c r="F276" s="172" t="s">
        <v>4005</v>
      </c>
      <c r="H276" s="171" t="s">
        <v>1</v>
      </c>
      <c r="I276" s="173"/>
      <c r="L276" s="170"/>
      <c r="M276" s="174"/>
      <c r="T276" s="175"/>
      <c r="AT276" s="171" t="s">
        <v>1489</v>
      </c>
      <c r="AU276" s="171" t="s">
        <v>90</v>
      </c>
      <c r="AV276" s="12" t="s">
        <v>88</v>
      </c>
      <c r="AW276" s="12" t="s">
        <v>36</v>
      </c>
      <c r="AX276" s="12" t="s">
        <v>81</v>
      </c>
      <c r="AY276" s="171" t="s">
        <v>299</v>
      </c>
    </row>
    <row r="277" spans="2:65" s="13" customFormat="1">
      <c r="B277" s="176"/>
      <c r="D277" s="149" t="s">
        <v>1489</v>
      </c>
      <c r="E277" s="177" t="s">
        <v>1</v>
      </c>
      <c r="F277" s="178" t="s">
        <v>4390</v>
      </c>
      <c r="H277" s="179">
        <v>-0.33100000000000002</v>
      </c>
      <c r="I277" s="180"/>
      <c r="L277" s="176"/>
      <c r="M277" s="181"/>
      <c r="T277" s="182"/>
      <c r="AT277" s="177" t="s">
        <v>1489</v>
      </c>
      <c r="AU277" s="177" t="s">
        <v>90</v>
      </c>
      <c r="AV277" s="13" t="s">
        <v>90</v>
      </c>
      <c r="AW277" s="13" t="s">
        <v>36</v>
      </c>
      <c r="AX277" s="13" t="s">
        <v>81</v>
      </c>
      <c r="AY277" s="177" t="s">
        <v>299</v>
      </c>
    </row>
    <row r="278" spans="2:65" s="13" customFormat="1">
      <c r="B278" s="176"/>
      <c r="D278" s="149" t="s">
        <v>1489</v>
      </c>
      <c r="E278" s="177" t="s">
        <v>1</v>
      </c>
      <c r="F278" s="178" t="s">
        <v>4391</v>
      </c>
      <c r="H278" s="179">
        <v>-1.07</v>
      </c>
      <c r="I278" s="180"/>
      <c r="L278" s="176"/>
      <c r="M278" s="181"/>
      <c r="T278" s="182"/>
      <c r="AT278" s="177" t="s">
        <v>1489</v>
      </c>
      <c r="AU278" s="177" t="s">
        <v>90</v>
      </c>
      <c r="AV278" s="13" t="s">
        <v>90</v>
      </c>
      <c r="AW278" s="13" t="s">
        <v>36</v>
      </c>
      <c r="AX278" s="13" t="s">
        <v>81</v>
      </c>
      <c r="AY278" s="177" t="s">
        <v>299</v>
      </c>
    </row>
    <row r="279" spans="2:65" s="13" customFormat="1">
      <c r="B279" s="176"/>
      <c r="D279" s="149" t="s">
        <v>1489</v>
      </c>
      <c r="E279" s="177" t="s">
        <v>1</v>
      </c>
      <c r="F279" s="178" t="s">
        <v>4392</v>
      </c>
      <c r="H279" s="179">
        <v>-61.786999999999999</v>
      </c>
      <c r="I279" s="180"/>
      <c r="L279" s="176"/>
      <c r="M279" s="181"/>
      <c r="T279" s="182"/>
      <c r="AT279" s="177" t="s">
        <v>1489</v>
      </c>
      <c r="AU279" s="177" t="s">
        <v>90</v>
      </c>
      <c r="AV279" s="13" t="s">
        <v>90</v>
      </c>
      <c r="AW279" s="13" t="s">
        <v>36</v>
      </c>
      <c r="AX279" s="13" t="s">
        <v>81</v>
      </c>
      <c r="AY279" s="177" t="s">
        <v>299</v>
      </c>
    </row>
    <row r="280" spans="2:65" s="13" customFormat="1">
      <c r="B280" s="176"/>
      <c r="D280" s="149" t="s">
        <v>1489</v>
      </c>
      <c r="E280" s="177" t="s">
        <v>1</v>
      </c>
      <c r="F280" s="178" t="s">
        <v>4393</v>
      </c>
      <c r="H280" s="179">
        <v>-23.48</v>
      </c>
      <c r="I280" s="180"/>
      <c r="L280" s="176"/>
      <c r="M280" s="181"/>
      <c r="T280" s="182"/>
      <c r="AT280" s="177" t="s">
        <v>1489</v>
      </c>
      <c r="AU280" s="177" t="s">
        <v>90</v>
      </c>
      <c r="AV280" s="13" t="s">
        <v>90</v>
      </c>
      <c r="AW280" s="13" t="s">
        <v>36</v>
      </c>
      <c r="AX280" s="13" t="s">
        <v>81</v>
      </c>
      <c r="AY280" s="177" t="s">
        <v>299</v>
      </c>
    </row>
    <row r="281" spans="2:65" s="15" customFormat="1">
      <c r="B281" s="190"/>
      <c r="D281" s="149" t="s">
        <v>1489</v>
      </c>
      <c r="E281" s="191" t="s">
        <v>1</v>
      </c>
      <c r="F281" s="192" t="s">
        <v>1549</v>
      </c>
      <c r="H281" s="193">
        <v>135.90600000000001</v>
      </c>
      <c r="I281" s="194"/>
      <c r="L281" s="190"/>
      <c r="M281" s="195"/>
      <c r="T281" s="196"/>
      <c r="AT281" s="191" t="s">
        <v>1489</v>
      </c>
      <c r="AU281" s="191" t="s">
        <v>90</v>
      </c>
      <c r="AV281" s="15" t="s">
        <v>298</v>
      </c>
      <c r="AW281" s="15" t="s">
        <v>36</v>
      </c>
      <c r="AX281" s="15" t="s">
        <v>81</v>
      </c>
      <c r="AY281" s="191" t="s">
        <v>299</v>
      </c>
    </row>
    <row r="282" spans="2:65" s="14" customFormat="1">
      <c r="B282" s="183"/>
      <c r="D282" s="149" t="s">
        <v>1489</v>
      </c>
      <c r="E282" s="184" t="s">
        <v>1</v>
      </c>
      <c r="F282" s="185" t="s">
        <v>1496</v>
      </c>
      <c r="H282" s="186">
        <v>135.90600000000001</v>
      </c>
      <c r="I282" s="187"/>
      <c r="L282" s="183"/>
      <c r="M282" s="188"/>
      <c r="T282" s="189"/>
      <c r="AT282" s="184" t="s">
        <v>1489</v>
      </c>
      <c r="AU282" s="184" t="s">
        <v>90</v>
      </c>
      <c r="AV282" s="14" t="s">
        <v>318</v>
      </c>
      <c r="AW282" s="14" t="s">
        <v>36</v>
      </c>
      <c r="AX282" s="14" t="s">
        <v>88</v>
      </c>
      <c r="AY282" s="184" t="s">
        <v>299</v>
      </c>
    </row>
    <row r="283" spans="2:65" s="12" customFormat="1">
      <c r="B283" s="170"/>
      <c r="D283" s="149" t="s">
        <v>1489</v>
      </c>
      <c r="E283" s="171" t="s">
        <v>1</v>
      </c>
      <c r="F283" s="172" t="s">
        <v>4394</v>
      </c>
      <c r="H283" s="171" t="s">
        <v>1</v>
      </c>
      <c r="I283" s="173"/>
      <c r="L283" s="170"/>
      <c r="M283" s="174"/>
      <c r="T283" s="175"/>
      <c r="AT283" s="171" t="s">
        <v>1489</v>
      </c>
      <c r="AU283" s="171" t="s">
        <v>90</v>
      </c>
      <c r="AV283" s="12" t="s">
        <v>88</v>
      </c>
      <c r="AW283" s="12" t="s">
        <v>36</v>
      </c>
      <c r="AX283" s="12" t="s">
        <v>81</v>
      </c>
      <c r="AY283" s="171" t="s">
        <v>299</v>
      </c>
    </row>
    <row r="284" spans="2:65" s="13" customFormat="1" ht="20.399999999999999">
      <c r="B284" s="176"/>
      <c r="D284" s="149" t="s">
        <v>1489</v>
      </c>
      <c r="E284" s="177" t="s">
        <v>1</v>
      </c>
      <c r="F284" s="178" t="s">
        <v>4395</v>
      </c>
      <c r="H284" s="179">
        <v>43.807000000000002</v>
      </c>
      <c r="I284" s="180"/>
      <c r="L284" s="176"/>
      <c r="M284" s="181"/>
      <c r="T284" s="182"/>
      <c r="AT284" s="177" t="s">
        <v>1489</v>
      </c>
      <c r="AU284" s="177" t="s">
        <v>90</v>
      </c>
      <c r="AV284" s="13" t="s">
        <v>90</v>
      </c>
      <c r="AW284" s="13" t="s">
        <v>36</v>
      </c>
      <c r="AX284" s="13" t="s">
        <v>81</v>
      </c>
      <c r="AY284" s="177" t="s">
        <v>299</v>
      </c>
    </row>
    <row r="285" spans="2:65" s="15" customFormat="1">
      <c r="B285" s="190"/>
      <c r="D285" s="149" t="s">
        <v>1489</v>
      </c>
      <c r="E285" s="191" t="s">
        <v>1</v>
      </c>
      <c r="F285" s="192" t="s">
        <v>1549</v>
      </c>
      <c r="H285" s="193">
        <v>43.807000000000002</v>
      </c>
      <c r="I285" s="194"/>
      <c r="L285" s="190"/>
      <c r="M285" s="195"/>
      <c r="T285" s="196"/>
      <c r="AT285" s="191" t="s">
        <v>1489</v>
      </c>
      <c r="AU285" s="191" t="s">
        <v>90</v>
      </c>
      <c r="AV285" s="15" t="s">
        <v>298</v>
      </c>
      <c r="AW285" s="15" t="s">
        <v>36</v>
      </c>
      <c r="AX285" s="15" t="s">
        <v>81</v>
      </c>
      <c r="AY285" s="191" t="s">
        <v>299</v>
      </c>
    </row>
    <row r="286" spans="2:65" s="12" customFormat="1">
      <c r="B286" s="170"/>
      <c r="D286" s="149" t="s">
        <v>1489</v>
      </c>
      <c r="E286" s="171" t="s">
        <v>1</v>
      </c>
      <c r="F286" s="172" t="s">
        <v>3965</v>
      </c>
      <c r="H286" s="171" t="s">
        <v>1</v>
      </c>
      <c r="I286" s="173"/>
      <c r="L286" s="170"/>
      <c r="M286" s="174"/>
      <c r="T286" s="175"/>
      <c r="AT286" s="171" t="s">
        <v>1489</v>
      </c>
      <c r="AU286" s="171" t="s">
        <v>90</v>
      </c>
      <c r="AV286" s="12" t="s">
        <v>88</v>
      </c>
      <c r="AW286" s="12" t="s">
        <v>36</v>
      </c>
      <c r="AX286" s="12" t="s">
        <v>81</v>
      </c>
      <c r="AY286" s="171" t="s">
        <v>299</v>
      </c>
    </row>
    <row r="287" spans="2:65" s="13" customFormat="1">
      <c r="B287" s="176"/>
      <c r="D287" s="149" t="s">
        <v>1489</v>
      </c>
      <c r="E287" s="177" t="s">
        <v>1</v>
      </c>
      <c r="F287" s="178" t="s">
        <v>4359</v>
      </c>
      <c r="H287" s="179">
        <v>92.099000000000004</v>
      </c>
      <c r="I287" s="180"/>
      <c r="L287" s="176"/>
      <c r="M287" s="181"/>
      <c r="T287" s="182"/>
      <c r="AT287" s="177" t="s">
        <v>1489</v>
      </c>
      <c r="AU287" s="177" t="s">
        <v>90</v>
      </c>
      <c r="AV287" s="13" t="s">
        <v>90</v>
      </c>
      <c r="AW287" s="13" t="s">
        <v>36</v>
      </c>
      <c r="AX287" s="13" t="s">
        <v>81</v>
      </c>
      <c r="AY287" s="177" t="s">
        <v>299</v>
      </c>
    </row>
    <row r="288" spans="2:65" s="12" customFormat="1">
      <c r="B288" s="170"/>
      <c r="D288" s="149" t="s">
        <v>1489</v>
      </c>
      <c r="E288" s="171" t="s">
        <v>1</v>
      </c>
      <c r="F288" s="172" t="s">
        <v>4010</v>
      </c>
      <c r="H288" s="171" t="s">
        <v>1</v>
      </c>
      <c r="I288" s="173"/>
      <c r="L288" s="170"/>
      <c r="M288" s="174"/>
      <c r="T288" s="175"/>
      <c r="AT288" s="171" t="s">
        <v>1489</v>
      </c>
      <c r="AU288" s="171" t="s">
        <v>90</v>
      </c>
      <c r="AV288" s="12" t="s">
        <v>88</v>
      </c>
      <c r="AW288" s="12" t="s">
        <v>36</v>
      </c>
      <c r="AX288" s="12" t="s">
        <v>81</v>
      </c>
      <c r="AY288" s="171" t="s">
        <v>299</v>
      </c>
    </row>
    <row r="289" spans="2:65" s="13" customFormat="1">
      <c r="B289" s="176"/>
      <c r="D289" s="149" t="s">
        <v>1489</v>
      </c>
      <c r="E289" s="177" t="s">
        <v>1</v>
      </c>
      <c r="F289" s="178" t="s">
        <v>4396</v>
      </c>
      <c r="H289" s="179">
        <v>89.384</v>
      </c>
      <c r="I289" s="180"/>
      <c r="L289" s="176"/>
      <c r="M289" s="181"/>
      <c r="T289" s="182"/>
      <c r="AT289" s="177" t="s">
        <v>1489</v>
      </c>
      <c r="AU289" s="177" t="s">
        <v>90</v>
      </c>
      <c r="AV289" s="13" t="s">
        <v>90</v>
      </c>
      <c r="AW289" s="13" t="s">
        <v>36</v>
      </c>
      <c r="AX289" s="13" t="s">
        <v>81</v>
      </c>
      <c r="AY289" s="177" t="s">
        <v>299</v>
      </c>
    </row>
    <row r="290" spans="2:65" s="12" customFormat="1">
      <c r="B290" s="170"/>
      <c r="D290" s="149" t="s">
        <v>1489</v>
      </c>
      <c r="E290" s="171" t="s">
        <v>1</v>
      </c>
      <c r="F290" s="172" t="s">
        <v>4012</v>
      </c>
      <c r="H290" s="171" t="s">
        <v>1</v>
      </c>
      <c r="I290" s="173"/>
      <c r="L290" s="170"/>
      <c r="M290" s="174"/>
      <c r="T290" s="175"/>
      <c r="AT290" s="171" t="s">
        <v>1489</v>
      </c>
      <c r="AU290" s="171" t="s">
        <v>90</v>
      </c>
      <c r="AV290" s="12" t="s">
        <v>88</v>
      </c>
      <c r="AW290" s="12" t="s">
        <v>36</v>
      </c>
      <c r="AX290" s="12" t="s">
        <v>81</v>
      </c>
      <c r="AY290" s="171" t="s">
        <v>299</v>
      </c>
    </row>
    <row r="291" spans="2:65" s="13" customFormat="1">
      <c r="B291" s="176"/>
      <c r="D291" s="149" t="s">
        <v>1489</v>
      </c>
      <c r="E291" s="177" t="s">
        <v>1</v>
      </c>
      <c r="F291" s="178" t="s">
        <v>4397</v>
      </c>
      <c r="H291" s="179">
        <v>2.7149999999999999</v>
      </c>
      <c r="I291" s="180"/>
      <c r="L291" s="176"/>
      <c r="M291" s="181"/>
      <c r="T291" s="182"/>
      <c r="AT291" s="177" t="s">
        <v>1489</v>
      </c>
      <c r="AU291" s="177" t="s">
        <v>90</v>
      </c>
      <c r="AV291" s="13" t="s">
        <v>90</v>
      </c>
      <c r="AW291" s="13" t="s">
        <v>36</v>
      </c>
      <c r="AX291" s="13" t="s">
        <v>81</v>
      </c>
      <c r="AY291" s="177" t="s">
        <v>299</v>
      </c>
    </row>
    <row r="292" spans="2:65" s="1" customFormat="1" ht="21.75" customHeight="1">
      <c r="B292" s="32"/>
      <c r="C292" s="158" t="s">
        <v>408</v>
      </c>
      <c r="D292" s="158" t="s">
        <v>340</v>
      </c>
      <c r="E292" s="159" t="s">
        <v>4014</v>
      </c>
      <c r="F292" s="160" t="s">
        <v>4015</v>
      </c>
      <c r="G292" s="161" t="s">
        <v>1520</v>
      </c>
      <c r="H292" s="162">
        <v>3.016</v>
      </c>
      <c r="I292" s="163"/>
      <c r="J292" s="164">
        <f>ROUND(I292*H292,2)</f>
        <v>0</v>
      </c>
      <c r="K292" s="160" t="s">
        <v>1</v>
      </c>
      <c r="L292" s="165"/>
      <c r="M292" s="166" t="s">
        <v>1</v>
      </c>
      <c r="N292" s="167" t="s">
        <v>46</v>
      </c>
      <c r="P292" s="145">
        <f>O292*H292</f>
        <v>0</v>
      </c>
      <c r="Q292" s="145">
        <v>0</v>
      </c>
      <c r="R292" s="145">
        <f>Q292*H292</f>
        <v>0</v>
      </c>
      <c r="S292" s="145">
        <v>0</v>
      </c>
      <c r="T292" s="146">
        <f>S292*H292</f>
        <v>0</v>
      </c>
      <c r="AR292" s="147" t="s">
        <v>4016</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4016</v>
      </c>
      <c r="BM292" s="147" t="s">
        <v>4398</v>
      </c>
    </row>
    <row r="293" spans="2:65" s="12" customFormat="1">
      <c r="B293" s="170"/>
      <c r="D293" s="149" t="s">
        <v>1489</v>
      </c>
      <c r="E293" s="171" t="s">
        <v>1</v>
      </c>
      <c r="F293" s="172" t="s">
        <v>3965</v>
      </c>
      <c r="H293" s="171" t="s">
        <v>1</v>
      </c>
      <c r="I293" s="173"/>
      <c r="L293" s="170"/>
      <c r="M293" s="174"/>
      <c r="T293" s="175"/>
      <c r="AT293" s="171" t="s">
        <v>1489</v>
      </c>
      <c r="AU293" s="171" t="s">
        <v>90</v>
      </c>
      <c r="AV293" s="12" t="s">
        <v>88</v>
      </c>
      <c r="AW293" s="12" t="s">
        <v>36</v>
      </c>
      <c r="AX293" s="12" t="s">
        <v>81</v>
      </c>
      <c r="AY293" s="171" t="s">
        <v>299</v>
      </c>
    </row>
    <row r="294" spans="2:65" s="13" customFormat="1">
      <c r="B294" s="176"/>
      <c r="D294" s="149" t="s">
        <v>1489</v>
      </c>
      <c r="E294" s="177" t="s">
        <v>1</v>
      </c>
      <c r="F294" s="178" t="s">
        <v>4359</v>
      </c>
      <c r="H294" s="179">
        <v>92.099000000000004</v>
      </c>
      <c r="I294" s="180"/>
      <c r="L294" s="176"/>
      <c r="M294" s="181"/>
      <c r="T294" s="182"/>
      <c r="AT294" s="177" t="s">
        <v>1489</v>
      </c>
      <c r="AU294" s="177" t="s">
        <v>90</v>
      </c>
      <c r="AV294" s="13" t="s">
        <v>90</v>
      </c>
      <c r="AW294" s="13" t="s">
        <v>36</v>
      </c>
      <c r="AX294" s="13" t="s">
        <v>81</v>
      </c>
      <c r="AY294" s="177" t="s">
        <v>299</v>
      </c>
    </row>
    <row r="295" spans="2:65" s="12" customFormat="1">
      <c r="B295" s="170"/>
      <c r="D295" s="149" t="s">
        <v>1489</v>
      </c>
      <c r="E295" s="171" t="s">
        <v>1</v>
      </c>
      <c r="F295" s="172" t="s">
        <v>4010</v>
      </c>
      <c r="H295" s="171" t="s">
        <v>1</v>
      </c>
      <c r="I295" s="173"/>
      <c r="L295" s="170"/>
      <c r="M295" s="174"/>
      <c r="T295" s="175"/>
      <c r="AT295" s="171" t="s">
        <v>1489</v>
      </c>
      <c r="AU295" s="171" t="s">
        <v>90</v>
      </c>
      <c r="AV295" s="12" t="s">
        <v>88</v>
      </c>
      <c r="AW295" s="12" t="s">
        <v>36</v>
      </c>
      <c r="AX295" s="12" t="s">
        <v>81</v>
      </c>
      <c r="AY295" s="171" t="s">
        <v>299</v>
      </c>
    </row>
    <row r="296" spans="2:65" s="13" customFormat="1">
      <c r="B296" s="176"/>
      <c r="D296" s="149" t="s">
        <v>1489</v>
      </c>
      <c r="E296" s="177" t="s">
        <v>1</v>
      </c>
      <c r="F296" s="178" t="s">
        <v>4396</v>
      </c>
      <c r="H296" s="179">
        <v>89.384</v>
      </c>
      <c r="I296" s="180"/>
      <c r="L296" s="176"/>
      <c r="M296" s="181"/>
      <c r="T296" s="182"/>
      <c r="AT296" s="177" t="s">
        <v>1489</v>
      </c>
      <c r="AU296" s="177" t="s">
        <v>90</v>
      </c>
      <c r="AV296" s="13" t="s">
        <v>90</v>
      </c>
      <c r="AW296" s="13" t="s">
        <v>36</v>
      </c>
      <c r="AX296" s="13" t="s">
        <v>81</v>
      </c>
      <c r="AY296" s="177" t="s">
        <v>299</v>
      </c>
    </row>
    <row r="297" spans="2:65" s="12" customFormat="1">
      <c r="B297" s="170"/>
      <c r="D297" s="149" t="s">
        <v>1489</v>
      </c>
      <c r="E297" s="171" t="s">
        <v>1</v>
      </c>
      <c r="F297" s="172" t="s">
        <v>4012</v>
      </c>
      <c r="H297" s="171" t="s">
        <v>1</v>
      </c>
      <c r="I297" s="173"/>
      <c r="L297" s="170"/>
      <c r="M297" s="174"/>
      <c r="T297" s="175"/>
      <c r="AT297" s="171" t="s">
        <v>1489</v>
      </c>
      <c r="AU297" s="171" t="s">
        <v>90</v>
      </c>
      <c r="AV297" s="12" t="s">
        <v>88</v>
      </c>
      <c r="AW297" s="12" t="s">
        <v>36</v>
      </c>
      <c r="AX297" s="12" t="s">
        <v>81</v>
      </c>
      <c r="AY297" s="171" t="s">
        <v>299</v>
      </c>
    </row>
    <row r="298" spans="2:65" s="13" customFormat="1">
      <c r="B298" s="176"/>
      <c r="D298" s="149" t="s">
        <v>1489</v>
      </c>
      <c r="E298" s="177" t="s">
        <v>1</v>
      </c>
      <c r="F298" s="178" t="s">
        <v>4397</v>
      </c>
      <c r="H298" s="179">
        <v>2.7149999999999999</v>
      </c>
      <c r="I298" s="180"/>
      <c r="L298" s="176"/>
      <c r="M298" s="181"/>
      <c r="T298" s="182"/>
      <c r="AT298" s="177" t="s">
        <v>1489</v>
      </c>
      <c r="AU298" s="177" t="s">
        <v>90</v>
      </c>
      <c r="AV298" s="13" t="s">
        <v>90</v>
      </c>
      <c r="AW298" s="13" t="s">
        <v>36</v>
      </c>
      <c r="AX298" s="13" t="s">
        <v>81</v>
      </c>
      <c r="AY298" s="177" t="s">
        <v>299</v>
      </c>
    </row>
    <row r="299" spans="2:65" s="13" customFormat="1">
      <c r="B299" s="176"/>
      <c r="D299" s="149" t="s">
        <v>1489</v>
      </c>
      <c r="E299" s="177" t="s">
        <v>1</v>
      </c>
      <c r="F299" s="178" t="s">
        <v>4399</v>
      </c>
      <c r="H299" s="179">
        <v>3.016</v>
      </c>
      <c r="I299" s="180"/>
      <c r="L299" s="176"/>
      <c r="M299" s="181"/>
      <c r="T299" s="182"/>
      <c r="AT299" s="177" t="s">
        <v>1489</v>
      </c>
      <c r="AU299" s="177" t="s">
        <v>90</v>
      </c>
      <c r="AV299" s="13" t="s">
        <v>90</v>
      </c>
      <c r="AW299" s="13" t="s">
        <v>36</v>
      </c>
      <c r="AX299" s="13" t="s">
        <v>88</v>
      </c>
      <c r="AY299" s="177" t="s">
        <v>299</v>
      </c>
    </row>
    <row r="300" spans="2:65" s="1" customFormat="1" ht="24.15" customHeight="1">
      <c r="B300" s="32"/>
      <c r="C300" s="136" t="s">
        <v>413</v>
      </c>
      <c r="D300" s="136" t="s">
        <v>302</v>
      </c>
      <c r="E300" s="137" t="s">
        <v>1670</v>
      </c>
      <c r="F300" s="138" t="s">
        <v>1671</v>
      </c>
      <c r="G300" s="139" t="s">
        <v>1520</v>
      </c>
      <c r="H300" s="140">
        <v>61.786999999999999</v>
      </c>
      <c r="I300" s="141"/>
      <c r="J300" s="142">
        <f>ROUND(I300*H300,2)</f>
        <v>0</v>
      </c>
      <c r="K300" s="138" t="s">
        <v>3585</v>
      </c>
      <c r="L300" s="32"/>
      <c r="M300" s="143" t="s">
        <v>1</v>
      </c>
      <c r="N300" s="144" t="s">
        <v>46</v>
      </c>
      <c r="P300" s="145">
        <f>O300*H300</f>
        <v>0</v>
      </c>
      <c r="Q300" s="145">
        <v>0</v>
      </c>
      <c r="R300" s="145">
        <f>Q300*H300</f>
        <v>0</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4400</v>
      </c>
    </row>
    <row r="301" spans="2:65" s="12" customFormat="1">
      <c r="B301" s="170"/>
      <c r="D301" s="149" t="s">
        <v>1489</v>
      </c>
      <c r="E301" s="171" t="s">
        <v>1</v>
      </c>
      <c r="F301" s="172" t="s">
        <v>4020</v>
      </c>
      <c r="H301" s="171" t="s">
        <v>1</v>
      </c>
      <c r="I301" s="173"/>
      <c r="L301" s="170"/>
      <c r="M301" s="174"/>
      <c r="T301" s="175"/>
      <c r="AT301" s="171" t="s">
        <v>1489</v>
      </c>
      <c r="AU301" s="171" t="s">
        <v>90</v>
      </c>
      <c r="AV301" s="12" t="s">
        <v>88</v>
      </c>
      <c r="AW301" s="12" t="s">
        <v>36</v>
      </c>
      <c r="AX301" s="12" t="s">
        <v>81</v>
      </c>
      <c r="AY301" s="171" t="s">
        <v>299</v>
      </c>
    </row>
    <row r="302" spans="2:65" s="12" customFormat="1">
      <c r="B302" s="170"/>
      <c r="D302" s="149" t="s">
        <v>1489</v>
      </c>
      <c r="E302" s="171" t="s">
        <v>1</v>
      </c>
      <c r="F302" s="172" t="s">
        <v>4021</v>
      </c>
      <c r="H302" s="171" t="s">
        <v>1</v>
      </c>
      <c r="I302" s="173"/>
      <c r="L302" s="170"/>
      <c r="M302" s="174"/>
      <c r="T302" s="175"/>
      <c r="AT302" s="171" t="s">
        <v>1489</v>
      </c>
      <c r="AU302" s="171" t="s">
        <v>90</v>
      </c>
      <c r="AV302" s="12" t="s">
        <v>88</v>
      </c>
      <c r="AW302" s="12" t="s">
        <v>36</v>
      </c>
      <c r="AX302" s="12" t="s">
        <v>81</v>
      </c>
      <c r="AY302" s="171" t="s">
        <v>299</v>
      </c>
    </row>
    <row r="303" spans="2:65" s="12" customFormat="1">
      <c r="B303" s="170"/>
      <c r="D303" s="149" t="s">
        <v>1489</v>
      </c>
      <c r="E303" s="171" t="s">
        <v>1</v>
      </c>
      <c r="F303" s="172" t="s">
        <v>4335</v>
      </c>
      <c r="H303" s="171" t="s">
        <v>1</v>
      </c>
      <c r="I303" s="173"/>
      <c r="L303" s="170"/>
      <c r="M303" s="174"/>
      <c r="T303" s="175"/>
      <c r="AT303" s="171" t="s">
        <v>1489</v>
      </c>
      <c r="AU303" s="171" t="s">
        <v>90</v>
      </c>
      <c r="AV303" s="12" t="s">
        <v>88</v>
      </c>
      <c r="AW303" s="12" t="s">
        <v>36</v>
      </c>
      <c r="AX303" s="12" t="s">
        <v>81</v>
      </c>
      <c r="AY303" s="171" t="s">
        <v>299</v>
      </c>
    </row>
    <row r="304" spans="2:65" s="12" customFormat="1">
      <c r="B304" s="170"/>
      <c r="D304" s="149" t="s">
        <v>1489</v>
      </c>
      <c r="E304" s="171" t="s">
        <v>1</v>
      </c>
      <c r="F304" s="172" t="s">
        <v>4022</v>
      </c>
      <c r="H304" s="171" t="s">
        <v>1</v>
      </c>
      <c r="I304" s="173"/>
      <c r="L304" s="170"/>
      <c r="M304" s="174"/>
      <c r="T304" s="175"/>
      <c r="AT304" s="171" t="s">
        <v>1489</v>
      </c>
      <c r="AU304" s="171" t="s">
        <v>90</v>
      </c>
      <c r="AV304" s="12" t="s">
        <v>88</v>
      </c>
      <c r="AW304" s="12" t="s">
        <v>36</v>
      </c>
      <c r="AX304" s="12" t="s">
        <v>81</v>
      </c>
      <c r="AY304" s="171" t="s">
        <v>299</v>
      </c>
    </row>
    <row r="305" spans="2:65" s="13" customFormat="1">
      <c r="B305" s="176"/>
      <c r="D305" s="149" t="s">
        <v>1489</v>
      </c>
      <c r="E305" s="177" t="s">
        <v>1</v>
      </c>
      <c r="F305" s="178" t="s">
        <v>4401</v>
      </c>
      <c r="H305" s="179">
        <v>19.306999999999999</v>
      </c>
      <c r="I305" s="180"/>
      <c r="L305" s="176"/>
      <c r="M305" s="181"/>
      <c r="T305" s="182"/>
      <c r="AT305" s="177" t="s">
        <v>1489</v>
      </c>
      <c r="AU305" s="177" t="s">
        <v>90</v>
      </c>
      <c r="AV305" s="13" t="s">
        <v>90</v>
      </c>
      <c r="AW305" s="13" t="s">
        <v>36</v>
      </c>
      <c r="AX305" s="13" t="s">
        <v>81</v>
      </c>
      <c r="AY305" s="177" t="s">
        <v>299</v>
      </c>
    </row>
    <row r="306" spans="2:65" s="12" customFormat="1">
      <c r="B306" s="170"/>
      <c r="D306" s="149" t="s">
        <v>1489</v>
      </c>
      <c r="E306" s="171" t="s">
        <v>1</v>
      </c>
      <c r="F306" s="172" t="s">
        <v>4024</v>
      </c>
      <c r="H306" s="171" t="s">
        <v>1</v>
      </c>
      <c r="I306" s="173"/>
      <c r="L306" s="170"/>
      <c r="M306" s="174"/>
      <c r="T306" s="175"/>
      <c r="AT306" s="171" t="s">
        <v>1489</v>
      </c>
      <c r="AU306" s="171" t="s">
        <v>90</v>
      </c>
      <c r="AV306" s="12" t="s">
        <v>88</v>
      </c>
      <c r="AW306" s="12" t="s">
        <v>36</v>
      </c>
      <c r="AX306" s="12" t="s">
        <v>81</v>
      </c>
      <c r="AY306" s="171" t="s">
        <v>299</v>
      </c>
    </row>
    <row r="307" spans="2:65" s="13" customFormat="1">
      <c r="B307" s="176"/>
      <c r="D307" s="149" t="s">
        <v>1489</v>
      </c>
      <c r="E307" s="177" t="s">
        <v>1</v>
      </c>
      <c r="F307" s="178" t="s">
        <v>4402</v>
      </c>
      <c r="H307" s="179">
        <v>43.881</v>
      </c>
      <c r="I307" s="180"/>
      <c r="L307" s="176"/>
      <c r="M307" s="181"/>
      <c r="T307" s="182"/>
      <c r="AT307" s="177" t="s">
        <v>1489</v>
      </c>
      <c r="AU307" s="177" t="s">
        <v>90</v>
      </c>
      <c r="AV307" s="13" t="s">
        <v>90</v>
      </c>
      <c r="AW307" s="13" t="s">
        <v>36</v>
      </c>
      <c r="AX307" s="13" t="s">
        <v>81</v>
      </c>
      <c r="AY307" s="177" t="s">
        <v>299</v>
      </c>
    </row>
    <row r="308" spans="2:65" s="12" customFormat="1">
      <c r="B308" s="170"/>
      <c r="D308" s="149" t="s">
        <v>1489</v>
      </c>
      <c r="E308" s="171" t="s">
        <v>1</v>
      </c>
      <c r="F308" s="172" t="s">
        <v>4028</v>
      </c>
      <c r="H308" s="171" t="s">
        <v>1</v>
      </c>
      <c r="I308" s="173"/>
      <c r="L308" s="170"/>
      <c r="M308" s="174"/>
      <c r="T308" s="175"/>
      <c r="AT308" s="171" t="s">
        <v>1489</v>
      </c>
      <c r="AU308" s="171" t="s">
        <v>90</v>
      </c>
      <c r="AV308" s="12" t="s">
        <v>88</v>
      </c>
      <c r="AW308" s="12" t="s">
        <v>36</v>
      </c>
      <c r="AX308" s="12" t="s">
        <v>81</v>
      </c>
      <c r="AY308" s="171" t="s">
        <v>299</v>
      </c>
    </row>
    <row r="309" spans="2:65" s="12" customFormat="1">
      <c r="B309" s="170"/>
      <c r="D309" s="149" t="s">
        <v>1489</v>
      </c>
      <c r="E309" s="171" t="s">
        <v>1</v>
      </c>
      <c r="F309" s="172" t="s">
        <v>4029</v>
      </c>
      <c r="H309" s="171" t="s">
        <v>1</v>
      </c>
      <c r="I309" s="173"/>
      <c r="L309" s="170"/>
      <c r="M309" s="174"/>
      <c r="T309" s="175"/>
      <c r="AT309" s="171" t="s">
        <v>1489</v>
      </c>
      <c r="AU309" s="171" t="s">
        <v>90</v>
      </c>
      <c r="AV309" s="12" t="s">
        <v>88</v>
      </c>
      <c r="AW309" s="12" t="s">
        <v>36</v>
      </c>
      <c r="AX309" s="12" t="s">
        <v>81</v>
      </c>
      <c r="AY309" s="171" t="s">
        <v>299</v>
      </c>
    </row>
    <row r="310" spans="2:65" s="13" customFormat="1">
      <c r="B310" s="176"/>
      <c r="D310" s="149" t="s">
        <v>1489</v>
      </c>
      <c r="E310" s="177" t="s">
        <v>1</v>
      </c>
      <c r="F310" s="178" t="s">
        <v>4403</v>
      </c>
      <c r="H310" s="179">
        <v>-0.33100000000000002</v>
      </c>
      <c r="I310" s="180"/>
      <c r="L310" s="176"/>
      <c r="M310" s="181"/>
      <c r="T310" s="182"/>
      <c r="AT310" s="177" t="s">
        <v>1489</v>
      </c>
      <c r="AU310" s="177" t="s">
        <v>90</v>
      </c>
      <c r="AV310" s="13" t="s">
        <v>90</v>
      </c>
      <c r="AW310" s="13" t="s">
        <v>36</v>
      </c>
      <c r="AX310" s="13" t="s">
        <v>81</v>
      </c>
      <c r="AY310" s="177" t="s">
        <v>299</v>
      </c>
    </row>
    <row r="311" spans="2:65" s="12" customFormat="1">
      <c r="B311" s="170"/>
      <c r="D311" s="149" t="s">
        <v>1489</v>
      </c>
      <c r="E311" s="171" t="s">
        <v>1</v>
      </c>
      <c r="F311" s="172" t="s">
        <v>4031</v>
      </c>
      <c r="H311" s="171" t="s">
        <v>1</v>
      </c>
      <c r="I311" s="173"/>
      <c r="L311" s="170"/>
      <c r="M311" s="174"/>
      <c r="T311" s="175"/>
      <c r="AT311" s="171" t="s">
        <v>1489</v>
      </c>
      <c r="AU311" s="171" t="s">
        <v>90</v>
      </c>
      <c r="AV311" s="12" t="s">
        <v>88</v>
      </c>
      <c r="AW311" s="12" t="s">
        <v>36</v>
      </c>
      <c r="AX311" s="12" t="s">
        <v>81</v>
      </c>
      <c r="AY311" s="171" t="s">
        <v>299</v>
      </c>
    </row>
    <row r="312" spans="2:65" s="13" customFormat="1">
      <c r="B312" s="176"/>
      <c r="D312" s="149" t="s">
        <v>1489</v>
      </c>
      <c r="E312" s="177" t="s">
        <v>1</v>
      </c>
      <c r="F312" s="178" t="s">
        <v>4404</v>
      </c>
      <c r="H312" s="179">
        <v>-1.07</v>
      </c>
      <c r="I312" s="180"/>
      <c r="L312" s="176"/>
      <c r="M312" s="181"/>
      <c r="T312" s="182"/>
      <c r="AT312" s="177" t="s">
        <v>1489</v>
      </c>
      <c r="AU312" s="177" t="s">
        <v>90</v>
      </c>
      <c r="AV312" s="13" t="s">
        <v>90</v>
      </c>
      <c r="AW312" s="13" t="s">
        <v>36</v>
      </c>
      <c r="AX312" s="13" t="s">
        <v>81</v>
      </c>
      <c r="AY312" s="177" t="s">
        <v>299</v>
      </c>
    </row>
    <row r="313" spans="2:65" s="14" customFormat="1">
      <c r="B313" s="183"/>
      <c r="D313" s="149" t="s">
        <v>1489</v>
      </c>
      <c r="E313" s="184" t="s">
        <v>1</v>
      </c>
      <c r="F313" s="185" t="s">
        <v>1496</v>
      </c>
      <c r="H313" s="186">
        <v>61.786999999999999</v>
      </c>
      <c r="I313" s="187"/>
      <c r="L313" s="183"/>
      <c r="M313" s="188"/>
      <c r="T313" s="189"/>
      <c r="AT313" s="184" t="s">
        <v>1489</v>
      </c>
      <c r="AU313" s="184" t="s">
        <v>90</v>
      </c>
      <c r="AV313" s="14" t="s">
        <v>318</v>
      </c>
      <c r="AW313" s="14" t="s">
        <v>36</v>
      </c>
      <c r="AX313" s="14" t="s">
        <v>88</v>
      </c>
      <c r="AY313" s="184" t="s">
        <v>299</v>
      </c>
    </row>
    <row r="314" spans="2:65" s="1" customFormat="1" ht="16.5" customHeight="1">
      <c r="B314" s="32"/>
      <c r="C314" s="158" t="s">
        <v>418</v>
      </c>
      <c r="D314" s="158" t="s">
        <v>340</v>
      </c>
      <c r="E314" s="159" t="s">
        <v>1678</v>
      </c>
      <c r="F314" s="160" t="s">
        <v>1679</v>
      </c>
      <c r="G314" s="161" t="s">
        <v>1636</v>
      </c>
      <c r="H314" s="162">
        <v>114.63800000000001</v>
      </c>
      <c r="I314" s="163"/>
      <c r="J314" s="164">
        <f>ROUND(I314*H314,2)</f>
        <v>0</v>
      </c>
      <c r="K314" s="160" t="s">
        <v>3585</v>
      </c>
      <c r="L314" s="165"/>
      <c r="M314" s="166" t="s">
        <v>1</v>
      </c>
      <c r="N314" s="167" t="s">
        <v>46</v>
      </c>
      <c r="P314" s="145">
        <f>O314*H314</f>
        <v>0</v>
      </c>
      <c r="Q314" s="145">
        <v>1</v>
      </c>
      <c r="R314" s="145">
        <f>Q314*H314</f>
        <v>114.63800000000001</v>
      </c>
      <c r="S314" s="145">
        <v>0</v>
      </c>
      <c r="T314" s="146">
        <f>S314*H314</f>
        <v>0</v>
      </c>
      <c r="AR314" s="147" t="s">
        <v>337</v>
      </c>
      <c r="AT314" s="147" t="s">
        <v>340</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4405</v>
      </c>
    </row>
    <row r="315" spans="2:65" s="12" customFormat="1">
      <c r="B315" s="170"/>
      <c r="D315" s="149" t="s">
        <v>1489</v>
      </c>
      <c r="E315" s="171" t="s">
        <v>1</v>
      </c>
      <c r="F315" s="172" t="s">
        <v>4034</v>
      </c>
      <c r="H315" s="171" t="s">
        <v>1</v>
      </c>
      <c r="I315" s="173"/>
      <c r="L315" s="170"/>
      <c r="M315" s="174"/>
      <c r="T315" s="175"/>
      <c r="AT315" s="171" t="s">
        <v>1489</v>
      </c>
      <c r="AU315" s="171" t="s">
        <v>90</v>
      </c>
      <c r="AV315" s="12" t="s">
        <v>88</v>
      </c>
      <c r="AW315" s="12" t="s">
        <v>36</v>
      </c>
      <c r="AX315" s="12" t="s">
        <v>81</v>
      </c>
      <c r="AY315" s="171" t="s">
        <v>299</v>
      </c>
    </row>
    <row r="316" spans="2:65" s="13" customFormat="1">
      <c r="B316" s="176"/>
      <c r="D316" s="149" t="s">
        <v>1489</v>
      </c>
      <c r="E316" s="177" t="s">
        <v>1</v>
      </c>
      <c r="F316" s="178" t="s">
        <v>4406</v>
      </c>
      <c r="H316" s="179">
        <v>114.63800000000001</v>
      </c>
      <c r="I316" s="180"/>
      <c r="L316" s="176"/>
      <c r="M316" s="181"/>
      <c r="T316" s="182"/>
      <c r="AT316" s="177" t="s">
        <v>1489</v>
      </c>
      <c r="AU316" s="177" t="s">
        <v>90</v>
      </c>
      <c r="AV316" s="13" t="s">
        <v>90</v>
      </c>
      <c r="AW316" s="13" t="s">
        <v>36</v>
      </c>
      <c r="AX316" s="13" t="s">
        <v>81</v>
      </c>
      <c r="AY316" s="177" t="s">
        <v>299</v>
      </c>
    </row>
    <row r="317" spans="2:65" s="14" customFormat="1">
      <c r="B317" s="183"/>
      <c r="D317" s="149" t="s">
        <v>1489</v>
      </c>
      <c r="E317" s="184" t="s">
        <v>1</v>
      </c>
      <c r="F317" s="185" t="s">
        <v>1496</v>
      </c>
      <c r="H317" s="186">
        <v>114.63800000000001</v>
      </c>
      <c r="I317" s="187"/>
      <c r="L317" s="183"/>
      <c r="M317" s="188"/>
      <c r="T317" s="189"/>
      <c r="AT317" s="184" t="s">
        <v>1489</v>
      </c>
      <c r="AU317" s="184" t="s">
        <v>90</v>
      </c>
      <c r="AV317" s="14" t="s">
        <v>318</v>
      </c>
      <c r="AW317" s="14" t="s">
        <v>36</v>
      </c>
      <c r="AX317" s="14" t="s">
        <v>88</v>
      </c>
      <c r="AY317" s="184" t="s">
        <v>299</v>
      </c>
    </row>
    <row r="318" spans="2:65" s="1" customFormat="1" ht="24.15" customHeight="1">
      <c r="B318" s="32"/>
      <c r="C318" s="136" t="s">
        <v>423</v>
      </c>
      <c r="D318" s="136" t="s">
        <v>302</v>
      </c>
      <c r="E318" s="137" t="s">
        <v>1682</v>
      </c>
      <c r="F318" s="138" t="s">
        <v>1683</v>
      </c>
      <c r="G318" s="139" t="s">
        <v>375</v>
      </c>
      <c r="H318" s="140">
        <v>42.531999999999996</v>
      </c>
      <c r="I318" s="141"/>
      <c r="J318" s="142">
        <f>ROUND(I318*H318,2)</f>
        <v>0</v>
      </c>
      <c r="K318" s="138" t="s">
        <v>3585</v>
      </c>
      <c r="L318" s="32"/>
      <c r="M318" s="143" t="s">
        <v>1</v>
      </c>
      <c r="N318" s="144" t="s">
        <v>46</v>
      </c>
      <c r="P318" s="145">
        <f>O318*H318</f>
        <v>0</v>
      </c>
      <c r="Q318" s="145">
        <v>0</v>
      </c>
      <c r="R318" s="145">
        <f>Q318*H318</f>
        <v>0</v>
      </c>
      <c r="S318" s="145">
        <v>0</v>
      </c>
      <c r="T318" s="146">
        <f>S318*H318</f>
        <v>0</v>
      </c>
      <c r="AR318" s="147" t="s">
        <v>318</v>
      </c>
      <c r="AT318" s="147" t="s">
        <v>302</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4407</v>
      </c>
    </row>
    <row r="319" spans="2:65" s="12" customFormat="1">
      <c r="B319" s="170"/>
      <c r="D319" s="149" t="s">
        <v>1489</v>
      </c>
      <c r="E319" s="171" t="s">
        <v>1</v>
      </c>
      <c r="F319" s="172" t="s">
        <v>4335</v>
      </c>
      <c r="H319" s="171" t="s">
        <v>1</v>
      </c>
      <c r="I319" s="173"/>
      <c r="L319" s="170"/>
      <c r="M319" s="174"/>
      <c r="T319" s="175"/>
      <c r="AT319" s="171" t="s">
        <v>1489</v>
      </c>
      <c r="AU319" s="171" t="s">
        <v>90</v>
      </c>
      <c r="AV319" s="12" t="s">
        <v>88</v>
      </c>
      <c r="AW319" s="12" t="s">
        <v>36</v>
      </c>
      <c r="AX319" s="12" t="s">
        <v>81</v>
      </c>
      <c r="AY319" s="171" t="s">
        <v>299</v>
      </c>
    </row>
    <row r="320" spans="2:65" s="12" customFormat="1">
      <c r="B320" s="170"/>
      <c r="D320" s="149" t="s">
        <v>1489</v>
      </c>
      <c r="E320" s="171" t="s">
        <v>1</v>
      </c>
      <c r="F320" s="172" t="s">
        <v>4338</v>
      </c>
      <c r="H320" s="171" t="s">
        <v>1</v>
      </c>
      <c r="I320" s="173"/>
      <c r="L320" s="170"/>
      <c r="M320" s="174"/>
      <c r="T320" s="175"/>
      <c r="AT320" s="171" t="s">
        <v>1489</v>
      </c>
      <c r="AU320" s="171" t="s">
        <v>90</v>
      </c>
      <c r="AV320" s="12" t="s">
        <v>88</v>
      </c>
      <c r="AW320" s="12" t="s">
        <v>36</v>
      </c>
      <c r="AX320" s="12" t="s">
        <v>81</v>
      </c>
      <c r="AY320" s="171" t="s">
        <v>299</v>
      </c>
    </row>
    <row r="321" spans="2:65" s="12" customFormat="1">
      <c r="B321" s="170"/>
      <c r="D321" s="149" t="s">
        <v>1489</v>
      </c>
      <c r="E321" s="171" t="s">
        <v>1</v>
      </c>
      <c r="F321" s="172" t="s">
        <v>3917</v>
      </c>
      <c r="H321" s="171" t="s">
        <v>1</v>
      </c>
      <c r="I321" s="173"/>
      <c r="L321" s="170"/>
      <c r="M321" s="174"/>
      <c r="T321" s="175"/>
      <c r="AT321" s="171" t="s">
        <v>1489</v>
      </c>
      <c r="AU321" s="171" t="s">
        <v>90</v>
      </c>
      <c r="AV321" s="12" t="s">
        <v>88</v>
      </c>
      <c r="AW321" s="12" t="s">
        <v>36</v>
      </c>
      <c r="AX321" s="12" t="s">
        <v>81</v>
      </c>
      <c r="AY321" s="171" t="s">
        <v>299</v>
      </c>
    </row>
    <row r="322" spans="2:65" s="13" customFormat="1">
      <c r="B322" s="176"/>
      <c r="D322" s="149" t="s">
        <v>1489</v>
      </c>
      <c r="E322" s="177" t="s">
        <v>1</v>
      </c>
      <c r="F322" s="178" t="s">
        <v>4339</v>
      </c>
      <c r="H322" s="179">
        <v>42.531999999999996</v>
      </c>
      <c r="I322" s="180"/>
      <c r="L322" s="176"/>
      <c r="M322" s="181"/>
      <c r="T322" s="182"/>
      <c r="AT322" s="177" t="s">
        <v>1489</v>
      </c>
      <c r="AU322" s="177" t="s">
        <v>90</v>
      </c>
      <c r="AV322" s="13" t="s">
        <v>90</v>
      </c>
      <c r="AW322" s="13" t="s">
        <v>36</v>
      </c>
      <c r="AX322" s="13" t="s">
        <v>81</v>
      </c>
      <c r="AY322" s="177" t="s">
        <v>299</v>
      </c>
    </row>
    <row r="323" spans="2:65" s="14" customFormat="1">
      <c r="B323" s="183"/>
      <c r="D323" s="149" t="s">
        <v>1489</v>
      </c>
      <c r="E323" s="184" t="s">
        <v>1</v>
      </c>
      <c r="F323" s="185" t="s">
        <v>1496</v>
      </c>
      <c r="H323" s="186">
        <v>42.531999999999996</v>
      </c>
      <c r="I323" s="187"/>
      <c r="L323" s="183"/>
      <c r="M323" s="188"/>
      <c r="T323" s="189"/>
      <c r="AT323" s="184" t="s">
        <v>1489</v>
      </c>
      <c r="AU323" s="184" t="s">
        <v>90</v>
      </c>
      <c r="AV323" s="14" t="s">
        <v>318</v>
      </c>
      <c r="AW323" s="14" t="s">
        <v>36</v>
      </c>
      <c r="AX323" s="14" t="s">
        <v>88</v>
      </c>
      <c r="AY323" s="184" t="s">
        <v>299</v>
      </c>
    </row>
    <row r="324" spans="2:65" s="1" customFormat="1" ht="24.15" customHeight="1">
      <c r="B324" s="32"/>
      <c r="C324" s="136" t="s">
        <v>428</v>
      </c>
      <c r="D324" s="136" t="s">
        <v>302</v>
      </c>
      <c r="E324" s="137" t="s">
        <v>4408</v>
      </c>
      <c r="F324" s="138" t="s">
        <v>4409</v>
      </c>
      <c r="G324" s="139" t="s">
        <v>375</v>
      </c>
      <c r="H324" s="140">
        <v>42.531999999999996</v>
      </c>
      <c r="I324" s="141"/>
      <c r="J324" s="142">
        <f>ROUND(I324*H324,2)</f>
        <v>0</v>
      </c>
      <c r="K324" s="138" t="s">
        <v>3585</v>
      </c>
      <c r="L324" s="32"/>
      <c r="M324" s="143" t="s">
        <v>1</v>
      </c>
      <c r="N324" s="144" t="s">
        <v>46</v>
      </c>
      <c r="P324" s="145">
        <f>O324*H324</f>
        <v>0</v>
      </c>
      <c r="Q324" s="145">
        <v>0</v>
      </c>
      <c r="R324" s="145">
        <f>Q324*H324</f>
        <v>0</v>
      </c>
      <c r="S324" s="145">
        <v>0</v>
      </c>
      <c r="T324" s="146">
        <f>S324*H324</f>
        <v>0</v>
      </c>
      <c r="AR324" s="147" t="s">
        <v>318</v>
      </c>
      <c r="AT324" s="147" t="s">
        <v>302</v>
      </c>
      <c r="AU324" s="147" t="s">
        <v>90</v>
      </c>
      <c r="AY324" s="17" t="s">
        <v>299</v>
      </c>
      <c r="BE324" s="148">
        <f>IF(N324="základní",J324,0)</f>
        <v>0</v>
      </c>
      <c r="BF324" s="148">
        <f>IF(N324="snížená",J324,0)</f>
        <v>0</v>
      </c>
      <c r="BG324" s="148">
        <f>IF(N324="zákl. přenesená",J324,0)</f>
        <v>0</v>
      </c>
      <c r="BH324" s="148">
        <f>IF(N324="sníž. přenesená",J324,0)</f>
        <v>0</v>
      </c>
      <c r="BI324" s="148">
        <f>IF(N324="nulová",J324,0)</f>
        <v>0</v>
      </c>
      <c r="BJ324" s="17" t="s">
        <v>88</v>
      </c>
      <c r="BK324" s="148">
        <f>ROUND(I324*H324,2)</f>
        <v>0</v>
      </c>
      <c r="BL324" s="17" t="s">
        <v>318</v>
      </c>
      <c r="BM324" s="147" t="s">
        <v>4410</v>
      </c>
    </row>
    <row r="325" spans="2:65" s="12" customFormat="1">
      <c r="B325" s="170"/>
      <c r="D325" s="149" t="s">
        <v>1489</v>
      </c>
      <c r="E325" s="171" t="s">
        <v>1</v>
      </c>
      <c r="F325" s="172" t="s">
        <v>4335</v>
      </c>
      <c r="H325" s="171" t="s">
        <v>1</v>
      </c>
      <c r="I325" s="173"/>
      <c r="L325" s="170"/>
      <c r="M325" s="174"/>
      <c r="T325" s="175"/>
      <c r="AT325" s="171" t="s">
        <v>1489</v>
      </c>
      <c r="AU325" s="171" t="s">
        <v>90</v>
      </c>
      <c r="AV325" s="12" t="s">
        <v>88</v>
      </c>
      <c r="AW325" s="12" t="s">
        <v>36</v>
      </c>
      <c r="AX325" s="12" t="s">
        <v>81</v>
      </c>
      <c r="AY325" s="171" t="s">
        <v>299</v>
      </c>
    </row>
    <row r="326" spans="2:65" s="12" customFormat="1">
      <c r="B326" s="170"/>
      <c r="D326" s="149" t="s">
        <v>1489</v>
      </c>
      <c r="E326" s="171" t="s">
        <v>1</v>
      </c>
      <c r="F326" s="172" t="s">
        <v>4338</v>
      </c>
      <c r="H326" s="171" t="s">
        <v>1</v>
      </c>
      <c r="I326" s="173"/>
      <c r="L326" s="170"/>
      <c r="M326" s="174"/>
      <c r="T326" s="175"/>
      <c r="AT326" s="171" t="s">
        <v>1489</v>
      </c>
      <c r="AU326" s="171" t="s">
        <v>90</v>
      </c>
      <c r="AV326" s="12" t="s">
        <v>88</v>
      </c>
      <c r="AW326" s="12" t="s">
        <v>36</v>
      </c>
      <c r="AX326" s="12" t="s">
        <v>81</v>
      </c>
      <c r="AY326" s="171" t="s">
        <v>299</v>
      </c>
    </row>
    <row r="327" spans="2:65" s="12" customFormat="1">
      <c r="B327" s="170"/>
      <c r="D327" s="149" t="s">
        <v>1489</v>
      </c>
      <c r="E327" s="171" t="s">
        <v>1</v>
      </c>
      <c r="F327" s="172" t="s">
        <v>3917</v>
      </c>
      <c r="H327" s="171" t="s">
        <v>1</v>
      </c>
      <c r="I327" s="173"/>
      <c r="L327" s="170"/>
      <c r="M327" s="174"/>
      <c r="T327" s="175"/>
      <c r="AT327" s="171" t="s">
        <v>1489</v>
      </c>
      <c r="AU327" s="171" t="s">
        <v>90</v>
      </c>
      <c r="AV327" s="12" t="s">
        <v>88</v>
      </c>
      <c r="AW327" s="12" t="s">
        <v>36</v>
      </c>
      <c r="AX327" s="12" t="s">
        <v>81</v>
      </c>
      <c r="AY327" s="171" t="s">
        <v>299</v>
      </c>
    </row>
    <row r="328" spans="2:65" s="13" customFormat="1">
      <c r="B328" s="176"/>
      <c r="D328" s="149" t="s">
        <v>1489</v>
      </c>
      <c r="E328" s="177" t="s">
        <v>1</v>
      </c>
      <c r="F328" s="178" t="s">
        <v>4339</v>
      </c>
      <c r="H328" s="179">
        <v>42.531999999999996</v>
      </c>
      <c r="I328" s="180"/>
      <c r="L328" s="176"/>
      <c r="M328" s="181"/>
      <c r="T328" s="182"/>
      <c r="AT328" s="177" t="s">
        <v>1489</v>
      </c>
      <c r="AU328" s="177" t="s">
        <v>90</v>
      </c>
      <c r="AV328" s="13" t="s">
        <v>90</v>
      </c>
      <c r="AW328" s="13" t="s">
        <v>36</v>
      </c>
      <c r="AX328" s="13" t="s">
        <v>81</v>
      </c>
      <c r="AY328" s="177" t="s">
        <v>299</v>
      </c>
    </row>
    <row r="329" spans="2:65" s="14" customFormat="1">
      <c r="B329" s="183"/>
      <c r="D329" s="149" t="s">
        <v>1489</v>
      </c>
      <c r="E329" s="184" t="s">
        <v>1</v>
      </c>
      <c r="F329" s="185" t="s">
        <v>1496</v>
      </c>
      <c r="H329" s="186">
        <v>42.531999999999996</v>
      </c>
      <c r="I329" s="187"/>
      <c r="L329" s="183"/>
      <c r="M329" s="188"/>
      <c r="T329" s="189"/>
      <c r="AT329" s="184" t="s">
        <v>1489</v>
      </c>
      <c r="AU329" s="184" t="s">
        <v>90</v>
      </c>
      <c r="AV329" s="14" t="s">
        <v>318</v>
      </c>
      <c r="AW329" s="14" t="s">
        <v>36</v>
      </c>
      <c r="AX329" s="14" t="s">
        <v>88</v>
      </c>
      <c r="AY329" s="184" t="s">
        <v>299</v>
      </c>
    </row>
    <row r="330" spans="2:65" s="1" customFormat="1" ht="16.5" customHeight="1">
      <c r="B330" s="32"/>
      <c r="C330" s="158" t="s">
        <v>433</v>
      </c>
      <c r="D330" s="158" t="s">
        <v>340</v>
      </c>
      <c r="E330" s="159" t="s">
        <v>4411</v>
      </c>
      <c r="F330" s="160" t="s">
        <v>4412</v>
      </c>
      <c r="G330" s="161" t="s">
        <v>822</v>
      </c>
      <c r="H330" s="162">
        <v>1.7609999999999999</v>
      </c>
      <c r="I330" s="163"/>
      <c r="J330" s="164">
        <f>ROUND(I330*H330,2)</f>
        <v>0</v>
      </c>
      <c r="K330" s="160" t="s">
        <v>3585</v>
      </c>
      <c r="L330" s="165"/>
      <c r="M330" s="166" t="s">
        <v>1</v>
      </c>
      <c r="N330" s="167" t="s">
        <v>46</v>
      </c>
      <c r="P330" s="145">
        <f>O330*H330</f>
        <v>0</v>
      </c>
      <c r="Q330" s="145">
        <v>1E-3</v>
      </c>
      <c r="R330" s="145">
        <f>Q330*H330</f>
        <v>1.761E-3</v>
      </c>
      <c r="S330" s="145">
        <v>0</v>
      </c>
      <c r="T330" s="146">
        <f>S330*H330</f>
        <v>0</v>
      </c>
      <c r="AR330" s="147" t="s">
        <v>337</v>
      </c>
      <c r="AT330" s="147" t="s">
        <v>340</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4413</v>
      </c>
    </row>
    <row r="331" spans="2:65" s="12" customFormat="1">
      <c r="B331" s="170"/>
      <c r="D331" s="149" t="s">
        <v>1489</v>
      </c>
      <c r="E331" s="171" t="s">
        <v>1</v>
      </c>
      <c r="F331" s="172" t="s">
        <v>4335</v>
      </c>
      <c r="H331" s="171" t="s">
        <v>1</v>
      </c>
      <c r="I331" s="173"/>
      <c r="L331" s="170"/>
      <c r="M331" s="174"/>
      <c r="T331" s="175"/>
      <c r="AT331" s="171" t="s">
        <v>1489</v>
      </c>
      <c r="AU331" s="171" t="s">
        <v>90</v>
      </c>
      <c r="AV331" s="12" t="s">
        <v>88</v>
      </c>
      <c r="AW331" s="12" t="s">
        <v>36</v>
      </c>
      <c r="AX331" s="12" t="s">
        <v>81</v>
      </c>
      <c r="AY331" s="171" t="s">
        <v>299</v>
      </c>
    </row>
    <row r="332" spans="2:65" s="12" customFormat="1">
      <c r="B332" s="170"/>
      <c r="D332" s="149" t="s">
        <v>1489</v>
      </c>
      <c r="E332" s="171" t="s">
        <v>1</v>
      </c>
      <c r="F332" s="172" t="s">
        <v>4338</v>
      </c>
      <c r="H332" s="171" t="s">
        <v>1</v>
      </c>
      <c r="I332" s="173"/>
      <c r="L332" s="170"/>
      <c r="M332" s="174"/>
      <c r="T332" s="175"/>
      <c r="AT332" s="171" t="s">
        <v>1489</v>
      </c>
      <c r="AU332" s="171" t="s">
        <v>90</v>
      </c>
      <c r="AV332" s="12" t="s">
        <v>88</v>
      </c>
      <c r="AW332" s="12" t="s">
        <v>36</v>
      </c>
      <c r="AX332" s="12" t="s">
        <v>81</v>
      </c>
      <c r="AY332" s="171" t="s">
        <v>299</v>
      </c>
    </row>
    <row r="333" spans="2:65" s="12" customFormat="1">
      <c r="B333" s="170"/>
      <c r="D333" s="149" t="s">
        <v>1489</v>
      </c>
      <c r="E333" s="171" t="s">
        <v>1</v>
      </c>
      <c r="F333" s="172" t="s">
        <v>3917</v>
      </c>
      <c r="H333" s="171" t="s">
        <v>1</v>
      </c>
      <c r="I333" s="173"/>
      <c r="L333" s="170"/>
      <c r="M333" s="174"/>
      <c r="T333" s="175"/>
      <c r="AT333" s="171" t="s">
        <v>1489</v>
      </c>
      <c r="AU333" s="171" t="s">
        <v>90</v>
      </c>
      <c r="AV333" s="12" t="s">
        <v>88</v>
      </c>
      <c r="AW333" s="12" t="s">
        <v>36</v>
      </c>
      <c r="AX333" s="12" t="s">
        <v>81</v>
      </c>
      <c r="AY333" s="171" t="s">
        <v>299</v>
      </c>
    </row>
    <row r="334" spans="2:65" s="13" customFormat="1">
      <c r="B334" s="176"/>
      <c r="D334" s="149" t="s">
        <v>1489</v>
      </c>
      <c r="E334" s="177" t="s">
        <v>1</v>
      </c>
      <c r="F334" s="178" t="s">
        <v>4414</v>
      </c>
      <c r="H334" s="179">
        <v>1.7609999999999999</v>
      </c>
      <c r="I334" s="180"/>
      <c r="L334" s="176"/>
      <c r="M334" s="181"/>
      <c r="T334" s="182"/>
      <c r="AT334" s="177" t="s">
        <v>1489</v>
      </c>
      <c r="AU334" s="177" t="s">
        <v>90</v>
      </c>
      <c r="AV334" s="13" t="s">
        <v>90</v>
      </c>
      <c r="AW334" s="13" t="s">
        <v>36</v>
      </c>
      <c r="AX334" s="13" t="s">
        <v>81</v>
      </c>
      <c r="AY334" s="177" t="s">
        <v>299</v>
      </c>
    </row>
    <row r="335" spans="2:65" s="14" customFormat="1">
      <c r="B335" s="183"/>
      <c r="D335" s="149" t="s">
        <v>1489</v>
      </c>
      <c r="E335" s="184" t="s">
        <v>1</v>
      </c>
      <c r="F335" s="185" t="s">
        <v>1496</v>
      </c>
      <c r="H335" s="186">
        <v>1.7609999999999999</v>
      </c>
      <c r="I335" s="187"/>
      <c r="L335" s="183"/>
      <c r="M335" s="188"/>
      <c r="T335" s="189"/>
      <c r="AT335" s="184" t="s">
        <v>1489</v>
      </c>
      <c r="AU335" s="184" t="s">
        <v>90</v>
      </c>
      <c r="AV335" s="14" t="s">
        <v>318</v>
      </c>
      <c r="AW335" s="14" t="s">
        <v>36</v>
      </c>
      <c r="AX335" s="14" t="s">
        <v>88</v>
      </c>
      <c r="AY335" s="184" t="s">
        <v>299</v>
      </c>
    </row>
    <row r="336" spans="2:65" s="11" customFormat="1" ht="22.95" customHeight="1">
      <c r="B336" s="124"/>
      <c r="D336" s="125" t="s">
        <v>80</v>
      </c>
      <c r="E336" s="134" t="s">
        <v>318</v>
      </c>
      <c r="F336" s="134" t="s">
        <v>1702</v>
      </c>
      <c r="I336" s="127"/>
      <c r="J336" s="135">
        <f>BK336</f>
        <v>0</v>
      </c>
      <c r="L336" s="124"/>
      <c r="M336" s="129"/>
      <c r="P336" s="130">
        <f>SUM(P337:P342)</f>
        <v>0</v>
      </c>
      <c r="R336" s="130">
        <f>SUM(R337:R342)</f>
        <v>0</v>
      </c>
      <c r="T336" s="131">
        <f>SUM(T337:T342)</f>
        <v>0</v>
      </c>
      <c r="AR336" s="125" t="s">
        <v>88</v>
      </c>
      <c r="AT336" s="132" t="s">
        <v>80</v>
      </c>
      <c r="AU336" s="132" t="s">
        <v>88</v>
      </c>
      <c r="AY336" s="125" t="s">
        <v>299</v>
      </c>
      <c r="BK336" s="133">
        <f>SUM(BK337:BK342)</f>
        <v>0</v>
      </c>
    </row>
    <row r="337" spans="2:65" s="1" customFormat="1" ht="16.5" customHeight="1">
      <c r="B337" s="32"/>
      <c r="C337" s="136" t="s">
        <v>438</v>
      </c>
      <c r="D337" s="136" t="s">
        <v>302</v>
      </c>
      <c r="E337" s="137" t="s">
        <v>1703</v>
      </c>
      <c r="F337" s="138" t="s">
        <v>1704</v>
      </c>
      <c r="G337" s="139" t="s">
        <v>1520</v>
      </c>
      <c r="H337" s="140">
        <v>23.48</v>
      </c>
      <c r="I337" s="141"/>
      <c r="J337" s="142">
        <f>ROUND(I337*H337,2)</f>
        <v>0</v>
      </c>
      <c r="K337" s="138" t="s">
        <v>3585</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4415</v>
      </c>
    </row>
    <row r="338" spans="2:65" s="12" customFormat="1">
      <c r="B338" s="170"/>
      <c r="D338" s="149" t="s">
        <v>1489</v>
      </c>
      <c r="E338" s="171" t="s">
        <v>1</v>
      </c>
      <c r="F338" s="172" t="s">
        <v>4020</v>
      </c>
      <c r="H338" s="171" t="s">
        <v>1</v>
      </c>
      <c r="I338" s="173"/>
      <c r="L338" s="170"/>
      <c r="M338" s="174"/>
      <c r="T338" s="175"/>
      <c r="AT338" s="171" t="s">
        <v>1489</v>
      </c>
      <c r="AU338" s="171" t="s">
        <v>90</v>
      </c>
      <c r="AV338" s="12" t="s">
        <v>88</v>
      </c>
      <c r="AW338" s="12" t="s">
        <v>36</v>
      </c>
      <c r="AX338" s="12" t="s">
        <v>81</v>
      </c>
      <c r="AY338" s="171" t="s">
        <v>299</v>
      </c>
    </row>
    <row r="339" spans="2:65" s="12" customFormat="1">
      <c r="B339" s="170"/>
      <c r="D339" s="149" t="s">
        <v>1489</v>
      </c>
      <c r="E339" s="171" t="s">
        <v>1</v>
      </c>
      <c r="F339" s="172" t="s">
        <v>4021</v>
      </c>
      <c r="H339" s="171" t="s">
        <v>1</v>
      </c>
      <c r="I339" s="173"/>
      <c r="L339" s="170"/>
      <c r="M339" s="174"/>
      <c r="T339" s="175"/>
      <c r="AT339" s="171" t="s">
        <v>1489</v>
      </c>
      <c r="AU339" s="171" t="s">
        <v>90</v>
      </c>
      <c r="AV339" s="12" t="s">
        <v>88</v>
      </c>
      <c r="AW339" s="12" t="s">
        <v>36</v>
      </c>
      <c r="AX339" s="12" t="s">
        <v>81</v>
      </c>
      <c r="AY339" s="171" t="s">
        <v>299</v>
      </c>
    </row>
    <row r="340" spans="2:65" s="12" customFormat="1">
      <c r="B340" s="170"/>
      <c r="D340" s="149" t="s">
        <v>1489</v>
      </c>
      <c r="E340" s="171" t="s">
        <v>1</v>
      </c>
      <c r="F340" s="172" t="s">
        <v>4335</v>
      </c>
      <c r="H340" s="171" t="s">
        <v>1</v>
      </c>
      <c r="I340" s="173"/>
      <c r="L340" s="170"/>
      <c r="M340" s="174"/>
      <c r="T340" s="175"/>
      <c r="AT340" s="171" t="s">
        <v>1489</v>
      </c>
      <c r="AU340" s="171" t="s">
        <v>90</v>
      </c>
      <c r="AV340" s="12" t="s">
        <v>88</v>
      </c>
      <c r="AW340" s="12" t="s">
        <v>36</v>
      </c>
      <c r="AX340" s="12" t="s">
        <v>81</v>
      </c>
      <c r="AY340" s="171" t="s">
        <v>299</v>
      </c>
    </row>
    <row r="341" spans="2:65" s="13" customFormat="1">
      <c r="B341" s="176"/>
      <c r="D341" s="149" t="s">
        <v>1489</v>
      </c>
      <c r="E341" s="177" t="s">
        <v>1</v>
      </c>
      <c r="F341" s="178" t="s">
        <v>4416</v>
      </c>
      <c r="H341" s="179">
        <v>23.48</v>
      </c>
      <c r="I341" s="180"/>
      <c r="L341" s="176"/>
      <c r="M341" s="181"/>
      <c r="T341" s="182"/>
      <c r="AT341" s="177" t="s">
        <v>1489</v>
      </c>
      <c r="AU341" s="177" t="s">
        <v>90</v>
      </c>
      <c r="AV341" s="13" t="s">
        <v>90</v>
      </c>
      <c r="AW341" s="13" t="s">
        <v>36</v>
      </c>
      <c r="AX341" s="13" t="s">
        <v>81</v>
      </c>
      <c r="AY341" s="177" t="s">
        <v>299</v>
      </c>
    </row>
    <row r="342" spans="2:65" s="14" customFormat="1">
      <c r="B342" s="183"/>
      <c r="D342" s="149" t="s">
        <v>1489</v>
      </c>
      <c r="E342" s="184" t="s">
        <v>1</v>
      </c>
      <c r="F342" s="185" t="s">
        <v>1496</v>
      </c>
      <c r="H342" s="186">
        <v>23.48</v>
      </c>
      <c r="I342" s="187"/>
      <c r="L342" s="183"/>
      <c r="M342" s="188"/>
      <c r="T342" s="189"/>
      <c r="AT342" s="184" t="s">
        <v>1489</v>
      </c>
      <c r="AU342" s="184" t="s">
        <v>90</v>
      </c>
      <c r="AV342" s="14" t="s">
        <v>318</v>
      </c>
      <c r="AW342" s="14" t="s">
        <v>36</v>
      </c>
      <c r="AX342" s="14" t="s">
        <v>88</v>
      </c>
      <c r="AY342" s="184" t="s">
        <v>299</v>
      </c>
    </row>
    <row r="343" spans="2:65" s="11" customFormat="1" ht="22.95" customHeight="1">
      <c r="B343" s="124"/>
      <c r="D343" s="125" t="s">
        <v>80</v>
      </c>
      <c r="E343" s="134" t="s">
        <v>337</v>
      </c>
      <c r="F343" s="134" t="s">
        <v>2607</v>
      </c>
      <c r="I343" s="127"/>
      <c r="J343" s="135">
        <f>BK343</f>
        <v>0</v>
      </c>
      <c r="L343" s="124"/>
      <c r="M343" s="129"/>
      <c r="P343" s="130">
        <f>SUM(P344:P547)</f>
        <v>0</v>
      </c>
      <c r="R343" s="130">
        <f>SUM(R344:R547)</f>
        <v>2.0556520799999993</v>
      </c>
      <c r="T343" s="131">
        <f>SUM(T344:T547)</f>
        <v>0</v>
      </c>
      <c r="AR343" s="125" t="s">
        <v>88</v>
      </c>
      <c r="AT343" s="132" t="s">
        <v>80</v>
      </c>
      <c r="AU343" s="132" t="s">
        <v>88</v>
      </c>
      <c r="AY343" s="125" t="s">
        <v>299</v>
      </c>
      <c r="BK343" s="133">
        <f>SUM(BK344:BK547)</f>
        <v>0</v>
      </c>
    </row>
    <row r="344" spans="2:65" s="1" customFormat="1" ht="24.15" customHeight="1">
      <c r="B344" s="32"/>
      <c r="C344" s="136" t="s">
        <v>444</v>
      </c>
      <c r="D344" s="136" t="s">
        <v>302</v>
      </c>
      <c r="E344" s="137" t="s">
        <v>3868</v>
      </c>
      <c r="F344" s="138" t="s">
        <v>4040</v>
      </c>
      <c r="G344" s="139" t="s">
        <v>647</v>
      </c>
      <c r="H344" s="140">
        <v>52.11</v>
      </c>
      <c r="I344" s="141"/>
      <c r="J344" s="142">
        <f>ROUND(I344*H344,2)</f>
        <v>0</v>
      </c>
      <c r="K344" s="138" t="s">
        <v>3585</v>
      </c>
      <c r="L344" s="32"/>
      <c r="M344" s="143" t="s">
        <v>1</v>
      </c>
      <c r="N344" s="144" t="s">
        <v>46</v>
      </c>
      <c r="P344" s="145">
        <f>O344*H344</f>
        <v>0</v>
      </c>
      <c r="Q344" s="145">
        <v>0</v>
      </c>
      <c r="R344" s="145">
        <f>Q344*H344</f>
        <v>0</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4417</v>
      </c>
    </row>
    <row r="345" spans="2:65" s="12" customFormat="1" ht="20.399999999999999">
      <c r="B345" s="170"/>
      <c r="D345" s="149" t="s">
        <v>1489</v>
      </c>
      <c r="E345" s="171" t="s">
        <v>1</v>
      </c>
      <c r="F345" s="172" t="s">
        <v>4042</v>
      </c>
      <c r="H345" s="171" t="s">
        <v>1</v>
      </c>
      <c r="I345" s="173"/>
      <c r="L345" s="170"/>
      <c r="M345" s="174"/>
      <c r="T345" s="175"/>
      <c r="AT345" s="171" t="s">
        <v>1489</v>
      </c>
      <c r="AU345" s="171" t="s">
        <v>90</v>
      </c>
      <c r="AV345" s="12" t="s">
        <v>88</v>
      </c>
      <c r="AW345" s="12" t="s">
        <v>36</v>
      </c>
      <c r="AX345" s="12" t="s">
        <v>81</v>
      </c>
      <c r="AY345" s="171" t="s">
        <v>299</v>
      </c>
    </row>
    <row r="346" spans="2:65" s="12" customFormat="1">
      <c r="B346" s="170"/>
      <c r="D346" s="149" t="s">
        <v>1489</v>
      </c>
      <c r="E346" s="171" t="s">
        <v>1</v>
      </c>
      <c r="F346" s="172" t="s">
        <v>4335</v>
      </c>
      <c r="H346" s="171" t="s">
        <v>1</v>
      </c>
      <c r="I346" s="173"/>
      <c r="L346" s="170"/>
      <c r="M346" s="174"/>
      <c r="T346" s="175"/>
      <c r="AT346" s="171" t="s">
        <v>1489</v>
      </c>
      <c r="AU346" s="171" t="s">
        <v>90</v>
      </c>
      <c r="AV346" s="12" t="s">
        <v>88</v>
      </c>
      <c r="AW346" s="12" t="s">
        <v>36</v>
      </c>
      <c r="AX346" s="12" t="s">
        <v>81</v>
      </c>
      <c r="AY346" s="171" t="s">
        <v>299</v>
      </c>
    </row>
    <row r="347" spans="2:65" s="13" customFormat="1">
      <c r="B347" s="176"/>
      <c r="D347" s="149" t="s">
        <v>1489</v>
      </c>
      <c r="E347" s="177" t="s">
        <v>1</v>
      </c>
      <c r="F347" s="178" t="s">
        <v>4418</v>
      </c>
      <c r="H347" s="179">
        <v>52.11</v>
      </c>
      <c r="I347" s="180"/>
      <c r="L347" s="176"/>
      <c r="M347" s="181"/>
      <c r="T347" s="182"/>
      <c r="AT347" s="177" t="s">
        <v>1489</v>
      </c>
      <c r="AU347" s="177" t="s">
        <v>90</v>
      </c>
      <c r="AV347" s="13" t="s">
        <v>90</v>
      </c>
      <c r="AW347" s="13" t="s">
        <v>36</v>
      </c>
      <c r="AX347" s="13" t="s">
        <v>81</v>
      </c>
      <c r="AY347" s="177" t="s">
        <v>299</v>
      </c>
    </row>
    <row r="348" spans="2:65" s="14" customFormat="1">
      <c r="B348" s="183"/>
      <c r="D348" s="149" t="s">
        <v>1489</v>
      </c>
      <c r="E348" s="184" t="s">
        <v>1</v>
      </c>
      <c r="F348" s="185" t="s">
        <v>1496</v>
      </c>
      <c r="H348" s="186">
        <v>52.11</v>
      </c>
      <c r="I348" s="187"/>
      <c r="L348" s="183"/>
      <c r="M348" s="188"/>
      <c r="T348" s="189"/>
      <c r="AT348" s="184" t="s">
        <v>1489</v>
      </c>
      <c r="AU348" s="184" t="s">
        <v>90</v>
      </c>
      <c r="AV348" s="14" t="s">
        <v>318</v>
      </c>
      <c r="AW348" s="14" t="s">
        <v>36</v>
      </c>
      <c r="AX348" s="14" t="s">
        <v>88</v>
      </c>
      <c r="AY348" s="184" t="s">
        <v>299</v>
      </c>
    </row>
    <row r="349" spans="2:65" s="1" customFormat="1" ht="16.5" customHeight="1">
      <c r="B349" s="32"/>
      <c r="C349" s="158" t="s">
        <v>448</v>
      </c>
      <c r="D349" s="158" t="s">
        <v>340</v>
      </c>
      <c r="E349" s="159" t="s">
        <v>3870</v>
      </c>
      <c r="F349" s="160" t="s">
        <v>4044</v>
      </c>
      <c r="G349" s="161" t="s">
        <v>647</v>
      </c>
      <c r="H349" s="162">
        <v>52.892000000000003</v>
      </c>
      <c r="I349" s="163"/>
      <c r="J349" s="164">
        <f>ROUND(I349*H349,2)</f>
        <v>0</v>
      </c>
      <c r="K349" s="160" t="s">
        <v>3585</v>
      </c>
      <c r="L349" s="165"/>
      <c r="M349" s="166" t="s">
        <v>1</v>
      </c>
      <c r="N349" s="167" t="s">
        <v>46</v>
      </c>
      <c r="P349" s="145">
        <f>O349*H349</f>
        <v>0</v>
      </c>
      <c r="Q349" s="145">
        <v>2.14E-3</v>
      </c>
      <c r="R349" s="145">
        <f>Q349*H349</f>
        <v>0.11318888000000001</v>
      </c>
      <c r="S349" s="145">
        <v>0</v>
      </c>
      <c r="T349" s="146">
        <f>S349*H349</f>
        <v>0</v>
      </c>
      <c r="AR349" s="147" t="s">
        <v>337</v>
      </c>
      <c r="AT349" s="147" t="s">
        <v>340</v>
      </c>
      <c r="AU349" s="147" t="s">
        <v>90</v>
      </c>
      <c r="AY349" s="17" t="s">
        <v>299</v>
      </c>
      <c r="BE349" s="148">
        <f>IF(N349="základní",J349,0)</f>
        <v>0</v>
      </c>
      <c r="BF349" s="148">
        <f>IF(N349="snížená",J349,0)</f>
        <v>0</v>
      </c>
      <c r="BG349" s="148">
        <f>IF(N349="zákl. přenesená",J349,0)</f>
        <v>0</v>
      </c>
      <c r="BH349" s="148">
        <f>IF(N349="sníž. přenesená",J349,0)</f>
        <v>0</v>
      </c>
      <c r="BI349" s="148">
        <f>IF(N349="nulová",J349,0)</f>
        <v>0</v>
      </c>
      <c r="BJ349" s="17" t="s">
        <v>88</v>
      </c>
      <c r="BK349" s="148">
        <f>ROUND(I349*H349,2)</f>
        <v>0</v>
      </c>
      <c r="BL349" s="17" t="s">
        <v>318</v>
      </c>
      <c r="BM349" s="147" t="s">
        <v>4419</v>
      </c>
    </row>
    <row r="350" spans="2:65" s="12" customFormat="1" ht="20.399999999999999">
      <c r="B350" s="170"/>
      <c r="D350" s="149" t="s">
        <v>1489</v>
      </c>
      <c r="E350" s="171" t="s">
        <v>1</v>
      </c>
      <c r="F350" s="172" t="s">
        <v>4042</v>
      </c>
      <c r="H350" s="171" t="s">
        <v>1</v>
      </c>
      <c r="I350" s="173"/>
      <c r="L350" s="170"/>
      <c r="M350" s="174"/>
      <c r="T350" s="175"/>
      <c r="AT350" s="171" t="s">
        <v>1489</v>
      </c>
      <c r="AU350" s="171" t="s">
        <v>90</v>
      </c>
      <c r="AV350" s="12" t="s">
        <v>88</v>
      </c>
      <c r="AW350" s="12" t="s">
        <v>36</v>
      </c>
      <c r="AX350" s="12" t="s">
        <v>81</v>
      </c>
      <c r="AY350" s="171" t="s">
        <v>299</v>
      </c>
    </row>
    <row r="351" spans="2:65" s="12" customFormat="1">
      <c r="B351" s="170"/>
      <c r="D351" s="149" t="s">
        <v>1489</v>
      </c>
      <c r="E351" s="171" t="s">
        <v>1</v>
      </c>
      <c r="F351" s="172" t="s">
        <v>4335</v>
      </c>
      <c r="H351" s="171" t="s">
        <v>1</v>
      </c>
      <c r="I351" s="173"/>
      <c r="L351" s="170"/>
      <c r="M351" s="174"/>
      <c r="T351" s="175"/>
      <c r="AT351" s="171" t="s">
        <v>1489</v>
      </c>
      <c r="AU351" s="171" t="s">
        <v>90</v>
      </c>
      <c r="AV351" s="12" t="s">
        <v>88</v>
      </c>
      <c r="AW351" s="12" t="s">
        <v>36</v>
      </c>
      <c r="AX351" s="12" t="s">
        <v>81</v>
      </c>
      <c r="AY351" s="171" t="s">
        <v>299</v>
      </c>
    </row>
    <row r="352" spans="2:65" s="13" customFormat="1">
      <c r="B352" s="176"/>
      <c r="D352" s="149" t="s">
        <v>1489</v>
      </c>
      <c r="E352" s="177" t="s">
        <v>1</v>
      </c>
      <c r="F352" s="178" t="s">
        <v>4420</v>
      </c>
      <c r="H352" s="179">
        <v>52.892000000000003</v>
      </c>
      <c r="I352" s="180"/>
      <c r="L352" s="176"/>
      <c r="M352" s="181"/>
      <c r="T352" s="182"/>
      <c r="AT352" s="177" t="s">
        <v>1489</v>
      </c>
      <c r="AU352" s="177" t="s">
        <v>90</v>
      </c>
      <c r="AV352" s="13" t="s">
        <v>90</v>
      </c>
      <c r="AW352" s="13" t="s">
        <v>36</v>
      </c>
      <c r="AX352" s="13" t="s">
        <v>81</v>
      </c>
      <c r="AY352" s="177" t="s">
        <v>299</v>
      </c>
    </row>
    <row r="353" spans="2:65" s="14" customFormat="1">
      <c r="B353" s="183"/>
      <c r="D353" s="149" t="s">
        <v>1489</v>
      </c>
      <c r="E353" s="184" t="s">
        <v>1</v>
      </c>
      <c r="F353" s="185" t="s">
        <v>1496</v>
      </c>
      <c r="H353" s="186">
        <v>52.892000000000003</v>
      </c>
      <c r="I353" s="187"/>
      <c r="L353" s="183"/>
      <c r="M353" s="188"/>
      <c r="T353" s="189"/>
      <c r="AT353" s="184" t="s">
        <v>1489</v>
      </c>
      <c r="AU353" s="184" t="s">
        <v>90</v>
      </c>
      <c r="AV353" s="14" t="s">
        <v>318</v>
      </c>
      <c r="AW353" s="14" t="s">
        <v>36</v>
      </c>
      <c r="AX353" s="14" t="s">
        <v>88</v>
      </c>
      <c r="AY353" s="184" t="s">
        <v>299</v>
      </c>
    </row>
    <row r="354" spans="2:65" s="1" customFormat="1" ht="24.15" customHeight="1">
      <c r="B354" s="32"/>
      <c r="C354" s="136" t="s">
        <v>452</v>
      </c>
      <c r="D354" s="136" t="s">
        <v>302</v>
      </c>
      <c r="E354" s="137" t="s">
        <v>3746</v>
      </c>
      <c r="F354" s="138" t="s">
        <v>4047</v>
      </c>
      <c r="G354" s="139" t="s">
        <v>647</v>
      </c>
      <c r="H354" s="140">
        <v>112.66</v>
      </c>
      <c r="I354" s="141"/>
      <c r="J354" s="142">
        <f>ROUND(I354*H354,2)</f>
        <v>0</v>
      </c>
      <c r="K354" s="138" t="s">
        <v>3585</v>
      </c>
      <c r="L354" s="32"/>
      <c r="M354" s="143" t="s">
        <v>1</v>
      </c>
      <c r="N354" s="144" t="s">
        <v>46</v>
      </c>
      <c r="P354" s="145">
        <f>O354*H354</f>
        <v>0</v>
      </c>
      <c r="Q354" s="145">
        <v>0</v>
      </c>
      <c r="R354" s="145">
        <f>Q354*H354</f>
        <v>0</v>
      </c>
      <c r="S354" s="145">
        <v>0</v>
      </c>
      <c r="T354" s="146">
        <f>S354*H354</f>
        <v>0</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4421</v>
      </c>
    </row>
    <row r="355" spans="2:65" s="12" customFormat="1" ht="20.399999999999999">
      <c r="B355" s="170"/>
      <c r="D355" s="149" t="s">
        <v>1489</v>
      </c>
      <c r="E355" s="171" t="s">
        <v>1</v>
      </c>
      <c r="F355" s="172" t="s">
        <v>4042</v>
      </c>
      <c r="H355" s="171" t="s">
        <v>1</v>
      </c>
      <c r="I355" s="173"/>
      <c r="L355" s="170"/>
      <c r="M355" s="174"/>
      <c r="T355" s="175"/>
      <c r="AT355" s="171" t="s">
        <v>1489</v>
      </c>
      <c r="AU355" s="171" t="s">
        <v>90</v>
      </c>
      <c r="AV355" s="12" t="s">
        <v>88</v>
      </c>
      <c r="AW355" s="12" t="s">
        <v>36</v>
      </c>
      <c r="AX355" s="12" t="s">
        <v>81</v>
      </c>
      <c r="AY355" s="171" t="s">
        <v>299</v>
      </c>
    </row>
    <row r="356" spans="2:65" s="12" customFormat="1">
      <c r="B356" s="170"/>
      <c r="D356" s="149" t="s">
        <v>1489</v>
      </c>
      <c r="E356" s="171" t="s">
        <v>1</v>
      </c>
      <c r="F356" s="172" t="s">
        <v>4335</v>
      </c>
      <c r="H356" s="171" t="s">
        <v>1</v>
      </c>
      <c r="I356" s="173"/>
      <c r="L356" s="170"/>
      <c r="M356" s="174"/>
      <c r="T356" s="175"/>
      <c r="AT356" s="171" t="s">
        <v>1489</v>
      </c>
      <c r="AU356" s="171" t="s">
        <v>90</v>
      </c>
      <c r="AV356" s="12" t="s">
        <v>88</v>
      </c>
      <c r="AW356" s="12" t="s">
        <v>36</v>
      </c>
      <c r="AX356" s="12" t="s">
        <v>81</v>
      </c>
      <c r="AY356" s="171" t="s">
        <v>299</v>
      </c>
    </row>
    <row r="357" spans="2:65" s="13" customFormat="1">
      <c r="B357" s="176"/>
      <c r="D357" s="149" t="s">
        <v>1489</v>
      </c>
      <c r="E357" s="177" t="s">
        <v>1</v>
      </c>
      <c r="F357" s="178" t="s">
        <v>4422</v>
      </c>
      <c r="H357" s="179">
        <v>112.66</v>
      </c>
      <c r="I357" s="180"/>
      <c r="L357" s="176"/>
      <c r="M357" s="181"/>
      <c r="T357" s="182"/>
      <c r="AT357" s="177" t="s">
        <v>1489</v>
      </c>
      <c r="AU357" s="177" t="s">
        <v>90</v>
      </c>
      <c r="AV357" s="13" t="s">
        <v>90</v>
      </c>
      <c r="AW357" s="13" t="s">
        <v>36</v>
      </c>
      <c r="AX357" s="13" t="s">
        <v>81</v>
      </c>
      <c r="AY357" s="177" t="s">
        <v>299</v>
      </c>
    </row>
    <row r="358" spans="2:65" s="14" customFormat="1">
      <c r="B358" s="183"/>
      <c r="D358" s="149" t="s">
        <v>1489</v>
      </c>
      <c r="E358" s="184" t="s">
        <v>1</v>
      </c>
      <c r="F358" s="185" t="s">
        <v>1496</v>
      </c>
      <c r="H358" s="186">
        <v>112.66</v>
      </c>
      <c r="I358" s="187"/>
      <c r="L358" s="183"/>
      <c r="M358" s="188"/>
      <c r="T358" s="189"/>
      <c r="AT358" s="184" t="s">
        <v>1489</v>
      </c>
      <c r="AU358" s="184" t="s">
        <v>90</v>
      </c>
      <c r="AV358" s="14" t="s">
        <v>318</v>
      </c>
      <c r="AW358" s="14" t="s">
        <v>36</v>
      </c>
      <c r="AX358" s="14" t="s">
        <v>88</v>
      </c>
      <c r="AY358" s="184" t="s">
        <v>299</v>
      </c>
    </row>
    <row r="359" spans="2:65" s="1" customFormat="1" ht="16.5" customHeight="1">
      <c r="B359" s="32"/>
      <c r="C359" s="158" t="s">
        <v>457</v>
      </c>
      <c r="D359" s="158" t="s">
        <v>340</v>
      </c>
      <c r="E359" s="159" t="s">
        <v>3749</v>
      </c>
      <c r="F359" s="160" t="s">
        <v>4050</v>
      </c>
      <c r="G359" s="161" t="s">
        <v>647</v>
      </c>
      <c r="H359" s="162">
        <v>114.35</v>
      </c>
      <c r="I359" s="163"/>
      <c r="J359" s="164">
        <f>ROUND(I359*H359,2)</f>
        <v>0</v>
      </c>
      <c r="K359" s="160" t="s">
        <v>3585</v>
      </c>
      <c r="L359" s="165"/>
      <c r="M359" s="166" t="s">
        <v>1</v>
      </c>
      <c r="N359" s="167" t="s">
        <v>46</v>
      </c>
      <c r="P359" s="145">
        <f>O359*H359</f>
        <v>0</v>
      </c>
      <c r="Q359" s="145">
        <v>3.1800000000000001E-3</v>
      </c>
      <c r="R359" s="145">
        <f>Q359*H359</f>
        <v>0.36363299999999998</v>
      </c>
      <c r="S359" s="145">
        <v>0</v>
      </c>
      <c r="T359" s="146">
        <f>S359*H359</f>
        <v>0</v>
      </c>
      <c r="AR359" s="147" t="s">
        <v>337</v>
      </c>
      <c r="AT359" s="147" t="s">
        <v>340</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4423</v>
      </c>
    </row>
    <row r="360" spans="2:65" s="12" customFormat="1" ht="20.399999999999999">
      <c r="B360" s="170"/>
      <c r="D360" s="149" t="s">
        <v>1489</v>
      </c>
      <c r="E360" s="171" t="s">
        <v>1</v>
      </c>
      <c r="F360" s="172" t="s">
        <v>4042</v>
      </c>
      <c r="H360" s="171" t="s">
        <v>1</v>
      </c>
      <c r="I360" s="173"/>
      <c r="L360" s="170"/>
      <c r="M360" s="174"/>
      <c r="T360" s="175"/>
      <c r="AT360" s="171" t="s">
        <v>1489</v>
      </c>
      <c r="AU360" s="171" t="s">
        <v>90</v>
      </c>
      <c r="AV360" s="12" t="s">
        <v>88</v>
      </c>
      <c r="AW360" s="12" t="s">
        <v>36</v>
      </c>
      <c r="AX360" s="12" t="s">
        <v>81</v>
      </c>
      <c r="AY360" s="171" t="s">
        <v>299</v>
      </c>
    </row>
    <row r="361" spans="2:65" s="12" customFormat="1">
      <c r="B361" s="170"/>
      <c r="D361" s="149" t="s">
        <v>1489</v>
      </c>
      <c r="E361" s="171" t="s">
        <v>1</v>
      </c>
      <c r="F361" s="172" t="s">
        <v>4335</v>
      </c>
      <c r="H361" s="171" t="s">
        <v>1</v>
      </c>
      <c r="I361" s="173"/>
      <c r="L361" s="170"/>
      <c r="M361" s="174"/>
      <c r="T361" s="175"/>
      <c r="AT361" s="171" t="s">
        <v>1489</v>
      </c>
      <c r="AU361" s="171" t="s">
        <v>90</v>
      </c>
      <c r="AV361" s="12" t="s">
        <v>88</v>
      </c>
      <c r="AW361" s="12" t="s">
        <v>36</v>
      </c>
      <c r="AX361" s="12" t="s">
        <v>81</v>
      </c>
      <c r="AY361" s="171" t="s">
        <v>299</v>
      </c>
    </row>
    <row r="362" spans="2:65" s="13" customFormat="1">
      <c r="B362" s="176"/>
      <c r="D362" s="149" t="s">
        <v>1489</v>
      </c>
      <c r="E362" s="177" t="s">
        <v>1</v>
      </c>
      <c r="F362" s="178" t="s">
        <v>4424</v>
      </c>
      <c r="H362" s="179">
        <v>114.35</v>
      </c>
      <c r="I362" s="180"/>
      <c r="L362" s="176"/>
      <c r="M362" s="181"/>
      <c r="T362" s="182"/>
      <c r="AT362" s="177" t="s">
        <v>1489</v>
      </c>
      <c r="AU362" s="177" t="s">
        <v>90</v>
      </c>
      <c r="AV362" s="13" t="s">
        <v>90</v>
      </c>
      <c r="AW362" s="13" t="s">
        <v>36</v>
      </c>
      <c r="AX362" s="13" t="s">
        <v>81</v>
      </c>
      <c r="AY362" s="177" t="s">
        <v>299</v>
      </c>
    </row>
    <row r="363" spans="2:65" s="14" customFormat="1">
      <c r="B363" s="183"/>
      <c r="D363" s="149" t="s">
        <v>1489</v>
      </c>
      <c r="E363" s="184" t="s">
        <v>1</v>
      </c>
      <c r="F363" s="185" t="s">
        <v>1496</v>
      </c>
      <c r="H363" s="186">
        <v>114.35</v>
      </c>
      <c r="I363" s="187"/>
      <c r="L363" s="183"/>
      <c r="M363" s="188"/>
      <c r="T363" s="189"/>
      <c r="AT363" s="184" t="s">
        <v>1489</v>
      </c>
      <c r="AU363" s="184" t="s">
        <v>90</v>
      </c>
      <c r="AV363" s="14" t="s">
        <v>318</v>
      </c>
      <c r="AW363" s="14" t="s">
        <v>36</v>
      </c>
      <c r="AX363" s="14" t="s">
        <v>88</v>
      </c>
      <c r="AY363" s="184" t="s">
        <v>299</v>
      </c>
    </row>
    <row r="364" spans="2:65" s="1" customFormat="1" ht="24.15" customHeight="1">
      <c r="B364" s="32"/>
      <c r="C364" s="136" t="s">
        <v>461</v>
      </c>
      <c r="D364" s="136" t="s">
        <v>302</v>
      </c>
      <c r="E364" s="137" t="s">
        <v>3873</v>
      </c>
      <c r="F364" s="138" t="s">
        <v>4061</v>
      </c>
      <c r="G364" s="139" t="s">
        <v>598</v>
      </c>
      <c r="H364" s="140">
        <v>12</v>
      </c>
      <c r="I364" s="141"/>
      <c r="J364" s="142">
        <f>ROUND(I364*H364,2)</f>
        <v>0</v>
      </c>
      <c r="K364" s="138" t="s">
        <v>3585</v>
      </c>
      <c r="L364" s="32"/>
      <c r="M364" s="143" t="s">
        <v>1</v>
      </c>
      <c r="N364" s="144" t="s">
        <v>46</v>
      </c>
      <c r="P364" s="145">
        <f>O364*H364</f>
        <v>0</v>
      </c>
      <c r="Q364" s="145">
        <v>0</v>
      </c>
      <c r="R364" s="145">
        <f>Q364*H364</f>
        <v>0</v>
      </c>
      <c r="S364" s="145">
        <v>0</v>
      </c>
      <c r="T364" s="146">
        <f>S364*H364</f>
        <v>0</v>
      </c>
      <c r="AR364" s="147" t="s">
        <v>318</v>
      </c>
      <c r="AT364" s="147" t="s">
        <v>302</v>
      </c>
      <c r="AU364" s="147" t="s">
        <v>90</v>
      </c>
      <c r="AY364" s="17" t="s">
        <v>299</v>
      </c>
      <c r="BE364" s="148">
        <f>IF(N364="základní",J364,0)</f>
        <v>0</v>
      </c>
      <c r="BF364" s="148">
        <f>IF(N364="snížená",J364,0)</f>
        <v>0</v>
      </c>
      <c r="BG364" s="148">
        <f>IF(N364="zákl. přenesená",J364,0)</f>
        <v>0</v>
      </c>
      <c r="BH364" s="148">
        <f>IF(N364="sníž. přenesená",J364,0)</f>
        <v>0</v>
      </c>
      <c r="BI364" s="148">
        <f>IF(N364="nulová",J364,0)</f>
        <v>0</v>
      </c>
      <c r="BJ364" s="17" t="s">
        <v>88</v>
      </c>
      <c r="BK364" s="148">
        <f>ROUND(I364*H364,2)</f>
        <v>0</v>
      </c>
      <c r="BL364" s="17" t="s">
        <v>318</v>
      </c>
      <c r="BM364" s="147" t="s">
        <v>4425</v>
      </c>
    </row>
    <row r="365" spans="2:65" s="12" customFormat="1" ht="20.399999999999999">
      <c r="B365" s="170"/>
      <c r="D365" s="149" t="s">
        <v>1489</v>
      </c>
      <c r="E365" s="171" t="s">
        <v>1</v>
      </c>
      <c r="F365" s="172" t="s">
        <v>4042</v>
      </c>
      <c r="H365" s="171" t="s">
        <v>1</v>
      </c>
      <c r="I365" s="173"/>
      <c r="L365" s="170"/>
      <c r="M365" s="174"/>
      <c r="T365" s="175"/>
      <c r="AT365" s="171" t="s">
        <v>1489</v>
      </c>
      <c r="AU365" s="171" t="s">
        <v>90</v>
      </c>
      <c r="AV365" s="12" t="s">
        <v>88</v>
      </c>
      <c r="AW365" s="12" t="s">
        <v>36</v>
      </c>
      <c r="AX365" s="12" t="s">
        <v>81</v>
      </c>
      <c r="AY365" s="171" t="s">
        <v>299</v>
      </c>
    </row>
    <row r="366" spans="2:65" s="13" customFormat="1">
      <c r="B366" s="176"/>
      <c r="D366" s="149" t="s">
        <v>1489</v>
      </c>
      <c r="E366" s="177" t="s">
        <v>1</v>
      </c>
      <c r="F366" s="178" t="s">
        <v>4426</v>
      </c>
      <c r="H366" s="179">
        <v>12</v>
      </c>
      <c r="I366" s="180"/>
      <c r="L366" s="176"/>
      <c r="M366" s="181"/>
      <c r="T366" s="182"/>
      <c r="AT366" s="177" t="s">
        <v>1489</v>
      </c>
      <c r="AU366" s="177" t="s">
        <v>90</v>
      </c>
      <c r="AV366" s="13" t="s">
        <v>90</v>
      </c>
      <c r="AW366" s="13" t="s">
        <v>36</v>
      </c>
      <c r="AX366" s="13" t="s">
        <v>81</v>
      </c>
      <c r="AY366" s="177" t="s">
        <v>299</v>
      </c>
    </row>
    <row r="367" spans="2:65" s="14" customFormat="1">
      <c r="B367" s="183"/>
      <c r="D367" s="149" t="s">
        <v>1489</v>
      </c>
      <c r="E367" s="184" t="s">
        <v>1</v>
      </c>
      <c r="F367" s="185" t="s">
        <v>1496</v>
      </c>
      <c r="H367" s="186">
        <v>12</v>
      </c>
      <c r="I367" s="187"/>
      <c r="L367" s="183"/>
      <c r="M367" s="188"/>
      <c r="T367" s="189"/>
      <c r="AT367" s="184" t="s">
        <v>1489</v>
      </c>
      <c r="AU367" s="184" t="s">
        <v>90</v>
      </c>
      <c r="AV367" s="14" t="s">
        <v>318</v>
      </c>
      <c r="AW367" s="14" t="s">
        <v>36</v>
      </c>
      <c r="AX367" s="14" t="s">
        <v>88</v>
      </c>
      <c r="AY367" s="184" t="s">
        <v>299</v>
      </c>
    </row>
    <row r="368" spans="2:65" s="1" customFormat="1" ht="16.5" customHeight="1">
      <c r="B368" s="32"/>
      <c r="C368" s="158" t="s">
        <v>465</v>
      </c>
      <c r="D368" s="158" t="s">
        <v>340</v>
      </c>
      <c r="E368" s="159" t="s">
        <v>3875</v>
      </c>
      <c r="F368" s="160" t="s">
        <v>3876</v>
      </c>
      <c r="G368" s="161" t="s">
        <v>598</v>
      </c>
      <c r="H368" s="162">
        <v>4</v>
      </c>
      <c r="I368" s="163"/>
      <c r="J368" s="164">
        <f>ROUND(I368*H368,2)</f>
        <v>0</v>
      </c>
      <c r="K368" s="160" t="s">
        <v>3585</v>
      </c>
      <c r="L368" s="165"/>
      <c r="M368" s="166" t="s">
        <v>1</v>
      </c>
      <c r="N368" s="167" t="s">
        <v>46</v>
      </c>
      <c r="P368" s="145">
        <f>O368*H368</f>
        <v>0</v>
      </c>
      <c r="Q368" s="145">
        <v>3.8999999999999999E-4</v>
      </c>
      <c r="R368" s="145">
        <f>Q368*H368</f>
        <v>1.56E-3</v>
      </c>
      <c r="S368" s="145">
        <v>0</v>
      </c>
      <c r="T368" s="146">
        <f>S368*H368</f>
        <v>0</v>
      </c>
      <c r="AR368" s="147" t="s">
        <v>337</v>
      </c>
      <c r="AT368" s="147" t="s">
        <v>340</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4427</v>
      </c>
    </row>
    <row r="369" spans="2:65" s="12" customFormat="1" ht="20.399999999999999">
      <c r="B369" s="170"/>
      <c r="D369" s="149" t="s">
        <v>1489</v>
      </c>
      <c r="E369" s="171" t="s">
        <v>1</v>
      </c>
      <c r="F369" s="172" t="s">
        <v>4042</v>
      </c>
      <c r="H369" s="171" t="s">
        <v>1</v>
      </c>
      <c r="I369" s="173"/>
      <c r="L369" s="170"/>
      <c r="M369" s="174"/>
      <c r="T369" s="175"/>
      <c r="AT369" s="171" t="s">
        <v>1489</v>
      </c>
      <c r="AU369" s="171" t="s">
        <v>90</v>
      </c>
      <c r="AV369" s="12" t="s">
        <v>88</v>
      </c>
      <c r="AW369" s="12" t="s">
        <v>36</v>
      </c>
      <c r="AX369" s="12" t="s">
        <v>81</v>
      </c>
      <c r="AY369" s="171" t="s">
        <v>299</v>
      </c>
    </row>
    <row r="370" spans="2:65" s="12" customFormat="1">
      <c r="B370" s="170"/>
      <c r="D370" s="149" t="s">
        <v>1489</v>
      </c>
      <c r="E370" s="171" t="s">
        <v>1</v>
      </c>
      <c r="F370" s="172" t="s">
        <v>4335</v>
      </c>
      <c r="H370" s="171" t="s">
        <v>1</v>
      </c>
      <c r="I370" s="173"/>
      <c r="L370" s="170"/>
      <c r="M370" s="174"/>
      <c r="T370" s="175"/>
      <c r="AT370" s="171" t="s">
        <v>1489</v>
      </c>
      <c r="AU370" s="171" t="s">
        <v>90</v>
      </c>
      <c r="AV370" s="12" t="s">
        <v>88</v>
      </c>
      <c r="AW370" s="12" t="s">
        <v>36</v>
      </c>
      <c r="AX370" s="12" t="s">
        <v>81</v>
      </c>
      <c r="AY370" s="171" t="s">
        <v>299</v>
      </c>
    </row>
    <row r="371" spans="2:65" s="13" customFormat="1">
      <c r="B371" s="176"/>
      <c r="D371" s="149" t="s">
        <v>1489</v>
      </c>
      <c r="E371" s="177" t="s">
        <v>1</v>
      </c>
      <c r="F371" s="178" t="s">
        <v>4098</v>
      </c>
      <c r="H371" s="179">
        <v>4</v>
      </c>
      <c r="I371" s="180"/>
      <c r="L371" s="176"/>
      <c r="M371" s="181"/>
      <c r="T371" s="182"/>
      <c r="AT371" s="177" t="s">
        <v>1489</v>
      </c>
      <c r="AU371" s="177" t="s">
        <v>90</v>
      </c>
      <c r="AV371" s="13" t="s">
        <v>90</v>
      </c>
      <c r="AW371" s="13" t="s">
        <v>36</v>
      </c>
      <c r="AX371" s="13" t="s">
        <v>81</v>
      </c>
      <c r="AY371" s="177" t="s">
        <v>299</v>
      </c>
    </row>
    <row r="372" spans="2:65" s="14" customFormat="1">
      <c r="B372" s="183"/>
      <c r="D372" s="149" t="s">
        <v>1489</v>
      </c>
      <c r="E372" s="184" t="s">
        <v>1</v>
      </c>
      <c r="F372" s="185" t="s">
        <v>1496</v>
      </c>
      <c r="H372" s="186">
        <v>4</v>
      </c>
      <c r="I372" s="187"/>
      <c r="L372" s="183"/>
      <c r="M372" s="188"/>
      <c r="T372" s="189"/>
      <c r="AT372" s="184" t="s">
        <v>1489</v>
      </c>
      <c r="AU372" s="184" t="s">
        <v>90</v>
      </c>
      <c r="AV372" s="14" t="s">
        <v>318</v>
      </c>
      <c r="AW372" s="14" t="s">
        <v>36</v>
      </c>
      <c r="AX372" s="14" t="s">
        <v>88</v>
      </c>
      <c r="AY372" s="184" t="s">
        <v>299</v>
      </c>
    </row>
    <row r="373" spans="2:65" s="1" customFormat="1" ht="16.5" customHeight="1">
      <c r="B373" s="32"/>
      <c r="C373" s="158" t="s">
        <v>469</v>
      </c>
      <c r="D373" s="158" t="s">
        <v>340</v>
      </c>
      <c r="E373" s="159" t="s">
        <v>3877</v>
      </c>
      <c r="F373" s="160" t="s">
        <v>3878</v>
      </c>
      <c r="G373" s="161" t="s">
        <v>598</v>
      </c>
      <c r="H373" s="162">
        <v>4</v>
      </c>
      <c r="I373" s="163"/>
      <c r="J373" s="164">
        <f>ROUND(I373*H373,2)</f>
        <v>0</v>
      </c>
      <c r="K373" s="160" t="s">
        <v>3585</v>
      </c>
      <c r="L373" s="165"/>
      <c r="M373" s="166" t="s">
        <v>1</v>
      </c>
      <c r="N373" s="167" t="s">
        <v>46</v>
      </c>
      <c r="P373" s="145">
        <f>O373*H373</f>
        <v>0</v>
      </c>
      <c r="Q373" s="145">
        <v>4.8000000000000001E-4</v>
      </c>
      <c r="R373" s="145">
        <f>Q373*H373</f>
        <v>1.92E-3</v>
      </c>
      <c r="S373" s="145">
        <v>0</v>
      </c>
      <c r="T373" s="146">
        <f>S373*H373</f>
        <v>0</v>
      </c>
      <c r="AR373" s="147" t="s">
        <v>337</v>
      </c>
      <c r="AT373" s="147" t="s">
        <v>340</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4428</v>
      </c>
    </row>
    <row r="374" spans="2:65" s="12" customFormat="1" ht="20.399999999999999">
      <c r="B374" s="170"/>
      <c r="D374" s="149" t="s">
        <v>1489</v>
      </c>
      <c r="E374" s="171" t="s">
        <v>1</v>
      </c>
      <c r="F374" s="172" t="s">
        <v>4042</v>
      </c>
      <c r="H374" s="171" t="s">
        <v>1</v>
      </c>
      <c r="I374" s="173"/>
      <c r="L374" s="170"/>
      <c r="M374" s="174"/>
      <c r="T374" s="175"/>
      <c r="AT374" s="171" t="s">
        <v>1489</v>
      </c>
      <c r="AU374" s="171" t="s">
        <v>90</v>
      </c>
      <c r="AV374" s="12" t="s">
        <v>88</v>
      </c>
      <c r="AW374" s="12" t="s">
        <v>36</v>
      </c>
      <c r="AX374" s="12" t="s">
        <v>81</v>
      </c>
      <c r="AY374" s="171" t="s">
        <v>299</v>
      </c>
    </row>
    <row r="375" spans="2:65" s="12" customFormat="1">
      <c r="B375" s="170"/>
      <c r="D375" s="149" t="s">
        <v>1489</v>
      </c>
      <c r="E375" s="171" t="s">
        <v>1</v>
      </c>
      <c r="F375" s="172" t="s">
        <v>4335</v>
      </c>
      <c r="H375" s="171" t="s">
        <v>1</v>
      </c>
      <c r="I375" s="173"/>
      <c r="L375" s="170"/>
      <c r="M375" s="174"/>
      <c r="T375" s="175"/>
      <c r="AT375" s="171" t="s">
        <v>1489</v>
      </c>
      <c r="AU375" s="171" t="s">
        <v>90</v>
      </c>
      <c r="AV375" s="12" t="s">
        <v>88</v>
      </c>
      <c r="AW375" s="12" t="s">
        <v>36</v>
      </c>
      <c r="AX375" s="12" t="s">
        <v>81</v>
      </c>
      <c r="AY375" s="171" t="s">
        <v>299</v>
      </c>
    </row>
    <row r="376" spans="2:65" s="13" customFormat="1">
      <c r="B376" s="176"/>
      <c r="D376" s="149" t="s">
        <v>1489</v>
      </c>
      <c r="E376" s="177" t="s">
        <v>1</v>
      </c>
      <c r="F376" s="178" t="s">
        <v>4098</v>
      </c>
      <c r="H376" s="179">
        <v>4</v>
      </c>
      <c r="I376" s="180"/>
      <c r="L376" s="176"/>
      <c r="M376" s="181"/>
      <c r="T376" s="182"/>
      <c r="AT376" s="177" t="s">
        <v>1489</v>
      </c>
      <c r="AU376" s="177" t="s">
        <v>90</v>
      </c>
      <c r="AV376" s="13" t="s">
        <v>90</v>
      </c>
      <c r="AW376" s="13" t="s">
        <v>36</v>
      </c>
      <c r="AX376" s="13" t="s">
        <v>81</v>
      </c>
      <c r="AY376" s="177" t="s">
        <v>299</v>
      </c>
    </row>
    <row r="377" spans="2:65" s="14" customFormat="1">
      <c r="B377" s="183"/>
      <c r="D377" s="149" t="s">
        <v>1489</v>
      </c>
      <c r="E377" s="184" t="s">
        <v>1</v>
      </c>
      <c r="F377" s="185" t="s">
        <v>1496</v>
      </c>
      <c r="H377" s="186">
        <v>4</v>
      </c>
      <c r="I377" s="187"/>
      <c r="L377" s="183"/>
      <c r="M377" s="188"/>
      <c r="T377" s="189"/>
      <c r="AT377" s="184" t="s">
        <v>1489</v>
      </c>
      <c r="AU377" s="184" t="s">
        <v>90</v>
      </c>
      <c r="AV377" s="14" t="s">
        <v>318</v>
      </c>
      <c r="AW377" s="14" t="s">
        <v>36</v>
      </c>
      <c r="AX377" s="14" t="s">
        <v>88</v>
      </c>
      <c r="AY377" s="184" t="s">
        <v>299</v>
      </c>
    </row>
    <row r="378" spans="2:65" s="1" customFormat="1" ht="16.5" customHeight="1">
      <c r="B378" s="32"/>
      <c r="C378" s="158" t="s">
        <v>475</v>
      </c>
      <c r="D378" s="158" t="s">
        <v>340</v>
      </c>
      <c r="E378" s="159" t="s">
        <v>3879</v>
      </c>
      <c r="F378" s="160" t="s">
        <v>4067</v>
      </c>
      <c r="G378" s="161" t="s">
        <v>598</v>
      </c>
      <c r="H378" s="162">
        <v>4</v>
      </c>
      <c r="I378" s="163"/>
      <c r="J378" s="164">
        <f>ROUND(I378*H378,2)</f>
        <v>0</v>
      </c>
      <c r="K378" s="160" t="s">
        <v>3585</v>
      </c>
      <c r="L378" s="165"/>
      <c r="M378" s="166" t="s">
        <v>1</v>
      </c>
      <c r="N378" s="167" t="s">
        <v>46</v>
      </c>
      <c r="P378" s="145">
        <f>O378*H378</f>
        <v>0</v>
      </c>
      <c r="Q378" s="145">
        <v>3.5999999999999999E-3</v>
      </c>
      <c r="R378" s="145">
        <f>Q378*H378</f>
        <v>1.44E-2</v>
      </c>
      <c r="S378" s="145">
        <v>0</v>
      </c>
      <c r="T378" s="146">
        <f>S378*H378</f>
        <v>0</v>
      </c>
      <c r="AR378" s="147" t="s">
        <v>337</v>
      </c>
      <c r="AT378" s="147" t="s">
        <v>340</v>
      </c>
      <c r="AU378" s="147" t="s">
        <v>90</v>
      </c>
      <c r="AY378" s="17" t="s">
        <v>299</v>
      </c>
      <c r="BE378" s="148">
        <f>IF(N378="základní",J378,0)</f>
        <v>0</v>
      </c>
      <c r="BF378" s="148">
        <f>IF(N378="snížená",J378,0)</f>
        <v>0</v>
      </c>
      <c r="BG378" s="148">
        <f>IF(N378="zákl. přenesená",J378,0)</f>
        <v>0</v>
      </c>
      <c r="BH378" s="148">
        <f>IF(N378="sníž. přenesená",J378,0)</f>
        <v>0</v>
      </c>
      <c r="BI378" s="148">
        <f>IF(N378="nulová",J378,0)</f>
        <v>0</v>
      </c>
      <c r="BJ378" s="17" t="s">
        <v>88</v>
      </c>
      <c r="BK378" s="148">
        <f>ROUND(I378*H378,2)</f>
        <v>0</v>
      </c>
      <c r="BL378" s="17" t="s">
        <v>318</v>
      </c>
      <c r="BM378" s="147" t="s">
        <v>4429</v>
      </c>
    </row>
    <row r="379" spans="2:65" s="12" customFormat="1" ht="20.399999999999999">
      <c r="B379" s="170"/>
      <c r="D379" s="149" t="s">
        <v>1489</v>
      </c>
      <c r="E379" s="171" t="s">
        <v>1</v>
      </c>
      <c r="F379" s="172" t="s">
        <v>4042</v>
      </c>
      <c r="H379" s="171" t="s">
        <v>1</v>
      </c>
      <c r="I379" s="173"/>
      <c r="L379" s="170"/>
      <c r="M379" s="174"/>
      <c r="T379" s="175"/>
      <c r="AT379" s="171" t="s">
        <v>1489</v>
      </c>
      <c r="AU379" s="171" t="s">
        <v>90</v>
      </c>
      <c r="AV379" s="12" t="s">
        <v>88</v>
      </c>
      <c r="AW379" s="12" t="s">
        <v>36</v>
      </c>
      <c r="AX379" s="12" t="s">
        <v>81</v>
      </c>
      <c r="AY379" s="171" t="s">
        <v>299</v>
      </c>
    </row>
    <row r="380" spans="2:65" s="12" customFormat="1">
      <c r="B380" s="170"/>
      <c r="D380" s="149" t="s">
        <v>1489</v>
      </c>
      <c r="E380" s="171" t="s">
        <v>1</v>
      </c>
      <c r="F380" s="172" t="s">
        <v>4335</v>
      </c>
      <c r="H380" s="171" t="s">
        <v>1</v>
      </c>
      <c r="I380" s="173"/>
      <c r="L380" s="170"/>
      <c r="M380" s="174"/>
      <c r="T380" s="175"/>
      <c r="AT380" s="171" t="s">
        <v>1489</v>
      </c>
      <c r="AU380" s="171" t="s">
        <v>90</v>
      </c>
      <c r="AV380" s="12" t="s">
        <v>88</v>
      </c>
      <c r="AW380" s="12" t="s">
        <v>36</v>
      </c>
      <c r="AX380" s="12" t="s">
        <v>81</v>
      </c>
      <c r="AY380" s="171" t="s">
        <v>299</v>
      </c>
    </row>
    <row r="381" spans="2:65" s="13" customFormat="1">
      <c r="B381" s="176"/>
      <c r="D381" s="149" t="s">
        <v>1489</v>
      </c>
      <c r="E381" s="177" t="s">
        <v>1</v>
      </c>
      <c r="F381" s="178" t="s">
        <v>4098</v>
      </c>
      <c r="H381" s="179">
        <v>4</v>
      </c>
      <c r="I381" s="180"/>
      <c r="L381" s="176"/>
      <c r="M381" s="181"/>
      <c r="T381" s="182"/>
      <c r="AT381" s="177" t="s">
        <v>1489</v>
      </c>
      <c r="AU381" s="177" t="s">
        <v>90</v>
      </c>
      <c r="AV381" s="13" t="s">
        <v>90</v>
      </c>
      <c r="AW381" s="13" t="s">
        <v>36</v>
      </c>
      <c r="AX381" s="13" t="s">
        <v>81</v>
      </c>
      <c r="AY381" s="177" t="s">
        <v>299</v>
      </c>
    </row>
    <row r="382" spans="2:65" s="14" customFormat="1">
      <c r="B382" s="183"/>
      <c r="D382" s="149" t="s">
        <v>1489</v>
      </c>
      <c r="E382" s="184" t="s">
        <v>1</v>
      </c>
      <c r="F382" s="185" t="s">
        <v>1496</v>
      </c>
      <c r="H382" s="186">
        <v>4</v>
      </c>
      <c r="I382" s="187"/>
      <c r="L382" s="183"/>
      <c r="M382" s="188"/>
      <c r="T382" s="189"/>
      <c r="AT382" s="184" t="s">
        <v>1489</v>
      </c>
      <c r="AU382" s="184" t="s">
        <v>90</v>
      </c>
      <c r="AV382" s="14" t="s">
        <v>318</v>
      </c>
      <c r="AW382" s="14" t="s">
        <v>36</v>
      </c>
      <c r="AX382" s="14" t="s">
        <v>88</v>
      </c>
      <c r="AY382" s="184" t="s">
        <v>299</v>
      </c>
    </row>
    <row r="383" spans="2:65" s="1" customFormat="1" ht="24.15" customHeight="1">
      <c r="B383" s="32"/>
      <c r="C383" s="136" t="s">
        <v>482</v>
      </c>
      <c r="D383" s="136" t="s">
        <v>302</v>
      </c>
      <c r="E383" s="137" t="s">
        <v>3753</v>
      </c>
      <c r="F383" s="138" t="s">
        <v>4069</v>
      </c>
      <c r="G383" s="139" t="s">
        <v>598</v>
      </c>
      <c r="H383" s="140">
        <v>6</v>
      </c>
      <c r="I383" s="141"/>
      <c r="J383" s="142">
        <f>ROUND(I383*H383,2)</f>
        <v>0</v>
      </c>
      <c r="K383" s="138" t="s">
        <v>3585</v>
      </c>
      <c r="L383" s="32"/>
      <c r="M383" s="143" t="s">
        <v>1</v>
      </c>
      <c r="N383" s="144" t="s">
        <v>46</v>
      </c>
      <c r="P383" s="145">
        <f>O383*H383</f>
        <v>0</v>
      </c>
      <c r="Q383" s="145">
        <v>0</v>
      </c>
      <c r="R383" s="145">
        <f>Q383*H383</f>
        <v>0</v>
      </c>
      <c r="S383" s="145">
        <v>0</v>
      </c>
      <c r="T383" s="146">
        <f>S383*H383</f>
        <v>0</v>
      </c>
      <c r="AR383" s="147" t="s">
        <v>318</v>
      </c>
      <c r="AT383" s="147" t="s">
        <v>302</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4430</v>
      </c>
    </row>
    <row r="384" spans="2:65" s="12" customFormat="1" ht="20.399999999999999">
      <c r="B384" s="170"/>
      <c r="D384" s="149" t="s">
        <v>1489</v>
      </c>
      <c r="E384" s="171" t="s">
        <v>1</v>
      </c>
      <c r="F384" s="172" t="s">
        <v>4042</v>
      </c>
      <c r="H384" s="171" t="s">
        <v>1</v>
      </c>
      <c r="I384" s="173"/>
      <c r="L384" s="170"/>
      <c r="M384" s="174"/>
      <c r="T384" s="175"/>
      <c r="AT384" s="171" t="s">
        <v>1489</v>
      </c>
      <c r="AU384" s="171" t="s">
        <v>90</v>
      </c>
      <c r="AV384" s="12" t="s">
        <v>88</v>
      </c>
      <c r="AW384" s="12" t="s">
        <v>36</v>
      </c>
      <c r="AX384" s="12" t="s">
        <v>81</v>
      </c>
      <c r="AY384" s="171" t="s">
        <v>299</v>
      </c>
    </row>
    <row r="385" spans="2:65" s="13" customFormat="1">
      <c r="B385" s="176"/>
      <c r="D385" s="149" t="s">
        <v>1489</v>
      </c>
      <c r="E385" s="177" t="s">
        <v>1</v>
      </c>
      <c r="F385" s="178" t="s">
        <v>4063</v>
      </c>
      <c r="H385" s="179">
        <v>6</v>
      </c>
      <c r="I385" s="180"/>
      <c r="L385" s="176"/>
      <c r="M385" s="181"/>
      <c r="T385" s="182"/>
      <c r="AT385" s="177" t="s">
        <v>1489</v>
      </c>
      <c r="AU385" s="177" t="s">
        <v>90</v>
      </c>
      <c r="AV385" s="13" t="s">
        <v>90</v>
      </c>
      <c r="AW385" s="13" t="s">
        <v>36</v>
      </c>
      <c r="AX385" s="13" t="s">
        <v>81</v>
      </c>
      <c r="AY385" s="177" t="s">
        <v>299</v>
      </c>
    </row>
    <row r="386" spans="2:65" s="14" customFormat="1">
      <c r="B386" s="183"/>
      <c r="D386" s="149" t="s">
        <v>1489</v>
      </c>
      <c r="E386" s="184" t="s">
        <v>1</v>
      </c>
      <c r="F386" s="185" t="s">
        <v>1496</v>
      </c>
      <c r="H386" s="186">
        <v>6</v>
      </c>
      <c r="I386" s="187"/>
      <c r="L386" s="183"/>
      <c r="M386" s="188"/>
      <c r="T386" s="189"/>
      <c r="AT386" s="184" t="s">
        <v>1489</v>
      </c>
      <c r="AU386" s="184" t="s">
        <v>90</v>
      </c>
      <c r="AV386" s="14" t="s">
        <v>318</v>
      </c>
      <c r="AW386" s="14" t="s">
        <v>36</v>
      </c>
      <c r="AX386" s="14" t="s">
        <v>88</v>
      </c>
      <c r="AY386" s="184" t="s">
        <v>299</v>
      </c>
    </row>
    <row r="387" spans="2:65" s="1" customFormat="1" ht="16.5" customHeight="1">
      <c r="B387" s="32"/>
      <c r="C387" s="158" t="s">
        <v>618</v>
      </c>
      <c r="D387" s="158" t="s">
        <v>340</v>
      </c>
      <c r="E387" s="159" t="s">
        <v>3756</v>
      </c>
      <c r="F387" s="160" t="s">
        <v>3757</v>
      </c>
      <c r="G387" s="161" t="s">
        <v>598</v>
      </c>
      <c r="H387" s="162">
        <v>2</v>
      </c>
      <c r="I387" s="163"/>
      <c r="J387" s="164">
        <f>ROUND(I387*H387,2)</f>
        <v>0</v>
      </c>
      <c r="K387" s="160" t="s">
        <v>3585</v>
      </c>
      <c r="L387" s="165"/>
      <c r="M387" s="166" t="s">
        <v>1</v>
      </c>
      <c r="N387" s="167" t="s">
        <v>46</v>
      </c>
      <c r="P387" s="145">
        <f>O387*H387</f>
        <v>0</v>
      </c>
      <c r="Q387" s="145">
        <v>7.2000000000000005E-4</v>
      </c>
      <c r="R387" s="145">
        <f>Q387*H387</f>
        <v>1.4400000000000001E-3</v>
      </c>
      <c r="S387" s="145">
        <v>0</v>
      </c>
      <c r="T387" s="146">
        <f>S387*H387</f>
        <v>0</v>
      </c>
      <c r="AR387" s="147" t="s">
        <v>337</v>
      </c>
      <c r="AT387" s="147" t="s">
        <v>340</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4431</v>
      </c>
    </row>
    <row r="388" spans="2:65" s="12" customFormat="1" ht="20.399999999999999">
      <c r="B388" s="170"/>
      <c r="D388" s="149" t="s">
        <v>1489</v>
      </c>
      <c r="E388" s="171" t="s">
        <v>1</v>
      </c>
      <c r="F388" s="172" t="s">
        <v>4042</v>
      </c>
      <c r="H388" s="171" t="s">
        <v>1</v>
      </c>
      <c r="I388" s="173"/>
      <c r="L388" s="170"/>
      <c r="M388" s="174"/>
      <c r="T388" s="175"/>
      <c r="AT388" s="171" t="s">
        <v>1489</v>
      </c>
      <c r="AU388" s="171" t="s">
        <v>90</v>
      </c>
      <c r="AV388" s="12" t="s">
        <v>88</v>
      </c>
      <c r="AW388" s="12" t="s">
        <v>36</v>
      </c>
      <c r="AX388" s="12" t="s">
        <v>81</v>
      </c>
      <c r="AY388" s="171" t="s">
        <v>299</v>
      </c>
    </row>
    <row r="389" spans="2:65" s="12" customFormat="1">
      <c r="B389" s="170"/>
      <c r="D389" s="149" t="s">
        <v>1489</v>
      </c>
      <c r="E389" s="171" t="s">
        <v>1</v>
      </c>
      <c r="F389" s="172" t="s">
        <v>4335</v>
      </c>
      <c r="H389" s="171" t="s">
        <v>1</v>
      </c>
      <c r="I389" s="173"/>
      <c r="L389" s="170"/>
      <c r="M389" s="174"/>
      <c r="T389" s="175"/>
      <c r="AT389" s="171" t="s">
        <v>1489</v>
      </c>
      <c r="AU389" s="171" t="s">
        <v>90</v>
      </c>
      <c r="AV389" s="12" t="s">
        <v>88</v>
      </c>
      <c r="AW389" s="12" t="s">
        <v>36</v>
      </c>
      <c r="AX389" s="12" t="s">
        <v>81</v>
      </c>
      <c r="AY389" s="171" t="s">
        <v>299</v>
      </c>
    </row>
    <row r="390" spans="2:65" s="13" customFormat="1">
      <c r="B390" s="176"/>
      <c r="D390" s="149" t="s">
        <v>1489</v>
      </c>
      <c r="E390" s="177" t="s">
        <v>1</v>
      </c>
      <c r="F390" s="178" t="s">
        <v>4065</v>
      </c>
      <c r="H390" s="179">
        <v>2</v>
      </c>
      <c r="I390" s="180"/>
      <c r="L390" s="176"/>
      <c r="M390" s="181"/>
      <c r="T390" s="182"/>
      <c r="AT390" s="177" t="s">
        <v>1489</v>
      </c>
      <c r="AU390" s="177" t="s">
        <v>90</v>
      </c>
      <c r="AV390" s="13" t="s">
        <v>90</v>
      </c>
      <c r="AW390" s="13" t="s">
        <v>36</v>
      </c>
      <c r="AX390" s="13" t="s">
        <v>81</v>
      </c>
      <c r="AY390" s="177" t="s">
        <v>299</v>
      </c>
    </row>
    <row r="391" spans="2:65" s="14" customFormat="1">
      <c r="B391" s="183"/>
      <c r="D391" s="149" t="s">
        <v>1489</v>
      </c>
      <c r="E391" s="184" t="s">
        <v>1</v>
      </c>
      <c r="F391" s="185" t="s">
        <v>1496</v>
      </c>
      <c r="H391" s="186">
        <v>2</v>
      </c>
      <c r="I391" s="187"/>
      <c r="L391" s="183"/>
      <c r="M391" s="188"/>
      <c r="T391" s="189"/>
      <c r="AT391" s="184" t="s">
        <v>1489</v>
      </c>
      <c r="AU391" s="184" t="s">
        <v>90</v>
      </c>
      <c r="AV391" s="14" t="s">
        <v>318</v>
      </c>
      <c r="AW391" s="14" t="s">
        <v>36</v>
      </c>
      <c r="AX391" s="14" t="s">
        <v>88</v>
      </c>
      <c r="AY391" s="184" t="s">
        <v>299</v>
      </c>
    </row>
    <row r="392" spans="2:65" s="1" customFormat="1" ht="16.5" customHeight="1">
      <c r="B392" s="32"/>
      <c r="C392" s="158" t="s">
        <v>622</v>
      </c>
      <c r="D392" s="158" t="s">
        <v>340</v>
      </c>
      <c r="E392" s="159" t="s">
        <v>3759</v>
      </c>
      <c r="F392" s="160" t="s">
        <v>3760</v>
      </c>
      <c r="G392" s="161" t="s">
        <v>598</v>
      </c>
      <c r="H392" s="162">
        <v>2</v>
      </c>
      <c r="I392" s="163"/>
      <c r="J392" s="164">
        <f>ROUND(I392*H392,2)</f>
        <v>0</v>
      </c>
      <c r="K392" s="160" t="s">
        <v>3585</v>
      </c>
      <c r="L392" s="165"/>
      <c r="M392" s="166" t="s">
        <v>1</v>
      </c>
      <c r="N392" s="167" t="s">
        <v>46</v>
      </c>
      <c r="P392" s="145">
        <f>O392*H392</f>
        <v>0</v>
      </c>
      <c r="Q392" s="145">
        <v>7.2000000000000005E-4</v>
      </c>
      <c r="R392" s="145">
        <f>Q392*H392</f>
        <v>1.4400000000000001E-3</v>
      </c>
      <c r="S392" s="145">
        <v>0</v>
      </c>
      <c r="T392" s="146">
        <f>S392*H392</f>
        <v>0</v>
      </c>
      <c r="AR392" s="147" t="s">
        <v>337</v>
      </c>
      <c r="AT392" s="147" t="s">
        <v>340</v>
      </c>
      <c r="AU392" s="147" t="s">
        <v>90</v>
      </c>
      <c r="AY392" s="17" t="s">
        <v>299</v>
      </c>
      <c r="BE392" s="148">
        <f>IF(N392="základní",J392,0)</f>
        <v>0</v>
      </c>
      <c r="BF392" s="148">
        <f>IF(N392="snížená",J392,0)</f>
        <v>0</v>
      </c>
      <c r="BG392" s="148">
        <f>IF(N392="zákl. přenesená",J392,0)</f>
        <v>0</v>
      </c>
      <c r="BH392" s="148">
        <f>IF(N392="sníž. přenesená",J392,0)</f>
        <v>0</v>
      </c>
      <c r="BI392" s="148">
        <f>IF(N392="nulová",J392,0)</f>
        <v>0</v>
      </c>
      <c r="BJ392" s="17" t="s">
        <v>88</v>
      </c>
      <c r="BK392" s="148">
        <f>ROUND(I392*H392,2)</f>
        <v>0</v>
      </c>
      <c r="BL392" s="17" t="s">
        <v>318</v>
      </c>
      <c r="BM392" s="147" t="s">
        <v>4432</v>
      </c>
    </row>
    <row r="393" spans="2:65" s="12" customFormat="1" ht="20.399999999999999">
      <c r="B393" s="170"/>
      <c r="D393" s="149" t="s">
        <v>1489</v>
      </c>
      <c r="E393" s="171" t="s">
        <v>1</v>
      </c>
      <c r="F393" s="172" t="s">
        <v>4042</v>
      </c>
      <c r="H393" s="171" t="s">
        <v>1</v>
      </c>
      <c r="I393" s="173"/>
      <c r="L393" s="170"/>
      <c r="M393" s="174"/>
      <c r="T393" s="175"/>
      <c r="AT393" s="171" t="s">
        <v>1489</v>
      </c>
      <c r="AU393" s="171" t="s">
        <v>90</v>
      </c>
      <c r="AV393" s="12" t="s">
        <v>88</v>
      </c>
      <c r="AW393" s="12" t="s">
        <v>36</v>
      </c>
      <c r="AX393" s="12" t="s">
        <v>81</v>
      </c>
      <c r="AY393" s="171" t="s">
        <v>299</v>
      </c>
    </row>
    <row r="394" spans="2:65" s="12" customFormat="1">
      <c r="B394" s="170"/>
      <c r="D394" s="149" t="s">
        <v>1489</v>
      </c>
      <c r="E394" s="171" t="s">
        <v>1</v>
      </c>
      <c r="F394" s="172" t="s">
        <v>4335</v>
      </c>
      <c r="H394" s="171" t="s">
        <v>1</v>
      </c>
      <c r="I394" s="173"/>
      <c r="L394" s="170"/>
      <c r="M394" s="174"/>
      <c r="T394" s="175"/>
      <c r="AT394" s="171" t="s">
        <v>1489</v>
      </c>
      <c r="AU394" s="171" t="s">
        <v>90</v>
      </c>
      <c r="AV394" s="12" t="s">
        <v>88</v>
      </c>
      <c r="AW394" s="12" t="s">
        <v>36</v>
      </c>
      <c r="AX394" s="12" t="s">
        <v>81</v>
      </c>
      <c r="AY394" s="171" t="s">
        <v>299</v>
      </c>
    </row>
    <row r="395" spans="2:65" s="13" customFormat="1">
      <c r="B395" s="176"/>
      <c r="D395" s="149" t="s">
        <v>1489</v>
      </c>
      <c r="E395" s="177" t="s">
        <v>1</v>
      </c>
      <c r="F395" s="178" t="s">
        <v>4065</v>
      </c>
      <c r="H395" s="179">
        <v>2</v>
      </c>
      <c r="I395" s="180"/>
      <c r="L395" s="176"/>
      <c r="M395" s="181"/>
      <c r="T395" s="182"/>
      <c r="AT395" s="177" t="s">
        <v>1489</v>
      </c>
      <c r="AU395" s="177" t="s">
        <v>90</v>
      </c>
      <c r="AV395" s="13" t="s">
        <v>90</v>
      </c>
      <c r="AW395" s="13" t="s">
        <v>36</v>
      </c>
      <c r="AX395" s="13" t="s">
        <v>81</v>
      </c>
      <c r="AY395" s="177" t="s">
        <v>299</v>
      </c>
    </row>
    <row r="396" spans="2:65" s="14" customFormat="1">
      <c r="B396" s="183"/>
      <c r="D396" s="149" t="s">
        <v>1489</v>
      </c>
      <c r="E396" s="184" t="s">
        <v>1</v>
      </c>
      <c r="F396" s="185" t="s">
        <v>1496</v>
      </c>
      <c r="H396" s="186">
        <v>2</v>
      </c>
      <c r="I396" s="187"/>
      <c r="L396" s="183"/>
      <c r="M396" s="188"/>
      <c r="T396" s="189"/>
      <c r="AT396" s="184" t="s">
        <v>1489</v>
      </c>
      <c r="AU396" s="184" t="s">
        <v>90</v>
      </c>
      <c r="AV396" s="14" t="s">
        <v>318</v>
      </c>
      <c r="AW396" s="14" t="s">
        <v>36</v>
      </c>
      <c r="AX396" s="14" t="s">
        <v>88</v>
      </c>
      <c r="AY396" s="184" t="s">
        <v>299</v>
      </c>
    </row>
    <row r="397" spans="2:65" s="1" customFormat="1" ht="16.5" customHeight="1">
      <c r="B397" s="32"/>
      <c r="C397" s="158" t="s">
        <v>626</v>
      </c>
      <c r="D397" s="158" t="s">
        <v>340</v>
      </c>
      <c r="E397" s="159" t="s">
        <v>3762</v>
      </c>
      <c r="F397" s="160" t="s">
        <v>4089</v>
      </c>
      <c r="G397" s="161" t="s">
        <v>598</v>
      </c>
      <c r="H397" s="162">
        <v>2</v>
      </c>
      <c r="I397" s="163"/>
      <c r="J397" s="164">
        <f>ROUND(I397*H397,2)</f>
        <v>0</v>
      </c>
      <c r="K397" s="160" t="s">
        <v>3585</v>
      </c>
      <c r="L397" s="165"/>
      <c r="M397" s="166" t="s">
        <v>1</v>
      </c>
      <c r="N397" s="167" t="s">
        <v>46</v>
      </c>
      <c r="P397" s="145">
        <f>O397*H397</f>
        <v>0</v>
      </c>
      <c r="Q397" s="145">
        <v>4.0000000000000001E-3</v>
      </c>
      <c r="R397" s="145">
        <f>Q397*H397</f>
        <v>8.0000000000000002E-3</v>
      </c>
      <c r="S397" s="145">
        <v>0</v>
      </c>
      <c r="T397" s="146">
        <f>S397*H397</f>
        <v>0</v>
      </c>
      <c r="AR397" s="147" t="s">
        <v>337</v>
      </c>
      <c r="AT397" s="147" t="s">
        <v>340</v>
      </c>
      <c r="AU397" s="147" t="s">
        <v>90</v>
      </c>
      <c r="AY397" s="17" t="s">
        <v>299</v>
      </c>
      <c r="BE397" s="148">
        <f>IF(N397="základní",J397,0)</f>
        <v>0</v>
      </c>
      <c r="BF397" s="148">
        <f>IF(N397="snížená",J397,0)</f>
        <v>0</v>
      </c>
      <c r="BG397" s="148">
        <f>IF(N397="zákl. přenesená",J397,0)</f>
        <v>0</v>
      </c>
      <c r="BH397" s="148">
        <f>IF(N397="sníž. přenesená",J397,0)</f>
        <v>0</v>
      </c>
      <c r="BI397" s="148">
        <f>IF(N397="nulová",J397,0)</f>
        <v>0</v>
      </c>
      <c r="BJ397" s="17" t="s">
        <v>88</v>
      </c>
      <c r="BK397" s="148">
        <f>ROUND(I397*H397,2)</f>
        <v>0</v>
      </c>
      <c r="BL397" s="17" t="s">
        <v>318</v>
      </c>
      <c r="BM397" s="147" t="s">
        <v>4433</v>
      </c>
    </row>
    <row r="398" spans="2:65" s="12" customFormat="1" ht="20.399999999999999">
      <c r="B398" s="170"/>
      <c r="D398" s="149" t="s">
        <v>1489</v>
      </c>
      <c r="E398" s="171" t="s">
        <v>1</v>
      </c>
      <c r="F398" s="172" t="s">
        <v>4042</v>
      </c>
      <c r="H398" s="171" t="s">
        <v>1</v>
      </c>
      <c r="I398" s="173"/>
      <c r="L398" s="170"/>
      <c r="M398" s="174"/>
      <c r="T398" s="175"/>
      <c r="AT398" s="171" t="s">
        <v>1489</v>
      </c>
      <c r="AU398" s="171" t="s">
        <v>90</v>
      </c>
      <c r="AV398" s="12" t="s">
        <v>88</v>
      </c>
      <c r="AW398" s="12" t="s">
        <v>36</v>
      </c>
      <c r="AX398" s="12" t="s">
        <v>81</v>
      </c>
      <c r="AY398" s="171" t="s">
        <v>299</v>
      </c>
    </row>
    <row r="399" spans="2:65" s="12" customFormat="1">
      <c r="B399" s="170"/>
      <c r="D399" s="149" t="s">
        <v>1489</v>
      </c>
      <c r="E399" s="171" t="s">
        <v>1</v>
      </c>
      <c r="F399" s="172" t="s">
        <v>4335</v>
      </c>
      <c r="H399" s="171" t="s">
        <v>1</v>
      </c>
      <c r="I399" s="173"/>
      <c r="L399" s="170"/>
      <c r="M399" s="174"/>
      <c r="T399" s="175"/>
      <c r="AT399" s="171" t="s">
        <v>1489</v>
      </c>
      <c r="AU399" s="171" t="s">
        <v>90</v>
      </c>
      <c r="AV399" s="12" t="s">
        <v>88</v>
      </c>
      <c r="AW399" s="12" t="s">
        <v>36</v>
      </c>
      <c r="AX399" s="12" t="s">
        <v>81</v>
      </c>
      <c r="AY399" s="171" t="s">
        <v>299</v>
      </c>
    </row>
    <row r="400" spans="2:65" s="13" customFormat="1">
      <c r="B400" s="176"/>
      <c r="D400" s="149" t="s">
        <v>1489</v>
      </c>
      <c r="E400" s="177" t="s">
        <v>1</v>
      </c>
      <c r="F400" s="178" t="s">
        <v>4065</v>
      </c>
      <c r="H400" s="179">
        <v>2</v>
      </c>
      <c r="I400" s="180"/>
      <c r="L400" s="176"/>
      <c r="M400" s="181"/>
      <c r="T400" s="182"/>
      <c r="AT400" s="177" t="s">
        <v>1489</v>
      </c>
      <c r="AU400" s="177" t="s">
        <v>90</v>
      </c>
      <c r="AV400" s="13" t="s">
        <v>90</v>
      </c>
      <c r="AW400" s="13" t="s">
        <v>36</v>
      </c>
      <c r="AX400" s="13" t="s">
        <v>81</v>
      </c>
      <c r="AY400" s="177" t="s">
        <v>299</v>
      </c>
    </row>
    <row r="401" spans="2:65" s="14" customFormat="1">
      <c r="B401" s="183"/>
      <c r="D401" s="149" t="s">
        <v>1489</v>
      </c>
      <c r="E401" s="184" t="s">
        <v>1</v>
      </c>
      <c r="F401" s="185" t="s">
        <v>1496</v>
      </c>
      <c r="H401" s="186">
        <v>2</v>
      </c>
      <c r="I401" s="187"/>
      <c r="L401" s="183"/>
      <c r="M401" s="188"/>
      <c r="T401" s="189"/>
      <c r="AT401" s="184" t="s">
        <v>1489</v>
      </c>
      <c r="AU401" s="184" t="s">
        <v>90</v>
      </c>
      <c r="AV401" s="14" t="s">
        <v>318</v>
      </c>
      <c r="AW401" s="14" t="s">
        <v>36</v>
      </c>
      <c r="AX401" s="14" t="s">
        <v>88</v>
      </c>
      <c r="AY401" s="184" t="s">
        <v>299</v>
      </c>
    </row>
    <row r="402" spans="2:65" s="1" customFormat="1" ht="24.15" customHeight="1">
      <c r="B402" s="32"/>
      <c r="C402" s="136" t="s">
        <v>630</v>
      </c>
      <c r="D402" s="136" t="s">
        <v>302</v>
      </c>
      <c r="E402" s="137" t="s">
        <v>4091</v>
      </c>
      <c r="F402" s="138" t="s">
        <v>4092</v>
      </c>
      <c r="G402" s="139" t="s">
        <v>598</v>
      </c>
      <c r="H402" s="140">
        <v>2</v>
      </c>
      <c r="I402" s="141"/>
      <c r="J402" s="142">
        <f>ROUND(I402*H402,2)</f>
        <v>0</v>
      </c>
      <c r="K402" s="138" t="s">
        <v>3585</v>
      </c>
      <c r="L402" s="32"/>
      <c r="M402" s="143" t="s">
        <v>1</v>
      </c>
      <c r="N402" s="144" t="s">
        <v>46</v>
      </c>
      <c r="P402" s="145">
        <f>O402*H402</f>
        <v>0</v>
      </c>
      <c r="Q402" s="145">
        <v>1.67E-3</v>
      </c>
      <c r="R402" s="145">
        <f>Q402*H402</f>
        <v>3.3400000000000001E-3</v>
      </c>
      <c r="S402" s="145">
        <v>0</v>
      </c>
      <c r="T402" s="146">
        <f>S402*H402</f>
        <v>0</v>
      </c>
      <c r="AR402" s="147" t="s">
        <v>318</v>
      </c>
      <c r="AT402" s="147" t="s">
        <v>302</v>
      </c>
      <c r="AU402" s="147" t="s">
        <v>90</v>
      </c>
      <c r="AY402" s="17" t="s">
        <v>299</v>
      </c>
      <c r="BE402" s="148">
        <f>IF(N402="základní",J402,0)</f>
        <v>0</v>
      </c>
      <c r="BF402" s="148">
        <f>IF(N402="snížená",J402,0)</f>
        <v>0</v>
      </c>
      <c r="BG402" s="148">
        <f>IF(N402="zákl. přenesená",J402,0)</f>
        <v>0</v>
      </c>
      <c r="BH402" s="148">
        <f>IF(N402="sníž. přenesená",J402,0)</f>
        <v>0</v>
      </c>
      <c r="BI402" s="148">
        <f>IF(N402="nulová",J402,0)</f>
        <v>0</v>
      </c>
      <c r="BJ402" s="17" t="s">
        <v>88</v>
      </c>
      <c r="BK402" s="148">
        <f>ROUND(I402*H402,2)</f>
        <v>0</v>
      </c>
      <c r="BL402" s="17" t="s">
        <v>318</v>
      </c>
      <c r="BM402" s="147" t="s">
        <v>4434</v>
      </c>
    </row>
    <row r="403" spans="2:65" s="12" customFormat="1" ht="20.399999999999999">
      <c r="B403" s="170"/>
      <c r="D403" s="149" t="s">
        <v>1489</v>
      </c>
      <c r="E403" s="171" t="s">
        <v>1</v>
      </c>
      <c r="F403" s="172" t="s">
        <v>4042</v>
      </c>
      <c r="H403" s="171" t="s">
        <v>1</v>
      </c>
      <c r="I403" s="173"/>
      <c r="L403" s="170"/>
      <c r="M403" s="174"/>
      <c r="T403" s="175"/>
      <c r="AT403" s="171" t="s">
        <v>1489</v>
      </c>
      <c r="AU403" s="171" t="s">
        <v>90</v>
      </c>
      <c r="AV403" s="12" t="s">
        <v>88</v>
      </c>
      <c r="AW403" s="12" t="s">
        <v>36</v>
      </c>
      <c r="AX403" s="12" t="s">
        <v>81</v>
      </c>
      <c r="AY403" s="171" t="s">
        <v>299</v>
      </c>
    </row>
    <row r="404" spans="2:65" s="13" customFormat="1">
      <c r="B404" s="176"/>
      <c r="D404" s="149" t="s">
        <v>1489</v>
      </c>
      <c r="E404" s="177" t="s">
        <v>1</v>
      </c>
      <c r="F404" s="178" t="s">
        <v>4065</v>
      </c>
      <c r="H404" s="179">
        <v>2</v>
      </c>
      <c r="I404" s="180"/>
      <c r="L404" s="176"/>
      <c r="M404" s="181"/>
      <c r="T404" s="182"/>
      <c r="AT404" s="177" t="s">
        <v>1489</v>
      </c>
      <c r="AU404" s="177" t="s">
        <v>90</v>
      </c>
      <c r="AV404" s="13" t="s">
        <v>90</v>
      </c>
      <c r="AW404" s="13" t="s">
        <v>36</v>
      </c>
      <c r="AX404" s="13" t="s">
        <v>81</v>
      </c>
      <c r="AY404" s="177" t="s">
        <v>299</v>
      </c>
    </row>
    <row r="405" spans="2:65" s="14" customFormat="1">
      <c r="B405" s="183"/>
      <c r="D405" s="149" t="s">
        <v>1489</v>
      </c>
      <c r="E405" s="184" t="s">
        <v>1</v>
      </c>
      <c r="F405" s="185" t="s">
        <v>1496</v>
      </c>
      <c r="H405" s="186">
        <v>2</v>
      </c>
      <c r="I405" s="187"/>
      <c r="L405" s="183"/>
      <c r="M405" s="188"/>
      <c r="T405" s="189"/>
      <c r="AT405" s="184" t="s">
        <v>1489</v>
      </c>
      <c r="AU405" s="184" t="s">
        <v>90</v>
      </c>
      <c r="AV405" s="14" t="s">
        <v>318</v>
      </c>
      <c r="AW405" s="14" t="s">
        <v>36</v>
      </c>
      <c r="AX405" s="14" t="s">
        <v>88</v>
      </c>
      <c r="AY405" s="184" t="s">
        <v>299</v>
      </c>
    </row>
    <row r="406" spans="2:65" s="1" customFormat="1" ht="24.15" customHeight="1">
      <c r="B406" s="32"/>
      <c r="C406" s="158" t="s">
        <v>634</v>
      </c>
      <c r="D406" s="158" t="s">
        <v>340</v>
      </c>
      <c r="E406" s="159" t="s">
        <v>4095</v>
      </c>
      <c r="F406" s="160" t="s">
        <v>4096</v>
      </c>
      <c r="G406" s="161" t="s">
        <v>598</v>
      </c>
      <c r="H406" s="162">
        <v>2</v>
      </c>
      <c r="I406" s="163"/>
      <c r="J406" s="164">
        <f>ROUND(I406*H406,2)</f>
        <v>0</v>
      </c>
      <c r="K406" s="160" t="s">
        <v>3585</v>
      </c>
      <c r="L406" s="165"/>
      <c r="M406" s="166" t="s">
        <v>1</v>
      </c>
      <c r="N406" s="167" t="s">
        <v>46</v>
      </c>
      <c r="P406" s="145">
        <f>O406*H406</f>
        <v>0</v>
      </c>
      <c r="Q406" s="145">
        <v>1.2200000000000001E-2</v>
      </c>
      <c r="R406" s="145">
        <f>Q406*H406</f>
        <v>2.4400000000000002E-2</v>
      </c>
      <c r="S406" s="145">
        <v>0</v>
      </c>
      <c r="T406" s="146">
        <f>S406*H406</f>
        <v>0</v>
      </c>
      <c r="AR406" s="147" t="s">
        <v>337</v>
      </c>
      <c r="AT406" s="147" t="s">
        <v>340</v>
      </c>
      <c r="AU406" s="147" t="s">
        <v>90</v>
      </c>
      <c r="AY406" s="17" t="s">
        <v>299</v>
      </c>
      <c r="BE406" s="148">
        <f>IF(N406="základní",J406,0)</f>
        <v>0</v>
      </c>
      <c r="BF406" s="148">
        <f>IF(N406="snížená",J406,0)</f>
        <v>0</v>
      </c>
      <c r="BG406" s="148">
        <f>IF(N406="zákl. přenesená",J406,0)</f>
        <v>0</v>
      </c>
      <c r="BH406" s="148">
        <f>IF(N406="sníž. přenesená",J406,0)</f>
        <v>0</v>
      </c>
      <c r="BI406" s="148">
        <f>IF(N406="nulová",J406,0)</f>
        <v>0</v>
      </c>
      <c r="BJ406" s="17" t="s">
        <v>88</v>
      </c>
      <c r="BK406" s="148">
        <f>ROUND(I406*H406,2)</f>
        <v>0</v>
      </c>
      <c r="BL406" s="17" t="s">
        <v>318</v>
      </c>
      <c r="BM406" s="147" t="s">
        <v>4435</v>
      </c>
    </row>
    <row r="407" spans="2:65" s="12" customFormat="1" ht="20.399999999999999">
      <c r="B407" s="170"/>
      <c r="D407" s="149" t="s">
        <v>1489</v>
      </c>
      <c r="E407" s="171" t="s">
        <v>1</v>
      </c>
      <c r="F407" s="172" t="s">
        <v>4042</v>
      </c>
      <c r="H407" s="171" t="s">
        <v>1</v>
      </c>
      <c r="I407" s="173"/>
      <c r="L407" s="170"/>
      <c r="M407" s="174"/>
      <c r="T407" s="175"/>
      <c r="AT407" s="171" t="s">
        <v>1489</v>
      </c>
      <c r="AU407" s="171" t="s">
        <v>90</v>
      </c>
      <c r="AV407" s="12" t="s">
        <v>88</v>
      </c>
      <c r="AW407" s="12" t="s">
        <v>36</v>
      </c>
      <c r="AX407" s="12" t="s">
        <v>81</v>
      </c>
      <c r="AY407" s="171" t="s">
        <v>299</v>
      </c>
    </row>
    <row r="408" spans="2:65" s="12" customFormat="1">
      <c r="B408" s="170"/>
      <c r="D408" s="149" t="s">
        <v>1489</v>
      </c>
      <c r="E408" s="171" t="s">
        <v>1</v>
      </c>
      <c r="F408" s="172" t="s">
        <v>4335</v>
      </c>
      <c r="H408" s="171" t="s">
        <v>1</v>
      </c>
      <c r="I408" s="173"/>
      <c r="L408" s="170"/>
      <c r="M408" s="174"/>
      <c r="T408" s="175"/>
      <c r="AT408" s="171" t="s">
        <v>1489</v>
      </c>
      <c r="AU408" s="171" t="s">
        <v>90</v>
      </c>
      <c r="AV408" s="12" t="s">
        <v>88</v>
      </c>
      <c r="AW408" s="12" t="s">
        <v>36</v>
      </c>
      <c r="AX408" s="12" t="s">
        <v>81</v>
      </c>
      <c r="AY408" s="171" t="s">
        <v>299</v>
      </c>
    </row>
    <row r="409" spans="2:65" s="13" customFormat="1">
      <c r="B409" s="176"/>
      <c r="D409" s="149" t="s">
        <v>1489</v>
      </c>
      <c r="E409" s="177" t="s">
        <v>1</v>
      </c>
      <c r="F409" s="178" t="s">
        <v>4065</v>
      </c>
      <c r="H409" s="179">
        <v>2</v>
      </c>
      <c r="I409" s="180"/>
      <c r="L409" s="176"/>
      <c r="M409" s="181"/>
      <c r="T409" s="182"/>
      <c r="AT409" s="177" t="s">
        <v>1489</v>
      </c>
      <c r="AU409" s="177" t="s">
        <v>90</v>
      </c>
      <c r="AV409" s="13" t="s">
        <v>90</v>
      </c>
      <c r="AW409" s="13" t="s">
        <v>36</v>
      </c>
      <c r="AX409" s="13" t="s">
        <v>81</v>
      </c>
      <c r="AY409" s="177" t="s">
        <v>299</v>
      </c>
    </row>
    <row r="410" spans="2:65" s="14" customFormat="1">
      <c r="B410" s="183"/>
      <c r="D410" s="149" t="s">
        <v>1489</v>
      </c>
      <c r="E410" s="184" t="s">
        <v>1</v>
      </c>
      <c r="F410" s="185" t="s">
        <v>1496</v>
      </c>
      <c r="H410" s="186">
        <v>2</v>
      </c>
      <c r="I410" s="187"/>
      <c r="L410" s="183"/>
      <c r="M410" s="188"/>
      <c r="T410" s="189"/>
      <c r="AT410" s="184" t="s">
        <v>1489</v>
      </c>
      <c r="AU410" s="184" t="s">
        <v>90</v>
      </c>
      <c r="AV410" s="14" t="s">
        <v>318</v>
      </c>
      <c r="AW410" s="14" t="s">
        <v>36</v>
      </c>
      <c r="AX410" s="14" t="s">
        <v>88</v>
      </c>
      <c r="AY410" s="184" t="s">
        <v>299</v>
      </c>
    </row>
    <row r="411" spans="2:65" s="1" customFormat="1" ht="24.15" customHeight="1">
      <c r="B411" s="32"/>
      <c r="C411" s="136" t="s">
        <v>638</v>
      </c>
      <c r="D411" s="136" t="s">
        <v>302</v>
      </c>
      <c r="E411" s="137" t="s">
        <v>4108</v>
      </c>
      <c r="F411" s="138" t="s">
        <v>4109</v>
      </c>
      <c r="G411" s="139" t="s">
        <v>598</v>
      </c>
      <c r="H411" s="140">
        <v>1</v>
      </c>
      <c r="I411" s="141"/>
      <c r="J411" s="142">
        <f>ROUND(I411*H411,2)</f>
        <v>0</v>
      </c>
      <c r="K411" s="138" t="s">
        <v>3585</v>
      </c>
      <c r="L411" s="32"/>
      <c r="M411" s="143" t="s">
        <v>1</v>
      </c>
      <c r="N411" s="144" t="s">
        <v>46</v>
      </c>
      <c r="P411" s="145">
        <f>O411*H411</f>
        <v>0</v>
      </c>
      <c r="Q411" s="145">
        <v>1.67E-3</v>
      </c>
      <c r="R411" s="145">
        <f>Q411*H411</f>
        <v>1.67E-3</v>
      </c>
      <c r="S411" s="145">
        <v>0</v>
      </c>
      <c r="T411" s="146">
        <f>S411*H411</f>
        <v>0</v>
      </c>
      <c r="AR411" s="147" t="s">
        <v>318</v>
      </c>
      <c r="AT411" s="147" t="s">
        <v>302</v>
      </c>
      <c r="AU411" s="147" t="s">
        <v>90</v>
      </c>
      <c r="AY411" s="17" t="s">
        <v>299</v>
      </c>
      <c r="BE411" s="148">
        <f>IF(N411="základní",J411,0)</f>
        <v>0</v>
      </c>
      <c r="BF411" s="148">
        <f>IF(N411="snížená",J411,0)</f>
        <v>0</v>
      </c>
      <c r="BG411" s="148">
        <f>IF(N411="zákl. přenesená",J411,0)</f>
        <v>0</v>
      </c>
      <c r="BH411" s="148">
        <f>IF(N411="sníž. přenesená",J411,0)</f>
        <v>0</v>
      </c>
      <c r="BI411" s="148">
        <f>IF(N411="nulová",J411,0)</f>
        <v>0</v>
      </c>
      <c r="BJ411" s="17" t="s">
        <v>88</v>
      </c>
      <c r="BK411" s="148">
        <f>ROUND(I411*H411,2)</f>
        <v>0</v>
      </c>
      <c r="BL411" s="17" t="s">
        <v>318</v>
      </c>
      <c r="BM411" s="147" t="s">
        <v>4436</v>
      </c>
    </row>
    <row r="412" spans="2:65" s="12" customFormat="1" ht="20.399999999999999">
      <c r="B412" s="170"/>
      <c r="D412" s="149" t="s">
        <v>1489</v>
      </c>
      <c r="E412" s="171" t="s">
        <v>1</v>
      </c>
      <c r="F412" s="172" t="s">
        <v>4042</v>
      </c>
      <c r="H412" s="171" t="s">
        <v>1</v>
      </c>
      <c r="I412" s="173"/>
      <c r="L412" s="170"/>
      <c r="M412" s="174"/>
      <c r="T412" s="175"/>
      <c r="AT412" s="171" t="s">
        <v>1489</v>
      </c>
      <c r="AU412" s="171" t="s">
        <v>90</v>
      </c>
      <c r="AV412" s="12" t="s">
        <v>88</v>
      </c>
      <c r="AW412" s="12" t="s">
        <v>36</v>
      </c>
      <c r="AX412" s="12" t="s">
        <v>81</v>
      </c>
      <c r="AY412" s="171" t="s">
        <v>299</v>
      </c>
    </row>
    <row r="413" spans="2:65" s="13" customFormat="1">
      <c r="B413" s="176"/>
      <c r="D413" s="149" t="s">
        <v>1489</v>
      </c>
      <c r="E413" s="177" t="s">
        <v>1</v>
      </c>
      <c r="F413" s="178" t="s">
        <v>4081</v>
      </c>
      <c r="H413" s="179">
        <v>1</v>
      </c>
      <c r="I413" s="180"/>
      <c r="L413" s="176"/>
      <c r="M413" s="181"/>
      <c r="T413" s="182"/>
      <c r="AT413" s="177" t="s">
        <v>1489</v>
      </c>
      <c r="AU413" s="177" t="s">
        <v>90</v>
      </c>
      <c r="AV413" s="13" t="s">
        <v>90</v>
      </c>
      <c r="AW413" s="13" t="s">
        <v>36</v>
      </c>
      <c r="AX413" s="13" t="s">
        <v>81</v>
      </c>
      <c r="AY413" s="177" t="s">
        <v>299</v>
      </c>
    </row>
    <row r="414" spans="2:65" s="14" customFormat="1">
      <c r="B414" s="183"/>
      <c r="D414" s="149" t="s">
        <v>1489</v>
      </c>
      <c r="E414" s="184" t="s">
        <v>1</v>
      </c>
      <c r="F414" s="185" t="s">
        <v>1496</v>
      </c>
      <c r="H414" s="186">
        <v>1</v>
      </c>
      <c r="I414" s="187"/>
      <c r="L414" s="183"/>
      <c r="M414" s="188"/>
      <c r="T414" s="189"/>
      <c r="AT414" s="184" t="s">
        <v>1489</v>
      </c>
      <c r="AU414" s="184" t="s">
        <v>90</v>
      </c>
      <c r="AV414" s="14" t="s">
        <v>318</v>
      </c>
      <c r="AW414" s="14" t="s">
        <v>36</v>
      </c>
      <c r="AX414" s="14" t="s">
        <v>88</v>
      </c>
      <c r="AY414" s="184" t="s">
        <v>299</v>
      </c>
    </row>
    <row r="415" spans="2:65" s="1" customFormat="1" ht="16.5" customHeight="1">
      <c r="B415" s="32"/>
      <c r="C415" s="158" t="s">
        <v>644</v>
      </c>
      <c r="D415" s="158" t="s">
        <v>340</v>
      </c>
      <c r="E415" s="159" t="s">
        <v>4111</v>
      </c>
      <c r="F415" s="160" t="s">
        <v>4112</v>
      </c>
      <c r="G415" s="161" t="s">
        <v>598</v>
      </c>
      <c r="H415" s="162">
        <v>1</v>
      </c>
      <c r="I415" s="163"/>
      <c r="J415" s="164">
        <f>ROUND(I415*H415,2)</f>
        <v>0</v>
      </c>
      <c r="K415" s="160" t="s">
        <v>3585</v>
      </c>
      <c r="L415" s="165"/>
      <c r="M415" s="166" t="s">
        <v>1</v>
      </c>
      <c r="N415" s="167" t="s">
        <v>46</v>
      </c>
      <c r="P415" s="145">
        <f>O415*H415</f>
        <v>0</v>
      </c>
      <c r="Q415" s="145">
        <v>1.0699999999999999E-2</v>
      </c>
      <c r="R415" s="145">
        <f>Q415*H415</f>
        <v>1.0699999999999999E-2</v>
      </c>
      <c r="S415" s="145">
        <v>0</v>
      </c>
      <c r="T415" s="146">
        <f>S415*H415</f>
        <v>0</v>
      </c>
      <c r="AR415" s="147" t="s">
        <v>337</v>
      </c>
      <c r="AT415" s="147" t="s">
        <v>340</v>
      </c>
      <c r="AU415" s="147" t="s">
        <v>90</v>
      </c>
      <c r="AY415" s="17" t="s">
        <v>299</v>
      </c>
      <c r="BE415" s="148">
        <f>IF(N415="základní",J415,0)</f>
        <v>0</v>
      </c>
      <c r="BF415" s="148">
        <f>IF(N415="snížená",J415,0)</f>
        <v>0</v>
      </c>
      <c r="BG415" s="148">
        <f>IF(N415="zákl. přenesená",J415,0)</f>
        <v>0</v>
      </c>
      <c r="BH415" s="148">
        <f>IF(N415="sníž. přenesená",J415,0)</f>
        <v>0</v>
      </c>
      <c r="BI415" s="148">
        <f>IF(N415="nulová",J415,0)</f>
        <v>0</v>
      </c>
      <c r="BJ415" s="17" t="s">
        <v>88</v>
      </c>
      <c r="BK415" s="148">
        <f>ROUND(I415*H415,2)</f>
        <v>0</v>
      </c>
      <c r="BL415" s="17" t="s">
        <v>318</v>
      </c>
      <c r="BM415" s="147" t="s">
        <v>4437</v>
      </c>
    </row>
    <row r="416" spans="2:65" s="12" customFormat="1" ht="20.399999999999999">
      <c r="B416" s="170"/>
      <c r="D416" s="149" t="s">
        <v>1489</v>
      </c>
      <c r="E416" s="171" t="s">
        <v>1</v>
      </c>
      <c r="F416" s="172" t="s">
        <v>4042</v>
      </c>
      <c r="H416" s="171" t="s">
        <v>1</v>
      </c>
      <c r="I416" s="173"/>
      <c r="L416" s="170"/>
      <c r="M416" s="174"/>
      <c r="T416" s="175"/>
      <c r="AT416" s="171" t="s">
        <v>1489</v>
      </c>
      <c r="AU416" s="171" t="s">
        <v>90</v>
      </c>
      <c r="AV416" s="12" t="s">
        <v>88</v>
      </c>
      <c r="AW416" s="12" t="s">
        <v>36</v>
      </c>
      <c r="AX416" s="12" t="s">
        <v>81</v>
      </c>
      <c r="AY416" s="171" t="s">
        <v>299</v>
      </c>
    </row>
    <row r="417" spans="2:65" s="12" customFormat="1">
      <c r="B417" s="170"/>
      <c r="D417" s="149" t="s">
        <v>1489</v>
      </c>
      <c r="E417" s="171" t="s">
        <v>1</v>
      </c>
      <c r="F417" s="172" t="s">
        <v>4335</v>
      </c>
      <c r="H417" s="171" t="s">
        <v>1</v>
      </c>
      <c r="I417" s="173"/>
      <c r="L417" s="170"/>
      <c r="M417" s="174"/>
      <c r="T417" s="175"/>
      <c r="AT417" s="171" t="s">
        <v>1489</v>
      </c>
      <c r="AU417" s="171" t="s">
        <v>90</v>
      </c>
      <c r="AV417" s="12" t="s">
        <v>88</v>
      </c>
      <c r="AW417" s="12" t="s">
        <v>36</v>
      </c>
      <c r="AX417" s="12" t="s">
        <v>81</v>
      </c>
      <c r="AY417" s="171" t="s">
        <v>299</v>
      </c>
    </row>
    <row r="418" spans="2:65" s="13" customFormat="1">
      <c r="B418" s="176"/>
      <c r="D418" s="149" t="s">
        <v>1489</v>
      </c>
      <c r="E418" s="177" t="s">
        <v>1</v>
      </c>
      <c r="F418" s="178" t="s">
        <v>4081</v>
      </c>
      <c r="H418" s="179">
        <v>1</v>
      </c>
      <c r="I418" s="180"/>
      <c r="L418" s="176"/>
      <c r="M418" s="181"/>
      <c r="T418" s="182"/>
      <c r="AT418" s="177" t="s">
        <v>1489</v>
      </c>
      <c r="AU418" s="177" t="s">
        <v>90</v>
      </c>
      <c r="AV418" s="13" t="s">
        <v>90</v>
      </c>
      <c r="AW418" s="13" t="s">
        <v>36</v>
      </c>
      <c r="AX418" s="13" t="s">
        <v>81</v>
      </c>
      <c r="AY418" s="177" t="s">
        <v>299</v>
      </c>
    </row>
    <row r="419" spans="2:65" s="14" customFormat="1">
      <c r="B419" s="183"/>
      <c r="D419" s="149" t="s">
        <v>1489</v>
      </c>
      <c r="E419" s="184" t="s">
        <v>1</v>
      </c>
      <c r="F419" s="185" t="s">
        <v>1496</v>
      </c>
      <c r="H419" s="186">
        <v>1</v>
      </c>
      <c r="I419" s="187"/>
      <c r="L419" s="183"/>
      <c r="M419" s="188"/>
      <c r="T419" s="189"/>
      <c r="AT419" s="184" t="s">
        <v>1489</v>
      </c>
      <c r="AU419" s="184" t="s">
        <v>90</v>
      </c>
      <c r="AV419" s="14" t="s">
        <v>318</v>
      </c>
      <c r="AW419" s="14" t="s">
        <v>36</v>
      </c>
      <c r="AX419" s="14" t="s">
        <v>88</v>
      </c>
      <c r="AY419" s="184" t="s">
        <v>299</v>
      </c>
    </row>
    <row r="420" spans="2:65" s="1" customFormat="1" ht="24.15" customHeight="1">
      <c r="B420" s="32"/>
      <c r="C420" s="136" t="s">
        <v>649</v>
      </c>
      <c r="D420" s="136" t="s">
        <v>302</v>
      </c>
      <c r="E420" s="137" t="s">
        <v>4438</v>
      </c>
      <c r="F420" s="138" t="s">
        <v>4439</v>
      </c>
      <c r="G420" s="139" t="s">
        <v>598</v>
      </c>
      <c r="H420" s="140">
        <v>1</v>
      </c>
      <c r="I420" s="141"/>
      <c r="J420" s="142">
        <f>ROUND(I420*H420,2)</f>
        <v>0</v>
      </c>
      <c r="K420" s="138" t="s">
        <v>3585</v>
      </c>
      <c r="L420" s="32"/>
      <c r="M420" s="143" t="s">
        <v>1</v>
      </c>
      <c r="N420" s="144" t="s">
        <v>46</v>
      </c>
      <c r="P420" s="145">
        <f>O420*H420</f>
        <v>0</v>
      </c>
      <c r="Q420" s="145">
        <v>1.7099999999999999E-3</v>
      </c>
      <c r="R420" s="145">
        <f>Q420*H420</f>
        <v>1.7099999999999999E-3</v>
      </c>
      <c r="S420" s="145">
        <v>0</v>
      </c>
      <c r="T420" s="146">
        <f>S420*H420</f>
        <v>0</v>
      </c>
      <c r="AR420" s="147" t="s">
        <v>318</v>
      </c>
      <c r="AT420" s="147" t="s">
        <v>302</v>
      </c>
      <c r="AU420" s="147" t="s">
        <v>90</v>
      </c>
      <c r="AY420" s="17" t="s">
        <v>299</v>
      </c>
      <c r="BE420" s="148">
        <f>IF(N420="základní",J420,0)</f>
        <v>0</v>
      </c>
      <c r="BF420" s="148">
        <f>IF(N420="snížená",J420,0)</f>
        <v>0</v>
      </c>
      <c r="BG420" s="148">
        <f>IF(N420="zákl. přenesená",J420,0)</f>
        <v>0</v>
      </c>
      <c r="BH420" s="148">
        <f>IF(N420="sníž. přenesená",J420,0)</f>
        <v>0</v>
      </c>
      <c r="BI420" s="148">
        <f>IF(N420="nulová",J420,0)</f>
        <v>0</v>
      </c>
      <c r="BJ420" s="17" t="s">
        <v>88</v>
      </c>
      <c r="BK420" s="148">
        <f>ROUND(I420*H420,2)</f>
        <v>0</v>
      </c>
      <c r="BL420" s="17" t="s">
        <v>318</v>
      </c>
      <c r="BM420" s="147" t="s">
        <v>4440</v>
      </c>
    </row>
    <row r="421" spans="2:65" s="12" customFormat="1" ht="20.399999999999999">
      <c r="B421" s="170"/>
      <c r="D421" s="149" t="s">
        <v>1489</v>
      </c>
      <c r="E421" s="171" t="s">
        <v>1</v>
      </c>
      <c r="F421" s="172" t="s">
        <v>4042</v>
      </c>
      <c r="H421" s="171" t="s">
        <v>1</v>
      </c>
      <c r="I421" s="173"/>
      <c r="L421" s="170"/>
      <c r="M421" s="174"/>
      <c r="T421" s="175"/>
      <c r="AT421" s="171" t="s">
        <v>1489</v>
      </c>
      <c r="AU421" s="171" t="s">
        <v>90</v>
      </c>
      <c r="AV421" s="12" t="s">
        <v>88</v>
      </c>
      <c r="AW421" s="12" t="s">
        <v>36</v>
      </c>
      <c r="AX421" s="12" t="s">
        <v>81</v>
      </c>
      <c r="AY421" s="171" t="s">
        <v>299</v>
      </c>
    </row>
    <row r="422" spans="2:65" s="13" customFormat="1">
      <c r="B422" s="176"/>
      <c r="D422" s="149" t="s">
        <v>1489</v>
      </c>
      <c r="E422" s="177" t="s">
        <v>1</v>
      </c>
      <c r="F422" s="178" t="s">
        <v>4081</v>
      </c>
      <c r="H422" s="179">
        <v>1</v>
      </c>
      <c r="I422" s="180"/>
      <c r="L422" s="176"/>
      <c r="M422" s="181"/>
      <c r="T422" s="182"/>
      <c r="AT422" s="177" t="s">
        <v>1489</v>
      </c>
      <c r="AU422" s="177" t="s">
        <v>90</v>
      </c>
      <c r="AV422" s="13" t="s">
        <v>90</v>
      </c>
      <c r="AW422" s="13" t="s">
        <v>36</v>
      </c>
      <c r="AX422" s="13" t="s">
        <v>81</v>
      </c>
      <c r="AY422" s="177" t="s">
        <v>299</v>
      </c>
    </row>
    <row r="423" spans="2:65" s="14" customFormat="1">
      <c r="B423" s="183"/>
      <c r="D423" s="149" t="s">
        <v>1489</v>
      </c>
      <c r="E423" s="184" t="s">
        <v>1</v>
      </c>
      <c r="F423" s="185" t="s">
        <v>1496</v>
      </c>
      <c r="H423" s="186">
        <v>1</v>
      </c>
      <c r="I423" s="187"/>
      <c r="L423" s="183"/>
      <c r="M423" s="188"/>
      <c r="T423" s="189"/>
      <c r="AT423" s="184" t="s">
        <v>1489</v>
      </c>
      <c r="AU423" s="184" t="s">
        <v>90</v>
      </c>
      <c r="AV423" s="14" t="s">
        <v>318</v>
      </c>
      <c r="AW423" s="14" t="s">
        <v>36</v>
      </c>
      <c r="AX423" s="14" t="s">
        <v>88</v>
      </c>
      <c r="AY423" s="184" t="s">
        <v>299</v>
      </c>
    </row>
    <row r="424" spans="2:65" s="1" customFormat="1" ht="24.15" customHeight="1">
      <c r="B424" s="32"/>
      <c r="C424" s="158" t="s">
        <v>653</v>
      </c>
      <c r="D424" s="158" t="s">
        <v>340</v>
      </c>
      <c r="E424" s="159" t="s">
        <v>4441</v>
      </c>
      <c r="F424" s="160" t="s">
        <v>4442</v>
      </c>
      <c r="G424" s="161" t="s">
        <v>598</v>
      </c>
      <c r="H424" s="162">
        <v>1</v>
      </c>
      <c r="I424" s="163"/>
      <c r="J424" s="164">
        <f>ROUND(I424*H424,2)</f>
        <v>0</v>
      </c>
      <c r="K424" s="160" t="s">
        <v>3585</v>
      </c>
      <c r="L424" s="165"/>
      <c r="M424" s="166" t="s">
        <v>1</v>
      </c>
      <c r="N424" s="167" t="s">
        <v>46</v>
      </c>
      <c r="P424" s="145">
        <f>O424*H424</f>
        <v>0</v>
      </c>
      <c r="Q424" s="145">
        <v>1.49E-2</v>
      </c>
      <c r="R424" s="145">
        <f>Q424*H424</f>
        <v>1.49E-2</v>
      </c>
      <c r="S424" s="145">
        <v>0</v>
      </c>
      <c r="T424" s="146">
        <f>S424*H424</f>
        <v>0</v>
      </c>
      <c r="AR424" s="147" t="s">
        <v>337</v>
      </c>
      <c r="AT424" s="147" t="s">
        <v>340</v>
      </c>
      <c r="AU424" s="147" t="s">
        <v>90</v>
      </c>
      <c r="AY424" s="17" t="s">
        <v>299</v>
      </c>
      <c r="BE424" s="148">
        <f>IF(N424="základní",J424,0)</f>
        <v>0</v>
      </c>
      <c r="BF424" s="148">
        <f>IF(N424="snížená",J424,0)</f>
        <v>0</v>
      </c>
      <c r="BG424" s="148">
        <f>IF(N424="zákl. přenesená",J424,0)</f>
        <v>0</v>
      </c>
      <c r="BH424" s="148">
        <f>IF(N424="sníž. přenesená",J424,0)</f>
        <v>0</v>
      </c>
      <c r="BI424" s="148">
        <f>IF(N424="nulová",J424,0)</f>
        <v>0</v>
      </c>
      <c r="BJ424" s="17" t="s">
        <v>88</v>
      </c>
      <c r="BK424" s="148">
        <f>ROUND(I424*H424,2)</f>
        <v>0</v>
      </c>
      <c r="BL424" s="17" t="s">
        <v>318</v>
      </c>
      <c r="BM424" s="147" t="s">
        <v>4443</v>
      </c>
    </row>
    <row r="425" spans="2:65" s="12" customFormat="1" ht="20.399999999999999">
      <c r="B425" s="170"/>
      <c r="D425" s="149" t="s">
        <v>1489</v>
      </c>
      <c r="E425" s="171" t="s">
        <v>1</v>
      </c>
      <c r="F425" s="172" t="s">
        <v>4042</v>
      </c>
      <c r="H425" s="171" t="s">
        <v>1</v>
      </c>
      <c r="I425" s="173"/>
      <c r="L425" s="170"/>
      <c r="M425" s="174"/>
      <c r="T425" s="175"/>
      <c r="AT425" s="171" t="s">
        <v>1489</v>
      </c>
      <c r="AU425" s="171" t="s">
        <v>90</v>
      </c>
      <c r="AV425" s="12" t="s">
        <v>88</v>
      </c>
      <c r="AW425" s="12" t="s">
        <v>36</v>
      </c>
      <c r="AX425" s="12" t="s">
        <v>81</v>
      </c>
      <c r="AY425" s="171" t="s">
        <v>299</v>
      </c>
    </row>
    <row r="426" spans="2:65" s="12" customFormat="1">
      <c r="B426" s="170"/>
      <c r="D426" s="149" t="s">
        <v>1489</v>
      </c>
      <c r="E426" s="171" t="s">
        <v>1</v>
      </c>
      <c r="F426" s="172" t="s">
        <v>4335</v>
      </c>
      <c r="H426" s="171" t="s">
        <v>1</v>
      </c>
      <c r="I426" s="173"/>
      <c r="L426" s="170"/>
      <c r="M426" s="174"/>
      <c r="T426" s="175"/>
      <c r="AT426" s="171" t="s">
        <v>1489</v>
      </c>
      <c r="AU426" s="171" t="s">
        <v>90</v>
      </c>
      <c r="AV426" s="12" t="s">
        <v>88</v>
      </c>
      <c r="AW426" s="12" t="s">
        <v>36</v>
      </c>
      <c r="AX426" s="12" t="s">
        <v>81</v>
      </c>
      <c r="AY426" s="171" t="s">
        <v>299</v>
      </c>
    </row>
    <row r="427" spans="2:65" s="13" customFormat="1">
      <c r="B427" s="176"/>
      <c r="D427" s="149" t="s">
        <v>1489</v>
      </c>
      <c r="E427" s="177" t="s">
        <v>1</v>
      </c>
      <c r="F427" s="178" t="s">
        <v>4081</v>
      </c>
      <c r="H427" s="179">
        <v>1</v>
      </c>
      <c r="I427" s="180"/>
      <c r="L427" s="176"/>
      <c r="M427" s="181"/>
      <c r="T427" s="182"/>
      <c r="AT427" s="177" t="s">
        <v>1489</v>
      </c>
      <c r="AU427" s="177" t="s">
        <v>90</v>
      </c>
      <c r="AV427" s="13" t="s">
        <v>90</v>
      </c>
      <c r="AW427" s="13" t="s">
        <v>36</v>
      </c>
      <c r="AX427" s="13" t="s">
        <v>81</v>
      </c>
      <c r="AY427" s="177" t="s">
        <v>299</v>
      </c>
    </row>
    <row r="428" spans="2:65" s="14" customFormat="1">
      <c r="B428" s="183"/>
      <c r="D428" s="149" t="s">
        <v>1489</v>
      </c>
      <c r="E428" s="184" t="s">
        <v>1</v>
      </c>
      <c r="F428" s="185" t="s">
        <v>1496</v>
      </c>
      <c r="H428" s="186">
        <v>1</v>
      </c>
      <c r="I428" s="187"/>
      <c r="L428" s="183"/>
      <c r="M428" s="188"/>
      <c r="T428" s="189"/>
      <c r="AT428" s="184" t="s">
        <v>1489</v>
      </c>
      <c r="AU428" s="184" t="s">
        <v>90</v>
      </c>
      <c r="AV428" s="14" t="s">
        <v>318</v>
      </c>
      <c r="AW428" s="14" t="s">
        <v>36</v>
      </c>
      <c r="AX428" s="14" t="s">
        <v>88</v>
      </c>
      <c r="AY428" s="184" t="s">
        <v>299</v>
      </c>
    </row>
    <row r="429" spans="2:65" s="1" customFormat="1" ht="24.15" customHeight="1">
      <c r="B429" s="32"/>
      <c r="C429" s="136" t="s">
        <v>657</v>
      </c>
      <c r="D429" s="136" t="s">
        <v>302</v>
      </c>
      <c r="E429" s="137" t="s">
        <v>4114</v>
      </c>
      <c r="F429" s="138" t="s">
        <v>4115</v>
      </c>
      <c r="G429" s="139" t="s">
        <v>598</v>
      </c>
      <c r="H429" s="140">
        <v>2</v>
      </c>
      <c r="I429" s="141"/>
      <c r="J429" s="142">
        <f>ROUND(I429*H429,2)</f>
        <v>0</v>
      </c>
      <c r="K429" s="138" t="s">
        <v>3585</v>
      </c>
      <c r="L429" s="32"/>
      <c r="M429" s="143" t="s">
        <v>1</v>
      </c>
      <c r="N429" s="144" t="s">
        <v>46</v>
      </c>
      <c r="P429" s="145">
        <f>O429*H429</f>
        <v>0</v>
      </c>
      <c r="Q429" s="145">
        <v>1.7099999999999999E-3</v>
      </c>
      <c r="R429" s="145">
        <f>Q429*H429</f>
        <v>3.4199999999999999E-3</v>
      </c>
      <c r="S429" s="145">
        <v>0</v>
      </c>
      <c r="T429" s="146">
        <f>S429*H429</f>
        <v>0</v>
      </c>
      <c r="AR429" s="147" t="s">
        <v>318</v>
      </c>
      <c r="AT429" s="147" t="s">
        <v>302</v>
      </c>
      <c r="AU429" s="147" t="s">
        <v>90</v>
      </c>
      <c r="AY429" s="17" t="s">
        <v>299</v>
      </c>
      <c r="BE429" s="148">
        <f>IF(N429="základní",J429,0)</f>
        <v>0</v>
      </c>
      <c r="BF429" s="148">
        <f>IF(N429="snížená",J429,0)</f>
        <v>0</v>
      </c>
      <c r="BG429" s="148">
        <f>IF(N429="zákl. přenesená",J429,0)</f>
        <v>0</v>
      </c>
      <c r="BH429" s="148">
        <f>IF(N429="sníž. přenesená",J429,0)</f>
        <v>0</v>
      </c>
      <c r="BI429" s="148">
        <f>IF(N429="nulová",J429,0)</f>
        <v>0</v>
      </c>
      <c r="BJ429" s="17" t="s">
        <v>88</v>
      </c>
      <c r="BK429" s="148">
        <f>ROUND(I429*H429,2)</f>
        <v>0</v>
      </c>
      <c r="BL429" s="17" t="s">
        <v>318</v>
      </c>
      <c r="BM429" s="147" t="s">
        <v>4444</v>
      </c>
    </row>
    <row r="430" spans="2:65" s="12" customFormat="1" ht="20.399999999999999">
      <c r="B430" s="170"/>
      <c r="D430" s="149" t="s">
        <v>1489</v>
      </c>
      <c r="E430" s="171" t="s">
        <v>1</v>
      </c>
      <c r="F430" s="172" t="s">
        <v>4042</v>
      </c>
      <c r="H430" s="171" t="s">
        <v>1</v>
      </c>
      <c r="I430" s="173"/>
      <c r="L430" s="170"/>
      <c r="M430" s="174"/>
      <c r="T430" s="175"/>
      <c r="AT430" s="171" t="s">
        <v>1489</v>
      </c>
      <c r="AU430" s="171" t="s">
        <v>90</v>
      </c>
      <c r="AV430" s="12" t="s">
        <v>88</v>
      </c>
      <c r="AW430" s="12" t="s">
        <v>36</v>
      </c>
      <c r="AX430" s="12" t="s">
        <v>81</v>
      </c>
      <c r="AY430" s="171" t="s">
        <v>299</v>
      </c>
    </row>
    <row r="431" spans="2:65" s="13" customFormat="1">
      <c r="B431" s="176"/>
      <c r="D431" s="149" t="s">
        <v>1489</v>
      </c>
      <c r="E431" s="177" t="s">
        <v>1</v>
      </c>
      <c r="F431" s="178" t="s">
        <v>4445</v>
      </c>
      <c r="H431" s="179">
        <v>2</v>
      </c>
      <c r="I431" s="180"/>
      <c r="L431" s="176"/>
      <c r="M431" s="181"/>
      <c r="T431" s="182"/>
      <c r="AT431" s="177" t="s">
        <v>1489</v>
      </c>
      <c r="AU431" s="177" t="s">
        <v>90</v>
      </c>
      <c r="AV431" s="13" t="s">
        <v>90</v>
      </c>
      <c r="AW431" s="13" t="s">
        <v>36</v>
      </c>
      <c r="AX431" s="13" t="s">
        <v>81</v>
      </c>
      <c r="AY431" s="177" t="s">
        <v>299</v>
      </c>
    </row>
    <row r="432" spans="2:65" s="14" customFormat="1">
      <c r="B432" s="183"/>
      <c r="D432" s="149" t="s">
        <v>1489</v>
      </c>
      <c r="E432" s="184" t="s">
        <v>1</v>
      </c>
      <c r="F432" s="185" t="s">
        <v>1496</v>
      </c>
      <c r="H432" s="186">
        <v>2</v>
      </c>
      <c r="I432" s="187"/>
      <c r="L432" s="183"/>
      <c r="M432" s="188"/>
      <c r="T432" s="189"/>
      <c r="AT432" s="184" t="s">
        <v>1489</v>
      </c>
      <c r="AU432" s="184" t="s">
        <v>90</v>
      </c>
      <c r="AV432" s="14" t="s">
        <v>318</v>
      </c>
      <c r="AW432" s="14" t="s">
        <v>36</v>
      </c>
      <c r="AX432" s="14" t="s">
        <v>88</v>
      </c>
      <c r="AY432" s="184" t="s">
        <v>299</v>
      </c>
    </row>
    <row r="433" spans="2:65" s="1" customFormat="1" ht="24.15" customHeight="1">
      <c r="B433" s="32"/>
      <c r="C433" s="158" t="s">
        <v>661</v>
      </c>
      <c r="D433" s="158" t="s">
        <v>340</v>
      </c>
      <c r="E433" s="159" t="s">
        <v>4118</v>
      </c>
      <c r="F433" s="160" t="s">
        <v>4119</v>
      </c>
      <c r="G433" s="161" t="s">
        <v>598</v>
      </c>
      <c r="H433" s="162">
        <v>1</v>
      </c>
      <c r="I433" s="163"/>
      <c r="J433" s="164">
        <f>ROUND(I433*H433,2)</f>
        <v>0</v>
      </c>
      <c r="K433" s="160" t="s">
        <v>3585</v>
      </c>
      <c r="L433" s="165"/>
      <c r="M433" s="166" t="s">
        <v>1</v>
      </c>
      <c r="N433" s="167" t="s">
        <v>46</v>
      </c>
      <c r="P433" s="145">
        <f>O433*H433</f>
        <v>0</v>
      </c>
      <c r="Q433" s="145">
        <v>1.78E-2</v>
      </c>
      <c r="R433" s="145">
        <f>Q433*H433</f>
        <v>1.78E-2</v>
      </c>
      <c r="S433" s="145">
        <v>0</v>
      </c>
      <c r="T433" s="146">
        <f>S433*H433</f>
        <v>0</v>
      </c>
      <c r="AR433" s="147" t="s">
        <v>337</v>
      </c>
      <c r="AT433" s="147" t="s">
        <v>340</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4446</v>
      </c>
    </row>
    <row r="434" spans="2:65" s="12" customFormat="1" ht="20.399999999999999">
      <c r="B434" s="170"/>
      <c r="D434" s="149" t="s">
        <v>1489</v>
      </c>
      <c r="E434" s="171" t="s">
        <v>1</v>
      </c>
      <c r="F434" s="172" t="s">
        <v>4042</v>
      </c>
      <c r="H434" s="171" t="s">
        <v>1</v>
      </c>
      <c r="I434" s="173"/>
      <c r="L434" s="170"/>
      <c r="M434" s="174"/>
      <c r="T434" s="175"/>
      <c r="AT434" s="171" t="s">
        <v>1489</v>
      </c>
      <c r="AU434" s="171" t="s">
        <v>90</v>
      </c>
      <c r="AV434" s="12" t="s">
        <v>88</v>
      </c>
      <c r="AW434" s="12" t="s">
        <v>36</v>
      </c>
      <c r="AX434" s="12" t="s">
        <v>81</v>
      </c>
      <c r="AY434" s="171" t="s">
        <v>299</v>
      </c>
    </row>
    <row r="435" spans="2:65" s="12" customFormat="1">
      <c r="B435" s="170"/>
      <c r="D435" s="149" t="s">
        <v>1489</v>
      </c>
      <c r="E435" s="171" t="s">
        <v>1</v>
      </c>
      <c r="F435" s="172" t="s">
        <v>4335</v>
      </c>
      <c r="H435" s="171" t="s">
        <v>1</v>
      </c>
      <c r="I435" s="173"/>
      <c r="L435" s="170"/>
      <c r="M435" s="174"/>
      <c r="T435" s="175"/>
      <c r="AT435" s="171" t="s">
        <v>1489</v>
      </c>
      <c r="AU435" s="171" t="s">
        <v>90</v>
      </c>
      <c r="AV435" s="12" t="s">
        <v>88</v>
      </c>
      <c r="AW435" s="12" t="s">
        <v>36</v>
      </c>
      <c r="AX435" s="12" t="s">
        <v>81</v>
      </c>
      <c r="AY435" s="171" t="s">
        <v>299</v>
      </c>
    </row>
    <row r="436" spans="2:65" s="13" customFormat="1">
      <c r="B436" s="176"/>
      <c r="D436" s="149" t="s">
        <v>1489</v>
      </c>
      <c r="E436" s="177" t="s">
        <v>1</v>
      </c>
      <c r="F436" s="178" t="s">
        <v>4081</v>
      </c>
      <c r="H436" s="179">
        <v>1</v>
      </c>
      <c r="I436" s="180"/>
      <c r="L436" s="176"/>
      <c r="M436" s="181"/>
      <c r="T436" s="182"/>
      <c r="AT436" s="177" t="s">
        <v>1489</v>
      </c>
      <c r="AU436" s="177" t="s">
        <v>90</v>
      </c>
      <c r="AV436" s="13" t="s">
        <v>90</v>
      </c>
      <c r="AW436" s="13" t="s">
        <v>36</v>
      </c>
      <c r="AX436" s="13" t="s">
        <v>81</v>
      </c>
      <c r="AY436" s="177" t="s">
        <v>299</v>
      </c>
    </row>
    <row r="437" spans="2:65" s="14" customFormat="1">
      <c r="B437" s="183"/>
      <c r="D437" s="149" t="s">
        <v>1489</v>
      </c>
      <c r="E437" s="184" t="s">
        <v>1</v>
      </c>
      <c r="F437" s="185" t="s">
        <v>1496</v>
      </c>
      <c r="H437" s="186">
        <v>1</v>
      </c>
      <c r="I437" s="187"/>
      <c r="L437" s="183"/>
      <c r="M437" s="188"/>
      <c r="T437" s="189"/>
      <c r="AT437" s="184" t="s">
        <v>1489</v>
      </c>
      <c r="AU437" s="184" t="s">
        <v>90</v>
      </c>
      <c r="AV437" s="14" t="s">
        <v>318</v>
      </c>
      <c r="AW437" s="14" t="s">
        <v>36</v>
      </c>
      <c r="AX437" s="14" t="s">
        <v>88</v>
      </c>
      <c r="AY437" s="184" t="s">
        <v>299</v>
      </c>
    </row>
    <row r="438" spans="2:65" s="1" customFormat="1" ht="24.15" customHeight="1">
      <c r="B438" s="32"/>
      <c r="C438" s="158" t="s">
        <v>665</v>
      </c>
      <c r="D438" s="158" t="s">
        <v>340</v>
      </c>
      <c r="E438" s="159" t="s">
        <v>4122</v>
      </c>
      <c r="F438" s="160" t="s">
        <v>4123</v>
      </c>
      <c r="G438" s="161" t="s">
        <v>598</v>
      </c>
      <c r="H438" s="162">
        <v>1</v>
      </c>
      <c r="I438" s="163"/>
      <c r="J438" s="164">
        <f>ROUND(I438*H438,2)</f>
        <v>0</v>
      </c>
      <c r="K438" s="160" t="s">
        <v>3585</v>
      </c>
      <c r="L438" s="165"/>
      <c r="M438" s="166" t="s">
        <v>1</v>
      </c>
      <c r="N438" s="167" t="s">
        <v>46</v>
      </c>
      <c r="P438" s="145">
        <f>O438*H438</f>
        <v>0</v>
      </c>
      <c r="Q438" s="145">
        <v>1.9699999999999999E-2</v>
      </c>
      <c r="R438" s="145">
        <f>Q438*H438</f>
        <v>1.9699999999999999E-2</v>
      </c>
      <c r="S438" s="145">
        <v>0</v>
      </c>
      <c r="T438" s="146">
        <f>S438*H438</f>
        <v>0</v>
      </c>
      <c r="AR438" s="147" t="s">
        <v>337</v>
      </c>
      <c r="AT438" s="147" t="s">
        <v>340</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4447</v>
      </c>
    </row>
    <row r="439" spans="2:65" s="12" customFormat="1" ht="20.399999999999999">
      <c r="B439" s="170"/>
      <c r="D439" s="149" t="s">
        <v>1489</v>
      </c>
      <c r="E439" s="171" t="s">
        <v>1</v>
      </c>
      <c r="F439" s="172" t="s">
        <v>4042</v>
      </c>
      <c r="H439" s="171" t="s">
        <v>1</v>
      </c>
      <c r="I439" s="173"/>
      <c r="L439" s="170"/>
      <c r="M439" s="174"/>
      <c r="T439" s="175"/>
      <c r="AT439" s="171" t="s">
        <v>1489</v>
      </c>
      <c r="AU439" s="171" t="s">
        <v>90</v>
      </c>
      <c r="AV439" s="12" t="s">
        <v>88</v>
      </c>
      <c r="AW439" s="12" t="s">
        <v>36</v>
      </c>
      <c r="AX439" s="12" t="s">
        <v>81</v>
      </c>
      <c r="AY439" s="171" t="s">
        <v>299</v>
      </c>
    </row>
    <row r="440" spans="2:65" s="12" customFormat="1">
      <c r="B440" s="170"/>
      <c r="D440" s="149" t="s">
        <v>1489</v>
      </c>
      <c r="E440" s="171" t="s">
        <v>1</v>
      </c>
      <c r="F440" s="172" t="s">
        <v>4335</v>
      </c>
      <c r="H440" s="171" t="s">
        <v>1</v>
      </c>
      <c r="I440" s="173"/>
      <c r="L440" s="170"/>
      <c r="M440" s="174"/>
      <c r="T440" s="175"/>
      <c r="AT440" s="171" t="s">
        <v>1489</v>
      </c>
      <c r="AU440" s="171" t="s">
        <v>90</v>
      </c>
      <c r="AV440" s="12" t="s">
        <v>88</v>
      </c>
      <c r="AW440" s="12" t="s">
        <v>36</v>
      </c>
      <c r="AX440" s="12" t="s">
        <v>81</v>
      </c>
      <c r="AY440" s="171" t="s">
        <v>299</v>
      </c>
    </row>
    <row r="441" spans="2:65" s="13" customFormat="1">
      <c r="B441" s="176"/>
      <c r="D441" s="149" t="s">
        <v>1489</v>
      </c>
      <c r="E441" s="177" t="s">
        <v>1</v>
      </c>
      <c r="F441" s="178" t="s">
        <v>4081</v>
      </c>
      <c r="H441" s="179">
        <v>1</v>
      </c>
      <c r="I441" s="180"/>
      <c r="L441" s="176"/>
      <c r="M441" s="181"/>
      <c r="T441" s="182"/>
      <c r="AT441" s="177" t="s">
        <v>1489</v>
      </c>
      <c r="AU441" s="177" t="s">
        <v>90</v>
      </c>
      <c r="AV441" s="13" t="s">
        <v>90</v>
      </c>
      <c r="AW441" s="13" t="s">
        <v>36</v>
      </c>
      <c r="AX441" s="13" t="s">
        <v>81</v>
      </c>
      <c r="AY441" s="177" t="s">
        <v>299</v>
      </c>
    </row>
    <row r="442" spans="2:65" s="14" customFormat="1">
      <c r="B442" s="183"/>
      <c r="D442" s="149" t="s">
        <v>1489</v>
      </c>
      <c r="E442" s="184" t="s">
        <v>1</v>
      </c>
      <c r="F442" s="185" t="s">
        <v>1496</v>
      </c>
      <c r="H442" s="186">
        <v>1</v>
      </c>
      <c r="I442" s="187"/>
      <c r="L442" s="183"/>
      <c r="M442" s="188"/>
      <c r="T442" s="189"/>
      <c r="AT442" s="184" t="s">
        <v>1489</v>
      </c>
      <c r="AU442" s="184" t="s">
        <v>90</v>
      </c>
      <c r="AV442" s="14" t="s">
        <v>318</v>
      </c>
      <c r="AW442" s="14" t="s">
        <v>36</v>
      </c>
      <c r="AX442" s="14" t="s">
        <v>88</v>
      </c>
      <c r="AY442" s="184" t="s">
        <v>299</v>
      </c>
    </row>
    <row r="443" spans="2:65" s="1" customFormat="1" ht="21.75" customHeight="1">
      <c r="B443" s="32"/>
      <c r="C443" s="136" t="s">
        <v>669</v>
      </c>
      <c r="D443" s="136" t="s">
        <v>302</v>
      </c>
      <c r="E443" s="137" t="s">
        <v>4125</v>
      </c>
      <c r="F443" s="138" t="s">
        <v>4126</v>
      </c>
      <c r="G443" s="139" t="s">
        <v>598</v>
      </c>
      <c r="H443" s="140">
        <v>2</v>
      </c>
      <c r="I443" s="141"/>
      <c r="J443" s="142">
        <f>ROUND(I443*H443,2)</f>
        <v>0</v>
      </c>
      <c r="K443" s="138" t="s">
        <v>3585</v>
      </c>
      <c r="L443" s="32"/>
      <c r="M443" s="143" t="s">
        <v>1</v>
      </c>
      <c r="N443" s="144" t="s">
        <v>46</v>
      </c>
      <c r="P443" s="145">
        <f>O443*H443</f>
        <v>0</v>
      </c>
      <c r="Q443" s="145">
        <v>1.6199999999999999E-3</v>
      </c>
      <c r="R443" s="145">
        <f>Q443*H443</f>
        <v>3.2399999999999998E-3</v>
      </c>
      <c r="S443" s="145">
        <v>0</v>
      </c>
      <c r="T443" s="146">
        <f>S443*H443</f>
        <v>0</v>
      </c>
      <c r="AR443" s="147" t="s">
        <v>318</v>
      </c>
      <c r="AT443" s="147" t="s">
        <v>302</v>
      </c>
      <c r="AU443" s="147" t="s">
        <v>90</v>
      </c>
      <c r="AY443" s="17" t="s">
        <v>299</v>
      </c>
      <c r="BE443" s="148">
        <f>IF(N443="základní",J443,0)</f>
        <v>0</v>
      </c>
      <c r="BF443" s="148">
        <f>IF(N443="snížená",J443,0)</f>
        <v>0</v>
      </c>
      <c r="BG443" s="148">
        <f>IF(N443="zákl. přenesená",J443,0)</f>
        <v>0</v>
      </c>
      <c r="BH443" s="148">
        <f>IF(N443="sníž. přenesená",J443,0)</f>
        <v>0</v>
      </c>
      <c r="BI443" s="148">
        <f>IF(N443="nulová",J443,0)</f>
        <v>0</v>
      </c>
      <c r="BJ443" s="17" t="s">
        <v>88</v>
      </c>
      <c r="BK443" s="148">
        <f>ROUND(I443*H443,2)</f>
        <v>0</v>
      </c>
      <c r="BL443" s="17" t="s">
        <v>318</v>
      </c>
      <c r="BM443" s="147" t="s">
        <v>4448</v>
      </c>
    </row>
    <row r="444" spans="2:65" s="12" customFormat="1" ht="20.399999999999999">
      <c r="B444" s="170"/>
      <c r="D444" s="149" t="s">
        <v>1489</v>
      </c>
      <c r="E444" s="171" t="s">
        <v>1</v>
      </c>
      <c r="F444" s="172" t="s">
        <v>4042</v>
      </c>
      <c r="H444" s="171" t="s">
        <v>1</v>
      </c>
      <c r="I444" s="173"/>
      <c r="L444" s="170"/>
      <c r="M444" s="174"/>
      <c r="T444" s="175"/>
      <c r="AT444" s="171" t="s">
        <v>1489</v>
      </c>
      <c r="AU444" s="171" t="s">
        <v>90</v>
      </c>
      <c r="AV444" s="12" t="s">
        <v>88</v>
      </c>
      <c r="AW444" s="12" t="s">
        <v>36</v>
      </c>
      <c r="AX444" s="12" t="s">
        <v>81</v>
      </c>
      <c r="AY444" s="171" t="s">
        <v>299</v>
      </c>
    </row>
    <row r="445" spans="2:65" s="12" customFormat="1">
      <c r="B445" s="170"/>
      <c r="D445" s="149" t="s">
        <v>1489</v>
      </c>
      <c r="E445" s="171" t="s">
        <v>1</v>
      </c>
      <c r="F445" s="172" t="s">
        <v>4335</v>
      </c>
      <c r="H445" s="171" t="s">
        <v>1</v>
      </c>
      <c r="I445" s="173"/>
      <c r="L445" s="170"/>
      <c r="M445" s="174"/>
      <c r="T445" s="175"/>
      <c r="AT445" s="171" t="s">
        <v>1489</v>
      </c>
      <c r="AU445" s="171" t="s">
        <v>90</v>
      </c>
      <c r="AV445" s="12" t="s">
        <v>88</v>
      </c>
      <c r="AW445" s="12" t="s">
        <v>36</v>
      </c>
      <c r="AX445" s="12" t="s">
        <v>81</v>
      </c>
      <c r="AY445" s="171" t="s">
        <v>299</v>
      </c>
    </row>
    <row r="446" spans="2:65" s="13" customFormat="1">
      <c r="B446" s="176"/>
      <c r="D446" s="149" t="s">
        <v>1489</v>
      </c>
      <c r="E446" s="177" t="s">
        <v>1</v>
      </c>
      <c r="F446" s="178" t="s">
        <v>4065</v>
      </c>
      <c r="H446" s="179">
        <v>2</v>
      </c>
      <c r="I446" s="180"/>
      <c r="L446" s="176"/>
      <c r="M446" s="181"/>
      <c r="T446" s="182"/>
      <c r="AT446" s="177" t="s">
        <v>1489</v>
      </c>
      <c r="AU446" s="177" t="s">
        <v>90</v>
      </c>
      <c r="AV446" s="13" t="s">
        <v>90</v>
      </c>
      <c r="AW446" s="13" t="s">
        <v>36</v>
      </c>
      <c r="AX446" s="13" t="s">
        <v>81</v>
      </c>
      <c r="AY446" s="177" t="s">
        <v>299</v>
      </c>
    </row>
    <row r="447" spans="2:65" s="14" customFormat="1">
      <c r="B447" s="183"/>
      <c r="D447" s="149" t="s">
        <v>1489</v>
      </c>
      <c r="E447" s="184" t="s">
        <v>1</v>
      </c>
      <c r="F447" s="185" t="s">
        <v>1496</v>
      </c>
      <c r="H447" s="186">
        <v>2</v>
      </c>
      <c r="I447" s="187"/>
      <c r="L447" s="183"/>
      <c r="M447" s="188"/>
      <c r="T447" s="189"/>
      <c r="AT447" s="184" t="s">
        <v>1489</v>
      </c>
      <c r="AU447" s="184" t="s">
        <v>90</v>
      </c>
      <c r="AV447" s="14" t="s">
        <v>318</v>
      </c>
      <c r="AW447" s="14" t="s">
        <v>36</v>
      </c>
      <c r="AX447" s="14" t="s">
        <v>88</v>
      </c>
      <c r="AY447" s="184" t="s">
        <v>299</v>
      </c>
    </row>
    <row r="448" spans="2:65" s="1" customFormat="1" ht="16.5" customHeight="1">
      <c r="B448" s="32"/>
      <c r="C448" s="158" t="s">
        <v>673</v>
      </c>
      <c r="D448" s="158" t="s">
        <v>340</v>
      </c>
      <c r="E448" s="159" t="s">
        <v>4128</v>
      </c>
      <c r="F448" s="160" t="s">
        <v>4129</v>
      </c>
      <c r="G448" s="161" t="s">
        <v>598</v>
      </c>
      <c r="H448" s="162">
        <v>2</v>
      </c>
      <c r="I448" s="163"/>
      <c r="J448" s="164">
        <f>ROUND(I448*H448,2)</f>
        <v>0</v>
      </c>
      <c r="K448" s="160" t="s">
        <v>3585</v>
      </c>
      <c r="L448" s="165"/>
      <c r="M448" s="166" t="s">
        <v>1</v>
      </c>
      <c r="N448" s="167" t="s">
        <v>46</v>
      </c>
      <c r="P448" s="145">
        <f>O448*H448</f>
        <v>0</v>
      </c>
      <c r="Q448" s="145">
        <v>1.847E-2</v>
      </c>
      <c r="R448" s="145">
        <f>Q448*H448</f>
        <v>3.6940000000000001E-2</v>
      </c>
      <c r="S448" s="145">
        <v>0</v>
      </c>
      <c r="T448" s="146">
        <f>S448*H448</f>
        <v>0</v>
      </c>
      <c r="AR448" s="147" t="s">
        <v>337</v>
      </c>
      <c r="AT448" s="147" t="s">
        <v>340</v>
      </c>
      <c r="AU448" s="147" t="s">
        <v>90</v>
      </c>
      <c r="AY448" s="17" t="s">
        <v>299</v>
      </c>
      <c r="BE448" s="148">
        <f>IF(N448="základní",J448,0)</f>
        <v>0</v>
      </c>
      <c r="BF448" s="148">
        <f>IF(N448="snížená",J448,0)</f>
        <v>0</v>
      </c>
      <c r="BG448" s="148">
        <f>IF(N448="zákl. přenesená",J448,0)</f>
        <v>0</v>
      </c>
      <c r="BH448" s="148">
        <f>IF(N448="sníž. přenesená",J448,0)</f>
        <v>0</v>
      </c>
      <c r="BI448" s="148">
        <f>IF(N448="nulová",J448,0)</f>
        <v>0</v>
      </c>
      <c r="BJ448" s="17" t="s">
        <v>88</v>
      </c>
      <c r="BK448" s="148">
        <f>ROUND(I448*H448,2)</f>
        <v>0</v>
      </c>
      <c r="BL448" s="17" t="s">
        <v>318</v>
      </c>
      <c r="BM448" s="147" t="s">
        <v>4449</v>
      </c>
    </row>
    <row r="449" spans="2:65" s="1" customFormat="1" ht="28.8">
      <c r="B449" s="32"/>
      <c r="D449" s="149" t="s">
        <v>308</v>
      </c>
      <c r="F449" s="150" t="s">
        <v>4131</v>
      </c>
      <c r="I449" s="151"/>
      <c r="L449" s="32"/>
      <c r="M449" s="152"/>
      <c r="T449" s="56"/>
      <c r="AT449" s="17" t="s">
        <v>308</v>
      </c>
      <c r="AU449" s="17" t="s">
        <v>90</v>
      </c>
    </row>
    <row r="450" spans="2:65" s="12" customFormat="1" ht="20.399999999999999">
      <c r="B450" s="170"/>
      <c r="D450" s="149" t="s">
        <v>1489</v>
      </c>
      <c r="E450" s="171" t="s">
        <v>1</v>
      </c>
      <c r="F450" s="172" t="s">
        <v>4042</v>
      </c>
      <c r="H450" s="171" t="s">
        <v>1</v>
      </c>
      <c r="I450" s="173"/>
      <c r="L450" s="170"/>
      <c r="M450" s="174"/>
      <c r="T450" s="175"/>
      <c r="AT450" s="171" t="s">
        <v>1489</v>
      </c>
      <c r="AU450" s="171" t="s">
        <v>90</v>
      </c>
      <c r="AV450" s="12" t="s">
        <v>88</v>
      </c>
      <c r="AW450" s="12" t="s">
        <v>36</v>
      </c>
      <c r="AX450" s="12" t="s">
        <v>81</v>
      </c>
      <c r="AY450" s="171" t="s">
        <v>299</v>
      </c>
    </row>
    <row r="451" spans="2:65" s="12" customFormat="1">
      <c r="B451" s="170"/>
      <c r="D451" s="149" t="s">
        <v>1489</v>
      </c>
      <c r="E451" s="171" t="s">
        <v>1</v>
      </c>
      <c r="F451" s="172" t="s">
        <v>4335</v>
      </c>
      <c r="H451" s="171" t="s">
        <v>1</v>
      </c>
      <c r="I451" s="173"/>
      <c r="L451" s="170"/>
      <c r="M451" s="174"/>
      <c r="T451" s="175"/>
      <c r="AT451" s="171" t="s">
        <v>1489</v>
      </c>
      <c r="AU451" s="171" t="s">
        <v>90</v>
      </c>
      <c r="AV451" s="12" t="s">
        <v>88</v>
      </c>
      <c r="AW451" s="12" t="s">
        <v>36</v>
      </c>
      <c r="AX451" s="12" t="s">
        <v>81</v>
      </c>
      <c r="AY451" s="171" t="s">
        <v>299</v>
      </c>
    </row>
    <row r="452" spans="2:65" s="13" customFormat="1">
      <c r="B452" s="176"/>
      <c r="D452" s="149" t="s">
        <v>1489</v>
      </c>
      <c r="E452" s="177" t="s">
        <v>1</v>
      </c>
      <c r="F452" s="178" t="s">
        <v>4065</v>
      </c>
      <c r="H452" s="179">
        <v>2</v>
      </c>
      <c r="I452" s="180"/>
      <c r="L452" s="176"/>
      <c r="M452" s="181"/>
      <c r="T452" s="182"/>
      <c r="AT452" s="177" t="s">
        <v>1489</v>
      </c>
      <c r="AU452" s="177" t="s">
        <v>90</v>
      </c>
      <c r="AV452" s="13" t="s">
        <v>90</v>
      </c>
      <c r="AW452" s="13" t="s">
        <v>36</v>
      </c>
      <c r="AX452" s="13" t="s">
        <v>81</v>
      </c>
      <c r="AY452" s="177" t="s">
        <v>299</v>
      </c>
    </row>
    <row r="453" spans="2:65" s="14" customFormat="1">
      <c r="B453" s="183"/>
      <c r="D453" s="149" t="s">
        <v>1489</v>
      </c>
      <c r="E453" s="184" t="s">
        <v>1</v>
      </c>
      <c r="F453" s="185" t="s">
        <v>1496</v>
      </c>
      <c r="H453" s="186">
        <v>2</v>
      </c>
      <c r="I453" s="187"/>
      <c r="L453" s="183"/>
      <c r="M453" s="188"/>
      <c r="T453" s="189"/>
      <c r="AT453" s="184" t="s">
        <v>1489</v>
      </c>
      <c r="AU453" s="184" t="s">
        <v>90</v>
      </c>
      <c r="AV453" s="14" t="s">
        <v>318</v>
      </c>
      <c r="AW453" s="14" t="s">
        <v>36</v>
      </c>
      <c r="AX453" s="14" t="s">
        <v>88</v>
      </c>
      <c r="AY453" s="184" t="s">
        <v>299</v>
      </c>
    </row>
    <row r="454" spans="2:65" s="1" customFormat="1" ht="24.15" customHeight="1">
      <c r="B454" s="32"/>
      <c r="C454" s="158" t="s">
        <v>677</v>
      </c>
      <c r="D454" s="158" t="s">
        <v>340</v>
      </c>
      <c r="E454" s="159" t="s">
        <v>4132</v>
      </c>
      <c r="F454" s="160" t="s">
        <v>4133</v>
      </c>
      <c r="G454" s="161" t="s">
        <v>598</v>
      </c>
      <c r="H454" s="162">
        <v>2</v>
      </c>
      <c r="I454" s="163"/>
      <c r="J454" s="164">
        <f>ROUND(I454*H454,2)</f>
        <v>0</v>
      </c>
      <c r="K454" s="160" t="s">
        <v>3585</v>
      </c>
      <c r="L454" s="165"/>
      <c r="M454" s="166" t="s">
        <v>1</v>
      </c>
      <c r="N454" s="167" t="s">
        <v>46</v>
      </c>
      <c r="P454" s="145">
        <f>O454*H454</f>
        <v>0</v>
      </c>
      <c r="Q454" s="145">
        <v>3.5000000000000001E-3</v>
      </c>
      <c r="R454" s="145">
        <f>Q454*H454</f>
        <v>7.0000000000000001E-3</v>
      </c>
      <c r="S454" s="145">
        <v>0</v>
      </c>
      <c r="T454" s="146">
        <f>S454*H454</f>
        <v>0</v>
      </c>
      <c r="AR454" s="147" t="s">
        <v>337</v>
      </c>
      <c r="AT454" s="147" t="s">
        <v>340</v>
      </c>
      <c r="AU454" s="147" t="s">
        <v>90</v>
      </c>
      <c r="AY454" s="17" t="s">
        <v>299</v>
      </c>
      <c r="BE454" s="148">
        <f>IF(N454="základní",J454,0)</f>
        <v>0</v>
      </c>
      <c r="BF454" s="148">
        <f>IF(N454="snížená",J454,0)</f>
        <v>0</v>
      </c>
      <c r="BG454" s="148">
        <f>IF(N454="zákl. přenesená",J454,0)</f>
        <v>0</v>
      </c>
      <c r="BH454" s="148">
        <f>IF(N454="sníž. přenesená",J454,0)</f>
        <v>0</v>
      </c>
      <c r="BI454" s="148">
        <f>IF(N454="nulová",J454,0)</f>
        <v>0</v>
      </c>
      <c r="BJ454" s="17" t="s">
        <v>88</v>
      </c>
      <c r="BK454" s="148">
        <f>ROUND(I454*H454,2)</f>
        <v>0</v>
      </c>
      <c r="BL454" s="17" t="s">
        <v>318</v>
      </c>
      <c r="BM454" s="147" t="s">
        <v>4450</v>
      </c>
    </row>
    <row r="455" spans="2:65" s="1" customFormat="1" ht="28.8">
      <c r="B455" s="32"/>
      <c r="D455" s="149" t="s">
        <v>308</v>
      </c>
      <c r="F455" s="150" t="s">
        <v>4131</v>
      </c>
      <c r="I455" s="151"/>
      <c r="L455" s="32"/>
      <c r="M455" s="152"/>
      <c r="T455" s="56"/>
      <c r="AT455" s="17" t="s">
        <v>308</v>
      </c>
      <c r="AU455" s="17" t="s">
        <v>90</v>
      </c>
    </row>
    <row r="456" spans="2:65" s="12" customFormat="1" ht="20.399999999999999">
      <c r="B456" s="170"/>
      <c r="D456" s="149" t="s">
        <v>1489</v>
      </c>
      <c r="E456" s="171" t="s">
        <v>1</v>
      </c>
      <c r="F456" s="172" t="s">
        <v>4042</v>
      </c>
      <c r="H456" s="171" t="s">
        <v>1</v>
      </c>
      <c r="I456" s="173"/>
      <c r="L456" s="170"/>
      <c r="M456" s="174"/>
      <c r="T456" s="175"/>
      <c r="AT456" s="171" t="s">
        <v>1489</v>
      </c>
      <c r="AU456" s="171" t="s">
        <v>90</v>
      </c>
      <c r="AV456" s="12" t="s">
        <v>88</v>
      </c>
      <c r="AW456" s="12" t="s">
        <v>36</v>
      </c>
      <c r="AX456" s="12" t="s">
        <v>81</v>
      </c>
      <c r="AY456" s="171" t="s">
        <v>299</v>
      </c>
    </row>
    <row r="457" spans="2:65" s="12" customFormat="1">
      <c r="B457" s="170"/>
      <c r="D457" s="149" t="s">
        <v>1489</v>
      </c>
      <c r="E457" s="171" t="s">
        <v>1</v>
      </c>
      <c r="F457" s="172" t="s">
        <v>4335</v>
      </c>
      <c r="H457" s="171" t="s">
        <v>1</v>
      </c>
      <c r="I457" s="173"/>
      <c r="L457" s="170"/>
      <c r="M457" s="174"/>
      <c r="T457" s="175"/>
      <c r="AT457" s="171" t="s">
        <v>1489</v>
      </c>
      <c r="AU457" s="171" t="s">
        <v>90</v>
      </c>
      <c r="AV457" s="12" t="s">
        <v>88</v>
      </c>
      <c r="AW457" s="12" t="s">
        <v>36</v>
      </c>
      <c r="AX457" s="12" t="s">
        <v>81</v>
      </c>
      <c r="AY457" s="171" t="s">
        <v>299</v>
      </c>
    </row>
    <row r="458" spans="2:65" s="13" customFormat="1">
      <c r="B458" s="176"/>
      <c r="D458" s="149" t="s">
        <v>1489</v>
      </c>
      <c r="E458" s="177" t="s">
        <v>1</v>
      </c>
      <c r="F458" s="178" t="s">
        <v>4065</v>
      </c>
      <c r="H458" s="179">
        <v>2</v>
      </c>
      <c r="I458" s="180"/>
      <c r="L458" s="176"/>
      <c r="M458" s="181"/>
      <c r="T458" s="182"/>
      <c r="AT458" s="177" t="s">
        <v>1489</v>
      </c>
      <c r="AU458" s="177" t="s">
        <v>90</v>
      </c>
      <c r="AV458" s="13" t="s">
        <v>90</v>
      </c>
      <c r="AW458" s="13" t="s">
        <v>36</v>
      </c>
      <c r="AX458" s="13" t="s">
        <v>81</v>
      </c>
      <c r="AY458" s="177" t="s">
        <v>299</v>
      </c>
    </row>
    <row r="459" spans="2:65" s="14" customFormat="1">
      <c r="B459" s="183"/>
      <c r="D459" s="149" t="s">
        <v>1489</v>
      </c>
      <c r="E459" s="184" t="s">
        <v>1</v>
      </c>
      <c r="F459" s="185" t="s">
        <v>1496</v>
      </c>
      <c r="H459" s="186">
        <v>2</v>
      </c>
      <c r="I459" s="187"/>
      <c r="L459" s="183"/>
      <c r="M459" s="188"/>
      <c r="T459" s="189"/>
      <c r="AT459" s="184" t="s">
        <v>1489</v>
      </c>
      <c r="AU459" s="184" t="s">
        <v>90</v>
      </c>
      <c r="AV459" s="14" t="s">
        <v>318</v>
      </c>
      <c r="AW459" s="14" t="s">
        <v>36</v>
      </c>
      <c r="AX459" s="14" t="s">
        <v>88</v>
      </c>
      <c r="AY459" s="184" t="s">
        <v>299</v>
      </c>
    </row>
    <row r="460" spans="2:65" s="1" customFormat="1" ht="21.75" customHeight="1">
      <c r="B460" s="32"/>
      <c r="C460" s="136" t="s">
        <v>681</v>
      </c>
      <c r="D460" s="136" t="s">
        <v>302</v>
      </c>
      <c r="E460" s="137" t="s">
        <v>3778</v>
      </c>
      <c r="F460" s="138" t="s">
        <v>3779</v>
      </c>
      <c r="G460" s="139" t="s">
        <v>598</v>
      </c>
      <c r="H460" s="140">
        <v>1</v>
      </c>
      <c r="I460" s="141"/>
      <c r="J460" s="142">
        <f>ROUND(I460*H460,2)</f>
        <v>0</v>
      </c>
      <c r="K460" s="138" t="s">
        <v>3585</v>
      </c>
      <c r="L460" s="32"/>
      <c r="M460" s="143" t="s">
        <v>1</v>
      </c>
      <c r="N460" s="144" t="s">
        <v>46</v>
      </c>
      <c r="P460" s="145">
        <f>O460*H460</f>
        <v>0</v>
      </c>
      <c r="Q460" s="145">
        <v>1.65E-3</v>
      </c>
      <c r="R460" s="145">
        <f>Q460*H460</f>
        <v>1.65E-3</v>
      </c>
      <c r="S460" s="145">
        <v>0</v>
      </c>
      <c r="T460" s="146">
        <f>S460*H460</f>
        <v>0</v>
      </c>
      <c r="AR460" s="147" t="s">
        <v>318</v>
      </c>
      <c r="AT460" s="147" t="s">
        <v>302</v>
      </c>
      <c r="AU460" s="147" t="s">
        <v>90</v>
      </c>
      <c r="AY460" s="17" t="s">
        <v>299</v>
      </c>
      <c r="BE460" s="148">
        <f>IF(N460="základní",J460,0)</f>
        <v>0</v>
      </c>
      <c r="BF460" s="148">
        <f>IF(N460="snížená",J460,0)</f>
        <v>0</v>
      </c>
      <c r="BG460" s="148">
        <f>IF(N460="zákl. přenesená",J460,0)</f>
        <v>0</v>
      </c>
      <c r="BH460" s="148">
        <f>IF(N460="sníž. přenesená",J460,0)</f>
        <v>0</v>
      </c>
      <c r="BI460" s="148">
        <f>IF(N460="nulová",J460,0)</f>
        <v>0</v>
      </c>
      <c r="BJ460" s="17" t="s">
        <v>88</v>
      </c>
      <c r="BK460" s="148">
        <f>ROUND(I460*H460,2)</f>
        <v>0</v>
      </c>
      <c r="BL460" s="17" t="s">
        <v>318</v>
      </c>
      <c r="BM460" s="147" t="s">
        <v>4451</v>
      </c>
    </row>
    <row r="461" spans="2:65" s="12" customFormat="1" ht="20.399999999999999">
      <c r="B461" s="170"/>
      <c r="D461" s="149" t="s">
        <v>1489</v>
      </c>
      <c r="E461" s="171" t="s">
        <v>1</v>
      </c>
      <c r="F461" s="172" t="s">
        <v>4042</v>
      </c>
      <c r="H461" s="171" t="s">
        <v>1</v>
      </c>
      <c r="I461" s="173"/>
      <c r="L461" s="170"/>
      <c r="M461" s="174"/>
      <c r="T461" s="175"/>
      <c r="AT461" s="171" t="s">
        <v>1489</v>
      </c>
      <c r="AU461" s="171" t="s">
        <v>90</v>
      </c>
      <c r="AV461" s="12" t="s">
        <v>88</v>
      </c>
      <c r="AW461" s="12" t="s">
        <v>36</v>
      </c>
      <c r="AX461" s="12" t="s">
        <v>81</v>
      </c>
      <c r="AY461" s="171" t="s">
        <v>299</v>
      </c>
    </row>
    <row r="462" spans="2:65" s="12" customFormat="1">
      <c r="B462" s="170"/>
      <c r="D462" s="149" t="s">
        <v>1489</v>
      </c>
      <c r="E462" s="171" t="s">
        <v>1</v>
      </c>
      <c r="F462" s="172" t="s">
        <v>4335</v>
      </c>
      <c r="H462" s="171" t="s">
        <v>1</v>
      </c>
      <c r="I462" s="173"/>
      <c r="L462" s="170"/>
      <c r="M462" s="174"/>
      <c r="T462" s="175"/>
      <c r="AT462" s="171" t="s">
        <v>1489</v>
      </c>
      <c r="AU462" s="171" t="s">
        <v>90</v>
      </c>
      <c r="AV462" s="12" t="s">
        <v>88</v>
      </c>
      <c r="AW462" s="12" t="s">
        <v>36</v>
      </c>
      <c r="AX462" s="12" t="s">
        <v>81</v>
      </c>
      <c r="AY462" s="171" t="s">
        <v>299</v>
      </c>
    </row>
    <row r="463" spans="2:65" s="13" customFormat="1">
      <c r="B463" s="176"/>
      <c r="D463" s="149" t="s">
        <v>1489</v>
      </c>
      <c r="E463" s="177" t="s">
        <v>1</v>
      </c>
      <c r="F463" s="178" t="s">
        <v>4081</v>
      </c>
      <c r="H463" s="179">
        <v>1</v>
      </c>
      <c r="I463" s="180"/>
      <c r="L463" s="176"/>
      <c r="M463" s="181"/>
      <c r="T463" s="182"/>
      <c r="AT463" s="177" t="s">
        <v>1489</v>
      </c>
      <c r="AU463" s="177" t="s">
        <v>90</v>
      </c>
      <c r="AV463" s="13" t="s">
        <v>90</v>
      </c>
      <c r="AW463" s="13" t="s">
        <v>36</v>
      </c>
      <c r="AX463" s="13" t="s">
        <v>81</v>
      </c>
      <c r="AY463" s="177" t="s">
        <v>299</v>
      </c>
    </row>
    <row r="464" spans="2:65" s="14" customFormat="1">
      <c r="B464" s="183"/>
      <c r="D464" s="149" t="s">
        <v>1489</v>
      </c>
      <c r="E464" s="184" t="s">
        <v>1</v>
      </c>
      <c r="F464" s="185" t="s">
        <v>1496</v>
      </c>
      <c r="H464" s="186">
        <v>1</v>
      </c>
      <c r="I464" s="187"/>
      <c r="L464" s="183"/>
      <c r="M464" s="188"/>
      <c r="T464" s="189"/>
      <c r="AT464" s="184" t="s">
        <v>1489</v>
      </c>
      <c r="AU464" s="184" t="s">
        <v>90</v>
      </c>
      <c r="AV464" s="14" t="s">
        <v>318</v>
      </c>
      <c r="AW464" s="14" t="s">
        <v>36</v>
      </c>
      <c r="AX464" s="14" t="s">
        <v>88</v>
      </c>
      <c r="AY464" s="184" t="s">
        <v>299</v>
      </c>
    </row>
    <row r="465" spans="2:65" s="1" customFormat="1" ht="16.5" customHeight="1">
      <c r="B465" s="32"/>
      <c r="C465" s="158" t="s">
        <v>685</v>
      </c>
      <c r="D465" s="158" t="s">
        <v>340</v>
      </c>
      <c r="E465" s="159" t="s">
        <v>4137</v>
      </c>
      <c r="F465" s="160" t="s">
        <v>3782</v>
      </c>
      <c r="G465" s="161" t="s">
        <v>598</v>
      </c>
      <c r="H465" s="162">
        <v>1</v>
      </c>
      <c r="I465" s="163"/>
      <c r="J465" s="164">
        <f>ROUND(I465*H465,2)</f>
        <v>0</v>
      </c>
      <c r="K465" s="160" t="s">
        <v>3585</v>
      </c>
      <c r="L465" s="165"/>
      <c r="M465" s="166" t="s">
        <v>1</v>
      </c>
      <c r="N465" s="167" t="s">
        <v>46</v>
      </c>
      <c r="P465" s="145">
        <f>O465*H465</f>
        <v>0</v>
      </c>
      <c r="Q465" s="145">
        <v>2.4500000000000001E-2</v>
      </c>
      <c r="R465" s="145">
        <f>Q465*H465</f>
        <v>2.4500000000000001E-2</v>
      </c>
      <c r="S465" s="145">
        <v>0</v>
      </c>
      <c r="T465" s="146">
        <f>S465*H465</f>
        <v>0</v>
      </c>
      <c r="AR465" s="147" t="s">
        <v>337</v>
      </c>
      <c r="AT465" s="147" t="s">
        <v>340</v>
      </c>
      <c r="AU465" s="147" t="s">
        <v>90</v>
      </c>
      <c r="AY465" s="17" t="s">
        <v>299</v>
      </c>
      <c r="BE465" s="148">
        <f>IF(N465="základní",J465,0)</f>
        <v>0</v>
      </c>
      <c r="BF465" s="148">
        <f>IF(N465="snížená",J465,0)</f>
        <v>0</v>
      </c>
      <c r="BG465" s="148">
        <f>IF(N465="zákl. přenesená",J465,0)</f>
        <v>0</v>
      </c>
      <c r="BH465" s="148">
        <f>IF(N465="sníž. přenesená",J465,0)</f>
        <v>0</v>
      </c>
      <c r="BI465" s="148">
        <f>IF(N465="nulová",J465,0)</f>
        <v>0</v>
      </c>
      <c r="BJ465" s="17" t="s">
        <v>88</v>
      </c>
      <c r="BK465" s="148">
        <f>ROUND(I465*H465,2)</f>
        <v>0</v>
      </c>
      <c r="BL465" s="17" t="s">
        <v>318</v>
      </c>
      <c r="BM465" s="147" t="s">
        <v>4452</v>
      </c>
    </row>
    <row r="466" spans="2:65" s="1" customFormat="1" ht="28.8">
      <c r="B466" s="32"/>
      <c r="D466" s="149" t="s">
        <v>308</v>
      </c>
      <c r="F466" s="150" t="s">
        <v>4131</v>
      </c>
      <c r="I466" s="151"/>
      <c r="L466" s="32"/>
      <c r="M466" s="152"/>
      <c r="T466" s="56"/>
      <c r="AT466" s="17" t="s">
        <v>308</v>
      </c>
      <c r="AU466" s="17" t="s">
        <v>90</v>
      </c>
    </row>
    <row r="467" spans="2:65" s="12" customFormat="1" ht="20.399999999999999">
      <c r="B467" s="170"/>
      <c r="D467" s="149" t="s">
        <v>1489</v>
      </c>
      <c r="E467" s="171" t="s">
        <v>1</v>
      </c>
      <c r="F467" s="172" t="s">
        <v>4042</v>
      </c>
      <c r="H467" s="171" t="s">
        <v>1</v>
      </c>
      <c r="I467" s="173"/>
      <c r="L467" s="170"/>
      <c r="M467" s="174"/>
      <c r="T467" s="175"/>
      <c r="AT467" s="171" t="s">
        <v>1489</v>
      </c>
      <c r="AU467" s="171" t="s">
        <v>90</v>
      </c>
      <c r="AV467" s="12" t="s">
        <v>88</v>
      </c>
      <c r="AW467" s="12" t="s">
        <v>36</v>
      </c>
      <c r="AX467" s="12" t="s">
        <v>81</v>
      </c>
      <c r="AY467" s="171" t="s">
        <v>299</v>
      </c>
    </row>
    <row r="468" spans="2:65" s="12" customFormat="1">
      <c r="B468" s="170"/>
      <c r="D468" s="149" t="s">
        <v>1489</v>
      </c>
      <c r="E468" s="171" t="s">
        <v>1</v>
      </c>
      <c r="F468" s="172" t="s">
        <v>4335</v>
      </c>
      <c r="H468" s="171" t="s">
        <v>1</v>
      </c>
      <c r="I468" s="173"/>
      <c r="L468" s="170"/>
      <c r="M468" s="174"/>
      <c r="T468" s="175"/>
      <c r="AT468" s="171" t="s">
        <v>1489</v>
      </c>
      <c r="AU468" s="171" t="s">
        <v>90</v>
      </c>
      <c r="AV468" s="12" t="s">
        <v>88</v>
      </c>
      <c r="AW468" s="12" t="s">
        <v>36</v>
      </c>
      <c r="AX468" s="12" t="s">
        <v>81</v>
      </c>
      <c r="AY468" s="171" t="s">
        <v>299</v>
      </c>
    </row>
    <row r="469" spans="2:65" s="13" customFormat="1">
      <c r="B469" s="176"/>
      <c r="D469" s="149" t="s">
        <v>1489</v>
      </c>
      <c r="E469" s="177" t="s">
        <v>1</v>
      </c>
      <c r="F469" s="178" t="s">
        <v>4081</v>
      </c>
      <c r="H469" s="179">
        <v>1</v>
      </c>
      <c r="I469" s="180"/>
      <c r="L469" s="176"/>
      <c r="M469" s="181"/>
      <c r="T469" s="182"/>
      <c r="AT469" s="177" t="s">
        <v>1489</v>
      </c>
      <c r="AU469" s="177" t="s">
        <v>90</v>
      </c>
      <c r="AV469" s="13" t="s">
        <v>90</v>
      </c>
      <c r="AW469" s="13" t="s">
        <v>36</v>
      </c>
      <c r="AX469" s="13" t="s">
        <v>81</v>
      </c>
      <c r="AY469" s="177" t="s">
        <v>299</v>
      </c>
    </row>
    <row r="470" spans="2:65" s="14" customFormat="1">
      <c r="B470" s="183"/>
      <c r="D470" s="149" t="s">
        <v>1489</v>
      </c>
      <c r="E470" s="184" t="s">
        <v>1</v>
      </c>
      <c r="F470" s="185" t="s">
        <v>1496</v>
      </c>
      <c r="H470" s="186">
        <v>1</v>
      </c>
      <c r="I470" s="187"/>
      <c r="L470" s="183"/>
      <c r="M470" s="188"/>
      <c r="T470" s="189"/>
      <c r="AT470" s="184" t="s">
        <v>1489</v>
      </c>
      <c r="AU470" s="184" t="s">
        <v>90</v>
      </c>
      <c r="AV470" s="14" t="s">
        <v>318</v>
      </c>
      <c r="AW470" s="14" t="s">
        <v>36</v>
      </c>
      <c r="AX470" s="14" t="s">
        <v>88</v>
      </c>
      <c r="AY470" s="184" t="s">
        <v>299</v>
      </c>
    </row>
    <row r="471" spans="2:65" s="1" customFormat="1" ht="24.15" customHeight="1">
      <c r="B471" s="32"/>
      <c r="C471" s="158" t="s">
        <v>689</v>
      </c>
      <c r="D471" s="158" t="s">
        <v>340</v>
      </c>
      <c r="E471" s="159" t="s">
        <v>4139</v>
      </c>
      <c r="F471" s="160" t="s">
        <v>4140</v>
      </c>
      <c r="G471" s="161" t="s">
        <v>598</v>
      </c>
      <c r="H471" s="162">
        <v>1</v>
      </c>
      <c r="I471" s="163"/>
      <c r="J471" s="164">
        <f>ROUND(I471*H471,2)</f>
        <v>0</v>
      </c>
      <c r="K471" s="160" t="s">
        <v>3585</v>
      </c>
      <c r="L471" s="165"/>
      <c r="M471" s="166" t="s">
        <v>1</v>
      </c>
      <c r="N471" s="167" t="s">
        <v>46</v>
      </c>
      <c r="P471" s="145">
        <f>O471*H471</f>
        <v>0</v>
      </c>
      <c r="Q471" s="145">
        <v>4.0000000000000001E-3</v>
      </c>
      <c r="R471" s="145">
        <f>Q471*H471</f>
        <v>4.0000000000000001E-3</v>
      </c>
      <c r="S471" s="145">
        <v>0</v>
      </c>
      <c r="T471" s="146">
        <f>S471*H471</f>
        <v>0</v>
      </c>
      <c r="AR471" s="147" t="s">
        <v>337</v>
      </c>
      <c r="AT471" s="147" t="s">
        <v>340</v>
      </c>
      <c r="AU471" s="147" t="s">
        <v>90</v>
      </c>
      <c r="AY471" s="17" t="s">
        <v>299</v>
      </c>
      <c r="BE471" s="148">
        <f>IF(N471="základní",J471,0)</f>
        <v>0</v>
      </c>
      <c r="BF471" s="148">
        <f>IF(N471="snížená",J471,0)</f>
        <v>0</v>
      </c>
      <c r="BG471" s="148">
        <f>IF(N471="zákl. přenesená",J471,0)</f>
        <v>0</v>
      </c>
      <c r="BH471" s="148">
        <f>IF(N471="sníž. přenesená",J471,0)</f>
        <v>0</v>
      </c>
      <c r="BI471" s="148">
        <f>IF(N471="nulová",J471,0)</f>
        <v>0</v>
      </c>
      <c r="BJ471" s="17" t="s">
        <v>88</v>
      </c>
      <c r="BK471" s="148">
        <f>ROUND(I471*H471,2)</f>
        <v>0</v>
      </c>
      <c r="BL471" s="17" t="s">
        <v>318</v>
      </c>
      <c r="BM471" s="147" t="s">
        <v>4453</v>
      </c>
    </row>
    <row r="472" spans="2:65" s="1" customFormat="1" ht="28.8">
      <c r="B472" s="32"/>
      <c r="D472" s="149" t="s">
        <v>308</v>
      </c>
      <c r="F472" s="150" t="s">
        <v>4131</v>
      </c>
      <c r="I472" s="151"/>
      <c r="L472" s="32"/>
      <c r="M472" s="152"/>
      <c r="T472" s="56"/>
      <c r="AT472" s="17" t="s">
        <v>308</v>
      </c>
      <c r="AU472" s="17" t="s">
        <v>90</v>
      </c>
    </row>
    <row r="473" spans="2:65" s="12" customFormat="1" ht="20.399999999999999">
      <c r="B473" s="170"/>
      <c r="D473" s="149" t="s">
        <v>1489</v>
      </c>
      <c r="E473" s="171" t="s">
        <v>1</v>
      </c>
      <c r="F473" s="172" t="s">
        <v>4042</v>
      </c>
      <c r="H473" s="171" t="s">
        <v>1</v>
      </c>
      <c r="I473" s="173"/>
      <c r="L473" s="170"/>
      <c r="M473" s="174"/>
      <c r="T473" s="175"/>
      <c r="AT473" s="171" t="s">
        <v>1489</v>
      </c>
      <c r="AU473" s="171" t="s">
        <v>90</v>
      </c>
      <c r="AV473" s="12" t="s">
        <v>88</v>
      </c>
      <c r="AW473" s="12" t="s">
        <v>36</v>
      </c>
      <c r="AX473" s="12" t="s">
        <v>81</v>
      </c>
      <c r="AY473" s="171" t="s">
        <v>299</v>
      </c>
    </row>
    <row r="474" spans="2:65" s="12" customFormat="1">
      <c r="B474" s="170"/>
      <c r="D474" s="149" t="s">
        <v>1489</v>
      </c>
      <c r="E474" s="171" t="s">
        <v>1</v>
      </c>
      <c r="F474" s="172" t="s">
        <v>4335</v>
      </c>
      <c r="H474" s="171" t="s">
        <v>1</v>
      </c>
      <c r="I474" s="173"/>
      <c r="L474" s="170"/>
      <c r="M474" s="174"/>
      <c r="T474" s="175"/>
      <c r="AT474" s="171" t="s">
        <v>1489</v>
      </c>
      <c r="AU474" s="171" t="s">
        <v>90</v>
      </c>
      <c r="AV474" s="12" t="s">
        <v>88</v>
      </c>
      <c r="AW474" s="12" t="s">
        <v>36</v>
      </c>
      <c r="AX474" s="12" t="s">
        <v>81</v>
      </c>
      <c r="AY474" s="171" t="s">
        <v>299</v>
      </c>
    </row>
    <row r="475" spans="2:65" s="13" customFormat="1">
      <c r="B475" s="176"/>
      <c r="D475" s="149" t="s">
        <v>1489</v>
      </c>
      <c r="E475" s="177" t="s">
        <v>1</v>
      </c>
      <c r="F475" s="178" t="s">
        <v>4081</v>
      </c>
      <c r="H475" s="179">
        <v>1</v>
      </c>
      <c r="I475" s="180"/>
      <c r="L475" s="176"/>
      <c r="M475" s="181"/>
      <c r="T475" s="182"/>
      <c r="AT475" s="177" t="s">
        <v>1489</v>
      </c>
      <c r="AU475" s="177" t="s">
        <v>90</v>
      </c>
      <c r="AV475" s="13" t="s">
        <v>90</v>
      </c>
      <c r="AW475" s="13" t="s">
        <v>36</v>
      </c>
      <c r="AX475" s="13" t="s">
        <v>81</v>
      </c>
      <c r="AY475" s="177" t="s">
        <v>299</v>
      </c>
    </row>
    <row r="476" spans="2:65" s="14" customFormat="1">
      <c r="B476" s="183"/>
      <c r="D476" s="149" t="s">
        <v>1489</v>
      </c>
      <c r="E476" s="184" t="s">
        <v>1</v>
      </c>
      <c r="F476" s="185" t="s">
        <v>1496</v>
      </c>
      <c r="H476" s="186">
        <v>1</v>
      </c>
      <c r="I476" s="187"/>
      <c r="L476" s="183"/>
      <c r="M476" s="188"/>
      <c r="T476" s="189"/>
      <c r="AT476" s="184" t="s">
        <v>1489</v>
      </c>
      <c r="AU476" s="184" t="s">
        <v>90</v>
      </c>
      <c r="AV476" s="14" t="s">
        <v>318</v>
      </c>
      <c r="AW476" s="14" t="s">
        <v>36</v>
      </c>
      <c r="AX476" s="14" t="s">
        <v>88</v>
      </c>
      <c r="AY476" s="184" t="s">
        <v>299</v>
      </c>
    </row>
    <row r="477" spans="2:65" s="1" customFormat="1" ht="16.5" customHeight="1">
      <c r="B477" s="32"/>
      <c r="C477" s="136" t="s">
        <v>693</v>
      </c>
      <c r="D477" s="136" t="s">
        <v>302</v>
      </c>
      <c r="E477" s="137" t="s">
        <v>4142</v>
      </c>
      <c r="F477" s="138" t="s">
        <v>4143</v>
      </c>
      <c r="G477" s="139" t="s">
        <v>598</v>
      </c>
      <c r="H477" s="140">
        <v>2</v>
      </c>
      <c r="I477" s="141"/>
      <c r="J477" s="142">
        <f>ROUND(I477*H477,2)</f>
        <v>0</v>
      </c>
      <c r="K477" s="138" t="s">
        <v>3585</v>
      </c>
      <c r="L477" s="32"/>
      <c r="M477" s="143" t="s">
        <v>1</v>
      </c>
      <c r="N477" s="144" t="s">
        <v>46</v>
      </c>
      <c r="P477" s="145">
        <f>O477*H477</f>
        <v>0</v>
      </c>
      <c r="Q477" s="145">
        <v>1.3600000000000001E-3</v>
      </c>
      <c r="R477" s="145">
        <f>Q477*H477</f>
        <v>2.7200000000000002E-3</v>
      </c>
      <c r="S477" s="145">
        <v>0</v>
      </c>
      <c r="T477" s="146">
        <f>S477*H477</f>
        <v>0</v>
      </c>
      <c r="AR477" s="147" t="s">
        <v>318</v>
      </c>
      <c r="AT477" s="147" t="s">
        <v>302</v>
      </c>
      <c r="AU477" s="147" t="s">
        <v>90</v>
      </c>
      <c r="AY477" s="17" t="s">
        <v>299</v>
      </c>
      <c r="BE477" s="148">
        <f>IF(N477="základní",J477,0)</f>
        <v>0</v>
      </c>
      <c r="BF477" s="148">
        <f>IF(N477="snížená",J477,0)</f>
        <v>0</v>
      </c>
      <c r="BG477" s="148">
        <f>IF(N477="zákl. přenesená",J477,0)</f>
        <v>0</v>
      </c>
      <c r="BH477" s="148">
        <f>IF(N477="sníž. přenesená",J477,0)</f>
        <v>0</v>
      </c>
      <c r="BI477" s="148">
        <f>IF(N477="nulová",J477,0)</f>
        <v>0</v>
      </c>
      <c r="BJ477" s="17" t="s">
        <v>88</v>
      </c>
      <c r="BK477" s="148">
        <f>ROUND(I477*H477,2)</f>
        <v>0</v>
      </c>
      <c r="BL477" s="17" t="s">
        <v>318</v>
      </c>
      <c r="BM477" s="147" t="s">
        <v>4454</v>
      </c>
    </row>
    <row r="478" spans="2:65" s="12" customFormat="1" ht="20.399999999999999">
      <c r="B478" s="170"/>
      <c r="D478" s="149" t="s">
        <v>1489</v>
      </c>
      <c r="E478" s="171" t="s">
        <v>1</v>
      </c>
      <c r="F478" s="172" t="s">
        <v>4042</v>
      </c>
      <c r="H478" s="171" t="s">
        <v>1</v>
      </c>
      <c r="I478" s="173"/>
      <c r="L478" s="170"/>
      <c r="M478" s="174"/>
      <c r="T478" s="175"/>
      <c r="AT478" s="171" t="s">
        <v>1489</v>
      </c>
      <c r="AU478" s="171" t="s">
        <v>90</v>
      </c>
      <c r="AV478" s="12" t="s">
        <v>88</v>
      </c>
      <c r="AW478" s="12" t="s">
        <v>36</v>
      </c>
      <c r="AX478" s="12" t="s">
        <v>81</v>
      </c>
      <c r="AY478" s="171" t="s">
        <v>299</v>
      </c>
    </row>
    <row r="479" spans="2:65" s="13" customFormat="1">
      <c r="B479" s="176"/>
      <c r="D479" s="149" t="s">
        <v>1489</v>
      </c>
      <c r="E479" s="177" t="s">
        <v>1</v>
      </c>
      <c r="F479" s="178" t="s">
        <v>4065</v>
      </c>
      <c r="H479" s="179">
        <v>2</v>
      </c>
      <c r="I479" s="180"/>
      <c r="L479" s="176"/>
      <c r="M479" s="181"/>
      <c r="T479" s="182"/>
      <c r="AT479" s="177" t="s">
        <v>1489</v>
      </c>
      <c r="AU479" s="177" t="s">
        <v>90</v>
      </c>
      <c r="AV479" s="13" t="s">
        <v>90</v>
      </c>
      <c r="AW479" s="13" t="s">
        <v>36</v>
      </c>
      <c r="AX479" s="13" t="s">
        <v>81</v>
      </c>
      <c r="AY479" s="177" t="s">
        <v>299</v>
      </c>
    </row>
    <row r="480" spans="2:65" s="14" customFormat="1">
      <c r="B480" s="183"/>
      <c r="D480" s="149" t="s">
        <v>1489</v>
      </c>
      <c r="E480" s="184" t="s">
        <v>1</v>
      </c>
      <c r="F480" s="185" t="s">
        <v>1496</v>
      </c>
      <c r="H480" s="186">
        <v>2</v>
      </c>
      <c r="I480" s="187"/>
      <c r="L480" s="183"/>
      <c r="M480" s="188"/>
      <c r="T480" s="189"/>
      <c r="AT480" s="184" t="s">
        <v>1489</v>
      </c>
      <c r="AU480" s="184" t="s">
        <v>90</v>
      </c>
      <c r="AV480" s="14" t="s">
        <v>318</v>
      </c>
      <c r="AW480" s="14" t="s">
        <v>36</v>
      </c>
      <c r="AX480" s="14" t="s">
        <v>88</v>
      </c>
      <c r="AY480" s="184" t="s">
        <v>299</v>
      </c>
    </row>
    <row r="481" spans="2:65" s="1" customFormat="1" ht="24.15" customHeight="1">
      <c r="B481" s="32"/>
      <c r="C481" s="158" t="s">
        <v>697</v>
      </c>
      <c r="D481" s="158" t="s">
        <v>340</v>
      </c>
      <c r="E481" s="159" t="s">
        <v>4149</v>
      </c>
      <c r="F481" s="160" t="s">
        <v>4150</v>
      </c>
      <c r="G481" s="161" t="s">
        <v>598</v>
      </c>
      <c r="H481" s="162">
        <v>2</v>
      </c>
      <c r="I481" s="163"/>
      <c r="J481" s="164">
        <f>ROUND(I481*H481,2)</f>
        <v>0</v>
      </c>
      <c r="K481" s="160" t="s">
        <v>3585</v>
      </c>
      <c r="L481" s="165"/>
      <c r="M481" s="166" t="s">
        <v>1</v>
      </c>
      <c r="N481" s="167" t="s">
        <v>46</v>
      </c>
      <c r="P481" s="145">
        <f>O481*H481</f>
        <v>0</v>
      </c>
      <c r="Q481" s="145">
        <v>4.2999999999999997E-2</v>
      </c>
      <c r="R481" s="145">
        <f>Q481*H481</f>
        <v>8.5999999999999993E-2</v>
      </c>
      <c r="S481" s="145">
        <v>0</v>
      </c>
      <c r="T481" s="146">
        <f>S481*H481</f>
        <v>0</v>
      </c>
      <c r="AR481" s="147" t="s">
        <v>337</v>
      </c>
      <c r="AT481" s="147" t="s">
        <v>340</v>
      </c>
      <c r="AU481" s="147" t="s">
        <v>90</v>
      </c>
      <c r="AY481" s="17" t="s">
        <v>299</v>
      </c>
      <c r="BE481" s="148">
        <f>IF(N481="základní",J481,0)</f>
        <v>0</v>
      </c>
      <c r="BF481" s="148">
        <f>IF(N481="snížená",J481,0)</f>
        <v>0</v>
      </c>
      <c r="BG481" s="148">
        <f>IF(N481="zákl. přenesená",J481,0)</f>
        <v>0</v>
      </c>
      <c r="BH481" s="148">
        <f>IF(N481="sníž. přenesená",J481,0)</f>
        <v>0</v>
      </c>
      <c r="BI481" s="148">
        <f>IF(N481="nulová",J481,0)</f>
        <v>0</v>
      </c>
      <c r="BJ481" s="17" t="s">
        <v>88</v>
      </c>
      <c r="BK481" s="148">
        <f>ROUND(I481*H481,2)</f>
        <v>0</v>
      </c>
      <c r="BL481" s="17" t="s">
        <v>318</v>
      </c>
      <c r="BM481" s="147" t="s">
        <v>4455</v>
      </c>
    </row>
    <row r="482" spans="2:65" s="1" customFormat="1" ht="28.8">
      <c r="B482" s="32"/>
      <c r="D482" s="149" t="s">
        <v>308</v>
      </c>
      <c r="F482" s="150" t="s">
        <v>4131</v>
      </c>
      <c r="I482" s="151"/>
      <c r="L482" s="32"/>
      <c r="M482" s="152"/>
      <c r="T482" s="56"/>
      <c r="AT482" s="17" t="s">
        <v>308</v>
      </c>
      <c r="AU482" s="17" t="s">
        <v>90</v>
      </c>
    </row>
    <row r="483" spans="2:65" s="12" customFormat="1" ht="20.399999999999999">
      <c r="B483" s="170"/>
      <c r="D483" s="149" t="s">
        <v>1489</v>
      </c>
      <c r="E483" s="171" t="s">
        <v>1</v>
      </c>
      <c r="F483" s="172" t="s">
        <v>4042</v>
      </c>
      <c r="H483" s="171" t="s">
        <v>1</v>
      </c>
      <c r="I483" s="173"/>
      <c r="L483" s="170"/>
      <c r="M483" s="174"/>
      <c r="T483" s="175"/>
      <c r="AT483" s="171" t="s">
        <v>1489</v>
      </c>
      <c r="AU483" s="171" t="s">
        <v>90</v>
      </c>
      <c r="AV483" s="12" t="s">
        <v>88</v>
      </c>
      <c r="AW483" s="12" t="s">
        <v>36</v>
      </c>
      <c r="AX483" s="12" t="s">
        <v>81</v>
      </c>
      <c r="AY483" s="171" t="s">
        <v>299</v>
      </c>
    </row>
    <row r="484" spans="2:65" s="12" customFormat="1">
      <c r="B484" s="170"/>
      <c r="D484" s="149" t="s">
        <v>1489</v>
      </c>
      <c r="E484" s="171" t="s">
        <v>1</v>
      </c>
      <c r="F484" s="172" t="s">
        <v>4335</v>
      </c>
      <c r="H484" s="171" t="s">
        <v>1</v>
      </c>
      <c r="I484" s="173"/>
      <c r="L484" s="170"/>
      <c r="M484" s="174"/>
      <c r="T484" s="175"/>
      <c r="AT484" s="171" t="s">
        <v>1489</v>
      </c>
      <c r="AU484" s="171" t="s">
        <v>90</v>
      </c>
      <c r="AV484" s="12" t="s">
        <v>88</v>
      </c>
      <c r="AW484" s="12" t="s">
        <v>36</v>
      </c>
      <c r="AX484" s="12" t="s">
        <v>81</v>
      </c>
      <c r="AY484" s="171" t="s">
        <v>299</v>
      </c>
    </row>
    <row r="485" spans="2:65" s="13" customFormat="1">
      <c r="B485" s="176"/>
      <c r="D485" s="149" t="s">
        <v>1489</v>
      </c>
      <c r="E485" s="177" t="s">
        <v>1</v>
      </c>
      <c r="F485" s="178" t="s">
        <v>4065</v>
      </c>
      <c r="H485" s="179">
        <v>2</v>
      </c>
      <c r="I485" s="180"/>
      <c r="L485" s="176"/>
      <c r="M485" s="181"/>
      <c r="T485" s="182"/>
      <c r="AT485" s="177" t="s">
        <v>1489</v>
      </c>
      <c r="AU485" s="177" t="s">
        <v>90</v>
      </c>
      <c r="AV485" s="13" t="s">
        <v>90</v>
      </c>
      <c r="AW485" s="13" t="s">
        <v>36</v>
      </c>
      <c r="AX485" s="13" t="s">
        <v>81</v>
      </c>
      <c r="AY485" s="177" t="s">
        <v>299</v>
      </c>
    </row>
    <row r="486" spans="2:65" s="14" customFormat="1">
      <c r="B486" s="183"/>
      <c r="D486" s="149" t="s">
        <v>1489</v>
      </c>
      <c r="E486" s="184" t="s">
        <v>1</v>
      </c>
      <c r="F486" s="185" t="s">
        <v>1496</v>
      </c>
      <c r="H486" s="186">
        <v>2</v>
      </c>
      <c r="I486" s="187"/>
      <c r="L486" s="183"/>
      <c r="M486" s="188"/>
      <c r="T486" s="189"/>
      <c r="AT486" s="184" t="s">
        <v>1489</v>
      </c>
      <c r="AU486" s="184" t="s">
        <v>90</v>
      </c>
      <c r="AV486" s="14" t="s">
        <v>318</v>
      </c>
      <c r="AW486" s="14" t="s">
        <v>36</v>
      </c>
      <c r="AX486" s="14" t="s">
        <v>88</v>
      </c>
      <c r="AY486" s="184" t="s">
        <v>299</v>
      </c>
    </row>
    <row r="487" spans="2:65" s="1" customFormat="1" ht="16.5" customHeight="1">
      <c r="B487" s="32"/>
      <c r="C487" s="136" t="s">
        <v>701</v>
      </c>
      <c r="D487" s="136" t="s">
        <v>302</v>
      </c>
      <c r="E487" s="137" t="s">
        <v>3795</v>
      </c>
      <c r="F487" s="138" t="s">
        <v>4152</v>
      </c>
      <c r="G487" s="139" t="s">
        <v>598</v>
      </c>
      <c r="H487" s="140">
        <v>3</v>
      </c>
      <c r="I487" s="141"/>
      <c r="J487" s="142">
        <f>ROUND(I487*H487,2)</f>
        <v>0</v>
      </c>
      <c r="K487" s="138" t="s">
        <v>3585</v>
      </c>
      <c r="L487" s="32"/>
      <c r="M487" s="143" t="s">
        <v>1</v>
      </c>
      <c r="N487" s="144" t="s">
        <v>46</v>
      </c>
      <c r="P487" s="145">
        <f>O487*H487</f>
        <v>0</v>
      </c>
      <c r="Q487" s="145">
        <v>0.04</v>
      </c>
      <c r="R487" s="145">
        <f>Q487*H487</f>
        <v>0.12</v>
      </c>
      <c r="S487" s="145">
        <v>0</v>
      </c>
      <c r="T487" s="146">
        <f>S487*H487</f>
        <v>0</v>
      </c>
      <c r="AR487" s="147" t="s">
        <v>318</v>
      </c>
      <c r="AT487" s="147" t="s">
        <v>302</v>
      </c>
      <c r="AU487" s="147" t="s">
        <v>90</v>
      </c>
      <c r="AY487" s="17" t="s">
        <v>299</v>
      </c>
      <c r="BE487" s="148">
        <f>IF(N487="základní",J487,0)</f>
        <v>0</v>
      </c>
      <c r="BF487" s="148">
        <f>IF(N487="snížená",J487,0)</f>
        <v>0</v>
      </c>
      <c r="BG487" s="148">
        <f>IF(N487="zákl. přenesená",J487,0)</f>
        <v>0</v>
      </c>
      <c r="BH487" s="148">
        <f>IF(N487="sníž. přenesená",J487,0)</f>
        <v>0</v>
      </c>
      <c r="BI487" s="148">
        <f>IF(N487="nulová",J487,0)</f>
        <v>0</v>
      </c>
      <c r="BJ487" s="17" t="s">
        <v>88</v>
      </c>
      <c r="BK487" s="148">
        <f>ROUND(I487*H487,2)</f>
        <v>0</v>
      </c>
      <c r="BL487" s="17" t="s">
        <v>318</v>
      </c>
      <c r="BM487" s="147" t="s">
        <v>4456</v>
      </c>
    </row>
    <row r="488" spans="2:65" s="1" customFormat="1" ht="19.2">
      <c r="B488" s="32"/>
      <c r="D488" s="149" t="s">
        <v>308</v>
      </c>
      <c r="F488" s="150" t="s">
        <v>4154</v>
      </c>
      <c r="I488" s="151"/>
      <c r="L488" s="32"/>
      <c r="M488" s="152"/>
      <c r="T488" s="56"/>
      <c r="AT488" s="17" t="s">
        <v>308</v>
      </c>
      <c r="AU488" s="17" t="s">
        <v>90</v>
      </c>
    </row>
    <row r="489" spans="2:65" s="12" customFormat="1" ht="20.399999999999999">
      <c r="B489" s="170"/>
      <c r="D489" s="149" t="s">
        <v>1489</v>
      </c>
      <c r="E489" s="171" t="s">
        <v>1</v>
      </c>
      <c r="F489" s="172" t="s">
        <v>4042</v>
      </c>
      <c r="H489" s="171" t="s">
        <v>1</v>
      </c>
      <c r="I489" s="173"/>
      <c r="L489" s="170"/>
      <c r="M489" s="174"/>
      <c r="T489" s="175"/>
      <c r="AT489" s="171" t="s">
        <v>1489</v>
      </c>
      <c r="AU489" s="171" t="s">
        <v>90</v>
      </c>
      <c r="AV489" s="12" t="s">
        <v>88</v>
      </c>
      <c r="AW489" s="12" t="s">
        <v>36</v>
      </c>
      <c r="AX489" s="12" t="s">
        <v>81</v>
      </c>
      <c r="AY489" s="171" t="s">
        <v>299</v>
      </c>
    </row>
    <row r="490" spans="2:65" s="12" customFormat="1">
      <c r="B490" s="170"/>
      <c r="D490" s="149" t="s">
        <v>1489</v>
      </c>
      <c r="E490" s="171" t="s">
        <v>1</v>
      </c>
      <c r="F490" s="172" t="s">
        <v>4335</v>
      </c>
      <c r="H490" s="171" t="s">
        <v>1</v>
      </c>
      <c r="I490" s="173"/>
      <c r="L490" s="170"/>
      <c r="M490" s="174"/>
      <c r="T490" s="175"/>
      <c r="AT490" s="171" t="s">
        <v>1489</v>
      </c>
      <c r="AU490" s="171" t="s">
        <v>90</v>
      </c>
      <c r="AV490" s="12" t="s">
        <v>88</v>
      </c>
      <c r="AW490" s="12" t="s">
        <v>36</v>
      </c>
      <c r="AX490" s="12" t="s">
        <v>81</v>
      </c>
      <c r="AY490" s="171" t="s">
        <v>299</v>
      </c>
    </row>
    <row r="491" spans="2:65" s="13" customFormat="1">
      <c r="B491" s="176"/>
      <c r="D491" s="149" t="s">
        <v>1489</v>
      </c>
      <c r="E491" s="177" t="s">
        <v>1</v>
      </c>
      <c r="F491" s="178" t="s">
        <v>4313</v>
      </c>
      <c r="H491" s="179">
        <v>2</v>
      </c>
      <c r="I491" s="180"/>
      <c r="L491" s="176"/>
      <c r="M491" s="181"/>
      <c r="T491" s="182"/>
      <c r="AT491" s="177" t="s">
        <v>1489</v>
      </c>
      <c r="AU491" s="177" t="s">
        <v>90</v>
      </c>
      <c r="AV491" s="13" t="s">
        <v>90</v>
      </c>
      <c r="AW491" s="13" t="s">
        <v>36</v>
      </c>
      <c r="AX491" s="13" t="s">
        <v>81</v>
      </c>
      <c r="AY491" s="177" t="s">
        <v>299</v>
      </c>
    </row>
    <row r="492" spans="2:65" s="13" customFormat="1">
      <c r="B492" s="176"/>
      <c r="D492" s="149" t="s">
        <v>1489</v>
      </c>
      <c r="E492" s="177" t="s">
        <v>1</v>
      </c>
      <c r="F492" s="178" t="s">
        <v>4457</v>
      </c>
      <c r="H492" s="179">
        <v>1</v>
      </c>
      <c r="I492" s="180"/>
      <c r="L492" s="176"/>
      <c r="M492" s="181"/>
      <c r="T492" s="182"/>
      <c r="AT492" s="177" t="s">
        <v>1489</v>
      </c>
      <c r="AU492" s="177" t="s">
        <v>90</v>
      </c>
      <c r="AV492" s="13" t="s">
        <v>90</v>
      </c>
      <c r="AW492" s="13" t="s">
        <v>36</v>
      </c>
      <c r="AX492" s="13" t="s">
        <v>81</v>
      </c>
      <c r="AY492" s="177" t="s">
        <v>299</v>
      </c>
    </row>
    <row r="493" spans="2:65" s="14" customFormat="1">
      <c r="B493" s="183"/>
      <c r="D493" s="149" t="s">
        <v>1489</v>
      </c>
      <c r="E493" s="184" t="s">
        <v>1</v>
      </c>
      <c r="F493" s="185" t="s">
        <v>1496</v>
      </c>
      <c r="H493" s="186">
        <v>3</v>
      </c>
      <c r="I493" s="187"/>
      <c r="L493" s="183"/>
      <c r="M493" s="188"/>
      <c r="T493" s="189"/>
      <c r="AT493" s="184" t="s">
        <v>1489</v>
      </c>
      <c r="AU493" s="184" t="s">
        <v>90</v>
      </c>
      <c r="AV493" s="14" t="s">
        <v>318</v>
      </c>
      <c r="AW493" s="14" t="s">
        <v>36</v>
      </c>
      <c r="AX493" s="14" t="s">
        <v>88</v>
      </c>
      <c r="AY493" s="184" t="s">
        <v>299</v>
      </c>
    </row>
    <row r="494" spans="2:65" s="1" customFormat="1" ht="24.15" customHeight="1">
      <c r="B494" s="32"/>
      <c r="C494" s="158" t="s">
        <v>705</v>
      </c>
      <c r="D494" s="158" t="s">
        <v>340</v>
      </c>
      <c r="E494" s="159" t="s">
        <v>3798</v>
      </c>
      <c r="F494" s="160" t="s">
        <v>3799</v>
      </c>
      <c r="G494" s="161" t="s">
        <v>598</v>
      </c>
      <c r="H494" s="162">
        <v>3</v>
      </c>
      <c r="I494" s="163"/>
      <c r="J494" s="164">
        <f>ROUND(I494*H494,2)</f>
        <v>0</v>
      </c>
      <c r="K494" s="160" t="s">
        <v>3585</v>
      </c>
      <c r="L494" s="165"/>
      <c r="M494" s="166" t="s">
        <v>1</v>
      </c>
      <c r="N494" s="167" t="s">
        <v>46</v>
      </c>
      <c r="P494" s="145">
        <f>O494*H494</f>
        <v>0</v>
      </c>
      <c r="Q494" s="145">
        <v>1.3299999999999999E-2</v>
      </c>
      <c r="R494" s="145">
        <f>Q494*H494</f>
        <v>3.9899999999999998E-2</v>
      </c>
      <c r="S494" s="145">
        <v>0</v>
      </c>
      <c r="T494" s="146">
        <f>S494*H494</f>
        <v>0</v>
      </c>
      <c r="AR494" s="147" t="s">
        <v>337</v>
      </c>
      <c r="AT494" s="147" t="s">
        <v>340</v>
      </c>
      <c r="AU494" s="147" t="s">
        <v>90</v>
      </c>
      <c r="AY494" s="17" t="s">
        <v>299</v>
      </c>
      <c r="BE494" s="148">
        <f>IF(N494="základní",J494,0)</f>
        <v>0</v>
      </c>
      <c r="BF494" s="148">
        <f>IF(N494="snížená",J494,0)</f>
        <v>0</v>
      </c>
      <c r="BG494" s="148">
        <f>IF(N494="zákl. přenesená",J494,0)</f>
        <v>0</v>
      </c>
      <c r="BH494" s="148">
        <f>IF(N494="sníž. přenesená",J494,0)</f>
        <v>0</v>
      </c>
      <c r="BI494" s="148">
        <f>IF(N494="nulová",J494,0)</f>
        <v>0</v>
      </c>
      <c r="BJ494" s="17" t="s">
        <v>88</v>
      </c>
      <c r="BK494" s="148">
        <f>ROUND(I494*H494,2)</f>
        <v>0</v>
      </c>
      <c r="BL494" s="17" t="s">
        <v>318</v>
      </c>
      <c r="BM494" s="147" t="s">
        <v>4458</v>
      </c>
    </row>
    <row r="495" spans="2:65" s="12" customFormat="1" ht="20.399999999999999">
      <c r="B495" s="170"/>
      <c r="D495" s="149" t="s">
        <v>1489</v>
      </c>
      <c r="E495" s="171" t="s">
        <v>1</v>
      </c>
      <c r="F495" s="172" t="s">
        <v>4042</v>
      </c>
      <c r="H495" s="171" t="s">
        <v>1</v>
      </c>
      <c r="I495" s="173"/>
      <c r="L495" s="170"/>
      <c r="M495" s="174"/>
      <c r="T495" s="175"/>
      <c r="AT495" s="171" t="s">
        <v>1489</v>
      </c>
      <c r="AU495" s="171" t="s">
        <v>90</v>
      </c>
      <c r="AV495" s="12" t="s">
        <v>88</v>
      </c>
      <c r="AW495" s="12" t="s">
        <v>36</v>
      </c>
      <c r="AX495" s="12" t="s">
        <v>81</v>
      </c>
      <c r="AY495" s="171" t="s">
        <v>299</v>
      </c>
    </row>
    <row r="496" spans="2:65" s="12" customFormat="1">
      <c r="B496" s="170"/>
      <c r="D496" s="149" t="s">
        <v>1489</v>
      </c>
      <c r="E496" s="171" t="s">
        <v>1</v>
      </c>
      <c r="F496" s="172" t="s">
        <v>4335</v>
      </c>
      <c r="H496" s="171" t="s">
        <v>1</v>
      </c>
      <c r="I496" s="173"/>
      <c r="L496" s="170"/>
      <c r="M496" s="174"/>
      <c r="T496" s="175"/>
      <c r="AT496" s="171" t="s">
        <v>1489</v>
      </c>
      <c r="AU496" s="171" t="s">
        <v>90</v>
      </c>
      <c r="AV496" s="12" t="s">
        <v>88</v>
      </c>
      <c r="AW496" s="12" t="s">
        <v>36</v>
      </c>
      <c r="AX496" s="12" t="s">
        <v>81</v>
      </c>
      <c r="AY496" s="171" t="s">
        <v>299</v>
      </c>
    </row>
    <row r="497" spans="2:65" s="13" customFormat="1">
      <c r="B497" s="176"/>
      <c r="D497" s="149" t="s">
        <v>1489</v>
      </c>
      <c r="E497" s="177" t="s">
        <v>1</v>
      </c>
      <c r="F497" s="178" t="s">
        <v>4313</v>
      </c>
      <c r="H497" s="179">
        <v>2</v>
      </c>
      <c r="I497" s="180"/>
      <c r="L497" s="176"/>
      <c r="M497" s="181"/>
      <c r="T497" s="182"/>
      <c r="AT497" s="177" t="s">
        <v>1489</v>
      </c>
      <c r="AU497" s="177" t="s">
        <v>90</v>
      </c>
      <c r="AV497" s="13" t="s">
        <v>90</v>
      </c>
      <c r="AW497" s="13" t="s">
        <v>36</v>
      </c>
      <c r="AX497" s="13" t="s">
        <v>81</v>
      </c>
      <c r="AY497" s="177" t="s">
        <v>299</v>
      </c>
    </row>
    <row r="498" spans="2:65" s="13" customFormat="1">
      <c r="B498" s="176"/>
      <c r="D498" s="149" t="s">
        <v>1489</v>
      </c>
      <c r="E498" s="177" t="s">
        <v>1</v>
      </c>
      <c r="F498" s="178" t="s">
        <v>4457</v>
      </c>
      <c r="H498" s="179">
        <v>1</v>
      </c>
      <c r="I498" s="180"/>
      <c r="L498" s="176"/>
      <c r="M498" s="181"/>
      <c r="T498" s="182"/>
      <c r="AT498" s="177" t="s">
        <v>1489</v>
      </c>
      <c r="AU498" s="177" t="s">
        <v>90</v>
      </c>
      <c r="AV498" s="13" t="s">
        <v>90</v>
      </c>
      <c r="AW498" s="13" t="s">
        <v>36</v>
      </c>
      <c r="AX498" s="13" t="s">
        <v>81</v>
      </c>
      <c r="AY498" s="177" t="s">
        <v>299</v>
      </c>
    </row>
    <row r="499" spans="2:65" s="14" customFormat="1">
      <c r="B499" s="183"/>
      <c r="D499" s="149" t="s">
        <v>1489</v>
      </c>
      <c r="E499" s="184" t="s">
        <v>1</v>
      </c>
      <c r="F499" s="185" t="s">
        <v>1496</v>
      </c>
      <c r="H499" s="186">
        <v>3</v>
      </c>
      <c r="I499" s="187"/>
      <c r="L499" s="183"/>
      <c r="M499" s="188"/>
      <c r="T499" s="189"/>
      <c r="AT499" s="184" t="s">
        <v>1489</v>
      </c>
      <c r="AU499" s="184" t="s">
        <v>90</v>
      </c>
      <c r="AV499" s="14" t="s">
        <v>318</v>
      </c>
      <c r="AW499" s="14" t="s">
        <v>36</v>
      </c>
      <c r="AX499" s="14" t="s">
        <v>88</v>
      </c>
      <c r="AY499" s="184" t="s">
        <v>299</v>
      </c>
    </row>
    <row r="500" spans="2:65" s="1" customFormat="1" ht="16.5" customHeight="1">
      <c r="B500" s="32"/>
      <c r="C500" s="158" t="s">
        <v>709</v>
      </c>
      <c r="D500" s="158" t="s">
        <v>340</v>
      </c>
      <c r="E500" s="159" t="s">
        <v>3802</v>
      </c>
      <c r="F500" s="160" t="s">
        <v>4158</v>
      </c>
      <c r="G500" s="161" t="s">
        <v>598</v>
      </c>
      <c r="H500" s="162">
        <v>3</v>
      </c>
      <c r="I500" s="163"/>
      <c r="J500" s="164">
        <f>ROUND(I500*H500,2)</f>
        <v>0</v>
      </c>
      <c r="K500" s="160" t="s">
        <v>3585</v>
      </c>
      <c r="L500" s="165"/>
      <c r="M500" s="166" t="s">
        <v>1</v>
      </c>
      <c r="N500" s="167" t="s">
        <v>46</v>
      </c>
      <c r="P500" s="145">
        <f>O500*H500</f>
        <v>0</v>
      </c>
      <c r="Q500" s="145">
        <v>2.9999999999999997E-4</v>
      </c>
      <c r="R500" s="145">
        <f>Q500*H500</f>
        <v>8.9999999999999998E-4</v>
      </c>
      <c r="S500" s="145">
        <v>0</v>
      </c>
      <c r="T500" s="146">
        <f>S500*H500</f>
        <v>0</v>
      </c>
      <c r="AR500" s="147" t="s">
        <v>337</v>
      </c>
      <c r="AT500" s="147" t="s">
        <v>340</v>
      </c>
      <c r="AU500" s="147" t="s">
        <v>90</v>
      </c>
      <c r="AY500" s="17" t="s">
        <v>299</v>
      </c>
      <c r="BE500" s="148">
        <f>IF(N500="základní",J500,0)</f>
        <v>0</v>
      </c>
      <c r="BF500" s="148">
        <f>IF(N500="snížená",J500,0)</f>
        <v>0</v>
      </c>
      <c r="BG500" s="148">
        <f>IF(N500="zákl. přenesená",J500,0)</f>
        <v>0</v>
      </c>
      <c r="BH500" s="148">
        <f>IF(N500="sníž. přenesená",J500,0)</f>
        <v>0</v>
      </c>
      <c r="BI500" s="148">
        <f>IF(N500="nulová",J500,0)</f>
        <v>0</v>
      </c>
      <c r="BJ500" s="17" t="s">
        <v>88</v>
      </c>
      <c r="BK500" s="148">
        <f>ROUND(I500*H500,2)</f>
        <v>0</v>
      </c>
      <c r="BL500" s="17" t="s">
        <v>318</v>
      </c>
      <c r="BM500" s="147" t="s">
        <v>4459</v>
      </c>
    </row>
    <row r="501" spans="2:65" s="12" customFormat="1" ht="20.399999999999999">
      <c r="B501" s="170"/>
      <c r="D501" s="149" t="s">
        <v>1489</v>
      </c>
      <c r="E501" s="171" t="s">
        <v>1</v>
      </c>
      <c r="F501" s="172" t="s">
        <v>4042</v>
      </c>
      <c r="H501" s="171" t="s">
        <v>1</v>
      </c>
      <c r="I501" s="173"/>
      <c r="L501" s="170"/>
      <c r="M501" s="174"/>
      <c r="T501" s="175"/>
      <c r="AT501" s="171" t="s">
        <v>1489</v>
      </c>
      <c r="AU501" s="171" t="s">
        <v>90</v>
      </c>
      <c r="AV501" s="12" t="s">
        <v>88</v>
      </c>
      <c r="AW501" s="12" t="s">
        <v>36</v>
      </c>
      <c r="AX501" s="12" t="s">
        <v>81</v>
      </c>
      <c r="AY501" s="171" t="s">
        <v>299</v>
      </c>
    </row>
    <row r="502" spans="2:65" s="12" customFormat="1">
      <c r="B502" s="170"/>
      <c r="D502" s="149" t="s">
        <v>1489</v>
      </c>
      <c r="E502" s="171" t="s">
        <v>1</v>
      </c>
      <c r="F502" s="172" t="s">
        <v>4335</v>
      </c>
      <c r="H502" s="171" t="s">
        <v>1</v>
      </c>
      <c r="I502" s="173"/>
      <c r="L502" s="170"/>
      <c r="M502" s="174"/>
      <c r="T502" s="175"/>
      <c r="AT502" s="171" t="s">
        <v>1489</v>
      </c>
      <c r="AU502" s="171" t="s">
        <v>90</v>
      </c>
      <c r="AV502" s="12" t="s">
        <v>88</v>
      </c>
      <c r="AW502" s="12" t="s">
        <v>36</v>
      </c>
      <c r="AX502" s="12" t="s">
        <v>81</v>
      </c>
      <c r="AY502" s="171" t="s">
        <v>299</v>
      </c>
    </row>
    <row r="503" spans="2:65" s="13" customFormat="1">
      <c r="B503" s="176"/>
      <c r="D503" s="149" t="s">
        <v>1489</v>
      </c>
      <c r="E503" s="177" t="s">
        <v>1</v>
      </c>
      <c r="F503" s="178" t="s">
        <v>4313</v>
      </c>
      <c r="H503" s="179">
        <v>2</v>
      </c>
      <c r="I503" s="180"/>
      <c r="L503" s="176"/>
      <c r="M503" s="181"/>
      <c r="T503" s="182"/>
      <c r="AT503" s="177" t="s">
        <v>1489</v>
      </c>
      <c r="AU503" s="177" t="s">
        <v>90</v>
      </c>
      <c r="AV503" s="13" t="s">
        <v>90</v>
      </c>
      <c r="AW503" s="13" t="s">
        <v>36</v>
      </c>
      <c r="AX503" s="13" t="s">
        <v>81</v>
      </c>
      <c r="AY503" s="177" t="s">
        <v>299</v>
      </c>
    </row>
    <row r="504" spans="2:65" s="13" customFormat="1">
      <c r="B504" s="176"/>
      <c r="D504" s="149" t="s">
        <v>1489</v>
      </c>
      <c r="E504" s="177" t="s">
        <v>1</v>
      </c>
      <c r="F504" s="178" t="s">
        <v>4457</v>
      </c>
      <c r="H504" s="179">
        <v>1</v>
      </c>
      <c r="I504" s="180"/>
      <c r="L504" s="176"/>
      <c r="M504" s="181"/>
      <c r="T504" s="182"/>
      <c r="AT504" s="177" t="s">
        <v>1489</v>
      </c>
      <c r="AU504" s="177" t="s">
        <v>90</v>
      </c>
      <c r="AV504" s="13" t="s">
        <v>90</v>
      </c>
      <c r="AW504" s="13" t="s">
        <v>36</v>
      </c>
      <c r="AX504" s="13" t="s">
        <v>81</v>
      </c>
      <c r="AY504" s="177" t="s">
        <v>299</v>
      </c>
    </row>
    <row r="505" spans="2:65" s="14" customFormat="1">
      <c r="B505" s="183"/>
      <c r="D505" s="149" t="s">
        <v>1489</v>
      </c>
      <c r="E505" s="184" t="s">
        <v>1</v>
      </c>
      <c r="F505" s="185" t="s">
        <v>1496</v>
      </c>
      <c r="H505" s="186">
        <v>3</v>
      </c>
      <c r="I505" s="187"/>
      <c r="L505" s="183"/>
      <c r="M505" s="188"/>
      <c r="T505" s="189"/>
      <c r="AT505" s="184" t="s">
        <v>1489</v>
      </c>
      <c r="AU505" s="184" t="s">
        <v>90</v>
      </c>
      <c r="AV505" s="14" t="s">
        <v>318</v>
      </c>
      <c r="AW505" s="14" t="s">
        <v>36</v>
      </c>
      <c r="AX505" s="14" t="s">
        <v>88</v>
      </c>
      <c r="AY505" s="184" t="s">
        <v>299</v>
      </c>
    </row>
    <row r="506" spans="2:65" s="1" customFormat="1" ht="16.5" customHeight="1">
      <c r="B506" s="32"/>
      <c r="C506" s="136" t="s">
        <v>713</v>
      </c>
      <c r="D506" s="136" t="s">
        <v>302</v>
      </c>
      <c r="E506" s="137" t="s">
        <v>4160</v>
      </c>
      <c r="F506" s="138" t="s">
        <v>4161</v>
      </c>
      <c r="G506" s="139" t="s">
        <v>598</v>
      </c>
      <c r="H506" s="140">
        <v>2</v>
      </c>
      <c r="I506" s="141"/>
      <c r="J506" s="142">
        <f>ROUND(I506*H506,2)</f>
        <v>0</v>
      </c>
      <c r="K506" s="138" t="s">
        <v>3585</v>
      </c>
      <c r="L506" s="32"/>
      <c r="M506" s="143" t="s">
        <v>1</v>
      </c>
      <c r="N506" s="144" t="s">
        <v>46</v>
      </c>
      <c r="P506" s="145">
        <f>O506*H506</f>
        <v>0</v>
      </c>
      <c r="Q506" s="145">
        <v>0.05</v>
      </c>
      <c r="R506" s="145">
        <f>Q506*H506</f>
        <v>0.1</v>
      </c>
      <c r="S506" s="145">
        <v>0</v>
      </c>
      <c r="T506" s="146">
        <f>S506*H506</f>
        <v>0</v>
      </c>
      <c r="AR506" s="147" t="s">
        <v>318</v>
      </c>
      <c r="AT506" s="147" t="s">
        <v>302</v>
      </c>
      <c r="AU506" s="147" t="s">
        <v>90</v>
      </c>
      <c r="AY506" s="17" t="s">
        <v>299</v>
      </c>
      <c r="BE506" s="148">
        <f>IF(N506="základní",J506,0)</f>
        <v>0</v>
      </c>
      <c r="BF506" s="148">
        <f>IF(N506="snížená",J506,0)</f>
        <v>0</v>
      </c>
      <c r="BG506" s="148">
        <f>IF(N506="zákl. přenesená",J506,0)</f>
        <v>0</v>
      </c>
      <c r="BH506" s="148">
        <f>IF(N506="sníž. přenesená",J506,0)</f>
        <v>0</v>
      </c>
      <c r="BI506" s="148">
        <f>IF(N506="nulová",J506,0)</f>
        <v>0</v>
      </c>
      <c r="BJ506" s="17" t="s">
        <v>88</v>
      </c>
      <c r="BK506" s="148">
        <f>ROUND(I506*H506,2)</f>
        <v>0</v>
      </c>
      <c r="BL506" s="17" t="s">
        <v>318</v>
      </c>
      <c r="BM506" s="147" t="s">
        <v>4460</v>
      </c>
    </row>
    <row r="507" spans="2:65" s="1" customFormat="1" ht="19.2">
      <c r="B507" s="32"/>
      <c r="D507" s="149" t="s">
        <v>308</v>
      </c>
      <c r="F507" s="150" t="s">
        <v>4154</v>
      </c>
      <c r="I507" s="151"/>
      <c r="L507" s="32"/>
      <c r="M507" s="152"/>
      <c r="T507" s="56"/>
      <c r="AT507" s="17" t="s">
        <v>308</v>
      </c>
      <c r="AU507" s="17" t="s">
        <v>90</v>
      </c>
    </row>
    <row r="508" spans="2:65" s="12" customFormat="1" ht="20.399999999999999">
      <c r="B508" s="170"/>
      <c r="D508" s="149" t="s">
        <v>1489</v>
      </c>
      <c r="E508" s="171" t="s">
        <v>1</v>
      </c>
      <c r="F508" s="172" t="s">
        <v>4042</v>
      </c>
      <c r="H508" s="171" t="s">
        <v>1</v>
      </c>
      <c r="I508" s="173"/>
      <c r="L508" s="170"/>
      <c r="M508" s="174"/>
      <c r="T508" s="175"/>
      <c r="AT508" s="171" t="s">
        <v>1489</v>
      </c>
      <c r="AU508" s="171" t="s">
        <v>90</v>
      </c>
      <c r="AV508" s="12" t="s">
        <v>88</v>
      </c>
      <c r="AW508" s="12" t="s">
        <v>36</v>
      </c>
      <c r="AX508" s="12" t="s">
        <v>81</v>
      </c>
      <c r="AY508" s="171" t="s">
        <v>299</v>
      </c>
    </row>
    <row r="509" spans="2:65" s="13" customFormat="1">
      <c r="B509" s="176"/>
      <c r="D509" s="149" t="s">
        <v>1489</v>
      </c>
      <c r="E509" s="177" t="s">
        <v>1</v>
      </c>
      <c r="F509" s="178" t="s">
        <v>4065</v>
      </c>
      <c r="H509" s="179">
        <v>2</v>
      </c>
      <c r="I509" s="180"/>
      <c r="L509" s="176"/>
      <c r="M509" s="181"/>
      <c r="T509" s="182"/>
      <c r="AT509" s="177" t="s">
        <v>1489</v>
      </c>
      <c r="AU509" s="177" t="s">
        <v>90</v>
      </c>
      <c r="AV509" s="13" t="s">
        <v>90</v>
      </c>
      <c r="AW509" s="13" t="s">
        <v>36</v>
      </c>
      <c r="AX509" s="13" t="s">
        <v>81</v>
      </c>
      <c r="AY509" s="177" t="s">
        <v>299</v>
      </c>
    </row>
    <row r="510" spans="2:65" s="14" customFormat="1">
      <c r="B510" s="183"/>
      <c r="D510" s="149" t="s">
        <v>1489</v>
      </c>
      <c r="E510" s="184" t="s">
        <v>1</v>
      </c>
      <c r="F510" s="185" t="s">
        <v>1496</v>
      </c>
      <c r="H510" s="186">
        <v>2</v>
      </c>
      <c r="I510" s="187"/>
      <c r="L510" s="183"/>
      <c r="M510" s="188"/>
      <c r="T510" s="189"/>
      <c r="AT510" s="184" t="s">
        <v>1489</v>
      </c>
      <c r="AU510" s="184" t="s">
        <v>90</v>
      </c>
      <c r="AV510" s="14" t="s">
        <v>318</v>
      </c>
      <c r="AW510" s="14" t="s">
        <v>36</v>
      </c>
      <c r="AX510" s="14" t="s">
        <v>88</v>
      </c>
      <c r="AY510" s="184" t="s">
        <v>299</v>
      </c>
    </row>
    <row r="511" spans="2:65" s="1" customFormat="1" ht="16.5" customHeight="1">
      <c r="B511" s="32"/>
      <c r="C511" s="158" t="s">
        <v>717</v>
      </c>
      <c r="D511" s="158" t="s">
        <v>340</v>
      </c>
      <c r="E511" s="159" t="s">
        <v>4163</v>
      </c>
      <c r="F511" s="160" t="s">
        <v>4164</v>
      </c>
      <c r="G511" s="161" t="s">
        <v>598</v>
      </c>
      <c r="H511" s="162">
        <v>2</v>
      </c>
      <c r="I511" s="163"/>
      <c r="J511" s="164">
        <f>ROUND(I511*H511,2)</f>
        <v>0</v>
      </c>
      <c r="K511" s="160" t="s">
        <v>3585</v>
      </c>
      <c r="L511" s="165"/>
      <c r="M511" s="166" t="s">
        <v>1</v>
      </c>
      <c r="N511" s="167" t="s">
        <v>46</v>
      </c>
      <c r="P511" s="145">
        <f>O511*H511</f>
        <v>0</v>
      </c>
      <c r="Q511" s="145">
        <v>2.9499999999999998E-2</v>
      </c>
      <c r="R511" s="145">
        <f>Q511*H511</f>
        <v>5.8999999999999997E-2</v>
      </c>
      <c r="S511" s="145">
        <v>0</v>
      </c>
      <c r="T511" s="146">
        <f>S511*H511</f>
        <v>0</v>
      </c>
      <c r="AR511" s="147" t="s">
        <v>337</v>
      </c>
      <c r="AT511" s="147" t="s">
        <v>340</v>
      </c>
      <c r="AU511" s="147" t="s">
        <v>90</v>
      </c>
      <c r="AY511" s="17" t="s">
        <v>299</v>
      </c>
      <c r="BE511" s="148">
        <f>IF(N511="základní",J511,0)</f>
        <v>0</v>
      </c>
      <c r="BF511" s="148">
        <f>IF(N511="snížená",J511,0)</f>
        <v>0</v>
      </c>
      <c r="BG511" s="148">
        <f>IF(N511="zákl. přenesená",J511,0)</f>
        <v>0</v>
      </c>
      <c r="BH511" s="148">
        <f>IF(N511="sníž. přenesená",J511,0)</f>
        <v>0</v>
      </c>
      <c r="BI511" s="148">
        <f>IF(N511="nulová",J511,0)</f>
        <v>0</v>
      </c>
      <c r="BJ511" s="17" t="s">
        <v>88</v>
      </c>
      <c r="BK511" s="148">
        <f>ROUND(I511*H511,2)</f>
        <v>0</v>
      </c>
      <c r="BL511" s="17" t="s">
        <v>318</v>
      </c>
      <c r="BM511" s="147" t="s">
        <v>4461</v>
      </c>
    </row>
    <row r="512" spans="2:65" s="12" customFormat="1" ht="20.399999999999999">
      <c r="B512" s="170"/>
      <c r="D512" s="149" t="s">
        <v>1489</v>
      </c>
      <c r="E512" s="171" t="s">
        <v>1</v>
      </c>
      <c r="F512" s="172" t="s">
        <v>4042</v>
      </c>
      <c r="H512" s="171" t="s">
        <v>1</v>
      </c>
      <c r="I512" s="173"/>
      <c r="L512" s="170"/>
      <c r="M512" s="174"/>
      <c r="T512" s="175"/>
      <c r="AT512" s="171" t="s">
        <v>1489</v>
      </c>
      <c r="AU512" s="171" t="s">
        <v>90</v>
      </c>
      <c r="AV512" s="12" t="s">
        <v>88</v>
      </c>
      <c r="AW512" s="12" t="s">
        <v>36</v>
      </c>
      <c r="AX512" s="12" t="s">
        <v>81</v>
      </c>
      <c r="AY512" s="171" t="s">
        <v>299</v>
      </c>
    </row>
    <row r="513" spans="2:65" s="12" customFormat="1">
      <c r="B513" s="170"/>
      <c r="D513" s="149" t="s">
        <v>1489</v>
      </c>
      <c r="E513" s="171" t="s">
        <v>1</v>
      </c>
      <c r="F513" s="172" t="s">
        <v>4335</v>
      </c>
      <c r="H513" s="171" t="s">
        <v>1</v>
      </c>
      <c r="I513" s="173"/>
      <c r="L513" s="170"/>
      <c r="M513" s="174"/>
      <c r="T513" s="175"/>
      <c r="AT513" s="171" t="s">
        <v>1489</v>
      </c>
      <c r="AU513" s="171" t="s">
        <v>90</v>
      </c>
      <c r="AV513" s="12" t="s">
        <v>88</v>
      </c>
      <c r="AW513" s="12" t="s">
        <v>36</v>
      </c>
      <c r="AX513" s="12" t="s">
        <v>81</v>
      </c>
      <c r="AY513" s="171" t="s">
        <v>299</v>
      </c>
    </row>
    <row r="514" spans="2:65" s="13" customFormat="1">
      <c r="B514" s="176"/>
      <c r="D514" s="149" t="s">
        <v>1489</v>
      </c>
      <c r="E514" s="177" t="s">
        <v>1</v>
      </c>
      <c r="F514" s="178" t="s">
        <v>4065</v>
      </c>
      <c r="H514" s="179">
        <v>2</v>
      </c>
      <c r="I514" s="180"/>
      <c r="L514" s="176"/>
      <c r="M514" s="181"/>
      <c r="T514" s="182"/>
      <c r="AT514" s="177" t="s">
        <v>1489</v>
      </c>
      <c r="AU514" s="177" t="s">
        <v>90</v>
      </c>
      <c r="AV514" s="13" t="s">
        <v>90</v>
      </c>
      <c r="AW514" s="13" t="s">
        <v>36</v>
      </c>
      <c r="AX514" s="13" t="s">
        <v>81</v>
      </c>
      <c r="AY514" s="177" t="s">
        <v>299</v>
      </c>
    </row>
    <row r="515" spans="2:65" s="14" customFormat="1">
      <c r="B515" s="183"/>
      <c r="D515" s="149" t="s">
        <v>1489</v>
      </c>
      <c r="E515" s="184" t="s">
        <v>1</v>
      </c>
      <c r="F515" s="185" t="s">
        <v>1496</v>
      </c>
      <c r="H515" s="186">
        <v>2</v>
      </c>
      <c r="I515" s="187"/>
      <c r="L515" s="183"/>
      <c r="M515" s="188"/>
      <c r="T515" s="189"/>
      <c r="AT515" s="184" t="s">
        <v>1489</v>
      </c>
      <c r="AU515" s="184" t="s">
        <v>90</v>
      </c>
      <c r="AV515" s="14" t="s">
        <v>318</v>
      </c>
      <c r="AW515" s="14" t="s">
        <v>36</v>
      </c>
      <c r="AX515" s="14" t="s">
        <v>88</v>
      </c>
      <c r="AY515" s="184" t="s">
        <v>299</v>
      </c>
    </row>
    <row r="516" spans="2:65" s="1" customFormat="1" ht="21.75" customHeight="1">
      <c r="B516" s="32"/>
      <c r="C516" s="158" t="s">
        <v>721</v>
      </c>
      <c r="D516" s="158" t="s">
        <v>340</v>
      </c>
      <c r="E516" s="159" t="s">
        <v>4166</v>
      </c>
      <c r="F516" s="160" t="s">
        <v>4167</v>
      </c>
      <c r="G516" s="161" t="s">
        <v>598</v>
      </c>
      <c r="H516" s="162">
        <v>2</v>
      </c>
      <c r="I516" s="163"/>
      <c r="J516" s="164">
        <f>ROUND(I516*H516,2)</f>
        <v>0</v>
      </c>
      <c r="K516" s="160" t="s">
        <v>3585</v>
      </c>
      <c r="L516" s="165"/>
      <c r="M516" s="166" t="s">
        <v>1</v>
      </c>
      <c r="N516" s="167" t="s">
        <v>46</v>
      </c>
      <c r="P516" s="145">
        <f>O516*H516</f>
        <v>0</v>
      </c>
      <c r="Q516" s="145">
        <v>2.5000000000000001E-3</v>
      </c>
      <c r="R516" s="145">
        <f>Q516*H516</f>
        <v>5.0000000000000001E-3</v>
      </c>
      <c r="S516" s="145">
        <v>0</v>
      </c>
      <c r="T516" s="146">
        <f>S516*H516</f>
        <v>0</v>
      </c>
      <c r="AR516" s="147" t="s">
        <v>337</v>
      </c>
      <c r="AT516" s="147" t="s">
        <v>340</v>
      </c>
      <c r="AU516" s="147" t="s">
        <v>90</v>
      </c>
      <c r="AY516" s="17" t="s">
        <v>299</v>
      </c>
      <c r="BE516" s="148">
        <f>IF(N516="základní",J516,0)</f>
        <v>0</v>
      </c>
      <c r="BF516" s="148">
        <f>IF(N516="snížená",J516,0)</f>
        <v>0</v>
      </c>
      <c r="BG516" s="148">
        <f>IF(N516="zákl. přenesená",J516,0)</f>
        <v>0</v>
      </c>
      <c r="BH516" s="148">
        <f>IF(N516="sníž. přenesená",J516,0)</f>
        <v>0</v>
      </c>
      <c r="BI516" s="148">
        <f>IF(N516="nulová",J516,0)</f>
        <v>0</v>
      </c>
      <c r="BJ516" s="17" t="s">
        <v>88</v>
      </c>
      <c r="BK516" s="148">
        <f>ROUND(I516*H516,2)</f>
        <v>0</v>
      </c>
      <c r="BL516" s="17" t="s">
        <v>318</v>
      </c>
      <c r="BM516" s="147" t="s">
        <v>4462</v>
      </c>
    </row>
    <row r="517" spans="2:65" s="12" customFormat="1" ht="20.399999999999999">
      <c r="B517" s="170"/>
      <c r="D517" s="149" t="s">
        <v>1489</v>
      </c>
      <c r="E517" s="171" t="s">
        <v>1</v>
      </c>
      <c r="F517" s="172" t="s">
        <v>4042</v>
      </c>
      <c r="H517" s="171" t="s">
        <v>1</v>
      </c>
      <c r="I517" s="173"/>
      <c r="L517" s="170"/>
      <c r="M517" s="174"/>
      <c r="T517" s="175"/>
      <c r="AT517" s="171" t="s">
        <v>1489</v>
      </c>
      <c r="AU517" s="171" t="s">
        <v>90</v>
      </c>
      <c r="AV517" s="12" t="s">
        <v>88</v>
      </c>
      <c r="AW517" s="12" t="s">
        <v>36</v>
      </c>
      <c r="AX517" s="12" t="s">
        <v>81</v>
      </c>
      <c r="AY517" s="171" t="s">
        <v>299</v>
      </c>
    </row>
    <row r="518" spans="2:65" s="12" customFormat="1">
      <c r="B518" s="170"/>
      <c r="D518" s="149" t="s">
        <v>1489</v>
      </c>
      <c r="E518" s="171" t="s">
        <v>1</v>
      </c>
      <c r="F518" s="172" t="s">
        <v>4335</v>
      </c>
      <c r="H518" s="171" t="s">
        <v>1</v>
      </c>
      <c r="I518" s="173"/>
      <c r="L518" s="170"/>
      <c r="M518" s="174"/>
      <c r="T518" s="175"/>
      <c r="AT518" s="171" t="s">
        <v>1489</v>
      </c>
      <c r="AU518" s="171" t="s">
        <v>90</v>
      </c>
      <c r="AV518" s="12" t="s">
        <v>88</v>
      </c>
      <c r="AW518" s="12" t="s">
        <v>36</v>
      </c>
      <c r="AX518" s="12" t="s">
        <v>81</v>
      </c>
      <c r="AY518" s="171" t="s">
        <v>299</v>
      </c>
    </row>
    <row r="519" spans="2:65" s="13" customFormat="1">
      <c r="B519" s="176"/>
      <c r="D519" s="149" t="s">
        <v>1489</v>
      </c>
      <c r="E519" s="177" t="s">
        <v>1</v>
      </c>
      <c r="F519" s="178" t="s">
        <v>4065</v>
      </c>
      <c r="H519" s="179">
        <v>2</v>
      </c>
      <c r="I519" s="180"/>
      <c r="L519" s="176"/>
      <c r="M519" s="181"/>
      <c r="T519" s="182"/>
      <c r="AT519" s="177" t="s">
        <v>1489</v>
      </c>
      <c r="AU519" s="177" t="s">
        <v>90</v>
      </c>
      <c r="AV519" s="13" t="s">
        <v>90</v>
      </c>
      <c r="AW519" s="13" t="s">
        <v>36</v>
      </c>
      <c r="AX519" s="13" t="s">
        <v>81</v>
      </c>
      <c r="AY519" s="177" t="s">
        <v>299</v>
      </c>
    </row>
    <row r="520" spans="2:65" s="14" customFormat="1">
      <c r="B520" s="183"/>
      <c r="D520" s="149" t="s">
        <v>1489</v>
      </c>
      <c r="E520" s="184" t="s">
        <v>1</v>
      </c>
      <c r="F520" s="185" t="s">
        <v>1496</v>
      </c>
      <c r="H520" s="186">
        <v>2</v>
      </c>
      <c r="I520" s="187"/>
      <c r="L520" s="183"/>
      <c r="M520" s="188"/>
      <c r="T520" s="189"/>
      <c r="AT520" s="184" t="s">
        <v>1489</v>
      </c>
      <c r="AU520" s="184" t="s">
        <v>90</v>
      </c>
      <c r="AV520" s="14" t="s">
        <v>318</v>
      </c>
      <c r="AW520" s="14" t="s">
        <v>36</v>
      </c>
      <c r="AX520" s="14" t="s">
        <v>88</v>
      </c>
      <c r="AY520" s="184" t="s">
        <v>299</v>
      </c>
    </row>
    <row r="521" spans="2:65" s="1" customFormat="1" ht="16.5" customHeight="1">
      <c r="B521" s="32"/>
      <c r="C521" s="136" t="s">
        <v>306</v>
      </c>
      <c r="D521" s="136" t="s">
        <v>302</v>
      </c>
      <c r="E521" s="137" t="s">
        <v>3881</v>
      </c>
      <c r="F521" s="138" t="s">
        <v>4169</v>
      </c>
      <c r="G521" s="139" t="s">
        <v>647</v>
      </c>
      <c r="H521" s="140">
        <v>52.11</v>
      </c>
      <c r="I521" s="141"/>
      <c r="J521" s="142">
        <f>ROUND(I521*H521,2)</f>
        <v>0</v>
      </c>
      <c r="K521" s="138" t="s">
        <v>3585</v>
      </c>
      <c r="L521" s="32"/>
      <c r="M521" s="143" t="s">
        <v>1</v>
      </c>
      <c r="N521" s="144" t="s">
        <v>46</v>
      </c>
      <c r="P521" s="145">
        <f>O521*H521</f>
        <v>0</v>
      </c>
      <c r="Q521" s="145">
        <v>0</v>
      </c>
      <c r="R521" s="145">
        <f>Q521*H521</f>
        <v>0</v>
      </c>
      <c r="S521" s="145">
        <v>0</v>
      </c>
      <c r="T521" s="146">
        <f>S521*H521</f>
        <v>0</v>
      </c>
      <c r="AR521" s="147" t="s">
        <v>318</v>
      </c>
      <c r="AT521" s="147" t="s">
        <v>302</v>
      </c>
      <c r="AU521" s="147" t="s">
        <v>90</v>
      </c>
      <c r="AY521" s="17" t="s">
        <v>299</v>
      </c>
      <c r="BE521" s="148">
        <f>IF(N521="základní",J521,0)</f>
        <v>0</v>
      </c>
      <c r="BF521" s="148">
        <f>IF(N521="snížená",J521,0)</f>
        <v>0</v>
      </c>
      <c r="BG521" s="148">
        <f>IF(N521="zákl. přenesená",J521,0)</f>
        <v>0</v>
      </c>
      <c r="BH521" s="148">
        <f>IF(N521="sníž. přenesená",J521,0)</f>
        <v>0</v>
      </c>
      <c r="BI521" s="148">
        <f>IF(N521="nulová",J521,0)</f>
        <v>0</v>
      </c>
      <c r="BJ521" s="17" t="s">
        <v>88</v>
      </c>
      <c r="BK521" s="148">
        <f>ROUND(I521*H521,2)</f>
        <v>0</v>
      </c>
      <c r="BL521" s="17" t="s">
        <v>318</v>
      </c>
      <c r="BM521" s="147" t="s">
        <v>4463</v>
      </c>
    </row>
    <row r="522" spans="2:65" s="12" customFormat="1">
      <c r="B522" s="170"/>
      <c r="D522" s="149" t="s">
        <v>1489</v>
      </c>
      <c r="E522" s="171" t="s">
        <v>1</v>
      </c>
      <c r="F522" s="172" t="s">
        <v>4335</v>
      </c>
      <c r="H522" s="171" t="s">
        <v>1</v>
      </c>
      <c r="I522" s="173"/>
      <c r="L522" s="170"/>
      <c r="M522" s="174"/>
      <c r="T522" s="175"/>
      <c r="AT522" s="171" t="s">
        <v>1489</v>
      </c>
      <c r="AU522" s="171" t="s">
        <v>90</v>
      </c>
      <c r="AV522" s="12" t="s">
        <v>88</v>
      </c>
      <c r="AW522" s="12" t="s">
        <v>36</v>
      </c>
      <c r="AX522" s="12" t="s">
        <v>81</v>
      </c>
      <c r="AY522" s="171" t="s">
        <v>299</v>
      </c>
    </row>
    <row r="523" spans="2:65" s="13" customFormat="1">
      <c r="B523" s="176"/>
      <c r="D523" s="149" t="s">
        <v>1489</v>
      </c>
      <c r="E523" s="177" t="s">
        <v>1</v>
      </c>
      <c r="F523" s="178" t="s">
        <v>4464</v>
      </c>
      <c r="H523" s="179">
        <v>52.11</v>
      </c>
      <c r="I523" s="180"/>
      <c r="L523" s="176"/>
      <c r="M523" s="181"/>
      <c r="T523" s="182"/>
      <c r="AT523" s="177" t="s">
        <v>1489</v>
      </c>
      <c r="AU523" s="177" t="s">
        <v>90</v>
      </c>
      <c r="AV523" s="13" t="s">
        <v>90</v>
      </c>
      <c r="AW523" s="13" t="s">
        <v>36</v>
      </c>
      <c r="AX523" s="13" t="s">
        <v>81</v>
      </c>
      <c r="AY523" s="177" t="s">
        <v>299</v>
      </c>
    </row>
    <row r="524" spans="2:65" s="14" customFormat="1">
      <c r="B524" s="183"/>
      <c r="D524" s="149" t="s">
        <v>1489</v>
      </c>
      <c r="E524" s="184" t="s">
        <v>1</v>
      </c>
      <c r="F524" s="185" t="s">
        <v>1496</v>
      </c>
      <c r="H524" s="186">
        <v>52.11</v>
      </c>
      <c r="I524" s="187"/>
      <c r="L524" s="183"/>
      <c r="M524" s="188"/>
      <c r="T524" s="189"/>
      <c r="AT524" s="184" t="s">
        <v>1489</v>
      </c>
      <c r="AU524" s="184" t="s">
        <v>90</v>
      </c>
      <c r="AV524" s="14" t="s">
        <v>318</v>
      </c>
      <c r="AW524" s="14" t="s">
        <v>36</v>
      </c>
      <c r="AX524" s="14" t="s">
        <v>88</v>
      </c>
      <c r="AY524" s="184" t="s">
        <v>299</v>
      </c>
    </row>
    <row r="525" spans="2:65" s="1" customFormat="1" ht="21.75" customHeight="1">
      <c r="B525" s="32"/>
      <c r="C525" s="136" t="s">
        <v>728</v>
      </c>
      <c r="D525" s="136" t="s">
        <v>302</v>
      </c>
      <c r="E525" s="137" t="s">
        <v>3788</v>
      </c>
      <c r="F525" s="138" t="s">
        <v>3789</v>
      </c>
      <c r="G525" s="139" t="s">
        <v>647</v>
      </c>
      <c r="H525" s="140">
        <v>112.66</v>
      </c>
      <c r="I525" s="141"/>
      <c r="J525" s="142">
        <f>ROUND(I525*H525,2)</f>
        <v>0</v>
      </c>
      <c r="K525" s="138" t="s">
        <v>3585</v>
      </c>
      <c r="L525" s="32"/>
      <c r="M525" s="143" t="s">
        <v>1</v>
      </c>
      <c r="N525" s="144" t="s">
        <v>46</v>
      </c>
      <c r="P525" s="145">
        <f>O525*H525</f>
        <v>0</v>
      </c>
      <c r="Q525" s="145">
        <v>0</v>
      </c>
      <c r="R525" s="145">
        <f>Q525*H525</f>
        <v>0</v>
      </c>
      <c r="S525" s="145">
        <v>0</v>
      </c>
      <c r="T525" s="146">
        <f>S525*H525</f>
        <v>0</v>
      </c>
      <c r="AR525" s="147" t="s">
        <v>318</v>
      </c>
      <c r="AT525" s="147" t="s">
        <v>302</v>
      </c>
      <c r="AU525" s="147" t="s">
        <v>90</v>
      </c>
      <c r="AY525" s="17" t="s">
        <v>299</v>
      </c>
      <c r="BE525" s="148">
        <f>IF(N525="základní",J525,0)</f>
        <v>0</v>
      </c>
      <c r="BF525" s="148">
        <f>IF(N525="snížená",J525,0)</f>
        <v>0</v>
      </c>
      <c r="BG525" s="148">
        <f>IF(N525="zákl. přenesená",J525,0)</f>
        <v>0</v>
      </c>
      <c r="BH525" s="148">
        <f>IF(N525="sníž. přenesená",J525,0)</f>
        <v>0</v>
      </c>
      <c r="BI525" s="148">
        <f>IF(N525="nulová",J525,0)</f>
        <v>0</v>
      </c>
      <c r="BJ525" s="17" t="s">
        <v>88</v>
      </c>
      <c r="BK525" s="148">
        <f>ROUND(I525*H525,2)</f>
        <v>0</v>
      </c>
      <c r="BL525" s="17" t="s">
        <v>318</v>
      </c>
      <c r="BM525" s="147" t="s">
        <v>4465</v>
      </c>
    </row>
    <row r="526" spans="2:65" s="12" customFormat="1">
      <c r="B526" s="170"/>
      <c r="D526" s="149" t="s">
        <v>1489</v>
      </c>
      <c r="E526" s="171" t="s">
        <v>1</v>
      </c>
      <c r="F526" s="172" t="s">
        <v>4335</v>
      </c>
      <c r="H526" s="171" t="s">
        <v>1</v>
      </c>
      <c r="I526" s="173"/>
      <c r="L526" s="170"/>
      <c r="M526" s="174"/>
      <c r="T526" s="175"/>
      <c r="AT526" s="171" t="s">
        <v>1489</v>
      </c>
      <c r="AU526" s="171" t="s">
        <v>90</v>
      </c>
      <c r="AV526" s="12" t="s">
        <v>88</v>
      </c>
      <c r="AW526" s="12" t="s">
        <v>36</v>
      </c>
      <c r="AX526" s="12" t="s">
        <v>81</v>
      </c>
      <c r="AY526" s="171" t="s">
        <v>299</v>
      </c>
    </row>
    <row r="527" spans="2:65" s="13" customFormat="1">
      <c r="B527" s="176"/>
      <c r="D527" s="149" t="s">
        <v>1489</v>
      </c>
      <c r="E527" s="177" t="s">
        <v>1</v>
      </c>
      <c r="F527" s="178" t="s">
        <v>4466</v>
      </c>
      <c r="H527" s="179">
        <v>112.66</v>
      </c>
      <c r="I527" s="180"/>
      <c r="L527" s="176"/>
      <c r="M527" s="181"/>
      <c r="T527" s="182"/>
      <c r="AT527" s="177" t="s">
        <v>1489</v>
      </c>
      <c r="AU527" s="177" t="s">
        <v>90</v>
      </c>
      <c r="AV527" s="13" t="s">
        <v>90</v>
      </c>
      <c r="AW527" s="13" t="s">
        <v>36</v>
      </c>
      <c r="AX527" s="13" t="s">
        <v>81</v>
      </c>
      <c r="AY527" s="177" t="s">
        <v>299</v>
      </c>
    </row>
    <row r="528" spans="2:65" s="14" customFormat="1">
      <c r="B528" s="183"/>
      <c r="D528" s="149" t="s">
        <v>1489</v>
      </c>
      <c r="E528" s="184" t="s">
        <v>1</v>
      </c>
      <c r="F528" s="185" t="s">
        <v>1496</v>
      </c>
      <c r="H528" s="186">
        <v>112.66</v>
      </c>
      <c r="I528" s="187"/>
      <c r="L528" s="183"/>
      <c r="M528" s="188"/>
      <c r="T528" s="189"/>
      <c r="AT528" s="184" t="s">
        <v>1489</v>
      </c>
      <c r="AU528" s="184" t="s">
        <v>90</v>
      </c>
      <c r="AV528" s="14" t="s">
        <v>318</v>
      </c>
      <c r="AW528" s="14" t="s">
        <v>36</v>
      </c>
      <c r="AX528" s="14" t="s">
        <v>88</v>
      </c>
      <c r="AY528" s="184" t="s">
        <v>299</v>
      </c>
    </row>
    <row r="529" spans="2:65" s="1" customFormat="1" ht="24.15" customHeight="1">
      <c r="B529" s="32"/>
      <c r="C529" s="136" t="s">
        <v>732</v>
      </c>
      <c r="D529" s="136" t="s">
        <v>302</v>
      </c>
      <c r="E529" s="137" t="s">
        <v>3792</v>
      </c>
      <c r="F529" s="138" t="s">
        <v>3793</v>
      </c>
      <c r="G529" s="139" t="s">
        <v>647</v>
      </c>
      <c r="H529" s="140">
        <v>164.77</v>
      </c>
      <c r="I529" s="141"/>
      <c r="J529" s="142">
        <f>ROUND(I529*H529,2)</f>
        <v>0</v>
      </c>
      <c r="K529" s="138" t="s">
        <v>3585</v>
      </c>
      <c r="L529" s="32"/>
      <c r="M529" s="143" t="s">
        <v>1</v>
      </c>
      <c r="N529" s="144" t="s">
        <v>46</v>
      </c>
      <c r="P529" s="145">
        <f>O529*H529</f>
        <v>0</v>
      </c>
      <c r="Q529" s="145">
        <v>0</v>
      </c>
      <c r="R529" s="145">
        <f>Q529*H529</f>
        <v>0</v>
      </c>
      <c r="S529" s="145">
        <v>0</v>
      </c>
      <c r="T529" s="146">
        <f>S529*H529</f>
        <v>0</v>
      </c>
      <c r="AR529" s="147" t="s">
        <v>318</v>
      </c>
      <c r="AT529" s="147" t="s">
        <v>302</v>
      </c>
      <c r="AU529" s="147" t="s">
        <v>90</v>
      </c>
      <c r="AY529" s="17" t="s">
        <v>299</v>
      </c>
      <c r="BE529" s="148">
        <f>IF(N529="základní",J529,0)</f>
        <v>0</v>
      </c>
      <c r="BF529" s="148">
        <f>IF(N529="snížená",J529,0)</f>
        <v>0</v>
      </c>
      <c r="BG529" s="148">
        <f>IF(N529="zákl. přenesená",J529,0)</f>
        <v>0</v>
      </c>
      <c r="BH529" s="148">
        <f>IF(N529="sníž. přenesená",J529,0)</f>
        <v>0</v>
      </c>
      <c r="BI529" s="148">
        <f>IF(N529="nulová",J529,0)</f>
        <v>0</v>
      </c>
      <c r="BJ529" s="17" t="s">
        <v>88</v>
      </c>
      <c r="BK529" s="148">
        <f>ROUND(I529*H529,2)</f>
        <v>0</v>
      </c>
      <c r="BL529" s="17" t="s">
        <v>318</v>
      </c>
      <c r="BM529" s="147" t="s">
        <v>4467</v>
      </c>
    </row>
    <row r="530" spans="2:65" s="12" customFormat="1">
      <c r="B530" s="170"/>
      <c r="D530" s="149" t="s">
        <v>1489</v>
      </c>
      <c r="E530" s="171" t="s">
        <v>1</v>
      </c>
      <c r="F530" s="172" t="s">
        <v>4335</v>
      </c>
      <c r="H530" s="171" t="s">
        <v>1</v>
      </c>
      <c r="I530" s="173"/>
      <c r="L530" s="170"/>
      <c r="M530" s="174"/>
      <c r="T530" s="175"/>
      <c r="AT530" s="171" t="s">
        <v>1489</v>
      </c>
      <c r="AU530" s="171" t="s">
        <v>90</v>
      </c>
      <c r="AV530" s="12" t="s">
        <v>88</v>
      </c>
      <c r="AW530" s="12" t="s">
        <v>36</v>
      </c>
      <c r="AX530" s="12" t="s">
        <v>81</v>
      </c>
      <c r="AY530" s="171" t="s">
        <v>299</v>
      </c>
    </row>
    <row r="531" spans="2:65" s="13" customFormat="1">
      <c r="B531" s="176"/>
      <c r="D531" s="149" t="s">
        <v>1489</v>
      </c>
      <c r="E531" s="177" t="s">
        <v>1</v>
      </c>
      <c r="F531" s="178" t="s">
        <v>4464</v>
      </c>
      <c r="H531" s="179">
        <v>52.11</v>
      </c>
      <c r="I531" s="180"/>
      <c r="L531" s="176"/>
      <c r="M531" s="181"/>
      <c r="T531" s="182"/>
      <c r="AT531" s="177" t="s">
        <v>1489</v>
      </c>
      <c r="AU531" s="177" t="s">
        <v>90</v>
      </c>
      <c r="AV531" s="13" t="s">
        <v>90</v>
      </c>
      <c r="AW531" s="13" t="s">
        <v>36</v>
      </c>
      <c r="AX531" s="13" t="s">
        <v>81</v>
      </c>
      <c r="AY531" s="177" t="s">
        <v>299</v>
      </c>
    </row>
    <row r="532" spans="2:65" s="13" customFormat="1">
      <c r="B532" s="176"/>
      <c r="D532" s="149" t="s">
        <v>1489</v>
      </c>
      <c r="E532" s="177" t="s">
        <v>1</v>
      </c>
      <c r="F532" s="178" t="s">
        <v>4466</v>
      </c>
      <c r="H532" s="179">
        <v>112.66</v>
      </c>
      <c r="I532" s="180"/>
      <c r="L532" s="176"/>
      <c r="M532" s="181"/>
      <c r="T532" s="182"/>
      <c r="AT532" s="177" t="s">
        <v>1489</v>
      </c>
      <c r="AU532" s="177" t="s">
        <v>90</v>
      </c>
      <c r="AV532" s="13" t="s">
        <v>90</v>
      </c>
      <c r="AW532" s="13" t="s">
        <v>36</v>
      </c>
      <c r="AX532" s="13" t="s">
        <v>81</v>
      </c>
      <c r="AY532" s="177" t="s">
        <v>299</v>
      </c>
    </row>
    <row r="533" spans="2:65" s="14" customFormat="1">
      <c r="B533" s="183"/>
      <c r="D533" s="149" t="s">
        <v>1489</v>
      </c>
      <c r="E533" s="184" t="s">
        <v>1</v>
      </c>
      <c r="F533" s="185" t="s">
        <v>1496</v>
      </c>
      <c r="H533" s="186">
        <v>164.77</v>
      </c>
      <c r="I533" s="187"/>
      <c r="L533" s="183"/>
      <c r="M533" s="188"/>
      <c r="T533" s="189"/>
      <c r="AT533" s="184" t="s">
        <v>1489</v>
      </c>
      <c r="AU533" s="184" t="s">
        <v>90</v>
      </c>
      <c r="AV533" s="14" t="s">
        <v>318</v>
      </c>
      <c r="AW533" s="14" t="s">
        <v>36</v>
      </c>
      <c r="AX533" s="14" t="s">
        <v>88</v>
      </c>
      <c r="AY533" s="184" t="s">
        <v>299</v>
      </c>
    </row>
    <row r="534" spans="2:65" s="1" customFormat="1" ht="24.15" customHeight="1">
      <c r="B534" s="32"/>
      <c r="C534" s="136" t="s">
        <v>736</v>
      </c>
      <c r="D534" s="136" t="s">
        <v>302</v>
      </c>
      <c r="E534" s="137" t="s">
        <v>1746</v>
      </c>
      <c r="F534" s="138" t="s">
        <v>1747</v>
      </c>
      <c r="G534" s="139" t="s">
        <v>598</v>
      </c>
      <c r="H534" s="140">
        <v>2</v>
      </c>
      <c r="I534" s="141"/>
      <c r="J534" s="142">
        <f>ROUND(I534*H534,2)</f>
        <v>0</v>
      </c>
      <c r="K534" s="138" t="s">
        <v>3585</v>
      </c>
      <c r="L534" s="32"/>
      <c r="M534" s="143" t="s">
        <v>1</v>
      </c>
      <c r="N534" s="144" t="s">
        <v>46</v>
      </c>
      <c r="P534" s="145">
        <f>O534*H534</f>
        <v>0</v>
      </c>
      <c r="Q534" s="145">
        <v>0.45937</v>
      </c>
      <c r="R534" s="145">
        <f>Q534*H534</f>
        <v>0.91874</v>
      </c>
      <c r="S534" s="145">
        <v>0</v>
      </c>
      <c r="T534" s="146">
        <f>S534*H534</f>
        <v>0</v>
      </c>
      <c r="AR534" s="147" t="s">
        <v>318</v>
      </c>
      <c r="AT534" s="147" t="s">
        <v>302</v>
      </c>
      <c r="AU534" s="147" t="s">
        <v>90</v>
      </c>
      <c r="AY534" s="17" t="s">
        <v>299</v>
      </c>
      <c r="BE534" s="148">
        <f>IF(N534="základní",J534,0)</f>
        <v>0</v>
      </c>
      <c r="BF534" s="148">
        <f>IF(N534="snížená",J534,0)</f>
        <v>0</v>
      </c>
      <c r="BG534" s="148">
        <f>IF(N534="zákl. přenesená",J534,0)</f>
        <v>0</v>
      </c>
      <c r="BH534" s="148">
        <f>IF(N534="sníž. přenesená",J534,0)</f>
        <v>0</v>
      </c>
      <c r="BI534" s="148">
        <f>IF(N534="nulová",J534,0)</f>
        <v>0</v>
      </c>
      <c r="BJ534" s="17" t="s">
        <v>88</v>
      </c>
      <c r="BK534" s="148">
        <f>ROUND(I534*H534,2)</f>
        <v>0</v>
      </c>
      <c r="BL534" s="17" t="s">
        <v>318</v>
      </c>
      <c r="BM534" s="147" t="s">
        <v>4468</v>
      </c>
    </row>
    <row r="535" spans="2:65" s="12" customFormat="1">
      <c r="B535" s="170"/>
      <c r="D535" s="149" t="s">
        <v>1489</v>
      </c>
      <c r="E535" s="171" t="s">
        <v>1</v>
      </c>
      <c r="F535" s="172" t="s">
        <v>4335</v>
      </c>
      <c r="H535" s="171" t="s">
        <v>1</v>
      </c>
      <c r="I535" s="173"/>
      <c r="L535" s="170"/>
      <c r="M535" s="174"/>
      <c r="T535" s="175"/>
      <c r="AT535" s="171" t="s">
        <v>1489</v>
      </c>
      <c r="AU535" s="171" t="s">
        <v>90</v>
      </c>
      <c r="AV535" s="12" t="s">
        <v>88</v>
      </c>
      <c r="AW535" s="12" t="s">
        <v>36</v>
      </c>
      <c r="AX535" s="12" t="s">
        <v>81</v>
      </c>
      <c r="AY535" s="171" t="s">
        <v>299</v>
      </c>
    </row>
    <row r="536" spans="2:65" s="13" customFormat="1">
      <c r="B536" s="176"/>
      <c r="D536" s="149" t="s">
        <v>1489</v>
      </c>
      <c r="E536" s="177" t="s">
        <v>1</v>
      </c>
      <c r="F536" s="178" t="s">
        <v>4065</v>
      </c>
      <c r="H536" s="179">
        <v>2</v>
      </c>
      <c r="I536" s="180"/>
      <c r="L536" s="176"/>
      <c r="M536" s="181"/>
      <c r="T536" s="182"/>
      <c r="AT536" s="177" t="s">
        <v>1489</v>
      </c>
      <c r="AU536" s="177" t="s">
        <v>90</v>
      </c>
      <c r="AV536" s="13" t="s">
        <v>90</v>
      </c>
      <c r="AW536" s="13" t="s">
        <v>36</v>
      </c>
      <c r="AX536" s="13" t="s">
        <v>81</v>
      </c>
      <c r="AY536" s="177" t="s">
        <v>299</v>
      </c>
    </row>
    <row r="537" spans="2:65" s="14" customFormat="1">
      <c r="B537" s="183"/>
      <c r="D537" s="149" t="s">
        <v>1489</v>
      </c>
      <c r="E537" s="184" t="s">
        <v>1</v>
      </c>
      <c r="F537" s="185" t="s">
        <v>1496</v>
      </c>
      <c r="H537" s="186">
        <v>2</v>
      </c>
      <c r="I537" s="187"/>
      <c r="L537" s="183"/>
      <c r="M537" s="188"/>
      <c r="T537" s="189"/>
      <c r="AT537" s="184" t="s">
        <v>1489</v>
      </c>
      <c r="AU537" s="184" t="s">
        <v>90</v>
      </c>
      <c r="AV537" s="14" t="s">
        <v>318</v>
      </c>
      <c r="AW537" s="14" t="s">
        <v>36</v>
      </c>
      <c r="AX537" s="14" t="s">
        <v>88</v>
      </c>
      <c r="AY537" s="184" t="s">
        <v>299</v>
      </c>
    </row>
    <row r="538" spans="2:65" s="1" customFormat="1" ht="16.5" customHeight="1">
      <c r="B538" s="32"/>
      <c r="C538" s="136" t="s">
        <v>740</v>
      </c>
      <c r="D538" s="136" t="s">
        <v>302</v>
      </c>
      <c r="E538" s="137" t="s">
        <v>3808</v>
      </c>
      <c r="F538" s="138" t="s">
        <v>3809</v>
      </c>
      <c r="G538" s="139" t="s">
        <v>647</v>
      </c>
      <c r="H538" s="140">
        <v>164.77</v>
      </c>
      <c r="I538" s="141"/>
      <c r="J538" s="142">
        <f>ROUND(I538*H538,2)</f>
        <v>0</v>
      </c>
      <c r="K538" s="138" t="s">
        <v>3585</v>
      </c>
      <c r="L538" s="32"/>
      <c r="M538" s="143" t="s">
        <v>1</v>
      </c>
      <c r="N538" s="144" t="s">
        <v>46</v>
      </c>
      <c r="P538" s="145">
        <f>O538*H538</f>
        <v>0</v>
      </c>
      <c r="Q538" s="145">
        <v>1.9000000000000001E-4</v>
      </c>
      <c r="R538" s="145">
        <f>Q538*H538</f>
        <v>3.1306300000000002E-2</v>
      </c>
      <c r="S538" s="145">
        <v>0</v>
      </c>
      <c r="T538" s="146">
        <f>S538*H538</f>
        <v>0</v>
      </c>
      <c r="AR538" s="147" t="s">
        <v>318</v>
      </c>
      <c r="AT538" s="147" t="s">
        <v>302</v>
      </c>
      <c r="AU538" s="147" t="s">
        <v>90</v>
      </c>
      <c r="AY538" s="17" t="s">
        <v>299</v>
      </c>
      <c r="BE538" s="148">
        <f>IF(N538="základní",J538,0)</f>
        <v>0</v>
      </c>
      <c r="BF538" s="148">
        <f>IF(N538="snížená",J538,0)</f>
        <v>0</v>
      </c>
      <c r="BG538" s="148">
        <f>IF(N538="zákl. přenesená",J538,0)</f>
        <v>0</v>
      </c>
      <c r="BH538" s="148">
        <f>IF(N538="sníž. přenesená",J538,0)</f>
        <v>0</v>
      </c>
      <c r="BI538" s="148">
        <f>IF(N538="nulová",J538,0)</f>
        <v>0</v>
      </c>
      <c r="BJ538" s="17" t="s">
        <v>88</v>
      </c>
      <c r="BK538" s="148">
        <f>ROUND(I538*H538,2)</f>
        <v>0</v>
      </c>
      <c r="BL538" s="17" t="s">
        <v>318</v>
      </c>
      <c r="BM538" s="147" t="s">
        <v>4469</v>
      </c>
    </row>
    <row r="539" spans="2:65" s="12" customFormat="1" ht="20.399999999999999">
      <c r="B539" s="170"/>
      <c r="D539" s="149" t="s">
        <v>1489</v>
      </c>
      <c r="E539" s="171" t="s">
        <v>1</v>
      </c>
      <c r="F539" s="172" t="s">
        <v>4178</v>
      </c>
      <c r="H539" s="171" t="s">
        <v>1</v>
      </c>
      <c r="I539" s="173"/>
      <c r="L539" s="170"/>
      <c r="M539" s="174"/>
      <c r="T539" s="175"/>
      <c r="AT539" s="171" t="s">
        <v>1489</v>
      </c>
      <c r="AU539" s="171" t="s">
        <v>90</v>
      </c>
      <c r="AV539" s="12" t="s">
        <v>88</v>
      </c>
      <c r="AW539" s="12" t="s">
        <v>36</v>
      </c>
      <c r="AX539" s="12" t="s">
        <v>81</v>
      </c>
      <c r="AY539" s="171" t="s">
        <v>299</v>
      </c>
    </row>
    <row r="540" spans="2:65" s="12" customFormat="1">
      <c r="B540" s="170"/>
      <c r="D540" s="149" t="s">
        <v>1489</v>
      </c>
      <c r="E540" s="171" t="s">
        <v>1</v>
      </c>
      <c r="F540" s="172" t="s">
        <v>4335</v>
      </c>
      <c r="H540" s="171" t="s">
        <v>1</v>
      </c>
      <c r="I540" s="173"/>
      <c r="L540" s="170"/>
      <c r="M540" s="174"/>
      <c r="T540" s="175"/>
      <c r="AT540" s="171" t="s">
        <v>1489</v>
      </c>
      <c r="AU540" s="171" t="s">
        <v>90</v>
      </c>
      <c r="AV540" s="12" t="s">
        <v>88</v>
      </c>
      <c r="AW540" s="12" t="s">
        <v>36</v>
      </c>
      <c r="AX540" s="12" t="s">
        <v>81</v>
      </c>
      <c r="AY540" s="171" t="s">
        <v>299</v>
      </c>
    </row>
    <row r="541" spans="2:65" s="13" customFormat="1">
      <c r="B541" s="176"/>
      <c r="D541" s="149" t="s">
        <v>1489</v>
      </c>
      <c r="E541" s="177" t="s">
        <v>1</v>
      </c>
      <c r="F541" s="178" t="s">
        <v>4470</v>
      </c>
      <c r="H541" s="179">
        <v>164.77</v>
      </c>
      <c r="I541" s="180"/>
      <c r="L541" s="176"/>
      <c r="M541" s="181"/>
      <c r="T541" s="182"/>
      <c r="AT541" s="177" t="s">
        <v>1489</v>
      </c>
      <c r="AU541" s="177" t="s">
        <v>90</v>
      </c>
      <c r="AV541" s="13" t="s">
        <v>90</v>
      </c>
      <c r="AW541" s="13" t="s">
        <v>36</v>
      </c>
      <c r="AX541" s="13" t="s">
        <v>81</v>
      </c>
      <c r="AY541" s="177" t="s">
        <v>299</v>
      </c>
    </row>
    <row r="542" spans="2:65" s="14" customFormat="1">
      <c r="B542" s="183"/>
      <c r="D542" s="149" t="s">
        <v>1489</v>
      </c>
      <c r="E542" s="184" t="s">
        <v>1</v>
      </c>
      <c r="F542" s="185" t="s">
        <v>1496</v>
      </c>
      <c r="H542" s="186">
        <v>164.77</v>
      </c>
      <c r="I542" s="187"/>
      <c r="L542" s="183"/>
      <c r="M542" s="188"/>
      <c r="T542" s="189"/>
      <c r="AT542" s="184" t="s">
        <v>1489</v>
      </c>
      <c r="AU542" s="184" t="s">
        <v>90</v>
      </c>
      <c r="AV542" s="14" t="s">
        <v>318</v>
      </c>
      <c r="AW542" s="14" t="s">
        <v>36</v>
      </c>
      <c r="AX542" s="14" t="s">
        <v>88</v>
      </c>
      <c r="AY542" s="184" t="s">
        <v>299</v>
      </c>
    </row>
    <row r="543" spans="2:65" s="1" customFormat="1" ht="16.5" customHeight="1">
      <c r="B543" s="32"/>
      <c r="C543" s="136" t="s">
        <v>745</v>
      </c>
      <c r="D543" s="136" t="s">
        <v>302</v>
      </c>
      <c r="E543" s="137" t="s">
        <v>3811</v>
      </c>
      <c r="F543" s="138" t="s">
        <v>4180</v>
      </c>
      <c r="G543" s="139" t="s">
        <v>647</v>
      </c>
      <c r="H543" s="140">
        <v>164.77</v>
      </c>
      <c r="I543" s="141"/>
      <c r="J543" s="142">
        <f>ROUND(I543*H543,2)</f>
        <v>0</v>
      </c>
      <c r="K543" s="138" t="s">
        <v>3585</v>
      </c>
      <c r="L543" s="32"/>
      <c r="M543" s="143" t="s">
        <v>1</v>
      </c>
      <c r="N543" s="144" t="s">
        <v>46</v>
      </c>
      <c r="P543" s="145">
        <f>O543*H543</f>
        <v>0</v>
      </c>
      <c r="Q543" s="145">
        <v>6.9999999999999994E-5</v>
      </c>
      <c r="R543" s="145">
        <f>Q543*H543</f>
        <v>1.15339E-2</v>
      </c>
      <c r="S543" s="145">
        <v>0</v>
      </c>
      <c r="T543" s="146">
        <f>S543*H543</f>
        <v>0</v>
      </c>
      <c r="AR543" s="147" t="s">
        <v>318</v>
      </c>
      <c r="AT543" s="147" t="s">
        <v>302</v>
      </c>
      <c r="AU543" s="147" t="s">
        <v>90</v>
      </c>
      <c r="AY543" s="17" t="s">
        <v>299</v>
      </c>
      <c r="BE543" s="148">
        <f>IF(N543="základní",J543,0)</f>
        <v>0</v>
      </c>
      <c r="BF543" s="148">
        <f>IF(N543="snížená",J543,0)</f>
        <v>0</v>
      </c>
      <c r="BG543" s="148">
        <f>IF(N543="zákl. přenesená",J543,0)</f>
        <v>0</v>
      </c>
      <c r="BH543" s="148">
        <f>IF(N543="sníž. přenesená",J543,0)</f>
        <v>0</v>
      </c>
      <c r="BI543" s="148">
        <f>IF(N543="nulová",J543,0)</f>
        <v>0</v>
      </c>
      <c r="BJ543" s="17" t="s">
        <v>88</v>
      </c>
      <c r="BK543" s="148">
        <f>ROUND(I543*H543,2)</f>
        <v>0</v>
      </c>
      <c r="BL543" s="17" t="s">
        <v>318</v>
      </c>
      <c r="BM543" s="147" t="s">
        <v>4471</v>
      </c>
    </row>
    <row r="544" spans="2:65" s="12" customFormat="1" ht="20.399999999999999">
      <c r="B544" s="170"/>
      <c r="D544" s="149" t="s">
        <v>1489</v>
      </c>
      <c r="E544" s="171" t="s">
        <v>1</v>
      </c>
      <c r="F544" s="172" t="s">
        <v>4178</v>
      </c>
      <c r="H544" s="171" t="s">
        <v>1</v>
      </c>
      <c r="I544" s="173"/>
      <c r="L544" s="170"/>
      <c r="M544" s="174"/>
      <c r="T544" s="175"/>
      <c r="AT544" s="171" t="s">
        <v>1489</v>
      </c>
      <c r="AU544" s="171" t="s">
        <v>90</v>
      </c>
      <c r="AV544" s="12" t="s">
        <v>88</v>
      </c>
      <c r="AW544" s="12" t="s">
        <v>36</v>
      </c>
      <c r="AX544" s="12" t="s">
        <v>81</v>
      </c>
      <c r="AY544" s="171" t="s">
        <v>299</v>
      </c>
    </row>
    <row r="545" spans="2:65" s="12" customFormat="1">
      <c r="B545" s="170"/>
      <c r="D545" s="149" t="s">
        <v>1489</v>
      </c>
      <c r="E545" s="171" t="s">
        <v>1</v>
      </c>
      <c r="F545" s="172" t="s">
        <v>4335</v>
      </c>
      <c r="H545" s="171" t="s">
        <v>1</v>
      </c>
      <c r="I545" s="173"/>
      <c r="L545" s="170"/>
      <c r="M545" s="174"/>
      <c r="T545" s="175"/>
      <c r="AT545" s="171" t="s">
        <v>1489</v>
      </c>
      <c r="AU545" s="171" t="s">
        <v>90</v>
      </c>
      <c r="AV545" s="12" t="s">
        <v>88</v>
      </c>
      <c r="AW545" s="12" t="s">
        <v>36</v>
      </c>
      <c r="AX545" s="12" t="s">
        <v>81</v>
      </c>
      <c r="AY545" s="171" t="s">
        <v>299</v>
      </c>
    </row>
    <row r="546" spans="2:65" s="13" customFormat="1">
      <c r="B546" s="176"/>
      <c r="D546" s="149" t="s">
        <v>1489</v>
      </c>
      <c r="E546" s="177" t="s">
        <v>1</v>
      </c>
      <c r="F546" s="178" t="s">
        <v>4470</v>
      </c>
      <c r="H546" s="179">
        <v>164.77</v>
      </c>
      <c r="I546" s="180"/>
      <c r="L546" s="176"/>
      <c r="M546" s="181"/>
      <c r="T546" s="182"/>
      <c r="AT546" s="177" t="s">
        <v>1489</v>
      </c>
      <c r="AU546" s="177" t="s">
        <v>90</v>
      </c>
      <c r="AV546" s="13" t="s">
        <v>90</v>
      </c>
      <c r="AW546" s="13" t="s">
        <v>36</v>
      </c>
      <c r="AX546" s="13" t="s">
        <v>81</v>
      </c>
      <c r="AY546" s="177" t="s">
        <v>299</v>
      </c>
    </row>
    <row r="547" spans="2:65" s="14" customFormat="1">
      <c r="B547" s="183"/>
      <c r="D547" s="149" t="s">
        <v>1489</v>
      </c>
      <c r="E547" s="184" t="s">
        <v>1</v>
      </c>
      <c r="F547" s="185" t="s">
        <v>1496</v>
      </c>
      <c r="H547" s="186">
        <v>164.77</v>
      </c>
      <c r="I547" s="187"/>
      <c r="L547" s="183"/>
      <c r="M547" s="188"/>
      <c r="T547" s="189"/>
      <c r="AT547" s="184" t="s">
        <v>1489</v>
      </c>
      <c r="AU547" s="184" t="s">
        <v>90</v>
      </c>
      <c r="AV547" s="14" t="s">
        <v>318</v>
      </c>
      <c r="AW547" s="14" t="s">
        <v>36</v>
      </c>
      <c r="AX547" s="14" t="s">
        <v>88</v>
      </c>
      <c r="AY547" s="184" t="s">
        <v>299</v>
      </c>
    </row>
    <row r="548" spans="2:65" s="11" customFormat="1" ht="22.95" customHeight="1">
      <c r="B548" s="124"/>
      <c r="D548" s="125" t="s">
        <v>80</v>
      </c>
      <c r="E548" s="134" t="s">
        <v>1789</v>
      </c>
      <c r="F548" s="134" t="s">
        <v>1790</v>
      </c>
      <c r="I548" s="127"/>
      <c r="J548" s="135">
        <f>BK548</f>
        <v>0</v>
      </c>
      <c r="L548" s="124"/>
      <c r="M548" s="129"/>
      <c r="P548" s="130">
        <f>P549</f>
        <v>0</v>
      </c>
      <c r="R548" s="130">
        <f>R549</f>
        <v>0</v>
      </c>
      <c r="T548" s="131">
        <f>T549</f>
        <v>0</v>
      </c>
      <c r="AR548" s="125" t="s">
        <v>88</v>
      </c>
      <c r="AT548" s="132" t="s">
        <v>80</v>
      </c>
      <c r="AU548" s="132" t="s">
        <v>88</v>
      </c>
      <c r="AY548" s="125" t="s">
        <v>299</v>
      </c>
      <c r="BK548" s="133">
        <f>BK549</f>
        <v>0</v>
      </c>
    </row>
    <row r="549" spans="2:65" s="1" customFormat="1" ht="24.15" customHeight="1">
      <c r="B549" s="32"/>
      <c r="C549" s="136" t="s">
        <v>749</v>
      </c>
      <c r="D549" s="136" t="s">
        <v>302</v>
      </c>
      <c r="E549" s="137" t="s">
        <v>1791</v>
      </c>
      <c r="F549" s="138" t="s">
        <v>1792</v>
      </c>
      <c r="G549" s="139" t="s">
        <v>1636</v>
      </c>
      <c r="H549" s="140">
        <v>117.337</v>
      </c>
      <c r="I549" s="141"/>
      <c r="J549" s="142">
        <f>ROUND(I549*H549,2)</f>
        <v>0</v>
      </c>
      <c r="K549" s="138" t="s">
        <v>3585</v>
      </c>
      <c r="L549" s="32"/>
      <c r="M549" s="143" t="s">
        <v>1</v>
      </c>
      <c r="N549" s="144" t="s">
        <v>46</v>
      </c>
      <c r="P549" s="145">
        <f>O549*H549</f>
        <v>0</v>
      </c>
      <c r="Q549" s="145">
        <v>0</v>
      </c>
      <c r="R549" s="145">
        <f>Q549*H549</f>
        <v>0</v>
      </c>
      <c r="S549" s="145">
        <v>0</v>
      </c>
      <c r="T549" s="146">
        <f>S549*H549</f>
        <v>0</v>
      </c>
      <c r="AR549" s="147" t="s">
        <v>318</v>
      </c>
      <c r="AT549" s="147" t="s">
        <v>302</v>
      </c>
      <c r="AU549" s="147" t="s">
        <v>90</v>
      </c>
      <c r="AY549" s="17" t="s">
        <v>299</v>
      </c>
      <c r="BE549" s="148">
        <f>IF(N549="základní",J549,0)</f>
        <v>0</v>
      </c>
      <c r="BF549" s="148">
        <f>IF(N549="snížená",J549,0)</f>
        <v>0</v>
      </c>
      <c r="BG549" s="148">
        <f>IF(N549="zákl. přenesená",J549,0)</f>
        <v>0</v>
      </c>
      <c r="BH549" s="148">
        <f>IF(N549="sníž. přenesená",J549,0)</f>
        <v>0</v>
      </c>
      <c r="BI549" s="148">
        <f>IF(N549="nulová",J549,0)</f>
        <v>0</v>
      </c>
      <c r="BJ549" s="17" t="s">
        <v>88</v>
      </c>
      <c r="BK549" s="148">
        <f>ROUND(I549*H549,2)</f>
        <v>0</v>
      </c>
      <c r="BL549" s="17" t="s">
        <v>318</v>
      </c>
      <c r="BM549" s="147" t="s">
        <v>4472</v>
      </c>
    </row>
    <row r="550" spans="2:65" s="11" customFormat="1" ht="25.95" customHeight="1">
      <c r="B550" s="124"/>
      <c r="D550" s="125" t="s">
        <v>80</v>
      </c>
      <c r="E550" s="126" t="s">
        <v>340</v>
      </c>
      <c r="F550" s="126" t="s">
        <v>4183</v>
      </c>
      <c r="I550" s="127"/>
      <c r="J550" s="128">
        <f>BK550</f>
        <v>0</v>
      </c>
      <c r="L550" s="124"/>
      <c r="M550" s="129"/>
      <c r="P550" s="130">
        <f>P551</f>
        <v>0</v>
      </c>
      <c r="R550" s="130">
        <f>R551</f>
        <v>0</v>
      </c>
      <c r="T550" s="131">
        <f>T551</f>
        <v>0</v>
      </c>
      <c r="AR550" s="125" t="s">
        <v>298</v>
      </c>
      <c r="AT550" s="132" t="s">
        <v>80</v>
      </c>
      <c r="AU550" s="132" t="s">
        <v>81</v>
      </c>
      <c r="AY550" s="125" t="s">
        <v>299</v>
      </c>
      <c r="BK550" s="133">
        <f>BK551</f>
        <v>0</v>
      </c>
    </row>
    <row r="551" spans="2:65" s="11" customFormat="1" ht="22.95" customHeight="1">
      <c r="B551" s="124"/>
      <c r="D551" s="125" t="s">
        <v>80</v>
      </c>
      <c r="E551" s="134" t="s">
        <v>4196</v>
      </c>
      <c r="F551" s="134" t="s">
        <v>4197</v>
      </c>
      <c r="I551" s="127"/>
      <c r="J551" s="135">
        <f>BK551</f>
        <v>0</v>
      </c>
      <c r="L551" s="124"/>
      <c r="M551" s="129"/>
      <c r="P551" s="130">
        <f>SUM(P552:P555)</f>
        <v>0</v>
      </c>
      <c r="R551" s="130">
        <f>SUM(R552:R555)</f>
        <v>0</v>
      </c>
      <c r="T551" s="131">
        <f>SUM(T552:T555)</f>
        <v>0</v>
      </c>
      <c r="AR551" s="125" t="s">
        <v>298</v>
      </c>
      <c r="AT551" s="132" t="s">
        <v>80</v>
      </c>
      <c r="AU551" s="132" t="s">
        <v>88</v>
      </c>
      <c r="AY551" s="125" t="s">
        <v>299</v>
      </c>
      <c r="BK551" s="133">
        <f>SUM(BK552:BK555)</f>
        <v>0</v>
      </c>
    </row>
    <row r="552" spans="2:65" s="1" customFormat="1" ht="24.15" customHeight="1">
      <c r="B552" s="32"/>
      <c r="C552" s="136" t="s">
        <v>753</v>
      </c>
      <c r="D552" s="136" t="s">
        <v>302</v>
      </c>
      <c r="E552" s="137" t="s">
        <v>4198</v>
      </c>
      <c r="F552" s="138" t="s">
        <v>4199</v>
      </c>
      <c r="G552" s="139" t="s">
        <v>647</v>
      </c>
      <c r="H552" s="140">
        <v>1.9</v>
      </c>
      <c r="I552" s="141"/>
      <c r="J552" s="142">
        <f>ROUND(I552*H552,2)</f>
        <v>0</v>
      </c>
      <c r="K552" s="138" t="s">
        <v>1</v>
      </c>
      <c r="L552" s="32"/>
      <c r="M552" s="143" t="s">
        <v>1</v>
      </c>
      <c r="N552" s="144" t="s">
        <v>46</v>
      </c>
      <c r="P552" s="145">
        <f>O552*H552</f>
        <v>0</v>
      </c>
      <c r="Q552" s="145">
        <v>0</v>
      </c>
      <c r="R552" s="145">
        <f>Q552*H552</f>
        <v>0</v>
      </c>
      <c r="S552" s="145">
        <v>0</v>
      </c>
      <c r="T552" s="146">
        <f>S552*H552</f>
        <v>0</v>
      </c>
      <c r="AR552" s="147" t="s">
        <v>306</v>
      </c>
      <c r="AT552" s="147" t="s">
        <v>302</v>
      </c>
      <c r="AU552" s="147" t="s">
        <v>90</v>
      </c>
      <c r="AY552" s="17" t="s">
        <v>299</v>
      </c>
      <c r="BE552" s="148">
        <f>IF(N552="základní",J552,0)</f>
        <v>0</v>
      </c>
      <c r="BF552" s="148">
        <f>IF(N552="snížená",J552,0)</f>
        <v>0</v>
      </c>
      <c r="BG552" s="148">
        <f>IF(N552="zákl. přenesená",J552,0)</f>
        <v>0</v>
      </c>
      <c r="BH552" s="148">
        <f>IF(N552="sníž. přenesená",J552,0)</f>
        <v>0</v>
      </c>
      <c r="BI552" s="148">
        <f>IF(N552="nulová",J552,0)</f>
        <v>0</v>
      </c>
      <c r="BJ552" s="17" t="s">
        <v>88</v>
      </c>
      <c r="BK552" s="148">
        <f>ROUND(I552*H552,2)</f>
        <v>0</v>
      </c>
      <c r="BL552" s="17" t="s">
        <v>306</v>
      </c>
      <c r="BM552" s="147" t="s">
        <v>4473</v>
      </c>
    </row>
    <row r="553" spans="2:65" s="12" customFormat="1">
      <c r="B553" s="170"/>
      <c r="D553" s="149" t="s">
        <v>1489</v>
      </c>
      <c r="E553" s="171" t="s">
        <v>1</v>
      </c>
      <c r="F553" s="172" t="s">
        <v>4335</v>
      </c>
      <c r="H553" s="171" t="s">
        <v>1</v>
      </c>
      <c r="I553" s="173"/>
      <c r="L553" s="170"/>
      <c r="M553" s="174"/>
      <c r="T553" s="175"/>
      <c r="AT553" s="171" t="s">
        <v>1489</v>
      </c>
      <c r="AU553" s="171" t="s">
        <v>90</v>
      </c>
      <c r="AV553" s="12" t="s">
        <v>88</v>
      </c>
      <c r="AW553" s="12" t="s">
        <v>36</v>
      </c>
      <c r="AX553" s="12" t="s">
        <v>81</v>
      </c>
      <c r="AY553" s="171" t="s">
        <v>299</v>
      </c>
    </row>
    <row r="554" spans="2:65" s="13" customFormat="1">
      <c r="B554" s="176"/>
      <c r="D554" s="149" t="s">
        <v>1489</v>
      </c>
      <c r="E554" s="177" t="s">
        <v>1</v>
      </c>
      <c r="F554" s="178" t="s">
        <v>4336</v>
      </c>
      <c r="H554" s="179">
        <v>1.9</v>
      </c>
      <c r="I554" s="180"/>
      <c r="L554" s="176"/>
      <c r="M554" s="181"/>
      <c r="T554" s="182"/>
      <c r="AT554" s="177" t="s">
        <v>1489</v>
      </c>
      <c r="AU554" s="177" t="s">
        <v>90</v>
      </c>
      <c r="AV554" s="13" t="s">
        <v>90</v>
      </c>
      <c r="AW554" s="13" t="s">
        <v>36</v>
      </c>
      <c r="AX554" s="13" t="s">
        <v>81</v>
      </c>
      <c r="AY554" s="177" t="s">
        <v>299</v>
      </c>
    </row>
    <row r="555" spans="2:65" s="14" customFormat="1">
      <c r="B555" s="183"/>
      <c r="D555" s="149" t="s">
        <v>1489</v>
      </c>
      <c r="E555" s="184" t="s">
        <v>1</v>
      </c>
      <c r="F555" s="185" t="s">
        <v>1496</v>
      </c>
      <c r="H555" s="186">
        <v>1.9</v>
      </c>
      <c r="I555" s="187"/>
      <c r="L555" s="183"/>
      <c r="M555" s="198"/>
      <c r="N555" s="199"/>
      <c r="O555" s="199"/>
      <c r="P555" s="199"/>
      <c r="Q555" s="199"/>
      <c r="R555" s="199"/>
      <c r="S555" s="199"/>
      <c r="T555" s="200"/>
      <c r="AT555" s="184" t="s">
        <v>1489</v>
      </c>
      <c r="AU555" s="184" t="s">
        <v>90</v>
      </c>
      <c r="AV555" s="14" t="s">
        <v>318</v>
      </c>
      <c r="AW555" s="14" t="s">
        <v>36</v>
      </c>
      <c r="AX555" s="14" t="s">
        <v>88</v>
      </c>
      <c r="AY555" s="184" t="s">
        <v>299</v>
      </c>
    </row>
    <row r="556" spans="2:65" s="1" customFormat="1" ht="6.9" customHeight="1">
      <c r="B556" s="44"/>
      <c r="C556" s="45"/>
      <c r="D556" s="45"/>
      <c r="E556" s="45"/>
      <c r="F556" s="45"/>
      <c r="G556" s="45"/>
      <c r="H556" s="45"/>
      <c r="I556" s="45"/>
      <c r="J556" s="45"/>
      <c r="K556" s="45"/>
      <c r="L556" s="32"/>
    </row>
  </sheetData>
  <sheetProtection algorithmName="SHA-512" hashValue="0ySDs18YkFOCpc4eSyF8VG52nSCUNEDs/2k6wu5IXkw0GlckLaspXQqLfgerhjj3epCO7wDxJp2IQzl+grnimg==" saltValue="4kFNkA5oL3NrR9zNqyM5tX+aeu6AO2SKqAX0QSfyvM3gVMwDJ2JI1YM6xMEh8p3ZpaCb9BH6Hvbb3cDWm5OOLQ==" spinCount="100000" sheet="1" objects="1" scenarios="1" formatColumns="0" formatRows="0" autoFilter="0"/>
  <autoFilter ref="C126:K555" xr:uid="{00000000-0009-0000-0000-00001D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473"/>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189</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4474</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ROUND(J129,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ROUND((SUM(BE129:BE472)),  2)</f>
        <v>0</v>
      </c>
      <c r="I35" s="96">
        <v>0.21</v>
      </c>
      <c r="J35" s="86">
        <f>ROUND(((SUM(BE129:BE472))*I35),  2)</f>
        <v>0</v>
      </c>
      <c r="L35" s="32"/>
    </row>
    <row r="36" spans="2:12" s="1" customFormat="1" ht="14.4" customHeight="1">
      <c r="B36" s="32"/>
      <c r="E36" s="27" t="s">
        <v>47</v>
      </c>
      <c r="F36" s="86">
        <f>ROUND((SUM(BF129:BF472)),  2)</f>
        <v>0</v>
      </c>
      <c r="I36" s="96">
        <v>0.12</v>
      </c>
      <c r="J36" s="86">
        <f>ROUND(((SUM(BF129:BF472))*I36),  2)</f>
        <v>0</v>
      </c>
      <c r="L36" s="32"/>
    </row>
    <row r="37" spans="2:12" s="1" customFormat="1" ht="14.4" hidden="1" customHeight="1">
      <c r="B37" s="32"/>
      <c r="E37" s="27" t="s">
        <v>48</v>
      </c>
      <c r="F37" s="86">
        <f>ROUND((SUM(BG129:BG472)),  2)</f>
        <v>0</v>
      </c>
      <c r="I37" s="96">
        <v>0.21</v>
      </c>
      <c r="J37" s="86">
        <f>0</f>
        <v>0</v>
      </c>
      <c r="L37" s="32"/>
    </row>
    <row r="38" spans="2:12" s="1" customFormat="1" ht="14.4" hidden="1" customHeight="1">
      <c r="B38" s="32"/>
      <c r="E38" s="27" t="s">
        <v>49</v>
      </c>
      <c r="F38" s="86">
        <f>ROUND((SUM(BH129:BH472)),  2)</f>
        <v>0</v>
      </c>
      <c r="I38" s="96">
        <v>0.12</v>
      </c>
      <c r="J38" s="86">
        <f>0</f>
        <v>0</v>
      </c>
      <c r="L38" s="32"/>
    </row>
    <row r="39" spans="2:12" s="1" customFormat="1" ht="14.4" hidden="1" customHeight="1">
      <c r="B39" s="32"/>
      <c r="E39" s="27" t="s">
        <v>50</v>
      </c>
      <c r="F39" s="86">
        <f>ROUND((SUM(BI129:BI472)),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02.06 - Řad 1-2-1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J129</f>
        <v>0</v>
      </c>
      <c r="L98" s="32"/>
      <c r="AU98" s="17" t="s">
        <v>273</v>
      </c>
    </row>
    <row r="99" spans="2:47" s="8" customFormat="1" ht="24.9" customHeight="1">
      <c r="B99" s="108"/>
      <c r="D99" s="109" t="s">
        <v>1476</v>
      </c>
      <c r="E99" s="110"/>
      <c r="F99" s="110"/>
      <c r="G99" s="110"/>
      <c r="H99" s="110"/>
      <c r="I99" s="110"/>
      <c r="J99" s="111">
        <f>J130</f>
        <v>0</v>
      </c>
      <c r="L99" s="108"/>
    </row>
    <row r="100" spans="2:47" s="9" customFormat="1" ht="19.95" customHeight="1">
      <c r="B100" s="112"/>
      <c r="D100" s="113" t="s">
        <v>1477</v>
      </c>
      <c r="E100" s="114"/>
      <c r="F100" s="114"/>
      <c r="G100" s="114"/>
      <c r="H100" s="114"/>
      <c r="I100" s="114"/>
      <c r="J100" s="115">
        <f>J131</f>
        <v>0</v>
      </c>
      <c r="L100" s="112"/>
    </row>
    <row r="101" spans="2:47" s="9" customFormat="1" ht="14.85" customHeight="1">
      <c r="B101" s="112"/>
      <c r="D101" s="113" t="s">
        <v>4202</v>
      </c>
      <c r="E101" s="114"/>
      <c r="F101" s="114"/>
      <c r="G101" s="114"/>
      <c r="H101" s="114"/>
      <c r="I101" s="114"/>
      <c r="J101" s="115">
        <f>J296</f>
        <v>0</v>
      </c>
      <c r="L101" s="112"/>
    </row>
    <row r="102" spans="2:47" s="9" customFormat="1" ht="19.95" customHeight="1">
      <c r="B102" s="112"/>
      <c r="D102" s="113" t="s">
        <v>1479</v>
      </c>
      <c r="E102" s="114"/>
      <c r="F102" s="114"/>
      <c r="G102" s="114"/>
      <c r="H102" s="114"/>
      <c r="I102" s="114"/>
      <c r="J102" s="115">
        <f>J316</f>
        <v>0</v>
      </c>
      <c r="L102" s="112"/>
    </row>
    <row r="103" spans="2:47" s="9" customFormat="1" ht="19.95" customHeight="1">
      <c r="B103" s="112"/>
      <c r="D103" s="113" t="s">
        <v>1986</v>
      </c>
      <c r="E103" s="114"/>
      <c r="F103" s="114"/>
      <c r="G103" s="114"/>
      <c r="H103" s="114"/>
      <c r="I103" s="114"/>
      <c r="J103" s="115">
        <f>J324</f>
        <v>0</v>
      </c>
      <c r="L103" s="112"/>
    </row>
    <row r="104" spans="2:47" s="9" customFormat="1" ht="19.95" customHeight="1">
      <c r="B104" s="112"/>
      <c r="D104" s="113" t="s">
        <v>2495</v>
      </c>
      <c r="E104" s="114"/>
      <c r="F104" s="114"/>
      <c r="G104" s="114"/>
      <c r="H104" s="114"/>
      <c r="I104" s="114"/>
      <c r="J104" s="115">
        <f>J334</f>
        <v>0</v>
      </c>
      <c r="L104" s="112"/>
    </row>
    <row r="105" spans="2:47" s="9" customFormat="1" ht="19.95" customHeight="1">
      <c r="B105" s="112"/>
      <c r="D105" s="113" t="s">
        <v>1481</v>
      </c>
      <c r="E105" s="114"/>
      <c r="F105" s="114"/>
      <c r="G105" s="114"/>
      <c r="H105" s="114"/>
      <c r="I105" s="114"/>
      <c r="J105" s="115">
        <f>J465</f>
        <v>0</v>
      </c>
      <c r="L105" s="112"/>
    </row>
    <row r="106" spans="2:47" s="8" customFormat="1" ht="24.9" customHeight="1">
      <c r="B106" s="108"/>
      <c r="D106" s="109" t="s">
        <v>3885</v>
      </c>
      <c r="E106" s="110"/>
      <c r="F106" s="110"/>
      <c r="G106" s="110"/>
      <c r="H106" s="110"/>
      <c r="I106" s="110"/>
      <c r="J106" s="111">
        <f>J467</f>
        <v>0</v>
      </c>
      <c r="L106" s="108"/>
    </row>
    <row r="107" spans="2:47" s="9" customFormat="1" ht="19.95" customHeight="1">
      <c r="B107" s="112"/>
      <c r="D107" s="113" t="s">
        <v>3887</v>
      </c>
      <c r="E107" s="114"/>
      <c r="F107" s="114"/>
      <c r="G107" s="114"/>
      <c r="H107" s="114"/>
      <c r="I107" s="114"/>
      <c r="J107" s="115">
        <f>J468</f>
        <v>0</v>
      </c>
      <c r="L107" s="112"/>
    </row>
    <row r="108" spans="2:47" s="1" customFormat="1" ht="21.75" customHeight="1">
      <c r="B108" s="32"/>
      <c r="L108" s="32"/>
    </row>
    <row r="109" spans="2:47" s="1" customFormat="1" ht="6.9" customHeight="1">
      <c r="B109" s="44"/>
      <c r="C109" s="45"/>
      <c r="D109" s="45"/>
      <c r="E109" s="45"/>
      <c r="F109" s="45"/>
      <c r="G109" s="45"/>
      <c r="H109" s="45"/>
      <c r="I109" s="45"/>
      <c r="J109" s="45"/>
      <c r="K109" s="45"/>
      <c r="L109" s="32"/>
    </row>
    <row r="113" spans="2:20" s="1" customFormat="1" ht="6.9" customHeight="1">
      <c r="B113" s="46"/>
      <c r="C113" s="47"/>
      <c r="D113" s="47"/>
      <c r="E113" s="47"/>
      <c r="F113" s="47"/>
      <c r="G113" s="47"/>
      <c r="H113" s="47"/>
      <c r="I113" s="47"/>
      <c r="J113" s="47"/>
      <c r="K113" s="47"/>
      <c r="L113" s="32"/>
    </row>
    <row r="114" spans="2:20" s="1" customFormat="1" ht="24.9" customHeight="1">
      <c r="B114" s="32"/>
      <c r="C114" s="21" t="s">
        <v>284</v>
      </c>
      <c r="L114" s="32"/>
    </row>
    <row r="115" spans="2:20" s="1" customFormat="1" ht="6.9" customHeight="1">
      <c r="B115" s="32"/>
      <c r="L115" s="32"/>
    </row>
    <row r="116" spans="2:20" s="1" customFormat="1" ht="12" customHeight="1">
      <c r="B116" s="32"/>
      <c r="C116" s="27" t="s">
        <v>16</v>
      </c>
      <c r="L116" s="32"/>
    </row>
    <row r="117" spans="2:20" s="1" customFormat="1" ht="16.5" customHeight="1">
      <c r="B117" s="32"/>
      <c r="E117" s="270" t="str">
        <f>E7</f>
        <v>TÁBOR - STOKLASNÁ LHOTA, VODOVOD A KANALIZACE</v>
      </c>
      <c r="F117" s="271"/>
      <c r="G117" s="271"/>
      <c r="H117" s="271"/>
      <c r="L117" s="32"/>
    </row>
    <row r="118" spans="2:20" ht="12" customHeight="1">
      <c r="B118" s="20"/>
      <c r="C118" s="27" t="s">
        <v>264</v>
      </c>
      <c r="L118" s="20"/>
    </row>
    <row r="119" spans="2:20" s="1" customFormat="1" ht="16.5" customHeight="1">
      <c r="B119" s="32"/>
      <c r="E119" s="270" t="s">
        <v>3631</v>
      </c>
      <c r="F119" s="269"/>
      <c r="G119" s="269"/>
      <c r="H119" s="269"/>
      <c r="L119" s="32"/>
    </row>
    <row r="120" spans="2:20" s="1" customFormat="1" ht="12" customHeight="1">
      <c r="B120" s="32"/>
      <c r="C120" s="27" t="s">
        <v>266</v>
      </c>
      <c r="L120" s="32"/>
    </row>
    <row r="121" spans="2:20" s="1" customFormat="1" ht="16.5" customHeight="1">
      <c r="B121" s="32"/>
      <c r="E121" s="247" t="str">
        <f>E11</f>
        <v>02.06 - Řad 1-2-1</v>
      </c>
      <c r="F121" s="269"/>
      <c r="G121" s="269"/>
      <c r="H121" s="269"/>
      <c r="L121" s="32"/>
    </row>
    <row r="122" spans="2:20" s="1" customFormat="1" ht="6.9" customHeight="1">
      <c r="B122" s="32"/>
      <c r="L122" s="32"/>
    </row>
    <row r="123" spans="2:20" s="1" customFormat="1" ht="12" customHeight="1">
      <c r="B123" s="32"/>
      <c r="C123" s="27" t="s">
        <v>20</v>
      </c>
      <c r="F123" s="25" t="str">
        <f>F14</f>
        <v>Stoklasná Lhota</v>
      </c>
      <c r="I123" s="27" t="s">
        <v>22</v>
      </c>
      <c r="J123" s="52" t="str">
        <f>IF(J14="","",J14)</f>
        <v>28. 4. 2025</v>
      </c>
      <c r="L123" s="32"/>
    </row>
    <row r="124" spans="2:20" s="1" customFormat="1" ht="6.9" customHeight="1">
      <c r="B124" s="32"/>
      <c r="L124" s="32"/>
    </row>
    <row r="125" spans="2:20" s="1" customFormat="1" ht="25.65" customHeight="1">
      <c r="B125" s="32"/>
      <c r="C125" s="27" t="s">
        <v>24</v>
      </c>
      <c r="F125" s="25" t="str">
        <f>E17</f>
        <v>Vodárenská společnost Táborsko s.r.o.</v>
      </c>
      <c r="I125" s="27" t="s">
        <v>32</v>
      </c>
      <c r="J125" s="30" t="str">
        <f>E23</f>
        <v>Aquaprocon s.r.o., Divize Praha</v>
      </c>
      <c r="L125" s="32"/>
    </row>
    <row r="126" spans="2:20" s="1" customFormat="1" ht="15.15" customHeight="1">
      <c r="B126" s="32"/>
      <c r="C126" s="27" t="s">
        <v>30</v>
      </c>
      <c r="F126" s="25" t="str">
        <f>IF(E20="","",E20)</f>
        <v>Vyplň údaj</v>
      </c>
      <c r="I126" s="27" t="s">
        <v>37</v>
      </c>
      <c r="J126" s="30" t="str">
        <f>E26</f>
        <v>Jaroslav Pelnář</v>
      </c>
      <c r="L126" s="32"/>
    </row>
    <row r="127" spans="2:20" s="1" customFormat="1" ht="10.35" customHeight="1">
      <c r="B127" s="32"/>
      <c r="L127" s="32"/>
    </row>
    <row r="128" spans="2:20" s="10" customFormat="1" ht="29.25" customHeight="1">
      <c r="B128" s="116"/>
      <c r="C128" s="117" t="s">
        <v>285</v>
      </c>
      <c r="D128" s="118" t="s">
        <v>66</v>
      </c>
      <c r="E128" s="118" t="s">
        <v>62</v>
      </c>
      <c r="F128" s="118" t="s">
        <v>63</v>
      </c>
      <c r="G128" s="118" t="s">
        <v>286</v>
      </c>
      <c r="H128" s="118" t="s">
        <v>287</v>
      </c>
      <c r="I128" s="118" t="s">
        <v>288</v>
      </c>
      <c r="J128" s="118" t="s">
        <v>271</v>
      </c>
      <c r="K128" s="119" t="s">
        <v>289</v>
      </c>
      <c r="L128" s="116"/>
      <c r="M128" s="59" t="s">
        <v>1</v>
      </c>
      <c r="N128" s="60" t="s">
        <v>45</v>
      </c>
      <c r="O128" s="60" t="s">
        <v>290</v>
      </c>
      <c r="P128" s="60" t="s">
        <v>291</v>
      </c>
      <c r="Q128" s="60" t="s">
        <v>292</v>
      </c>
      <c r="R128" s="60" t="s">
        <v>293</v>
      </c>
      <c r="S128" s="60" t="s">
        <v>294</v>
      </c>
      <c r="T128" s="61" t="s">
        <v>295</v>
      </c>
    </row>
    <row r="129" spans="2:65" s="1" customFormat="1" ht="22.95" customHeight="1">
      <c r="B129" s="32"/>
      <c r="C129" s="64" t="s">
        <v>296</v>
      </c>
      <c r="J129" s="120">
        <f>BK129</f>
        <v>0</v>
      </c>
      <c r="L129" s="32"/>
      <c r="M129" s="62"/>
      <c r="N129" s="53"/>
      <c r="O129" s="53"/>
      <c r="P129" s="121">
        <f>P130+P467</f>
        <v>0</v>
      </c>
      <c r="Q129" s="53"/>
      <c r="R129" s="121">
        <f>R130+R467</f>
        <v>85.957976810000005</v>
      </c>
      <c r="S129" s="53"/>
      <c r="T129" s="122">
        <f>T130+T467</f>
        <v>26.56371</v>
      </c>
      <c r="AT129" s="17" t="s">
        <v>80</v>
      </c>
      <c r="AU129" s="17" t="s">
        <v>273</v>
      </c>
      <c r="BK129" s="123">
        <f>BK130+BK467</f>
        <v>0</v>
      </c>
    </row>
    <row r="130" spans="2:65" s="11" customFormat="1" ht="25.95" customHeight="1">
      <c r="B130" s="124"/>
      <c r="D130" s="125" t="s">
        <v>80</v>
      </c>
      <c r="E130" s="126" t="s">
        <v>1482</v>
      </c>
      <c r="F130" s="126" t="s">
        <v>1483</v>
      </c>
      <c r="I130" s="127"/>
      <c r="J130" s="128">
        <f>BK130</f>
        <v>0</v>
      </c>
      <c r="L130" s="124"/>
      <c r="M130" s="129"/>
      <c r="P130" s="130">
        <f>P131+P316+P324+P334+P465</f>
        <v>0</v>
      </c>
      <c r="R130" s="130">
        <f>R131+R316+R324+R334+R465</f>
        <v>85.957976810000005</v>
      </c>
      <c r="T130" s="131">
        <f>T131+T316+T324+T334+T465</f>
        <v>26.56371</v>
      </c>
      <c r="AR130" s="125" t="s">
        <v>88</v>
      </c>
      <c r="AT130" s="132" t="s">
        <v>80</v>
      </c>
      <c r="AU130" s="132" t="s">
        <v>81</v>
      </c>
      <c r="AY130" s="125" t="s">
        <v>299</v>
      </c>
      <c r="BK130" s="133">
        <f>BK131+BK316+BK324+BK334+BK465</f>
        <v>0</v>
      </c>
    </row>
    <row r="131" spans="2:65" s="11" customFormat="1" ht="22.95" customHeight="1">
      <c r="B131" s="124"/>
      <c r="D131" s="125" t="s">
        <v>80</v>
      </c>
      <c r="E131" s="134" t="s">
        <v>88</v>
      </c>
      <c r="F131" s="134" t="s">
        <v>1448</v>
      </c>
      <c r="I131" s="127"/>
      <c r="J131" s="135">
        <f>BK131</f>
        <v>0</v>
      </c>
      <c r="L131" s="124"/>
      <c r="M131" s="129"/>
      <c r="P131" s="130">
        <f>P132+SUM(P133:P296)</f>
        <v>0</v>
      </c>
      <c r="R131" s="130">
        <f>R132+SUM(R133:R296)</f>
        <v>84.890611849999999</v>
      </c>
      <c r="T131" s="131">
        <f>T132+SUM(T133:T296)</f>
        <v>26.56371</v>
      </c>
      <c r="AR131" s="125" t="s">
        <v>88</v>
      </c>
      <c r="AT131" s="132" t="s">
        <v>80</v>
      </c>
      <c r="AU131" s="132" t="s">
        <v>88</v>
      </c>
      <c r="AY131" s="125" t="s">
        <v>299</v>
      </c>
      <c r="BK131" s="133">
        <f>BK132+SUM(BK133:BK296)</f>
        <v>0</v>
      </c>
    </row>
    <row r="132" spans="2:65" s="1" customFormat="1" ht="24.15" customHeight="1">
      <c r="B132" s="32"/>
      <c r="C132" s="136" t="s">
        <v>88</v>
      </c>
      <c r="D132" s="136" t="s">
        <v>302</v>
      </c>
      <c r="E132" s="137" t="s">
        <v>1484</v>
      </c>
      <c r="F132" s="138" t="s">
        <v>1485</v>
      </c>
      <c r="G132" s="139" t="s">
        <v>1486</v>
      </c>
      <c r="H132" s="140">
        <v>140</v>
      </c>
      <c r="I132" s="141"/>
      <c r="J132" s="142">
        <f>ROUND(I132*H132,2)</f>
        <v>0</v>
      </c>
      <c r="K132" s="138" t="s">
        <v>3585</v>
      </c>
      <c r="L132" s="32"/>
      <c r="M132" s="143" t="s">
        <v>1</v>
      </c>
      <c r="N132" s="144" t="s">
        <v>46</v>
      </c>
      <c r="P132" s="145">
        <f>O132*H132</f>
        <v>0</v>
      </c>
      <c r="Q132" s="145">
        <v>3.0000000000000001E-5</v>
      </c>
      <c r="R132" s="145">
        <f>Q132*H132</f>
        <v>4.1999999999999997E-3</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4475</v>
      </c>
    </row>
    <row r="133" spans="2:65" s="1" customFormat="1" ht="19.2">
      <c r="B133" s="32"/>
      <c r="D133" s="149" t="s">
        <v>308</v>
      </c>
      <c r="F133" s="150" t="s">
        <v>3889</v>
      </c>
      <c r="I133" s="151"/>
      <c r="L133" s="32"/>
      <c r="M133" s="152"/>
      <c r="T133" s="56"/>
      <c r="AT133" s="17" t="s">
        <v>308</v>
      </c>
      <c r="AU133" s="17" t="s">
        <v>90</v>
      </c>
    </row>
    <row r="134" spans="2:65" s="12" customFormat="1">
      <c r="B134" s="170"/>
      <c r="D134" s="149" t="s">
        <v>1489</v>
      </c>
      <c r="E134" s="171" t="s">
        <v>1</v>
      </c>
      <c r="F134" s="172" t="s">
        <v>3890</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4476</v>
      </c>
      <c r="H135" s="179">
        <v>124.24</v>
      </c>
      <c r="I135" s="180"/>
      <c r="L135" s="176"/>
      <c r="M135" s="181"/>
      <c r="T135" s="182"/>
      <c r="AT135" s="177" t="s">
        <v>1489</v>
      </c>
      <c r="AU135" s="177" t="s">
        <v>90</v>
      </c>
      <c r="AV135" s="13" t="s">
        <v>90</v>
      </c>
      <c r="AW135" s="13" t="s">
        <v>36</v>
      </c>
      <c r="AX135" s="13" t="s">
        <v>81</v>
      </c>
      <c r="AY135" s="177" t="s">
        <v>299</v>
      </c>
    </row>
    <row r="136" spans="2:65" s="13" customFormat="1">
      <c r="B136" s="176"/>
      <c r="D136" s="149" t="s">
        <v>1489</v>
      </c>
      <c r="E136" s="177" t="s">
        <v>1</v>
      </c>
      <c r="F136" s="178" t="s">
        <v>4477</v>
      </c>
      <c r="H136" s="179">
        <v>4.97</v>
      </c>
      <c r="I136" s="180"/>
      <c r="L136" s="176"/>
      <c r="M136" s="181"/>
      <c r="T136" s="182"/>
      <c r="AT136" s="177" t="s">
        <v>1489</v>
      </c>
      <c r="AU136" s="177" t="s">
        <v>90</v>
      </c>
      <c r="AV136" s="13" t="s">
        <v>90</v>
      </c>
      <c r="AW136" s="13" t="s">
        <v>36</v>
      </c>
      <c r="AX136" s="13" t="s">
        <v>81</v>
      </c>
      <c r="AY136" s="177" t="s">
        <v>299</v>
      </c>
    </row>
    <row r="137" spans="2:65" s="12" customFormat="1">
      <c r="B137" s="170"/>
      <c r="D137" s="149" t="s">
        <v>1489</v>
      </c>
      <c r="E137" s="171" t="s">
        <v>1</v>
      </c>
      <c r="F137" s="172" t="s">
        <v>4478</v>
      </c>
      <c r="H137" s="171" t="s">
        <v>1</v>
      </c>
      <c r="I137" s="173"/>
      <c r="L137" s="170"/>
      <c r="M137" s="174"/>
      <c r="T137" s="175"/>
      <c r="AT137" s="171" t="s">
        <v>1489</v>
      </c>
      <c r="AU137" s="171" t="s">
        <v>90</v>
      </c>
      <c r="AV137" s="12" t="s">
        <v>88</v>
      </c>
      <c r="AW137" s="12" t="s">
        <v>36</v>
      </c>
      <c r="AX137" s="12" t="s">
        <v>81</v>
      </c>
      <c r="AY137" s="171" t="s">
        <v>299</v>
      </c>
    </row>
    <row r="138" spans="2:65" s="15" customFormat="1">
      <c r="B138" s="190"/>
      <c r="D138" s="149" t="s">
        <v>1489</v>
      </c>
      <c r="E138" s="191" t="s">
        <v>1</v>
      </c>
      <c r="F138" s="192" t="s">
        <v>1549</v>
      </c>
      <c r="H138" s="193">
        <v>129.21</v>
      </c>
      <c r="I138" s="194"/>
      <c r="L138" s="190"/>
      <c r="M138" s="195"/>
      <c r="T138" s="196"/>
      <c r="AT138" s="191" t="s">
        <v>1489</v>
      </c>
      <c r="AU138" s="191" t="s">
        <v>90</v>
      </c>
      <c r="AV138" s="15" t="s">
        <v>298</v>
      </c>
      <c r="AW138" s="15" t="s">
        <v>36</v>
      </c>
      <c r="AX138" s="15" t="s">
        <v>81</v>
      </c>
      <c r="AY138" s="191" t="s">
        <v>299</v>
      </c>
    </row>
    <row r="139" spans="2:65" s="13" customFormat="1">
      <c r="B139" s="176"/>
      <c r="D139" s="149" t="s">
        <v>1489</v>
      </c>
      <c r="E139" s="177" t="s">
        <v>1</v>
      </c>
      <c r="F139" s="178" t="s">
        <v>4479</v>
      </c>
      <c r="H139" s="179">
        <v>140</v>
      </c>
      <c r="I139" s="180"/>
      <c r="L139" s="176"/>
      <c r="M139" s="181"/>
      <c r="T139" s="182"/>
      <c r="AT139" s="177" t="s">
        <v>1489</v>
      </c>
      <c r="AU139" s="177" t="s">
        <v>90</v>
      </c>
      <c r="AV139" s="13" t="s">
        <v>90</v>
      </c>
      <c r="AW139" s="13" t="s">
        <v>36</v>
      </c>
      <c r="AX139" s="13" t="s">
        <v>81</v>
      </c>
      <c r="AY139" s="177" t="s">
        <v>299</v>
      </c>
    </row>
    <row r="140" spans="2:65" s="15" customFormat="1">
      <c r="B140" s="190"/>
      <c r="D140" s="149" t="s">
        <v>1489</v>
      </c>
      <c r="E140" s="191" t="s">
        <v>1</v>
      </c>
      <c r="F140" s="192" t="s">
        <v>1549</v>
      </c>
      <c r="H140" s="193">
        <v>140</v>
      </c>
      <c r="I140" s="194"/>
      <c r="L140" s="190"/>
      <c r="M140" s="195"/>
      <c r="T140" s="196"/>
      <c r="AT140" s="191" t="s">
        <v>1489</v>
      </c>
      <c r="AU140" s="191" t="s">
        <v>90</v>
      </c>
      <c r="AV140" s="15" t="s">
        <v>298</v>
      </c>
      <c r="AW140" s="15" t="s">
        <v>36</v>
      </c>
      <c r="AX140" s="15" t="s">
        <v>88</v>
      </c>
      <c r="AY140" s="191" t="s">
        <v>299</v>
      </c>
    </row>
    <row r="141" spans="2:65" s="1" customFormat="1" ht="24.15" customHeight="1">
      <c r="B141" s="32"/>
      <c r="C141" s="136" t="s">
        <v>90</v>
      </c>
      <c r="D141" s="136" t="s">
        <v>302</v>
      </c>
      <c r="E141" s="137" t="s">
        <v>1497</v>
      </c>
      <c r="F141" s="138" t="s">
        <v>1498</v>
      </c>
      <c r="G141" s="139" t="s">
        <v>1499</v>
      </c>
      <c r="H141" s="140">
        <v>35</v>
      </c>
      <c r="I141" s="141"/>
      <c r="J141" s="142">
        <f>ROUND(I141*H141,2)</f>
        <v>0</v>
      </c>
      <c r="K141" s="138" t="s">
        <v>3585</v>
      </c>
      <c r="L141" s="32"/>
      <c r="M141" s="143" t="s">
        <v>1</v>
      </c>
      <c r="N141" s="144" t="s">
        <v>46</v>
      </c>
      <c r="P141" s="145">
        <f>O141*H141</f>
        <v>0</v>
      </c>
      <c r="Q141" s="145">
        <v>0</v>
      </c>
      <c r="R141" s="145">
        <f>Q141*H141</f>
        <v>0</v>
      </c>
      <c r="S141" s="145">
        <v>0</v>
      </c>
      <c r="T141" s="146">
        <f>S141*H141</f>
        <v>0</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4480</v>
      </c>
    </row>
    <row r="142" spans="2:65" s="12" customFormat="1">
      <c r="B142" s="170"/>
      <c r="D142" s="149" t="s">
        <v>1489</v>
      </c>
      <c r="E142" s="171" t="s">
        <v>1</v>
      </c>
      <c r="F142" s="172" t="s">
        <v>3890</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4476</v>
      </c>
      <c r="H143" s="179">
        <v>124.24</v>
      </c>
      <c r="I143" s="180"/>
      <c r="L143" s="176"/>
      <c r="M143" s="181"/>
      <c r="T143" s="182"/>
      <c r="AT143" s="177" t="s">
        <v>1489</v>
      </c>
      <c r="AU143" s="177" t="s">
        <v>90</v>
      </c>
      <c r="AV143" s="13" t="s">
        <v>90</v>
      </c>
      <c r="AW143" s="13" t="s">
        <v>36</v>
      </c>
      <c r="AX143" s="13" t="s">
        <v>81</v>
      </c>
      <c r="AY143" s="177" t="s">
        <v>299</v>
      </c>
    </row>
    <row r="144" spans="2:65" s="13" customFormat="1">
      <c r="B144" s="176"/>
      <c r="D144" s="149" t="s">
        <v>1489</v>
      </c>
      <c r="E144" s="177" t="s">
        <v>1</v>
      </c>
      <c r="F144" s="178" t="s">
        <v>4477</v>
      </c>
      <c r="H144" s="179">
        <v>4.97</v>
      </c>
      <c r="I144" s="180"/>
      <c r="L144" s="176"/>
      <c r="M144" s="181"/>
      <c r="T144" s="182"/>
      <c r="AT144" s="177" t="s">
        <v>1489</v>
      </c>
      <c r="AU144" s="177" t="s">
        <v>90</v>
      </c>
      <c r="AV144" s="13" t="s">
        <v>90</v>
      </c>
      <c r="AW144" s="13" t="s">
        <v>36</v>
      </c>
      <c r="AX144" s="13" t="s">
        <v>81</v>
      </c>
      <c r="AY144" s="177" t="s">
        <v>299</v>
      </c>
    </row>
    <row r="145" spans="2:65" s="15" customFormat="1">
      <c r="B145" s="190"/>
      <c r="D145" s="149" t="s">
        <v>1489</v>
      </c>
      <c r="E145" s="191" t="s">
        <v>1</v>
      </c>
      <c r="F145" s="192" t="s">
        <v>1549</v>
      </c>
      <c r="H145" s="193">
        <v>129.21</v>
      </c>
      <c r="I145" s="194"/>
      <c r="L145" s="190"/>
      <c r="M145" s="195"/>
      <c r="T145" s="196"/>
      <c r="AT145" s="191" t="s">
        <v>1489</v>
      </c>
      <c r="AU145" s="191" t="s">
        <v>90</v>
      </c>
      <c r="AV145" s="15" t="s">
        <v>298</v>
      </c>
      <c r="AW145" s="15" t="s">
        <v>36</v>
      </c>
      <c r="AX145" s="15" t="s">
        <v>81</v>
      </c>
      <c r="AY145" s="191" t="s">
        <v>299</v>
      </c>
    </row>
    <row r="146" spans="2:65" s="13" customFormat="1">
      <c r="B146" s="176"/>
      <c r="D146" s="149" t="s">
        <v>1489</v>
      </c>
      <c r="E146" s="177" t="s">
        <v>1</v>
      </c>
      <c r="F146" s="178" t="s">
        <v>4481</v>
      </c>
      <c r="H146" s="179">
        <v>35</v>
      </c>
      <c r="I146" s="180"/>
      <c r="L146" s="176"/>
      <c r="M146" s="181"/>
      <c r="T146" s="182"/>
      <c r="AT146" s="177" t="s">
        <v>1489</v>
      </c>
      <c r="AU146" s="177" t="s">
        <v>90</v>
      </c>
      <c r="AV146" s="13" t="s">
        <v>90</v>
      </c>
      <c r="AW146" s="13" t="s">
        <v>36</v>
      </c>
      <c r="AX146" s="13" t="s">
        <v>81</v>
      </c>
      <c r="AY146" s="177" t="s">
        <v>299</v>
      </c>
    </row>
    <row r="147" spans="2:65" s="15" customFormat="1">
      <c r="B147" s="190"/>
      <c r="D147" s="149" t="s">
        <v>1489</v>
      </c>
      <c r="E147" s="191" t="s">
        <v>1</v>
      </c>
      <c r="F147" s="192" t="s">
        <v>1549</v>
      </c>
      <c r="H147" s="193">
        <v>35</v>
      </c>
      <c r="I147" s="194"/>
      <c r="L147" s="190"/>
      <c r="M147" s="195"/>
      <c r="T147" s="196"/>
      <c r="AT147" s="191" t="s">
        <v>1489</v>
      </c>
      <c r="AU147" s="191" t="s">
        <v>90</v>
      </c>
      <c r="AV147" s="15" t="s">
        <v>298</v>
      </c>
      <c r="AW147" s="15" t="s">
        <v>36</v>
      </c>
      <c r="AX147" s="15" t="s">
        <v>88</v>
      </c>
      <c r="AY147" s="191" t="s">
        <v>299</v>
      </c>
    </row>
    <row r="148" spans="2:65" s="1" customFormat="1" ht="24.15" customHeight="1">
      <c r="B148" s="32"/>
      <c r="C148" s="136" t="s">
        <v>298</v>
      </c>
      <c r="D148" s="136" t="s">
        <v>302</v>
      </c>
      <c r="E148" s="137" t="s">
        <v>1508</v>
      </c>
      <c r="F148" s="138" t="s">
        <v>1509</v>
      </c>
      <c r="G148" s="139" t="s">
        <v>647</v>
      </c>
      <c r="H148" s="140">
        <v>0.95</v>
      </c>
      <c r="I148" s="141"/>
      <c r="J148" s="142">
        <f>ROUND(I148*H148,2)</f>
        <v>0</v>
      </c>
      <c r="K148" s="138" t="s">
        <v>3585</v>
      </c>
      <c r="L148" s="32"/>
      <c r="M148" s="143" t="s">
        <v>1</v>
      </c>
      <c r="N148" s="144" t="s">
        <v>46</v>
      </c>
      <c r="P148" s="145">
        <f>O148*H148</f>
        <v>0</v>
      </c>
      <c r="Q148" s="145">
        <v>3.6900000000000002E-2</v>
      </c>
      <c r="R148" s="145">
        <f>Q148*H148</f>
        <v>3.5055000000000003E-2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4482</v>
      </c>
    </row>
    <row r="149" spans="2:65" s="12" customFormat="1">
      <c r="B149" s="170"/>
      <c r="D149" s="149" t="s">
        <v>1489</v>
      </c>
      <c r="E149" s="171" t="s">
        <v>1</v>
      </c>
      <c r="F149" s="172" t="s">
        <v>4483</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E150" s="177" t="s">
        <v>1</v>
      </c>
      <c r="F150" s="178" t="s">
        <v>4484</v>
      </c>
      <c r="H150" s="179">
        <v>0.95</v>
      </c>
      <c r="I150" s="180"/>
      <c r="L150" s="176"/>
      <c r="M150" s="181"/>
      <c r="T150" s="182"/>
      <c r="AT150" s="177" t="s">
        <v>1489</v>
      </c>
      <c r="AU150" s="177" t="s">
        <v>90</v>
      </c>
      <c r="AV150" s="13" t="s">
        <v>90</v>
      </c>
      <c r="AW150" s="13" t="s">
        <v>36</v>
      </c>
      <c r="AX150" s="13" t="s">
        <v>81</v>
      </c>
      <c r="AY150" s="177" t="s">
        <v>299</v>
      </c>
    </row>
    <row r="151" spans="2:65" s="14" customFormat="1">
      <c r="B151" s="183"/>
      <c r="D151" s="149" t="s">
        <v>1489</v>
      </c>
      <c r="E151" s="184" t="s">
        <v>1</v>
      </c>
      <c r="F151" s="185" t="s">
        <v>1496</v>
      </c>
      <c r="H151" s="186">
        <v>0.95</v>
      </c>
      <c r="I151" s="187"/>
      <c r="L151" s="183"/>
      <c r="M151" s="188"/>
      <c r="T151" s="189"/>
      <c r="AT151" s="184" t="s">
        <v>1489</v>
      </c>
      <c r="AU151" s="184" t="s">
        <v>90</v>
      </c>
      <c r="AV151" s="14" t="s">
        <v>318</v>
      </c>
      <c r="AW151" s="14" t="s">
        <v>36</v>
      </c>
      <c r="AX151" s="14" t="s">
        <v>88</v>
      </c>
      <c r="AY151" s="184" t="s">
        <v>299</v>
      </c>
    </row>
    <row r="152" spans="2:65" s="1" customFormat="1" ht="24.15" customHeight="1">
      <c r="B152" s="32"/>
      <c r="C152" s="136" t="s">
        <v>318</v>
      </c>
      <c r="D152" s="136" t="s">
        <v>302</v>
      </c>
      <c r="E152" s="137" t="s">
        <v>3904</v>
      </c>
      <c r="F152" s="138" t="s">
        <v>1572</v>
      </c>
      <c r="G152" s="139" t="s">
        <v>1520</v>
      </c>
      <c r="H152" s="140">
        <v>3.3820000000000001</v>
      </c>
      <c r="I152" s="141"/>
      <c r="J152" s="142">
        <f>ROUND(I152*H152,2)</f>
        <v>0</v>
      </c>
      <c r="K152" s="138" t="s">
        <v>3585</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4485</v>
      </c>
    </row>
    <row r="153" spans="2:65" s="12" customFormat="1">
      <c r="B153" s="170"/>
      <c r="D153" s="149" t="s">
        <v>1489</v>
      </c>
      <c r="E153" s="171" t="s">
        <v>1</v>
      </c>
      <c r="F153" s="172" t="s">
        <v>3899</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E154" s="177" t="s">
        <v>1</v>
      </c>
      <c r="F154" s="178" t="s">
        <v>4486</v>
      </c>
      <c r="H154" s="179">
        <v>3.3820000000000001</v>
      </c>
      <c r="I154" s="180"/>
      <c r="L154" s="176"/>
      <c r="M154" s="181"/>
      <c r="T154" s="182"/>
      <c r="AT154" s="177" t="s">
        <v>1489</v>
      </c>
      <c r="AU154" s="177" t="s">
        <v>90</v>
      </c>
      <c r="AV154" s="13" t="s">
        <v>90</v>
      </c>
      <c r="AW154" s="13" t="s">
        <v>36</v>
      </c>
      <c r="AX154" s="13" t="s">
        <v>81</v>
      </c>
      <c r="AY154" s="177" t="s">
        <v>299</v>
      </c>
    </row>
    <row r="155" spans="2:65" s="14" customFormat="1">
      <c r="B155" s="183"/>
      <c r="D155" s="149" t="s">
        <v>1489</v>
      </c>
      <c r="E155" s="184" t="s">
        <v>1</v>
      </c>
      <c r="F155" s="185" t="s">
        <v>1496</v>
      </c>
      <c r="H155" s="186">
        <v>3.3820000000000001</v>
      </c>
      <c r="I155" s="187"/>
      <c r="L155" s="183"/>
      <c r="M155" s="188"/>
      <c r="T155" s="189"/>
      <c r="AT155" s="184" t="s">
        <v>1489</v>
      </c>
      <c r="AU155" s="184" t="s">
        <v>90</v>
      </c>
      <c r="AV155" s="14" t="s">
        <v>318</v>
      </c>
      <c r="AW155" s="14" t="s">
        <v>36</v>
      </c>
      <c r="AX155" s="14" t="s">
        <v>88</v>
      </c>
      <c r="AY155" s="184" t="s">
        <v>299</v>
      </c>
    </row>
    <row r="156" spans="2:65" s="1" customFormat="1" ht="33" customHeight="1">
      <c r="B156" s="32"/>
      <c r="C156" s="136" t="s">
        <v>323</v>
      </c>
      <c r="D156" s="136" t="s">
        <v>302</v>
      </c>
      <c r="E156" s="137" t="s">
        <v>1803</v>
      </c>
      <c r="F156" s="138" t="s">
        <v>1804</v>
      </c>
      <c r="G156" s="139" t="s">
        <v>1520</v>
      </c>
      <c r="H156" s="140">
        <v>46.472000000000001</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4487</v>
      </c>
    </row>
    <row r="157" spans="2:65" s="12" customFormat="1">
      <c r="B157" s="170"/>
      <c r="D157" s="149" t="s">
        <v>1489</v>
      </c>
      <c r="E157" s="171" t="s">
        <v>1</v>
      </c>
      <c r="F157" s="172" t="s">
        <v>3910</v>
      </c>
      <c r="H157" s="171" t="s">
        <v>1</v>
      </c>
      <c r="I157" s="173"/>
      <c r="L157" s="170"/>
      <c r="M157" s="174"/>
      <c r="T157" s="175"/>
      <c r="AT157" s="171" t="s">
        <v>1489</v>
      </c>
      <c r="AU157" s="171" t="s">
        <v>90</v>
      </c>
      <c r="AV157" s="12" t="s">
        <v>88</v>
      </c>
      <c r="AW157" s="12" t="s">
        <v>36</v>
      </c>
      <c r="AX157" s="12" t="s">
        <v>81</v>
      </c>
      <c r="AY157" s="171" t="s">
        <v>299</v>
      </c>
    </row>
    <row r="158" spans="2:65" s="12" customFormat="1">
      <c r="B158" s="170"/>
      <c r="D158" s="149" t="s">
        <v>1489</v>
      </c>
      <c r="E158" s="171" t="s">
        <v>1</v>
      </c>
      <c r="F158" s="172" t="s">
        <v>3911</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E159" s="177" t="s">
        <v>1</v>
      </c>
      <c r="F159" s="178" t="s">
        <v>4488</v>
      </c>
      <c r="H159" s="179">
        <v>46.472000000000001</v>
      </c>
      <c r="I159" s="180"/>
      <c r="L159" s="176"/>
      <c r="M159" s="181"/>
      <c r="T159" s="182"/>
      <c r="AT159" s="177" t="s">
        <v>1489</v>
      </c>
      <c r="AU159" s="177" t="s">
        <v>90</v>
      </c>
      <c r="AV159" s="13" t="s">
        <v>90</v>
      </c>
      <c r="AW159" s="13" t="s">
        <v>36</v>
      </c>
      <c r="AX159" s="13" t="s">
        <v>81</v>
      </c>
      <c r="AY159" s="177" t="s">
        <v>299</v>
      </c>
    </row>
    <row r="160" spans="2:65" s="14" customFormat="1">
      <c r="B160" s="183"/>
      <c r="D160" s="149" t="s">
        <v>1489</v>
      </c>
      <c r="E160" s="184" t="s">
        <v>1</v>
      </c>
      <c r="F160" s="185" t="s">
        <v>1496</v>
      </c>
      <c r="H160" s="186">
        <v>46.472000000000001</v>
      </c>
      <c r="I160" s="187"/>
      <c r="L160" s="183"/>
      <c r="M160" s="188"/>
      <c r="T160" s="189"/>
      <c r="AT160" s="184" t="s">
        <v>1489</v>
      </c>
      <c r="AU160" s="184" t="s">
        <v>90</v>
      </c>
      <c r="AV160" s="14" t="s">
        <v>318</v>
      </c>
      <c r="AW160" s="14" t="s">
        <v>36</v>
      </c>
      <c r="AX160" s="14" t="s">
        <v>88</v>
      </c>
      <c r="AY160" s="184" t="s">
        <v>299</v>
      </c>
    </row>
    <row r="161" spans="2:65" s="1" customFormat="1" ht="33" customHeight="1">
      <c r="B161" s="32"/>
      <c r="C161" s="136" t="s">
        <v>328</v>
      </c>
      <c r="D161" s="136" t="s">
        <v>302</v>
      </c>
      <c r="E161" s="137" t="s">
        <v>1811</v>
      </c>
      <c r="F161" s="138" t="s">
        <v>1812</v>
      </c>
      <c r="G161" s="139" t="s">
        <v>1520</v>
      </c>
      <c r="H161" s="140">
        <v>13.012</v>
      </c>
      <c r="I161" s="141"/>
      <c r="J161" s="142">
        <f>ROUND(I161*H161,2)</f>
        <v>0</v>
      </c>
      <c r="K161" s="138" t="s">
        <v>3585</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4489</v>
      </c>
    </row>
    <row r="162" spans="2:65" s="12" customFormat="1">
      <c r="B162" s="170"/>
      <c r="D162" s="149" t="s">
        <v>1489</v>
      </c>
      <c r="E162" s="171" t="s">
        <v>1</v>
      </c>
      <c r="F162" s="172" t="s">
        <v>4483</v>
      </c>
      <c r="H162" s="171" t="s">
        <v>1</v>
      </c>
      <c r="I162" s="173"/>
      <c r="L162" s="170"/>
      <c r="M162" s="174"/>
      <c r="T162" s="175"/>
      <c r="AT162" s="171" t="s">
        <v>1489</v>
      </c>
      <c r="AU162" s="171" t="s">
        <v>90</v>
      </c>
      <c r="AV162" s="12" t="s">
        <v>88</v>
      </c>
      <c r="AW162" s="12" t="s">
        <v>36</v>
      </c>
      <c r="AX162" s="12" t="s">
        <v>81</v>
      </c>
      <c r="AY162" s="171" t="s">
        <v>299</v>
      </c>
    </row>
    <row r="163" spans="2:65" s="12" customFormat="1">
      <c r="B163" s="170"/>
      <c r="D163" s="149" t="s">
        <v>1489</v>
      </c>
      <c r="E163" s="171" t="s">
        <v>1</v>
      </c>
      <c r="F163" s="172" t="s">
        <v>3914</v>
      </c>
      <c r="H163" s="171" t="s">
        <v>1</v>
      </c>
      <c r="I163" s="173"/>
      <c r="L163" s="170"/>
      <c r="M163" s="174"/>
      <c r="T163" s="175"/>
      <c r="AT163" s="171" t="s">
        <v>1489</v>
      </c>
      <c r="AU163" s="171" t="s">
        <v>90</v>
      </c>
      <c r="AV163" s="12" t="s">
        <v>88</v>
      </c>
      <c r="AW163" s="12" t="s">
        <v>36</v>
      </c>
      <c r="AX163" s="12" t="s">
        <v>81</v>
      </c>
      <c r="AY163" s="171" t="s">
        <v>299</v>
      </c>
    </row>
    <row r="164" spans="2:65" s="12" customFormat="1">
      <c r="B164" s="170"/>
      <c r="D164" s="149" t="s">
        <v>1489</v>
      </c>
      <c r="E164" s="171" t="s">
        <v>1</v>
      </c>
      <c r="F164" s="172" t="s">
        <v>3917</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E165" s="177" t="s">
        <v>1</v>
      </c>
      <c r="F165" s="178" t="s">
        <v>4490</v>
      </c>
      <c r="H165" s="179">
        <v>38.072000000000003</v>
      </c>
      <c r="I165" s="180"/>
      <c r="L165" s="176"/>
      <c r="M165" s="181"/>
      <c r="T165" s="182"/>
      <c r="AT165" s="177" t="s">
        <v>1489</v>
      </c>
      <c r="AU165" s="177" t="s">
        <v>90</v>
      </c>
      <c r="AV165" s="13" t="s">
        <v>90</v>
      </c>
      <c r="AW165" s="13" t="s">
        <v>36</v>
      </c>
      <c r="AX165" s="13" t="s">
        <v>81</v>
      </c>
      <c r="AY165" s="177" t="s">
        <v>299</v>
      </c>
    </row>
    <row r="166" spans="2:65" s="12" customFormat="1">
      <c r="B166" s="170"/>
      <c r="D166" s="149" t="s">
        <v>1489</v>
      </c>
      <c r="E166" s="171" t="s">
        <v>1</v>
      </c>
      <c r="F166" s="172" t="s">
        <v>4491</v>
      </c>
      <c r="H166" s="171" t="s">
        <v>1</v>
      </c>
      <c r="I166" s="173"/>
      <c r="L166" s="170"/>
      <c r="M166" s="174"/>
      <c r="T166" s="175"/>
      <c r="AT166" s="171" t="s">
        <v>1489</v>
      </c>
      <c r="AU166" s="171" t="s">
        <v>90</v>
      </c>
      <c r="AV166" s="12" t="s">
        <v>88</v>
      </c>
      <c r="AW166" s="12" t="s">
        <v>36</v>
      </c>
      <c r="AX166" s="12" t="s">
        <v>81</v>
      </c>
      <c r="AY166" s="171" t="s">
        <v>299</v>
      </c>
    </row>
    <row r="167" spans="2:65" s="12" customFormat="1">
      <c r="B167" s="170"/>
      <c r="D167" s="149" t="s">
        <v>1489</v>
      </c>
      <c r="E167" s="171" t="s">
        <v>1</v>
      </c>
      <c r="F167" s="172" t="s">
        <v>3915</v>
      </c>
      <c r="H167" s="171" t="s">
        <v>1</v>
      </c>
      <c r="I167" s="173"/>
      <c r="L167" s="170"/>
      <c r="M167" s="174"/>
      <c r="T167" s="175"/>
      <c r="AT167" s="171" t="s">
        <v>1489</v>
      </c>
      <c r="AU167" s="171" t="s">
        <v>90</v>
      </c>
      <c r="AV167" s="12" t="s">
        <v>88</v>
      </c>
      <c r="AW167" s="12" t="s">
        <v>36</v>
      </c>
      <c r="AX167" s="12" t="s">
        <v>81</v>
      </c>
      <c r="AY167" s="171" t="s">
        <v>299</v>
      </c>
    </row>
    <row r="168" spans="2:65" s="13" customFormat="1" ht="20.399999999999999">
      <c r="B168" s="176"/>
      <c r="D168" s="149" t="s">
        <v>1489</v>
      </c>
      <c r="E168" s="177" t="s">
        <v>1</v>
      </c>
      <c r="F168" s="178" t="s">
        <v>4492</v>
      </c>
      <c r="H168" s="179">
        <v>7.6020000000000003</v>
      </c>
      <c r="I168" s="180"/>
      <c r="L168" s="176"/>
      <c r="M168" s="181"/>
      <c r="T168" s="182"/>
      <c r="AT168" s="177" t="s">
        <v>1489</v>
      </c>
      <c r="AU168" s="177" t="s">
        <v>90</v>
      </c>
      <c r="AV168" s="13" t="s">
        <v>90</v>
      </c>
      <c r="AW168" s="13" t="s">
        <v>36</v>
      </c>
      <c r="AX168" s="13" t="s">
        <v>81</v>
      </c>
      <c r="AY168" s="177" t="s">
        <v>299</v>
      </c>
    </row>
    <row r="169" spans="2:65" s="12" customFormat="1">
      <c r="B169" s="170"/>
      <c r="D169" s="149" t="s">
        <v>1489</v>
      </c>
      <c r="E169" s="171" t="s">
        <v>1</v>
      </c>
      <c r="F169" s="172" t="s">
        <v>3917</v>
      </c>
      <c r="H169" s="171" t="s">
        <v>1</v>
      </c>
      <c r="I169" s="173"/>
      <c r="L169" s="170"/>
      <c r="M169" s="174"/>
      <c r="T169" s="175"/>
      <c r="AT169" s="171" t="s">
        <v>1489</v>
      </c>
      <c r="AU169" s="171" t="s">
        <v>90</v>
      </c>
      <c r="AV169" s="12" t="s">
        <v>88</v>
      </c>
      <c r="AW169" s="12" t="s">
        <v>36</v>
      </c>
      <c r="AX169" s="12" t="s">
        <v>81</v>
      </c>
      <c r="AY169" s="171" t="s">
        <v>299</v>
      </c>
    </row>
    <row r="170" spans="2:65" s="13" customFormat="1" ht="20.399999999999999">
      <c r="B170" s="176"/>
      <c r="D170" s="149" t="s">
        <v>1489</v>
      </c>
      <c r="E170" s="177" t="s">
        <v>1</v>
      </c>
      <c r="F170" s="178" t="s">
        <v>4493</v>
      </c>
      <c r="H170" s="179">
        <v>140.21299999999999</v>
      </c>
      <c r="I170" s="180"/>
      <c r="L170" s="176"/>
      <c r="M170" s="181"/>
      <c r="T170" s="182"/>
      <c r="AT170" s="177" t="s">
        <v>1489</v>
      </c>
      <c r="AU170" s="177" t="s">
        <v>90</v>
      </c>
      <c r="AV170" s="13" t="s">
        <v>90</v>
      </c>
      <c r="AW170" s="13" t="s">
        <v>36</v>
      </c>
      <c r="AX170" s="13" t="s">
        <v>81</v>
      </c>
      <c r="AY170" s="177" t="s">
        <v>299</v>
      </c>
    </row>
    <row r="171" spans="2:65" s="15" customFormat="1">
      <c r="B171" s="190"/>
      <c r="D171" s="149" t="s">
        <v>1489</v>
      </c>
      <c r="E171" s="191" t="s">
        <v>1</v>
      </c>
      <c r="F171" s="192" t="s">
        <v>1549</v>
      </c>
      <c r="H171" s="193">
        <v>185.887</v>
      </c>
      <c r="I171" s="194"/>
      <c r="L171" s="190"/>
      <c r="M171" s="195"/>
      <c r="T171" s="196"/>
      <c r="AT171" s="191" t="s">
        <v>1489</v>
      </c>
      <c r="AU171" s="191" t="s">
        <v>90</v>
      </c>
      <c r="AV171" s="15" t="s">
        <v>298</v>
      </c>
      <c r="AW171" s="15" t="s">
        <v>36</v>
      </c>
      <c r="AX171" s="15" t="s">
        <v>81</v>
      </c>
      <c r="AY171" s="191" t="s">
        <v>299</v>
      </c>
    </row>
    <row r="172" spans="2:65" s="12" customFormat="1">
      <c r="B172" s="170"/>
      <c r="D172" s="149" t="s">
        <v>1489</v>
      </c>
      <c r="E172" s="171" t="s">
        <v>1</v>
      </c>
      <c r="F172" s="172" t="s">
        <v>3932</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E173" s="177" t="s">
        <v>1</v>
      </c>
      <c r="F173" s="178" t="s">
        <v>4494</v>
      </c>
      <c r="H173" s="179">
        <v>13.012</v>
      </c>
      <c r="I173" s="180"/>
      <c r="L173" s="176"/>
      <c r="M173" s="181"/>
      <c r="T173" s="182"/>
      <c r="AT173" s="177" t="s">
        <v>1489</v>
      </c>
      <c r="AU173" s="177" t="s">
        <v>90</v>
      </c>
      <c r="AV173" s="13" t="s">
        <v>90</v>
      </c>
      <c r="AW173" s="13" t="s">
        <v>36</v>
      </c>
      <c r="AX173" s="13" t="s">
        <v>81</v>
      </c>
      <c r="AY173" s="177" t="s">
        <v>299</v>
      </c>
    </row>
    <row r="174" spans="2:65" s="15" customFormat="1">
      <c r="B174" s="190"/>
      <c r="D174" s="149" t="s">
        <v>1489</v>
      </c>
      <c r="E174" s="191" t="s">
        <v>1</v>
      </c>
      <c r="F174" s="192" t="s">
        <v>1549</v>
      </c>
      <c r="H174" s="193">
        <v>13.012</v>
      </c>
      <c r="I174" s="194"/>
      <c r="L174" s="190"/>
      <c r="M174" s="195"/>
      <c r="T174" s="196"/>
      <c r="AT174" s="191" t="s">
        <v>1489</v>
      </c>
      <c r="AU174" s="191" t="s">
        <v>90</v>
      </c>
      <c r="AV174" s="15" t="s">
        <v>298</v>
      </c>
      <c r="AW174" s="15" t="s">
        <v>36</v>
      </c>
      <c r="AX174" s="15" t="s">
        <v>88</v>
      </c>
      <c r="AY174" s="191" t="s">
        <v>299</v>
      </c>
    </row>
    <row r="175" spans="2:65" s="1" customFormat="1" ht="33" customHeight="1">
      <c r="B175" s="32"/>
      <c r="C175" s="136" t="s">
        <v>333</v>
      </c>
      <c r="D175" s="136" t="s">
        <v>302</v>
      </c>
      <c r="E175" s="137" t="s">
        <v>1815</v>
      </c>
      <c r="F175" s="138" t="s">
        <v>1816</v>
      </c>
      <c r="G175" s="139" t="s">
        <v>1520</v>
      </c>
      <c r="H175" s="140">
        <v>126.40300000000001</v>
      </c>
      <c r="I175" s="141"/>
      <c r="J175" s="142">
        <f>ROUND(I175*H175,2)</f>
        <v>0</v>
      </c>
      <c r="K175" s="138" t="s">
        <v>3585</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4495</v>
      </c>
    </row>
    <row r="176" spans="2:65" s="12" customFormat="1">
      <c r="B176" s="170"/>
      <c r="D176" s="149" t="s">
        <v>1489</v>
      </c>
      <c r="E176" s="171" t="s">
        <v>1</v>
      </c>
      <c r="F176" s="172" t="s">
        <v>3910</v>
      </c>
      <c r="H176" s="171" t="s">
        <v>1</v>
      </c>
      <c r="I176" s="173"/>
      <c r="L176" s="170"/>
      <c r="M176" s="174"/>
      <c r="T176" s="175"/>
      <c r="AT176" s="171" t="s">
        <v>1489</v>
      </c>
      <c r="AU176" s="171" t="s">
        <v>90</v>
      </c>
      <c r="AV176" s="12" t="s">
        <v>88</v>
      </c>
      <c r="AW176" s="12" t="s">
        <v>36</v>
      </c>
      <c r="AX176" s="12" t="s">
        <v>81</v>
      </c>
      <c r="AY176" s="171" t="s">
        <v>299</v>
      </c>
    </row>
    <row r="177" spans="2:65" s="12" customFormat="1">
      <c r="B177" s="170"/>
      <c r="D177" s="149" t="s">
        <v>1489</v>
      </c>
      <c r="E177" s="171" t="s">
        <v>1</v>
      </c>
      <c r="F177" s="172" t="s">
        <v>3935</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E178" s="177" t="s">
        <v>1</v>
      </c>
      <c r="F178" s="178" t="s">
        <v>4496</v>
      </c>
      <c r="H178" s="179">
        <v>126.40300000000001</v>
      </c>
      <c r="I178" s="180"/>
      <c r="L178" s="176"/>
      <c r="M178" s="181"/>
      <c r="T178" s="182"/>
      <c r="AT178" s="177" t="s">
        <v>1489</v>
      </c>
      <c r="AU178" s="177" t="s">
        <v>90</v>
      </c>
      <c r="AV178" s="13" t="s">
        <v>90</v>
      </c>
      <c r="AW178" s="13" t="s">
        <v>36</v>
      </c>
      <c r="AX178" s="13" t="s">
        <v>81</v>
      </c>
      <c r="AY178" s="177" t="s">
        <v>299</v>
      </c>
    </row>
    <row r="179" spans="2:65" s="14" customFormat="1">
      <c r="B179" s="183"/>
      <c r="D179" s="149" t="s">
        <v>1489</v>
      </c>
      <c r="E179" s="184" t="s">
        <v>1</v>
      </c>
      <c r="F179" s="185" t="s">
        <v>1496</v>
      </c>
      <c r="H179" s="186">
        <v>126.40300000000001</v>
      </c>
      <c r="I179" s="187"/>
      <c r="L179" s="183"/>
      <c r="M179" s="188"/>
      <c r="T179" s="189"/>
      <c r="AT179" s="184" t="s">
        <v>1489</v>
      </c>
      <c r="AU179" s="184" t="s">
        <v>90</v>
      </c>
      <c r="AV179" s="14" t="s">
        <v>318</v>
      </c>
      <c r="AW179" s="14" t="s">
        <v>36</v>
      </c>
      <c r="AX179" s="14" t="s">
        <v>88</v>
      </c>
      <c r="AY179" s="184" t="s">
        <v>299</v>
      </c>
    </row>
    <row r="180" spans="2:65" s="1" customFormat="1" ht="21.75" customHeight="1">
      <c r="B180" s="32"/>
      <c r="C180" s="136" t="s">
        <v>337</v>
      </c>
      <c r="D180" s="136" t="s">
        <v>302</v>
      </c>
      <c r="E180" s="137" t="s">
        <v>3945</v>
      </c>
      <c r="F180" s="138" t="s">
        <v>3946</v>
      </c>
      <c r="G180" s="139" t="s">
        <v>375</v>
      </c>
      <c r="H180" s="140">
        <v>227.315</v>
      </c>
      <c r="I180" s="141"/>
      <c r="J180" s="142">
        <f>ROUND(I180*H180,2)</f>
        <v>0</v>
      </c>
      <c r="K180" s="138" t="s">
        <v>3585</v>
      </c>
      <c r="L180" s="32"/>
      <c r="M180" s="143" t="s">
        <v>1</v>
      </c>
      <c r="N180" s="144" t="s">
        <v>46</v>
      </c>
      <c r="P180" s="145">
        <f>O180*H180</f>
        <v>0</v>
      </c>
      <c r="Q180" s="145">
        <v>1.99E-3</v>
      </c>
      <c r="R180" s="145">
        <f>Q180*H180</f>
        <v>0.45235684999999998</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4497</v>
      </c>
    </row>
    <row r="181" spans="2:65" s="12" customFormat="1">
      <c r="B181" s="170"/>
      <c r="D181" s="149" t="s">
        <v>1489</v>
      </c>
      <c r="E181" s="171" t="s">
        <v>1</v>
      </c>
      <c r="F181" s="172" t="s">
        <v>4483</v>
      </c>
      <c r="H181" s="171" t="s">
        <v>1</v>
      </c>
      <c r="I181" s="173"/>
      <c r="L181" s="170"/>
      <c r="M181" s="174"/>
      <c r="T181" s="175"/>
      <c r="AT181" s="171" t="s">
        <v>1489</v>
      </c>
      <c r="AU181" s="171" t="s">
        <v>90</v>
      </c>
      <c r="AV181" s="12" t="s">
        <v>88</v>
      </c>
      <c r="AW181" s="12" t="s">
        <v>36</v>
      </c>
      <c r="AX181" s="12" t="s">
        <v>81</v>
      </c>
      <c r="AY181" s="171" t="s">
        <v>299</v>
      </c>
    </row>
    <row r="182" spans="2:65" s="12" customFormat="1">
      <c r="B182" s="170"/>
      <c r="D182" s="149" t="s">
        <v>1489</v>
      </c>
      <c r="E182" s="171" t="s">
        <v>1</v>
      </c>
      <c r="F182" s="172" t="s">
        <v>3914</v>
      </c>
      <c r="H182" s="171" t="s">
        <v>1</v>
      </c>
      <c r="I182" s="173"/>
      <c r="L182" s="170"/>
      <c r="M182" s="174"/>
      <c r="T182" s="175"/>
      <c r="AT182" s="171" t="s">
        <v>1489</v>
      </c>
      <c r="AU182" s="171" t="s">
        <v>90</v>
      </c>
      <c r="AV182" s="12" t="s">
        <v>88</v>
      </c>
      <c r="AW182" s="12" t="s">
        <v>36</v>
      </c>
      <c r="AX182" s="12" t="s">
        <v>81</v>
      </c>
      <c r="AY182" s="171" t="s">
        <v>299</v>
      </c>
    </row>
    <row r="183" spans="2:65" s="12" customFormat="1">
      <c r="B183" s="170"/>
      <c r="D183" s="149" t="s">
        <v>1489</v>
      </c>
      <c r="E183" s="171" t="s">
        <v>1</v>
      </c>
      <c r="F183" s="172" t="s">
        <v>3917</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E184" s="177" t="s">
        <v>1</v>
      </c>
      <c r="F184" s="178" t="s">
        <v>4498</v>
      </c>
      <c r="H184" s="179">
        <v>50.902000000000001</v>
      </c>
      <c r="I184" s="180"/>
      <c r="L184" s="176"/>
      <c r="M184" s="181"/>
      <c r="T184" s="182"/>
      <c r="AT184" s="177" t="s">
        <v>1489</v>
      </c>
      <c r="AU184" s="177" t="s">
        <v>90</v>
      </c>
      <c r="AV184" s="13" t="s">
        <v>90</v>
      </c>
      <c r="AW184" s="13" t="s">
        <v>36</v>
      </c>
      <c r="AX184" s="13" t="s">
        <v>81</v>
      </c>
      <c r="AY184" s="177" t="s">
        <v>299</v>
      </c>
    </row>
    <row r="185" spans="2:65" s="12" customFormat="1">
      <c r="B185" s="170"/>
      <c r="D185" s="149" t="s">
        <v>1489</v>
      </c>
      <c r="E185" s="171" t="s">
        <v>1</v>
      </c>
      <c r="F185" s="172" t="s">
        <v>4491</v>
      </c>
      <c r="H185" s="171" t="s">
        <v>1</v>
      </c>
      <c r="I185" s="173"/>
      <c r="L185" s="170"/>
      <c r="M185" s="174"/>
      <c r="T185" s="175"/>
      <c r="AT185" s="171" t="s">
        <v>1489</v>
      </c>
      <c r="AU185" s="171" t="s">
        <v>90</v>
      </c>
      <c r="AV185" s="12" t="s">
        <v>88</v>
      </c>
      <c r="AW185" s="12" t="s">
        <v>36</v>
      </c>
      <c r="AX185" s="12" t="s">
        <v>81</v>
      </c>
      <c r="AY185" s="171" t="s">
        <v>299</v>
      </c>
    </row>
    <row r="186" spans="2:65" s="12" customFormat="1">
      <c r="B186" s="170"/>
      <c r="D186" s="149" t="s">
        <v>1489</v>
      </c>
      <c r="E186" s="171" t="s">
        <v>1</v>
      </c>
      <c r="F186" s="172" t="s">
        <v>3915</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E187" s="177" t="s">
        <v>1</v>
      </c>
      <c r="F187" s="178" t="s">
        <v>4499</v>
      </c>
      <c r="H187" s="179">
        <v>15.093999999999999</v>
      </c>
      <c r="I187" s="180"/>
      <c r="L187" s="176"/>
      <c r="M187" s="181"/>
      <c r="T187" s="182"/>
      <c r="AT187" s="177" t="s">
        <v>1489</v>
      </c>
      <c r="AU187" s="177" t="s">
        <v>90</v>
      </c>
      <c r="AV187" s="13" t="s">
        <v>90</v>
      </c>
      <c r="AW187" s="13" t="s">
        <v>36</v>
      </c>
      <c r="AX187" s="13" t="s">
        <v>81</v>
      </c>
      <c r="AY187" s="177" t="s">
        <v>299</v>
      </c>
    </row>
    <row r="188" spans="2:65" s="12" customFormat="1">
      <c r="B188" s="170"/>
      <c r="D188" s="149" t="s">
        <v>1489</v>
      </c>
      <c r="E188" s="171" t="s">
        <v>1</v>
      </c>
      <c r="F188" s="172" t="s">
        <v>3917</v>
      </c>
      <c r="H188" s="171" t="s">
        <v>1</v>
      </c>
      <c r="I188" s="173"/>
      <c r="L188" s="170"/>
      <c r="M188" s="174"/>
      <c r="T188" s="175"/>
      <c r="AT188" s="171" t="s">
        <v>1489</v>
      </c>
      <c r="AU188" s="171" t="s">
        <v>90</v>
      </c>
      <c r="AV188" s="12" t="s">
        <v>88</v>
      </c>
      <c r="AW188" s="12" t="s">
        <v>36</v>
      </c>
      <c r="AX188" s="12" t="s">
        <v>81</v>
      </c>
      <c r="AY188" s="171" t="s">
        <v>299</v>
      </c>
    </row>
    <row r="189" spans="2:65" s="13" customFormat="1" ht="20.399999999999999">
      <c r="B189" s="176"/>
      <c r="D189" s="149" t="s">
        <v>1489</v>
      </c>
      <c r="E189" s="177" t="s">
        <v>1</v>
      </c>
      <c r="F189" s="178" t="s">
        <v>4500</v>
      </c>
      <c r="H189" s="179">
        <v>161.31899999999999</v>
      </c>
      <c r="I189" s="180"/>
      <c r="L189" s="176"/>
      <c r="M189" s="181"/>
      <c r="T189" s="182"/>
      <c r="AT189" s="177" t="s">
        <v>1489</v>
      </c>
      <c r="AU189" s="177" t="s">
        <v>90</v>
      </c>
      <c r="AV189" s="13" t="s">
        <v>90</v>
      </c>
      <c r="AW189" s="13" t="s">
        <v>36</v>
      </c>
      <c r="AX189" s="13" t="s">
        <v>81</v>
      </c>
      <c r="AY189" s="177" t="s">
        <v>299</v>
      </c>
    </row>
    <row r="190" spans="2:65" s="15" customFormat="1">
      <c r="B190" s="190"/>
      <c r="D190" s="149" t="s">
        <v>1489</v>
      </c>
      <c r="E190" s="191" t="s">
        <v>1</v>
      </c>
      <c r="F190" s="192" t="s">
        <v>1549</v>
      </c>
      <c r="H190" s="193">
        <v>227.315</v>
      </c>
      <c r="I190" s="194"/>
      <c r="L190" s="190"/>
      <c r="M190" s="195"/>
      <c r="T190" s="196"/>
      <c r="AT190" s="191" t="s">
        <v>1489</v>
      </c>
      <c r="AU190" s="191" t="s">
        <v>90</v>
      </c>
      <c r="AV190" s="15" t="s">
        <v>298</v>
      </c>
      <c r="AW190" s="15" t="s">
        <v>36</v>
      </c>
      <c r="AX190" s="15" t="s">
        <v>81</v>
      </c>
      <c r="AY190" s="191" t="s">
        <v>299</v>
      </c>
    </row>
    <row r="191" spans="2:65" s="14" customFormat="1">
      <c r="B191" s="183"/>
      <c r="D191" s="149" t="s">
        <v>1489</v>
      </c>
      <c r="E191" s="184" t="s">
        <v>1</v>
      </c>
      <c r="F191" s="185" t="s">
        <v>1496</v>
      </c>
      <c r="H191" s="186">
        <v>227.315</v>
      </c>
      <c r="I191" s="187"/>
      <c r="L191" s="183"/>
      <c r="M191" s="188"/>
      <c r="T191" s="189"/>
      <c r="AT191" s="184" t="s">
        <v>1489</v>
      </c>
      <c r="AU191" s="184" t="s">
        <v>90</v>
      </c>
      <c r="AV191" s="14" t="s">
        <v>318</v>
      </c>
      <c r="AW191" s="14" t="s">
        <v>36</v>
      </c>
      <c r="AX191" s="14" t="s">
        <v>88</v>
      </c>
      <c r="AY191" s="184" t="s">
        <v>299</v>
      </c>
    </row>
    <row r="192" spans="2:65" s="1" customFormat="1" ht="24.15" customHeight="1">
      <c r="B192" s="32"/>
      <c r="C192" s="136" t="s">
        <v>342</v>
      </c>
      <c r="D192" s="136" t="s">
        <v>302</v>
      </c>
      <c r="E192" s="137" t="s">
        <v>3960</v>
      </c>
      <c r="F192" s="138" t="s">
        <v>3961</v>
      </c>
      <c r="G192" s="139" t="s">
        <v>375</v>
      </c>
      <c r="H192" s="140">
        <v>227.315</v>
      </c>
      <c r="I192" s="141"/>
      <c r="J192" s="142">
        <f>ROUND(I192*H192,2)</f>
        <v>0</v>
      </c>
      <c r="K192" s="138" t="s">
        <v>3585</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4501</v>
      </c>
    </row>
    <row r="193" spans="2:65" s="13" customFormat="1">
      <c r="B193" s="176"/>
      <c r="D193" s="149" t="s">
        <v>1489</v>
      </c>
      <c r="E193" s="177" t="s">
        <v>1</v>
      </c>
      <c r="F193" s="178" t="s">
        <v>4502</v>
      </c>
      <c r="H193" s="179">
        <v>227.315</v>
      </c>
      <c r="I193" s="180"/>
      <c r="L193" s="176"/>
      <c r="M193" s="181"/>
      <c r="T193" s="182"/>
      <c r="AT193" s="177" t="s">
        <v>1489</v>
      </c>
      <c r="AU193" s="177" t="s">
        <v>90</v>
      </c>
      <c r="AV193" s="13" t="s">
        <v>90</v>
      </c>
      <c r="AW193" s="13" t="s">
        <v>36</v>
      </c>
      <c r="AX193" s="13" t="s">
        <v>88</v>
      </c>
      <c r="AY193" s="177" t="s">
        <v>299</v>
      </c>
    </row>
    <row r="194" spans="2:65" s="1" customFormat="1" ht="37.950000000000003" customHeight="1">
      <c r="B194" s="32"/>
      <c r="C194" s="136" t="s">
        <v>347</v>
      </c>
      <c r="D194" s="136" t="s">
        <v>302</v>
      </c>
      <c r="E194" s="137" t="s">
        <v>1608</v>
      </c>
      <c r="F194" s="138" t="s">
        <v>1609</v>
      </c>
      <c r="G194" s="139" t="s">
        <v>1520</v>
      </c>
      <c r="H194" s="140">
        <v>59.484000000000002</v>
      </c>
      <c r="I194" s="141"/>
      <c r="J194" s="142">
        <f>ROUND(I194*H194,2)</f>
        <v>0</v>
      </c>
      <c r="K194" s="138" t="s">
        <v>3585</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4503</v>
      </c>
    </row>
    <row r="195" spans="2:65" s="12" customFormat="1">
      <c r="B195" s="170"/>
      <c r="D195" s="149" t="s">
        <v>1489</v>
      </c>
      <c r="E195" s="171" t="s">
        <v>1</v>
      </c>
      <c r="F195" s="172" t="s">
        <v>3965</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E196" s="177" t="s">
        <v>1</v>
      </c>
      <c r="F196" s="178" t="s">
        <v>4504</v>
      </c>
      <c r="H196" s="179">
        <v>122.042</v>
      </c>
      <c r="I196" s="180"/>
      <c r="L196" s="176"/>
      <c r="M196" s="181"/>
      <c r="T196" s="182"/>
      <c r="AT196" s="177" t="s">
        <v>1489</v>
      </c>
      <c r="AU196" s="177" t="s">
        <v>90</v>
      </c>
      <c r="AV196" s="13" t="s">
        <v>90</v>
      </c>
      <c r="AW196" s="13" t="s">
        <v>36</v>
      </c>
      <c r="AX196" s="13" t="s">
        <v>81</v>
      </c>
      <c r="AY196" s="177" t="s">
        <v>299</v>
      </c>
    </row>
    <row r="197" spans="2:65" s="15" customFormat="1">
      <c r="B197" s="190"/>
      <c r="D197" s="149" t="s">
        <v>1489</v>
      </c>
      <c r="E197" s="191" t="s">
        <v>1</v>
      </c>
      <c r="F197" s="192" t="s">
        <v>1549</v>
      </c>
      <c r="H197" s="193">
        <v>122.042</v>
      </c>
      <c r="I197" s="194"/>
      <c r="L197" s="190"/>
      <c r="M197" s="195"/>
      <c r="T197" s="196"/>
      <c r="AT197" s="191" t="s">
        <v>1489</v>
      </c>
      <c r="AU197" s="191" t="s">
        <v>90</v>
      </c>
      <c r="AV197" s="15" t="s">
        <v>298</v>
      </c>
      <c r="AW197" s="15" t="s">
        <v>36</v>
      </c>
      <c r="AX197" s="15" t="s">
        <v>81</v>
      </c>
      <c r="AY197" s="191" t="s">
        <v>299</v>
      </c>
    </row>
    <row r="198" spans="2:65" s="12" customFormat="1" ht="20.399999999999999">
      <c r="B198" s="170"/>
      <c r="D198" s="149" t="s">
        <v>1489</v>
      </c>
      <c r="E198" s="171" t="s">
        <v>1</v>
      </c>
      <c r="F198" s="172" t="s">
        <v>3967</v>
      </c>
      <c r="H198" s="171" t="s">
        <v>1</v>
      </c>
      <c r="I198" s="173"/>
      <c r="L198" s="170"/>
      <c r="M198" s="174"/>
      <c r="T198" s="175"/>
      <c r="AT198" s="171" t="s">
        <v>1489</v>
      </c>
      <c r="AU198" s="171" t="s">
        <v>90</v>
      </c>
      <c r="AV198" s="12" t="s">
        <v>88</v>
      </c>
      <c r="AW198" s="12" t="s">
        <v>36</v>
      </c>
      <c r="AX198" s="12" t="s">
        <v>81</v>
      </c>
      <c r="AY198" s="171" t="s">
        <v>299</v>
      </c>
    </row>
    <row r="199" spans="2:65" s="13" customFormat="1">
      <c r="B199" s="176"/>
      <c r="D199" s="149" t="s">
        <v>1489</v>
      </c>
      <c r="E199" s="177" t="s">
        <v>1</v>
      </c>
      <c r="F199" s="178" t="s">
        <v>4505</v>
      </c>
      <c r="H199" s="179">
        <v>29.742000000000001</v>
      </c>
      <c r="I199" s="180"/>
      <c r="L199" s="176"/>
      <c r="M199" s="181"/>
      <c r="T199" s="182"/>
      <c r="AT199" s="177" t="s">
        <v>1489</v>
      </c>
      <c r="AU199" s="177" t="s">
        <v>90</v>
      </c>
      <c r="AV199" s="13" t="s">
        <v>90</v>
      </c>
      <c r="AW199" s="13" t="s">
        <v>36</v>
      </c>
      <c r="AX199" s="13" t="s">
        <v>81</v>
      </c>
      <c r="AY199" s="177" t="s">
        <v>299</v>
      </c>
    </row>
    <row r="200" spans="2:65" s="15" customFormat="1">
      <c r="B200" s="190"/>
      <c r="D200" s="149" t="s">
        <v>1489</v>
      </c>
      <c r="E200" s="191" t="s">
        <v>1</v>
      </c>
      <c r="F200" s="192" t="s">
        <v>1549</v>
      </c>
      <c r="H200" s="193">
        <v>29.742000000000001</v>
      </c>
      <c r="I200" s="194"/>
      <c r="L200" s="190"/>
      <c r="M200" s="195"/>
      <c r="T200" s="196"/>
      <c r="AT200" s="191" t="s">
        <v>1489</v>
      </c>
      <c r="AU200" s="191" t="s">
        <v>90</v>
      </c>
      <c r="AV200" s="15" t="s">
        <v>298</v>
      </c>
      <c r="AW200" s="15" t="s">
        <v>36</v>
      </c>
      <c r="AX200" s="15" t="s">
        <v>81</v>
      </c>
      <c r="AY200" s="191" t="s">
        <v>299</v>
      </c>
    </row>
    <row r="201" spans="2:65" s="12" customFormat="1">
      <c r="B201" s="170"/>
      <c r="D201" s="149" t="s">
        <v>1489</v>
      </c>
      <c r="E201" s="171" t="s">
        <v>1</v>
      </c>
      <c r="F201" s="172" t="s">
        <v>3969</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E202" s="177" t="s">
        <v>1</v>
      </c>
      <c r="F202" s="178" t="s">
        <v>4506</v>
      </c>
      <c r="H202" s="179">
        <v>59.484000000000002</v>
      </c>
      <c r="I202" s="180"/>
      <c r="L202" s="176"/>
      <c r="M202" s="181"/>
      <c r="T202" s="182"/>
      <c r="AT202" s="177" t="s">
        <v>1489</v>
      </c>
      <c r="AU202" s="177" t="s">
        <v>90</v>
      </c>
      <c r="AV202" s="13" t="s">
        <v>90</v>
      </c>
      <c r="AW202" s="13" t="s">
        <v>36</v>
      </c>
      <c r="AX202" s="13" t="s">
        <v>81</v>
      </c>
      <c r="AY202" s="177" t="s">
        <v>299</v>
      </c>
    </row>
    <row r="203" spans="2:65" s="15" customFormat="1">
      <c r="B203" s="190"/>
      <c r="D203" s="149" t="s">
        <v>1489</v>
      </c>
      <c r="E203" s="191" t="s">
        <v>1</v>
      </c>
      <c r="F203" s="192" t="s">
        <v>1549</v>
      </c>
      <c r="H203" s="193">
        <v>59.484000000000002</v>
      </c>
      <c r="I203" s="194"/>
      <c r="L203" s="190"/>
      <c r="M203" s="195"/>
      <c r="T203" s="196"/>
      <c r="AT203" s="191" t="s">
        <v>1489</v>
      </c>
      <c r="AU203" s="191" t="s">
        <v>90</v>
      </c>
      <c r="AV203" s="15" t="s">
        <v>298</v>
      </c>
      <c r="AW203" s="15" t="s">
        <v>36</v>
      </c>
      <c r="AX203" s="15" t="s">
        <v>88</v>
      </c>
      <c r="AY203" s="191" t="s">
        <v>299</v>
      </c>
    </row>
    <row r="204" spans="2:65" s="1" customFormat="1" ht="37.950000000000003" customHeight="1">
      <c r="B204" s="32"/>
      <c r="C204" s="136" t="s">
        <v>351</v>
      </c>
      <c r="D204" s="136" t="s">
        <v>302</v>
      </c>
      <c r="E204" s="137" t="s">
        <v>1613</v>
      </c>
      <c r="F204" s="138" t="s">
        <v>1614</v>
      </c>
      <c r="G204" s="139" t="s">
        <v>1520</v>
      </c>
      <c r="H204" s="140">
        <v>126.404</v>
      </c>
      <c r="I204" s="141"/>
      <c r="J204" s="142">
        <f>ROUND(I204*H204,2)</f>
        <v>0</v>
      </c>
      <c r="K204" s="138" t="s">
        <v>3585</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4507</v>
      </c>
    </row>
    <row r="205" spans="2:65" s="12" customFormat="1">
      <c r="B205" s="170"/>
      <c r="D205" s="149" t="s">
        <v>1489</v>
      </c>
      <c r="E205" s="171" t="s">
        <v>1</v>
      </c>
      <c r="F205" s="172" t="s">
        <v>3965</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4504</v>
      </c>
      <c r="H206" s="179">
        <v>122.042</v>
      </c>
      <c r="I206" s="180"/>
      <c r="L206" s="176"/>
      <c r="M206" s="181"/>
      <c r="T206" s="182"/>
      <c r="AT206" s="177" t="s">
        <v>1489</v>
      </c>
      <c r="AU206" s="177" t="s">
        <v>90</v>
      </c>
      <c r="AV206" s="13" t="s">
        <v>90</v>
      </c>
      <c r="AW206" s="13" t="s">
        <v>36</v>
      </c>
      <c r="AX206" s="13" t="s">
        <v>81</v>
      </c>
      <c r="AY206" s="177" t="s">
        <v>299</v>
      </c>
    </row>
    <row r="207" spans="2:65" s="15" customFormat="1">
      <c r="B207" s="190"/>
      <c r="D207" s="149" t="s">
        <v>1489</v>
      </c>
      <c r="E207" s="191" t="s">
        <v>1</v>
      </c>
      <c r="F207" s="192" t="s">
        <v>1549</v>
      </c>
      <c r="H207" s="193">
        <v>122.042</v>
      </c>
      <c r="I207" s="194"/>
      <c r="L207" s="190"/>
      <c r="M207" s="195"/>
      <c r="T207" s="196"/>
      <c r="AT207" s="191" t="s">
        <v>1489</v>
      </c>
      <c r="AU207" s="191" t="s">
        <v>90</v>
      </c>
      <c r="AV207" s="15" t="s">
        <v>298</v>
      </c>
      <c r="AW207" s="15" t="s">
        <v>36</v>
      </c>
      <c r="AX207" s="15" t="s">
        <v>81</v>
      </c>
      <c r="AY207" s="191" t="s">
        <v>299</v>
      </c>
    </row>
    <row r="208" spans="2:65" s="12" customFormat="1" ht="20.399999999999999">
      <c r="B208" s="170"/>
      <c r="D208" s="149" t="s">
        <v>1489</v>
      </c>
      <c r="E208" s="171" t="s">
        <v>1</v>
      </c>
      <c r="F208" s="172" t="s">
        <v>3972</v>
      </c>
      <c r="H208" s="171" t="s">
        <v>1</v>
      </c>
      <c r="I208" s="173"/>
      <c r="L208" s="170"/>
      <c r="M208" s="174"/>
      <c r="T208" s="175"/>
      <c r="AT208" s="171" t="s">
        <v>1489</v>
      </c>
      <c r="AU208" s="171" t="s">
        <v>90</v>
      </c>
      <c r="AV208" s="12" t="s">
        <v>88</v>
      </c>
      <c r="AW208" s="12" t="s">
        <v>36</v>
      </c>
      <c r="AX208" s="12" t="s">
        <v>81</v>
      </c>
      <c r="AY208" s="171" t="s">
        <v>299</v>
      </c>
    </row>
    <row r="209" spans="2:65" s="13" customFormat="1">
      <c r="B209" s="176"/>
      <c r="D209" s="149" t="s">
        <v>1489</v>
      </c>
      <c r="E209" s="177" t="s">
        <v>1</v>
      </c>
      <c r="F209" s="178" t="s">
        <v>4508</v>
      </c>
      <c r="H209" s="179">
        <v>63.201999999999998</v>
      </c>
      <c r="I209" s="180"/>
      <c r="L209" s="176"/>
      <c r="M209" s="181"/>
      <c r="T209" s="182"/>
      <c r="AT209" s="177" t="s">
        <v>1489</v>
      </c>
      <c r="AU209" s="177" t="s">
        <v>90</v>
      </c>
      <c r="AV209" s="13" t="s">
        <v>90</v>
      </c>
      <c r="AW209" s="13" t="s">
        <v>36</v>
      </c>
      <c r="AX209" s="13" t="s">
        <v>81</v>
      </c>
      <c r="AY209" s="177" t="s">
        <v>299</v>
      </c>
    </row>
    <row r="210" spans="2:65" s="15" customFormat="1">
      <c r="B210" s="190"/>
      <c r="D210" s="149" t="s">
        <v>1489</v>
      </c>
      <c r="E210" s="191" t="s">
        <v>1</v>
      </c>
      <c r="F210" s="192" t="s">
        <v>1549</v>
      </c>
      <c r="H210" s="193">
        <v>63.201999999999998</v>
      </c>
      <c r="I210" s="194"/>
      <c r="L210" s="190"/>
      <c r="M210" s="195"/>
      <c r="T210" s="196"/>
      <c r="AT210" s="191" t="s">
        <v>1489</v>
      </c>
      <c r="AU210" s="191" t="s">
        <v>90</v>
      </c>
      <c r="AV210" s="15" t="s">
        <v>298</v>
      </c>
      <c r="AW210" s="15" t="s">
        <v>36</v>
      </c>
      <c r="AX210" s="15" t="s">
        <v>81</v>
      </c>
      <c r="AY210" s="191" t="s">
        <v>299</v>
      </c>
    </row>
    <row r="211" spans="2:65" s="12" customFormat="1">
      <c r="B211" s="170"/>
      <c r="D211" s="149" t="s">
        <v>1489</v>
      </c>
      <c r="E211" s="171" t="s">
        <v>1</v>
      </c>
      <c r="F211" s="172" t="s">
        <v>3969</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4509</v>
      </c>
      <c r="H212" s="179">
        <v>126.404</v>
      </c>
      <c r="I212" s="180"/>
      <c r="L212" s="176"/>
      <c r="M212" s="181"/>
      <c r="T212" s="182"/>
      <c r="AT212" s="177" t="s">
        <v>1489</v>
      </c>
      <c r="AU212" s="177" t="s">
        <v>90</v>
      </c>
      <c r="AV212" s="13" t="s">
        <v>90</v>
      </c>
      <c r="AW212" s="13" t="s">
        <v>36</v>
      </c>
      <c r="AX212" s="13" t="s">
        <v>81</v>
      </c>
      <c r="AY212" s="177" t="s">
        <v>299</v>
      </c>
    </row>
    <row r="213" spans="2:65" s="15" customFormat="1">
      <c r="B213" s="190"/>
      <c r="D213" s="149" t="s">
        <v>1489</v>
      </c>
      <c r="E213" s="191" t="s">
        <v>1</v>
      </c>
      <c r="F213" s="192" t="s">
        <v>1549</v>
      </c>
      <c r="H213" s="193">
        <v>126.404</v>
      </c>
      <c r="I213" s="194"/>
      <c r="L213" s="190"/>
      <c r="M213" s="195"/>
      <c r="T213" s="196"/>
      <c r="AT213" s="191" t="s">
        <v>1489</v>
      </c>
      <c r="AU213" s="191" t="s">
        <v>90</v>
      </c>
      <c r="AV213" s="15" t="s">
        <v>298</v>
      </c>
      <c r="AW213" s="15" t="s">
        <v>36</v>
      </c>
      <c r="AX213" s="15" t="s">
        <v>88</v>
      </c>
      <c r="AY213" s="191" t="s">
        <v>299</v>
      </c>
    </row>
    <row r="214" spans="2:65" s="1" customFormat="1" ht="37.950000000000003" customHeight="1">
      <c r="B214" s="32"/>
      <c r="C214" s="136" t="s">
        <v>8</v>
      </c>
      <c r="D214" s="136" t="s">
        <v>302</v>
      </c>
      <c r="E214" s="137" t="s">
        <v>3395</v>
      </c>
      <c r="F214" s="138" t="s">
        <v>3396</v>
      </c>
      <c r="G214" s="139" t="s">
        <v>1520</v>
      </c>
      <c r="H214" s="140">
        <v>29.742000000000001</v>
      </c>
      <c r="I214" s="141"/>
      <c r="J214" s="142">
        <f>ROUND(I214*H214,2)</f>
        <v>0</v>
      </c>
      <c r="K214" s="138" t="s">
        <v>3585</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4510</v>
      </c>
    </row>
    <row r="215" spans="2:65" s="12" customFormat="1">
      <c r="B215" s="170"/>
      <c r="D215" s="149" t="s">
        <v>1489</v>
      </c>
      <c r="E215" s="171" t="s">
        <v>1</v>
      </c>
      <c r="F215" s="172" t="s">
        <v>3976</v>
      </c>
      <c r="H215" s="171" t="s">
        <v>1</v>
      </c>
      <c r="I215" s="173"/>
      <c r="L215" s="170"/>
      <c r="M215" s="174"/>
      <c r="T215" s="175"/>
      <c r="AT215" s="171" t="s">
        <v>1489</v>
      </c>
      <c r="AU215" s="171" t="s">
        <v>90</v>
      </c>
      <c r="AV215" s="12" t="s">
        <v>88</v>
      </c>
      <c r="AW215" s="12" t="s">
        <v>36</v>
      </c>
      <c r="AX215" s="12" t="s">
        <v>81</v>
      </c>
      <c r="AY215" s="171" t="s">
        <v>299</v>
      </c>
    </row>
    <row r="216" spans="2:65" s="13" customFormat="1">
      <c r="B216" s="176"/>
      <c r="D216" s="149" t="s">
        <v>1489</v>
      </c>
      <c r="E216" s="177" t="s">
        <v>1</v>
      </c>
      <c r="F216" s="178" t="s">
        <v>4511</v>
      </c>
      <c r="H216" s="179">
        <v>59.484000000000002</v>
      </c>
      <c r="I216" s="180"/>
      <c r="L216" s="176"/>
      <c r="M216" s="181"/>
      <c r="T216" s="182"/>
      <c r="AT216" s="177" t="s">
        <v>1489</v>
      </c>
      <c r="AU216" s="177" t="s">
        <v>90</v>
      </c>
      <c r="AV216" s="13" t="s">
        <v>90</v>
      </c>
      <c r="AW216" s="13" t="s">
        <v>36</v>
      </c>
      <c r="AX216" s="13" t="s">
        <v>81</v>
      </c>
      <c r="AY216" s="177" t="s">
        <v>299</v>
      </c>
    </row>
    <row r="217" spans="2:65" s="12" customFormat="1">
      <c r="B217" s="170"/>
      <c r="D217" s="149" t="s">
        <v>1489</v>
      </c>
      <c r="E217" s="171" t="s">
        <v>1</v>
      </c>
      <c r="F217" s="172" t="s">
        <v>3978</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E218" s="177" t="s">
        <v>1</v>
      </c>
      <c r="F218" s="178" t="s">
        <v>4512</v>
      </c>
      <c r="H218" s="179">
        <v>-29.742000000000001</v>
      </c>
      <c r="I218" s="180"/>
      <c r="L218" s="176"/>
      <c r="M218" s="181"/>
      <c r="T218" s="182"/>
      <c r="AT218" s="177" t="s">
        <v>1489</v>
      </c>
      <c r="AU218" s="177" t="s">
        <v>90</v>
      </c>
      <c r="AV218" s="13" t="s">
        <v>90</v>
      </c>
      <c r="AW218" s="13" t="s">
        <v>36</v>
      </c>
      <c r="AX218" s="13" t="s">
        <v>81</v>
      </c>
      <c r="AY218" s="177" t="s">
        <v>299</v>
      </c>
    </row>
    <row r="219" spans="2:65" s="14" customFormat="1">
      <c r="B219" s="183"/>
      <c r="D219" s="149" t="s">
        <v>1489</v>
      </c>
      <c r="E219" s="184" t="s">
        <v>1</v>
      </c>
      <c r="F219" s="185" t="s">
        <v>1496</v>
      </c>
      <c r="H219" s="186">
        <v>29.742000000000001</v>
      </c>
      <c r="I219" s="187"/>
      <c r="L219" s="183"/>
      <c r="M219" s="188"/>
      <c r="T219" s="189"/>
      <c r="AT219" s="184" t="s">
        <v>1489</v>
      </c>
      <c r="AU219" s="184" t="s">
        <v>90</v>
      </c>
      <c r="AV219" s="14" t="s">
        <v>318</v>
      </c>
      <c r="AW219" s="14" t="s">
        <v>36</v>
      </c>
      <c r="AX219" s="14" t="s">
        <v>88</v>
      </c>
      <c r="AY219" s="184" t="s">
        <v>299</v>
      </c>
    </row>
    <row r="220" spans="2:65" s="1" customFormat="1" ht="37.950000000000003" customHeight="1">
      <c r="B220" s="32"/>
      <c r="C220" s="136" t="s">
        <v>362</v>
      </c>
      <c r="D220" s="136" t="s">
        <v>302</v>
      </c>
      <c r="E220" s="137" t="s">
        <v>3399</v>
      </c>
      <c r="F220" s="138" t="s">
        <v>3400</v>
      </c>
      <c r="G220" s="139" t="s">
        <v>1520</v>
      </c>
      <c r="H220" s="140">
        <v>208.19399999999999</v>
      </c>
      <c r="I220" s="141"/>
      <c r="J220" s="142">
        <f>ROUND(I220*H220,2)</f>
        <v>0</v>
      </c>
      <c r="K220" s="138" t="s">
        <v>3585</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4513</v>
      </c>
    </row>
    <row r="221" spans="2:65" s="12" customFormat="1">
      <c r="B221" s="170"/>
      <c r="D221" s="149" t="s">
        <v>1489</v>
      </c>
      <c r="E221" s="171" t="s">
        <v>1</v>
      </c>
      <c r="F221" s="172" t="s">
        <v>3981</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4514</v>
      </c>
      <c r="H222" s="179">
        <v>208.19399999999999</v>
      </c>
      <c r="I222" s="180"/>
      <c r="L222" s="176"/>
      <c r="M222" s="181"/>
      <c r="T222" s="182"/>
      <c r="AT222" s="177" t="s">
        <v>1489</v>
      </c>
      <c r="AU222" s="177" t="s">
        <v>90</v>
      </c>
      <c r="AV222" s="13" t="s">
        <v>90</v>
      </c>
      <c r="AW222" s="13" t="s">
        <v>36</v>
      </c>
      <c r="AX222" s="13" t="s">
        <v>81</v>
      </c>
      <c r="AY222" s="177" t="s">
        <v>299</v>
      </c>
    </row>
    <row r="223" spans="2:65" s="14" customFormat="1">
      <c r="B223" s="183"/>
      <c r="D223" s="149" t="s">
        <v>1489</v>
      </c>
      <c r="E223" s="184" t="s">
        <v>1</v>
      </c>
      <c r="F223" s="185" t="s">
        <v>1496</v>
      </c>
      <c r="H223" s="186">
        <v>208.19399999999999</v>
      </c>
      <c r="I223" s="187"/>
      <c r="L223" s="183"/>
      <c r="M223" s="188"/>
      <c r="T223" s="189"/>
      <c r="AT223" s="184" t="s">
        <v>1489</v>
      </c>
      <c r="AU223" s="184" t="s">
        <v>90</v>
      </c>
      <c r="AV223" s="14" t="s">
        <v>318</v>
      </c>
      <c r="AW223" s="14" t="s">
        <v>36</v>
      </c>
      <c r="AX223" s="14" t="s">
        <v>88</v>
      </c>
      <c r="AY223" s="184" t="s">
        <v>299</v>
      </c>
    </row>
    <row r="224" spans="2:65" s="1" customFormat="1" ht="37.950000000000003" customHeight="1">
      <c r="B224" s="32"/>
      <c r="C224" s="136" t="s">
        <v>367</v>
      </c>
      <c r="D224" s="136" t="s">
        <v>302</v>
      </c>
      <c r="E224" s="137" t="s">
        <v>1618</v>
      </c>
      <c r="F224" s="138" t="s">
        <v>1619</v>
      </c>
      <c r="G224" s="139" t="s">
        <v>1520</v>
      </c>
      <c r="H224" s="140">
        <v>63.201000000000001</v>
      </c>
      <c r="I224" s="141"/>
      <c r="J224" s="142">
        <f>ROUND(I224*H224,2)</f>
        <v>0</v>
      </c>
      <c r="K224" s="138" t="s">
        <v>3585</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4515</v>
      </c>
    </row>
    <row r="225" spans="2:65" s="12" customFormat="1">
      <c r="B225" s="170"/>
      <c r="D225" s="149" t="s">
        <v>1489</v>
      </c>
      <c r="E225" s="171" t="s">
        <v>1</v>
      </c>
      <c r="F225" s="172" t="s">
        <v>3984</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4516</v>
      </c>
      <c r="H226" s="179">
        <v>126.40300000000001</v>
      </c>
      <c r="I226" s="180"/>
      <c r="L226" s="176"/>
      <c r="M226" s="181"/>
      <c r="T226" s="182"/>
      <c r="AT226" s="177" t="s">
        <v>1489</v>
      </c>
      <c r="AU226" s="177" t="s">
        <v>90</v>
      </c>
      <c r="AV226" s="13" t="s">
        <v>90</v>
      </c>
      <c r="AW226" s="13" t="s">
        <v>36</v>
      </c>
      <c r="AX226" s="13" t="s">
        <v>81</v>
      </c>
      <c r="AY226" s="177" t="s">
        <v>299</v>
      </c>
    </row>
    <row r="227" spans="2:65" s="12" customFormat="1">
      <c r="B227" s="170"/>
      <c r="D227" s="149" t="s">
        <v>1489</v>
      </c>
      <c r="E227" s="171" t="s">
        <v>1</v>
      </c>
      <c r="F227" s="172" t="s">
        <v>3978</v>
      </c>
      <c r="H227" s="171" t="s">
        <v>1</v>
      </c>
      <c r="I227" s="173"/>
      <c r="L227" s="170"/>
      <c r="M227" s="174"/>
      <c r="T227" s="175"/>
      <c r="AT227" s="171" t="s">
        <v>1489</v>
      </c>
      <c r="AU227" s="171" t="s">
        <v>90</v>
      </c>
      <c r="AV227" s="12" t="s">
        <v>88</v>
      </c>
      <c r="AW227" s="12" t="s">
        <v>36</v>
      </c>
      <c r="AX227" s="12" t="s">
        <v>81</v>
      </c>
      <c r="AY227" s="171" t="s">
        <v>299</v>
      </c>
    </row>
    <row r="228" spans="2:65" s="13" customFormat="1">
      <c r="B228" s="176"/>
      <c r="D228" s="149" t="s">
        <v>1489</v>
      </c>
      <c r="E228" s="177" t="s">
        <v>1</v>
      </c>
      <c r="F228" s="178" t="s">
        <v>4517</v>
      </c>
      <c r="H228" s="179">
        <v>-63.201999999999998</v>
      </c>
      <c r="I228" s="180"/>
      <c r="L228" s="176"/>
      <c r="M228" s="181"/>
      <c r="T228" s="182"/>
      <c r="AT228" s="177" t="s">
        <v>1489</v>
      </c>
      <c r="AU228" s="177" t="s">
        <v>90</v>
      </c>
      <c r="AV228" s="13" t="s">
        <v>90</v>
      </c>
      <c r="AW228" s="13" t="s">
        <v>36</v>
      </c>
      <c r="AX228" s="13" t="s">
        <v>81</v>
      </c>
      <c r="AY228" s="177" t="s">
        <v>299</v>
      </c>
    </row>
    <row r="229" spans="2:65" s="14" customFormat="1">
      <c r="B229" s="183"/>
      <c r="D229" s="149" t="s">
        <v>1489</v>
      </c>
      <c r="E229" s="184" t="s">
        <v>1</v>
      </c>
      <c r="F229" s="185" t="s">
        <v>1496</v>
      </c>
      <c r="H229" s="186">
        <v>63.201000000000001</v>
      </c>
      <c r="I229" s="187"/>
      <c r="L229" s="183"/>
      <c r="M229" s="188"/>
      <c r="T229" s="189"/>
      <c r="AT229" s="184" t="s">
        <v>1489</v>
      </c>
      <c r="AU229" s="184" t="s">
        <v>90</v>
      </c>
      <c r="AV229" s="14" t="s">
        <v>318</v>
      </c>
      <c r="AW229" s="14" t="s">
        <v>36</v>
      </c>
      <c r="AX229" s="14" t="s">
        <v>88</v>
      </c>
      <c r="AY229" s="184" t="s">
        <v>299</v>
      </c>
    </row>
    <row r="230" spans="2:65" s="1" customFormat="1" ht="37.950000000000003" customHeight="1">
      <c r="B230" s="32"/>
      <c r="C230" s="136" t="s">
        <v>372</v>
      </c>
      <c r="D230" s="136" t="s">
        <v>302</v>
      </c>
      <c r="E230" s="137" t="s">
        <v>1622</v>
      </c>
      <c r="F230" s="138" t="s">
        <v>1623</v>
      </c>
      <c r="G230" s="139" t="s">
        <v>1520</v>
      </c>
      <c r="H230" s="140">
        <v>442.40699999999998</v>
      </c>
      <c r="I230" s="141"/>
      <c r="J230" s="142">
        <f>ROUND(I230*H230,2)</f>
        <v>0</v>
      </c>
      <c r="K230" s="138" t="s">
        <v>3585</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4518</v>
      </c>
    </row>
    <row r="231" spans="2:65" s="12" customFormat="1">
      <c r="B231" s="170"/>
      <c r="D231" s="149" t="s">
        <v>1489</v>
      </c>
      <c r="E231" s="171" t="s">
        <v>1</v>
      </c>
      <c r="F231" s="172" t="s">
        <v>3981</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E232" s="177" t="s">
        <v>1</v>
      </c>
      <c r="F232" s="178" t="s">
        <v>4519</v>
      </c>
      <c r="H232" s="179">
        <v>442.40699999999998</v>
      </c>
      <c r="I232" s="180"/>
      <c r="L232" s="176"/>
      <c r="M232" s="181"/>
      <c r="T232" s="182"/>
      <c r="AT232" s="177" t="s">
        <v>1489</v>
      </c>
      <c r="AU232" s="177" t="s">
        <v>90</v>
      </c>
      <c r="AV232" s="13" t="s">
        <v>90</v>
      </c>
      <c r="AW232" s="13" t="s">
        <v>36</v>
      </c>
      <c r="AX232" s="13" t="s">
        <v>81</v>
      </c>
      <c r="AY232" s="177" t="s">
        <v>299</v>
      </c>
    </row>
    <row r="233" spans="2:65" s="14" customFormat="1">
      <c r="B233" s="183"/>
      <c r="D233" s="149" t="s">
        <v>1489</v>
      </c>
      <c r="E233" s="184" t="s">
        <v>1</v>
      </c>
      <c r="F233" s="185" t="s">
        <v>1496</v>
      </c>
      <c r="H233" s="186">
        <v>442.40699999999998</v>
      </c>
      <c r="I233" s="187"/>
      <c r="L233" s="183"/>
      <c r="M233" s="188"/>
      <c r="T233" s="189"/>
      <c r="AT233" s="184" t="s">
        <v>1489</v>
      </c>
      <c r="AU233" s="184" t="s">
        <v>90</v>
      </c>
      <c r="AV233" s="14" t="s">
        <v>318</v>
      </c>
      <c r="AW233" s="14" t="s">
        <v>36</v>
      </c>
      <c r="AX233" s="14" t="s">
        <v>88</v>
      </c>
      <c r="AY233" s="184" t="s">
        <v>299</v>
      </c>
    </row>
    <row r="234" spans="2:65" s="1" customFormat="1" ht="24.15" customHeight="1">
      <c r="B234" s="32"/>
      <c r="C234" s="136" t="s">
        <v>378</v>
      </c>
      <c r="D234" s="136" t="s">
        <v>302</v>
      </c>
      <c r="E234" s="137" t="s">
        <v>1626</v>
      </c>
      <c r="F234" s="138" t="s">
        <v>1627</v>
      </c>
      <c r="G234" s="139" t="s">
        <v>1520</v>
      </c>
      <c r="H234" s="140">
        <v>29.742000000000001</v>
      </c>
      <c r="I234" s="141"/>
      <c r="J234" s="142">
        <f>ROUND(I234*H234,2)</f>
        <v>0</v>
      </c>
      <c r="K234" s="138" t="s">
        <v>3585</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4520</v>
      </c>
    </row>
    <row r="235" spans="2:65" s="12" customFormat="1">
      <c r="B235" s="170"/>
      <c r="D235" s="149" t="s">
        <v>1489</v>
      </c>
      <c r="E235" s="171" t="s">
        <v>1</v>
      </c>
      <c r="F235" s="172" t="s">
        <v>3619</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4521</v>
      </c>
      <c r="H236" s="179">
        <v>29.742000000000001</v>
      </c>
      <c r="I236" s="180"/>
      <c r="L236" s="176"/>
      <c r="M236" s="181"/>
      <c r="T236" s="182"/>
      <c r="AT236" s="177" t="s">
        <v>1489</v>
      </c>
      <c r="AU236" s="177" t="s">
        <v>90</v>
      </c>
      <c r="AV236" s="13" t="s">
        <v>90</v>
      </c>
      <c r="AW236" s="13" t="s">
        <v>36</v>
      </c>
      <c r="AX236" s="13" t="s">
        <v>81</v>
      </c>
      <c r="AY236" s="177" t="s">
        <v>299</v>
      </c>
    </row>
    <row r="237" spans="2:65" s="14" customFormat="1">
      <c r="B237" s="183"/>
      <c r="D237" s="149" t="s">
        <v>1489</v>
      </c>
      <c r="E237" s="184" t="s">
        <v>1</v>
      </c>
      <c r="F237" s="185" t="s">
        <v>1496</v>
      </c>
      <c r="H237" s="186">
        <v>29.742000000000001</v>
      </c>
      <c r="I237" s="187"/>
      <c r="L237" s="183"/>
      <c r="M237" s="188"/>
      <c r="T237" s="189"/>
      <c r="AT237" s="184" t="s">
        <v>1489</v>
      </c>
      <c r="AU237" s="184" t="s">
        <v>90</v>
      </c>
      <c r="AV237" s="14" t="s">
        <v>318</v>
      </c>
      <c r="AW237" s="14" t="s">
        <v>36</v>
      </c>
      <c r="AX237" s="14" t="s">
        <v>88</v>
      </c>
      <c r="AY237" s="184" t="s">
        <v>299</v>
      </c>
    </row>
    <row r="238" spans="2:65" s="1" customFormat="1" ht="24.15" customHeight="1">
      <c r="B238" s="32"/>
      <c r="C238" s="136" t="s">
        <v>384</v>
      </c>
      <c r="D238" s="136" t="s">
        <v>302</v>
      </c>
      <c r="E238" s="137" t="s">
        <v>1630</v>
      </c>
      <c r="F238" s="138" t="s">
        <v>1631</v>
      </c>
      <c r="G238" s="139" t="s">
        <v>1520</v>
      </c>
      <c r="H238" s="140">
        <v>63.201999999999998</v>
      </c>
      <c r="I238" s="141"/>
      <c r="J238" s="142">
        <f>ROUND(I238*H238,2)</f>
        <v>0</v>
      </c>
      <c r="K238" s="138" t="s">
        <v>3585</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4522</v>
      </c>
    </row>
    <row r="239" spans="2:65" s="12" customFormat="1">
      <c r="B239" s="170"/>
      <c r="D239" s="149" t="s">
        <v>1489</v>
      </c>
      <c r="E239" s="171" t="s">
        <v>1</v>
      </c>
      <c r="F239" s="172" t="s">
        <v>3619</v>
      </c>
      <c r="H239" s="171" t="s">
        <v>1</v>
      </c>
      <c r="I239" s="173"/>
      <c r="L239" s="170"/>
      <c r="M239" s="174"/>
      <c r="T239" s="175"/>
      <c r="AT239" s="171" t="s">
        <v>1489</v>
      </c>
      <c r="AU239" s="171" t="s">
        <v>90</v>
      </c>
      <c r="AV239" s="12" t="s">
        <v>88</v>
      </c>
      <c r="AW239" s="12" t="s">
        <v>36</v>
      </c>
      <c r="AX239" s="12" t="s">
        <v>81</v>
      </c>
      <c r="AY239" s="171" t="s">
        <v>299</v>
      </c>
    </row>
    <row r="240" spans="2:65" s="13" customFormat="1">
      <c r="B240" s="176"/>
      <c r="D240" s="149" t="s">
        <v>1489</v>
      </c>
      <c r="E240" s="177" t="s">
        <v>1</v>
      </c>
      <c r="F240" s="178" t="s">
        <v>4523</v>
      </c>
      <c r="H240" s="179">
        <v>63.201999999999998</v>
      </c>
      <c r="I240" s="180"/>
      <c r="L240" s="176"/>
      <c r="M240" s="181"/>
      <c r="T240" s="182"/>
      <c r="AT240" s="177" t="s">
        <v>1489</v>
      </c>
      <c r="AU240" s="177" t="s">
        <v>90</v>
      </c>
      <c r="AV240" s="13" t="s">
        <v>90</v>
      </c>
      <c r="AW240" s="13" t="s">
        <v>36</v>
      </c>
      <c r="AX240" s="13" t="s">
        <v>81</v>
      </c>
      <c r="AY240" s="177" t="s">
        <v>299</v>
      </c>
    </row>
    <row r="241" spans="2:65" s="14" customFormat="1">
      <c r="B241" s="183"/>
      <c r="D241" s="149" t="s">
        <v>1489</v>
      </c>
      <c r="E241" s="184" t="s">
        <v>1</v>
      </c>
      <c r="F241" s="185" t="s">
        <v>1496</v>
      </c>
      <c r="H241" s="186">
        <v>63.201999999999998</v>
      </c>
      <c r="I241" s="187"/>
      <c r="L241" s="183"/>
      <c r="M241" s="188"/>
      <c r="T241" s="189"/>
      <c r="AT241" s="184" t="s">
        <v>1489</v>
      </c>
      <c r="AU241" s="184" t="s">
        <v>90</v>
      </c>
      <c r="AV241" s="14" t="s">
        <v>318</v>
      </c>
      <c r="AW241" s="14" t="s">
        <v>36</v>
      </c>
      <c r="AX241" s="14" t="s">
        <v>88</v>
      </c>
      <c r="AY241" s="184" t="s">
        <v>299</v>
      </c>
    </row>
    <row r="242" spans="2:65" s="1" customFormat="1" ht="33" customHeight="1">
      <c r="B242" s="32"/>
      <c r="C242" s="136" t="s">
        <v>389</v>
      </c>
      <c r="D242" s="136" t="s">
        <v>302</v>
      </c>
      <c r="E242" s="137" t="s">
        <v>1634</v>
      </c>
      <c r="F242" s="138" t="s">
        <v>1635</v>
      </c>
      <c r="G242" s="139" t="s">
        <v>1636</v>
      </c>
      <c r="H242" s="140">
        <v>158.00299999999999</v>
      </c>
      <c r="I242" s="141"/>
      <c r="J242" s="142">
        <f>ROUND(I242*H242,2)</f>
        <v>0</v>
      </c>
      <c r="K242" s="138" t="s">
        <v>3585</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4524</v>
      </c>
    </row>
    <row r="243" spans="2:65" s="12" customFormat="1">
      <c r="B243" s="170"/>
      <c r="D243" s="149" t="s">
        <v>1489</v>
      </c>
      <c r="E243" s="171" t="s">
        <v>1</v>
      </c>
      <c r="F243" s="172" t="s">
        <v>3994</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4525</v>
      </c>
      <c r="H244" s="179">
        <v>29.742000000000001</v>
      </c>
      <c r="I244" s="180"/>
      <c r="L244" s="176"/>
      <c r="M244" s="181"/>
      <c r="T244" s="182"/>
      <c r="AT244" s="177" t="s">
        <v>1489</v>
      </c>
      <c r="AU244" s="177" t="s">
        <v>90</v>
      </c>
      <c r="AV244" s="13" t="s">
        <v>90</v>
      </c>
      <c r="AW244" s="13" t="s">
        <v>36</v>
      </c>
      <c r="AX244" s="13" t="s">
        <v>81</v>
      </c>
      <c r="AY244" s="177" t="s">
        <v>299</v>
      </c>
    </row>
    <row r="245" spans="2:65" s="13" customFormat="1">
      <c r="B245" s="176"/>
      <c r="D245" s="149" t="s">
        <v>1489</v>
      </c>
      <c r="E245" s="177" t="s">
        <v>1</v>
      </c>
      <c r="F245" s="178" t="s">
        <v>4526</v>
      </c>
      <c r="H245" s="179">
        <v>63.201000000000001</v>
      </c>
      <c r="I245" s="180"/>
      <c r="L245" s="176"/>
      <c r="M245" s="181"/>
      <c r="T245" s="182"/>
      <c r="AT245" s="177" t="s">
        <v>1489</v>
      </c>
      <c r="AU245" s="177" t="s">
        <v>90</v>
      </c>
      <c r="AV245" s="13" t="s">
        <v>90</v>
      </c>
      <c r="AW245" s="13" t="s">
        <v>36</v>
      </c>
      <c r="AX245" s="13" t="s">
        <v>81</v>
      </c>
      <c r="AY245" s="177" t="s">
        <v>299</v>
      </c>
    </row>
    <row r="246" spans="2:65" s="15" customFormat="1">
      <c r="B246" s="190"/>
      <c r="D246" s="149" t="s">
        <v>1489</v>
      </c>
      <c r="E246" s="191" t="s">
        <v>1</v>
      </c>
      <c r="F246" s="192" t="s">
        <v>1549</v>
      </c>
      <c r="H246" s="193">
        <v>92.942999999999998</v>
      </c>
      <c r="I246" s="194"/>
      <c r="L246" s="190"/>
      <c r="M246" s="195"/>
      <c r="T246" s="196"/>
      <c r="AT246" s="191" t="s">
        <v>1489</v>
      </c>
      <c r="AU246" s="191" t="s">
        <v>90</v>
      </c>
      <c r="AV246" s="15" t="s">
        <v>298</v>
      </c>
      <c r="AW246" s="15" t="s">
        <v>36</v>
      </c>
      <c r="AX246" s="15" t="s">
        <v>81</v>
      </c>
      <c r="AY246" s="191" t="s">
        <v>299</v>
      </c>
    </row>
    <row r="247" spans="2:65" s="13" customFormat="1">
      <c r="B247" s="176"/>
      <c r="D247" s="149" t="s">
        <v>1489</v>
      </c>
      <c r="E247" s="177" t="s">
        <v>1</v>
      </c>
      <c r="F247" s="178" t="s">
        <v>4527</v>
      </c>
      <c r="H247" s="179">
        <v>158.00299999999999</v>
      </c>
      <c r="I247" s="180"/>
      <c r="L247" s="176"/>
      <c r="M247" s="181"/>
      <c r="T247" s="182"/>
      <c r="AT247" s="177" t="s">
        <v>1489</v>
      </c>
      <c r="AU247" s="177" t="s">
        <v>90</v>
      </c>
      <c r="AV247" s="13" t="s">
        <v>90</v>
      </c>
      <c r="AW247" s="13" t="s">
        <v>36</v>
      </c>
      <c r="AX247" s="13" t="s">
        <v>81</v>
      </c>
      <c r="AY247" s="177" t="s">
        <v>299</v>
      </c>
    </row>
    <row r="248" spans="2:65" s="15" customFormat="1">
      <c r="B248" s="190"/>
      <c r="D248" s="149" t="s">
        <v>1489</v>
      </c>
      <c r="E248" s="191" t="s">
        <v>1</v>
      </c>
      <c r="F248" s="192" t="s">
        <v>1549</v>
      </c>
      <c r="H248" s="193">
        <v>158.00299999999999</v>
      </c>
      <c r="I248" s="194"/>
      <c r="L248" s="190"/>
      <c r="M248" s="195"/>
      <c r="T248" s="196"/>
      <c r="AT248" s="191" t="s">
        <v>1489</v>
      </c>
      <c r="AU248" s="191" t="s">
        <v>90</v>
      </c>
      <c r="AV248" s="15" t="s">
        <v>298</v>
      </c>
      <c r="AW248" s="15" t="s">
        <v>36</v>
      </c>
      <c r="AX248" s="15" t="s">
        <v>88</v>
      </c>
      <c r="AY248" s="191" t="s">
        <v>299</v>
      </c>
    </row>
    <row r="249" spans="2:65" s="1" customFormat="1" ht="16.5" customHeight="1">
      <c r="B249" s="32"/>
      <c r="C249" s="136" t="s">
        <v>394</v>
      </c>
      <c r="D249" s="136" t="s">
        <v>302</v>
      </c>
      <c r="E249" s="137" t="s">
        <v>1639</v>
      </c>
      <c r="F249" s="138" t="s">
        <v>1640</v>
      </c>
      <c r="G249" s="139" t="s">
        <v>1520</v>
      </c>
      <c r="H249" s="140">
        <v>185.887</v>
      </c>
      <c r="I249" s="141"/>
      <c r="J249" s="142">
        <f>ROUND(I249*H249,2)</f>
        <v>0</v>
      </c>
      <c r="K249" s="138" t="s">
        <v>3585</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4528</v>
      </c>
    </row>
    <row r="250" spans="2:65" s="12" customFormat="1">
      <c r="B250" s="170"/>
      <c r="D250" s="149" t="s">
        <v>1489</v>
      </c>
      <c r="E250" s="171" t="s">
        <v>1</v>
      </c>
      <c r="F250" s="172" t="s">
        <v>3994</v>
      </c>
      <c r="H250" s="171" t="s">
        <v>1</v>
      </c>
      <c r="I250" s="173"/>
      <c r="L250" s="170"/>
      <c r="M250" s="174"/>
      <c r="T250" s="175"/>
      <c r="AT250" s="171" t="s">
        <v>1489</v>
      </c>
      <c r="AU250" s="171" t="s">
        <v>90</v>
      </c>
      <c r="AV250" s="12" t="s">
        <v>88</v>
      </c>
      <c r="AW250" s="12" t="s">
        <v>36</v>
      </c>
      <c r="AX250" s="12" t="s">
        <v>81</v>
      </c>
      <c r="AY250" s="171" t="s">
        <v>299</v>
      </c>
    </row>
    <row r="251" spans="2:65" s="13" customFormat="1">
      <c r="B251" s="176"/>
      <c r="D251" s="149" t="s">
        <v>1489</v>
      </c>
      <c r="E251" s="177" t="s">
        <v>1</v>
      </c>
      <c r="F251" s="178" t="s">
        <v>4525</v>
      </c>
      <c r="H251" s="179">
        <v>29.742000000000001</v>
      </c>
      <c r="I251" s="180"/>
      <c r="L251" s="176"/>
      <c r="M251" s="181"/>
      <c r="T251" s="182"/>
      <c r="AT251" s="177" t="s">
        <v>1489</v>
      </c>
      <c r="AU251" s="177" t="s">
        <v>90</v>
      </c>
      <c r="AV251" s="13" t="s">
        <v>90</v>
      </c>
      <c r="AW251" s="13" t="s">
        <v>36</v>
      </c>
      <c r="AX251" s="13" t="s">
        <v>81</v>
      </c>
      <c r="AY251" s="177" t="s">
        <v>299</v>
      </c>
    </row>
    <row r="252" spans="2:65" s="13" customFormat="1">
      <c r="B252" s="176"/>
      <c r="D252" s="149" t="s">
        <v>1489</v>
      </c>
      <c r="E252" s="177" t="s">
        <v>1</v>
      </c>
      <c r="F252" s="178" t="s">
        <v>4526</v>
      </c>
      <c r="H252" s="179">
        <v>63.201000000000001</v>
      </c>
      <c r="I252" s="180"/>
      <c r="L252" s="176"/>
      <c r="M252" s="181"/>
      <c r="T252" s="182"/>
      <c r="AT252" s="177" t="s">
        <v>1489</v>
      </c>
      <c r="AU252" s="177" t="s">
        <v>90</v>
      </c>
      <c r="AV252" s="13" t="s">
        <v>90</v>
      </c>
      <c r="AW252" s="13" t="s">
        <v>36</v>
      </c>
      <c r="AX252" s="13" t="s">
        <v>81</v>
      </c>
      <c r="AY252" s="177" t="s">
        <v>299</v>
      </c>
    </row>
    <row r="253" spans="2:65" s="15" customFormat="1">
      <c r="B253" s="190"/>
      <c r="D253" s="149" t="s">
        <v>1489</v>
      </c>
      <c r="E253" s="191" t="s">
        <v>1</v>
      </c>
      <c r="F253" s="192" t="s">
        <v>1549</v>
      </c>
      <c r="H253" s="193">
        <v>92.942999999999998</v>
      </c>
      <c r="I253" s="194"/>
      <c r="L253" s="190"/>
      <c r="M253" s="195"/>
      <c r="T253" s="196"/>
      <c r="AT253" s="191" t="s">
        <v>1489</v>
      </c>
      <c r="AU253" s="191" t="s">
        <v>90</v>
      </c>
      <c r="AV253" s="15" t="s">
        <v>298</v>
      </c>
      <c r="AW253" s="15" t="s">
        <v>36</v>
      </c>
      <c r="AX253" s="15" t="s">
        <v>81</v>
      </c>
      <c r="AY253" s="191" t="s">
        <v>299</v>
      </c>
    </row>
    <row r="254" spans="2:65" s="12" customFormat="1">
      <c r="B254" s="170"/>
      <c r="D254" s="149" t="s">
        <v>1489</v>
      </c>
      <c r="E254" s="171" t="s">
        <v>1</v>
      </c>
      <c r="F254" s="172" t="s">
        <v>3619</v>
      </c>
      <c r="H254" s="171" t="s">
        <v>1</v>
      </c>
      <c r="I254" s="173"/>
      <c r="L254" s="170"/>
      <c r="M254" s="174"/>
      <c r="T254" s="175"/>
      <c r="AT254" s="171" t="s">
        <v>1489</v>
      </c>
      <c r="AU254" s="171" t="s">
        <v>90</v>
      </c>
      <c r="AV254" s="12" t="s">
        <v>88</v>
      </c>
      <c r="AW254" s="12" t="s">
        <v>36</v>
      </c>
      <c r="AX254" s="12" t="s">
        <v>81</v>
      </c>
      <c r="AY254" s="171" t="s">
        <v>299</v>
      </c>
    </row>
    <row r="255" spans="2:65" s="13" customFormat="1">
      <c r="B255" s="176"/>
      <c r="D255" s="149" t="s">
        <v>1489</v>
      </c>
      <c r="E255" s="177" t="s">
        <v>1</v>
      </c>
      <c r="F255" s="178" t="s">
        <v>4525</v>
      </c>
      <c r="H255" s="179">
        <v>29.742000000000001</v>
      </c>
      <c r="I255" s="180"/>
      <c r="L255" s="176"/>
      <c r="M255" s="181"/>
      <c r="T255" s="182"/>
      <c r="AT255" s="177" t="s">
        <v>1489</v>
      </c>
      <c r="AU255" s="177" t="s">
        <v>90</v>
      </c>
      <c r="AV255" s="13" t="s">
        <v>90</v>
      </c>
      <c r="AW255" s="13" t="s">
        <v>36</v>
      </c>
      <c r="AX255" s="13" t="s">
        <v>81</v>
      </c>
      <c r="AY255" s="177" t="s">
        <v>299</v>
      </c>
    </row>
    <row r="256" spans="2:65" s="13" customFormat="1">
      <c r="B256" s="176"/>
      <c r="D256" s="149" t="s">
        <v>1489</v>
      </c>
      <c r="E256" s="177" t="s">
        <v>1</v>
      </c>
      <c r="F256" s="178" t="s">
        <v>4529</v>
      </c>
      <c r="H256" s="179">
        <v>63.201999999999998</v>
      </c>
      <c r="I256" s="180"/>
      <c r="L256" s="176"/>
      <c r="M256" s="181"/>
      <c r="T256" s="182"/>
      <c r="AT256" s="177" t="s">
        <v>1489</v>
      </c>
      <c r="AU256" s="177" t="s">
        <v>90</v>
      </c>
      <c r="AV256" s="13" t="s">
        <v>90</v>
      </c>
      <c r="AW256" s="13" t="s">
        <v>36</v>
      </c>
      <c r="AX256" s="13" t="s">
        <v>81</v>
      </c>
      <c r="AY256" s="177" t="s">
        <v>299</v>
      </c>
    </row>
    <row r="257" spans="2:65" s="15" customFormat="1">
      <c r="B257" s="190"/>
      <c r="D257" s="149" t="s">
        <v>1489</v>
      </c>
      <c r="E257" s="191" t="s">
        <v>1</v>
      </c>
      <c r="F257" s="192" t="s">
        <v>1549</v>
      </c>
      <c r="H257" s="193">
        <v>92.944000000000003</v>
      </c>
      <c r="I257" s="194"/>
      <c r="L257" s="190"/>
      <c r="M257" s="195"/>
      <c r="T257" s="196"/>
      <c r="AT257" s="191" t="s">
        <v>1489</v>
      </c>
      <c r="AU257" s="191" t="s">
        <v>90</v>
      </c>
      <c r="AV257" s="15" t="s">
        <v>298</v>
      </c>
      <c r="AW257" s="15" t="s">
        <v>36</v>
      </c>
      <c r="AX257" s="15" t="s">
        <v>81</v>
      </c>
      <c r="AY257" s="191" t="s">
        <v>299</v>
      </c>
    </row>
    <row r="258" spans="2:65" s="14" customFormat="1">
      <c r="B258" s="183"/>
      <c r="D258" s="149" t="s">
        <v>1489</v>
      </c>
      <c r="E258" s="184" t="s">
        <v>1</v>
      </c>
      <c r="F258" s="185" t="s">
        <v>1496</v>
      </c>
      <c r="H258" s="186">
        <v>185.887</v>
      </c>
      <c r="I258" s="187"/>
      <c r="L258" s="183"/>
      <c r="M258" s="188"/>
      <c r="T258" s="189"/>
      <c r="AT258" s="184" t="s">
        <v>1489</v>
      </c>
      <c r="AU258" s="184" t="s">
        <v>90</v>
      </c>
      <c r="AV258" s="14" t="s">
        <v>318</v>
      </c>
      <c r="AW258" s="14" t="s">
        <v>36</v>
      </c>
      <c r="AX258" s="14" t="s">
        <v>88</v>
      </c>
      <c r="AY258" s="184" t="s">
        <v>299</v>
      </c>
    </row>
    <row r="259" spans="2:65" s="1" customFormat="1" ht="24.15" customHeight="1">
      <c r="B259" s="32"/>
      <c r="C259" s="136" t="s">
        <v>399</v>
      </c>
      <c r="D259" s="136" t="s">
        <v>302</v>
      </c>
      <c r="E259" s="137" t="s">
        <v>4001</v>
      </c>
      <c r="F259" s="138" t="s">
        <v>1644</v>
      </c>
      <c r="G259" s="139" t="s">
        <v>1520</v>
      </c>
      <c r="H259" s="140">
        <v>122.042</v>
      </c>
      <c r="I259" s="141"/>
      <c r="J259" s="142">
        <f>ROUND(I259*H259,2)</f>
        <v>0</v>
      </c>
      <c r="K259" s="138" t="s">
        <v>3585</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4530</v>
      </c>
    </row>
    <row r="260" spans="2:65" s="1" customFormat="1" ht="28.8">
      <c r="B260" s="32"/>
      <c r="D260" s="149" t="s">
        <v>308</v>
      </c>
      <c r="F260" s="150" t="s">
        <v>4003</v>
      </c>
      <c r="I260" s="151"/>
      <c r="L260" s="32"/>
      <c r="M260" s="152"/>
      <c r="T260" s="56"/>
      <c r="AT260" s="17" t="s">
        <v>308</v>
      </c>
      <c r="AU260" s="17" t="s">
        <v>90</v>
      </c>
    </row>
    <row r="261" spans="2:65" s="13" customFormat="1">
      <c r="B261" s="176"/>
      <c r="D261" s="149" t="s">
        <v>1489</v>
      </c>
      <c r="E261" s="177" t="s">
        <v>1</v>
      </c>
      <c r="F261" s="178" t="s">
        <v>4531</v>
      </c>
      <c r="H261" s="179">
        <v>185.887</v>
      </c>
      <c r="I261" s="180"/>
      <c r="L261" s="176"/>
      <c r="M261" s="181"/>
      <c r="T261" s="182"/>
      <c r="AT261" s="177" t="s">
        <v>1489</v>
      </c>
      <c r="AU261" s="177" t="s">
        <v>90</v>
      </c>
      <c r="AV261" s="13" t="s">
        <v>90</v>
      </c>
      <c r="AW261" s="13" t="s">
        <v>36</v>
      </c>
      <c r="AX261" s="13" t="s">
        <v>81</v>
      </c>
      <c r="AY261" s="177" t="s">
        <v>299</v>
      </c>
    </row>
    <row r="262" spans="2:65" s="12" customFormat="1">
      <c r="B262" s="170"/>
      <c r="D262" s="149" t="s">
        <v>1489</v>
      </c>
      <c r="E262" s="171" t="s">
        <v>1</v>
      </c>
      <c r="F262" s="172" t="s">
        <v>4005</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4532</v>
      </c>
      <c r="H263" s="179">
        <v>-0.79</v>
      </c>
      <c r="I263" s="180"/>
      <c r="L263" s="176"/>
      <c r="M263" s="181"/>
      <c r="T263" s="182"/>
      <c r="AT263" s="177" t="s">
        <v>1489</v>
      </c>
      <c r="AU263" s="177" t="s">
        <v>90</v>
      </c>
      <c r="AV263" s="13" t="s">
        <v>90</v>
      </c>
      <c r="AW263" s="13" t="s">
        <v>36</v>
      </c>
      <c r="AX263" s="13" t="s">
        <v>81</v>
      </c>
      <c r="AY263" s="177" t="s">
        <v>299</v>
      </c>
    </row>
    <row r="264" spans="2:65" s="13" customFormat="1">
      <c r="B264" s="176"/>
      <c r="D264" s="149" t="s">
        <v>1489</v>
      </c>
      <c r="E264" s="177" t="s">
        <v>1</v>
      </c>
      <c r="F264" s="178" t="s">
        <v>4533</v>
      </c>
      <c r="H264" s="179">
        <v>-45.488999999999997</v>
      </c>
      <c r="I264" s="180"/>
      <c r="L264" s="176"/>
      <c r="M264" s="181"/>
      <c r="T264" s="182"/>
      <c r="AT264" s="177" t="s">
        <v>1489</v>
      </c>
      <c r="AU264" s="177" t="s">
        <v>90</v>
      </c>
      <c r="AV264" s="13" t="s">
        <v>90</v>
      </c>
      <c r="AW264" s="13" t="s">
        <v>36</v>
      </c>
      <c r="AX264" s="13" t="s">
        <v>81</v>
      </c>
      <c r="AY264" s="177" t="s">
        <v>299</v>
      </c>
    </row>
    <row r="265" spans="2:65" s="13" customFormat="1">
      <c r="B265" s="176"/>
      <c r="D265" s="149" t="s">
        <v>1489</v>
      </c>
      <c r="E265" s="177" t="s">
        <v>1</v>
      </c>
      <c r="F265" s="178" t="s">
        <v>4534</v>
      </c>
      <c r="H265" s="179">
        <v>-17.565999999999999</v>
      </c>
      <c r="I265" s="180"/>
      <c r="L265" s="176"/>
      <c r="M265" s="181"/>
      <c r="T265" s="182"/>
      <c r="AT265" s="177" t="s">
        <v>1489</v>
      </c>
      <c r="AU265" s="177" t="s">
        <v>90</v>
      </c>
      <c r="AV265" s="13" t="s">
        <v>90</v>
      </c>
      <c r="AW265" s="13" t="s">
        <v>36</v>
      </c>
      <c r="AX265" s="13" t="s">
        <v>81</v>
      </c>
      <c r="AY265" s="177" t="s">
        <v>299</v>
      </c>
    </row>
    <row r="266" spans="2:65" s="15" customFormat="1">
      <c r="B266" s="190"/>
      <c r="D266" s="149" t="s">
        <v>1489</v>
      </c>
      <c r="E266" s="191" t="s">
        <v>1</v>
      </c>
      <c r="F266" s="192" t="s">
        <v>1549</v>
      </c>
      <c r="H266" s="193">
        <v>122.042</v>
      </c>
      <c r="I266" s="194"/>
      <c r="L266" s="190"/>
      <c r="M266" s="195"/>
      <c r="T266" s="196"/>
      <c r="AT266" s="191" t="s">
        <v>1489</v>
      </c>
      <c r="AU266" s="191" t="s">
        <v>90</v>
      </c>
      <c r="AV266" s="15" t="s">
        <v>298</v>
      </c>
      <c r="AW266" s="15" t="s">
        <v>36</v>
      </c>
      <c r="AX266" s="15" t="s">
        <v>81</v>
      </c>
      <c r="AY266" s="191" t="s">
        <v>299</v>
      </c>
    </row>
    <row r="267" spans="2:65" s="14" customFormat="1">
      <c r="B267" s="183"/>
      <c r="D267" s="149" t="s">
        <v>1489</v>
      </c>
      <c r="E267" s="184" t="s">
        <v>1</v>
      </c>
      <c r="F267" s="185" t="s">
        <v>1496</v>
      </c>
      <c r="H267" s="186">
        <v>122.042</v>
      </c>
      <c r="I267" s="187"/>
      <c r="L267" s="183"/>
      <c r="M267" s="188"/>
      <c r="T267" s="189"/>
      <c r="AT267" s="184" t="s">
        <v>1489</v>
      </c>
      <c r="AU267" s="184" t="s">
        <v>90</v>
      </c>
      <c r="AV267" s="14" t="s">
        <v>318</v>
      </c>
      <c r="AW267" s="14" t="s">
        <v>36</v>
      </c>
      <c r="AX267" s="14" t="s">
        <v>88</v>
      </c>
      <c r="AY267" s="184" t="s">
        <v>299</v>
      </c>
    </row>
    <row r="268" spans="2:65" s="12" customFormat="1">
      <c r="B268" s="170"/>
      <c r="D268" s="149" t="s">
        <v>1489</v>
      </c>
      <c r="E268" s="171" t="s">
        <v>1</v>
      </c>
      <c r="F268" s="172" t="s">
        <v>3965</v>
      </c>
      <c r="H268" s="171" t="s">
        <v>1</v>
      </c>
      <c r="I268" s="173"/>
      <c r="L268" s="170"/>
      <c r="M268" s="174"/>
      <c r="T268" s="175"/>
      <c r="AT268" s="171" t="s">
        <v>1489</v>
      </c>
      <c r="AU268" s="171" t="s">
        <v>90</v>
      </c>
      <c r="AV268" s="12" t="s">
        <v>88</v>
      </c>
      <c r="AW268" s="12" t="s">
        <v>36</v>
      </c>
      <c r="AX268" s="12" t="s">
        <v>81</v>
      </c>
      <c r="AY268" s="171" t="s">
        <v>299</v>
      </c>
    </row>
    <row r="269" spans="2:65" s="13" customFormat="1">
      <c r="B269" s="176"/>
      <c r="D269" s="149" t="s">
        <v>1489</v>
      </c>
      <c r="E269" s="177" t="s">
        <v>1</v>
      </c>
      <c r="F269" s="178" t="s">
        <v>4504</v>
      </c>
      <c r="H269" s="179">
        <v>122.042</v>
      </c>
      <c r="I269" s="180"/>
      <c r="L269" s="176"/>
      <c r="M269" s="181"/>
      <c r="T269" s="182"/>
      <c r="AT269" s="177" t="s">
        <v>1489</v>
      </c>
      <c r="AU269" s="177" t="s">
        <v>90</v>
      </c>
      <c r="AV269" s="13" t="s">
        <v>90</v>
      </c>
      <c r="AW269" s="13" t="s">
        <v>36</v>
      </c>
      <c r="AX269" s="13" t="s">
        <v>81</v>
      </c>
      <c r="AY269" s="177" t="s">
        <v>299</v>
      </c>
    </row>
    <row r="270" spans="2:65" s="12" customFormat="1">
      <c r="B270" s="170"/>
      <c r="D270" s="149" t="s">
        <v>1489</v>
      </c>
      <c r="E270" s="171" t="s">
        <v>1</v>
      </c>
      <c r="F270" s="172" t="s">
        <v>4010</v>
      </c>
      <c r="H270" s="171" t="s">
        <v>1</v>
      </c>
      <c r="I270" s="173"/>
      <c r="L270" s="170"/>
      <c r="M270" s="174"/>
      <c r="T270" s="175"/>
      <c r="AT270" s="171" t="s">
        <v>1489</v>
      </c>
      <c r="AU270" s="171" t="s">
        <v>90</v>
      </c>
      <c r="AV270" s="12" t="s">
        <v>88</v>
      </c>
      <c r="AW270" s="12" t="s">
        <v>36</v>
      </c>
      <c r="AX270" s="12" t="s">
        <v>81</v>
      </c>
      <c r="AY270" s="171" t="s">
        <v>299</v>
      </c>
    </row>
    <row r="271" spans="2:65" s="13" customFormat="1">
      <c r="B271" s="176"/>
      <c r="D271" s="149" t="s">
        <v>1489</v>
      </c>
      <c r="E271" s="177" t="s">
        <v>1</v>
      </c>
      <c r="F271" s="178" t="s">
        <v>4535</v>
      </c>
      <c r="H271" s="179">
        <v>92.944000000000003</v>
      </c>
      <c r="I271" s="180"/>
      <c r="L271" s="176"/>
      <c r="M271" s="181"/>
      <c r="T271" s="182"/>
      <c r="AT271" s="177" t="s">
        <v>1489</v>
      </c>
      <c r="AU271" s="177" t="s">
        <v>90</v>
      </c>
      <c r="AV271" s="13" t="s">
        <v>90</v>
      </c>
      <c r="AW271" s="13" t="s">
        <v>36</v>
      </c>
      <c r="AX271" s="13" t="s">
        <v>81</v>
      </c>
      <c r="AY271" s="177" t="s">
        <v>299</v>
      </c>
    </row>
    <row r="272" spans="2:65" s="12" customFormat="1">
      <c r="B272" s="170"/>
      <c r="D272" s="149" t="s">
        <v>1489</v>
      </c>
      <c r="E272" s="171" t="s">
        <v>1</v>
      </c>
      <c r="F272" s="172" t="s">
        <v>4012</v>
      </c>
      <c r="H272" s="171" t="s">
        <v>1</v>
      </c>
      <c r="I272" s="173"/>
      <c r="L272" s="170"/>
      <c r="M272" s="174"/>
      <c r="T272" s="175"/>
      <c r="AT272" s="171" t="s">
        <v>1489</v>
      </c>
      <c r="AU272" s="171" t="s">
        <v>90</v>
      </c>
      <c r="AV272" s="12" t="s">
        <v>88</v>
      </c>
      <c r="AW272" s="12" t="s">
        <v>36</v>
      </c>
      <c r="AX272" s="12" t="s">
        <v>81</v>
      </c>
      <c r="AY272" s="171" t="s">
        <v>299</v>
      </c>
    </row>
    <row r="273" spans="2:65" s="13" customFormat="1">
      <c r="B273" s="176"/>
      <c r="D273" s="149" t="s">
        <v>1489</v>
      </c>
      <c r="E273" s="177" t="s">
        <v>1</v>
      </c>
      <c r="F273" s="178" t="s">
        <v>4536</v>
      </c>
      <c r="H273" s="179">
        <v>29.097999999999999</v>
      </c>
      <c r="I273" s="180"/>
      <c r="L273" s="176"/>
      <c r="M273" s="181"/>
      <c r="T273" s="182"/>
      <c r="AT273" s="177" t="s">
        <v>1489</v>
      </c>
      <c r="AU273" s="177" t="s">
        <v>90</v>
      </c>
      <c r="AV273" s="13" t="s">
        <v>90</v>
      </c>
      <c r="AW273" s="13" t="s">
        <v>36</v>
      </c>
      <c r="AX273" s="13" t="s">
        <v>81</v>
      </c>
      <c r="AY273" s="177" t="s">
        <v>299</v>
      </c>
    </row>
    <row r="274" spans="2:65" s="1" customFormat="1" ht="21.75" customHeight="1">
      <c r="B274" s="32"/>
      <c r="C274" s="158" t="s">
        <v>7</v>
      </c>
      <c r="D274" s="158" t="s">
        <v>340</v>
      </c>
      <c r="E274" s="159" t="s">
        <v>4014</v>
      </c>
      <c r="F274" s="160" t="s">
        <v>4015</v>
      </c>
      <c r="G274" s="161" t="s">
        <v>1520</v>
      </c>
      <c r="H274" s="162">
        <v>32.328000000000003</v>
      </c>
      <c r="I274" s="163"/>
      <c r="J274" s="164">
        <f>ROUND(I274*H274,2)</f>
        <v>0</v>
      </c>
      <c r="K274" s="160" t="s">
        <v>1</v>
      </c>
      <c r="L274" s="165"/>
      <c r="M274" s="166" t="s">
        <v>1</v>
      </c>
      <c r="N274" s="167" t="s">
        <v>46</v>
      </c>
      <c r="P274" s="145">
        <f>O274*H274</f>
        <v>0</v>
      </c>
      <c r="Q274" s="145">
        <v>0</v>
      </c>
      <c r="R274" s="145">
        <f>Q274*H274</f>
        <v>0</v>
      </c>
      <c r="S274" s="145">
        <v>0</v>
      </c>
      <c r="T274" s="146">
        <f>S274*H274</f>
        <v>0</v>
      </c>
      <c r="AR274" s="147" t="s">
        <v>4016</v>
      </c>
      <c r="AT274" s="147" t="s">
        <v>340</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4016</v>
      </c>
      <c r="BM274" s="147" t="s">
        <v>4537</v>
      </c>
    </row>
    <row r="275" spans="2:65" s="12" customFormat="1">
      <c r="B275" s="170"/>
      <c r="D275" s="149" t="s">
        <v>1489</v>
      </c>
      <c r="E275" s="171" t="s">
        <v>1</v>
      </c>
      <c r="F275" s="172" t="s">
        <v>3965</v>
      </c>
      <c r="H275" s="171" t="s">
        <v>1</v>
      </c>
      <c r="I275" s="173"/>
      <c r="L275" s="170"/>
      <c r="M275" s="174"/>
      <c r="T275" s="175"/>
      <c r="AT275" s="171" t="s">
        <v>1489</v>
      </c>
      <c r="AU275" s="171" t="s">
        <v>90</v>
      </c>
      <c r="AV275" s="12" t="s">
        <v>88</v>
      </c>
      <c r="AW275" s="12" t="s">
        <v>36</v>
      </c>
      <c r="AX275" s="12" t="s">
        <v>81</v>
      </c>
      <c r="AY275" s="171" t="s">
        <v>299</v>
      </c>
    </row>
    <row r="276" spans="2:65" s="13" customFormat="1">
      <c r="B276" s="176"/>
      <c r="D276" s="149" t="s">
        <v>1489</v>
      </c>
      <c r="E276" s="177" t="s">
        <v>1</v>
      </c>
      <c r="F276" s="178" t="s">
        <v>4504</v>
      </c>
      <c r="H276" s="179">
        <v>122.042</v>
      </c>
      <c r="I276" s="180"/>
      <c r="L276" s="176"/>
      <c r="M276" s="181"/>
      <c r="T276" s="182"/>
      <c r="AT276" s="177" t="s">
        <v>1489</v>
      </c>
      <c r="AU276" s="177" t="s">
        <v>90</v>
      </c>
      <c r="AV276" s="13" t="s">
        <v>90</v>
      </c>
      <c r="AW276" s="13" t="s">
        <v>36</v>
      </c>
      <c r="AX276" s="13" t="s">
        <v>81</v>
      </c>
      <c r="AY276" s="177" t="s">
        <v>299</v>
      </c>
    </row>
    <row r="277" spans="2:65" s="12" customFormat="1">
      <c r="B277" s="170"/>
      <c r="D277" s="149" t="s">
        <v>1489</v>
      </c>
      <c r="E277" s="171" t="s">
        <v>1</v>
      </c>
      <c r="F277" s="172" t="s">
        <v>4010</v>
      </c>
      <c r="H277" s="171" t="s">
        <v>1</v>
      </c>
      <c r="I277" s="173"/>
      <c r="L277" s="170"/>
      <c r="M277" s="174"/>
      <c r="T277" s="175"/>
      <c r="AT277" s="171" t="s">
        <v>1489</v>
      </c>
      <c r="AU277" s="171" t="s">
        <v>90</v>
      </c>
      <c r="AV277" s="12" t="s">
        <v>88</v>
      </c>
      <c r="AW277" s="12" t="s">
        <v>36</v>
      </c>
      <c r="AX277" s="12" t="s">
        <v>81</v>
      </c>
      <c r="AY277" s="171" t="s">
        <v>299</v>
      </c>
    </row>
    <row r="278" spans="2:65" s="13" customFormat="1">
      <c r="B278" s="176"/>
      <c r="D278" s="149" t="s">
        <v>1489</v>
      </c>
      <c r="E278" s="177" t="s">
        <v>1</v>
      </c>
      <c r="F278" s="178" t="s">
        <v>4535</v>
      </c>
      <c r="H278" s="179">
        <v>92.944000000000003</v>
      </c>
      <c r="I278" s="180"/>
      <c r="L278" s="176"/>
      <c r="M278" s="181"/>
      <c r="T278" s="182"/>
      <c r="AT278" s="177" t="s">
        <v>1489</v>
      </c>
      <c r="AU278" s="177" t="s">
        <v>90</v>
      </c>
      <c r="AV278" s="13" t="s">
        <v>90</v>
      </c>
      <c r="AW278" s="13" t="s">
        <v>36</v>
      </c>
      <c r="AX278" s="13" t="s">
        <v>81</v>
      </c>
      <c r="AY278" s="177" t="s">
        <v>299</v>
      </c>
    </row>
    <row r="279" spans="2:65" s="12" customFormat="1">
      <c r="B279" s="170"/>
      <c r="D279" s="149" t="s">
        <v>1489</v>
      </c>
      <c r="E279" s="171" t="s">
        <v>1</v>
      </c>
      <c r="F279" s="172" t="s">
        <v>4012</v>
      </c>
      <c r="H279" s="171" t="s">
        <v>1</v>
      </c>
      <c r="I279" s="173"/>
      <c r="L279" s="170"/>
      <c r="M279" s="174"/>
      <c r="T279" s="175"/>
      <c r="AT279" s="171" t="s">
        <v>1489</v>
      </c>
      <c r="AU279" s="171" t="s">
        <v>90</v>
      </c>
      <c r="AV279" s="12" t="s">
        <v>88</v>
      </c>
      <c r="AW279" s="12" t="s">
        <v>36</v>
      </c>
      <c r="AX279" s="12" t="s">
        <v>81</v>
      </c>
      <c r="AY279" s="171" t="s">
        <v>299</v>
      </c>
    </row>
    <row r="280" spans="2:65" s="13" customFormat="1">
      <c r="B280" s="176"/>
      <c r="D280" s="149" t="s">
        <v>1489</v>
      </c>
      <c r="E280" s="177" t="s">
        <v>1</v>
      </c>
      <c r="F280" s="178" t="s">
        <v>4536</v>
      </c>
      <c r="H280" s="179">
        <v>29.097999999999999</v>
      </c>
      <c r="I280" s="180"/>
      <c r="L280" s="176"/>
      <c r="M280" s="181"/>
      <c r="T280" s="182"/>
      <c r="AT280" s="177" t="s">
        <v>1489</v>
      </c>
      <c r="AU280" s="177" t="s">
        <v>90</v>
      </c>
      <c r="AV280" s="13" t="s">
        <v>90</v>
      </c>
      <c r="AW280" s="13" t="s">
        <v>36</v>
      </c>
      <c r="AX280" s="13" t="s">
        <v>81</v>
      </c>
      <c r="AY280" s="177" t="s">
        <v>299</v>
      </c>
    </row>
    <row r="281" spans="2:65" s="13" customFormat="1">
      <c r="B281" s="176"/>
      <c r="D281" s="149" t="s">
        <v>1489</v>
      </c>
      <c r="E281" s="177" t="s">
        <v>1</v>
      </c>
      <c r="F281" s="178" t="s">
        <v>4538</v>
      </c>
      <c r="H281" s="179">
        <v>32.328000000000003</v>
      </c>
      <c r="I281" s="180"/>
      <c r="L281" s="176"/>
      <c r="M281" s="181"/>
      <c r="T281" s="182"/>
      <c r="AT281" s="177" t="s">
        <v>1489</v>
      </c>
      <c r="AU281" s="177" t="s">
        <v>90</v>
      </c>
      <c r="AV281" s="13" t="s">
        <v>90</v>
      </c>
      <c r="AW281" s="13" t="s">
        <v>36</v>
      </c>
      <c r="AX281" s="13" t="s">
        <v>88</v>
      </c>
      <c r="AY281" s="177" t="s">
        <v>299</v>
      </c>
    </row>
    <row r="282" spans="2:65" s="1" customFormat="1" ht="24.15" customHeight="1">
      <c r="B282" s="32"/>
      <c r="C282" s="136" t="s">
        <v>408</v>
      </c>
      <c r="D282" s="136" t="s">
        <v>302</v>
      </c>
      <c r="E282" s="137" t="s">
        <v>1670</v>
      </c>
      <c r="F282" s="138" t="s">
        <v>1671</v>
      </c>
      <c r="G282" s="139" t="s">
        <v>1520</v>
      </c>
      <c r="H282" s="140">
        <v>45.488999999999997</v>
      </c>
      <c r="I282" s="141"/>
      <c r="J282" s="142">
        <f>ROUND(I282*H282,2)</f>
        <v>0</v>
      </c>
      <c r="K282" s="138" t="s">
        <v>3585</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4539</v>
      </c>
    </row>
    <row r="283" spans="2:65" s="12" customFormat="1">
      <c r="B283" s="170"/>
      <c r="D283" s="149" t="s">
        <v>1489</v>
      </c>
      <c r="E283" s="171" t="s">
        <v>1</v>
      </c>
      <c r="F283" s="172" t="s">
        <v>4020</v>
      </c>
      <c r="H283" s="171" t="s">
        <v>1</v>
      </c>
      <c r="I283" s="173"/>
      <c r="L283" s="170"/>
      <c r="M283" s="174"/>
      <c r="T283" s="175"/>
      <c r="AT283" s="171" t="s">
        <v>1489</v>
      </c>
      <c r="AU283" s="171" t="s">
        <v>90</v>
      </c>
      <c r="AV283" s="12" t="s">
        <v>88</v>
      </c>
      <c r="AW283" s="12" t="s">
        <v>36</v>
      </c>
      <c r="AX283" s="12" t="s">
        <v>81</v>
      </c>
      <c r="AY283" s="171" t="s">
        <v>299</v>
      </c>
    </row>
    <row r="284" spans="2:65" s="12" customFormat="1">
      <c r="B284" s="170"/>
      <c r="D284" s="149" t="s">
        <v>1489</v>
      </c>
      <c r="E284" s="171" t="s">
        <v>1</v>
      </c>
      <c r="F284" s="172" t="s">
        <v>4021</v>
      </c>
      <c r="H284" s="171" t="s">
        <v>1</v>
      </c>
      <c r="I284" s="173"/>
      <c r="L284" s="170"/>
      <c r="M284" s="174"/>
      <c r="T284" s="175"/>
      <c r="AT284" s="171" t="s">
        <v>1489</v>
      </c>
      <c r="AU284" s="171" t="s">
        <v>90</v>
      </c>
      <c r="AV284" s="12" t="s">
        <v>88</v>
      </c>
      <c r="AW284" s="12" t="s">
        <v>36</v>
      </c>
      <c r="AX284" s="12" t="s">
        <v>81</v>
      </c>
      <c r="AY284" s="171" t="s">
        <v>299</v>
      </c>
    </row>
    <row r="285" spans="2:65" s="12" customFormat="1">
      <c r="B285" s="170"/>
      <c r="D285" s="149" t="s">
        <v>1489</v>
      </c>
      <c r="E285" s="171" t="s">
        <v>1</v>
      </c>
      <c r="F285" s="172" t="s">
        <v>4483</v>
      </c>
      <c r="H285" s="171" t="s">
        <v>1</v>
      </c>
      <c r="I285" s="173"/>
      <c r="L285" s="170"/>
      <c r="M285" s="174"/>
      <c r="T285" s="175"/>
      <c r="AT285" s="171" t="s">
        <v>1489</v>
      </c>
      <c r="AU285" s="171" t="s">
        <v>90</v>
      </c>
      <c r="AV285" s="12" t="s">
        <v>88</v>
      </c>
      <c r="AW285" s="12" t="s">
        <v>36</v>
      </c>
      <c r="AX285" s="12" t="s">
        <v>81</v>
      </c>
      <c r="AY285" s="171" t="s">
        <v>299</v>
      </c>
    </row>
    <row r="286" spans="2:65" s="13" customFormat="1">
      <c r="B286" s="176"/>
      <c r="D286" s="149" t="s">
        <v>1489</v>
      </c>
      <c r="E286" s="177" t="s">
        <v>1</v>
      </c>
      <c r="F286" s="178" t="s">
        <v>4540</v>
      </c>
      <c r="H286" s="179">
        <v>1.819</v>
      </c>
      <c r="I286" s="180"/>
      <c r="L286" s="176"/>
      <c r="M286" s="181"/>
      <c r="T286" s="182"/>
      <c r="AT286" s="177" t="s">
        <v>1489</v>
      </c>
      <c r="AU286" s="177" t="s">
        <v>90</v>
      </c>
      <c r="AV286" s="13" t="s">
        <v>90</v>
      </c>
      <c r="AW286" s="13" t="s">
        <v>36</v>
      </c>
      <c r="AX286" s="13" t="s">
        <v>81</v>
      </c>
      <c r="AY286" s="177" t="s">
        <v>299</v>
      </c>
    </row>
    <row r="287" spans="2:65" s="13" customFormat="1">
      <c r="B287" s="176"/>
      <c r="D287" s="149" t="s">
        <v>1489</v>
      </c>
      <c r="E287" s="177" t="s">
        <v>1</v>
      </c>
      <c r="F287" s="178" t="s">
        <v>4541</v>
      </c>
      <c r="H287" s="179">
        <v>44.46</v>
      </c>
      <c r="I287" s="180"/>
      <c r="L287" s="176"/>
      <c r="M287" s="181"/>
      <c r="T287" s="182"/>
      <c r="AT287" s="177" t="s">
        <v>1489</v>
      </c>
      <c r="AU287" s="177" t="s">
        <v>90</v>
      </c>
      <c r="AV287" s="13" t="s">
        <v>90</v>
      </c>
      <c r="AW287" s="13" t="s">
        <v>36</v>
      </c>
      <c r="AX287" s="13" t="s">
        <v>81</v>
      </c>
      <c r="AY287" s="177" t="s">
        <v>299</v>
      </c>
    </row>
    <row r="288" spans="2:65" s="12" customFormat="1">
      <c r="B288" s="170"/>
      <c r="D288" s="149" t="s">
        <v>1489</v>
      </c>
      <c r="E288" s="171" t="s">
        <v>1</v>
      </c>
      <c r="F288" s="172" t="s">
        <v>4028</v>
      </c>
      <c r="H288" s="171" t="s">
        <v>1</v>
      </c>
      <c r="I288" s="173"/>
      <c r="L288" s="170"/>
      <c r="M288" s="174"/>
      <c r="T288" s="175"/>
      <c r="AT288" s="171" t="s">
        <v>1489</v>
      </c>
      <c r="AU288" s="171" t="s">
        <v>90</v>
      </c>
      <c r="AV288" s="12" t="s">
        <v>88</v>
      </c>
      <c r="AW288" s="12" t="s">
        <v>36</v>
      </c>
      <c r="AX288" s="12" t="s">
        <v>81</v>
      </c>
      <c r="AY288" s="171" t="s">
        <v>299</v>
      </c>
    </row>
    <row r="289" spans="2:65" s="12" customFormat="1">
      <c r="B289" s="170"/>
      <c r="D289" s="149" t="s">
        <v>1489</v>
      </c>
      <c r="E289" s="171" t="s">
        <v>1</v>
      </c>
      <c r="F289" s="172" t="s">
        <v>4029</v>
      </c>
      <c r="H289" s="171" t="s">
        <v>1</v>
      </c>
      <c r="I289" s="173"/>
      <c r="L289" s="170"/>
      <c r="M289" s="174"/>
      <c r="T289" s="175"/>
      <c r="AT289" s="171" t="s">
        <v>1489</v>
      </c>
      <c r="AU289" s="171" t="s">
        <v>90</v>
      </c>
      <c r="AV289" s="12" t="s">
        <v>88</v>
      </c>
      <c r="AW289" s="12" t="s">
        <v>36</v>
      </c>
      <c r="AX289" s="12" t="s">
        <v>81</v>
      </c>
      <c r="AY289" s="171" t="s">
        <v>299</v>
      </c>
    </row>
    <row r="290" spans="2:65" s="13" customFormat="1">
      <c r="B290" s="176"/>
      <c r="D290" s="149" t="s">
        <v>1489</v>
      </c>
      <c r="E290" s="177" t="s">
        <v>1</v>
      </c>
      <c r="F290" s="178" t="s">
        <v>4542</v>
      </c>
      <c r="H290" s="179">
        <v>-0.79</v>
      </c>
      <c r="I290" s="180"/>
      <c r="L290" s="176"/>
      <c r="M290" s="181"/>
      <c r="T290" s="182"/>
      <c r="AT290" s="177" t="s">
        <v>1489</v>
      </c>
      <c r="AU290" s="177" t="s">
        <v>90</v>
      </c>
      <c r="AV290" s="13" t="s">
        <v>90</v>
      </c>
      <c r="AW290" s="13" t="s">
        <v>36</v>
      </c>
      <c r="AX290" s="13" t="s">
        <v>81</v>
      </c>
      <c r="AY290" s="177" t="s">
        <v>299</v>
      </c>
    </row>
    <row r="291" spans="2:65" s="14" customFormat="1">
      <c r="B291" s="183"/>
      <c r="D291" s="149" t="s">
        <v>1489</v>
      </c>
      <c r="E291" s="184" t="s">
        <v>1</v>
      </c>
      <c r="F291" s="185" t="s">
        <v>1496</v>
      </c>
      <c r="H291" s="186">
        <v>45.488999999999997</v>
      </c>
      <c r="I291" s="187"/>
      <c r="L291" s="183"/>
      <c r="M291" s="188"/>
      <c r="T291" s="189"/>
      <c r="AT291" s="184" t="s">
        <v>1489</v>
      </c>
      <c r="AU291" s="184" t="s">
        <v>90</v>
      </c>
      <c r="AV291" s="14" t="s">
        <v>318</v>
      </c>
      <c r="AW291" s="14" t="s">
        <v>36</v>
      </c>
      <c r="AX291" s="14" t="s">
        <v>88</v>
      </c>
      <c r="AY291" s="184" t="s">
        <v>299</v>
      </c>
    </row>
    <row r="292" spans="2:65" s="1" customFormat="1" ht="16.5" customHeight="1">
      <c r="B292" s="32"/>
      <c r="C292" s="158" t="s">
        <v>413</v>
      </c>
      <c r="D292" s="158" t="s">
        <v>340</v>
      </c>
      <c r="E292" s="159" t="s">
        <v>1678</v>
      </c>
      <c r="F292" s="160" t="s">
        <v>1679</v>
      </c>
      <c r="G292" s="161" t="s">
        <v>1636</v>
      </c>
      <c r="H292" s="162">
        <v>84.399000000000001</v>
      </c>
      <c r="I292" s="163"/>
      <c r="J292" s="164">
        <f>ROUND(I292*H292,2)</f>
        <v>0</v>
      </c>
      <c r="K292" s="160" t="s">
        <v>3585</v>
      </c>
      <c r="L292" s="165"/>
      <c r="M292" s="166" t="s">
        <v>1</v>
      </c>
      <c r="N292" s="167" t="s">
        <v>46</v>
      </c>
      <c r="P292" s="145">
        <f>O292*H292</f>
        <v>0</v>
      </c>
      <c r="Q292" s="145">
        <v>1</v>
      </c>
      <c r="R292" s="145">
        <f>Q292*H292</f>
        <v>84.399000000000001</v>
      </c>
      <c r="S292" s="145">
        <v>0</v>
      </c>
      <c r="T292" s="146">
        <f>S292*H292</f>
        <v>0</v>
      </c>
      <c r="AR292" s="147" t="s">
        <v>337</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4543</v>
      </c>
    </row>
    <row r="293" spans="2:65" s="12" customFormat="1">
      <c r="B293" s="170"/>
      <c r="D293" s="149" t="s">
        <v>1489</v>
      </c>
      <c r="E293" s="171" t="s">
        <v>1</v>
      </c>
      <c r="F293" s="172" t="s">
        <v>4034</v>
      </c>
      <c r="H293" s="171" t="s">
        <v>1</v>
      </c>
      <c r="I293" s="173"/>
      <c r="L293" s="170"/>
      <c r="M293" s="174"/>
      <c r="T293" s="175"/>
      <c r="AT293" s="171" t="s">
        <v>1489</v>
      </c>
      <c r="AU293" s="171" t="s">
        <v>90</v>
      </c>
      <c r="AV293" s="12" t="s">
        <v>88</v>
      </c>
      <c r="AW293" s="12" t="s">
        <v>36</v>
      </c>
      <c r="AX293" s="12" t="s">
        <v>81</v>
      </c>
      <c r="AY293" s="171" t="s">
        <v>299</v>
      </c>
    </row>
    <row r="294" spans="2:65" s="13" customFormat="1">
      <c r="B294" s="176"/>
      <c r="D294" s="149" t="s">
        <v>1489</v>
      </c>
      <c r="E294" s="177" t="s">
        <v>1</v>
      </c>
      <c r="F294" s="178" t="s">
        <v>4544</v>
      </c>
      <c r="H294" s="179">
        <v>84.399000000000001</v>
      </c>
      <c r="I294" s="180"/>
      <c r="L294" s="176"/>
      <c r="M294" s="181"/>
      <c r="T294" s="182"/>
      <c r="AT294" s="177" t="s">
        <v>1489</v>
      </c>
      <c r="AU294" s="177" t="s">
        <v>90</v>
      </c>
      <c r="AV294" s="13" t="s">
        <v>90</v>
      </c>
      <c r="AW294" s="13" t="s">
        <v>36</v>
      </c>
      <c r="AX294" s="13" t="s">
        <v>81</v>
      </c>
      <c r="AY294" s="177" t="s">
        <v>299</v>
      </c>
    </row>
    <row r="295" spans="2:65" s="14" customFormat="1">
      <c r="B295" s="183"/>
      <c r="D295" s="149" t="s">
        <v>1489</v>
      </c>
      <c r="E295" s="184" t="s">
        <v>1</v>
      </c>
      <c r="F295" s="185" t="s">
        <v>1496</v>
      </c>
      <c r="H295" s="186">
        <v>84.399000000000001</v>
      </c>
      <c r="I295" s="187"/>
      <c r="L295" s="183"/>
      <c r="M295" s="188"/>
      <c r="T295" s="189"/>
      <c r="AT295" s="184" t="s">
        <v>1489</v>
      </c>
      <c r="AU295" s="184" t="s">
        <v>90</v>
      </c>
      <c r="AV295" s="14" t="s">
        <v>318</v>
      </c>
      <c r="AW295" s="14" t="s">
        <v>36</v>
      </c>
      <c r="AX295" s="14" t="s">
        <v>88</v>
      </c>
      <c r="AY295" s="184" t="s">
        <v>299</v>
      </c>
    </row>
    <row r="296" spans="2:65" s="11" customFormat="1" ht="20.85" customHeight="1">
      <c r="B296" s="124"/>
      <c r="D296" s="125" t="s">
        <v>80</v>
      </c>
      <c r="E296" s="134" t="s">
        <v>351</v>
      </c>
      <c r="F296" s="134" t="s">
        <v>4270</v>
      </c>
      <c r="I296" s="127"/>
      <c r="J296" s="135">
        <f>BK296</f>
        <v>0</v>
      </c>
      <c r="L296" s="124"/>
      <c r="M296" s="129"/>
      <c r="P296" s="130">
        <f>SUM(P297:P315)</f>
        <v>0</v>
      </c>
      <c r="R296" s="130">
        <f>SUM(R297:R315)</f>
        <v>0</v>
      </c>
      <c r="T296" s="131">
        <f>SUM(T297:T315)</f>
        <v>26.56371</v>
      </c>
      <c r="AR296" s="125" t="s">
        <v>88</v>
      </c>
      <c r="AT296" s="132" t="s">
        <v>80</v>
      </c>
      <c r="AU296" s="132" t="s">
        <v>90</v>
      </c>
      <c r="AY296" s="125" t="s">
        <v>299</v>
      </c>
      <c r="BK296" s="133">
        <f>SUM(BK297:BK315)</f>
        <v>0</v>
      </c>
    </row>
    <row r="297" spans="2:65" s="1" customFormat="1" ht="24.15" customHeight="1">
      <c r="B297" s="32"/>
      <c r="C297" s="136" t="s">
        <v>418</v>
      </c>
      <c r="D297" s="136" t="s">
        <v>302</v>
      </c>
      <c r="E297" s="137" t="s">
        <v>4545</v>
      </c>
      <c r="F297" s="138" t="s">
        <v>4546</v>
      </c>
      <c r="G297" s="139" t="s">
        <v>375</v>
      </c>
      <c r="H297" s="140">
        <v>91.599000000000004</v>
      </c>
      <c r="I297" s="141"/>
      <c r="J297" s="142">
        <f>ROUND(I297*H297,2)</f>
        <v>0</v>
      </c>
      <c r="K297" s="138" t="s">
        <v>3585</v>
      </c>
      <c r="L297" s="32"/>
      <c r="M297" s="143" t="s">
        <v>1</v>
      </c>
      <c r="N297" s="144" t="s">
        <v>46</v>
      </c>
      <c r="P297" s="145">
        <f>O297*H297</f>
        <v>0</v>
      </c>
      <c r="Q297" s="145">
        <v>0</v>
      </c>
      <c r="R297" s="145">
        <f>Q297*H297</f>
        <v>0</v>
      </c>
      <c r="S297" s="145">
        <v>0.28999999999999998</v>
      </c>
      <c r="T297" s="146">
        <f>S297*H297</f>
        <v>26.56371</v>
      </c>
      <c r="AR297" s="147" t="s">
        <v>318</v>
      </c>
      <c r="AT297" s="147" t="s">
        <v>302</v>
      </c>
      <c r="AU297" s="147" t="s">
        <v>298</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4547</v>
      </c>
    </row>
    <row r="298" spans="2:65" s="12" customFormat="1">
      <c r="B298" s="170"/>
      <c r="D298" s="149" t="s">
        <v>1489</v>
      </c>
      <c r="E298" s="171" t="s">
        <v>1</v>
      </c>
      <c r="F298" s="172" t="s">
        <v>4483</v>
      </c>
      <c r="H298" s="171" t="s">
        <v>1</v>
      </c>
      <c r="I298" s="173"/>
      <c r="L298" s="170"/>
      <c r="M298" s="174"/>
      <c r="T298" s="175"/>
      <c r="AT298" s="171" t="s">
        <v>1489</v>
      </c>
      <c r="AU298" s="171" t="s">
        <v>298</v>
      </c>
      <c r="AV298" s="12" t="s">
        <v>88</v>
      </c>
      <c r="AW298" s="12" t="s">
        <v>36</v>
      </c>
      <c r="AX298" s="12" t="s">
        <v>81</v>
      </c>
      <c r="AY298" s="171" t="s">
        <v>299</v>
      </c>
    </row>
    <row r="299" spans="2:65" s="12" customFormat="1">
      <c r="B299" s="170"/>
      <c r="D299" s="149" t="s">
        <v>1489</v>
      </c>
      <c r="E299" s="171" t="s">
        <v>1</v>
      </c>
      <c r="F299" s="172" t="s">
        <v>4548</v>
      </c>
      <c r="H299" s="171" t="s">
        <v>1</v>
      </c>
      <c r="I299" s="173"/>
      <c r="L299" s="170"/>
      <c r="M299" s="174"/>
      <c r="T299" s="175"/>
      <c r="AT299" s="171" t="s">
        <v>1489</v>
      </c>
      <c r="AU299" s="171" t="s">
        <v>298</v>
      </c>
      <c r="AV299" s="12" t="s">
        <v>88</v>
      </c>
      <c r="AW299" s="12" t="s">
        <v>36</v>
      </c>
      <c r="AX299" s="12" t="s">
        <v>81</v>
      </c>
      <c r="AY299" s="171" t="s">
        <v>299</v>
      </c>
    </row>
    <row r="300" spans="2:65" s="12" customFormat="1">
      <c r="B300" s="170"/>
      <c r="D300" s="149" t="s">
        <v>1489</v>
      </c>
      <c r="E300" s="171" t="s">
        <v>1</v>
      </c>
      <c r="F300" s="172" t="s">
        <v>3915</v>
      </c>
      <c r="H300" s="171" t="s">
        <v>1</v>
      </c>
      <c r="I300" s="173"/>
      <c r="L300" s="170"/>
      <c r="M300" s="174"/>
      <c r="T300" s="175"/>
      <c r="AT300" s="171" t="s">
        <v>1489</v>
      </c>
      <c r="AU300" s="171" t="s">
        <v>298</v>
      </c>
      <c r="AV300" s="12" t="s">
        <v>88</v>
      </c>
      <c r="AW300" s="12" t="s">
        <v>36</v>
      </c>
      <c r="AX300" s="12" t="s">
        <v>81</v>
      </c>
      <c r="AY300" s="171" t="s">
        <v>299</v>
      </c>
    </row>
    <row r="301" spans="2:65" s="13" customFormat="1">
      <c r="B301" s="176"/>
      <c r="D301" s="149" t="s">
        <v>1489</v>
      </c>
      <c r="E301" s="177" t="s">
        <v>1</v>
      </c>
      <c r="F301" s="178" t="s">
        <v>4549</v>
      </c>
      <c r="H301" s="179">
        <v>4.6639999999999997</v>
      </c>
      <c r="I301" s="180"/>
      <c r="L301" s="176"/>
      <c r="M301" s="181"/>
      <c r="T301" s="182"/>
      <c r="AT301" s="177" t="s">
        <v>1489</v>
      </c>
      <c r="AU301" s="177" t="s">
        <v>298</v>
      </c>
      <c r="AV301" s="13" t="s">
        <v>90</v>
      </c>
      <c r="AW301" s="13" t="s">
        <v>36</v>
      </c>
      <c r="AX301" s="13" t="s">
        <v>81</v>
      </c>
      <c r="AY301" s="177" t="s">
        <v>299</v>
      </c>
    </row>
    <row r="302" spans="2:65" s="12" customFormat="1">
      <c r="B302" s="170"/>
      <c r="D302" s="149" t="s">
        <v>1489</v>
      </c>
      <c r="E302" s="171" t="s">
        <v>1</v>
      </c>
      <c r="F302" s="172" t="s">
        <v>3917</v>
      </c>
      <c r="H302" s="171" t="s">
        <v>1</v>
      </c>
      <c r="I302" s="173"/>
      <c r="L302" s="170"/>
      <c r="M302" s="174"/>
      <c r="T302" s="175"/>
      <c r="AT302" s="171" t="s">
        <v>1489</v>
      </c>
      <c r="AU302" s="171" t="s">
        <v>298</v>
      </c>
      <c r="AV302" s="12" t="s">
        <v>88</v>
      </c>
      <c r="AW302" s="12" t="s">
        <v>36</v>
      </c>
      <c r="AX302" s="12" t="s">
        <v>81</v>
      </c>
      <c r="AY302" s="171" t="s">
        <v>299</v>
      </c>
    </row>
    <row r="303" spans="2:65" s="13" customFormat="1">
      <c r="B303" s="176"/>
      <c r="D303" s="149" t="s">
        <v>1489</v>
      </c>
      <c r="E303" s="177" t="s">
        <v>1</v>
      </c>
      <c r="F303" s="178" t="s">
        <v>4550</v>
      </c>
      <c r="H303" s="179">
        <v>86.935000000000002</v>
      </c>
      <c r="I303" s="180"/>
      <c r="L303" s="176"/>
      <c r="M303" s="181"/>
      <c r="T303" s="182"/>
      <c r="AT303" s="177" t="s">
        <v>1489</v>
      </c>
      <c r="AU303" s="177" t="s">
        <v>298</v>
      </c>
      <c r="AV303" s="13" t="s">
        <v>90</v>
      </c>
      <c r="AW303" s="13" t="s">
        <v>36</v>
      </c>
      <c r="AX303" s="13" t="s">
        <v>81</v>
      </c>
      <c r="AY303" s="177" t="s">
        <v>299</v>
      </c>
    </row>
    <row r="304" spans="2:65" s="15" customFormat="1">
      <c r="B304" s="190"/>
      <c r="D304" s="149" t="s">
        <v>1489</v>
      </c>
      <c r="E304" s="191" t="s">
        <v>1</v>
      </c>
      <c r="F304" s="192" t="s">
        <v>1549</v>
      </c>
      <c r="H304" s="193">
        <v>91.599000000000004</v>
      </c>
      <c r="I304" s="194"/>
      <c r="L304" s="190"/>
      <c r="M304" s="195"/>
      <c r="T304" s="196"/>
      <c r="AT304" s="191" t="s">
        <v>1489</v>
      </c>
      <c r="AU304" s="191" t="s">
        <v>298</v>
      </c>
      <c r="AV304" s="15" t="s">
        <v>298</v>
      </c>
      <c r="AW304" s="15" t="s">
        <v>36</v>
      </c>
      <c r="AX304" s="15" t="s">
        <v>81</v>
      </c>
      <c r="AY304" s="191" t="s">
        <v>299</v>
      </c>
    </row>
    <row r="305" spans="2:65" s="14" customFormat="1">
      <c r="B305" s="183"/>
      <c r="D305" s="149" t="s">
        <v>1489</v>
      </c>
      <c r="E305" s="184" t="s">
        <v>1</v>
      </c>
      <c r="F305" s="185" t="s">
        <v>1496</v>
      </c>
      <c r="H305" s="186">
        <v>91.599000000000004</v>
      </c>
      <c r="I305" s="187"/>
      <c r="L305" s="183"/>
      <c r="M305" s="188"/>
      <c r="T305" s="189"/>
      <c r="AT305" s="184" t="s">
        <v>1489</v>
      </c>
      <c r="AU305" s="184" t="s">
        <v>298</v>
      </c>
      <c r="AV305" s="14" t="s">
        <v>318</v>
      </c>
      <c r="AW305" s="14" t="s">
        <v>36</v>
      </c>
      <c r="AX305" s="14" t="s">
        <v>88</v>
      </c>
      <c r="AY305" s="184" t="s">
        <v>299</v>
      </c>
    </row>
    <row r="306" spans="2:65" s="1" customFormat="1" ht="24.15" customHeight="1">
      <c r="B306" s="32"/>
      <c r="C306" s="136" t="s">
        <v>423</v>
      </c>
      <c r="D306" s="136" t="s">
        <v>302</v>
      </c>
      <c r="E306" s="137" t="s">
        <v>4273</v>
      </c>
      <c r="F306" s="138" t="s">
        <v>4274</v>
      </c>
      <c r="G306" s="139" t="s">
        <v>1636</v>
      </c>
      <c r="H306" s="140">
        <v>26.564</v>
      </c>
      <c r="I306" s="141"/>
      <c r="J306" s="142">
        <f>ROUND(I306*H306,2)</f>
        <v>0</v>
      </c>
      <c r="K306" s="138" t="s">
        <v>3585</v>
      </c>
      <c r="L306" s="32"/>
      <c r="M306" s="143" t="s">
        <v>1</v>
      </c>
      <c r="N306" s="144" t="s">
        <v>46</v>
      </c>
      <c r="P306" s="145">
        <f>O306*H306</f>
        <v>0</v>
      </c>
      <c r="Q306" s="145">
        <v>0</v>
      </c>
      <c r="R306" s="145">
        <f>Q306*H306</f>
        <v>0</v>
      </c>
      <c r="S306" s="145">
        <v>0</v>
      </c>
      <c r="T306" s="146">
        <f>S306*H306</f>
        <v>0</v>
      </c>
      <c r="AR306" s="147" t="s">
        <v>318</v>
      </c>
      <c r="AT306" s="147" t="s">
        <v>302</v>
      </c>
      <c r="AU306" s="147" t="s">
        <v>298</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4551</v>
      </c>
    </row>
    <row r="307" spans="2:65" s="13" customFormat="1">
      <c r="B307" s="176"/>
      <c r="D307" s="149" t="s">
        <v>1489</v>
      </c>
      <c r="E307" s="177" t="s">
        <v>1</v>
      </c>
      <c r="F307" s="178" t="s">
        <v>4552</v>
      </c>
      <c r="H307" s="179">
        <v>26.564</v>
      </c>
      <c r="I307" s="180"/>
      <c r="L307" s="176"/>
      <c r="M307" s="181"/>
      <c r="T307" s="182"/>
      <c r="AT307" s="177" t="s">
        <v>1489</v>
      </c>
      <c r="AU307" s="177" t="s">
        <v>298</v>
      </c>
      <c r="AV307" s="13" t="s">
        <v>90</v>
      </c>
      <c r="AW307" s="13" t="s">
        <v>36</v>
      </c>
      <c r="AX307" s="13" t="s">
        <v>88</v>
      </c>
      <c r="AY307" s="177" t="s">
        <v>299</v>
      </c>
    </row>
    <row r="308" spans="2:65" s="1" customFormat="1" ht="24.15" customHeight="1">
      <c r="B308" s="32"/>
      <c r="C308" s="136" t="s">
        <v>428</v>
      </c>
      <c r="D308" s="136" t="s">
        <v>302</v>
      </c>
      <c r="E308" s="137" t="s">
        <v>4277</v>
      </c>
      <c r="F308" s="138" t="s">
        <v>4278</v>
      </c>
      <c r="G308" s="139" t="s">
        <v>1636</v>
      </c>
      <c r="H308" s="140">
        <v>425.024</v>
      </c>
      <c r="I308" s="141"/>
      <c r="J308" s="142">
        <f>ROUND(I308*H308,2)</f>
        <v>0</v>
      </c>
      <c r="K308" s="138" t="s">
        <v>3585</v>
      </c>
      <c r="L308" s="32"/>
      <c r="M308" s="143" t="s">
        <v>1</v>
      </c>
      <c r="N308" s="144" t="s">
        <v>46</v>
      </c>
      <c r="P308" s="145">
        <f>O308*H308</f>
        <v>0</v>
      </c>
      <c r="Q308" s="145">
        <v>0</v>
      </c>
      <c r="R308" s="145">
        <f>Q308*H308</f>
        <v>0</v>
      </c>
      <c r="S308" s="145">
        <v>0</v>
      </c>
      <c r="T308" s="146">
        <f>S308*H308</f>
        <v>0</v>
      </c>
      <c r="AR308" s="147" t="s">
        <v>318</v>
      </c>
      <c r="AT308" s="147" t="s">
        <v>302</v>
      </c>
      <c r="AU308" s="147" t="s">
        <v>298</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4553</v>
      </c>
    </row>
    <row r="309" spans="2:65" s="12" customFormat="1">
      <c r="B309" s="170"/>
      <c r="D309" s="149" t="s">
        <v>1489</v>
      </c>
      <c r="E309" s="171" t="s">
        <v>1</v>
      </c>
      <c r="F309" s="172" t="s">
        <v>4280</v>
      </c>
      <c r="H309" s="171" t="s">
        <v>1</v>
      </c>
      <c r="I309" s="173"/>
      <c r="L309" s="170"/>
      <c r="M309" s="174"/>
      <c r="T309" s="175"/>
      <c r="AT309" s="171" t="s">
        <v>1489</v>
      </c>
      <c r="AU309" s="171" t="s">
        <v>298</v>
      </c>
      <c r="AV309" s="12" t="s">
        <v>88</v>
      </c>
      <c r="AW309" s="12" t="s">
        <v>36</v>
      </c>
      <c r="AX309" s="12" t="s">
        <v>81</v>
      </c>
      <c r="AY309" s="171" t="s">
        <v>299</v>
      </c>
    </row>
    <row r="310" spans="2:65" s="13" customFormat="1">
      <c r="B310" s="176"/>
      <c r="D310" s="149" t="s">
        <v>1489</v>
      </c>
      <c r="E310" s="177" t="s">
        <v>1</v>
      </c>
      <c r="F310" s="178" t="s">
        <v>4554</v>
      </c>
      <c r="H310" s="179">
        <v>425.024</v>
      </c>
      <c r="I310" s="180"/>
      <c r="L310" s="176"/>
      <c r="M310" s="181"/>
      <c r="T310" s="182"/>
      <c r="AT310" s="177" t="s">
        <v>1489</v>
      </c>
      <c r="AU310" s="177" t="s">
        <v>298</v>
      </c>
      <c r="AV310" s="13" t="s">
        <v>90</v>
      </c>
      <c r="AW310" s="13" t="s">
        <v>36</v>
      </c>
      <c r="AX310" s="13" t="s">
        <v>81</v>
      </c>
      <c r="AY310" s="177" t="s">
        <v>299</v>
      </c>
    </row>
    <row r="311" spans="2:65" s="14" customFormat="1">
      <c r="B311" s="183"/>
      <c r="D311" s="149" t="s">
        <v>1489</v>
      </c>
      <c r="E311" s="184" t="s">
        <v>1</v>
      </c>
      <c r="F311" s="185" t="s">
        <v>1496</v>
      </c>
      <c r="H311" s="186">
        <v>425.024</v>
      </c>
      <c r="I311" s="187"/>
      <c r="L311" s="183"/>
      <c r="M311" s="188"/>
      <c r="T311" s="189"/>
      <c r="AT311" s="184" t="s">
        <v>1489</v>
      </c>
      <c r="AU311" s="184" t="s">
        <v>298</v>
      </c>
      <c r="AV311" s="14" t="s">
        <v>318</v>
      </c>
      <c r="AW311" s="14" t="s">
        <v>36</v>
      </c>
      <c r="AX311" s="14" t="s">
        <v>88</v>
      </c>
      <c r="AY311" s="184" t="s">
        <v>299</v>
      </c>
    </row>
    <row r="312" spans="2:65" s="1" customFormat="1" ht="44.25" customHeight="1">
      <c r="B312" s="32"/>
      <c r="C312" s="136" t="s">
        <v>433</v>
      </c>
      <c r="D312" s="136" t="s">
        <v>302</v>
      </c>
      <c r="E312" s="137" t="s">
        <v>4282</v>
      </c>
      <c r="F312" s="138" t="s">
        <v>4283</v>
      </c>
      <c r="G312" s="139" t="s">
        <v>1636</v>
      </c>
      <c r="H312" s="140">
        <v>26.564</v>
      </c>
      <c r="I312" s="141"/>
      <c r="J312" s="142">
        <f>ROUND(I312*H312,2)</f>
        <v>0</v>
      </c>
      <c r="K312" s="138" t="s">
        <v>3585</v>
      </c>
      <c r="L312" s="32"/>
      <c r="M312" s="143" t="s">
        <v>1</v>
      </c>
      <c r="N312" s="144" t="s">
        <v>46</v>
      </c>
      <c r="P312" s="145">
        <f>O312*H312</f>
        <v>0</v>
      </c>
      <c r="Q312" s="145">
        <v>0</v>
      </c>
      <c r="R312" s="145">
        <f>Q312*H312</f>
        <v>0</v>
      </c>
      <c r="S312" s="145">
        <v>0</v>
      </c>
      <c r="T312" s="146">
        <f>S312*H312</f>
        <v>0</v>
      </c>
      <c r="AR312" s="147" t="s">
        <v>318</v>
      </c>
      <c r="AT312" s="147" t="s">
        <v>302</v>
      </c>
      <c r="AU312" s="147" t="s">
        <v>298</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4555</v>
      </c>
    </row>
    <row r="313" spans="2:65" s="12" customFormat="1">
      <c r="B313" s="170"/>
      <c r="D313" s="149" t="s">
        <v>1489</v>
      </c>
      <c r="E313" s="171" t="s">
        <v>1</v>
      </c>
      <c r="F313" s="172" t="s">
        <v>4556</v>
      </c>
      <c r="H313" s="171" t="s">
        <v>1</v>
      </c>
      <c r="I313" s="173"/>
      <c r="L313" s="170"/>
      <c r="M313" s="174"/>
      <c r="T313" s="175"/>
      <c r="AT313" s="171" t="s">
        <v>1489</v>
      </c>
      <c r="AU313" s="171" t="s">
        <v>298</v>
      </c>
      <c r="AV313" s="12" t="s">
        <v>88</v>
      </c>
      <c r="AW313" s="12" t="s">
        <v>36</v>
      </c>
      <c r="AX313" s="12" t="s">
        <v>81</v>
      </c>
      <c r="AY313" s="171" t="s">
        <v>299</v>
      </c>
    </row>
    <row r="314" spans="2:65" s="13" customFormat="1">
      <c r="B314" s="176"/>
      <c r="D314" s="149" t="s">
        <v>1489</v>
      </c>
      <c r="E314" s="177" t="s">
        <v>1</v>
      </c>
      <c r="F314" s="178" t="s">
        <v>4552</v>
      </c>
      <c r="H314" s="179">
        <v>26.564</v>
      </c>
      <c r="I314" s="180"/>
      <c r="L314" s="176"/>
      <c r="M314" s="181"/>
      <c r="T314" s="182"/>
      <c r="AT314" s="177" t="s">
        <v>1489</v>
      </c>
      <c r="AU314" s="177" t="s">
        <v>298</v>
      </c>
      <c r="AV314" s="13" t="s">
        <v>90</v>
      </c>
      <c r="AW314" s="13" t="s">
        <v>36</v>
      </c>
      <c r="AX314" s="13" t="s">
        <v>81</v>
      </c>
      <c r="AY314" s="177" t="s">
        <v>299</v>
      </c>
    </row>
    <row r="315" spans="2:65" s="14" customFormat="1">
      <c r="B315" s="183"/>
      <c r="D315" s="149" t="s">
        <v>1489</v>
      </c>
      <c r="E315" s="184" t="s">
        <v>1</v>
      </c>
      <c r="F315" s="185" t="s">
        <v>1496</v>
      </c>
      <c r="H315" s="186">
        <v>26.564</v>
      </c>
      <c r="I315" s="187"/>
      <c r="L315" s="183"/>
      <c r="M315" s="188"/>
      <c r="T315" s="189"/>
      <c r="AT315" s="184" t="s">
        <v>1489</v>
      </c>
      <c r="AU315" s="184" t="s">
        <v>298</v>
      </c>
      <c r="AV315" s="14" t="s">
        <v>318</v>
      </c>
      <c r="AW315" s="14" t="s">
        <v>36</v>
      </c>
      <c r="AX315" s="14" t="s">
        <v>88</v>
      </c>
      <c r="AY315" s="184" t="s">
        <v>299</v>
      </c>
    </row>
    <row r="316" spans="2:65" s="11" customFormat="1" ht="22.95" customHeight="1">
      <c r="B316" s="124"/>
      <c r="D316" s="125" t="s">
        <v>80</v>
      </c>
      <c r="E316" s="134" t="s">
        <v>318</v>
      </c>
      <c r="F316" s="134" t="s">
        <v>1702</v>
      </c>
      <c r="I316" s="127"/>
      <c r="J316" s="135">
        <f>BK316</f>
        <v>0</v>
      </c>
      <c r="L316" s="124"/>
      <c r="M316" s="129"/>
      <c r="P316" s="130">
        <f>SUM(P317:P323)</f>
        <v>0</v>
      </c>
      <c r="R316" s="130">
        <f>SUM(R317:R323)</f>
        <v>0</v>
      </c>
      <c r="T316" s="131">
        <f>SUM(T317:T323)</f>
        <v>0</v>
      </c>
      <c r="AR316" s="125" t="s">
        <v>88</v>
      </c>
      <c r="AT316" s="132" t="s">
        <v>80</v>
      </c>
      <c r="AU316" s="132" t="s">
        <v>88</v>
      </c>
      <c r="AY316" s="125" t="s">
        <v>299</v>
      </c>
      <c r="BK316" s="133">
        <f>SUM(BK317:BK323)</f>
        <v>0</v>
      </c>
    </row>
    <row r="317" spans="2:65" s="1" customFormat="1" ht="16.5" customHeight="1">
      <c r="B317" s="32"/>
      <c r="C317" s="136" t="s">
        <v>438</v>
      </c>
      <c r="D317" s="136" t="s">
        <v>302</v>
      </c>
      <c r="E317" s="137" t="s">
        <v>1703</v>
      </c>
      <c r="F317" s="138" t="s">
        <v>1704</v>
      </c>
      <c r="G317" s="139" t="s">
        <v>1520</v>
      </c>
      <c r="H317" s="140">
        <v>17.565999999999999</v>
      </c>
      <c r="I317" s="141"/>
      <c r="J317" s="142">
        <f>ROUND(I317*H317,2)</f>
        <v>0</v>
      </c>
      <c r="K317" s="138" t="s">
        <v>3585</v>
      </c>
      <c r="L317" s="32"/>
      <c r="M317" s="143" t="s">
        <v>1</v>
      </c>
      <c r="N317" s="144" t="s">
        <v>46</v>
      </c>
      <c r="P317" s="145">
        <f>O317*H317</f>
        <v>0</v>
      </c>
      <c r="Q317" s="145">
        <v>0</v>
      </c>
      <c r="R317" s="145">
        <f>Q317*H317</f>
        <v>0</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4557</v>
      </c>
    </row>
    <row r="318" spans="2:65" s="12" customFormat="1">
      <c r="B318" s="170"/>
      <c r="D318" s="149" t="s">
        <v>1489</v>
      </c>
      <c r="E318" s="171" t="s">
        <v>1</v>
      </c>
      <c r="F318" s="172" t="s">
        <v>4020</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4021</v>
      </c>
      <c r="H319" s="171" t="s">
        <v>1</v>
      </c>
      <c r="I319" s="173"/>
      <c r="L319" s="170"/>
      <c r="M319" s="174"/>
      <c r="T319" s="175"/>
      <c r="AT319" s="171" t="s">
        <v>1489</v>
      </c>
      <c r="AU319" s="171" t="s">
        <v>90</v>
      </c>
      <c r="AV319" s="12" t="s">
        <v>88</v>
      </c>
      <c r="AW319" s="12" t="s">
        <v>36</v>
      </c>
      <c r="AX319" s="12" t="s">
        <v>81</v>
      </c>
      <c r="AY319" s="171" t="s">
        <v>299</v>
      </c>
    </row>
    <row r="320" spans="2:65" s="12" customFormat="1">
      <c r="B320" s="170"/>
      <c r="D320" s="149" t="s">
        <v>1489</v>
      </c>
      <c r="E320" s="171" t="s">
        <v>1</v>
      </c>
      <c r="F320" s="172" t="s">
        <v>4483</v>
      </c>
      <c r="H320" s="171" t="s">
        <v>1</v>
      </c>
      <c r="I320" s="173"/>
      <c r="L320" s="170"/>
      <c r="M320" s="174"/>
      <c r="T320" s="175"/>
      <c r="AT320" s="171" t="s">
        <v>1489</v>
      </c>
      <c r="AU320" s="171" t="s">
        <v>90</v>
      </c>
      <c r="AV320" s="12" t="s">
        <v>88</v>
      </c>
      <c r="AW320" s="12" t="s">
        <v>36</v>
      </c>
      <c r="AX320" s="12" t="s">
        <v>81</v>
      </c>
      <c r="AY320" s="171" t="s">
        <v>299</v>
      </c>
    </row>
    <row r="321" spans="2:65" s="13" customFormat="1">
      <c r="B321" s="176"/>
      <c r="D321" s="149" t="s">
        <v>1489</v>
      </c>
      <c r="E321" s="177" t="s">
        <v>1</v>
      </c>
      <c r="F321" s="178" t="s">
        <v>4558</v>
      </c>
      <c r="H321" s="179">
        <v>0.46600000000000003</v>
      </c>
      <c r="I321" s="180"/>
      <c r="L321" s="176"/>
      <c r="M321" s="181"/>
      <c r="T321" s="182"/>
      <c r="AT321" s="177" t="s">
        <v>1489</v>
      </c>
      <c r="AU321" s="177" t="s">
        <v>90</v>
      </c>
      <c r="AV321" s="13" t="s">
        <v>90</v>
      </c>
      <c r="AW321" s="13" t="s">
        <v>36</v>
      </c>
      <c r="AX321" s="13" t="s">
        <v>81</v>
      </c>
      <c r="AY321" s="177" t="s">
        <v>299</v>
      </c>
    </row>
    <row r="322" spans="2:65" s="13" customFormat="1">
      <c r="B322" s="176"/>
      <c r="D322" s="149" t="s">
        <v>1489</v>
      </c>
      <c r="E322" s="177" t="s">
        <v>1</v>
      </c>
      <c r="F322" s="178" t="s">
        <v>4559</v>
      </c>
      <c r="H322" s="179">
        <v>17.100000000000001</v>
      </c>
      <c r="I322" s="180"/>
      <c r="L322" s="176"/>
      <c r="M322" s="181"/>
      <c r="T322" s="182"/>
      <c r="AT322" s="177" t="s">
        <v>1489</v>
      </c>
      <c r="AU322" s="177" t="s">
        <v>90</v>
      </c>
      <c r="AV322" s="13" t="s">
        <v>90</v>
      </c>
      <c r="AW322" s="13" t="s">
        <v>36</v>
      </c>
      <c r="AX322" s="13" t="s">
        <v>81</v>
      </c>
      <c r="AY322" s="177" t="s">
        <v>299</v>
      </c>
    </row>
    <row r="323" spans="2:65" s="14" customFormat="1">
      <c r="B323" s="183"/>
      <c r="D323" s="149" t="s">
        <v>1489</v>
      </c>
      <c r="E323" s="184" t="s">
        <v>1</v>
      </c>
      <c r="F323" s="185" t="s">
        <v>1496</v>
      </c>
      <c r="H323" s="186">
        <v>17.565999999999999</v>
      </c>
      <c r="I323" s="187"/>
      <c r="L323" s="183"/>
      <c r="M323" s="188"/>
      <c r="T323" s="189"/>
      <c r="AT323" s="184" t="s">
        <v>1489</v>
      </c>
      <c r="AU323" s="184" t="s">
        <v>90</v>
      </c>
      <c r="AV323" s="14" t="s">
        <v>318</v>
      </c>
      <c r="AW323" s="14" t="s">
        <v>36</v>
      </c>
      <c r="AX323" s="14" t="s">
        <v>88</v>
      </c>
      <c r="AY323" s="184" t="s">
        <v>299</v>
      </c>
    </row>
    <row r="324" spans="2:65" s="11" customFormat="1" ht="22.95" customHeight="1">
      <c r="B324" s="124"/>
      <c r="D324" s="125" t="s">
        <v>80</v>
      </c>
      <c r="E324" s="134" t="s">
        <v>323</v>
      </c>
      <c r="F324" s="134" t="s">
        <v>2121</v>
      </c>
      <c r="I324" s="127"/>
      <c r="J324" s="135">
        <f>BK324</f>
        <v>0</v>
      </c>
      <c r="L324" s="124"/>
      <c r="M324" s="129"/>
      <c r="P324" s="130">
        <f>SUM(P325:P333)</f>
        <v>0</v>
      </c>
      <c r="R324" s="130">
        <f>SUM(R325:R333)</f>
        <v>0</v>
      </c>
      <c r="T324" s="131">
        <f>SUM(T325:T333)</f>
        <v>0</v>
      </c>
      <c r="AR324" s="125" t="s">
        <v>88</v>
      </c>
      <c r="AT324" s="132" t="s">
        <v>80</v>
      </c>
      <c r="AU324" s="132" t="s">
        <v>88</v>
      </c>
      <c r="AY324" s="125" t="s">
        <v>299</v>
      </c>
      <c r="BK324" s="133">
        <f>SUM(BK325:BK333)</f>
        <v>0</v>
      </c>
    </row>
    <row r="325" spans="2:65" s="1" customFormat="1" ht="24.15" customHeight="1">
      <c r="B325" s="32"/>
      <c r="C325" s="136" t="s">
        <v>444</v>
      </c>
      <c r="D325" s="136" t="s">
        <v>302</v>
      </c>
      <c r="E325" s="137" t="s">
        <v>4560</v>
      </c>
      <c r="F325" s="138" t="s">
        <v>4561</v>
      </c>
      <c r="G325" s="139" t="s">
        <v>375</v>
      </c>
      <c r="H325" s="140">
        <v>91.599000000000004</v>
      </c>
      <c r="I325" s="141"/>
      <c r="J325" s="142">
        <f>ROUND(I325*H325,2)</f>
        <v>0</v>
      </c>
      <c r="K325" s="138" t="s">
        <v>1</v>
      </c>
      <c r="L325" s="32"/>
      <c r="M325" s="143" t="s">
        <v>1</v>
      </c>
      <c r="N325" s="144" t="s">
        <v>46</v>
      </c>
      <c r="P325" s="145">
        <f>O325*H325</f>
        <v>0</v>
      </c>
      <c r="Q325" s="145">
        <v>0</v>
      </c>
      <c r="R325" s="145">
        <f>Q325*H325</f>
        <v>0</v>
      </c>
      <c r="S325" s="145">
        <v>0</v>
      </c>
      <c r="T325" s="146">
        <f>S325*H325</f>
        <v>0</v>
      </c>
      <c r="AR325" s="147" t="s">
        <v>318</v>
      </c>
      <c r="AT325" s="147" t="s">
        <v>302</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4562</v>
      </c>
    </row>
    <row r="326" spans="2:65" s="1" customFormat="1" ht="28.8">
      <c r="B326" s="32"/>
      <c r="D326" s="149" t="s">
        <v>308</v>
      </c>
      <c r="F326" s="150" t="s">
        <v>4291</v>
      </c>
      <c r="I326" s="151"/>
      <c r="L326" s="32"/>
      <c r="M326" s="152"/>
      <c r="T326" s="56"/>
      <c r="AT326" s="17" t="s">
        <v>308</v>
      </c>
      <c r="AU326" s="17" t="s">
        <v>90</v>
      </c>
    </row>
    <row r="327" spans="2:65" s="12" customFormat="1">
      <c r="B327" s="170"/>
      <c r="D327" s="149" t="s">
        <v>1489</v>
      </c>
      <c r="E327" s="171" t="s">
        <v>1</v>
      </c>
      <c r="F327" s="172" t="s">
        <v>4483</v>
      </c>
      <c r="H327" s="171" t="s">
        <v>1</v>
      </c>
      <c r="I327" s="173"/>
      <c r="L327" s="170"/>
      <c r="M327" s="174"/>
      <c r="T327" s="175"/>
      <c r="AT327" s="171" t="s">
        <v>1489</v>
      </c>
      <c r="AU327" s="171" t="s">
        <v>90</v>
      </c>
      <c r="AV327" s="12" t="s">
        <v>88</v>
      </c>
      <c r="AW327" s="12" t="s">
        <v>36</v>
      </c>
      <c r="AX327" s="12" t="s">
        <v>81</v>
      </c>
      <c r="AY327" s="171" t="s">
        <v>299</v>
      </c>
    </row>
    <row r="328" spans="2:65" s="12" customFormat="1">
      <c r="B328" s="170"/>
      <c r="D328" s="149" t="s">
        <v>1489</v>
      </c>
      <c r="E328" s="171" t="s">
        <v>1</v>
      </c>
      <c r="F328" s="172" t="s">
        <v>4548</v>
      </c>
      <c r="H328" s="171" t="s">
        <v>1</v>
      </c>
      <c r="I328" s="173"/>
      <c r="L328" s="170"/>
      <c r="M328" s="174"/>
      <c r="T328" s="175"/>
      <c r="AT328" s="171" t="s">
        <v>1489</v>
      </c>
      <c r="AU328" s="171" t="s">
        <v>90</v>
      </c>
      <c r="AV328" s="12" t="s">
        <v>88</v>
      </c>
      <c r="AW328" s="12" t="s">
        <v>36</v>
      </c>
      <c r="AX328" s="12" t="s">
        <v>81</v>
      </c>
      <c r="AY328" s="171" t="s">
        <v>299</v>
      </c>
    </row>
    <row r="329" spans="2:65" s="12" customFormat="1">
      <c r="B329" s="170"/>
      <c r="D329" s="149" t="s">
        <v>1489</v>
      </c>
      <c r="E329" s="171" t="s">
        <v>1</v>
      </c>
      <c r="F329" s="172" t="s">
        <v>3915</v>
      </c>
      <c r="H329" s="171" t="s">
        <v>1</v>
      </c>
      <c r="I329" s="173"/>
      <c r="L329" s="170"/>
      <c r="M329" s="174"/>
      <c r="T329" s="175"/>
      <c r="AT329" s="171" t="s">
        <v>1489</v>
      </c>
      <c r="AU329" s="171" t="s">
        <v>90</v>
      </c>
      <c r="AV329" s="12" t="s">
        <v>88</v>
      </c>
      <c r="AW329" s="12" t="s">
        <v>36</v>
      </c>
      <c r="AX329" s="12" t="s">
        <v>81</v>
      </c>
      <c r="AY329" s="171" t="s">
        <v>299</v>
      </c>
    </row>
    <row r="330" spans="2:65" s="13" customFormat="1">
      <c r="B330" s="176"/>
      <c r="D330" s="149" t="s">
        <v>1489</v>
      </c>
      <c r="E330" s="177" t="s">
        <v>1</v>
      </c>
      <c r="F330" s="178" t="s">
        <v>4549</v>
      </c>
      <c r="H330" s="179">
        <v>4.6639999999999997</v>
      </c>
      <c r="I330" s="180"/>
      <c r="L330" s="176"/>
      <c r="M330" s="181"/>
      <c r="T330" s="182"/>
      <c r="AT330" s="177" t="s">
        <v>1489</v>
      </c>
      <c r="AU330" s="177" t="s">
        <v>90</v>
      </c>
      <c r="AV330" s="13" t="s">
        <v>90</v>
      </c>
      <c r="AW330" s="13" t="s">
        <v>36</v>
      </c>
      <c r="AX330" s="13" t="s">
        <v>81</v>
      </c>
      <c r="AY330" s="177" t="s">
        <v>299</v>
      </c>
    </row>
    <row r="331" spans="2:65" s="12" customFormat="1">
      <c r="B331" s="170"/>
      <c r="D331" s="149" t="s">
        <v>1489</v>
      </c>
      <c r="E331" s="171" t="s">
        <v>1</v>
      </c>
      <c r="F331" s="172" t="s">
        <v>3917</v>
      </c>
      <c r="H331" s="171" t="s">
        <v>1</v>
      </c>
      <c r="I331" s="173"/>
      <c r="L331" s="170"/>
      <c r="M331" s="174"/>
      <c r="T331" s="175"/>
      <c r="AT331" s="171" t="s">
        <v>1489</v>
      </c>
      <c r="AU331" s="171" t="s">
        <v>90</v>
      </c>
      <c r="AV331" s="12" t="s">
        <v>88</v>
      </c>
      <c r="AW331" s="12" t="s">
        <v>36</v>
      </c>
      <c r="AX331" s="12" t="s">
        <v>81</v>
      </c>
      <c r="AY331" s="171" t="s">
        <v>299</v>
      </c>
    </row>
    <row r="332" spans="2:65" s="13" customFormat="1">
      <c r="B332" s="176"/>
      <c r="D332" s="149" t="s">
        <v>1489</v>
      </c>
      <c r="E332" s="177" t="s">
        <v>1</v>
      </c>
      <c r="F332" s="178" t="s">
        <v>4550</v>
      </c>
      <c r="H332" s="179">
        <v>86.935000000000002</v>
      </c>
      <c r="I332" s="180"/>
      <c r="L332" s="176"/>
      <c r="M332" s="181"/>
      <c r="T332" s="182"/>
      <c r="AT332" s="177" t="s">
        <v>1489</v>
      </c>
      <c r="AU332" s="177" t="s">
        <v>90</v>
      </c>
      <c r="AV332" s="13" t="s">
        <v>90</v>
      </c>
      <c r="AW332" s="13" t="s">
        <v>36</v>
      </c>
      <c r="AX332" s="13" t="s">
        <v>81</v>
      </c>
      <c r="AY332" s="177" t="s">
        <v>299</v>
      </c>
    </row>
    <row r="333" spans="2:65" s="14" customFormat="1">
      <c r="B333" s="183"/>
      <c r="D333" s="149" t="s">
        <v>1489</v>
      </c>
      <c r="E333" s="184" t="s">
        <v>1</v>
      </c>
      <c r="F333" s="185" t="s">
        <v>1496</v>
      </c>
      <c r="H333" s="186">
        <v>91.599000000000004</v>
      </c>
      <c r="I333" s="187"/>
      <c r="L333" s="183"/>
      <c r="M333" s="188"/>
      <c r="T333" s="189"/>
      <c r="AT333" s="184" t="s">
        <v>1489</v>
      </c>
      <c r="AU333" s="184" t="s">
        <v>90</v>
      </c>
      <c r="AV333" s="14" t="s">
        <v>318</v>
      </c>
      <c r="AW333" s="14" t="s">
        <v>36</v>
      </c>
      <c r="AX333" s="14" t="s">
        <v>88</v>
      </c>
      <c r="AY333" s="184" t="s">
        <v>299</v>
      </c>
    </row>
    <row r="334" spans="2:65" s="11" customFormat="1" ht="22.95" customHeight="1">
      <c r="B334" s="124"/>
      <c r="D334" s="125" t="s">
        <v>80</v>
      </c>
      <c r="E334" s="134" t="s">
        <v>337</v>
      </c>
      <c r="F334" s="134" t="s">
        <v>2607</v>
      </c>
      <c r="I334" s="127"/>
      <c r="J334" s="135">
        <f>BK334</f>
        <v>0</v>
      </c>
      <c r="L334" s="124"/>
      <c r="M334" s="129"/>
      <c r="P334" s="130">
        <f>SUM(P335:P464)</f>
        <v>0</v>
      </c>
      <c r="R334" s="130">
        <f>SUM(R335:R464)</f>
        <v>1.0673649600000001</v>
      </c>
      <c r="T334" s="131">
        <f>SUM(T335:T464)</f>
        <v>0</v>
      </c>
      <c r="AR334" s="125" t="s">
        <v>88</v>
      </c>
      <c r="AT334" s="132" t="s">
        <v>80</v>
      </c>
      <c r="AU334" s="132" t="s">
        <v>88</v>
      </c>
      <c r="AY334" s="125" t="s">
        <v>299</v>
      </c>
      <c r="BK334" s="133">
        <f>SUM(BK335:BK464)</f>
        <v>0</v>
      </c>
    </row>
    <row r="335" spans="2:65" s="1" customFormat="1" ht="24.15" customHeight="1">
      <c r="B335" s="32"/>
      <c r="C335" s="136" t="s">
        <v>448</v>
      </c>
      <c r="D335" s="136" t="s">
        <v>302</v>
      </c>
      <c r="E335" s="137" t="s">
        <v>3868</v>
      </c>
      <c r="F335" s="138" t="s">
        <v>4040</v>
      </c>
      <c r="G335" s="139" t="s">
        <v>647</v>
      </c>
      <c r="H335" s="140">
        <v>124.24</v>
      </c>
      <c r="I335" s="141"/>
      <c r="J335" s="142">
        <f>ROUND(I335*H335,2)</f>
        <v>0</v>
      </c>
      <c r="K335" s="138" t="s">
        <v>3585</v>
      </c>
      <c r="L335" s="32"/>
      <c r="M335" s="143" t="s">
        <v>1</v>
      </c>
      <c r="N335" s="144" t="s">
        <v>46</v>
      </c>
      <c r="P335" s="145">
        <f>O335*H335</f>
        <v>0</v>
      </c>
      <c r="Q335" s="145">
        <v>0</v>
      </c>
      <c r="R335" s="145">
        <f>Q335*H335</f>
        <v>0</v>
      </c>
      <c r="S335" s="145">
        <v>0</v>
      </c>
      <c r="T335" s="146">
        <f>S335*H335</f>
        <v>0</v>
      </c>
      <c r="AR335" s="147" t="s">
        <v>318</v>
      </c>
      <c r="AT335" s="147" t="s">
        <v>302</v>
      </c>
      <c r="AU335" s="147" t="s">
        <v>90</v>
      </c>
      <c r="AY335" s="17" t="s">
        <v>299</v>
      </c>
      <c r="BE335" s="148">
        <f>IF(N335="základní",J335,0)</f>
        <v>0</v>
      </c>
      <c r="BF335" s="148">
        <f>IF(N335="snížená",J335,0)</f>
        <v>0</v>
      </c>
      <c r="BG335" s="148">
        <f>IF(N335="zákl. přenesená",J335,0)</f>
        <v>0</v>
      </c>
      <c r="BH335" s="148">
        <f>IF(N335="sníž. přenesená",J335,0)</f>
        <v>0</v>
      </c>
      <c r="BI335" s="148">
        <f>IF(N335="nulová",J335,0)</f>
        <v>0</v>
      </c>
      <c r="BJ335" s="17" t="s">
        <v>88</v>
      </c>
      <c r="BK335" s="148">
        <f>ROUND(I335*H335,2)</f>
        <v>0</v>
      </c>
      <c r="BL335" s="17" t="s">
        <v>318</v>
      </c>
      <c r="BM335" s="147" t="s">
        <v>4563</v>
      </c>
    </row>
    <row r="336" spans="2:65" s="12" customFormat="1" ht="20.399999999999999">
      <c r="B336" s="170"/>
      <c r="D336" s="149" t="s">
        <v>1489</v>
      </c>
      <c r="E336" s="171" t="s">
        <v>1</v>
      </c>
      <c r="F336" s="172" t="s">
        <v>4042</v>
      </c>
      <c r="H336" s="171" t="s">
        <v>1</v>
      </c>
      <c r="I336" s="173"/>
      <c r="L336" s="170"/>
      <c r="M336" s="174"/>
      <c r="T336" s="175"/>
      <c r="AT336" s="171" t="s">
        <v>1489</v>
      </c>
      <c r="AU336" s="171" t="s">
        <v>90</v>
      </c>
      <c r="AV336" s="12" t="s">
        <v>88</v>
      </c>
      <c r="AW336" s="12" t="s">
        <v>36</v>
      </c>
      <c r="AX336" s="12" t="s">
        <v>81</v>
      </c>
      <c r="AY336" s="171" t="s">
        <v>299</v>
      </c>
    </row>
    <row r="337" spans="2:65" s="12" customFormat="1">
      <c r="B337" s="170"/>
      <c r="D337" s="149" t="s">
        <v>1489</v>
      </c>
      <c r="E337" s="171" t="s">
        <v>1</v>
      </c>
      <c r="F337" s="172" t="s">
        <v>4483</v>
      </c>
      <c r="H337" s="171" t="s">
        <v>1</v>
      </c>
      <c r="I337" s="173"/>
      <c r="L337" s="170"/>
      <c r="M337" s="174"/>
      <c r="T337" s="175"/>
      <c r="AT337" s="171" t="s">
        <v>1489</v>
      </c>
      <c r="AU337" s="171" t="s">
        <v>90</v>
      </c>
      <c r="AV337" s="12" t="s">
        <v>88</v>
      </c>
      <c r="AW337" s="12" t="s">
        <v>36</v>
      </c>
      <c r="AX337" s="12" t="s">
        <v>81</v>
      </c>
      <c r="AY337" s="171" t="s">
        <v>299</v>
      </c>
    </row>
    <row r="338" spans="2:65" s="13" customFormat="1">
      <c r="B338" s="176"/>
      <c r="D338" s="149" t="s">
        <v>1489</v>
      </c>
      <c r="E338" s="177" t="s">
        <v>1</v>
      </c>
      <c r="F338" s="178" t="s">
        <v>4564</v>
      </c>
      <c r="H338" s="179">
        <v>4.24</v>
      </c>
      <c r="I338" s="180"/>
      <c r="L338" s="176"/>
      <c r="M338" s="181"/>
      <c r="T338" s="182"/>
      <c r="AT338" s="177" t="s">
        <v>1489</v>
      </c>
      <c r="AU338" s="177" t="s">
        <v>90</v>
      </c>
      <c r="AV338" s="13" t="s">
        <v>90</v>
      </c>
      <c r="AW338" s="13" t="s">
        <v>36</v>
      </c>
      <c r="AX338" s="13" t="s">
        <v>81</v>
      </c>
      <c r="AY338" s="177" t="s">
        <v>299</v>
      </c>
    </row>
    <row r="339" spans="2:65" s="13" customFormat="1">
      <c r="B339" s="176"/>
      <c r="D339" s="149" t="s">
        <v>1489</v>
      </c>
      <c r="E339" s="177" t="s">
        <v>1</v>
      </c>
      <c r="F339" s="178" t="s">
        <v>4565</v>
      </c>
      <c r="H339" s="179">
        <v>120</v>
      </c>
      <c r="I339" s="180"/>
      <c r="L339" s="176"/>
      <c r="M339" s="181"/>
      <c r="T339" s="182"/>
      <c r="AT339" s="177" t="s">
        <v>1489</v>
      </c>
      <c r="AU339" s="177" t="s">
        <v>90</v>
      </c>
      <c r="AV339" s="13" t="s">
        <v>90</v>
      </c>
      <c r="AW339" s="13" t="s">
        <v>36</v>
      </c>
      <c r="AX339" s="13" t="s">
        <v>81</v>
      </c>
      <c r="AY339" s="177" t="s">
        <v>299</v>
      </c>
    </row>
    <row r="340" spans="2:65" s="14" customFormat="1">
      <c r="B340" s="183"/>
      <c r="D340" s="149" t="s">
        <v>1489</v>
      </c>
      <c r="E340" s="184" t="s">
        <v>1</v>
      </c>
      <c r="F340" s="185" t="s">
        <v>1496</v>
      </c>
      <c r="H340" s="186">
        <v>124.24</v>
      </c>
      <c r="I340" s="187"/>
      <c r="L340" s="183"/>
      <c r="M340" s="188"/>
      <c r="T340" s="189"/>
      <c r="AT340" s="184" t="s">
        <v>1489</v>
      </c>
      <c r="AU340" s="184" t="s">
        <v>90</v>
      </c>
      <c r="AV340" s="14" t="s">
        <v>318</v>
      </c>
      <c r="AW340" s="14" t="s">
        <v>36</v>
      </c>
      <c r="AX340" s="14" t="s">
        <v>88</v>
      </c>
      <c r="AY340" s="184" t="s">
        <v>299</v>
      </c>
    </row>
    <row r="341" spans="2:65" s="1" customFormat="1" ht="16.5" customHeight="1">
      <c r="B341" s="32"/>
      <c r="C341" s="158" t="s">
        <v>452</v>
      </c>
      <c r="D341" s="158" t="s">
        <v>340</v>
      </c>
      <c r="E341" s="159" t="s">
        <v>3870</v>
      </c>
      <c r="F341" s="160" t="s">
        <v>4044</v>
      </c>
      <c r="G341" s="161" t="s">
        <v>647</v>
      </c>
      <c r="H341" s="162">
        <v>126.104</v>
      </c>
      <c r="I341" s="163"/>
      <c r="J341" s="164">
        <f>ROUND(I341*H341,2)</f>
        <v>0</v>
      </c>
      <c r="K341" s="160" t="s">
        <v>3585</v>
      </c>
      <c r="L341" s="165"/>
      <c r="M341" s="166" t="s">
        <v>1</v>
      </c>
      <c r="N341" s="167" t="s">
        <v>46</v>
      </c>
      <c r="P341" s="145">
        <f>O341*H341</f>
        <v>0</v>
      </c>
      <c r="Q341" s="145">
        <v>2.14E-3</v>
      </c>
      <c r="R341" s="145">
        <f>Q341*H341</f>
        <v>0.26986255999999997</v>
      </c>
      <c r="S341" s="145">
        <v>0</v>
      </c>
      <c r="T341" s="146">
        <f>S341*H341</f>
        <v>0</v>
      </c>
      <c r="AR341" s="147" t="s">
        <v>337</v>
      </c>
      <c r="AT341" s="147" t="s">
        <v>340</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4566</v>
      </c>
    </row>
    <row r="342" spans="2:65" s="12" customFormat="1" ht="20.399999999999999">
      <c r="B342" s="170"/>
      <c r="D342" s="149" t="s">
        <v>1489</v>
      </c>
      <c r="E342" s="171" t="s">
        <v>1</v>
      </c>
      <c r="F342" s="172" t="s">
        <v>4042</v>
      </c>
      <c r="H342" s="171" t="s">
        <v>1</v>
      </c>
      <c r="I342" s="173"/>
      <c r="L342" s="170"/>
      <c r="M342" s="174"/>
      <c r="T342" s="175"/>
      <c r="AT342" s="171" t="s">
        <v>1489</v>
      </c>
      <c r="AU342" s="171" t="s">
        <v>90</v>
      </c>
      <c r="AV342" s="12" t="s">
        <v>88</v>
      </c>
      <c r="AW342" s="12" t="s">
        <v>36</v>
      </c>
      <c r="AX342" s="12" t="s">
        <v>81</v>
      </c>
      <c r="AY342" s="171" t="s">
        <v>299</v>
      </c>
    </row>
    <row r="343" spans="2:65" s="12" customFormat="1">
      <c r="B343" s="170"/>
      <c r="D343" s="149" t="s">
        <v>1489</v>
      </c>
      <c r="E343" s="171" t="s">
        <v>1</v>
      </c>
      <c r="F343" s="172" t="s">
        <v>4483</v>
      </c>
      <c r="H343" s="171" t="s">
        <v>1</v>
      </c>
      <c r="I343" s="173"/>
      <c r="L343" s="170"/>
      <c r="M343" s="174"/>
      <c r="T343" s="175"/>
      <c r="AT343" s="171" t="s">
        <v>1489</v>
      </c>
      <c r="AU343" s="171" t="s">
        <v>90</v>
      </c>
      <c r="AV343" s="12" t="s">
        <v>88</v>
      </c>
      <c r="AW343" s="12" t="s">
        <v>36</v>
      </c>
      <c r="AX343" s="12" t="s">
        <v>81</v>
      </c>
      <c r="AY343" s="171" t="s">
        <v>299</v>
      </c>
    </row>
    <row r="344" spans="2:65" s="13" customFormat="1">
      <c r="B344" s="176"/>
      <c r="D344" s="149" t="s">
        <v>1489</v>
      </c>
      <c r="E344" s="177" t="s">
        <v>1</v>
      </c>
      <c r="F344" s="178" t="s">
        <v>4567</v>
      </c>
      <c r="H344" s="179">
        <v>4.3040000000000003</v>
      </c>
      <c r="I344" s="180"/>
      <c r="L344" s="176"/>
      <c r="M344" s="181"/>
      <c r="T344" s="182"/>
      <c r="AT344" s="177" t="s">
        <v>1489</v>
      </c>
      <c r="AU344" s="177" t="s">
        <v>90</v>
      </c>
      <c r="AV344" s="13" t="s">
        <v>90</v>
      </c>
      <c r="AW344" s="13" t="s">
        <v>36</v>
      </c>
      <c r="AX344" s="13" t="s">
        <v>81</v>
      </c>
      <c r="AY344" s="177" t="s">
        <v>299</v>
      </c>
    </row>
    <row r="345" spans="2:65" s="13" customFormat="1">
      <c r="B345" s="176"/>
      <c r="D345" s="149" t="s">
        <v>1489</v>
      </c>
      <c r="E345" s="177" t="s">
        <v>1</v>
      </c>
      <c r="F345" s="178" t="s">
        <v>4568</v>
      </c>
      <c r="H345" s="179">
        <v>121.8</v>
      </c>
      <c r="I345" s="180"/>
      <c r="L345" s="176"/>
      <c r="M345" s="181"/>
      <c r="T345" s="182"/>
      <c r="AT345" s="177" t="s">
        <v>1489</v>
      </c>
      <c r="AU345" s="177" t="s">
        <v>90</v>
      </c>
      <c r="AV345" s="13" t="s">
        <v>90</v>
      </c>
      <c r="AW345" s="13" t="s">
        <v>36</v>
      </c>
      <c r="AX345" s="13" t="s">
        <v>81</v>
      </c>
      <c r="AY345" s="177" t="s">
        <v>299</v>
      </c>
    </row>
    <row r="346" spans="2:65" s="14" customFormat="1">
      <c r="B346" s="183"/>
      <c r="D346" s="149" t="s">
        <v>1489</v>
      </c>
      <c r="E346" s="184" t="s">
        <v>1</v>
      </c>
      <c r="F346" s="185" t="s">
        <v>1496</v>
      </c>
      <c r="H346" s="186">
        <v>126.104</v>
      </c>
      <c r="I346" s="187"/>
      <c r="L346" s="183"/>
      <c r="M346" s="188"/>
      <c r="T346" s="189"/>
      <c r="AT346" s="184" t="s">
        <v>1489</v>
      </c>
      <c r="AU346" s="184" t="s">
        <v>90</v>
      </c>
      <c r="AV346" s="14" t="s">
        <v>318</v>
      </c>
      <c r="AW346" s="14" t="s">
        <v>36</v>
      </c>
      <c r="AX346" s="14" t="s">
        <v>88</v>
      </c>
      <c r="AY346" s="184" t="s">
        <v>299</v>
      </c>
    </row>
    <row r="347" spans="2:65" s="1" customFormat="1" ht="24.15" customHeight="1">
      <c r="B347" s="32"/>
      <c r="C347" s="136" t="s">
        <v>457</v>
      </c>
      <c r="D347" s="136" t="s">
        <v>302</v>
      </c>
      <c r="E347" s="137" t="s">
        <v>3873</v>
      </c>
      <c r="F347" s="138" t="s">
        <v>4061</v>
      </c>
      <c r="G347" s="139" t="s">
        <v>598</v>
      </c>
      <c r="H347" s="140">
        <v>9</v>
      </c>
      <c r="I347" s="141"/>
      <c r="J347" s="142">
        <f>ROUND(I347*H347,2)</f>
        <v>0</v>
      </c>
      <c r="K347" s="138" t="s">
        <v>3585</v>
      </c>
      <c r="L347" s="32"/>
      <c r="M347" s="143" t="s">
        <v>1</v>
      </c>
      <c r="N347" s="144" t="s">
        <v>46</v>
      </c>
      <c r="P347" s="145">
        <f>O347*H347</f>
        <v>0</v>
      </c>
      <c r="Q347" s="145">
        <v>0</v>
      </c>
      <c r="R347" s="145">
        <f>Q347*H347</f>
        <v>0</v>
      </c>
      <c r="S347" s="145">
        <v>0</v>
      </c>
      <c r="T347" s="146">
        <f>S347*H347</f>
        <v>0</v>
      </c>
      <c r="AR347" s="147" t="s">
        <v>318</v>
      </c>
      <c r="AT347" s="147" t="s">
        <v>302</v>
      </c>
      <c r="AU347" s="147" t="s">
        <v>90</v>
      </c>
      <c r="AY347" s="17" t="s">
        <v>299</v>
      </c>
      <c r="BE347" s="148">
        <f>IF(N347="základní",J347,0)</f>
        <v>0</v>
      </c>
      <c r="BF347" s="148">
        <f>IF(N347="snížená",J347,0)</f>
        <v>0</v>
      </c>
      <c r="BG347" s="148">
        <f>IF(N347="zákl. přenesená",J347,0)</f>
        <v>0</v>
      </c>
      <c r="BH347" s="148">
        <f>IF(N347="sníž. přenesená",J347,0)</f>
        <v>0</v>
      </c>
      <c r="BI347" s="148">
        <f>IF(N347="nulová",J347,0)</f>
        <v>0</v>
      </c>
      <c r="BJ347" s="17" t="s">
        <v>88</v>
      </c>
      <c r="BK347" s="148">
        <f>ROUND(I347*H347,2)</f>
        <v>0</v>
      </c>
      <c r="BL347" s="17" t="s">
        <v>318</v>
      </c>
      <c r="BM347" s="147" t="s">
        <v>4569</v>
      </c>
    </row>
    <row r="348" spans="2:65" s="12" customFormat="1" ht="20.399999999999999">
      <c r="B348" s="170"/>
      <c r="D348" s="149" t="s">
        <v>1489</v>
      </c>
      <c r="E348" s="171" t="s">
        <v>1</v>
      </c>
      <c r="F348" s="172" t="s">
        <v>4042</v>
      </c>
      <c r="H348" s="171" t="s">
        <v>1</v>
      </c>
      <c r="I348" s="173"/>
      <c r="L348" s="170"/>
      <c r="M348" s="174"/>
      <c r="T348" s="175"/>
      <c r="AT348" s="171" t="s">
        <v>1489</v>
      </c>
      <c r="AU348" s="171" t="s">
        <v>90</v>
      </c>
      <c r="AV348" s="12" t="s">
        <v>88</v>
      </c>
      <c r="AW348" s="12" t="s">
        <v>36</v>
      </c>
      <c r="AX348" s="12" t="s">
        <v>81</v>
      </c>
      <c r="AY348" s="171" t="s">
        <v>299</v>
      </c>
    </row>
    <row r="349" spans="2:65" s="13" customFormat="1">
      <c r="B349" s="176"/>
      <c r="D349" s="149" t="s">
        <v>1489</v>
      </c>
      <c r="E349" s="177" t="s">
        <v>1</v>
      </c>
      <c r="F349" s="178" t="s">
        <v>4570</v>
      </c>
      <c r="H349" s="179">
        <v>9</v>
      </c>
      <c r="I349" s="180"/>
      <c r="L349" s="176"/>
      <c r="M349" s="181"/>
      <c r="T349" s="182"/>
      <c r="AT349" s="177" t="s">
        <v>1489</v>
      </c>
      <c r="AU349" s="177" t="s">
        <v>90</v>
      </c>
      <c r="AV349" s="13" t="s">
        <v>90</v>
      </c>
      <c r="AW349" s="13" t="s">
        <v>36</v>
      </c>
      <c r="AX349" s="13" t="s">
        <v>81</v>
      </c>
      <c r="AY349" s="177" t="s">
        <v>299</v>
      </c>
    </row>
    <row r="350" spans="2:65" s="14" customFormat="1">
      <c r="B350" s="183"/>
      <c r="D350" s="149" t="s">
        <v>1489</v>
      </c>
      <c r="E350" s="184" t="s">
        <v>1</v>
      </c>
      <c r="F350" s="185" t="s">
        <v>1496</v>
      </c>
      <c r="H350" s="186">
        <v>9</v>
      </c>
      <c r="I350" s="187"/>
      <c r="L350" s="183"/>
      <c r="M350" s="188"/>
      <c r="T350" s="189"/>
      <c r="AT350" s="184" t="s">
        <v>1489</v>
      </c>
      <c r="AU350" s="184" t="s">
        <v>90</v>
      </c>
      <c r="AV350" s="14" t="s">
        <v>318</v>
      </c>
      <c r="AW350" s="14" t="s">
        <v>36</v>
      </c>
      <c r="AX350" s="14" t="s">
        <v>88</v>
      </c>
      <c r="AY350" s="184" t="s">
        <v>299</v>
      </c>
    </row>
    <row r="351" spans="2:65" s="1" customFormat="1" ht="16.5" customHeight="1">
      <c r="B351" s="32"/>
      <c r="C351" s="158" t="s">
        <v>461</v>
      </c>
      <c r="D351" s="158" t="s">
        <v>340</v>
      </c>
      <c r="E351" s="159" t="s">
        <v>3875</v>
      </c>
      <c r="F351" s="160" t="s">
        <v>3876</v>
      </c>
      <c r="G351" s="161" t="s">
        <v>598</v>
      </c>
      <c r="H351" s="162">
        <v>3</v>
      </c>
      <c r="I351" s="163"/>
      <c r="J351" s="164">
        <f>ROUND(I351*H351,2)</f>
        <v>0</v>
      </c>
      <c r="K351" s="160" t="s">
        <v>3585</v>
      </c>
      <c r="L351" s="165"/>
      <c r="M351" s="166" t="s">
        <v>1</v>
      </c>
      <c r="N351" s="167" t="s">
        <v>46</v>
      </c>
      <c r="P351" s="145">
        <f>O351*H351</f>
        <v>0</v>
      </c>
      <c r="Q351" s="145">
        <v>3.8999999999999999E-4</v>
      </c>
      <c r="R351" s="145">
        <f>Q351*H351</f>
        <v>1.17E-3</v>
      </c>
      <c r="S351" s="145">
        <v>0</v>
      </c>
      <c r="T351" s="146">
        <f>S351*H351</f>
        <v>0</v>
      </c>
      <c r="AR351" s="147" t="s">
        <v>337</v>
      </c>
      <c r="AT351" s="147" t="s">
        <v>340</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4571</v>
      </c>
    </row>
    <row r="352" spans="2:65" s="12" customFormat="1" ht="20.399999999999999">
      <c r="B352" s="170"/>
      <c r="D352" s="149" t="s">
        <v>1489</v>
      </c>
      <c r="E352" s="171" t="s">
        <v>1</v>
      </c>
      <c r="F352" s="172" t="s">
        <v>4042</v>
      </c>
      <c r="H352" s="171" t="s">
        <v>1</v>
      </c>
      <c r="I352" s="173"/>
      <c r="L352" s="170"/>
      <c r="M352" s="174"/>
      <c r="T352" s="175"/>
      <c r="AT352" s="171" t="s">
        <v>1489</v>
      </c>
      <c r="AU352" s="171" t="s">
        <v>90</v>
      </c>
      <c r="AV352" s="12" t="s">
        <v>88</v>
      </c>
      <c r="AW352" s="12" t="s">
        <v>36</v>
      </c>
      <c r="AX352" s="12" t="s">
        <v>81</v>
      </c>
      <c r="AY352" s="171" t="s">
        <v>299</v>
      </c>
    </row>
    <row r="353" spans="2:65" s="12" customFormat="1">
      <c r="B353" s="170"/>
      <c r="D353" s="149" t="s">
        <v>1489</v>
      </c>
      <c r="E353" s="171" t="s">
        <v>1</v>
      </c>
      <c r="F353" s="172" t="s">
        <v>4483</v>
      </c>
      <c r="H353" s="171" t="s">
        <v>1</v>
      </c>
      <c r="I353" s="173"/>
      <c r="L353" s="170"/>
      <c r="M353" s="174"/>
      <c r="T353" s="175"/>
      <c r="AT353" s="171" t="s">
        <v>1489</v>
      </c>
      <c r="AU353" s="171" t="s">
        <v>90</v>
      </c>
      <c r="AV353" s="12" t="s">
        <v>88</v>
      </c>
      <c r="AW353" s="12" t="s">
        <v>36</v>
      </c>
      <c r="AX353" s="12" t="s">
        <v>81</v>
      </c>
      <c r="AY353" s="171" t="s">
        <v>299</v>
      </c>
    </row>
    <row r="354" spans="2:65" s="13" customFormat="1">
      <c r="B354" s="176"/>
      <c r="D354" s="149" t="s">
        <v>1489</v>
      </c>
      <c r="E354" s="177" t="s">
        <v>1</v>
      </c>
      <c r="F354" s="178" t="s">
        <v>4572</v>
      </c>
      <c r="H354" s="179">
        <v>3</v>
      </c>
      <c r="I354" s="180"/>
      <c r="L354" s="176"/>
      <c r="M354" s="181"/>
      <c r="T354" s="182"/>
      <c r="AT354" s="177" t="s">
        <v>1489</v>
      </c>
      <c r="AU354" s="177" t="s">
        <v>90</v>
      </c>
      <c r="AV354" s="13" t="s">
        <v>90</v>
      </c>
      <c r="AW354" s="13" t="s">
        <v>36</v>
      </c>
      <c r="AX354" s="13" t="s">
        <v>81</v>
      </c>
      <c r="AY354" s="177" t="s">
        <v>299</v>
      </c>
    </row>
    <row r="355" spans="2:65" s="14" customFormat="1">
      <c r="B355" s="183"/>
      <c r="D355" s="149" t="s">
        <v>1489</v>
      </c>
      <c r="E355" s="184" t="s">
        <v>1</v>
      </c>
      <c r="F355" s="185" t="s">
        <v>1496</v>
      </c>
      <c r="H355" s="186">
        <v>3</v>
      </c>
      <c r="I355" s="187"/>
      <c r="L355" s="183"/>
      <c r="M355" s="188"/>
      <c r="T355" s="189"/>
      <c r="AT355" s="184" t="s">
        <v>1489</v>
      </c>
      <c r="AU355" s="184" t="s">
        <v>90</v>
      </c>
      <c r="AV355" s="14" t="s">
        <v>318</v>
      </c>
      <c r="AW355" s="14" t="s">
        <v>36</v>
      </c>
      <c r="AX355" s="14" t="s">
        <v>88</v>
      </c>
      <c r="AY355" s="184" t="s">
        <v>299</v>
      </c>
    </row>
    <row r="356" spans="2:65" s="1" customFormat="1" ht="21.75" customHeight="1">
      <c r="B356" s="32"/>
      <c r="C356" s="158" t="s">
        <v>465</v>
      </c>
      <c r="D356" s="158" t="s">
        <v>340</v>
      </c>
      <c r="E356" s="159" t="s">
        <v>4300</v>
      </c>
      <c r="F356" s="160" t="s">
        <v>4301</v>
      </c>
      <c r="G356" s="161" t="s">
        <v>598</v>
      </c>
      <c r="H356" s="162">
        <v>1</v>
      </c>
      <c r="I356" s="163"/>
      <c r="J356" s="164">
        <f>ROUND(I356*H356,2)</f>
        <v>0</v>
      </c>
      <c r="K356" s="160" t="s">
        <v>1</v>
      </c>
      <c r="L356" s="165"/>
      <c r="M356" s="166" t="s">
        <v>1</v>
      </c>
      <c r="N356" s="167" t="s">
        <v>46</v>
      </c>
      <c r="P356" s="145">
        <f>O356*H356</f>
        <v>0</v>
      </c>
      <c r="Q356" s="145">
        <v>4.8999999999999998E-4</v>
      </c>
      <c r="R356" s="145">
        <f>Q356*H356</f>
        <v>4.8999999999999998E-4</v>
      </c>
      <c r="S356" s="145">
        <v>0</v>
      </c>
      <c r="T356" s="146">
        <f>S356*H356</f>
        <v>0</v>
      </c>
      <c r="AR356" s="147" t="s">
        <v>337</v>
      </c>
      <c r="AT356" s="147" t="s">
        <v>340</v>
      </c>
      <c r="AU356" s="147" t="s">
        <v>90</v>
      </c>
      <c r="AY356" s="17" t="s">
        <v>299</v>
      </c>
      <c r="BE356" s="148">
        <f>IF(N356="základní",J356,0)</f>
        <v>0</v>
      </c>
      <c r="BF356" s="148">
        <f>IF(N356="snížená",J356,0)</f>
        <v>0</v>
      </c>
      <c r="BG356" s="148">
        <f>IF(N356="zákl. přenesená",J356,0)</f>
        <v>0</v>
      </c>
      <c r="BH356" s="148">
        <f>IF(N356="sníž. přenesená",J356,0)</f>
        <v>0</v>
      </c>
      <c r="BI356" s="148">
        <f>IF(N356="nulová",J356,0)</f>
        <v>0</v>
      </c>
      <c r="BJ356" s="17" t="s">
        <v>88</v>
      </c>
      <c r="BK356" s="148">
        <f>ROUND(I356*H356,2)</f>
        <v>0</v>
      </c>
      <c r="BL356" s="17" t="s">
        <v>318</v>
      </c>
      <c r="BM356" s="147" t="s">
        <v>4573</v>
      </c>
    </row>
    <row r="357" spans="2:65" s="12" customFormat="1" ht="20.399999999999999">
      <c r="B357" s="170"/>
      <c r="D357" s="149" t="s">
        <v>1489</v>
      </c>
      <c r="E357" s="171" t="s">
        <v>1</v>
      </c>
      <c r="F357" s="172" t="s">
        <v>4042</v>
      </c>
      <c r="H357" s="171" t="s">
        <v>1</v>
      </c>
      <c r="I357" s="173"/>
      <c r="L357" s="170"/>
      <c r="M357" s="174"/>
      <c r="T357" s="175"/>
      <c r="AT357" s="171" t="s">
        <v>1489</v>
      </c>
      <c r="AU357" s="171" t="s">
        <v>90</v>
      </c>
      <c r="AV357" s="12" t="s">
        <v>88</v>
      </c>
      <c r="AW357" s="12" t="s">
        <v>36</v>
      </c>
      <c r="AX357" s="12" t="s">
        <v>81</v>
      </c>
      <c r="AY357" s="171" t="s">
        <v>299</v>
      </c>
    </row>
    <row r="358" spans="2:65" s="12" customFormat="1">
      <c r="B358" s="170"/>
      <c r="D358" s="149" t="s">
        <v>1489</v>
      </c>
      <c r="E358" s="171" t="s">
        <v>1</v>
      </c>
      <c r="F358" s="172" t="s">
        <v>4483</v>
      </c>
      <c r="H358" s="171" t="s">
        <v>1</v>
      </c>
      <c r="I358" s="173"/>
      <c r="L358" s="170"/>
      <c r="M358" s="174"/>
      <c r="T358" s="175"/>
      <c r="AT358" s="171" t="s">
        <v>1489</v>
      </c>
      <c r="AU358" s="171" t="s">
        <v>90</v>
      </c>
      <c r="AV358" s="12" t="s">
        <v>88</v>
      </c>
      <c r="AW358" s="12" t="s">
        <v>36</v>
      </c>
      <c r="AX358" s="12" t="s">
        <v>81</v>
      </c>
      <c r="AY358" s="171" t="s">
        <v>299</v>
      </c>
    </row>
    <row r="359" spans="2:65" s="13" customFormat="1">
      <c r="B359" s="176"/>
      <c r="D359" s="149" t="s">
        <v>1489</v>
      </c>
      <c r="E359" s="177" t="s">
        <v>1</v>
      </c>
      <c r="F359" s="178" t="s">
        <v>4081</v>
      </c>
      <c r="H359" s="179">
        <v>1</v>
      </c>
      <c r="I359" s="180"/>
      <c r="L359" s="176"/>
      <c r="M359" s="181"/>
      <c r="T359" s="182"/>
      <c r="AT359" s="177" t="s">
        <v>1489</v>
      </c>
      <c r="AU359" s="177" t="s">
        <v>90</v>
      </c>
      <c r="AV359" s="13" t="s">
        <v>90</v>
      </c>
      <c r="AW359" s="13" t="s">
        <v>36</v>
      </c>
      <c r="AX359" s="13" t="s">
        <v>81</v>
      </c>
      <c r="AY359" s="177" t="s">
        <v>299</v>
      </c>
    </row>
    <row r="360" spans="2:65" s="14" customFormat="1">
      <c r="B360" s="183"/>
      <c r="D360" s="149" t="s">
        <v>1489</v>
      </c>
      <c r="E360" s="184" t="s">
        <v>1</v>
      </c>
      <c r="F360" s="185" t="s">
        <v>1496</v>
      </c>
      <c r="H360" s="186">
        <v>1</v>
      </c>
      <c r="I360" s="187"/>
      <c r="L360" s="183"/>
      <c r="M360" s="188"/>
      <c r="T360" s="189"/>
      <c r="AT360" s="184" t="s">
        <v>1489</v>
      </c>
      <c r="AU360" s="184" t="s">
        <v>90</v>
      </c>
      <c r="AV360" s="14" t="s">
        <v>318</v>
      </c>
      <c r="AW360" s="14" t="s">
        <v>36</v>
      </c>
      <c r="AX360" s="14" t="s">
        <v>88</v>
      </c>
      <c r="AY360" s="184" t="s">
        <v>299</v>
      </c>
    </row>
    <row r="361" spans="2:65" s="1" customFormat="1" ht="24.15" customHeight="1">
      <c r="B361" s="32"/>
      <c r="C361" s="158" t="s">
        <v>469</v>
      </c>
      <c r="D361" s="158" t="s">
        <v>340</v>
      </c>
      <c r="E361" s="159" t="s">
        <v>4574</v>
      </c>
      <c r="F361" s="160" t="s">
        <v>4575</v>
      </c>
      <c r="G361" s="161" t="s">
        <v>598</v>
      </c>
      <c r="H361" s="162">
        <v>1</v>
      </c>
      <c r="I361" s="163"/>
      <c r="J361" s="164">
        <f>ROUND(I361*H361,2)</f>
        <v>0</v>
      </c>
      <c r="K361" s="160" t="s">
        <v>1</v>
      </c>
      <c r="L361" s="165"/>
      <c r="M361" s="166" t="s">
        <v>1</v>
      </c>
      <c r="N361" s="167" t="s">
        <v>46</v>
      </c>
      <c r="P361" s="145">
        <f>O361*H361</f>
        <v>0</v>
      </c>
      <c r="Q361" s="145">
        <v>1.4E-3</v>
      </c>
      <c r="R361" s="145">
        <f>Q361*H361</f>
        <v>1.4E-3</v>
      </c>
      <c r="S361" s="145">
        <v>0</v>
      </c>
      <c r="T361" s="146">
        <f>S361*H361</f>
        <v>0</v>
      </c>
      <c r="AR361" s="147" t="s">
        <v>337</v>
      </c>
      <c r="AT361" s="147" t="s">
        <v>340</v>
      </c>
      <c r="AU361" s="147" t="s">
        <v>90</v>
      </c>
      <c r="AY361" s="17" t="s">
        <v>299</v>
      </c>
      <c r="BE361" s="148">
        <f>IF(N361="základní",J361,0)</f>
        <v>0</v>
      </c>
      <c r="BF361" s="148">
        <f>IF(N361="snížená",J361,0)</f>
        <v>0</v>
      </c>
      <c r="BG361" s="148">
        <f>IF(N361="zákl. přenesená",J361,0)</f>
        <v>0</v>
      </c>
      <c r="BH361" s="148">
        <f>IF(N361="sníž. přenesená",J361,0)</f>
        <v>0</v>
      </c>
      <c r="BI361" s="148">
        <f>IF(N361="nulová",J361,0)</f>
        <v>0</v>
      </c>
      <c r="BJ361" s="17" t="s">
        <v>88</v>
      </c>
      <c r="BK361" s="148">
        <f>ROUND(I361*H361,2)</f>
        <v>0</v>
      </c>
      <c r="BL361" s="17" t="s">
        <v>318</v>
      </c>
      <c r="BM361" s="147" t="s">
        <v>4576</v>
      </c>
    </row>
    <row r="362" spans="2:65" s="12" customFormat="1" ht="20.399999999999999">
      <c r="B362" s="170"/>
      <c r="D362" s="149" t="s">
        <v>1489</v>
      </c>
      <c r="E362" s="171" t="s">
        <v>1</v>
      </c>
      <c r="F362" s="172" t="s">
        <v>4042</v>
      </c>
      <c r="H362" s="171" t="s">
        <v>1</v>
      </c>
      <c r="I362" s="173"/>
      <c r="L362" s="170"/>
      <c r="M362" s="174"/>
      <c r="T362" s="175"/>
      <c r="AT362" s="171" t="s">
        <v>1489</v>
      </c>
      <c r="AU362" s="171" t="s">
        <v>90</v>
      </c>
      <c r="AV362" s="12" t="s">
        <v>88</v>
      </c>
      <c r="AW362" s="12" t="s">
        <v>36</v>
      </c>
      <c r="AX362" s="12" t="s">
        <v>81</v>
      </c>
      <c r="AY362" s="171" t="s">
        <v>299</v>
      </c>
    </row>
    <row r="363" spans="2:65" s="12" customFormat="1">
      <c r="B363" s="170"/>
      <c r="D363" s="149" t="s">
        <v>1489</v>
      </c>
      <c r="E363" s="171" t="s">
        <v>1</v>
      </c>
      <c r="F363" s="172" t="s">
        <v>4483</v>
      </c>
      <c r="H363" s="171" t="s">
        <v>1</v>
      </c>
      <c r="I363" s="173"/>
      <c r="L363" s="170"/>
      <c r="M363" s="174"/>
      <c r="T363" s="175"/>
      <c r="AT363" s="171" t="s">
        <v>1489</v>
      </c>
      <c r="AU363" s="171" t="s">
        <v>90</v>
      </c>
      <c r="AV363" s="12" t="s">
        <v>88</v>
      </c>
      <c r="AW363" s="12" t="s">
        <v>36</v>
      </c>
      <c r="AX363" s="12" t="s">
        <v>81</v>
      </c>
      <c r="AY363" s="171" t="s">
        <v>299</v>
      </c>
    </row>
    <row r="364" spans="2:65" s="13" customFormat="1">
      <c r="B364" s="176"/>
      <c r="D364" s="149" t="s">
        <v>1489</v>
      </c>
      <c r="E364" s="177" t="s">
        <v>1</v>
      </c>
      <c r="F364" s="178" t="s">
        <v>4081</v>
      </c>
      <c r="H364" s="179">
        <v>1</v>
      </c>
      <c r="I364" s="180"/>
      <c r="L364" s="176"/>
      <c r="M364" s="181"/>
      <c r="T364" s="182"/>
      <c r="AT364" s="177" t="s">
        <v>1489</v>
      </c>
      <c r="AU364" s="177" t="s">
        <v>90</v>
      </c>
      <c r="AV364" s="13" t="s">
        <v>90</v>
      </c>
      <c r="AW364" s="13" t="s">
        <v>36</v>
      </c>
      <c r="AX364" s="13" t="s">
        <v>81</v>
      </c>
      <c r="AY364" s="177" t="s">
        <v>299</v>
      </c>
    </row>
    <row r="365" spans="2:65" s="14" customFormat="1">
      <c r="B365" s="183"/>
      <c r="D365" s="149" t="s">
        <v>1489</v>
      </c>
      <c r="E365" s="184" t="s">
        <v>1</v>
      </c>
      <c r="F365" s="185" t="s">
        <v>1496</v>
      </c>
      <c r="H365" s="186">
        <v>1</v>
      </c>
      <c r="I365" s="187"/>
      <c r="L365" s="183"/>
      <c r="M365" s="188"/>
      <c r="T365" s="189"/>
      <c r="AT365" s="184" t="s">
        <v>1489</v>
      </c>
      <c r="AU365" s="184" t="s">
        <v>90</v>
      </c>
      <c r="AV365" s="14" t="s">
        <v>318</v>
      </c>
      <c r="AW365" s="14" t="s">
        <v>36</v>
      </c>
      <c r="AX365" s="14" t="s">
        <v>88</v>
      </c>
      <c r="AY365" s="184" t="s">
        <v>299</v>
      </c>
    </row>
    <row r="366" spans="2:65" s="1" customFormat="1" ht="16.5" customHeight="1">
      <c r="B366" s="32"/>
      <c r="C366" s="158" t="s">
        <v>475</v>
      </c>
      <c r="D366" s="158" t="s">
        <v>340</v>
      </c>
      <c r="E366" s="159" t="s">
        <v>3877</v>
      </c>
      <c r="F366" s="160" t="s">
        <v>3878</v>
      </c>
      <c r="G366" s="161" t="s">
        <v>598</v>
      </c>
      <c r="H366" s="162">
        <v>2</v>
      </c>
      <c r="I366" s="163"/>
      <c r="J366" s="164">
        <f>ROUND(I366*H366,2)</f>
        <v>0</v>
      </c>
      <c r="K366" s="160" t="s">
        <v>3585</v>
      </c>
      <c r="L366" s="165"/>
      <c r="M366" s="166" t="s">
        <v>1</v>
      </c>
      <c r="N366" s="167" t="s">
        <v>46</v>
      </c>
      <c r="P366" s="145">
        <f>O366*H366</f>
        <v>0</v>
      </c>
      <c r="Q366" s="145">
        <v>4.8000000000000001E-4</v>
      </c>
      <c r="R366" s="145">
        <f>Q366*H366</f>
        <v>9.6000000000000002E-4</v>
      </c>
      <c r="S366" s="145">
        <v>0</v>
      </c>
      <c r="T366" s="146">
        <f>S366*H366</f>
        <v>0</v>
      </c>
      <c r="AR366" s="147" t="s">
        <v>337</v>
      </c>
      <c r="AT366" s="147" t="s">
        <v>340</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4577</v>
      </c>
    </row>
    <row r="367" spans="2:65" s="12" customFormat="1" ht="20.399999999999999">
      <c r="B367" s="170"/>
      <c r="D367" s="149" t="s">
        <v>1489</v>
      </c>
      <c r="E367" s="171" t="s">
        <v>1</v>
      </c>
      <c r="F367" s="172" t="s">
        <v>4042</v>
      </c>
      <c r="H367" s="171" t="s">
        <v>1</v>
      </c>
      <c r="I367" s="173"/>
      <c r="L367" s="170"/>
      <c r="M367" s="174"/>
      <c r="T367" s="175"/>
      <c r="AT367" s="171" t="s">
        <v>1489</v>
      </c>
      <c r="AU367" s="171" t="s">
        <v>90</v>
      </c>
      <c r="AV367" s="12" t="s">
        <v>88</v>
      </c>
      <c r="AW367" s="12" t="s">
        <v>36</v>
      </c>
      <c r="AX367" s="12" t="s">
        <v>81</v>
      </c>
      <c r="AY367" s="171" t="s">
        <v>299</v>
      </c>
    </row>
    <row r="368" spans="2:65" s="12" customFormat="1">
      <c r="B368" s="170"/>
      <c r="D368" s="149" t="s">
        <v>1489</v>
      </c>
      <c r="E368" s="171" t="s">
        <v>1</v>
      </c>
      <c r="F368" s="172" t="s">
        <v>4483</v>
      </c>
      <c r="H368" s="171" t="s">
        <v>1</v>
      </c>
      <c r="I368" s="173"/>
      <c r="L368" s="170"/>
      <c r="M368" s="174"/>
      <c r="T368" s="175"/>
      <c r="AT368" s="171" t="s">
        <v>1489</v>
      </c>
      <c r="AU368" s="171" t="s">
        <v>90</v>
      </c>
      <c r="AV368" s="12" t="s">
        <v>88</v>
      </c>
      <c r="AW368" s="12" t="s">
        <v>36</v>
      </c>
      <c r="AX368" s="12" t="s">
        <v>81</v>
      </c>
      <c r="AY368" s="171" t="s">
        <v>299</v>
      </c>
    </row>
    <row r="369" spans="2:65" s="13" customFormat="1">
      <c r="B369" s="176"/>
      <c r="D369" s="149" t="s">
        <v>1489</v>
      </c>
      <c r="E369" s="177" t="s">
        <v>1</v>
      </c>
      <c r="F369" s="178" t="s">
        <v>4065</v>
      </c>
      <c r="H369" s="179">
        <v>2</v>
      </c>
      <c r="I369" s="180"/>
      <c r="L369" s="176"/>
      <c r="M369" s="181"/>
      <c r="T369" s="182"/>
      <c r="AT369" s="177" t="s">
        <v>1489</v>
      </c>
      <c r="AU369" s="177" t="s">
        <v>90</v>
      </c>
      <c r="AV369" s="13" t="s">
        <v>90</v>
      </c>
      <c r="AW369" s="13" t="s">
        <v>36</v>
      </c>
      <c r="AX369" s="13" t="s">
        <v>81</v>
      </c>
      <c r="AY369" s="177" t="s">
        <v>299</v>
      </c>
    </row>
    <row r="370" spans="2:65" s="14" customFormat="1">
      <c r="B370" s="183"/>
      <c r="D370" s="149" t="s">
        <v>1489</v>
      </c>
      <c r="E370" s="184" t="s">
        <v>1</v>
      </c>
      <c r="F370" s="185" t="s">
        <v>1496</v>
      </c>
      <c r="H370" s="186">
        <v>2</v>
      </c>
      <c r="I370" s="187"/>
      <c r="L370" s="183"/>
      <c r="M370" s="188"/>
      <c r="T370" s="189"/>
      <c r="AT370" s="184" t="s">
        <v>1489</v>
      </c>
      <c r="AU370" s="184" t="s">
        <v>90</v>
      </c>
      <c r="AV370" s="14" t="s">
        <v>318</v>
      </c>
      <c r="AW370" s="14" t="s">
        <v>36</v>
      </c>
      <c r="AX370" s="14" t="s">
        <v>88</v>
      </c>
      <c r="AY370" s="184" t="s">
        <v>299</v>
      </c>
    </row>
    <row r="371" spans="2:65" s="1" customFormat="1" ht="16.5" customHeight="1">
      <c r="B371" s="32"/>
      <c r="C371" s="158" t="s">
        <v>482</v>
      </c>
      <c r="D371" s="158" t="s">
        <v>340</v>
      </c>
      <c r="E371" s="159" t="s">
        <v>3879</v>
      </c>
      <c r="F371" s="160" t="s">
        <v>4067</v>
      </c>
      <c r="G371" s="161" t="s">
        <v>598</v>
      </c>
      <c r="H371" s="162">
        <v>2</v>
      </c>
      <c r="I371" s="163"/>
      <c r="J371" s="164">
        <f>ROUND(I371*H371,2)</f>
        <v>0</v>
      </c>
      <c r="K371" s="160" t="s">
        <v>3585</v>
      </c>
      <c r="L371" s="165"/>
      <c r="M371" s="166" t="s">
        <v>1</v>
      </c>
      <c r="N371" s="167" t="s">
        <v>46</v>
      </c>
      <c r="P371" s="145">
        <f>O371*H371</f>
        <v>0</v>
      </c>
      <c r="Q371" s="145">
        <v>3.5999999999999999E-3</v>
      </c>
      <c r="R371" s="145">
        <f>Q371*H371</f>
        <v>7.1999999999999998E-3</v>
      </c>
      <c r="S371" s="145">
        <v>0</v>
      </c>
      <c r="T371" s="146">
        <f>S371*H371</f>
        <v>0</v>
      </c>
      <c r="AR371" s="147" t="s">
        <v>337</v>
      </c>
      <c r="AT371" s="147" t="s">
        <v>340</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4578</v>
      </c>
    </row>
    <row r="372" spans="2:65" s="12" customFormat="1" ht="20.399999999999999">
      <c r="B372" s="170"/>
      <c r="D372" s="149" t="s">
        <v>1489</v>
      </c>
      <c r="E372" s="171" t="s">
        <v>1</v>
      </c>
      <c r="F372" s="172" t="s">
        <v>4042</v>
      </c>
      <c r="H372" s="171" t="s">
        <v>1</v>
      </c>
      <c r="I372" s="173"/>
      <c r="L372" s="170"/>
      <c r="M372" s="174"/>
      <c r="T372" s="175"/>
      <c r="AT372" s="171" t="s">
        <v>1489</v>
      </c>
      <c r="AU372" s="171" t="s">
        <v>90</v>
      </c>
      <c r="AV372" s="12" t="s">
        <v>88</v>
      </c>
      <c r="AW372" s="12" t="s">
        <v>36</v>
      </c>
      <c r="AX372" s="12" t="s">
        <v>81</v>
      </c>
      <c r="AY372" s="171" t="s">
        <v>299</v>
      </c>
    </row>
    <row r="373" spans="2:65" s="12" customFormat="1">
      <c r="B373" s="170"/>
      <c r="D373" s="149" t="s">
        <v>1489</v>
      </c>
      <c r="E373" s="171" t="s">
        <v>1</v>
      </c>
      <c r="F373" s="172" t="s">
        <v>4483</v>
      </c>
      <c r="H373" s="171" t="s">
        <v>1</v>
      </c>
      <c r="I373" s="173"/>
      <c r="L373" s="170"/>
      <c r="M373" s="174"/>
      <c r="T373" s="175"/>
      <c r="AT373" s="171" t="s">
        <v>1489</v>
      </c>
      <c r="AU373" s="171" t="s">
        <v>90</v>
      </c>
      <c r="AV373" s="12" t="s">
        <v>88</v>
      </c>
      <c r="AW373" s="12" t="s">
        <v>36</v>
      </c>
      <c r="AX373" s="12" t="s">
        <v>81</v>
      </c>
      <c r="AY373" s="171" t="s">
        <v>299</v>
      </c>
    </row>
    <row r="374" spans="2:65" s="13" customFormat="1">
      <c r="B374" s="176"/>
      <c r="D374" s="149" t="s">
        <v>1489</v>
      </c>
      <c r="E374" s="177" t="s">
        <v>1</v>
      </c>
      <c r="F374" s="178" t="s">
        <v>4065</v>
      </c>
      <c r="H374" s="179">
        <v>2</v>
      </c>
      <c r="I374" s="180"/>
      <c r="L374" s="176"/>
      <c r="M374" s="181"/>
      <c r="T374" s="182"/>
      <c r="AT374" s="177" t="s">
        <v>1489</v>
      </c>
      <c r="AU374" s="177" t="s">
        <v>90</v>
      </c>
      <c r="AV374" s="13" t="s">
        <v>90</v>
      </c>
      <c r="AW374" s="13" t="s">
        <v>36</v>
      </c>
      <c r="AX374" s="13" t="s">
        <v>81</v>
      </c>
      <c r="AY374" s="177" t="s">
        <v>299</v>
      </c>
    </row>
    <row r="375" spans="2:65" s="14" customFormat="1">
      <c r="B375" s="183"/>
      <c r="D375" s="149" t="s">
        <v>1489</v>
      </c>
      <c r="E375" s="184" t="s">
        <v>1</v>
      </c>
      <c r="F375" s="185" t="s">
        <v>1496</v>
      </c>
      <c r="H375" s="186">
        <v>2</v>
      </c>
      <c r="I375" s="187"/>
      <c r="L375" s="183"/>
      <c r="M375" s="188"/>
      <c r="T375" s="189"/>
      <c r="AT375" s="184" t="s">
        <v>1489</v>
      </c>
      <c r="AU375" s="184" t="s">
        <v>90</v>
      </c>
      <c r="AV375" s="14" t="s">
        <v>318</v>
      </c>
      <c r="AW375" s="14" t="s">
        <v>36</v>
      </c>
      <c r="AX375" s="14" t="s">
        <v>88</v>
      </c>
      <c r="AY375" s="184" t="s">
        <v>299</v>
      </c>
    </row>
    <row r="376" spans="2:65" s="1" customFormat="1" ht="24.15" customHeight="1">
      <c r="B376" s="32"/>
      <c r="C376" s="136" t="s">
        <v>618</v>
      </c>
      <c r="D376" s="136" t="s">
        <v>302</v>
      </c>
      <c r="E376" s="137" t="s">
        <v>4091</v>
      </c>
      <c r="F376" s="138" t="s">
        <v>4092</v>
      </c>
      <c r="G376" s="139" t="s">
        <v>598</v>
      </c>
      <c r="H376" s="140">
        <v>1</v>
      </c>
      <c r="I376" s="141"/>
      <c r="J376" s="142">
        <f>ROUND(I376*H376,2)</f>
        <v>0</v>
      </c>
      <c r="K376" s="138" t="s">
        <v>3585</v>
      </c>
      <c r="L376" s="32"/>
      <c r="M376" s="143" t="s">
        <v>1</v>
      </c>
      <c r="N376" s="144" t="s">
        <v>46</v>
      </c>
      <c r="P376" s="145">
        <f>O376*H376</f>
        <v>0</v>
      </c>
      <c r="Q376" s="145">
        <v>1.67E-3</v>
      </c>
      <c r="R376" s="145">
        <f>Q376*H376</f>
        <v>1.67E-3</v>
      </c>
      <c r="S376" s="145">
        <v>0</v>
      </c>
      <c r="T376" s="146">
        <f>S376*H376</f>
        <v>0</v>
      </c>
      <c r="AR376" s="147" t="s">
        <v>318</v>
      </c>
      <c r="AT376" s="147" t="s">
        <v>302</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4579</v>
      </c>
    </row>
    <row r="377" spans="2:65" s="12" customFormat="1" ht="20.399999999999999">
      <c r="B377" s="170"/>
      <c r="D377" s="149" t="s">
        <v>1489</v>
      </c>
      <c r="E377" s="171" t="s">
        <v>1</v>
      </c>
      <c r="F377" s="172" t="s">
        <v>4042</v>
      </c>
      <c r="H377" s="171" t="s">
        <v>1</v>
      </c>
      <c r="I377" s="173"/>
      <c r="L377" s="170"/>
      <c r="M377" s="174"/>
      <c r="T377" s="175"/>
      <c r="AT377" s="171" t="s">
        <v>1489</v>
      </c>
      <c r="AU377" s="171" t="s">
        <v>90</v>
      </c>
      <c r="AV377" s="12" t="s">
        <v>88</v>
      </c>
      <c r="AW377" s="12" t="s">
        <v>36</v>
      </c>
      <c r="AX377" s="12" t="s">
        <v>81</v>
      </c>
      <c r="AY377" s="171" t="s">
        <v>299</v>
      </c>
    </row>
    <row r="378" spans="2:65" s="13" customFormat="1">
      <c r="B378" s="176"/>
      <c r="D378" s="149" t="s">
        <v>1489</v>
      </c>
      <c r="E378" s="177" t="s">
        <v>1</v>
      </c>
      <c r="F378" s="178" t="s">
        <v>4081</v>
      </c>
      <c r="H378" s="179">
        <v>1</v>
      </c>
      <c r="I378" s="180"/>
      <c r="L378" s="176"/>
      <c r="M378" s="181"/>
      <c r="T378" s="182"/>
      <c r="AT378" s="177" t="s">
        <v>1489</v>
      </c>
      <c r="AU378" s="177" t="s">
        <v>90</v>
      </c>
      <c r="AV378" s="13" t="s">
        <v>90</v>
      </c>
      <c r="AW378" s="13" t="s">
        <v>36</v>
      </c>
      <c r="AX378" s="13" t="s">
        <v>81</v>
      </c>
      <c r="AY378" s="177" t="s">
        <v>299</v>
      </c>
    </row>
    <row r="379" spans="2:65" s="14" customFormat="1">
      <c r="B379" s="183"/>
      <c r="D379" s="149" t="s">
        <v>1489</v>
      </c>
      <c r="E379" s="184" t="s">
        <v>1</v>
      </c>
      <c r="F379" s="185" t="s">
        <v>1496</v>
      </c>
      <c r="H379" s="186">
        <v>1</v>
      </c>
      <c r="I379" s="187"/>
      <c r="L379" s="183"/>
      <c r="M379" s="188"/>
      <c r="T379" s="189"/>
      <c r="AT379" s="184" t="s">
        <v>1489</v>
      </c>
      <c r="AU379" s="184" t="s">
        <v>90</v>
      </c>
      <c r="AV379" s="14" t="s">
        <v>318</v>
      </c>
      <c r="AW379" s="14" t="s">
        <v>36</v>
      </c>
      <c r="AX379" s="14" t="s">
        <v>88</v>
      </c>
      <c r="AY379" s="184" t="s">
        <v>299</v>
      </c>
    </row>
    <row r="380" spans="2:65" s="1" customFormat="1" ht="24.15" customHeight="1">
      <c r="B380" s="32"/>
      <c r="C380" s="158" t="s">
        <v>622</v>
      </c>
      <c r="D380" s="158" t="s">
        <v>340</v>
      </c>
      <c r="E380" s="159" t="s">
        <v>4095</v>
      </c>
      <c r="F380" s="160" t="s">
        <v>4096</v>
      </c>
      <c r="G380" s="161" t="s">
        <v>598</v>
      </c>
      <c r="H380" s="162">
        <v>1</v>
      </c>
      <c r="I380" s="163"/>
      <c r="J380" s="164">
        <f>ROUND(I380*H380,2)</f>
        <v>0</v>
      </c>
      <c r="K380" s="160" t="s">
        <v>3585</v>
      </c>
      <c r="L380" s="165"/>
      <c r="M380" s="166" t="s">
        <v>1</v>
      </c>
      <c r="N380" s="167" t="s">
        <v>46</v>
      </c>
      <c r="P380" s="145">
        <f>O380*H380</f>
        <v>0</v>
      </c>
      <c r="Q380" s="145">
        <v>1.2200000000000001E-2</v>
      </c>
      <c r="R380" s="145">
        <f>Q380*H380</f>
        <v>1.2200000000000001E-2</v>
      </c>
      <c r="S380" s="145">
        <v>0</v>
      </c>
      <c r="T380" s="146">
        <f>S380*H380</f>
        <v>0</v>
      </c>
      <c r="AR380" s="147" t="s">
        <v>337</v>
      </c>
      <c r="AT380" s="147" t="s">
        <v>340</v>
      </c>
      <c r="AU380" s="147" t="s">
        <v>90</v>
      </c>
      <c r="AY380" s="17" t="s">
        <v>299</v>
      </c>
      <c r="BE380" s="148">
        <f>IF(N380="základní",J380,0)</f>
        <v>0</v>
      </c>
      <c r="BF380" s="148">
        <f>IF(N380="snížená",J380,0)</f>
        <v>0</v>
      </c>
      <c r="BG380" s="148">
        <f>IF(N380="zákl. přenesená",J380,0)</f>
        <v>0</v>
      </c>
      <c r="BH380" s="148">
        <f>IF(N380="sníž. přenesená",J380,0)</f>
        <v>0</v>
      </c>
      <c r="BI380" s="148">
        <f>IF(N380="nulová",J380,0)</f>
        <v>0</v>
      </c>
      <c r="BJ380" s="17" t="s">
        <v>88</v>
      </c>
      <c r="BK380" s="148">
        <f>ROUND(I380*H380,2)</f>
        <v>0</v>
      </c>
      <c r="BL380" s="17" t="s">
        <v>318</v>
      </c>
      <c r="BM380" s="147" t="s">
        <v>4580</v>
      </c>
    </row>
    <row r="381" spans="2:65" s="12" customFormat="1" ht="20.399999999999999">
      <c r="B381" s="170"/>
      <c r="D381" s="149" t="s">
        <v>1489</v>
      </c>
      <c r="E381" s="171" t="s">
        <v>1</v>
      </c>
      <c r="F381" s="172" t="s">
        <v>4042</v>
      </c>
      <c r="H381" s="171" t="s">
        <v>1</v>
      </c>
      <c r="I381" s="173"/>
      <c r="L381" s="170"/>
      <c r="M381" s="174"/>
      <c r="T381" s="175"/>
      <c r="AT381" s="171" t="s">
        <v>1489</v>
      </c>
      <c r="AU381" s="171" t="s">
        <v>90</v>
      </c>
      <c r="AV381" s="12" t="s">
        <v>88</v>
      </c>
      <c r="AW381" s="12" t="s">
        <v>36</v>
      </c>
      <c r="AX381" s="12" t="s">
        <v>81</v>
      </c>
      <c r="AY381" s="171" t="s">
        <v>299</v>
      </c>
    </row>
    <row r="382" spans="2:65" s="12" customFormat="1">
      <c r="B382" s="170"/>
      <c r="D382" s="149" t="s">
        <v>1489</v>
      </c>
      <c r="E382" s="171" t="s">
        <v>1</v>
      </c>
      <c r="F382" s="172" t="s">
        <v>4483</v>
      </c>
      <c r="H382" s="171" t="s">
        <v>1</v>
      </c>
      <c r="I382" s="173"/>
      <c r="L382" s="170"/>
      <c r="M382" s="174"/>
      <c r="T382" s="175"/>
      <c r="AT382" s="171" t="s">
        <v>1489</v>
      </c>
      <c r="AU382" s="171" t="s">
        <v>90</v>
      </c>
      <c r="AV382" s="12" t="s">
        <v>88</v>
      </c>
      <c r="AW382" s="12" t="s">
        <v>36</v>
      </c>
      <c r="AX382" s="12" t="s">
        <v>81</v>
      </c>
      <c r="AY382" s="171" t="s">
        <v>299</v>
      </c>
    </row>
    <row r="383" spans="2:65" s="13" customFormat="1">
      <c r="B383" s="176"/>
      <c r="D383" s="149" t="s">
        <v>1489</v>
      </c>
      <c r="E383" s="177" t="s">
        <v>1</v>
      </c>
      <c r="F383" s="178" t="s">
        <v>4081</v>
      </c>
      <c r="H383" s="179">
        <v>1</v>
      </c>
      <c r="I383" s="180"/>
      <c r="L383" s="176"/>
      <c r="M383" s="181"/>
      <c r="T383" s="182"/>
      <c r="AT383" s="177" t="s">
        <v>1489</v>
      </c>
      <c r="AU383" s="177" t="s">
        <v>90</v>
      </c>
      <c r="AV383" s="13" t="s">
        <v>90</v>
      </c>
      <c r="AW383" s="13" t="s">
        <v>36</v>
      </c>
      <c r="AX383" s="13" t="s">
        <v>81</v>
      </c>
      <c r="AY383" s="177" t="s">
        <v>299</v>
      </c>
    </row>
    <row r="384" spans="2:65" s="14" customFormat="1">
      <c r="B384" s="183"/>
      <c r="D384" s="149" t="s">
        <v>1489</v>
      </c>
      <c r="E384" s="184" t="s">
        <v>1</v>
      </c>
      <c r="F384" s="185" t="s">
        <v>1496</v>
      </c>
      <c r="H384" s="186">
        <v>1</v>
      </c>
      <c r="I384" s="187"/>
      <c r="L384" s="183"/>
      <c r="M384" s="188"/>
      <c r="T384" s="189"/>
      <c r="AT384" s="184" t="s">
        <v>1489</v>
      </c>
      <c r="AU384" s="184" t="s">
        <v>90</v>
      </c>
      <c r="AV384" s="14" t="s">
        <v>318</v>
      </c>
      <c r="AW384" s="14" t="s">
        <v>36</v>
      </c>
      <c r="AX384" s="14" t="s">
        <v>88</v>
      </c>
      <c r="AY384" s="184" t="s">
        <v>299</v>
      </c>
    </row>
    <row r="385" spans="2:65" s="1" customFormat="1" ht="21.75" customHeight="1">
      <c r="B385" s="32"/>
      <c r="C385" s="136" t="s">
        <v>626</v>
      </c>
      <c r="D385" s="136" t="s">
        <v>302</v>
      </c>
      <c r="E385" s="137" t="s">
        <v>4125</v>
      </c>
      <c r="F385" s="138" t="s">
        <v>4126</v>
      </c>
      <c r="G385" s="139" t="s">
        <v>598</v>
      </c>
      <c r="H385" s="140">
        <v>2</v>
      </c>
      <c r="I385" s="141"/>
      <c r="J385" s="142">
        <f>ROUND(I385*H385,2)</f>
        <v>0</v>
      </c>
      <c r="K385" s="138" t="s">
        <v>3585</v>
      </c>
      <c r="L385" s="32"/>
      <c r="M385" s="143" t="s">
        <v>1</v>
      </c>
      <c r="N385" s="144" t="s">
        <v>46</v>
      </c>
      <c r="P385" s="145">
        <f>O385*H385</f>
        <v>0</v>
      </c>
      <c r="Q385" s="145">
        <v>1.6199999999999999E-3</v>
      </c>
      <c r="R385" s="145">
        <f>Q385*H385</f>
        <v>3.2399999999999998E-3</v>
      </c>
      <c r="S385" s="145">
        <v>0</v>
      </c>
      <c r="T385" s="146">
        <f>S385*H385</f>
        <v>0</v>
      </c>
      <c r="AR385" s="147" t="s">
        <v>318</v>
      </c>
      <c r="AT385" s="147" t="s">
        <v>302</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4581</v>
      </c>
    </row>
    <row r="386" spans="2:65" s="12" customFormat="1" ht="20.399999999999999">
      <c r="B386" s="170"/>
      <c r="D386" s="149" t="s">
        <v>1489</v>
      </c>
      <c r="E386" s="171" t="s">
        <v>1</v>
      </c>
      <c r="F386" s="172" t="s">
        <v>4042</v>
      </c>
      <c r="H386" s="171" t="s">
        <v>1</v>
      </c>
      <c r="I386" s="173"/>
      <c r="L386" s="170"/>
      <c r="M386" s="174"/>
      <c r="T386" s="175"/>
      <c r="AT386" s="171" t="s">
        <v>1489</v>
      </c>
      <c r="AU386" s="171" t="s">
        <v>90</v>
      </c>
      <c r="AV386" s="12" t="s">
        <v>88</v>
      </c>
      <c r="AW386" s="12" t="s">
        <v>36</v>
      </c>
      <c r="AX386" s="12" t="s">
        <v>81</v>
      </c>
      <c r="AY386" s="171" t="s">
        <v>299</v>
      </c>
    </row>
    <row r="387" spans="2:65" s="12" customFormat="1">
      <c r="B387" s="170"/>
      <c r="D387" s="149" t="s">
        <v>1489</v>
      </c>
      <c r="E387" s="171" t="s">
        <v>1</v>
      </c>
      <c r="F387" s="172" t="s">
        <v>4483</v>
      </c>
      <c r="H387" s="171" t="s">
        <v>1</v>
      </c>
      <c r="I387" s="173"/>
      <c r="L387" s="170"/>
      <c r="M387" s="174"/>
      <c r="T387" s="175"/>
      <c r="AT387" s="171" t="s">
        <v>1489</v>
      </c>
      <c r="AU387" s="171" t="s">
        <v>90</v>
      </c>
      <c r="AV387" s="12" t="s">
        <v>88</v>
      </c>
      <c r="AW387" s="12" t="s">
        <v>36</v>
      </c>
      <c r="AX387" s="12" t="s">
        <v>81</v>
      </c>
      <c r="AY387" s="171" t="s">
        <v>299</v>
      </c>
    </row>
    <row r="388" spans="2:65" s="13" customFormat="1">
      <c r="B388" s="176"/>
      <c r="D388" s="149" t="s">
        <v>1489</v>
      </c>
      <c r="E388" s="177" t="s">
        <v>1</v>
      </c>
      <c r="F388" s="178" t="s">
        <v>4065</v>
      </c>
      <c r="H388" s="179">
        <v>2</v>
      </c>
      <c r="I388" s="180"/>
      <c r="L388" s="176"/>
      <c r="M388" s="181"/>
      <c r="T388" s="182"/>
      <c r="AT388" s="177" t="s">
        <v>1489</v>
      </c>
      <c r="AU388" s="177" t="s">
        <v>90</v>
      </c>
      <c r="AV388" s="13" t="s">
        <v>90</v>
      </c>
      <c r="AW388" s="13" t="s">
        <v>36</v>
      </c>
      <c r="AX388" s="13" t="s">
        <v>81</v>
      </c>
      <c r="AY388" s="177" t="s">
        <v>299</v>
      </c>
    </row>
    <row r="389" spans="2:65" s="14" customFormat="1">
      <c r="B389" s="183"/>
      <c r="D389" s="149" t="s">
        <v>1489</v>
      </c>
      <c r="E389" s="184" t="s">
        <v>1</v>
      </c>
      <c r="F389" s="185" t="s">
        <v>1496</v>
      </c>
      <c r="H389" s="186">
        <v>2</v>
      </c>
      <c r="I389" s="187"/>
      <c r="L389" s="183"/>
      <c r="M389" s="188"/>
      <c r="T389" s="189"/>
      <c r="AT389" s="184" t="s">
        <v>1489</v>
      </c>
      <c r="AU389" s="184" t="s">
        <v>90</v>
      </c>
      <c r="AV389" s="14" t="s">
        <v>318</v>
      </c>
      <c r="AW389" s="14" t="s">
        <v>36</v>
      </c>
      <c r="AX389" s="14" t="s">
        <v>88</v>
      </c>
      <c r="AY389" s="184" t="s">
        <v>299</v>
      </c>
    </row>
    <row r="390" spans="2:65" s="1" customFormat="1" ht="16.5" customHeight="1">
      <c r="B390" s="32"/>
      <c r="C390" s="158" t="s">
        <v>630</v>
      </c>
      <c r="D390" s="158" t="s">
        <v>340</v>
      </c>
      <c r="E390" s="159" t="s">
        <v>4128</v>
      </c>
      <c r="F390" s="160" t="s">
        <v>4129</v>
      </c>
      <c r="G390" s="161" t="s">
        <v>598</v>
      </c>
      <c r="H390" s="162">
        <v>2</v>
      </c>
      <c r="I390" s="163"/>
      <c r="J390" s="164">
        <f>ROUND(I390*H390,2)</f>
        <v>0</v>
      </c>
      <c r="K390" s="160" t="s">
        <v>3585</v>
      </c>
      <c r="L390" s="165"/>
      <c r="M390" s="166" t="s">
        <v>1</v>
      </c>
      <c r="N390" s="167" t="s">
        <v>46</v>
      </c>
      <c r="P390" s="145">
        <f>O390*H390</f>
        <v>0</v>
      </c>
      <c r="Q390" s="145">
        <v>1.847E-2</v>
      </c>
      <c r="R390" s="145">
        <f>Q390*H390</f>
        <v>3.6940000000000001E-2</v>
      </c>
      <c r="S390" s="145">
        <v>0</v>
      </c>
      <c r="T390" s="146">
        <f>S390*H390</f>
        <v>0</v>
      </c>
      <c r="AR390" s="147" t="s">
        <v>337</v>
      </c>
      <c r="AT390" s="147" t="s">
        <v>340</v>
      </c>
      <c r="AU390" s="147" t="s">
        <v>90</v>
      </c>
      <c r="AY390" s="17" t="s">
        <v>299</v>
      </c>
      <c r="BE390" s="148">
        <f>IF(N390="základní",J390,0)</f>
        <v>0</v>
      </c>
      <c r="BF390" s="148">
        <f>IF(N390="snížená",J390,0)</f>
        <v>0</v>
      </c>
      <c r="BG390" s="148">
        <f>IF(N390="zákl. přenesená",J390,0)</f>
        <v>0</v>
      </c>
      <c r="BH390" s="148">
        <f>IF(N390="sníž. přenesená",J390,0)</f>
        <v>0</v>
      </c>
      <c r="BI390" s="148">
        <f>IF(N390="nulová",J390,0)</f>
        <v>0</v>
      </c>
      <c r="BJ390" s="17" t="s">
        <v>88</v>
      </c>
      <c r="BK390" s="148">
        <f>ROUND(I390*H390,2)</f>
        <v>0</v>
      </c>
      <c r="BL390" s="17" t="s">
        <v>318</v>
      </c>
      <c r="BM390" s="147" t="s">
        <v>4582</v>
      </c>
    </row>
    <row r="391" spans="2:65" s="1" customFormat="1" ht="28.8">
      <c r="B391" s="32"/>
      <c r="D391" s="149" t="s">
        <v>308</v>
      </c>
      <c r="F391" s="150" t="s">
        <v>4131</v>
      </c>
      <c r="I391" s="151"/>
      <c r="L391" s="32"/>
      <c r="M391" s="152"/>
      <c r="T391" s="56"/>
      <c r="AT391" s="17" t="s">
        <v>308</v>
      </c>
      <c r="AU391" s="17" t="s">
        <v>90</v>
      </c>
    </row>
    <row r="392" spans="2:65" s="12" customFormat="1" ht="20.399999999999999">
      <c r="B392" s="170"/>
      <c r="D392" s="149" t="s">
        <v>1489</v>
      </c>
      <c r="E392" s="171" t="s">
        <v>1</v>
      </c>
      <c r="F392" s="172" t="s">
        <v>4042</v>
      </c>
      <c r="H392" s="171" t="s">
        <v>1</v>
      </c>
      <c r="I392" s="173"/>
      <c r="L392" s="170"/>
      <c r="M392" s="174"/>
      <c r="T392" s="175"/>
      <c r="AT392" s="171" t="s">
        <v>1489</v>
      </c>
      <c r="AU392" s="171" t="s">
        <v>90</v>
      </c>
      <c r="AV392" s="12" t="s">
        <v>88</v>
      </c>
      <c r="AW392" s="12" t="s">
        <v>36</v>
      </c>
      <c r="AX392" s="12" t="s">
        <v>81</v>
      </c>
      <c r="AY392" s="171" t="s">
        <v>299</v>
      </c>
    </row>
    <row r="393" spans="2:65" s="12" customFormat="1">
      <c r="B393" s="170"/>
      <c r="D393" s="149" t="s">
        <v>1489</v>
      </c>
      <c r="E393" s="171" t="s">
        <v>1</v>
      </c>
      <c r="F393" s="172" t="s">
        <v>4483</v>
      </c>
      <c r="H393" s="171" t="s">
        <v>1</v>
      </c>
      <c r="I393" s="173"/>
      <c r="L393" s="170"/>
      <c r="M393" s="174"/>
      <c r="T393" s="175"/>
      <c r="AT393" s="171" t="s">
        <v>1489</v>
      </c>
      <c r="AU393" s="171" t="s">
        <v>90</v>
      </c>
      <c r="AV393" s="12" t="s">
        <v>88</v>
      </c>
      <c r="AW393" s="12" t="s">
        <v>36</v>
      </c>
      <c r="AX393" s="12" t="s">
        <v>81</v>
      </c>
      <c r="AY393" s="171" t="s">
        <v>299</v>
      </c>
    </row>
    <row r="394" spans="2:65" s="13" customFormat="1">
      <c r="B394" s="176"/>
      <c r="D394" s="149" t="s">
        <v>1489</v>
      </c>
      <c r="E394" s="177" t="s">
        <v>1</v>
      </c>
      <c r="F394" s="178" t="s">
        <v>4065</v>
      </c>
      <c r="H394" s="179">
        <v>2</v>
      </c>
      <c r="I394" s="180"/>
      <c r="L394" s="176"/>
      <c r="M394" s="181"/>
      <c r="T394" s="182"/>
      <c r="AT394" s="177" t="s">
        <v>1489</v>
      </c>
      <c r="AU394" s="177" t="s">
        <v>90</v>
      </c>
      <c r="AV394" s="13" t="s">
        <v>90</v>
      </c>
      <c r="AW394" s="13" t="s">
        <v>36</v>
      </c>
      <c r="AX394" s="13" t="s">
        <v>81</v>
      </c>
      <c r="AY394" s="177" t="s">
        <v>299</v>
      </c>
    </row>
    <row r="395" spans="2:65" s="14" customFormat="1">
      <c r="B395" s="183"/>
      <c r="D395" s="149" t="s">
        <v>1489</v>
      </c>
      <c r="E395" s="184" t="s">
        <v>1</v>
      </c>
      <c r="F395" s="185" t="s">
        <v>1496</v>
      </c>
      <c r="H395" s="186">
        <v>2</v>
      </c>
      <c r="I395" s="187"/>
      <c r="L395" s="183"/>
      <c r="M395" s="188"/>
      <c r="T395" s="189"/>
      <c r="AT395" s="184" t="s">
        <v>1489</v>
      </c>
      <c r="AU395" s="184" t="s">
        <v>90</v>
      </c>
      <c r="AV395" s="14" t="s">
        <v>318</v>
      </c>
      <c r="AW395" s="14" t="s">
        <v>36</v>
      </c>
      <c r="AX395" s="14" t="s">
        <v>88</v>
      </c>
      <c r="AY395" s="184" t="s">
        <v>299</v>
      </c>
    </row>
    <row r="396" spans="2:65" s="1" customFormat="1" ht="24.15" customHeight="1">
      <c r="B396" s="32"/>
      <c r="C396" s="158" t="s">
        <v>634</v>
      </c>
      <c r="D396" s="158" t="s">
        <v>340</v>
      </c>
      <c r="E396" s="159" t="s">
        <v>4132</v>
      </c>
      <c r="F396" s="160" t="s">
        <v>4133</v>
      </c>
      <c r="G396" s="161" t="s">
        <v>598</v>
      </c>
      <c r="H396" s="162">
        <v>2</v>
      </c>
      <c r="I396" s="163"/>
      <c r="J396" s="164">
        <f>ROUND(I396*H396,2)</f>
        <v>0</v>
      </c>
      <c r="K396" s="160" t="s">
        <v>3585</v>
      </c>
      <c r="L396" s="165"/>
      <c r="M396" s="166" t="s">
        <v>1</v>
      </c>
      <c r="N396" s="167" t="s">
        <v>46</v>
      </c>
      <c r="P396" s="145">
        <f>O396*H396</f>
        <v>0</v>
      </c>
      <c r="Q396" s="145">
        <v>3.5000000000000001E-3</v>
      </c>
      <c r="R396" s="145">
        <f>Q396*H396</f>
        <v>7.0000000000000001E-3</v>
      </c>
      <c r="S396" s="145">
        <v>0</v>
      </c>
      <c r="T396" s="146">
        <f>S396*H396</f>
        <v>0</v>
      </c>
      <c r="AR396" s="147" t="s">
        <v>337</v>
      </c>
      <c r="AT396" s="147" t="s">
        <v>340</v>
      </c>
      <c r="AU396" s="147" t="s">
        <v>90</v>
      </c>
      <c r="AY396" s="17" t="s">
        <v>299</v>
      </c>
      <c r="BE396" s="148">
        <f>IF(N396="základní",J396,0)</f>
        <v>0</v>
      </c>
      <c r="BF396" s="148">
        <f>IF(N396="snížená",J396,0)</f>
        <v>0</v>
      </c>
      <c r="BG396" s="148">
        <f>IF(N396="zákl. přenesená",J396,0)</f>
        <v>0</v>
      </c>
      <c r="BH396" s="148">
        <f>IF(N396="sníž. přenesená",J396,0)</f>
        <v>0</v>
      </c>
      <c r="BI396" s="148">
        <f>IF(N396="nulová",J396,0)</f>
        <v>0</v>
      </c>
      <c r="BJ396" s="17" t="s">
        <v>88</v>
      </c>
      <c r="BK396" s="148">
        <f>ROUND(I396*H396,2)</f>
        <v>0</v>
      </c>
      <c r="BL396" s="17" t="s">
        <v>318</v>
      </c>
      <c r="BM396" s="147" t="s">
        <v>4583</v>
      </c>
    </row>
    <row r="397" spans="2:65" s="1" customFormat="1" ht="28.8">
      <c r="B397" s="32"/>
      <c r="D397" s="149" t="s">
        <v>308</v>
      </c>
      <c r="F397" s="150" t="s">
        <v>4131</v>
      </c>
      <c r="I397" s="151"/>
      <c r="L397" s="32"/>
      <c r="M397" s="152"/>
      <c r="T397" s="56"/>
      <c r="AT397" s="17" t="s">
        <v>308</v>
      </c>
      <c r="AU397" s="17" t="s">
        <v>90</v>
      </c>
    </row>
    <row r="398" spans="2:65" s="12" customFormat="1" ht="20.399999999999999">
      <c r="B398" s="170"/>
      <c r="D398" s="149" t="s">
        <v>1489</v>
      </c>
      <c r="E398" s="171" t="s">
        <v>1</v>
      </c>
      <c r="F398" s="172" t="s">
        <v>4042</v>
      </c>
      <c r="H398" s="171" t="s">
        <v>1</v>
      </c>
      <c r="I398" s="173"/>
      <c r="L398" s="170"/>
      <c r="M398" s="174"/>
      <c r="T398" s="175"/>
      <c r="AT398" s="171" t="s">
        <v>1489</v>
      </c>
      <c r="AU398" s="171" t="s">
        <v>90</v>
      </c>
      <c r="AV398" s="12" t="s">
        <v>88</v>
      </c>
      <c r="AW398" s="12" t="s">
        <v>36</v>
      </c>
      <c r="AX398" s="12" t="s">
        <v>81</v>
      </c>
      <c r="AY398" s="171" t="s">
        <v>299</v>
      </c>
    </row>
    <row r="399" spans="2:65" s="12" customFormat="1">
      <c r="B399" s="170"/>
      <c r="D399" s="149" t="s">
        <v>1489</v>
      </c>
      <c r="E399" s="171" t="s">
        <v>1</v>
      </c>
      <c r="F399" s="172" t="s">
        <v>4483</v>
      </c>
      <c r="H399" s="171" t="s">
        <v>1</v>
      </c>
      <c r="I399" s="173"/>
      <c r="L399" s="170"/>
      <c r="M399" s="174"/>
      <c r="T399" s="175"/>
      <c r="AT399" s="171" t="s">
        <v>1489</v>
      </c>
      <c r="AU399" s="171" t="s">
        <v>90</v>
      </c>
      <c r="AV399" s="12" t="s">
        <v>88</v>
      </c>
      <c r="AW399" s="12" t="s">
        <v>36</v>
      </c>
      <c r="AX399" s="12" t="s">
        <v>81</v>
      </c>
      <c r="AY399" s="171" t="s">
        <v>299</v>
      </c>
    </row>
    <row r="400" spans="2:65" s="13" customFormat="1">
      <c r="B400" s="176"/>
      <c r="D400" s="149" t="s">
        <v>1489</v>
      </c>
      <c r="E400" s="177" t="s">
        <v>1</v>
      </c>
      <c r="F400" s="178" t="s">
        <v>4065</v>
      </c>
      <c r="H400" s="179">
        <v>2</v>
      </c>
      <c r="I400" s="180"/>
      <c r="L400" s="176"/>
      <c r="M400" s="181"/>
      <c r="T400" s="182"/>
      <c r="AT400" s="177" t="s">
        <v>1489</v>
      </c>
      <c r="AU400" s="177" t="s">
        <v>90</v>
      </c>
      <c r="AV400" s="13" t="s">
        <v>90</v>
      </c>
      <c r="AW400" s="13" t="s">
        <v>36</v>
      </c>
      <c r="AX400" s="13" t="s">
        <v>81</v>
      </c>
      <c r="AY400" s="177" t="s">
        <v>299</v>
      </c>
    </row>
    <row r="401" spans="2:65" s="14" customFormat="1">
      <c r="B401" s="183"/>
      <c r="D401" s="149" t="s">
        <v>1489</v>
      </c>
      <c r="E401" s="184" t="s">
        <v>1</v>
      </c>
      <c r="F401" s="185" t="s">
        <v>1496</v>
      </c>
      <c r="H401" s="186">
        <v>2</v>
      </c>
      <c r="I401" s="187"/>
      <c r="L401" s="183"/>
      <c r="M401" s="188"/>
      <c r="T401" s="189"/>
      <c r="AT401" s="184" t="s">
        <v>1489</v>
      </c>
      <c r="AU401" s="184" t="s">
        <v>90</v>
      </c>
      <c r="AV401" s="14" t="s">
        <v>318</v>
      </c>
      <c r="AW401" s="14" t="s">
        <v>36</v>
      </c>
      <c r="AX401" s="14" t="s">
        <v>88</v>
      </c>
      <c r="AY401" s="184" t="s">
        <v>299</v>
      </c>
    </row>
    <row r="402" spans="2:65" s="1" customFormat="1" ht="16.5" customHeight="1">
      <c r="B402" s="32"/>
      <c r="C402" s="136" t="s">
        <v>638</v>
      </c>
      <c r="D402" s="136" t="s">
        <v>302</v>
      </c>
      <c r="E402" s="137" t="s">
        <v>4142</v>
      </c>
      <c r="F402" s="138" t="s">
        <v>4143</v>
      </c>
      <c r="G402" s="139" t="s">
        <v>598</v>
      </c>
      <c r="H402" s="140">
        <v>1</v>
      </c>
      <c r="I402" s="141"/>
      <c r="J402" s="142">
        <f>ROUND(I402*H402,2)</f>
        <v>0</v>
      </c>
      <c r="K402" s="138" t="s">
        <v>3585</v>
      </c>
      <c r="L402" s="32"/>
      <c r="M402" s="143" t="s">
        <v>1</v>
      </c>
      <c r="N402" s="144" t="s">
        <v>46</v>
      </c>
      <c r="P402" s="145">
        <f>O402*H402</f>
        <v>0</v>
      </c>
      <c r="Q402" s="145">
        <v>1.3600000000000001E-3</v>
      </c>
      <c r="R402" s="145">
        <f>Q402*H402</f>
        <v>1.3600000000000001E-3</v>
      </c>
      <c r="S402" s="145">
        <v>0</v>
      </c>
      <c r="T402" s="146">
        <f>S402*H402</f>
        <v>0</v>
      </c>
      <c r="AR402" s="147" t="s">
        <v>318</v>
      </c>
      <c r="AT402" s="147" t="s">
        <v>302</v>
      </c>
      <c r="AU402" s="147" t="s">
        <v>90</v>
      </c>
      <c r="AY402" s="17" t="s">
        <v>299</v>
      </c>
      <c r="BE402" s="148">
        <f>IF(N402="základní",J402,0)</f>
        <v>0</v>
      </c>
      <c r="BF402" s="148">
        <f>IF(N402="snížená",J402,0)</f>
        <v>0</v>
      </c>
      <c r="BG402" s="148">
        <f>IF(N402="zákl. přenesená",J402,0)</f>
        <v>0</v>
      </c>
      <c r="BH402" s="148">
        <f>IF(N402="sníž. přenesená",J402,0)</f>
        <v>0</v>
      </c>
      <c r="BI402" s="148">
        <f>IF(N402="nulová",J402,0)</f>
        <v>0</v>
      </c>
      <c r="BJ402" s="17" t="s">
        <v>88</v>
      </c>
      <c r="BK402" s="148">
        <f>ROUND(I402*H402,2)</f>
        <v>0</v>
      </c>
      <c r="BL402" s="17" t="s">
        <v>318</v>
      </c>
      <c r="BM402" s="147" t="s">
        <v>4584</v>
      </c>
    </row>
    <row r="403" spans="2:65" s="12" customFormat="1" ht="20.399999999999999">
      <c r="B403" s="170"/>
      <c r="D403" s="149" t="s">
        <v>1489</v>
      </c>
      <c r="E403" s="171" t="s">
        <v>1</v>
      </c>
      <c r="F403" s="172" t="s">
        <v>4042</v>
      </c>
      <c r="H403" s="171" t="s">
        <v>1</v>
      </c>
      <c r="I403" s="173"/>
      <c r="L403" s="170"/>
      <c r="M403" s="174"/>
      <c r="T403" s="175"/>
      <c r="AT403" s="171" t="s">
        <v>1489</v>
      </c>
      <c r="AU403" s="171" t="s">
        <v>90</v>
      </c>
      <c r="AV403" s="12" t="s">
        <v>88</v>
      </c>
      <c r="AW403" s="12" t="s">
        <v>36</v>
      </c>
      <c r="AX403" s="12" t="s">
        <v>81</v>
      </c>
      <c r="AY403" s="171" t="s">
        <v>299</v>
      </c>
    </row>
    <row r="404" spans="2:65" s="13" customFormat="1">
      <c r="B404" s="176"/>
      <c r="D404" s="149" t="s">
        <v>1489</v>
      </c>
      <c r="E404" s="177" t="s">
        <v>1</v>
      </c>
      <c r="F404" s="178" t="s">
        <v>4081</v>
      </c>
      <c r="H404" s="179">
        <v>1</v>
      </c>
      <c r="I404" s="180"/>
      <c r="L404" s="176"/>
      <c r="M404" s="181"/>
      <c r="T404" s="182"/>
      <c r="AT404" s="177" t="s">
        <v>1489</v>
      </c>
      <c r="AU404" s="177" t="s">
        <v>90</v>
      </c>
      <c r="AV404" s="13" t="s">
        <v>90</v>
      </c>
      <c r="AW404" s="13" t="s">
        <v>36</v>
      </c>
      <c r="AX404" s="13" t="s">
        <v>81</v>
      </c>
      <c r="AY404" s="177" t="s">
        <v>299</v>
      </c>
    </row>
    <row r="405" spans="2:65" s="14" customFormat="1">
      <c r="B405" s="183"/>
      <c r="D405" s="149" t="s">
        <v>1489</v>
      </c>
      <c r="E405" s="184" t="s">
        <v>1</v>
      </c>
      <c r="F405" s="185" t="s">
        <v>1496</v>
      </c>
      <c r="H405" s="186">
        <v>1</v>
      </c>
      <c r="I405" s="187"/>
      <c r="L405" s="183"/>
      <c r="M405" s="188"/>
      <c r="T405" s="189"/>
      <c r="AT405" s="184" t="s">
        <v>1489</v>
      </c>
      <c r="AU405" s="184" t="s">
        <v>90</v>
      </c>
      <c r="AV405" s="14" t="s">
        <v>318</v>
      </c>
      <c r="AW405" s="14" t="s">
        <v>36</v>
      </c>
      <c r="AX405" s="14" t="s">
        <v>88</v>
      </c>
      <c r="AY405" s="184" t="s">
        <v>299</v>
      </c>
    </row>
    <row r="406" spans="2:65" s="1" customFormat="1" ht="24.15" customHeight="1">
      <c r="B406" s="32"/>
      <c r="C406" s="158" t="s">
        <v>644</v>
      </c>
      <c r="D406" s="158" t="s">
        <v>340</v>
      </c>
      <c r="E406" s="159" t="s">
        <v>4149</v>
      </c>
      <c r="F406" s="160" t="s">
        <v>4150</v>
      </c>
      <c r="G406" s="161" t="s">
        <v>598</v>
      </c>
      <c r="H406" s="162">
        <v>1</v>
      </c>
      <c r="I406" s="163"/>
      <c r="J406" s="164">
        <f>ROUND(I406*H406,2)</f>
        <v>0</v>
      </c>
      <c r="K406" s="160" t="s">
        <v>3585</v>
      </c>
      <c r="L406" s="165"/>
      <c r="M406" s="166" t="s">
        <v>1</v>
      </c>
      <c r="N406" s="167" t="s">
        <v>46</v>
      </c>
      <c r="P406" s="145">
        <f>O406*H406</f>
        <v>0</v>
      </c>
      <c r="Q406" s="145">
        <v>4.2999999999999997E-2</v>
      </c>
      <c r="R406" s="145">
        <f>Q406*H406</f>
        <v>4.2999999999999997E-2</v>
      </c>
      <c r="S406" s="145">
        <v>0</v>
      </c>
      <c r="T406" s="146">
        <f>S406*H406</f>
        <v>0</v>
      </c>
      <c r="AR406" s="147" t="s">
        <v>337</v>
      </c>
      <c r="AT406" s="147" t="s">
        <v>340</v>
      </c>
      <c r="AU406" s="147" t="s">
        <v>90</v>
      </c>
      <c r="AY406" s="17" t="s">
        <v>299</v>
      </c>
      <c r="BE406" s="148">
        <f>IF(N406="základní",J406,0)</f>
        <v>0</v>
      </c>
      <c r="BF406" s="148">
        <f>IF(N406="snížená",J406,0)</f>
        <v>0</v>
      </c>
      <c r="BG406" s="148">
        <f>IF(N406="zákl. přenesená",J406,0)</f>
        <v>0</v>
      </c>
      <c r="BH406" s="148">
        <f>IF(N406="sníž. přenesená",J406,0)</f>
        <v>0</v>
      </c>
      <c r="BI406" s="148">
        <f>IF(N406="nulová",J406,0)</f>
        <v>0</v>
      </c>
      <c r="BJ406" s="17" t="s">
        <v>88</v>
      </c>
      <c r="BK406" s="148">
        <f>ROUND(I406*H406,2)</f>
        <v>0</v>
      </c>
      <c r="BL406" s="17" t="s">
        <v>318</v>
      </c>
      <c r="BM406" s="147" t="s">
        <v>4585</v>
      </c>
    </row>
    <row r="407" spans="2:65" s="1" customFormat="1" ht="28.8">
      <c r="B407" s="32"/>
      <c r="D407" s="149" t="s">
        <v>308</v>
      </c>
      <c r="F407" s="150" t="s">
        <v>4131</v>
      </c>
      <c r="I407" s="151"/>
      <c r="L407" s="32"/>
      <c r="M407" s="152"/>
      <c r="T407" s="56"/>
      <c r="AT407" s="17" t="s">
        <v>308</v>
      </c>
      <c r="AU407" s="17" t="s">
        <v>90</v>
      </c>
    </row>
    <row r="408" spans="2:65" s="12" customFormat="1" ht="20.399999999999999">
      <c r="B408" s="170"/>
      <c r="D408" s="149" t="s">
        <v>1489</v>
      </c>
      <c r="E408" s="171" t="s">
        <v>1</v>
      </c>
      <c r="F408" s="172" t="s">
        <v>4042</v>
      </c>
      <c r="H408" s="171" t="s">
        <v>1</v>
      </c>
      <c r="I408" s="173"/>
      <c r="L408" s="170"/>
      <c r="M408" s="174"/>
      <c r="T408" s="175"/>
      <c r="AT408" s="171" t="s">
        <v>1489</v>
      </c>
      <c r="AU408" s="171" t="s">
        <v>90</v>
      </c>
      <c r="AV408" s="12" t="s">
        <v>88</v>
      </c>
      <c r="AW408" s="12" t="s">
        <v>36</v>
      </c>
      <c r="AX408" s="12" t="s">
        <v>81</v>
      </c>
      <c r="AY408" s="171" t="s">
        <v>299</v>
      </c>
    </row>
    <row r="409" spans="2:65" s="12" customFormat="1">
      <c r="B409" s="170"/>
      <c r="D409" s="149" t="s">
        <v>1489</v>
      </c>
      <c r="E409" s="171" t="s">
        <v>1</v>
      </c>
      <c r="F409" s="172" t="s">
        <v>4483</v>
      </c>
      <c r="H409" s="171" t="s">
        <v>1</v>
      </c>
      <c r="I409" s="173"/>
      <c r="L409" s="170"/>
      <c r="M409" s="174"/>
      <c r="T409" s="175"/>
      <c r="AT409" s="171" t="s">
        <v>1489</v>
      </c>
      <c r="AU409" s="171" t="s">
        <v>90</v>
      </c>
      <c r="AV409" s="12" t="s">
        <v>88</v>
      </c>
      <c r="AW409" s="12" t="s">
        <v>36</v>
      </c>
      <c r="AX409" s="12" t="s">
        <v>81</v>
      </c>
      <c r="AY409" s="171" t="s">
        <v>299</v>
      </c>
    </row>
    <row r="410" spans="2:65" s="13" customFormat="1">
      <c r="B410" s="176"/>
      <c r="D410" s="149" t="s">
        <v>1489</v>
      </c>
      <c r="E410" s="177" t="s">
        <v>1</v>
      </c>
      <c r="F410" s="178" t="s">
        <v>4081</v>
      </c>
      <c r="H410" s="179">
        <v>1</v>
      </c>
      <c r="I410" s="180"/>
      <c r="L410" s="176"/>
      <c r="M410" s="181"/>
      <c r="T410" s="182"/>
      <c r="AT410" s="177" t="s">
        <v>1489</v>
      </c>
      <c r="AU410" s="177" t="s">
        <v>90</v>
      </c>
      <c r="AV410" s="13" t="s">
        <v>90</v>
      </c>
      <c r="AW410" s="13" t="s">
        <v>36</v>
      </c>
      <c r="AX410" s="13" t="s">
        <v>81</v>
      </c>
      <c r="AY410" s="177" t="s">
        <v>299</v>
      </c>
    </row>
    <row r="411" spans="2:65" s="14" customFormat="1">
      <c r="B411" s="183"/>
      <c r="D411" s="149" t="s">
        <v>1489</v>
      </c>
      <c r="E411" s="184" t="s">
        <v>1</v>
      </c>
      <c r="F411" s="185" t="s">
        <v>1496</v>
      </c>
      <c r="H411" s="186">
        <v>1</v>
      </c>
      <c r="I411" s="187"/>
      <c r="L411" s="183"/>
      <c r="M411" s="188"/>
      <c r="T411" s="189"/>
      <c r="AT411" s="184" t="s">
        <v>1489</v>
      </c>
      <c r="AU411" s="184" t="s">
        <v>90</v>
      </c>
      <c r="AV411" s="14" t="s">
        <v>318</v>
      </c>
      <c r="AW411" s="14" t="s">
        <v>36</v>
      </c>
      <c r="AX411" s="14" t="s">
        <v>88</v>
      </c>
      <c r="AY411" s="184" t="s">
        <v>299</v>
      </c>
    </row>
    <row r="412" spans="2:65" s="1" customFormat="1" ht="16.5" customHeight="1">
      <c r="B412" s="32"/>
      <c r="C412" s="136" t="s">
        <v>649</v>
      </c>
      <c r="D412" s="136" t="s">
        <v>302</v>
      </c>
      <c r="E412" s="137" t="s">
        <v>3795</v>
      </c>
      <c r="F412" s="138" t="s">
        <v>4152</v>
      </c>
      <c r="G412" s="139" t="s">
        <v>598</v>
      </c>
      <c r="H412" s="140">
        <v>2</v>
      </c>
      <c r="I412" s="141"/>
      <c r="J412" s="142">
        <f>ROUND(I412*H412,2)</f>
        <v>0</v>
      </c>
      <c r="K412" s="138" t="s">
        <v>3585</v>
      </c>
      <c r="L412" s="32"/>
      <c r="M412" s="143" t="s">
        <v>1</v>
      </c>
      <c r="N412" s="144" t="s">
        <v>46</v>
      </c>
      <c r="P412" s="145">
        <f>O412*H412</f>
        <v>0</v>
      </c>
      <c r="Q412" s="145">
        <v>0.04</v>
      </c>
      <c r="R412" s="145">
        <f>Q412*H412</f>
        <v>0.08</v>
      </c>
      <c r="S412" s="145">
        <v>0</v>
      </c>
      <c r="T412" s="146">
        <f>S412*H412</f>
        <v>0</v>
      </c>
      <c r="AR412" s="147" t="s">
        <v>318</v>
      </c>
      <c r="AT412" s="147" t="s">
        <v>302</v>
      </c>
      <c r="AU412" s="147" t="s">
        <v>90</v>
      </c>
      <c r="AY412" s="17" t="s">
        <v>299</v>
      </c>
      <c r="BE412" s="148">
        <f>IF(N412="základní",J412,0)</f>
        <v>0</v>
      </c>
      <c r="BF412" s="148">
        <f>IF(N412="snížená",J412,0)</f>
        <v>0</v>
      </c>
      <c r="BG412" s="148">
        <f>IF(N412="zákl. přenesená",J412,0)</f>
        <v>0</v>
      </c>
      <c r="BH412" s="148">
        <f>IF(N412="sníž. přenesená",J412,0)</f>
        <v>0</v>
      </c>
      <c r="BI412" s="148">
        <f>IF(N412="nulová",J412,0)</f>
        <v>0</v>
      </c>
      <c r="BJ412" s="17" t="s">
        <v>88</v>
      </c>
      <c r="BK412" s="148">
        <f>ROUND(I412*H412,2)</f>
        <v>0</v>
      </c>
      <c r="BL412" s="17" t="s">
        <v>318</v>
      </c>
      <c r="BM412" s="147" t="s">
        <v>4586</v>
      </c>
    </row>
    <row r="413" spans="2:65" s="1" customFormat="1" ht="19.2">
      <c r="B413" s="32"/>
      <c r="D413" s="149" t="s">
        <v>308</v>
      </c>
      <c r="F413" s="150" t="s">
        <v>4154</v>
      </c>
      <c r="I413" s="151"/>
      <c r="L413" s="32"/>
      <c r="M413" s="152"/>
      <c r="T413" s="56"/>
      <c r="AT413" s="17" t="s">
        <v>308</v>
      </c>
      <c r="AU413" s="17" t="s">
        <v>90</v>
      </c>
    </row>
    <row r="414" spans="2:65" s="12" customFormat="1" ht="20.399999999999999">
      <c r="B414" s="170"/>
      <c r="D414" s="149" t="s">
        <v>1489</v>
      </c>
      <c r="E414" s="171" t="s">
        <v>1</v>
      </c>
      <c r="F414" s="172" t="s">
        <v>4042</v>
      </c>
      <c r="H414" s="171" t="s">
        <v>1</v>
      </c>
      <c r="I414" s="173"/>
      <c r="L414" s="170"/>
      <c r="M414" s="174"/>
      <c r="T414" s="175"/>
      <c r="AT414" s="171" t="s">
        <v>1489</v>
      </c>
      <c r="AU414" s="171" t="s">
        <v>90</v>
      </c>
      <c r="AV414" s="12" t="s">
        <v>88</v>
      </c>
      <c r="AW414" s="12" t="s">
        <v>36</v>
      </c>
      <c r="AX414" s="12" t="s">
        <v>81</v>
      </c>
      <c r="AY414" s="171" t="s">
        <v>299</v>
      </c>
    </row>
    <row r="415" spans="2:65" s="12" customFormat="1">
      <c r="B415" s="170"/>
      <c r="D415" s="149" t="s">
        <v>1489</v>
      </c>
      <c r="E415" s="171" t="s">
        <v>1</v>
      </c>
      <c r="F415" s="172" t="s">
        <v>4483</v>
      </c>
      <c r="H415" s="171" t="s">
        <v>1</v>
      </c>
      <c r="I415" s="173"/>
      <c r="L415" s="170"/>
      <c r="M415" s="174"/>
      <c r="T415" s="175"/>
      <c r="AT415" s="171" t="s">
        <v>1489</v>
      </c>
      <c r="AU415" s="171" t="s">
        <v>90</v>
      </c>
      <c r="AV415" s="12" t="s">
        <v>88</v>
      </c>
      <c r="AW415" s="12" t="s">
        <v>36</v>
      </c>
      <c r="AX415" s="12" t="s">
        <v>81</v>
      </c>
      <c r="AY415" s="171" t="s">
        <v>299</v>
      </c>
    </row>
    <row r="416" spans="2:65" s="13" customFormat="1">
      <c r="B416" s="176"/>
      <c r="D416" s="149" t="s">
        <v>1489</v>
      </c>
      <c r="E416" s="177" t="s">
        <v>1</v>
      </c>
      <c r="F416" s="178" t="s">
        <v>4313</v>
      </c>
      <c r="H416" s="179">
        <v>2</v>
      </c>
      <c r="I416" s="180"/>
      <c r="L416" s="176"/>
      <c r="M416" s="181"/>
      <c r="T416" s="182"/>
      <c r="AT416" s="177" t="s">
        <v>1489</v>
      </c>
      <c r="AU416" s="177" t="s">
        <v>90</v>
      </c>
      <c r="AV416" s="13" t="s">
        <v>90</v>
      </c>
      <c r="AW416" s="13" t="s">
        <v>36</v>
      </c>
      <c r="AX416" s="13" t="s">
        <v>81</v>
      </c>
      <c r="AY416" s="177" t="s">
        <v>299</v>
      </c>
    </row>
    <row r="417" spans="2:65" s="14" customFormat="1">
      <c r="B417" s="183"/>
      <c r="D417" s="149" t="s">
        <v>1489</v>
      </c>
      <c r="E417" s="184" t="s">
        <v>1</v>
      </c>
      <c r="F417" s="185" t="s">
        <v>1496</v>
      </c>
      <c r="H417" s="186">
        <v>2</v>
      </c>
      <c r="I417" s="187"/>
      <c r="L417" s="183"/>
      <c r="M417" s="188"/>
      <c r="T417" s="189"/>
      <c r="AT417" s="184" t="s">
        <v>1489</v>
      </c>
      <c r="AU417" s="184" t="s">
        <v>90</v>
      </c>
      <c r="AV417" s="14" t="s">
        <v>318</v>
      </c>
      <c r="AW417" s="14" t="s">
        <v>36</v>
      </c>
      <c r="AX417" s="14" t="s">
        <v>88</v>
      </c>
      <c r="AY417" s="184" t="s">
        <v>299</v>
      </c>
    </row>
    <row r="418" spans="2:65" s="1" customFormat="1" ht="24.15" customHeight="1">
      <c r="B418" s="32"/>
      <c r="C418" s="158" t="s">
        <v>653</v>
      </c>
      <c r="D418" s="158" t="s">
        <v>340</v>
      </c>
      <c r="E418" s="159" t="s">
        <v>3798</v>
      </c>
      <c r="F418" s="160" t="s">
        <v>3799</v>
      </c>
      <c r="G418" s="161" t="s">
        <v>598</v>
      </c>
      <c r="H418" s="162">
        <v>2</v>
      </c>
      <c r="I418" s="163"/>
      <c r="J418" s="164">
        <f>ROUND(I418*H418,2)</f>
        <v>0</v>
      </c>
      <c r="K418" s="160" t="s">
        <v>3585</v>
      </c>
      <c r="L418" s="165"/>
      <c r="M418" s="166" t="s">
        <v>1</v>
      </c>
      <c r="N418" s="167" t="s">
        <v>46</v>
      </c>
      <c r="P418" s="145">
        <f>O418*H418</f>
        <v>0</v>
      </c>
      <c r="Q418" s="145">
        <v>1.3299999999999999E-2</v>
      </c>
      <c r="R418" s="145">
        <f>Q418*H418</f>
        <v>2.6599999999999999E-2</v>
      </c>
      <c r="S418" s="145">
        <v>0</v>
      </c>
      <c r="T418" s="146">
        <f>S418*H418</f>
        <v>0</v>
      </c>
      <c r="AR418" s="147" t="s">
        <v>337</v>
      </c>
      <c r="AT418" s="147" t="s">
        <v>340</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4587</v>
      </c>
    </row>
    <row r="419" spans="2:65" s="12" customFormat="1" ht="20.399999999999999">
      <c r="B419" s="170"/>
      <c r="D419" s="149" t="s">
        <v>1489</v>
      </c>
      <c r="E419" s="171" t="s">
        <v>1</v>
      </c>
      <c r="F419" s="172" t="s">
        <v>4042</v>
      </c>
      <c r="H419" s="171" t="s">
        <v>1</v>
      </c>
      <c r="I419" s="173"/>
      <c r="L419" s="170"/>
      <c r="M419" s="174"/>
      <c r="T419" s="175"/>
      <c r="AT419" s="171" t="s">
        <v>1489</v>
      </c>
      <c r="AU419" s="171" t="s">
        <v>90</v>
      </c>
      <c r="AV419" s="12" t="s">
        <v>88</v>
      </c>
      <c r="AW419" s="12" t="s">
        <v>36</v>
      </c>
      <c r="AX419" s="12" t="s">
        <v>81</v>
      </c>
      <c r="AY419" s="171" t="s">
        <v>299</v>
      </c>
    </row>
    <row r="420" spans="2:65" s="12" customFormat="1">
      <c r="B420" s="170"/>
      <c r="D420" s="149" t="s">
        <v>1489</v>
      </c>
      <c r="E420" s="171" t="s">
        <v>1</v>
      </c>
      <c r="F420" s="172" t="s">
        <v>4483</v>
      </c>
      <c r="H420" s="171" t="s">
        <v>1</v>
      </c>
      <c r="I420" s="173"/>
      <c r="L420" s="170"/>
      <c r="M420" s="174"/>
      <c r="T420" s="175"/>
      <c r="AT420" s="171" t="s">
        <v>1489</v>
      </c>
      <c r="AU420" s="171" t="s">
        <v>90</v>
      </c>
      <c r="AV420" s="12" t="s">
        <v>88</v>
      </c>
      <c r="AW420" s="12" t="s">
        <v>36</v>
      </c>
      <c r="AX420" s="12" t="s">
        <v>81</v>
      </c>
      <c r="AY420" s="171" t="s">
        <v>299</v>
      </c>
    </row>
    <row r="421" spans="2:65" s="13" customFormat="1">
      <c r="B421" s="176"/>
      <c r="D421" s="149" t="s">
        <v>1489</v>
      </c>
      <c r="E421" s="177" t="s">
        <v>1</v>
      </c>
      <c r="F421" s="178" t="s">
        <v>4313</v>
      </c>
      <c r="H421" s="179">
        <v>2</v>
      </c>
      <c r="I421" s="180"/>
      <c r="L421" s="176"/>
      <c r="M421" s="181"/>
      <c r="T421" s="182"/>
      <c r="AT421" s="177" t="s">
        <v>1489</v>
      </c>
      <c r="AU421" s="177" t="s">
        <v>90</v>
      </c>
      <c r="AV421" s="13" t="s">
        <v>90</v>
      </c>
      <c r="AW421" s="13" t="s">
        <v>36</v>
      </c>
      <c r="AX421" s="13" t="s">
        <v>81</v>
      </c>
      <c r="AY421" s="177" t="s">
        <v>299</v>
      </c>
    </row>
    <row r="422" spans="2:65" s="14" customFormat="1">
      <c r="B422" s="183"/>
      <c r="D422" s="149" t="s">
        <v>1489</v>
      </c>
      <c r="E422" s="184" t="s">
        <v>1</v>
      </c>
      <c r="F422" s="185" t="s">
        <v>1496</v>
      </c>
      <c r="H422" s="186">
        <v>2</v>
      </c>
      <c r="I422" s="187"/>
      <c r="L422" s="183"/>
      <c r="M422" s="188"/>
      <c r="T422" s="189"/>
      <c r="AT422" s="184" t="s">
        <v>1489</v>
      </c>
      <c r="AU422" s="184" t="s">
        <v>90</v>
      </c>
      <c r="AV422" s="14" t="s">
        <v>318</v>
      </c>
      <c r="AW422" s="14" t="s">
        <v>36</v>
      </c>
      <c r="AX422" s="14" t="s">
        <v>88</v>
      </c>
      <c r="AY422" s="184" t="s">
        <v>299</v>
      </c>
    </row>
    <row r="423" spans="2:65" s="1" customFormat="1" ht="16.5" customHeight="1">
      <c r="B423" s="32"/>
      <c r="C423" s="158" t="s">
        <v>657</v>
      </c>
      <c r="D423" s="158" t="s">
        <v>340</v>
      </c>
      <c r="E423" s="159" t="s">
        <v>3802</v>
      </c>
      <c r="F423" s="160" t="s">
        <v>4158</v>
      </c>
      <c r="G423" s="161" t="s">
        <v>598</v>
      </c>
      <c r="H423" s="162">
        <v>2</v>
      </c>
      <c r="I423" s="163"/>
      <c r="J423" s="164">
        <f>ROUND(I423*H423,2)</f>
        <v>0</v>
      </c>
      <c r="K423" s="160" t="s">
        <v>3585</v>
      </c>
      <c r="L423" s="165"/>
      <c r="M423" s="166" t="s">
        <v>1</v>
      </c>
      <c r="N423" s="167" t="s">
        <v>46</v>
      </c>
      <c r="P423" s="145">
        <f>O423*H423</f>
        <v>0</v>
      </c>
      <c r="Q423" s="145">
        <v>2.9999999999999997E-4</v>
      </c>
      <c r="R423" s="145">
        <f>Q423*H423</f>
        <v>5.9999999999999995E-4</v>
      </c>
      <c r="S423" s="145">
        <v>0</v>
      </c>
      <c r="T423" s="146">
        <f>S423*H423</f>
        <v>0</v>
      </c>
      <c r="AR423" s="147" t="s">
        <v>337</v>
      </c>
      <c r="AT423" s="147" t="s">
        <v>340</v>
      </c>
      <c r="AU423" s="147" t="s">
        <v>90</v>
      </c>
      <c r="AY423" s="17" t="s">
        <v>299</v>
      </c>
      <c r="BE423" s="148">
        <f>IF(N423="základní",J423,0)</f>
        <v>0</v>
      </c>
      <c r="BF423" s="148">
        <f>IF(N423="snížená",J423,0)</f>
        <v>0</v>
      </c>
      <c r="BG423" s="148">
        <f>IF(N423="zákl. přenesená",J423,0)</f>
        <v>0</v>
      </c>
      <c r="BH423" s="148">
        <f>IF(N423="sníž. přenesená",J423,0)</f>
        <v>0</v>
      </c>
      <c r="BI423" s="148">
        <f>IF(N423="nulová",J423,0)</f>
        <v>0</v>
      </c>
      <c r="BJ423" s="17" t="s">
        <v>88</v>
      </c>
      <c r="BK423" s="148">
        <f>ROUND(I423*H423,2)</f>
        <v>0</v>
      </c>
      <c r="BL423" s="17" t="s">
        <v>318</v>
      </c>
      <c r="BM423" s="147" t="s">
        <v>4588</v>
      </c>
    </row>
    <row r="424" spans="2:65" s="12" customFormat="1" ht="20.399999999999999">
      <c r="B424" s="170"/>
      <c r="D424" s="149" t="s">
        <v>1489</v>
      </c>
      <c r="E424" s="171" t="s">
        <v>1</v>
      </c>
      <c r="F424" s="172" t="s">
        <v>4042</v>
      </c>
      <c r="H424" s="171" t="s">
        <v>1</v>
      </c>
      <c r="I424" s="173"/>
      <c r="L424" s="170"/>
      <c r="M424" s="174"/>
      <c r="T424" s="175"/>
      <c r="AT424" s="171" t="s">
        <v>1489</v>
      </c>
      <c r="AU424" s="171" t="s">
        <v>90</v>
      </c>
      <c r="AV424" s="12" t="s">
        <v>88</v>
      </c>
      <c r="AW424" s="12" t="s">
        <v>36</v>
      </c>
      <c r="AX424" s="12" t="s">
        <v>81</v>
      </c>
      <c r="AY424" s="171" t="s">
        <v>299</v>
      </c>
    </row>
    <row r="425" spans="2:65" s="12" customFormat="1">
      <c r="B425" s="170"/>
      <c r="D425" s="149" t="s">
        <v>1489</v>
      </c>
      <c r="E425" s="171" t="s">
        <v>1</v>
      </c>
      <c r="F425" s="172" t="s">
        <v>4483</v>
      </c>
      <c r="H425" s="171" t="s">
        <v>1</v>
      </c>
      <c r="I425" s="173"/>
      <c r="L425" s="170"/>
      <c r="M425" s="174"/>
      <c r="T425" s="175"/>
      <c r="AT425" s="171" t="s">
        <v>1489</v>
      </c>
      <c r="AU425" s="171" t="s">
        <v>90</v>
      </c>
      <c r="AV425" s="12" t="s">
        <v>88</v>
      </c>
      <c r="AW425" s="12" t="s">
        <v>36</v>
      </c>
      <c r="AX425" s="12" t="s">
        <v>81</v>
      </c>
      <c r="AY425" s="171" t="s">
        <v>299</v>
      </c>
    </row>
    <row r="426" spans="2:65" s="13" customFormat="1">
      <c r="B426" s="176"/>
      <c r="D426" s="149" t="s">
        <v>1489</v>
      </c>
      <c r="E426" s="177" t="s">
        <v>1</v>
      </c>
      <c r="F426" s="178" t="s">
        <v>4313</v>
      </c>
      <c r="H426" s="179">
        <v>2</v>
      </c>
      <c r="I426" s="180"/>
      <c r="L426" s="176"/>
      <c r="M426" s="181"/>
      <c r="T426" s="182"/>
      <c r="AT426" s="177" t="s">
        <v>1489</v>
      </c>
      <c r="AU426" s="177" t="s">
        <v>90</v>
      </c>
      <c r="AV426" s="13" t="s">
        <v>90</v>
      </c>
      <c r="AW426" s="13" t="s">
        <v>36</v>
      </c>
      <c r="AX426" s="13" t="s">
        <v>81</v>
      </c>
      <c r="AY426" s="177" t="s">
        <v>299</v>
      </c>
    </row>
    <row r="427" spans="2:65" s="14" customFormat="1">
      <c r="B427" s="183"/>
      <c r="D427" s="149" t="s">
        <v>1489</v>
      </c>
      <c r="E427" s="184" t="s">
        <v>1</v>
      </c>
      <c r="F427" s="185" t="s">
        <v>1496</v>
      </c>
      <c r="H427" s="186">
        <v>2</v>
      </c>
      <c r="I427" s="187"/>
      <c r="L427" s="183"/>
      <c r="M427" s="188"/>
      <c r="T427" s="189"/>
      <c r="AT427" s="184" t="s">
        <v>1489</v>
      </c>
      <c r="AU427" s="184" t="s">
        <v>90</v>
      </c>
      <c r="AV427" s="14" t="s">
        <v>318</v>
      </c>
      <c r="AW427" s="14" t="s">
        <v>36</v>
      </c>
      <c r="AX427" s="14" t="s">
        <v>88</v>
      </c>
      <c r="AY427" s="184" t="s">
        <v>299</v>
      </c>
    </row>
    <row r="428" spans="2:65" s="1" customFormat="1" ht="16.5" customHeight="1">
      <c r="B428" s="32"/>
      <c r="C428" s="136" t="s">
        <v>661</v>
      </c>
      <c r="D428" s="136" t="s">
        <v>302</v>
      </c>
      <c r="E428" s="137" t="s">
        <v>4160</v>
      </c>
      <c r="F428" s="138" t="s">
        <v>4161</v>
      </c>
      <c r="G428" s="139" t="s">
        <v>598</v>
      </c>
      <c r="H428" s="140">
        <v>1</v>
      </c>
      <c r="I428" s="141"/>
      <c r="J428" s="142">
        <f>ROUND(I428*H428,2)</f>
        <v>0</v>
      </c>
      <c r="K428" s="138" t="s">
        <v>3585</v>
      </c>
      <c r="L428" s="32"/>
      <c r="M428" s="143" t="s">
        <v>1</v>
      </c>
      <c r="N428" s="144" t="s">
        <v>46</v>
      </c>
      <c r="P428" s="145">
        <f>O428*H428</f>
        <v>0</v>
      </c>
      <c r="Q428" s="145">
        <v>0.05</v>
      </c>
      <c r="R428" s="145">
        <f>Q428*H428</f>
        <v>0.05</v>
      </c>
      <c r="S428" s="145">
        <v>0</v>
      </c>
      <c r="T428" s="146">
        <f>S428*H428</f>
        <v>0</v>
      </c>
      <c r="AR428" s="147" t="s">
        <v>318</v>
      </c>
      <c r="AT428" s="147" t="s">
        <v>302</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4589</v>
      </c>
    </row>
    <row r="429" spans="2:65" s="1" customFormat="1" ht="19.2">
      <c r="B429" s="32"/>
      <c r="D429" s="149" t="s">
        <v>308</v>
      </c>
      <c r="F429" s="150" t="s">
        <v>4154</v>
      </c>
      <c r="I429" s="151"/>
      <c r="L429" s="32"/>
      <c r="M429" s="152"/>
      <c r="T429" s="56"/>
      <c r="AT429" s="17" t="s">
        <v>308</v>
      </c>
      <c r="AU429" s="17" t="s">
        <v>90</v>
      </c>
    </row>
    <row r="430" spans="2:65" s="12" customFormat="1" ht="20.399999999999999">
      <c r="B430" s="170"/>
      <c r="D430" s="149" t="s">
        <v>1489</v>
      </c>
      <c r="E430" s="171" t="s">
        <v>1</v>
      </c>
      <c r="F430" s="172" t="s">
        <v>4042</v>
      </c>
      <c r="H430" s="171" t="s">
        <v>1</v>
      </c>
      <c r="I430" s="173"/>
      <c r="L430" s="170"/>
      <c r="M430" s="174"/>
      <c r="T430" s="175"/>
      <c r="AT430" s="171" t="s">
        <v>1489</v>
      </c>
      <c r="AU430" s="171" t="s">
        <v>90</v>
      </c>
      <c r="AV430" s="12" t="s">
        <v>88</v>
      </c>
      <c r="AW430" s="12" t="s">
        <v>36</v>
      </c>
      <c r="AX430" s="12" t="s">
        <v>81</v>
      </c>
      <c r="AY430" s="171" t="s">
        <v>299</v>
      </c>
    </row>
    <row r="431" spans="2:65" s="13" customFormat="1">
      <c r="B431" s="176"/>
      <c r="D431" s="149" t="s">
        <v>1489</v>
      </c>
      <c r="E431" s="177" t="s">
        <v>1</v>
      </c>
      <c r="F431" s="178" t="s">
        <v>4081</v>
      </c>
      <c r="H431" s="179">
        <v>1</v>
      </c>
      <c r="I431" s="180"/>
      <c r="L431" s="176"/>
      <c r="M431" s="181"/>
      <c r="T431" s="182"/>
      <c r="AT431" s="177" t="s">
        <v>1489</v>
      </c>
      <c r="AU431" s="177" t="s">
        <v>90</v>
      </c>
      <c r="AV431" s="13" t="s">
        <v>90</v>
      </c>
      <c r="AW431" s="13" t="s">
        <v>36</v>
      </c>
      <c r="AX431" s="13" t="s">
        <v>81</v>
      </c>
      <c r="AY431" s="177" t="s">
        <v>299</v>
      </c>
    </row>
    <row r="432" spans="2:65" s="14" customFormat="1">
      <c r="B432" s="183"/>
      <c r="D432" s="149" t="s">
        <v>1489</v>
      </c>
      <c r="E432" s="184" t="s">
        <v>1</v>
      </c>
      <c r="F432" s="185" t="s">
        <v>1496</v>
      </c>
      <c r="H432" s="186">
        <v>1</v>
      </c>
      <c r="I432" s="187"/>
      <c r="L432" s="183"/>
      <c r="M432" s="188"/>
      <c r="T432" s="189"/>
      <c r="AT432" s="184" t="s">
        <v>1489</v>
      </c>
      <c r="AU432" s="184" t="s">
        <v>90</v>
      </c>
      <c r="AV432" s="14" t="s">
        <v>318</v>
      </c>
      <c r="AW432" s="14" t="s">
        <v>36</v>
      </c>
      <c r="AX432" s="14" t="s">
        <v>88</v>
      </c>
      <c r="AY432" s="184" t="s">
        <v>299</v>
      </c>
    </row>
    <row r="433" spans="2:65" s="1" customFormat="1" ht="16.5" customHeight="1">
      <c r="B433" s="32"/>
      <c r="C433" s="158" t="s">
        <v>665</v>
      </c>
      <c r="D433" s="158" t="s">
        <v>340</v>
      </c>
      <c r="E433" s="159" t="s">
        <v>4163</v>
      </c>
      <c r="F433" s="160" t="s">
        <v>4164</v>
      </c>
      <c r="G433" s="161" t="s">
        <v>598</v>
      </c>
      <c r="H433" s="162">
        <v>1</v>
      </c>
      <c r="I433" s="163"/>
      <c r="J433" s="164">
        <f>ROUND(I433*H433,2)</f>
        <v>0</v>
      </c>
      <c r="K433" s="160" t="s">
        <v>3585</v>
      </c>
      <c r="L433" s="165"/>
      <c r="M433" s="166" t="s">
        <v>1</v>
      </c>
      <c r="N433" s="167" t="s">
        <v>46</v>
      </c>
      <c r="P433" s="145">
        <f>O433*H433</f>
        <v>0</v>
      </c>
      <c r="Q433" s="145">
        <v>2.9499999999999998E-2</v>
      </c>
      <c r="R433" s="145">
        <f>Q433*H433</f>
        <v>2.9499999999999998E-2</v>
      </c>
      <c r="S433" s="145">
        <v>0</v>
      </c>
      <c r="T433" s="146">
        <f>S433*H433</f>
        <v>0</v>
      </c>
      <c r="AR433" s="147" t="s">
        <v>337</v>
      </c>
      <c r="AT433" s="147" t="s">
        <v>340</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4590</v>
      </c>
    </row>
    <row r="434" spans="2:65" s="12" customFormat="1" ht="20.399999999999999">
      <c r="B434" s="170"/>
      <c r="D434" s="149" t="s">
        <v>1489</v>
      </c>
      <c r="E434" s="171" t="s">
        <v>1</v>
      </c>
      <c r="F434" s="172" t="s">
        <v>4042</v>
      </c>
      <c r="H434" s="171" t="s">
        <v>1</v>
      </c>
      <c r="I434" s="173"/>
      <c r="L434" s="170"/>
      <c r="M434" s="174"/>
      <c r="T434" s="175"/>
      <c r="AT434" s="171" t="s">
        <v>1489</v>
      </c>
      <c r="AU434" s="171" t="s">
        <v>90</v>
      </c>
      <c r="AV434" s="12" t="s">
        <v>88</v>
      </c>
      <c r="AW434" s="12" t="s">
        <v>36</v>
      </c>
      <c r="AX434" s="12" t="s">
        <v>81</v>
      </c>
      <c r="AY434" s="171" t="s">
        <v>299</v>
      </c>
    </row>
    <row r="435" spans="2:65" s="12" customFormat="1">
      <c r="B435" s="170"/>
      <c r="D435" s="149" t="s">
        <v>1489</v>
      </c>
      <c r="E435" s="171" t="s">
        <v>1</v>
      </c>
      <c r="F435" s="172" t="s">
        <v>4483</v>
      </c>
      <c r="H435" s="171" t="s">
        <v>1</v>
      </c>
      <c r="I435" s="173"/>
      <c r="L435" s="170"/>
      <c r="M435" s="174"/>
      <c r="T435" s="175"/>
      <c r="AT435" s="171" t="s">
        <v>1489</v>
      </c>
      <c r="AU435" s="171" t="s">
        <v>90</v>
      </c>
      <c r="AV435" s="12" t="s">
        <v>88</v>
      </c>
      <c r="AW435" s="12" t="s">
        <v>36</v>
      </c>
      <c r="AX435" s="12" t="s">
        <v>81</v>
      </c>
      <c r="AY435" s="171" t="s">
        <v>299</v>
      </c>
    </row>
    <row r="436" spans="2:65" s="13" customFormat="1">
      <c r="B436" s="176"/>
      <c r="D436" s="149" t="s">
        <v>1489</v>
      </c>
      <c r="E436" s="177" t="s">
        <v>1</v>
      </c>
      <c r="F436" s="178" t="s">
        <v>4081</v>
      </c>
      <c r="H436" s="179">
        <v>1</v>
      </c>
      <c r="I436" s="180"/>
      <c r="L436" s="176"/>
      <c r="M436" s="181"/>
      <c r="T436" s="182"/>
      <c r="AT436" s="177" t="s">
        <v>1489</v>
      </c>
      <c r="AU436" s="177" t="s">
        <v>90</v>
      </c>
      <c r="AV436" s="13" t="s">
        <v>90</v>
      </c>
      <c r="AW436" s="13" t="s">
        <v>36</v>
      </c>
      <c r="AX436" s="13" t="s">
        <v>81</v>
      </c>
      <c r="AY436" s="177" t="s">
        <v>299</v>
      </c>
    </row>
    <row r="437" spans="2:65" s="14" customFormat="1">
      <c r="B437" s="183"/>
      <c r="D437" s="149" t="s">
        <v>1489</v>
      </c>
      <c r="E437" s="184" t="s">
        <v>1</v>
      </c>
      <c r="F437" s="185" t="s">
        <v>1496</v>
      </c>
      <c r="H437" s="186">
        <v>1</v>
      </c>
      <c r="I437" s="187"/>
      <c r="L437" s="183"/>
      <c r="M437" s="188"/>
      <c r="T437" s="189"/>
      <c r="AT437" s="184" t="s">
        <v>1489</v>
      </c>
      <c r="AU437" s="184" t="s">
        <v>90</v>
      </c>
      <c r="AV437" s="14" t="s">
        <v>318</v>
      </c>
      <c r="AW437" s="14" t="s">
        <v>36</v>
      </c>
      <c r="AX437" s="14" t="s">
        <v>88</v>
      </c>
      <c r="AY437" s="184" t="s">
        <v>299</v>
      </c>
    </row>
    <row r="438" spans="2:65" s="1" customFormat="1" ht="21.75" customHeight="1">
      <c r="B438" s="32"/>
      <c r="C438" s="158" t="s">
        <v>669</v>
      </c>
      <c r="D438" s="158" t="s">
        <v>340</v>
      </c>
      <c r="E438" s="159" t="s">
        <v>4166</v>
      </c>
      <c r="F438" s="160" t="s">
        <v>4167</v>
      </c>
      <c r="G438" s="161" t="s">
        <v>598</v>
      </c>
      <c r="H438" s="162">
        <v>1</v>
      </c>
      <c r="I438" s="163"/>
      <c r="J438" s="164">
        <f>ROUND(I438*H438,2)</f>
        <v>0</v>
      </c>
      <c r="K438" s="160" t="s">
        <v>3585</v>
      </c>
      <c r="L438" s="165"/>
      <c r="M438" s="166" t="s">
        <v>1</v>
      </c>
      <c r="N438" s="167" t="s">
        <v>46</v>
      </c>
      <c r="P438" s="145">
        <f>O438*H438</f>
        <v>0</v>
      </c>
      <c r="Q438" s="145">
        <v>2.5000000000000001E-3</v>
      </c>
      <c r="R438" s="145">
        <f>Q438*H438</f>
        <v>2.5000000000000001E-3</v>
      </c>
      <c r="S438" s="145">
        <v>0</v>
      </c>
      <c r="T438" s="146">
        <f>S438*H438</f>
        <v>0</v>
      </c>
      <c r="AR438" s="147" t="s">
        <v>337</v>
      </c>
      <c r="AT438" s="147" t="s">
        <v>340</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4591</v>
      </c>
    </row>
    <row r="439" spans="2:65" s="12" customFormat="1" ht="20.399999999999999">
      <c r="B439" s="170"/>
      <c r="D439" s="149" t="s">
        <v>1489</v>
      </c>
      <c r="E439" s="171" t="s">
        <v>1</v>
      </c>
      <c r="F439" s="172" t="s">
        <v>4042</v>
      </c>
      <c r="H439" s="171" t="s">
        <v>1</v>
      </c>
      <c r="I439" s="173"/>
      <c r="L439" s="170"/>
      <c r="M439" s="174"/>
      <c r="T439" s="175"/>
      <c r="AT439" s="171" t="s">
        <v>1489</v>
      </c>
      <c r="AU439" s="171" t="s">
        <v>90</v>
      </c>
      <c r="AV439" s="12" t="s">
        <v>88</v>
      </c>
      <c r="AW439" s="12" t="s">
        <v>36</v>
      </c>
      <c r="AX439" s="12" t="s">
        <v>81</v>
      </c>
      <c r="AY439" s="171" t="s">
        <v>299</v>
      </c>
    </row>
    <row r="440" spans="2:65" s="12" customFormat="1">
      <c r="B440" s="170"/>
      <c r="D440" s="149" t="s">
        <v>1489</v>
      </c>
      <c r="E440" s="171" t="s">
        <v>1</v>
      </c>
      <c r="F440" s="172" t="s">
        <v>4483</v>
      </c>
      <c r="H440" s="171" t="s">
        <v>1</v>
      </c>
      <c r="I440" s="173"/>
      <c r="L440" s="170"/>
      <c r="M440" s="174"/>
      <c r="T440" s="175"/>
      <c r="AT440" s="171" t="s">
        <v>1489</v>
      </c>
      <c r="AU440" s="171" t="s">
        <v>90</v>
      </c>
      <c r="AV440" s="12" t="s">
        <v>88</v>
      </c>
      <c r="AW440" s="12" t="s">
        <v>36</v>
      </c>
      <c r="AX440" s="12" t="s">
        <v>81</v>
      </c>
      <c r="AY440" s="171" t="s">
        <v>299</v>
      </c>
    </row>
    <row r="441" spans="2:65" s="13" customFormat="1">
      <c r="B441" s="176"/>
      <c r="D441" s="149" t="s">
        <v>1489</v>
      </c>
      <c r="E441" s="177" t="s">
        <v>1</v>
      </c>
      <c r="F441" s="178" t="s">
        <v>4081</v>
      </c>
      <c r="H441" s="179">
        <v>1</v>
      </c>
      <c r="I441" s="180"/>
      <c r="L441" s="176"/>
      <c r="M441" s="181"/>
      <c r="T441" s="182"/>
      <c r="AT441" s="177" t="s">
        <v>1489</v>
      </c>
      <c r="AU441" s="177" t="s">
        <v>90</v>
      </c>
      <c r="AV441" s="13" t="s">
        <v>90</v>
      </c>
      <c r="AW441" s="13" t="s">
        <v>36</v>
      </c>
      <c r="AX441" s="13" t="s">
        <v>81</v>
      </c>
      <c r="AY441" s="177" t="s">
        <v>299</v>
      </c>
    </row>
    <row r="442" spans="2:65" s="14" customFormat="1">
      <c r="B442" s="183"/>
      <c r="D442" s="149" t="s">
        <v>1489</v>
      </c>
      <c r="E442" s="184" t="s">
        <v>1</v>
      </c>
      <c r="F442" s="185" t="s">
        <v>1496</v>
      </c>
      <c r="H442" s="186">
        <v>1</v>
      </c>
      <c r="I442" s="187"/>
      <c r="L442" s="183"/>
      <c r="M442" s="188"/>
      <c r="T442" s="189"/>
      <c r="AT442" s="184" t="s">
        <v>1489</v>
      </c>
      <c r="AU442" s="184" t="s">
        <v>90</v>
      </c>
      <c r="AV442" s="14" t="s">
        <v>318</v>
      </c>
      <c r="AW442" s="14" t="s">
        <v>36</v>
      </c>
      <c r="AX442" s="14" t="s">
        <v>88</v>
      </c>
      <c r="AY442" s="184" t="s">
        <v>299</v>
      </c>
    </row>
    <row r="443" spans="2:65" s="1" customFormat="1" ht="16.5" customHeight="1">
      <c r="B443" s="32"/>
      <c r="C443" s="136" t="s">
        <v>673</v>
      </c>
      <c r="D443" s="136" t="s">
        <v>302</v>
      </c>
      <c r="E443" s="137" t="s">
        <v>3881</v>
      </c>
      <c r="F443" s="138" t="s">
        <v>4169</v>
      </c>
      <c r="G443" s="139" t="s">
        <v>647</v>
      </c>
      <c r="H443" s="140">
        <v>124.24</v>
      </c>
      <c r="I443" s="141"/>
      <c r="J443" s="142">
        <f>ROUND(I443*H443,2)</f>
        <v>0</v>
      </c>
      <c r="K443" s="138" t="s">
        <v>3585</v>
      </c>
      <c r="L443" s="32"/>
      <c r="M443" s="143" t="s">
        <v>1</v>
      </c>
      <c r="N443" s="144" t="s">
        <v>46</v>
      </c>
      <c r="P443" s="145">
        <f>O443*H443</f>
        <v>0</v>
      </c>
      <c r="Q443" s="145">
        <v>0</v>
      </c>
      <c r="R443" s="145">
        <f>Q443*H443</f>
        <v>0</v>
      </c>
      <c r="S443" s="145">
        <v>0</v>
      </c>
      <c r="T443" s="146">
        <f>S443*H443</f>
        <v>0</v>
      </c>
      <c r="AR443" s="147" t="s">
        <v>318</v>
      </c>
      <c r="AT443" s="147" t="s">
        <v>302</v>
      </c>
      <c r="AU443" s="147" t="s">
        <v>90</v>
      </c>
      <c r="AY443" s="17" t="s">
        <v>299</v>
      </c>
      <c r="BE443" s="148">
        <f>IF(N443="základní",J443,0)</f>
        <v>0</v>
      </c>
      <c r="BF443" s="148">
        <f>IF(N443="snížená",J443,0)</f>
        <v>0</v>
      </c>
      <c r="BG443" s="148">
        <f>IF(N443="zákl. přenesená",J443,0)</f>
        <v>0</v>
      </c>
      <c r="BH443" s="148">
        <f>IF(N443="sníž. přenesená",J443,0)</f>
        <v>0</v>
      </c>
      <c r="BI443" s="148">
        <f>IF(N443="nulová",J443,0)</f>
        <v>0</v>
      </c>
      <c r="BJ443" s="17" t="s">
        <v>88</v>
      </c>
      <c r="BK443" s="148">
        <f>ROUND(I443*H443,2)</f>
        <v>0</v>
      </c>
      <c r="BL443" s="17" t="s">
        <v>318</v>
      </c>
      <c r="BM443" s="147" t="s">
        <v>4592</v>
      </c>
    </row>
    <row r="444" spans="2:65" s="12" customFormat="1">
      <c r="B444" s="170"/>
      <c r="D444" s="149" t="s">
        <v>1489</v>
      </c>
      <c r="E444" s="171" t="s">
        <v>1</v>
      </c>
      <c r="F444" s="172" t="s">
        <v>4483</v>
      </c>
      <c r="H444" s="171" t="s">
        <v>1</v>
      </c>
      <c r="I444" s="173"/>
      <c r="L444" s="170"/>
      <c r="M444" s="174"/>
      <c r="T444" s="175"/>
      <c r="AT444" s="171" t="s">
        <v>1489</v>
      </c>
      <c r="AU444" s="171" t="s">
        <v>90</v>
      </c>
      <c r="AV444" s="12" t="s">
        <v>88</v>
      </c>
      <c r="AW444" s="12" t="s">
        <v>36</v>
      </c>
      <c r="AX444" s="12" t="s">
        <v>81</v>
      </c>
      <c r="AY444" s="171" t="s">
        <v>299</v>
      </c>
    </row>
    <row r="445" spans="2:65" s="13" customFormat="1">
      <c r="B445" s="176"/>
      <c r="D445" s="149" t="s">
        <v>1489</v>
      </c>
      <c r="E445" s="177" t="s">
        <v>1</v>
      </c>
      <c r="F445" s="178" t="s">
        <v>4593</v>
      </c>
      <c r="H445" s="179">
        <v>124.24</v>
      </c>
      <c r="I445" s="180"/>
      <c r="L445" s="176"/>
      <c r="M445" s="181"/>
      <c r="T445" s="182"/>
      <c r="AT445" s="177" t="s">
        <v>1489</v>
      </c>
      <c r="AU445" s="177" t="s">
        <v>90</v>
      </c>
      <c r="AV445" s="13" t="s">
        <v>90</v>
      </c>
      <c r="AW445" s="13" t="s">
        <v>36</v>
      </c>
      <c r="AX445" s="13" t="s">
        <v>81</v>
      </c>
      <c r="AY445" s="177" t="s">
        <v>299</v>
      </c>
    </row>
    <row r="446" spans="2:65" s="14" customFormat="1">
      <c r="B446" s="183"/>
      <c r="D446" s="149" t="s">
        <v>1489</v>
      </c>
      <c r="E446" s="184" t="s">
        <v>1</v>
      </c>
      <c r="F446" s="185" t="s">
        <v>1496</v>
      </c>
      <c r="H446" s="186">
        <v>124.24</v>
      </c>
      <c r="I446" s="187"/>
      <c r="L446" s="183"/>
      <c r="M446" s="188"/>
      <c r="T446" s="189"/>
      <c r="AT446" s="184" t="s">
        <v>1489</v>
      </c>
      <c r="AU446" s="184" t="s">
        <v>90</v>
      </c>
      <c r="AV446" s="14" t="s">
        <v>318</v>
      </c>
      <c r="AW446" s="14" t="s">
        <v>36</v>
      </c>
      <c r="AX446" s="14" t="s">
        <v>88</v>
      </c>
      <c r="AY446" s="184" t="s">
        <v>299</v>
      </c>
    </row>
    <row r="447" spans="2:65" s="1" customFormat="1" ht="24.15" customHeight="1">
      <c r="B447" s="32"/>
      <c r="C447" s="136" t="s">
        <v>677</v>
      </c>
      <c r="D447" s="136" t="s">
        <v>302</v>
      </c>
      <c r="E447" s="137" t="s">
        <v>3792</v>
      </c>
      <c r="F447" s="138" t="s">
        <v>3793</v>
      </c>
      <c r="G447" s="139" t="s">
        <v>647</v>
      </c>
      <c r="H447" s="140">
        <v>124.24</v>
      </c>
      <c r="I447" s="141"/>
      <c r="J447" s="142">
        <f>ROUND(I447*H447,2)</f>
        <v>0</v>
      </c>
      <c r="K447" s="138" t="s">
        <v>3585</v>
      </c>
      <c r="L447" s="32"/>
      <c r="M447" s="143" t="s">
        <v>1</v>
      </c>
      <c r="N447" s="144" t="s">
        <v>46</v>
      </c>
      <c r="P447" s="145">
        <f>O447*H447</f>
        <v>0</v>
      </c>
      <c r="Q447" s="145">
        <v>0</v>
      </c>
      <c r="R447" s="145">
        <f>Q447*H447</f>
        <v>0</v>
      </c>
      <c r="S447" s="145">
        <v>0</v>
      </c>
      <c r="T447" s="146">
        <f>S447*H447</f>
        <v>0</v>
      </c>
      <c r="AR447" s="147" t="s">
        <v>318</v>
      </c>
      <c r="AT447" s="147" t="s">
        <v>302</v>
      </c>
      <c r="AU447" s="147" t="s">
        <v>90</v>
      </c>
      <c r="AY447" s="17" t="s">
        <v>299</v>
      </c>
      <c r="BE447" s="148">
        <f>IF(N447="základní",J447,0)</f>
        <v>0</v>
      </c>
      <c r="BF447" s="148">
        <f>IF(N447="snížená",J447,0)</f>
        <v>0</v>
      </c>
      <c r="BG447" s="148">
        <f>IF(N447="zákl. přenesená",J447,0)</f>
        <v>0</v>
      </c>
      <c r="BH447" s="148">
        <f>IF(N447="sníž. přenesená",J447,0)</f>
        <v>0</v>
      </c>
      <c r="BI447" s="148">
        <f>IF(N447="nulová",J447,0)</f>
        <v>0</v>
      </c>
      <c r="BJ447" s="17" t="s">
        <v>88</v>
      </c>
      <c r="BK447" s="148">
        <f>ROUND(I447*H447,2)</f>
        <v>0</v>
      </c>
      <c r="BL447" s="17" t="s">
        <v>318</v>
      </c>
      <c r="BM447" s="147" t="s">
        <v>4594</v>
      </c>
    </row>
    <row r="448" spans="2:65" s="12" customFormat="1">
      <c r="B448" s="170"/>
      <c r="D448" s="149" t="s">
        <v>1489</v>
      </c>
      <c r="E448" s="171" t="s">
        <v>1</v>
      </c>
      <c r="F448" s="172" t="s">
        <v>4483</v>
      </c>
      <c r="H448" s="171" t="s">
        <v>1</v>
      </c>
      <c r="I448" s="173"/>
      <c r="L448" s="170"/>
      <c r="M448" s="174"/>
      <c r="T448" s="175"/>
      <c r="AT448" s="171" t="s">
        <v>1489</v>
      </c>
      <c r="AU448" s="171" t="s">
        <v>90</v>
      </c>
      <c r="AV448" s="12" t="s">
        <v>88</v>
      </c>
      <c r="AW448" s="12" t="s">
        <v>36</v>
      </c>
      <c r="AX448" s="12" t="s">
        <v>81</v>
      </c>
      <c r="AY448" s="171" t="s">
        <v>299</v>
      </c>
    </row>
    <row r="449" spans="2:65" s="13" customFormat="1">
      <c r="B449" s="176"/>
      <c r="D449" s="149" t="s">
        <v>1489</v>
      </c>
      <c r="E449" s="177" t="s">
        <v>1</v>
      </c>
      <c r="F449" s="178" t="s">
        <v>4593</v>
      </c>
      <c r="H449" s="179">
        <v>124.24</v>
      </c>
      <c r="I449" s="180"/>
      <c r="L449" s="176"/>
      <c r="M449" s="181"/>
      <c r="T449" s="182"/>
      <c r="AT449" s="177" t="s">
        <v>1489</v>
      </c>
      <c r="AU449" s="177" t="s">
        <v>90</v>
      </c>
      <c r="AV449" s="13" t="s">
        <v>90</v>
      </c>
      <c r="AW449" s="13" t="s">
        <v>36</v>
      </c>
      <c r="AX449" s="13" t="s">
        <v>81</v>
      </c>
      <c r="AY449" s="177" t="s">
        <v>299</v>
      </c>
    </row>
    <row r="450" spans="2:65" s="14" customFormat="1">
      <c r="B450" s="183"/>
      <c r="D450" s="149" t="s">
        <v>1489</v>
      </c>
      <c r="E450" s="184" t="s">
        <v>1</v>
      </c>
      <c r="F450" s="185" t="s">
        <v>1496</v>
      </c>
      <c r="H450" s="186">
        <v>124.24</v>
      </c>
      <c r="I450" s="187"/>
      <c r="L450" s="183"/>
      <c r="M450" s="188"/>
      <c r="T450" s="189"/>
      <c r="AT450" s="184" t="s">
        <v>1489</v>
      </c>
      <c r="AU450" s="184" t="s">
        <v>90</v>
      </c>
      <c r="AV450" s="14" t="s">
        <v>318</v>
      </c>
      <c r="AW450" s="14" t="s">
        <v>36</v>
      </c>
      <c r="AX450" s="14" t="s">
        <v>88</v>
      </c>
      <c r="AY450" s="184" t="s">
        <v>299</v>
      </c>
    </row>
    <row r="451" spans="2:65" s="1" customFormat="1" ht="24.15" customHeight="1">
      <c r="B451" s="32"/>
      <c r="C451" s="136" t="s">
        <v>681</v>
      </c>
      <c r="D451" s="136" t="s">
        <v>302</v>
      </c>
      <c r="E451" s="137" t="s">
        <v>1746</v>
      </c>
      <c r="F451" s="138" t="s">
        <v>1747</v>
      </c>
      <c r="G451" s="139" t="s">
        <v>598</v>
      </c>
      <c r="H451" s="140">
        <v>1</v>
      </c>
      <c r="I451" s="141"/>
      <c r="J451" s="142">
        <f>ROUND(I451*H451,2)</f>
        <v>0</v>
      </c>
      <c r="K451" s="138" t="s">
        <v>3585</v>
      </c>
      <c r="L451" s="32"/>
      <c r="M451" s="143" t="s">
        <v>1</v>
      </c>
      <c r="N451" s="144" t="s">
        <v>46</v>
      </c>
      <c r="P451" s="145">
        <f>O451*H451</f>
        <v>0</v>
      </c>
      <c r="Q451" s="145">
        <v>0.45937</v>
      </c>
      <c r="R451" s="145">
        <f>Q451*H451</f>
        <v>0.45937</v>
      </c>
      <c r="S451" s="145">
        <v>0</v>
      </c>
      <c r="T451" s="146">
        <f>S451*H451</f>
        <v>0</v>
      </c>
      <c r="AR451" s="147" t="s">
        <v>318</v>
      </c>
      <c r="AT451" s="147" t="s">
        <v>302</v>
      </c>
      <c r="AU451" s="147" t="s">
        <v>90</v>
      </c>
      <c r="AY451" s="17" t="s">
        <v>299</v>
      </c>
      <c r="BE451" s="148">
        <f>IF(N451="základní",J451,0)</f>
        <v>0</v>
      </c>
      <c r="BF451" s="148">
        <f>IF(N451="snížená",J451,0)</f>
        <v>0</v>
      </c>
      <c r="BG451" s="148">
        <f>IF(N451="zákl. přenesená",J451,0)</f>
        <v>0</v>
      </c>
      <c r="BH451" s="148">
        <f>IF(N451="sníž. přenesená",J451,0)</f>
        <v>0</v>
      </c>
      <c r="BI451" s="148">
        <f>IF(N451="nulová",J451,0)</f>
        <v>0</v>
      </c>
      <c r="BJ451" s="17" t="s">
        <v>88</v>
      </c>
      <c r="BK451" s="148">
        <f>ROUND(I451*H451,2)</f>
        <v>0</v>
      </c>
      <c r="BL451" s="17" t="s">
        <v>318</v>
      </c>
      <c r="BM451" s="147" t="s">
        <v>4595</v>
      </c>
    </row>
    <row r="452" spans="2:65" s="12" customFormat="1">
      <c r="B452" s="170"/>
      <c r="D452" s="149" t="s">
        <v>1489</v>
      </c>
      <c r="E452" s="171" t="s">
        <v>1</v>
      </c>
      <c r="F452" s="172" t="s">
        <v>4483</v>
      </c>
      <c r="H452" s="171" t="s">
        <v>1</v>
      </c>
      <c r="I452" s="173"/>
      <c r="L452" s="170"/>
      <c r="M452" s="174"/>
      <c r="T452" s="175"/>
      <c r="AT452" s="171" t="s">
        <v>1489</v>
      </c>
      <c r="AU452" s="171" t="s">
        <v>90</v>
      </c>
      <c r="AV452" s="12" t="s">
        <v>88</v>
      </c>
      <c r="AW452" s="12" t="s">
        <v>36</v>
      </c>
      <c r="AX452" s="12" t="s">
        <v>81</v>
      </c>
      <c r="AY452" s="171" t="s">
        <v>299</v>
      </c>
    </row>
    <row r="453" spans="2:65" s="13" customFormat="1">
      <c r="B453" s="176"/>
      <c r="D453" s="149" t="s">
        <v>1489</v>
      </c>
      <c r="E453" s="177" t="s">
        <v>1</v>
      </c>
      <c r="F453" s="178" t="s">
        <v>4081</v>
      </c>
      <c r="H453" s="179">
        <v>1</v>
      </c>
      <c r="I453" s="180"/>
      <c r="L453" s="176"/>
      <c r="M453" s="181"/>
      <c r="T453" s="182"/>
      <c r="AT453" s="177" t="s">
        <v>1489</v>
      </c>
      <c r="AU453" s="177" t="s">
        <v>90</v>
      </c>
      <c r="AV453" s="13" t="s">
        <v>90</v>
      </c>
      <c r="AW453" s="13" t="s">
        <v>36</v>
      </c>
      <c r="AX453" s="13" t="s">
        <v>81</v>
      </c>
      <c r="AY453" s="177" t="s">
        <v>299</v>
      </c>
    </row>
    <row r="454" spans="2:65" s="14" customFormat="1">
      <c r="B454" s="183"/>
      <c r="D454" s="149" t="s">
        <v>1489</v>
      </c>
      <c r="E454" s="184" t="s">
        <v>1</v>
      </c>
      <c r="F454" s="185" t="s">
        <v>1496</v>
      </c>
      <c r="H454" s="186">
        <v>1</v>
      </c>
      <c r="I454" s="187"/>
      <c r="L454" s="183"/>
      <c r="M454" s="188"/>
      <c r="T454" s="189"/>
      <c r="AT454" s="184" t="s">
        <v>1489</v>
      </c>
      <c r="AU454" s="184" t="s">
        <v>90</v>
      </c>
      <c r="AV454" s="14" t="s">
        <v>318</v>
      </c>
      <c r="AW454" s="14" t="s">
        <v>36</v>
      </c>
      <c r="AX454" s="14" t="s">
        <v>88</v>
      </c>
      <c r="AY454" s="184" t="s">
        <v>299</v>
      </c>
    </row>
    <row r="455" spans="2:65" s="1" customFormat="1" ht="16.5" customHeight="1">
      <c r="B455" s="32"/>
      <c r="C455" s="136" t="s">
        <v>685</v>
      </c>
      <c r="D455" s="136" t="s">
        <v>302</v>
      </c>
      <c r="E455" s="137" t="s">
        <v>3808</v>
      </c>
      <c r="F455" s="138" t="s">
        <v>3809</v>
      </c>
      <c r="G455" s="139" t="s">
        <v>647</v>
      </c>
      <c r="H455" s="140">
        <v>124.24</v>
      </c>
      <c r="I455" s="141"/>
      <c r="J455" s="142">
        <f>ROUND(I455*H455,2)</f>
        <v>0</v>
      </c>
      <c r="K455" s="138" t="s">
        <v>3585</v>
      </c>
      <c r="L455" s="32"/>
      <c r="M455" s="143" t="s">
        <v>1</v>
      </c>
      <c r="N455" s="144" t="s">
        <v>46</v>
      </c>
      <c r="P455" s="145">
        <f>O455*H455</f>
        <v>0</v>
      </c>
      <c r="Q455" s="145">
        <v>1.9000000000000001E-4</v>
      </c>
      <c r="R455" s="145">
        <f>Q455*H455</f>
        <v>2.3605600000000001E-2</v>
      </c>
      <c r="S455" s="145">
        <v>0</v>
      </c>
      <c r="T455" s="146">
        <f>S455*H455</f>
        <v>0</v>
      </c>
      <c r="AR455" s="147" t="s">
        <v>318</v>
      </c>
      <c r="AT455" s="147" t="s">
        <v>302</v>
      </c>
      <c r="AU455" s="147" t="s">
        <v>90</v>
      </c>
      <c r="AY455" s="17" t="s">
        <v>299</v>
      </c>
      <c r="BE455" s="148">
        <f>IF(N455="základní",J455,0)</f>
        <v>0</v>
      </c>
      <c r="BF455" s="148">
        <f>IF(N455="snížená",J455,0)</f>
        <v>0</v>
      </c>
      <c r="BG455" s="148">
        <f>IF(N455="zákl. přenesená",J455,0)</f>
        <v>0</v>
      </c>
      <c r="BH455" s="148">
        <f>IF(N455="sníž. přenesená",J455,0)</f>
        <v>0</v>
      </c>
      <c r="BI455" s="148">
        <f>IF(N455="nulová",J455,0)</f>
        <v>0</v>
      </c>
      <c r="BJ455" s="17" t="s">
        <v>88</v>
      </c>
      <c r="BK455" s="148">
        <f>ROUND(I455*H455,2)</f>
        <v>0</v>
      </c>
      <c r="BL455" s="17" t="s">
        <v>318</v>
      </c>
      <c r="BM455" s="147" t="s">
        <v>4596</v>
      </c>
    </row>
    <row r="456" spans="2:65" s="12" customFormat="1" ht="20.399999999999999">
      <c r="B456" s="170"/>
      <c r="D456" s="149" t="s">
        <v>1489</v>
      </c>
      <c r="E456" s="171" t="s">
        <v>1</v>
      </c>
      <c r="F456" s="172" t="s">
        <v>4178</v>
      </c>
      <c r="H456" s="171" t="s">
        <v>1</v>
      </c>
      <c r="I456" s="173"/>
      <c r="L456" s="170"/>
      <c r="M456" s="174"/>
      <c r="T456" s="175"/>
      <c r="AT456" s="171" t="s">
        <v>1489</v>
      </c>
      <c r="AU456" s="171" t="s">
        <v>90</v>
      </c>
      <c r="AV456" s="12" t="s">
        <v>88</v>
      </c>
      <c r="AW456" s="12" t="s">
        <v>36</v>
      </c>
      <c r="AX456" s="12" t="s">
        <v>81</v>
      </c>
      <c r="AY456" s="171" t="s">
        <v>299</v>
      </c>
    </row>
    <row r="457" spans="2:65" s="12" customFormat="1">
      <c r="B457" s="170"/>
      <c r="D457" s="149" t="s">
        <v>1489</v>
      </c>
      <c r="E457" s="171" t="s">
        <v>1</v>
      </c>
      <c r="F457" s="172" t="s">
        <v>4483</v>
      </c>
      <c r="H457" s="171" t="s">
        <v>1</v>
      </c>
      <c r="I457" s="173"/>
      <c r="L457" s="170"/>
      <c r="M457" s="174"/>
      <c r="T457" s="175"/>
      <c r="AT457" s="171" t="s">
        <v>1489</v>
      </c>
      <c r="AU457" s="171" t="s">
        <v>90</v>
      </c>
      <c r="AV457" s="12" t="s">
        <v>88</v>
      </c>
      <c r="AW457" s="12" t="s">
        <v>36</v>
      </c>
      <c r="AX457" s="12" t="s">
        <v>81</v>
      </c>
      <c r="AY457" s="171" t="s">
        <v>299</v>
      </c>
    </row>
    <row r="458" spans="2:65" s="13" customFormat="1">
      <c r="B458" s="176"/>
      <c r="D458" s="149" t="s">
        <v>1489</v>
      </c>
      <c r="E458" s="177" t="s">
        <v>1</v>
      </c>
      <c r="F458" s="178" t="s">
        <v>4597</v>
      </c>
      <c r="H458" s="179">
        <v>124.24</v>
      </c>
      <c r="I458" s="180"/>
      <c r="L458" s="176"/>
      <c r="M458" s="181"/>
      <c r="T458" s="182"/>
      <c r="AT458" s="177" t="s">
        <v>1489</v>
      </c>
      <c r="AU458" s="177" t="s">
        <v>90</v>
      </c>
      <c r="AV458" s="13" t="s">
        <v>90</v>
      </c>
      <c r="AW458" s="13" t="s">
        <v>36</v>
      </c>
      <c r="AX458" s="13" t="s">
        <v>81</v>
      </c>
      <c r="AY458" s="177" t="s">
        <v>299</v>
      </c>
    </row>
    <row r="459" spans="2:65" s="14" customFormat="1">
      <c r="B459" s="183"/>
      <c r="D459" s="149" t="s">
        <v>1489</v>
      </c>
      <c r="E459" s="184" t="s">
        <v>1</v>
      </c>
      <c r="F459" s="185" t="s">
        <v>1496</v>
      </c>
      <c r="H459" s="186">
        <v>124.24</v>
      </c>
      <c r="I459" s="187"/>
      <c r="L459" s="183"/>
      <c r="M459" s="188"/>
      <c r="T459" s="189"/>
      <c r="AT459" s="184" t="s">
        <v>1489</v>
      </c>
      <c r="AU459" s="184" t="s">
        <v>90</v>
      </c>
      <c r="AV459" s="14" t="s">
        <v>318</v>
      </c>
      <c r="AW459" s="14" t="s">
        <v>36</v>
      </c>
      <c r="AX459" s="14" t="s">
        <v>88</v>
      </c>
      <c r="AY459" s="184" t="s">
        <v>299</v>
      </c>
    </row>
    <row r="460" spans="2:65" s="1" customFormat="1" ht="16.5" customHeight="1">
      <c r="B460" s="32"/>
      <c r="C460" s="136" t="s">
        <v>689</v>
      </c>
      <c r="D460" s="136" t="s">
        <v>302</v>
      </c>
      <c r="E460" s="137" t="s">
        <v>3811</v>
      </c>
      <c r="F460" s="138" t="s">
        <v>4180</v>
      </c>
      <c r="G460" s="139" t="s">
        <v>647</v>
      </c>
      <c r="H460" s="140">
        <v>124.24</v>
      </c>
      <c r="I460" s="141"/>
      <c r="J460" s="142">
        <f>ROUND(I460*H460,2)</f>
        <v>0</v>
      </c>
      <c r="K460" s="138" t="s">
        <v>3585</v>
      </c>
      <c r="L460" s="32"/>
      <c r="M460" s="143" t="s">
        <v>1</v>
      </c>
      <c r="N460" s="144" t="s">
        <v>46</v>
      </c>
      <c r="P460" s="145">
        <f>O460*H460</f>
        <v>0</v>
      </c>
      <c r="Q460" s="145">
        <v>6.9999999999999994E-5</v>
      </c>
      <c r="R460" s="145">
        <f>Q460*H460</f>
        <v>8.6967999999999993E-3</v>
      </c>
      <c r="S460" s="145">
        <v>0</v>
      </c>
      <c r="T460" s="146">
        <f>S460*H460</f>
        <v>0</v>
      </c>
      <c r="AR460" s="147" t="s">
        <v>318</v>
      </c>
      <c r="AT460" s="147" t="s">
        <v>302</v>
      </c>
      <c r="AU460" s="147" t="s">
        <v>90</v>
      </c>
      <c r="AY460" s="17" t="s">
        <v>299</v>
      </c>
      <c r="BE460" s="148">
        <f>IF(N460="základní",J460,0)</f>
        <v>0</v>
      </c>
      <c r="BF460" s="148">
        <f>IF(N460="snížená",J460,0)</f>
        <v>0</v>
      </c>
      <c r="BG460" s="148">
        <f>IF(N460="zákl. přenesená",J460,0)</f>
        <v>0</v>
      </c>
      <c r="BH460" s="148">
        <f>IF(N460="sníž. přenesená",J460,0)</f>
        <v>0</v>
      </c>
      <c r="BI460" s="148">
        <f>IF(N460="nulová",J460,0)</f>
        <v>0</v>
      </c>
      <c r="BJ460" s="17" t="s">
        <v>88</v>
      </c>
      <c r="BK460" s="148">
        <f>ROUND(I460*H460,2)</f>
        <v>0</v>
      </c>
      <c r="BL460" s="17" t="s">
        <v>318</v>
      </c>
      <c r="BM460" s="147" t="s">
        <v>4598</v>
      </c>
    </row>
    <row r="461" spans="2:65" s="12" customFormat="1" ht="20.399999999999999">
      <c r="B461" s="170"/>
      <c r="D461" s="149" t="s">
        <v>1489</v>
      </c>
      <c r="E461" s="171" t="s">
        <v>1</v>
      </c>
      <c r="F461" s="172" t="s">
        <v>4178</v>
      </c>
      <c r="H461" s="171" t="s">
        <v>1</v>
      </c>
      <c r="I461" s="173"/>
      <c r="L461" s="170"/>
      <c r="M461" s="174"/>
      <c r="T461" s="175"/>
      <c r="AT461" s="171" t="s">
        <v>1489</v>
      </c>
      <c r="AU461" s="171" t="s">
        <v>90</v>
      </c>
      <c r="AV461" s="12" t="s">
        <v>88</v>
      </c>
      <c r="AW461" s="12" t="s">
        <v>36</v>
      </c>
      <c r="AX461" s="12" t="s">
        <v>81</v>
      </c>
      <c r="AY461" s="171" t="s">
        <v>299</v>
      </c>
    </row>
    <row r="462" spans="2:65" s="12" customFormat="1">
      <c r="B462" s="170"/>
      <c r="D462" s="149" t="s">
        <v>1489</v>
      </c>
      <c r="E462" s="171" t="s">
        <v>1</v>
      </c>
      <c r="F462" s="172" t="s">
        <v>4483</v>
      </c>
      <c r="H462" s="171" t="s">
        <v>1</v>
      </c>
      <c r="I462" s="173"/>
      <c r="L462" s="170"/>
      <c r="M462" s="174"/>
      <c r="T462" s="175"/>
      <c r="AT462" s="171" t="s">
        <v>1489</v>
      </c>
      <c r="AU462" s="171" t="s">
        <v>90</v>
      </c>
      <c r="AV462" s="12" t="s">
        <v>88</v>
      </c>
      <c r="AW462" s="12" t="s">
        <v>36</v>
      </c>
      <c r="AX462" s="12" t="s">
        <v>81</v>
      </c>
      <c r="AY462" s="171" t="s">
        <v>299</v>
      </c>
    </row>
    <row r="463" spans="2:65" s="13" customFormat="1">
      <c r="B463" s="176"/>
      <c r="D463" s="149" t="s">
        <v>1489</v>
      </c>
      <c r="E463" s="177" t="s">
        <v>1</v>
      </c>
      <c r="F463" s="178" t="s">
        <v>4597</v>
      </c>
      <c r="H463" s="179">
        <v>124.24</v>
      </c>
      <c r="I463" s="180"/>
      <c r="L463" s="176"/>
      <c r="M463" s="181"/>
      <c r="T463" s="182"/>
      <c r="AT463" s="177" t="s">
        <v>1489</v>
      </c>
      <c r="AU463" s="177" t="s">
        <v>90</v>
      </c>
      <c r="AV463" s="13" t="s">
        <v>90</v>
      </c>
      <c r="AW463" s="13" t="s">
        <v>36</v>
      </c>
      <c r="AX463" s="13" t="s">
        <v>81</v>
      </c>
      <c r="AY463" s="177" t="s">
        <v>299</v>
      </c>
    </row>
    <row r="464" spans="2:65" s="14" customFormat="1">
      <c r="B464" s="183"/>
      <c r="D464" s="149" t="s">
        <v>1489</v>
      </c>
      <c r="E464" s="184" t="s">
        <v>1</v>
      </c>
      <c r="F464" s="185" t="s">
        <v>1496</v>
      </c>
      <c r="H464" s="186">
        <v>124.24</v>
      </c>
      <c r="I464" s="187"/>
      <c r="L464" s="183"/>
      <c r="M464" s="188"/>
      <c r="T464" s="189"/>
      <c r="AT464" s="184" t="s">
        <v>1489</v>
      </c>
      <c r="AU464" s="184" t="s">
        <v>90</v>
      </c>
      <c r="AV464" s="14" t="s">
        <v>318</v>
      </c>
      <c r="AW464" s="14" t="s">
        <v>36</v>
      </c>
      <c r="AX464" s="14" t="s">
        <v>88</v>
      </c>
      <c r="AY464" s="184" t="s">
        <v>299</v>
      </c>
    </row>
    <row r="465" spans="2:65" s="11" customFormat="1" ht="22.95" customHeight="1">
      <c r="B465" s="124"/>
      <c r="D465" s="125" t="s">
        <v>80</v>
      </c>
      <c r="E465" s="134" t="s">
        <v>1789</v>
      </c>
      <c r="F465" s="134" t="s">
        <v>1790</v>
      </c>
      <c r="I465" s="127"/>
      <c r="J465" s="135">
        <f>BK465</f>
        <v>0</v>
      </c>
      <c r="L465" s="124"/>
      <c r="M465" s="129"/>
      <c r="P465" s="130">
        <f>P466</f>
        <v>0</v>
      </c>
      <c r="R465" s="130">
        <f>R466</f>
        <v>0</v>
      </c>
      <c r="T465" s="131">
        <f>T466</f>
        <v>0</v>
      </c>
      <c r="AR465" s="125" t="s">
        <v>88</v>
      </c>
      <c r="AT465" s="132" t="s">
        <v>80</v>
      </c>
      <c r="AU465" s="132" t="s">
        <v>88</v>
      </c>
      <c r="AY465" s="125" t="s">
        <v>299</v>
      </c>
      <c r="BK465" s="133">
        <f>BK466</f>
        <v>0</v>
      </c>
    </row>
    <row r="466" spans="2:65" s="1" customFormat="1" ht="24.15" customHeight="1">
      <c r="B466" s="32"/>
      <c r="C466" s="136" t="s">
        <v>693</v>
      </c>
      <c r="D466" s="136" t="s">
        <v>302</v>
      </c>
      <c r="E466" s="137" t="s">
        <v>1791</v>
      </c>
      <c r="F466" s="138" t="s">
        <v>1792</v>
      </c>
      <c r="G466" s="139" t="s">
        <v>1636</v>
      </c>
      <c r="H466" s="140">
        <v>85.957999999999998</v>
      </c>
      <c r="I466" s="141"/>
      <c r="J466" s="142">
        <f>ROUND(I466*H466,2)</f>
        <v>0</v>
      </c>
      <c r="K466" s="138" t="s">
        <v>3585</v>
      </c>
      <c r="L466" s="32"/>
      <c r="M466" s="143" t="s">
        <v>1</v>
      </c>
      <c r="N466" s="144" t="s">
        <v>46</v>
      </c>
      <c r="P466" s="145">
        <f>O466*H466</f>
        <v>0</v>
      </c>
      <c r="Q466" s="145">
        <v>0</v>
      </c>
      <c r="R466" s="145">
        <f>Q466*H466</f>
        <v>0</v>
      </c>
      <c r="S466" s="145">
        <v>0</v>
      </c>
      <c r="T466" s="146">
        <f>S466*H466</f>
        <v>0</v>
      </c>
      <c r="AR466" s="147" t="s">
        <v>318</v>
      </c>
      <c r="AT466" s="147" t="s">
        <v>302</v>
      </c>
      <c r="AU466" s="147" t="s">
        <v>90</v>
      </c>
      <c r="AY466" s="17" t="s">
        <v>299</v>
      </c>
      <c r="BE466" s="148">
        <f>IF(N466="základní",J466,0)</f>
        <v>0</v>
      </c>
      <c r="BF466" s="148">
        <f>IF(N466="snížená",J466,0)</f>
        <v>0</v>
      </c>
      <c r="BG466" s="148">
        <f>IF(N466="zákl. přenesená",J466,0)</f>
        <v>0</v>
      </c>
      <c r="BH466" s="148">
        <f>IF(N466="sníž. přenesená",J466,0)</f>
        <v>0</v>
      </c>
      <c r="BI466" s="148">
        <f>IF(N466="nulová",J466,0)</f>
        <v>0</v>
      </c>
      <c r="BJ466" s="17" t="s">
        <v>88</v>
      </c>
      <c r="BK466" s="148">
        <f>ROUND(I466*H466,2)</f>
        <v>0</v>
      </c>
      <c r="BL466" s="17" t="s">
        <v>318</v>
      </c>
      <c r="BM466" s="147" t="s">
        <v>4599</v>
      </c>
    </row>
    <row r="467" spans="2:65" s="11" customFormat="1" ht="25.95" customHeight="1">
      <c r="B467" s="124"/>
      <c r="D467" s="125" t="s">
        <v>80</v>
      </c>
      <c r="E467" s="126" t="s">
        <v>340</v>
      </c>
      <c r="F467" s="126" t="s">
        <v>4183</v>
      </c>
      <c r="I467" s="127"/>
      <c r="J467" s="128">
        <f>BK467</f>
        <v>0</v>
      </c>
      <c r="L467" s="124"/>
      <c r="M467" s="129"/>
      <c r="P467" s="130">
        <f>P468</f>
        <v>0</v>
      </c>
      <c r="R467" s="130">
        <f>R468</f>
        <v>0</v>
      </c>
      <c r="T467" s="131">
        <f>T468</f>
        <v>0</v>
      </c>
      <c r="AR467" s="125" t="s">
        <v>298</v>
      </c>
      <c r="AT467" s="132" t="s">
        <v>80</v>
      </c>
      <c r="AU467" s="132" t="s">
        <v>81</v>
      </c>
      <c r="AY467" s="125" t="s">
        <v>299</v>
      </c>
      <c r="BK467" s="133">
        <f>BK468</f>
        <v>0</v>
      </c>
    </row>
    <row r="468" spans="2:65" s="11" customFormat="1" ht="22.95" customHeight="1">
      <c r="B468" s="124"/>
      <c r="D468" s="125" t="s">
        <v>80</v>
      </c>
      <c r="E468" s="134" t="s">
        <v>4196</v>
      </c>
      <c r="F468" s="134" t="s">
        <v>4197</v>
      </c>
      <c r="I468" s="127"/>
      <c r="J468" s="135">
        <f>BK468</f>
        <v>0</v>
      </c>
      <c r="L468" s="124"/>
      <c r="M468" s="129"/>
      <c r="P468" s="130">
        <f>SUM(P469:P472)</f>
        <v>0</v>
      </c>
      <c r="R468" s="130">
        <f>SUM(R469:R472)</f>
        <v>0</v>
      </c>
      <c r="T468" s="131">
        <f>SUM(T469:T472)</f>
        <v>0</v>
      </c>
      <c r="AR468" s="125" t="s">
        <v>298</v>
      </c>
      <c r="AT468" s="132" t="s">
        <v>80</v>
      </c>
      <c r="AU468" s="132" t="s">
        <v>88</v>
      </c>
      <c r="AY468" s="125" t="s">
        <v>299</v>
      </c>
      <c r="BK468" s="133">
        <f>SUM(BK469:BK472)</f>
        <v>0</v>
      </c>
    </row>
    <row r="469" spans="2:65" s="1" customFormat="1" ht="24.15" customHeight="1">
      <c r="B469" s="32"/>
      <c r="C469" s="136" t="s">
        <v>697</v>
      </c>
      <c r="D469" s="136" t="s">
        <v>302</v>
      </c>
      <c r="E469" s="137" t="s">
        <v>4198</v>
      </c>
      <c r="F469" s="138" t="s">
        <v>4199</v>
      </c>
      <c r="G469" s="139" t="s">
        <v>647</v>
      </c>
      <c r="H469" s="140">
        <v>0.95</v>
      </c>
      <c r="I469" s="141"/>
      <c r="J469" s="142">
        <f>ROUND(I469*H469,2)</f>
        <v>0</v>
      </c>
      <c r="K469" s="138" t="s">
        <v>1</v>
      </c>
      <c r="L469" s="32"/>
      <c r="M469" s="143" t="s">
        <v>1</v>
      </c>
      <c r="N469" s="144" t="s">
        <v>46</v>
      </c>
      <c r="P469" s="145">
        <f>O469*H469</f>
        <v>0</v>
      </c>
      <c r="Q469" s="145">
        <v>0</v>
      </c>
      <c r="R469" s="145">
        <f>Q469*H469</f>
        <v>0</v>
      </c>
      <c r="S469" s="145">
        <v>0</v>
      </c>
      <c r="T469" s="146">
        <f>S469*H469</f>
        <v>0</v>
      </c>
      <c r="AR469" s="147" t="s">
        <v>306</v>
      </c>
      <c r="AT469" s="147" t="s">
        <v>302</v>
      </c>
      <c r="AU469" s="147" t="s">
        <v>90</v>
      </c>
      <c r="AY469" s="17" t="s">
        <v>299</v>
      </c>
      <c r="BE469" s="148">
        <f>IF(N469="základní",J469,0)</f>
        <v>0</v>
      </c>
      <c r="BF469" s="148">
        <f>IF(N469="snížená",J469,0)</f>
        <v>0</v>
      </c>
      <c r="BG469" s="148">
        <f>IF(N469="zákl. přenesená",J469,0)</f>
        <v>0</v>
      </c>
      <c r="BH469" s="148">
        <f>IF(N469="sníž. přenesená",J469,0)</f>
        <v>0</v>
      </c>
      <c r="BI469" s="148">
        <f>IF(N469="nulová",J469,0)</f>
        <v>0</v>
      </c>
      <c r="BJ469" s="17" t="s">
        <v>88</v>
      </c>
      <c r="BK469" s="148">
        <f>ROUND(I469*H469,2)</f>
        <v>0</v>
      </c>
      <c r="BL469" s="17" t="s">
        <v>306</v>
      </c>
      <c r="BM469" s="147" t="s">
        <v>4600</v>
      </c>
    </row>
    <row r="470" spans="2:65" s="12" customFormat="1">
      <c r="B470" s="170"/>
      <c r="D470" s="149" t="s">
        <v>1489</v>
      </c>
      <c r="E470" s="171" t="s">
        <v>1</v>
      </c>
      <c r="F470" s="172" t="s">
        <v>4483</v>
      </c>
      <c r="H470" s="171" t="s">
        <v>1</v>
      </c>
      <c r="I470" s="173"/>
      <c r="L470" s="170"/>
      <c r="M470" s="174"/>
      <c r="T470" s="175"/>
      <c r="AT470" s="171" t="s">
        <v>1489</v>
      </c>
      <c r="AU470" s="171" t="s">
        <v>90</v>
      </c>
      <c r="AV470" s="12" t="s">
        <v>88</v>
      </c>
      <c r="AW470" s="12" t="s">
        <v>36</v>
      </c>
      <c r="AX470" s="12" t="s">
        <v>81</v>
      </c>
      <c r="AY470" s="171" t="s">
        <v>299</v>
      </c>
    </row>
    <row r="471" spans="2:65" s="13" customFormat="1">
      <c r="B471" s="176"/>
      <c r="D471" s="149" t="s">
        <v>1489</v>
      </c>
      <c r="E471" s="177" t="s">
        <v>1</v>
      </c>
      <c r="F471" s="178" t="s">
        <v>4484</v>
      </c>
      <c r="H471" s="179">
        <v>0.95</v>
      </c>
      <c r="I471" s="180"/>
      <c r="L471" s="176"/>
      <c r="M471" s="181"/>
      <c r="T471" s="182"/>
      <c r="AT471" s="177" t="s">
        <v>1489</v>
      </c>
      <c r="AU471" s="177" t="s">
        <v>90</v>
      </c>
      <c r="AV471" s="13" t="s">
        <v>90</v>
      </c>
      <c r="AW471" s="13" t="s">
        <v>36</v>
      </c>
      <c r="AX471" s="13" t="s">
        <v>81</v>
      </c>
      <c r="AY471" s="177" t="s">
        <v>299</v>
      </c>
    </row>
    <row r="472" spans="2:65" s="14" customFormat="1">
      <c r="B472" s="183"/>
      <c r="D472" s="149" t="s">
        <v>1489</v>
      </c>
      <c r="E472" s="184" t="s">
        <v>1</v>
      </c>
      <c r="F472" s="185" t="s">
        <v>1496</v>
      </c>
      <c r="H472" s="186">
        <v>0.95</v>
      </c>
      <c r="I472" s="187"/>
      <c r="L472" s="183"/>
      <c r="M472" s="198"/>
      <c r="N472" s="199"/>
      <c r="O472" s="199"/>
      <c r="P472" s="199"/>
      <c r="Q472" s="199"/>
      <c r="R472" s="199"/>
      <c r="S472" s="199"/>
      <c r="T472" s="200"/>
      <c r="AT472" s="184" t="s">
        <v>1489</v>
      </c>
      <c r="AU472" s="184" t="s">
        <v>90</v>
      </c>
      <c r="AV472" s="14" t="s">
        <v>318</v>
      </c>
      <c r="AW472" s="14" t="s">
        <v>36</v>
      </c>
      <c r="AX472" s="14" t="s">
        <v>88</v>
      </c>
      <c r="AY472" s="184" t="s">
        <v>299</v>
      </c>
    </row>
    <row r="473" spans="2:65" s="1" customFormat="1" ht="6.9" customHeight="1">
      <c r="B473" s="44"/>
      <c r="C473" s="45"/>
      <c r="D473" s="45"/>
      <c r="E473" s="45"/>
      <c r="F473" s="45"/>
      <c r="G473" s="45"/>
      <c r="H473" s="45"/>
      <c r="I473" s="45"/>
      <c r="J473" s="45"/>
      <c r="K473" s="45"/>
      <c r="L473" s="32"/>
    </row>
  </sheetData>
  <sheetProtection algorithmName="SHA-512" hashValue="USQ0f69Srk6Sd1j+jMZDiiMW70SoqpzrypvqS0sjBItImMbckVhQmeUM70LhIb+z2E1G7/2nUY7jsSsQjimW+w==" saltValue="yi+8cYQfGHXH1PtK3ERfsl4NtPCKPGtcMrXXwIneCcx/sNYXaBs6sI3KiPtQXwLmkuOgg6hENokQk+jGrsZJOw==" spinCount="100000" sheet="1" objects="1" scenarios="1" formatColumns="0" formatRows="0" autoFilter="0"/>
  <autoFilter ref="C128:K472" xr:uid="{00000000-0009-0000-0000-00001E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41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192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4601</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ROUND(J125,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ROUND((SUM(BE125:BE418)),  2)</f>
        <v>0</v>
      </c>
      <c r="I35" s="96">
        <v>0.21</v>
      </c>
      <c r="J35" s="86">
        <f>ROUND(((SUM(BE125:BE418))*I35),  2)</f>
        <v>0</v>
      </c>
      <c r="L35" s="32"/>
    </row>
    <row r="36" spans="2:12" s="1" customFormat="1" ht="14.4" customHeight="1">
      <c r="B36" s="32"/>
      <c r="E36" s="27" t="s">
        <v>47</v>
      </c>
      <c r="F36" s="86">
        <f>ROUND((SUM(BF125:BF418)),  2)</f>
        <v>0</v>
      </c>
      <c r="I36" s="96">
        <v>0.12</v>
      </c>
      <c r="J36" s="86">
        <f>ROUND(((SUM(BF125:BF418))*I36),  2)</f>
        <v>0</v>
      </c>
      <c r="L36" s="32"/>
    </row>
    <row r="37" spans="2:12" s="1" customFormat="1" ht="14.4" hidden="1" customHeight="1">
      <c r="B37" s="32"/>
      <c r="E37" s="27" t="s">
        <v>48</v>
      </c>
      <c r="F37" s="86">
        <f>ROUND((SUM(BG125:BG418)),  2)</f>
        <v>0</v>
      </c>
      <c r="I37" s="96">
        <v>0.21</v>
      </c>
      <c r="J37" s="86">
        <f>0</f>
        <v>0</v>
      </c>
      <c r="L37" s="32"/>
    </row>
    <row r="38" spans="2:12" s="1" customFormat="1" ht="14.4" hidden="1" customHeight="1">
      <c r="B38" s="32"/>
      <c r="E38" s="27" t="s">
        <v>49</v>
      </c>
      <c r="F38" s="86">
        <f>ROUND((SUM(BH125:BH418)),  2)</f>
        <v>0</v>
      </c>
      <c r="I38" s="96">
        <v>0.12</v>
      </c>
      <c r="J38" s="86">
        <f>0</f>
        <v>0</v>
      </c>
      <c r="L38" s="32"/>
    </row>
    <row r="39" spans="2:12" s="1" customFormat="1" ht="14.4" hidden="1" customHeight="1">
      <c r="B39" s="32"/>
      <c r="E39" s="27" t="s">
        <v>50</v>
      </c>
      <c r="F39" s="86">
        <f>ROUND((SUM(BI125:BI418)),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02.07 - Řad 1-3</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J125</f>
        <v>0</v>
      </c>
      <c r="L98" s="32"/>
      <c r="AU98" s="17" t="s">
        <v>273</v>
      </c>
    </row>
    <row r="99" spans="2:47" s="8" customFormat="1" ht="24.9" customHeight="1">
      <c r="B99" s="108"/>
      <c r="D99" s="109" t="s">
        <v>1476</v>
      </c>
      <c r="E99" s="110"/>
      <c r="F99" s="110"/>
      <c r="G99" s="110"/>
      <c r="H99" s="110"/>
      <c r="I99" s="110"/>
      <c r="J99" s="111">
        <f>J126</f>
        <v>0</v>
      </c>
      <c r="L99" s="108"/>
    </row>
    <row r="100" spans="2:47" s="9" customFormat="1" ht="19.95" customHeight="1">
      <c r="B100" s="112"/>
      <c r="D100" s="113" t="s">
        <v>1477</v>
      </c>
      <c r="E100" s="114"/>
      <c r="F100" s="114"/>
      <c r="G100" s="114"/>
      <c r="H100" s="114"/>
      <c r="I100" s="114"/>
      <c r="J100" s="115">
        <f>J127</f>
        <v>0</v>
      </c>
      <c r="L100" s="112"/>
    </row>
    <row r="101" spans="2:47" s="9" customFormat="1" ht="19.95" customHeight="1">
      <c r="B101" s="112"/>
      <c r="D101" s="113" t="s">
        <v>1479</v>
      </c>
      <c r="E101" s="114"/>
      <c r="F101" s="114"/>
      <c r="G101" s="114"/>
      <c r="H101" s="114"/>
      <c r="I101" s="114"/>
      <c r="J101" s="115">
        <f>J286</f>
        <v>0</v>
      </c>
      <c r="L101" s="112"/>
    </row>
    <row r="102" spans="2:47" s="9" customFormat="1" ht="19.95" customHeight="1">
      <c r="B102" s="112"/>
      <c r="D102" s="113" t="s">
        <v>2495</v>
      </c>
      <c r="E102" s="114"/>
      <c r="F102" s="114"/>
      <c r="G102" s="114"/>
      <c r="H102" s="114"/>
      <c r="I102" s="114"/>
      <c r="J102" s="115">
        <f>J293</f>
        <v>0</v>
      </c>
      <c r="L102" s="112"/>
    </row>
    <row r="103" spans="2:47" s="9" customFormat="1" ht="19.95" customHeight="1">
      <c r="B103" s="112"/>
      <c r="D103" s="113" t="s">
        <v>1481</v>
      </c>
      <c r="E103" s="114"/>
      <c r="F103" s="114"/>
      <c r="G103" s="114"/>
      <c r="H103" s="114"/>
      <c r="I103" s="114"/>
      <c r="J103" s="115">
        <f>J417</f>
        <v>0</v>
      </c>
      <c r="L103" s="112"/>
    </row>
    <row r="104" spans="2:47" s="1" customFormat="1" ht="21.75" customHeight="1">
      <c r="B104" s="32"/>
      <c r="L104" s="32"/>
    </row>
    <row r="105" spans="2:47" s="1" customFormat="1" ht="6.9" customHeight="1">
      <c r="B105" s="44"/>
      <c r="C105" s="45"/>
      <c r="D105" s="45"/>
      <c r="E105" s="45"/>
      <c r="F105" s="45"/>
      <c r="G105" s="45"/>
      <c r="H105" s="45"/>
      <c r="I105" s="45"/>
      <c r="J105" s="45"/>
      <c r="K105" s="45"/>
      <c r="L105" s="32"/>
    </row>
    <row r="109" spans="2:47" s="1" customFormat="1" ht="6.9" customHeight="1">
      <c r="B109" s="46"/>
      <c r="C109" s="47"/>
      <c r="D109" s="47"/>
      <c r="E109" s="47"/>
      <c r="F109" s="47"/>
      <c r="G109" s="47"/>
      <c r="H109" s="47"/>
      <c r="I109" s="47"/>
      <c r="J109" s="47"/>
      <c r="K109" s="47"/>
      <c r="L109" s="32"/>
    </row>
    <row r="110" spans="2:47" s="1" customFormat="1" ht="24.9" customHeight="1">
      <c r="B110" s="32"/>
      <c r="C110" s="21" t="s">
        <v>284</v>
      </c>
      <c r="L110" s="32"/>
    </row>
    <row r="111" spans="2:47" s="1" customFormat="1" ht="6.9" customHeight="1">
      <c r="B111" s="32"/>
      <c r="L111" s="32"/>
    </row>
    <row r="112" spans="2:47" s="1" customFormat="1" ht="12" customHeight="1">
      <c r="B112" s="32"/>
      <c r="C112" s="27" t="s">
        <v>16</v>
      </c>
      <c r="L112" s="32"/>
    </row>
    <row r="113" spans="2:65" s="1" customFormat="1" ht="16.5" customHeight="1">
      <c r="B113" s="32"/>
      <c r="E113" s="270" t="str">
        <f>E7</f>
        <v>TÁBOR - STOKLASNÁ LHOTA, VODOVOD A KANALIZACE</v>
      </c>
      <c r="F113" s="271"/>
      <c r="G113" s="271"/>
      <c r="H113" s="271"/>
      <c r="L113" s="32"/>
    </row>
    <row r="114" spans="2:65" ht="12" customHeight="1">
      <c r="B114" s="20"/>
      <c r="C114" s="27" t="s">
        <v>264</v>
      </c>
      <c r="L114" s="20"/>
    </row>
    <row r="115" spans="2:65" s="1" customFormat="1" ht="16.5" customHeight="1">
      <c r="B115" s="32"/>
      <c r="E115" s="270" t="s">
        <v>3631</v>
      </c>
      <c r="F115" s="269"/>
      <c r="G115" s="269"/>
      <c r="H115" s="269"/>
      <c r="L115" s="32"/>
    </row>
    <row r="116" spans="2:65" s="1" customFormat="1" ht="12" customHeight="1">
      <c r="B116" s="32"/>
      <c r="C116" s="27" t="s">
        <v>266</v>
      </c>
      <c r="L116" s="32"/>
    </row>
    <row r="117" spans="2:65" s="1" customFormat="1" ht="16.5" customHeight="1">
      <c r="B117" s="32"/>
      <c r="E117" s="247" t="str">
        <f>E11</f>
        <v>02.07 - Řad 1-3</v>
      </c>
      <c r="F117" s="269"/>
      <c r="G117" s="269"/>
      <c r="H117" s="269"/>
      <c r="L117" s="32"/>
    </row>
    <row r="118" spans="2:65" s="1" customFormat="1" ht="6.9" customHeight="1">
      <c r="B118" s="32"/>
      <c r="L118" s="32"/>
    </row>
    <row r="119" spans="2:65" s="1" customFormat="1" ht="12" customHeight="1">
      <c r="B119" s="32"/>
      <c r="C119" s="27" t="s">
        <v>20</v>
      </c>
      <c r="F119" s="25" t="str">
        <f>F14</f>
        <v>Stoklasná Lhota</v>
      </c>
      <c r="I119" s="27" t="s">
        <v>22</v>
      </c>
      <c r="J119" s="52" t="str">
        <f>IF(J14="","",J14)</f>
        <v>28. 4. 2025</v>
      </c>
      <c r="L119" s="32"/>
    </row>
    <row r="120" spans="2:65" s="1" customFormat="1" ht="6.9" customHeight="1">
      <c r="B120" s="32"/>
      <c r="L120" s="32"/>
    </row>
    <row r="121" spans="2:65" s="1" customFormat="1" ht="25.65" customHeight="1">
      <c r="B121" s="32"/>
      <c r="C121" s="27" t="s">
        <v>24</v>
      </c>
      <c r="F121" s="25" t="str">
        <f>E17</f>
        <v>Vodárenská společnost Táborsko s.r.o.</v>
      </c>
      <c r="I121" s="27" t="s">
        <v>32</v>
      </c>
      <c r="J121" s="30" t="str">
        <f>E23</f>
        <v>Aquaprocon s.r.o., Divize Praha</v>
      </c>
      <c r="L121" s="32"/>
    </row>
    <row r="122" spans="2:65" s="1" customFormat="1" ht="15.15" customHeight="1">
      <c r="B122" s="32"/>
      <c r="C122" s="27" t="s">
        <v>30</v>
      </c>
      <c r="F122" s="25" t="str">
        <f>IF(E20="","",E20)</f>
        <v>Vyplň údaj</v>
      </c>
      <c r="I122" s="27" t="s">
        <v>37</v>
      </c>
      <c r="J122" s="30" t="str">
        <f>E26</f>
        <v>Jaroslav Pelnář</v>
      </c>
      <c r="L122" s="32"/>
    </row>
    <row r="123" spans="2:65" s="1" customFormat="1" ht="10.35" customHeight="1">
      <c r="B123" s="32"/>
      <c r="L123" s="32"/>
    </row>
    <row r="124" spans="2:65" s="10" customFormat="1" ht="29.25" customHeight="1">
      <c r="B124" s="116"/>
      <c r="C124" s="117" t="s">
        <v>285</v>
      </c>
      <c r="D124" s="118" t="s">
        <v>66</v>
      </c>
      <c r="E124" s="118" t="s">
        <v>62</v>
      </c>
      <c r="F124" s="118" t="s">
        <v>63</v>
      </c>
      <c r="G124" s="118" t="s">
        <v>286</v>
      </c>
      <c r="H124" s="118" t="s">
        <v>287</v>
      </c>
      <c r="I124" s="118" t="s">
        <v>288</v>
      </c>
      <c r="J124" s="118" t="s">
        <v>271</v>
      </c>
      <c r="K124" s="119" t="s">
        <v>289</v>
      </c>
      <c r="L124" s="116"/>
      <c r="M124" s="59" t="s">
        <v>1</v>
      </c>
      <c r="N124" s="60" t="s">
        <v>45</v>
      </c>
      <c r="O124" s="60" t="s">
        <v>290</v>
      </c>
      <c r="P124" s="60" t="s">
        <v>291</v>
      </c>
      <c r="Q124" s="60" t="s">
        <v>292</v>
      </c>
      <c r="R124" s="60" t="s">
        <v>293</v>
      </c>
      <c r="S124" s="60" t="s">
        <v>294</v>
      </c>
      <c r="T124" s="61" t="s">
        <v>295</v>
      </c>
    </row>
    <row r="125" spans="2:65" s="1" customFormat="1" ht="22.95" customHeight="1">
      <c r="B125" s="32"/>
      <c r="C125" s="64" t="s">
        <v>296</v>
      </c>
      <c r="J125" s="120">
        <f>BK125</f>
        <v>0</v>
      </c>
      <c r="L125" s="32"/>
      <c r="M125" s="62"/>
      <c r="N125" s="53"/>
      <c r="O125" s="53"/>
      <c r="P125" s="121">
        <f>P126</f>
        <v>0</v>
      </c>
      <c r="Q125" s="53"/>
      <c r="R125" s="121">
        <f>R126</f>
        <v>8.720558500000001</v>
      </c>
      <c r="S125" s="53"/>
      <c r="T125" s="122">
        <f>T126</f>
        <v>0</v>
      </c>
      <c r="AT125" s="17" t="s">
        <v>80</v>
      </c>
      <c r="AU125" s="17" t="s">
        <v>273</v>
      </c>
      <c r="BK125" s="123">
        <f>BK126</f>
        <v>0</v>
      </c>
    </row>
    <row r="126" spans="2:65" s="11" customFormat="1" ht="25.95" customHeight="1">
      <c r="B126" s="124"/>
      <c r="D126" s="125" t="s">
        <v>80</v>
      </c>
      <c r="E126" s="126" t="s">
        <v>1482</v>
      </c>
      <c r="F126" s="126" t="s">
        <v>1483</v>
      </c>
      <c r="I126" s="127"/>
      <c r="J126" s="128">
        <f>BK126</f>
        <v>0</v>
      </c>
      <c r="L126" s="124"/>
      <c r="M126" s="129"/>
      <c r="P126" s="130">
        <f>P127+P286+P293+P417</f>
        <v>0</v>
      </c>
      <c r="R126" s="130">
        <f>R127+R286+R293+R417</f>
        <v>8.720558500000001</v>
      </c>
      <c r="T126" s="131">
        <f>T127+T286+T293+T417</f>
        <v>0</v>
      </c>
      <c r="AR126" s="125" t="s">
        <v>88</v>
      </c>
      <c r="AT126" s="132" t="s">
        <v>80</v>
      </c>
      <c r="AU126" s="132" t="s">
        <v>81</v>
      </c>
      <c r="AY126" s="125" t="s">
        <v>299</v>
      </c>
      <c r="BK126" s="133">
        <f>BK127+BK286+BK293+BK417</f>
        <v>0</v>
      </c>
    </row>
    <row r="127" spans="2:65" s="11" customFormat="1" ht="22.95" customHeight="1">
      <c r="B127" s="124"/>
      <c r="D127" s="125" t="s">
        <v>80</v>
      </c>
      <c r="E127" s="134" t="s">
        <v>88</v>
      </c>
      <c r="F127" s="134" t="s">
        <v>1448</v>
      </c>
      <c r="I127" s="127"/>
      <c r="J127" s="135">
        <f>BK127</f>
        <v>0</v>
      </c>
      <c r="L127" s="124"/>
      <c r="M127" s="129"/>
      <c r="P127" s="130">
        <f>SUM(P128:P285)</f>
        <v>0</v>
      </c>
      <c r="R127" s="130">
        <f>SUM(R128:R285)</f>
        <v>7.9271475000000002</v>
      </c>
      <c r="T127" s="131">
        <f>SUM(T128:T285)</f>
        <v>0</v>
      </c>
      <c r="AR127" s="125" t="s">
        <v>88</v>
      </c>
      <c r="AT127" s="132" t="s">
        <v>80</v>
      </c>
      <c r="AU127" s="132" t="s">
        <v>88</v>
      </c>
      <c r="AY127" s="125" t="s">
        <v>299</v>
      </c>
      <c r="BK127" s="133">
        <f>SUM(BK128:BK285)</f>
        <v>0</v>
      </c>
    </row>
    <row r="128" spans="2:65" s="1" customFormat="1" ht="24.15" customHeight="1">
      <c r="B128" s="32"/>
      <c r="C128" s="136" t="s">
        <v>88</v>
      </c>
      <c r="D128" s="136" t="s">
        <v>302</v>
      </c>
      <c r="E128" s="137" t="s">
        <v>1484</v>
      </c>
      <c r="F128" s="138" t="s">
        <v>1485</v>
      </c>
      <c r="G128" s="139" t="s">
        <v>1486</v>
      </c>
      <c r="H128" s="140">
        <v>28</v>
      </c>
      <c r="I128" s="141"/>
      <c r="J128" s="142">
        <f>ROUND(I128*H128,2)</f>
        <v>0</v>
      </c>
      <c r="K128" s="138" t="s">
        <v>3585</v>
      </c>
      <c r="L128" s="32"/>
      <c r="M128" s="143" t="s">
        <v>1</v>
      </c>
      <c r="N128" s="144" t="s">
        <v>46</v>
      </c>
      <c r="P128" s="145">
        <f>O128*H128</f>
        <v>0</v>
      </c>
      <c r="Q128" s="145">
        <v>3.0000000000000001E-5</v>
      </c>
      <c r="R128" s="145">
        <f>Q128*H128</f>
        <v>8.4000000000000003E-4</v>
      </c>
      <c r="S128" s="145">
        <v>0</v>
      </c>
      <c r="T128" s="146">
        <f>S128*H128</f>
        <v>0</v>
      </c>
      <c r="AR128" s="147" t="s">
        <v>318</v>
      </c>
      <c r="AT128" s="147" t="s">
        <v>302</v>
      </c>
      <c r="AU128" s="147" t="s">
        <v>90</v>
      </c>
      <c r="AY128" s="17" t="s">
        <v>299</v>
      </c>
      <c r="BE128" s="148">
        <f>IF(N128="základní",J128,0)</f>
        <v>0</v>
      </c>
      <c r="BF128" s="148">
        <f>IF(N128="snížená",J128,0)</f>
        <v>0</v>
      </c>
      <c r="BG128" s="148">
        <f>IF(N128="zákl. přenesená",J128,0)</f>
        <v>0</v>
      </c>
      <c r="BH128" s="148">
        <f>IF(N128="sníž. přenesená",J128,0)</f>
        <v>0</v>
      </c>
      <c r="BI128" s="148">
        <f>IF(N128="nulová",J128,0)</f>
        <v>0</v>
      </c>
      <c r="BJ128" s="17" t="s">
        <v>88</v>
      </c>
      <c r="BK128" s="148">
        <f>ROUND(I128*H128,2)</f>
        <v>0</v>
      </c>
      <c r="BL128" s="17" t="s">
        <v>318</v>
      </c>
      <c r="BM128" s="147" t="s">
        <v>4602</v>
      </c>
    </row>
    <row r="129" spans="2:65" s="1" customFormat="1" ht="19.2">
      <c r="B129" s="32"/>
      <c r="D129" s="149" t="s">
        <v>308</v>
      </c>
      <c r="F129" s="150" t="s">
        <v>3889</v>
      </c>
      <c r="I129" s="151"/>
      <c r="L129" s="32"/>
      <c r="M129" s="152"/>
      <c r="T129" s="56"/>
      <c r="AT129" s="17" t="s">
        <v>308</v>
      </c>
      <c r="AU129" s="17" t="s">
        <v>90</v>
      </c>
    </row>
    <row r="130" spans="2:65" s="12" customFormat="1">
      <c r="B130" s="170"/>
      <c r="D130" s="149" t="s">
        <v>1489</v>
      </c>
      <c r="E130" s="171" t="s">
        <v>1</v>
      </c>
      <c r="F130" s="172" t="s">
        <v>3890</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4603</v>
      </c>
      <c r="H131" s="179">
        <v>10</v>
      </c>
      <c r="I131" s="180"/>
      <c r="L131" s="176"/>
      <c r="M131" s="181"/>
      <c r="T131" s="182"/>
      <c r="AT131" s="177" t="s">
        <v>1489</v>
      </c>
      <c r="AU131" s="177" t="s">
        <v>90</v>
      </c>
      <c r="AV131" s="13" t="s">
        <v>90</v>
      </c>
      <c r="AW131" s="13" t="s">
        <v>36</v>
      </c>
      <c r="AX131" s="13" t="s">
        <v>81</v>
      </c>
      <c r="AY131" s="177" t="s">
        <v>299</v>
      </c>
    </row>
    <row r="132" spans="2:65" s="13" customFormat="1">
      <c r="B132" s="176"/>
      <c r="D132" s="149" t="s">
        <v>1489</v>
      </c>
      <c r="E132" s="177" t="s">
        <v>1</v>
      </c>
      <c r="F132" s="178" t="s">
        <v>4604</v>
      </c>
      <c r="H132" s="179">
        <v>0.4</v>
      </c>
      <c r="I132" s="180"/>
      <c r="L132" s="176"/>
      <c r="M132" s="181"/>
      <c r="T132" s="182"/>
      <c r="AT132" s="177" t="s">
        <v>1489</v>
      </c>
      <c r="AU132" s="177" t="s">
        <v>90</v>
      </c>
      <c r="AV132" s="13" t="s">
        <v>90</v>
      </c>
      <c r="AW132" s="13" t="s">
        <v>36</v>
      </c>
      <c r="AX132" s="13" t="s">
        <v>81</v>
      </c>
      <c r="AY132" s="177" t="s">
        <v>299</v>
      </c>
    </row>
    <row r="133" spans="2:65" s="12" customFormat="1">
      <c r="B133" s="170"/>
      <c r="D133" s="149" t="s">
        <v>1489</v>
      </c>
      <c r="E133" s="171" t="s">
        <v>1</v>
      </c>
      <c r="F133" s="172" t="s">
        <v>4605</v>
      </c>
      <c r="H133" s="171" t="s">
        <v>1</v>
      </c>
      <c r="I133" s="173"/>
      <c r="L133" s="170"/>
      <c r="M133" s="174"/>
      <c r="T133" s="175"/>
      <c r="AT133" s="171" t="s">
        <v>1489</v>
      </c>
      <c r="AU133" s="171" t="s">
        <v>90</v>
      </c>
      <c r="AV133" s="12" t="s">
        <v>88</v>
      </c>
      <c r="AW133" s="12" t="s">
        <v>36</v>
      </c>
      <c r="AX133" s="12" t="s">
        <v>81</v>
      </c>
      <c r="AY133" s="171" t="s">
        <v>299</v>
      </c>
    </row>
    <row r="134" spans="2:65" s="15" customFormat="1">
      <c r="B134" s="190"/>
      <c r="D134" s="149" t="s">
        <v>1489</v>
      </c>
      <c r="E134" s="191" t="s">
        <v>1</v>
      </c>
      <c r="F134" s="192" t="s">
        <v>1549</v>
      </c>
      <c r="H134" s="193">
        <v>10.4</v>
      </c>
      <c r="I134" s="194"/>
      <c r="L134" s="190"/>
      <c r="M134" s="195"/>
      <c r="T134" s="196"/>
      <c r="AT134" s="191" t="s">
        <v>1489</v>
      </c>
      <c r="AU134" s="191" t="s">
        <v>90</v>
      </c>
      <c r="AV134" s="15" t="s">
        <v>298</v>
      </c>
      <c r="AW134" s="15" t="s">
        <v>36</v>
      </c>
      <c r="AX134" s="15" t="s">
        <v>81</v>
      </c>
      <c r="AY134" s="191" t="s">
        <v>299</v>
      </c>
    </row>
    <row r="135" spans="2:65" s="13" customFormat="1">
      <c r="B135" s="176"/>
      <c r="D135" s="149" t="s">
        <v>1489</v>
      </c>
      <c r="E135" s="177" t="s">
        <v>1</v>
      </c>
      <c r="F135" s="178" t="s">
        <v>4606</v>
      </c>
      <c r="H135" s="179">
        <v>28</v>
      </c>
      <c r="I135" s="180"/>
      <c r="L135" s="176"/>
      <c r="M135" s="181"/>
      <c r="T135" s="182"/>
      <c r="AT135" s="177" t="s">
        <v>1489</v>
      </c>
      <c r="AU135" s="177" t="s">
        <v>90</v>
      </c>
      <c r="AV135" s="13" t="s">
        <v>90</v>
      </c>
      <c r="AW135" s="13" t="s">
        <v>36</v>
      </c>
      <c r="AX135" s="13" t="s">
        <v>81</v>
      </c>
      <c r="AY135" s="177" t="s">
        <v>299</v>
      </c>
    </row>
    <row r="136" spans="2:65" s="15" customFormat="1">
      <c r="B136" s="190"/>
      <c r="D136" s="149" t="s">
        <v>1489</v>
      </c>
      <c r="E136" s="191" t="s">
        <v>1</v>
      </c>
      <c r="F136" s="192" t="s">
        <v>1549</v>
      </c>
      <c r="H136" s="193">
        <v>28</v>
      </c>
      <c r="I136" s="194"/>
      <c r="L136" s="190"/>
      <c r="M136" s="195"/>
      <c r="T136" s="196"/>
      <c r="AT136" s="191" t="s">
        <v>1489</v>
      </c>
      <c r="AU136" s="191" t="s">
        <v>90</v>
      </c>
      <c r="AV136" s="15" t="s">
        <v>298</v>
      </c>
      <c r="AW136" s="15" t="s">
        <v>36</v>
      </c>
      <c r="AX136" s="15" t="s">
        <v>88</v>
      </c>
      <c r="AY136" s="191" t="s">
        <v>299</v>
      </c>
    </row>
    <row r="137" spans="2:65" s="1" customFormat="1" ht="24.15" customHeight="1">
      <c r="B137" s="32"/>
      <c r="C137" s="136" t="s">
        <v>90</v>
      </c>
      <c r="D137" s="136" t="s">
        <v>302</v>
      </c>
      <c r="E137" s="137" t="s">
        <v>1497</v>
      </c>
      <c r="F137" s="138" t="s">
        <v>1498</v>
      </c>
      <c r="G137" s="139" t="s">
        <v>1499</v>
      </c>
      <c r="H137" s="140">
        <v>7</v>
      </c>
      <c r="I137" s="141"/>
      <c r="J137" s="142">
        <f>ROUND(I137*H137,2)</f>
        <v>0</v>
      </c>
      <c r="K137" s="138" t="s">
        <v>3585</v>
      </c>
      <c r="L137" s="32"/>
      <c r="M137" s="143" t="s">
        <v>1</v>
      </c>
      <c r="N137" s="144" t="s">
        <v>46</v>
      </c>
      <c r="P137" s="145">
        <f>O137*H137</f>
        <v>0</v>
      </c>
      <c r="Q137" s="145">
        <v>0</v>
      </c>
      <c r="R137" s="145">
        <f>Q137*H137</f>
        <v>0</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4607</v>
      </c>
    </row>
    <row r="138" spans="2:65" s="12" customFormat="1">
      <c r="B138" s="170"/>
      <c r="D138" s="149" t="s">
        <v>1489</v>
      </c>
      <c r="E138" s="171" t="s">
        <v>1</v>
      </c>
      <c r="F138" s="172" t="s">
        <v>3890</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4603</v>
      </c>
      <c r="H139" s="179">
        <v>10</v>
      </c>
      <c r="I139" s="180"/>
      <c r="L139" s="176"/>
      <c r="M139" s="181"/>
      <c r="T139" s="182"/>
      <c r="AT139" s="177" t="s">
        <v>1489</v>
      </c>
      <c r="AU139" s="177" t="s">
        <v>90</v>
      </c>
      <c r="AV139" s="13" t="s">
        <v>90</v>
      </c>
      <c r="AW139" s="13" t="s">
        <v>36</v>
      </c>
      <c r="AX139" s="13" t="s">
        <v>81</v>
      </c>
      <c r="AY139" s="177" t="s">
        <v>299</v>
      </c>
    </row>
    <row r="140" spans="2:65" s="13" customFormat="1">
      <c r="B140" s="176"/>
      <c r="D140" s="149" t="s">
        <v>1489</v>
      </c>
      <c r="E140" s="177" t="s">
        <v>1</v>
      </c>
      <c r="F140" s="178" t="s">
        <v>4604</v>
      </c>
      <c r="H140" s="179">
        <v>0.4</v>
      </c>
      <c r="I140" s="180"/>
      <c r="L140" s="176"/>
      <c r="M140" s="181"/>
      <c r="T140" s="182"/>
      <c r="AT140" s="177" t="s">
        <v>1489</v>
      </c>
      <c r="AU140" s="177" t="s">
        <v>90</v>
      </c>
      <c r="AV140" s="13" t="s">
        <v>90</v>
      </c>
      <c r="AW140" s="13" t="s">
        <v>36</v>
      </c>
      <c r="AX140" s="13" t="s">
        <v>81</v>
      </c>
      <c r="AY140" s="177" t="s">
        <v>299</v>
      </c>
    </row>
    <row r="141" spans="2:65" s="15" customFormat="1">
      <c r="B141" s="190"/>
      <c r="D141" s="149" t="s">
        <v>1489</v>
      </c>
      <c r="E141" s="191" t="s">
        <v>1</v>
      </c>
      <c r="F141" s="192" t="s">
        <v>1549</v>
      </c>
      <c r="H141" s="193">
        <v>10.4</v>
      </c>
      <c r="I141" s="194"/>
      <c r="L141" s="190"/>
      <c r="M141" s="195"/>
      <c r="T141" s="196"/>
      <c r="AT141" s="191" t="s">
        <v>1489</v>
      </c>
      <c r="AU141" s="191" t="s">
        <v>90</v>
      </c>
      <c r="AV141" s="15" t="s">
        <v>298</v>
      </c>
      <c r="AW141" s="15" t="s">
        <v>36</v>
      </c>
      <c r="AX141" s="15" t="s">
        <v>81</v>
      </c>
      <c r="AY141" s="191" t="s">
        <v>299</v>
      </c>
    </row>
    <row r="142" spans="2:65" s="13" customFormat="1">
      <c r="B142" s="176"/>
      <c r="D142" s="149" t="s">
        <v>1489</v>
      </c>
      <c r="E142" s="177" t="s">
        <v>1</v>
      </c>
      <c r="F142" s="178" t="s">
        <v>4608</v>
      </c>
      <c r="H142" s="179">
        <v>7</v>
      </c>
      <c r="I142" s="180"/>
      <c r="L142" s="176"/>
      <c r="M142" s="181"/>
      <c r="T142" s="182"/>
      <c r="AT142" s="177" t="s">
        <v>1489</v>
      </c>
      <c r="AU142" s="177" t="s">
        <v>90</v>
      </c>
      <c r="AV142" s="13" t="s">
        <v>90</v>
      </c>
      <c r="AW142" s="13" t="s">
        <v>36</v>
      </c>
      <c r="AX142" s="13" t="s">
        <v>81</v>
      </c>
      <c r="AY142" s="177" t="s">
        <v>299</v>
      </c>
    </row>
    <row r="143" spans="2:65" s="15" customFormat="1">
      <c r="B143" s="190"/>
      <c r="D143" s="149" t="s">
        <v>1489</v>
      </c>
      <c r="E143" s="191" t="s">
        <v>1</v>
      </c>
      <c r="F143" s="192" t="s">
        <v>1549</v>
      </c>
      <c r="H143" s="193">
        <v>7</v>
      </c>
      <c r="I143" s="194"/>
      <c r="L143" s="190"/>
      <c r="M143" s="195"/>
      <c r="T143" s="196"/>
      <c r="AT143" s="191" t="s">
        <v>1489</v>
      </c>
      <c r="AU143" s="191" t="s">
        <v>90</v>
      </c>
      <c r="AV143" s="15" t="s">
        <v>298</v>
      </c>
      <c r="AW143" s="15" t="s">
        <v>36</v>
      </c>
      <c r="AX143" s="15" t="s">
        <v>88</v>
      </c>
      <c r="AY143" s="191" t="s">
        <v>299</v>
      </c>
    </row>
    <row r="144" spans="2:65" s="1" customFormat="1" ht="24.15" customHeight="1">
      <c r="B144" s="32"/>
      <c r="C144" s="136" t="s">
        <v>298</v>
      </c>
      <c r="D144" s="136" t="s">
        <v>302</v>
      </c>
      <c r="E144" s="137" t="s">
        <v>2004</v>
      </c>
      <c r="F144" s="138" t="s">
        <v>2005</v>
      </c>
      <c r="G144" s="139" t="s">
        <v>647</v>
      </c>
      <c r="H144" s="140">
        <v>1.1000000000000001</v>
      </c>
      <c r="I144" s="141"/>
      <c r="J144" s="142">
        <f>ROUND(I144*H144,2)</f>
        <v>0</v>
      </c>
      <c r="K144" s="138" t="s">
        <v>3585</v>
      </c>
      <c r="L144" s="32"/>
      <c r="M144" s="143" t="s">
        <v>1</v>
      </c>
      <c r="N144" s="144" t="s">
        <v>46</v>
      </c>
      <c r="P144" s="145">
        <f>O144*H144</f>
        <v>0</v>
      </c>
      <c r="Q144" s="145">
        <v>1.068E-2</v>
      </c>
      <c r="R144" s="145">
        <f>Q144*H144</f>
        <v>1.1748000000000001E-2</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4609</v>
      </c>
    </row>
    <row r="145" spans="2:65" s="12" customFormat="1">
      <c r="B145" s="170"/>
      <c r="D145" s="149" t="s">
        <v>1489</v>
      </c>
      <c r="E145" s="171" t="s">
        <v>1</v>
      </c>
      <c r="F145" s="172" t="s">
        <v>4610</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E146" s="177" t="s">
        <v>1</v>
      </c>
      <c r="F146" s="178" t="s">
        <v>4611</v>
      </c>
      <c r="H146" s="179">
        <v>1.1000000000000001</v>
      </c>
      <c r="I146" s="180"/>
      <c r="L146" s="176"/>
      <c r="M146" s="181"/>
      <c r="T146" s="182"/>
      <c r="AT146" s="177" t="s">
        <v>1489</v>
      </c>
      <c r="AU146" s="177" t="s">
        <v>90</v>
      </c>
      <c r="AV146" s="13" t="s">
        <v>90</v>
      </c>
      <c r="AW146" s="13" t="s">
        <v>36</v>
      </c>
      <c r="AX146" s="13" t="s">
        <v>81</v>
      </c>
      <c r="AY146" s="177" t="s">
        <v>299</v>
      </c>
    </row>
    <row r="147" spans="2:65" s="14" customFormat="1">
      <c r="B147" s="183"/>
      <c r="D147" s="149" t="s">
        <v>1489</v>
      </c>
      <c r="E147" s="184" t="s">
        <v>1</v>
      </c>
      <c r="F147" s="185" t="s">
        <v>1496</v>
      </c>
      <c r="H147" s="186">
        <v>1.1000000000000001</v>
      </c>
      <c r="I147" s="187"/>
      <c r="L147" s="183"/>
      <c r="M147" s="188"/>
      <c r="T147" s="189"/>
      <c r="AT147" s="184" t="s">
        <v>1489</v>
      </c>
      <c r="AU147" s="184" t="s">
        <v>90</v>
      </c>
      <c r="AV147" s="14" t="s">
        <v>318</v>
      </c>
      <c r="AW147" s="14" t="s">
        <v>36</v>
      </c>
      <c r="AX147" s="14" t="s">
        <v>88</v>
      </c>
      <c r="AY147" s="184" t="s">
        <v>299</v>
      </c>
    </row>
    <row r="148" spans="2:65" s="1" customFormat="1" ht="24.15" customHeight="1">
      <c r="B148" s="32"/>
      <c r="C148" s="136" t="s">
        <v>318</v>
      </c>
      <c r="D148" s="136" t="s">
        <v>302</v>
      </c>
      <c r="E148" s="137" t="s">
        <v>1502</v>
      </c>
      <c r="F148" s="138" t="s">
        <v>3897</v>
      </c>
      <c r="G148" s="139" t="s">
        <v>647</v>
      </c>
      <c r="H148" s="140">
        <v>1.1000000000000001</v>
      </c>
      <c r="I148" s="141"/>
      <c r="J148" s="142">
        <f>ROUND(I148*H148,2)</f>
        <v>0</v>
      </c>
      <c r="K148" s="138" t="s">
        <v>3585</v>
      </c>
      <c r="L148" s="32"/>
      <c r="M148" s="143" t="s">
        <v>1</v>
      </c>
      <c r="N148" s="144" t="s">
        <v>46</v>
      </c>
      <c r="P148" s="145">
        <f>O148*H148</f>
        <v>0</v>
      </c>
      <c r="Q148" s="145">
        <v>1.269E-2</v>
      </c>
      <c r="R148" s="145">
        <f>Q148*H148</f>
        <v>1.3959000000000001E-2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4612</v>
      </c>
    </row>
    <row r="149" spans="2:65" s="12" customFormat="1">
      <c r="B149" s="170"/>
      <c r="D149" s="149" t="s">
        <v>1489</v>
      </c>
      <c r="E149" s="171" t="s">
        <v>1</v>
      </c>
      <c r="F149" s="172" t="s">
        <v>4610</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E150" s="177" t="s">
        <v>1</v>
      </c>
      <c r="F150" s="178" t="s">
        <v>4611</v>
      </c>
      <c r="H150" s="179">
        <v>1.1000000000000001</v>
      </c>
      <c r="I150" s="180"/>
      <c r="L150" s="176"/>
      <c r="M150" s="181"/>
      <c r="T150" s="182"/>
      <c r="AT150" s="177" t="s">
        <v>1489</v>
      </c>
      <c r="AU150" s="177" t="s">
        <v>90</v>
      </c>
      <c r="AV150" s="13" t="s">
        <v>90</v>
      </c>
      <c r="AW150" s="13" t="s">
        <v>36</v>
      </c>
      <c r="AX150" s="13" t="s">
        <v>81</v>
      </c>
      <c r="AY150" s="177" t="s">
        <v>299</v>
      </c>
    </row>
    <row r="151" spans="2:65" s="14" customFormat="1">
      <c r="B151" s="183"/>
      <c r="D151" s="149" t="s">
        <v>1489</v>
      </c>
      <c r="E151" s="184" t="s">
        <v>1</v>
      </c>
      <c r="F151" s="185" t="s">
        <v>1496</v>
      </c>
      <c r="H151" s="186">
        <v>1.1000000000000001</v>
      </c>
      <c r="I151" s="187"/>
      <c r="L151" s="183"/>
      <c r="M151" s="188"/>
      <c r="T151" s="189"/>
      <c r="AT151" s="184" t="s">
        <v>1489</v>
      </c>
      <c r="AU151" s="184" t="s">
        <v>90</v>
      </c>
      <c r="AV151" s="14" t="s">
        <v>318</v>
      </c>
      <c r="AW151" s="14" t="s">
        <v>36</v>
      </c>
      <c r="AX151" s="14" t="s">
        <v>88</v>
      </c>
      <c r="AY151" s="184" t="s">
        <v>299</v>
      </c>
    </row>
    <row r="152" spans="2:65" s="1" customFormat="1" ht="24.15" customHeight="1">
      <c r="B152" s="32"/>
      <c r="C152" s="136" t="s">
        <v>323</v>
      </c>
      <c r="D152" s="136" t="s">
        <v>302</v>
      </c>
      <c r="E152" s="137" t="s">
        <v>3904</v>
      </c>
      <c r="F152" s="138" t="s">
        <v>1572</v>
      </c>
      <c r="G152" s="139" t="s">
        <v>1520</v>
      </c>
      <c r="H152" s="140">
        <v>8.5250000000000004</v>
      </c>
      <c r="I152" s="141"/>
      <c r="J152" s="142">
        <f>ROUND(I152*H152,2)</f>
        <v>0</v>
      </c>
      <c r="K152" s="138" t="s">
        <v>3585</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4613</v>
      </c>
    </row>
    <row r="153" spans="2:65" s="12" customFormat="1">
      <c r="B153" s="170"/>
      <c r="D153" s="149" t="s">
        <v>1489</v>
      </c>
      <c r="E153" s="171" t="s">
        <v>1</v>
      </c>
      <c r="F153" s="172" t="s">
        <v>4610</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E154" s="177" t="s">
        <v>1</v>
      </c>
      <c r="F154" s="178" t="s">
        <v>4614</v>
      </c>
      <c r="H154" s="179">
        <v>8.5250000000000004</v>
      </c>
      <c r="I154" s="180"/>
      <c r="L154" s="176"/>
      <c r="M154" s="181"/>
      <c r="T154" s="182"/>
      <c r="AT154" s="177" t="s">
        <v>1489</v>
      </c>
      <c r="AU154" s="177" t="s">
        <v>90</v>
      </c>
      <c r="AV154" s="13" t="s">
        <v>90</v>
      </c>
      <c r="AW154" s="13" t="s">
        <v>36</v>
      </c>
      <c r="AX154" s="13" t="s">
        <v>81</v>
      </c>
      <c r="AY154" s="177" t="s">
        <v>299</v>
      </c>
    </row>
    <row r="155" spans="2:65" s="14" customFormat="1">
      <c r="B155" s="183"/>
      <c r="D155" s="149" t="s">
        <v>1489</v>
      </c>
      <c r="E155" s="184" t="s">
        <v>1</v>
      </c>
      <c r="F155" s="185" t="s">
        <v>1496</v>
      </c>
      <c r="H155" s="186">
        <v>8.5250000000000004</v>
      </c>
      <c r="I155" s="187"/>
      <c r="L155" s="183"/>
      <c r="M155" s="188"/>
      <c r="T155" s="189"/>
      <c r="AT155" s="184" t="s">
        <v>1489</v>
      </c>
      <c r="AU155" s="184" t="s">
        <v>90</v>
      </c>
      <c r="AV155" s="14" t="s">
        <v>318</v>
      </c>
      <c r="AW155" s="14" t="s">
        <v>36</v>
      </c>
      <c r="AX155" s="14" t="s">
        <v>88</v>
      </c>
      <c r="AY155" s="184" t="s">
        <v>299</v>
      </c>
    </row>
    <row r="156" spans="2:65" s="1" customFormat="1" ht="33" customHeight="1">
      <c r="B156" s="32"/>
      <c r="C156" s="136" t="s">
        <v>328</v>
      </c>
      <c r="D156" s="136" t="s">
        <v>302</v>
      </c>
      <c r="E156" s="137" t="s">
        <v>1803</v>
      </c>
      <c r="F156" s="138" t="s">
        <v>1804</v>
      </c>
      <c r="G156" s="139" t="s">
        <v>1520</v>
      </c>
      <c r="H156" s="140">
        <v>4.1180000000000003</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4615</v>
      </c>
    </row>
    <row r="157" spans="2:65" s="12" customFormat="1">
      <c r="B157" s="170"/>
      <c r="D157" s="149" t="s">
        <v>1489</v>
      </c>
      <c r="E157" s="171" t="s">
        <v>1</v>
      </c>
      <c r="F157" s="172" t="s">
        <v>3910</v>
      </c>
      <c r="H157" s="171" t="s">
        <v>1</v>
      </c>
      <c r="I157" s="173"/>
      <c r="L157" s="170"/>
      <c r="M157" s="174"/>
      <c r="T157" s="175"/>
      <c r="AT157" s="171" t="s">
        <v>1489</v>
      </c>
      <c r="AU157" s="171" t="s">
        <v>90</v>
      </c>
      <c r="AV157" s="12" t="s">
        <v>88</v>
      </c>
      <c r="AW157" s="12" t="s">
        <v>36</v>
      </c>
      <c r="AX157" s="12" t="s">
        <v>81</v>
      </c>
      <c r="AY157" s="171" t="s">
        <v>299</v>
      </c>
    </row>
    <row r="158" spans="2:65" s="12" customFormat="1">
      <c r="B158" s="170"/>
      <c r="D158" s="149" t="s">
        <v>1489</v>
      </c>
      <c r="E158" s="171" t="s">
        <v>1</v>
      </c>
      <c r="F158" s="172" t="s">
        <v>3911</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E159" s="177" t="s">
        <v>1</v>
      </c>
      <c r="F159" s="178" t="s">
        <v>4616</v>
      </c>
      <c r="H159" s="179">
        <v>4.1180000000000003</v>
      </c>
      <c r="I159" s="180"/>
      <c r="L159" s="176"/>
      <c r="M159" s="181"/>
      <c r="T159" s="182"/>
      <c r="AT159" s="177" t="s">
        <v>1489</v>
      </c>
      <c r="AU159" s="177" t="s">
        <v>90</v>
      </c>
      <c r="AV159" s="13" t="s">
        <v>90</v>
      </c>
      <c r="AW159" s="13" t="s">
        <v>36</v>
      </c>
      <c r="AX159" s="13" t="s">
        <v>81</v>
      </c>
      <c r="AY159" s="177" t="s">
        <v>299</v>
      </c>
    </row>
    <row r="160" spans="2:65" s="14" customFormat="1">
      <c r="B160" s="183"/>
      <c r="D160" s="149" t="s">
        <v>1489</v>
      </c>
      <c r="E160" s="184" t="s">
        <v>1</v>
      </c>
      <c r="F160" s="185" t="s">
        <v>1496</v>
      </c>
      <c r="H160" s="186">
        <v>4.1180000000000003</v>
      </c>
      <c r="I160" s="187"/>
      <c r="L160" s="183"/>
      <c r="M160" s="188"/>
      <c r="T160" s="189"/>
      <c r="AT160" s="184" t="s">
        <v>1489</v>
      </c>
      <c r="AU160" s="184" t="s">
        <v>90</v>
      </c>
      <c r="AV160" s="14" t="s">
        <v>318</v>
      </c>
      <c r="AW160" s="14" t="s">
        <v>36</v>
      </c>
      <c r="AX160" s="14" t="s">
        <v>88</v>
      </c>
      <c r="AY160" s="184" t="s">
        <v>299</v>
      </c>
    </row>
    <row r="161" spans="2:65" s="1" customFormat="1" ht="33" customHeight="1">
      <c r="B161" s="32"/>
      <c r="C161" s="136" t="s">
        <v>333</v>
      </c>
      <c r="D161" s="136" t="s">
        <v>302</v>
      </c>
      <c r="E161" s="137" t="s">
        <v>1811</v>
      </c>
      <c r="F161" s="138" t="s">
        <v>1812</v>
      </c>
      <c r="G161" s="139" t="s">
        <v>1520</v>
      </c>
      <c r="H161" s="140">
        <v>1.153</v>
      </c>
      <c r="I161" s="141"/>
      <c r="J161" s="142">
        <f>ROUND(I161*H161,2)</f>
        <v>0</v>
      </c>
      <c r="K161" s="138" t="s">
        <v>3585</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4617</v>
      </c>
    </row>
    <row r="162" spans="2:65" s="12" customFormat="1">
      <c r="B162" s="170"/>
      <c r="D162" s="149" t="s">
        <v>1489</v>
      </c>
      <c r="E162" s="171" t="s">
        <v>1</v>
      </c>
      <c r="F162" s="172" t="s">
        <v>4610</v>
      </c>
      <c r="H162" s="171" t="s">
        <v>1</v>
      </c>
      <c r="I162" s="173"/>
      <c r="L162" s="170"/>
      <c r="M162" s="174"/>
      <c r="T162" s="175"/>
      <c r="AT162" s="171" t="s">
        <v>1489</v>
      </c>
      <c r="AU162" s="171" t="s">
        <v>90</v>
      </c>
      <c r="AV162" s="12" t="s">
        <v>88</v>
      </c>
      <c r="AW162" s="12" t="s">
        <v>36</v>
      </c>
      <c r="AX162" s="12" t="s">
        <v>81</v>
      </c>
      <c r="AY162" s="171" t="s">
        <v>299</v>
      </c>
    </row>
    <row r="163" spans="2:65" s="12" customFormat="1">
      <c r="B163" s="170"/>
      <c r="D163" s="149" t="s">
        <v>1489</v>
      </c>
      <c r="E163" s="171" t="s">
        <v>1</v>
      </c>
      <c r="F163" s="172" t="s">
        <v>3921</v>
      </c>
      <c r="H163" s="171" t="s">
        <v>1</v>
      </c>
      <c r="I163" s="173"/>
      <c r="L163" s="170"/>
      <c r="M163" s="174"/>
      <c r="T163" s="175"/>
      <c r="AT163" s="171" t="s">
        <v>1489</v>
      </c>
      <c r="AU163" s="171" t="s">
        <v>90</v>
      </c>
      <c r="AV163" s="12" t="s">
        <v>88</v>
      </c>
      <c r="AW163" s="12" t="s">
        <v>36</v>
      </c>
      <c r="AX163" s="12" t="s">
        <v>81</v>
      </c>
      <c r="AY163" s="171" t="s">
        <v>299</v>
      </c>
    </row>
    <row r="164" spans="2:65" s="12" customFormat="1">
      <c r="B164" s="170"/>
      <c r="D164" s="149" t="s">
        <v>1489</v>
      </c>
      <c r="E164" s="171" t="s">
        <v>1</v>
      </c>
      <c r="F164" s="172" t="s">
        <v>3915</v>
      </c>
      <c r="H164" s="171" t="s">
        <v>1</v>
      </c>
      <c r="I164" s="173"/>
      <c r="L164" s="170"/>
      <c r="M164" s="174"/>
      <c r="T164" s="175"/>
      <c r="AT164" s="171" t="s">
        <v>1489</v>
      </c>
      <c r="AU164" s="171" t="s">
        <v>90</v>
      </c>
      <c r="AV164" s="12" t="s">
        <v>88</v>
      </c>
      <c r="AW164" s="12" t="s">
        <v>36</v>
      </c>
      <c r="AX164" s="12" t="s">
        <v>81</v>
      </c>
      <c r="AY164" s="171" t="s">
        <v>299</v>
      </c>
    </row>
    <row r="165" spans="2:65" s="13" customFormat="1" ht="20.399999999999999">
      <c r="B165" s="176"/>
      <c r="D165" s="149" t="s">
        <v>1489</v>
      </c>
      <c r="E165" s="177" t="s">
        <v>1</v>
      </c>
      <c r="F165" s="178" t="s">
        <v>4618</v>
      </c>
      <c r="H165" s="179">
        <v>16.472999999999999</v>
      </c>
      <c r="I165" s="180"/>
      <c r="L165" s="176"/>
      <c r="M165" s="181"/>
      <c r="T165" s="182"/>
      <c r="AT165" s="177" t="s">
        <v>1489</v>
      </c>
      <c r="AU165" s="177" t="s">
        <v>90</v>
      </c>
      <c r="AV165" s="13" t="s">
        <v>90</v>
      </c>
      <c r="AW165" s="13" t="s">
        <v>36</v>
      </c>
      <c r="AX165" s="13" t="s">
        <v>81</v>
      </c>
      <c r="AY165" s="177" t="s">
        <v>299</v>
      </c>
    </row>
    <row r="166" spans="2:65" s="15" customFormat="1">
      <c r="B166" s="190"/>
      <c r="D166" s="149" t="s">
        <v>1489</v>
      </c>
      <c r="E166" s="191" t="s">
        <v>1</v>
      </c>
      <c r="F166" s="192" t="s">
        <v>1549</v>
      </c>
      <c r="H166" s="193">
        <v>16.472999999999999</v>
      </c>
      <c r="I166" s="194"/>
      <c r="L166" s="190"/>
      <c r="M166" s="195"/>
      <c r="T166" s="196"/>
      <c r="AT166" s="191" t="s">
        <v>1489</v>
      </c>
      <c r="AU166" s="191" t="s">
        <v>90</v>
      </c>
      <c r="AV166" s="15" t="s">
        <v>298</v>
      </c>
      <c r="AW166" s="15" t="s">
        <v>36</v>
      </c>
      <c r="AX166" s="15" t="s">
        <v>81</v>
      </c>
      <c r="AY166" s="191" t="s">
        <v>299</v>
      </c>
    </row>
    <row r="167" spans="2:65" s="12" customFormat="1">
      <c r="B167" s="170"/>
      <c r="D167" s="149" t="s">
        <v>1489</v>
      </c>
      <c r="E167" s="171" t="s">
        <v>1</v>
      </c>
      <c r="F167" s="172" t="s">
        <v>3932</v>
      </c>
      <c r="H167" s="171" t="s">
        <v>1</v>
      </c>
      <c r="I167" s="173"/>
      <c r="L167" s="170"/>
      <c r="M167" s="174"/>
      <c r="T167" s="175"/>
      <c r="AT167" s="171" t="s">
        <v>1489</v>
      </c>
      <c r="AU167" s="171" t="s">
        <v>90</v>
      </c>
      <c r="AV167" s="12" t="s">
        <v>88</v>
      </c>
      <c r="AW167" s="12" t="s">
        <v>36</v>
      </c>
      <c r="AX167" s="12" t="s">
        <v>81</v>
      </c>
      <c r="AY167" s="171" t="s">
        <v>299</v>
      </c>
    </row>
    <row r="168" spans="2:65" s="13" customFormat="1">
      <c r="B168" s="176"/>
      <c r="D168" s="149" t="s">
        <v>1489</v>
      </c>
      <c r="E168" s="177" t="s">
        <v>1</v>
      </c>
      <c r="F168" s="178" t="s">
        <v>4619</v>
      </c>
      <c r="H168" s="179">
        <v>1.153</v>
      </c>
      <c r="I168" s="180"/>
      <c r="L168" s="176"/>
      <c r="M168" s="181"/>
      <c r="T168" s="182"/>
      <c r="AT168" s="177" t="s">
        <v>1489</v>
      </c>
      <c r="AU168" s="177" t="s">
        <v>90</v>
      </c>
      <c r="AV168" s="13" t="s">
        <v>90</v>
      </c>
      <c r="AW168" s="13" t="s">
        <v>36</v>
      </c>
      <c r="AX168" s="13" t="s">
        <v>81</v>
      </c>
      <c r="AY168" s="177" t="s">
        <v>299</v>
      </c>
    </row>
    <row r="169" spans="2:65" s="15" customFormat="1">
      <c r="B169" s="190"/>
      <c r="D169" s="149" t="s">
        <v>1489</v>
      </c>
      <c r="E169" s="191" t="s">
        <v>1</v>
      </c>
      <c r="F169" s="192" t="s">
        <v>1549</v>
      </c>
      <c r="H169" s="193">
        <v>1.153</v>
      </c>
      <c r="I169" s="194"/>
      <c r="L169" s="190"/>
      <c r="M169" s="195"/>
      <c r="T169" s="196"/>
      <c r="AT169" s="191" t="s">
        <v>1489</v>
      </c>
      <c r="AU169" s="191" t="s">
        <v>90</v>
      </c>
      <c r="AV169" s="15" t="s">
        <v>298</v>
      </c>
      <c r="AW169" s="15" t="s">
        <v>36</v>
      </c>
      <c r="AX169" s="15" t="s">
        <v>88</v>
      </c>
      <c r="AY169" s="191" t="s">
        <v>299</v>
      </c>
    </row>
    <row r="170" spans="2:65" s="1" customFormat="1" ht="33" customHeight="1">
      <c r="B170" s="32"/>
      <c r="C170" s="136" t="s">
        <v>337</v>
      </c>
      <c r="D170" s="136" t="s">
        <v>302</v>
      </c>
      <c r="E170" s="137" t="s">
        <v>1815</v>
      </c>
      <c r="F170" s="138" t="s">
        <v>1816</v>
      </c>
      <c r="G170" s="139" t="s">
        <v>1520</v>
      </c>
      <c r="H170" s="140">
        <v>11.202</v>
      </c>
      <c r="I170" s="141"/>
      <c r="J170" s="142">
        <f>ROUND(I170*H170,2)</f>
        <v>0</v>
      </c>
      <c r="K170" s="138" t="s">
        <v>3585</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4620</v>
      </c>
    </row>
    <row r="171" spans="2:65" s="12" customFormat="1">
      <c r="B171" s="170"/>
      <c r="D171" s="149" t="s">
        <v>1489</v>
      </c>
      <c r="E171" s="171" t="s">
        <v>1</v>
      </c>
      <c r="F171" s="172" t="s">
        <v>3910</v>
      </c>
      <c r="H171" s="171" t="s">
        <v>1</v>
      </c>
      <c r="I171" s="173"/>
      <c r="L171" s="170"/>
      <c r="M171" s="174"/>
      <c r="T171" s="175"/>
      <c r="AT171" s="171" t="s">
        <v>1489</v>
      </c>
      <c r="AU171" s="171" t="s">
        <v>90</v>
      </c>
      <c r="AV171" s="12" t="s">
        <v>88</v>
      </c>
      <c r="AW171" s="12" t="s">
        <v>36</v>
      </c>
      <c r="AX171" s="12" t="s">
        <v>81</v>
      </c>
      <c r="AY171" s="171" t="s">
        <v>299</v>
      </c>
    </row>
    <row r="172" spans="2:65" s="12" customFormat="1">
      <c r="B172" s="170"/>
      <c r="D172" s="149" t="s">
        <v>1489</v>
      </c>
      <c r="E172" s="171" t="s">
        <v>1</v>
      </c>
      <c r="F172" s="172" t="s">
        <v>3935</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E173" s="177" t="s">
        <v>1</v>
      </c>
      <c r="F173" s="178" t="s">
        <v>4621</v>
      </c>
      <c r="H173" s="179">
        <v>11.202</v>
      </c>
      <c r="I173" s="180"/>
      <c r="L173" s="176"/>
      <c r="M173" s="181"/>
      <c r="T173" s="182"/>
      <c r="AT173" s="177" t="s">
        <v>1489</v>
      </c>
      <c r="AU173" s="177" t="s">
        <v>90</v>
      </c>
      <c r="AV173" s="13" t="s">
        <v>90</v>
      </c>
      <c r="AW173" s="13" t="s">
        <v>36</v>
      </c>
      <c r="AX173" s="13" t="s">
        <v>81</v>
      </c>
      <c r="AY173" s="177" t="s">
        <v>299</v>
      </c>
    </row>
    <row r="174" spans="2:65" s="14" customFormat="1">
      <c r="B174" s="183"/>
      <c r="D174" s="149" t="s">
        <v>1489</v>
      </c>
      <c r="E174" s="184" t="s">
        <v>1</v>
      </c>
      <c r="F174" s="185" t="s">
        <v>1496</v>
      </c>
      <c r="H174" s="186">
        <v>11.202</v>
      </c>
      <c r="I174" s="187"/>
      <c r="L174" s="183"/>
      <c r="M174" s="188"/>
      <c r="T174" s="189"/>
      <c r="AT174" s="184" t="s">
        <v>1489</v>
      </c>
      <c r="AU174" s="184" t="s">
        <v>90</v>
      </c>
      <c r="AV174" s="14" t="s">
        <v>318</v>
      </c>
      <c r="AW174" s="14" t="s">
        <v>36</v>
      </c>
      <c r="AX174" s="14" t="s">
        <v>88</v>
      </c>
      <c r="AY174" s="184" t="s">
        <v>299</v>
      </c>
    </row>
    <row r="175" spans="2:65" s="1" customFormat="1" ht="21.75" customHeight="1">
      <c r="B175" s="32"/>
      <c r="C175" s="136" t="s">
        <v>342</v>
      </c>
      <c r="D175" s="136" t="s">
        <v>302</v>
      </c>
      <c r="E175" s="137" t="s">
        <v>3945</v>
      </c>
      <c r="F175" s="138" t="s">
        <v>3946</v>
      </c>
      <c r="G175" s="139" t="s">
        <v>375</v>
      </c>
      <c r="H175" s="140">
        <v>29.95</v>
      </c>
      <c r="I175" s="141"/>
      <c r="J175" s="142">
        <f>ROUND(I175*H175,2)</f>
        <v>0</v>
      </c>
      <c r="K175" s="138" t="s">
        <v>3585</v>
      </c>
      <c r="L175" s="32"/>
      <c r="M175" s="143" t="s">
        <v>1</v>
      </c>
      <c r="N175" s="144" t="s">
        <v>46</v>
      </c>
      <c r="P175" s="145">
        <f>O175*H175</f>
        <v>0</v>
      </c>
      <c r="Q175" s="145">
        <v>1.99E-3</v>
      </c>
      <c r="R175" s="145">
        <f>Q175*H175</f>
        <v>5.9600500000000001E-2</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4622</v>
      </c>
    </row>
    <row r="176" spans="2:65" s="12" customFormat="1">
      <c r="B176" s="170"/>
      <c r="D176" s="149" t="s">
        <v>1489</v>
      </c>
      <c r="E176" s="171" t="s">
        <v>1</v>
      </c>
      <c r="F176" s="172" t="s">
        <v>4610</v>
      </c>
      <c r="H176" s="171" t="s">
        <v>1</v>
      </c>
      <c r="I176" s="173"/>
      <c r="L176" s="170"/>
      <c r="M176" s="174"/>
      <c r="T176" s="175"/>
      <c r="AT176" s="171" t="s">
        <v>1489</v>
      </c>
      <c r="AU176" s="171" t="s">
        <v>90</v>
      </c>
      <c r="AV176" s="12" t="s">
        <v>88</v>
      </c>
      <c r="AW176" s="12" t="s">
        <v>36</v>
      </c>
      <c r="AX176" s="12" t="s">
        <v>81</v>
      </c>
      <c r="AY176" s="171" t="s">
        <v>299</v>
      </c>
    </row>
    <row r="177" spans="2:65" s="12" customFormat="1">
      <c r="B177" s="170"/>
      <c r="D177" s="149" t="s">
        <v>1489</v>
      </c>
      <c r="E177" s="171" t="s">
        <v>1</v>
      </c>
      <c r="F177" s="172" t="s">
        <v>3921</v>
      </c>
      <c r="H177" s="171" t="s">
        <v>1</v>
      </c>
      <c r="I177" s="173"/>
      <c r="L177" s="170"/>
      <c r="M177" s="174"/>
      <c r="T177" s="175"/>
      <c r="AT177" s="171" t="s">
        <v>1489</v>
      </c>
      <c r="AU177" s="171" t="s">
        <v>90</v>
      </c>
      <c r="AV177" s="12" t="s">
        <v>88</v>
      </c>
      <c r="AW177" s="12" t="s">
        <v>36</v>
      </c>
      <c r="AX177" s="12" t="s">
        <v>81</v>
      </c>
      <c r="AY177" s="171" t="s">
        <v>299</v>
      </c>
    </row>
    <row r="178" spans="2:65" s="12" customFormat="1">
      <c r="B178" s="170"/>
      <c r="D178" s="149" t="s">
        <v>1489</v>
      </c>
      <c r="E178" s="171" t="s">
        <v>1</v>
      </c>
      <c r="F178" s="172" t="s">
        <v>3915</v>
      </c>
      <c r="H178" s="171" t="s">
        <v>1</v>
      </c>
      <c r="I178" s="173"/>
      <c r="L178" s="170"/>
      <c r="M178" s="174"/>
      <c r="T178" s="175"/>
      <c r="AT178" s="171" t="s">
        <v>1489</v>
      </c>
      <c r="AU178" s="171" t="s">
        <v>90</v>
      </c>
      <c r="AV178" s="12" t="s">
        <v>88</v>
      </c>
      <c r="AW178" s="12" t="s">
        <v>36</v>
      </c>
      <c r="AX178" s="12" t="s">
        <v>81</v>
      </c>
      <c r="AY178" s="171" t="s">
        <v>299</v>
      </c>
    </row>
    <row r="179" spans="2:65" s="13" customFormat="1" ht="20.399999999999999">
      <c r="B179" s="176"/>
      <c r="D179" s="149" t="s">
        <v>1489</v>
      </c>
      <c r="E179" s="177" t="s">
        <v>1</v>
      </c>
      <c r="F179" s="178" t="s">
        <v>4623</v>
      </c>
      <c r="H179" s="179">
        <v>29.95</v>
      </c>
      <c r="I179" s="180"/>
      <c r="L179" s="176"/>
      <c r="M179" s="181"/>
      <c r="T179" s="182"/>
      <c r="AT179" s="177" t="s">
        <v>1489</v>
      </c>
      <c r="AU179" s="177" t="s">
        <v>90</v>
      </c>
      <c r="AV179" s="13" t="s">
        <v>90</v>
      </c>
      <c r="AW179" s="13" t="s">
        <v>36</v>
      </c>
      <c r="AX179" s="13" t="s">
        <v>81</v>
      </c>
      <c r="AY179" s="177" t="s">
        <v>299</v>
      </c>
    </row>
    <row r="180" spans="2:65" s="15" customFormat="1">
      <c r="B180" s="190"/>
      <c r="D180" s="149" t="s">
        <v>1489</v>
      </c>
      <c r="E180" s="191" t="s">
        <v>1</v>
      </c>
      <c r="F180" s="192" t="s">
        <v>1549</v>
      </c>
      <c r="H180" s="193">
        <v>29.95</v>
      </c>
      <c r="I180" s="194"/>
      <c r="L180" s="190"/>
      <c r="M180" s="195"/>
      <c r="T180" s="196"/>
      <c r="AT180" s="191" t="s">
        <v>1489</v>
      </c>
      <c r="AU180" s="191" t="s">
        <v>90</v>
      </c>
      <c r="AV180" s="15" t="s">
        <v>298</v>
      </c>
      <c r="AW180" s="15" t="s">
        <v>36</v>
      </c>
      <c r="AX180" s="15" t="s">
        <v>81</v>
      </c>
      <c r="AY180" s="191" t="s">
        <v>299</v>
      </c>
    </row>
    <row r="181" spans="2:65" s="14" customFormat="1">
      <c r="B181" s="183"/>
      <c r="D181" s="149" t="s">
        <v>1489</v>
      </c>
      <c r="E181" s="184" t="s">
        <v>1</v>
      </c>
      <c r="F181" s="185" t="s">
        <v>1496</v>
      </c>
      <c r="H181" s="186">
        <v>29.95</v>
      </c>
      <c r="I181" s="187"/>
      <c r="L181" s="183"/>
      <c r="M181" s="188"/>
      <c r="T181" s="189"/>
      <c r="AT181" s="184" t="s">
        <v>1489</v>
      </c>
      <c r="AU181" s="184" t="s">
        <v>90</v>
      </c>
      <c r="AV181" s="14" t="s">
        <v>318</v>
      </c>
      <c r="AW181" s="14" t="s">
        <v>36</v>
      </c>
      <c r="AX181" s="14" t="s">
        <v>88</v>
      </c>
      <c r="AY181" s="184" t="s">
        <v>299</v>
      </c>
    </row>
    <row r="182" spans="2:65" s="1" customFormat="1" ht="24.15" customHeight="1">
      <c r="B182" s="32"/>
      <c r="C182" s="136" t="s">
        <v>347</v>
      </c>
      <c r="D182" s="136" t="s">
        <v>302</v>
      </c>
      <c r="E182" s="137" t="s">
        <v>3960</v>
      </c>
      <c r="F182" s="138" t="s">
        <v>3961</v>
      </c>
      <c r="G182" s="139" t="s">
        <v>375</v>
      </c>
      <c r="H182" s="140">
        <v>29.95</v>
      </c>
      <c r="I182" s="141"/>
      <c r="J182" s="142">
        <f>ROUND(I182*H182,2)</f>
        <v>0</v>
      </c>
      <c r="K182" s="138" t="s">
        <v>3585</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4624</v>
      </c>
    </row>
    <row r="183" spans="2:65" s="13" customFormat="1">
      <c r="B183" s="176"/>
      <c r="D183" s="149" t="s">
        <v>1489</v>
      </c>
      <c r="E183" s="177" t="s">
        <v>1</v>
      </c>
      <c r="F183" s="178" t="s">
        <v>4625</v>
      </c>
      <c r="H183" s="179">
        <v>29.95</v>
      </c>
      <c r="I183" s="180"/>
      <c r="L183" s="176"/>
      <c r="M183" s="181"/>
      <c r="T183" s="182"/>
      <c r="AT183" s="177" t="s">
        <v>1489</v>
      </c>
      <c r="AU183" s="177" t="s">
        <v>90</v>
      </c>
      <c r="AV183" s="13" t="s">
        <v>90</v>
      </c>
      <c r="AW183" s="13" t="s">
        <v>36</v>
      </c>
      <c r="AX183" s="13" t="s">
        <v>88</v>
      </c>
      <c r="AY183" s="177" t="s">
        <v>299</v>
      </c>
    </row>
    <row r="184" spans="2:65" s="1" customFormat="1" ht="37.950000000000003" customHeight="1">
      <c r="B184" s="32"/>
      <c r="C184" s="136" t="s">
        <v>351</v>
      </c>
      <c r="D184" s="136" t="s">
        <v>302</v>
      </c>
      <c r="E184" s="137" t="s">
        <v>1608</v>
      </c>
      <c r="F184" s="138" t="s">
        <v>1609</v>
      </c>
      <c r="G184" s="139" t="s">
        <v>1520</v>
      </c>
      <c r="H184" s="140">
        <v>5.2720000000000002</v>
      </c>
      <c r="I184" s="141"/>
      <c r="J184" s="142">
        <f>ROUND(I184*H184,2)</f>
        <v>0</v>
      </c>
      <c r="K184" s="138" t="s">
        <v>3585</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4626</v>
      </c>
    </row>
    <row r="185" spans="2:65" s="12" customFormat="1">
      <c r="B185" s="170"/>
      <c r="D185" s="149" t="s">
        <v>1489</v>
      </c>
      <c r="E185" s="171" t="s">
        <v>1</v>
      </c>
      <c r="F185" s="172" t="s">
        <v>3965</v>
      </c>
      <c r="H185" s="171" t="s">
        <v>1</v>
      </c>
      <c r="I185" s="173"/>
      <c r="L185" s="170"/>
      <c r="M185" s="174"/>
      <c r="T185" s="175"/>
      <c r="AT185" s="171" t="s">
        <v>1489</v>
      </c>
      <c r="AU185" s="171" t="s">
        <v>90</v>
      </c>
      <c r="AV185" s="12" t="s">
        <v>88</v>
      </c>
      <c r="AW185" s="12" t="s">
        <v>36</v>
      </c>
      <c r="AX185" s="12" t="s">
        <v>81</v>
      </c>
      <c r="AY185" s="171" t="s">
        <v>299</v>
      </c>
    </row>
    <row r="186" spans="2:65" s="13" customFormat="1">
      <c r="B186" s="176"/>
      <c r="D186" s="149" t="s">
        <v>1489</v>
      </c>
      <c r="E186" s="177" t="s">
        <v>1</v>
      </c>
      <c r="F186" s="178" t="s">
        <v>4627</v>
      </c>
      <c r="H186" s="179">
        <v>11.083</v>
      </c>
      <c r="I186" s="180"/>
      <c r="L186" s="176"/>
      <c r="M186" s="181"/>
      <c r="T186" s="182"/>
      <c r="AT186" s="177" t="s">
        <v>1489</v>
      </c>
      <c r="AU186" s="177" t="s">
        <v>90</v>
      </c>
      <c r="AV186" s="13" t="s">
        <v>90</v>
      </c>
      <c r="AW186" s="13" t="s">
        <v>36</v>
      </c>
      <c r="AX186" s="13" t="s">
        <v>81</v>
      </c>
      <c r="AY186" s="177" t="s">
        <v>299</v>
      </c>
    </row>
    <row r="187" spans="2:65" s="15" customFormat="1">
      <c r="B187" s="190"/>
      <c r="D187" s="149" t="s">
        <v>1489</v>
      </c>
      <c r="E187" s="191" t="s">
        <v>1</v>
      </c>
      <c r="F187" s="192" t="s">
        <v>1549</v>
      </c>
      <c r="H187" s="193">
        <v>11.083</v>
      </c>
      <c r="I187" s="194"/>
      <c r="L187" s="190"/>
      <c r="M187" s="195"/>
      <c r="T187" s="196"/>
      <c r="AT187" s="191" t="s">
        <v>1489</v>
      </c>
      <c r="AU187" s="191" t="s">
        <v>90</v>
      </c>
      <c r="AV187" s="15" t="s">
        <v>298</v>
      </c>
      <c r="AW187" s="15" t="s">
        <v>36</v>
      </c>
      <c r="AX187" s="15" t="s">
        <v>81</v>
      </c>
      <c r="AY187" s="191" t="s">
        <v>299</v>
      </c>
    </row>
    <row r="188" spans="2:65" s="12" customFormat="1" ht="20.399999999999999">
      <c r="B188" s="170"/>
      <c r="D188" s="149" t="s">
        <v>1489</v>
      </c>
      <c r="E188" s="171" t="s">
        <v>1</v>
      </c>
      <c r="F188" s="172" t="s">
        <v>3967</v>
      </c>
      <c r="H188" s="171" t="s">
        <v>1</v>
      </c>
      <c r="I188" s="173"/>
      <c r="L188" s="170"/>
      <c r="M188" s="174"/>
      <c r="T188" s="175"/>
      <c r="AT188" s="171" t="s">
        <v>1489</v>
      </c>
      <c r="AU188" s="171" t="s">
        <v>90</v>
      </c>
      <c r="AV188" s="12" t="s">
        <v>88</v>
      </c>
      <c r="AW188" s="12" t="s">
        <v>36</v>
      </c>
      <c r="AX188" s="12" t="s">
        <v>81</v>
      </c>
      <c r="AY188" s="171" t="s">
        <v>299</v>
      </c>
    </row>
    <row r="189" spans="2:65" s="13" customFormat="1">
      <c r="B189" s="176"/>
      <c r="D189" s="149" t="s">
        <v>1489</v>
      </c>
      <c r="E189" s="177" t="s">
        <v>1</v>
      </c>
      <c r="F189" s="178" t="s">
        <v>4628</v>
      </c>
      <c r="H189" s="179">
        <v>2.6360000000000001</v>
      </c>
      <c r="I189" s="180"/>
      <c r="L189" s="176"/>
      <c r="M189" s="181"/>
      <c r="T189" s="182"/>
      <c r="AT189" s="177" t="s">
        <v>1489</v>
      </c>
      <c r="AU189" s="177" t="s">
        <v>90</v>
      </c>
      <c r="AV189" s="13" t="s">
        <v>90</v>
      </c>
      <c r="AW189" s="13" t="s">
        <v>36</v>
      </c>
      <c r="AX189" s="13" t="s">
        <v>81</v>
      </c>
      <c r="AY189" s="177" t="s">
        <v>299</v>
      </c>
    </row>
    <row r="190" spans="2:65" s="15" customFormat="1">
      <c r="B190" s="190"/>
      <c r="D190" s="149" t="s">
        <v>1489</v>
      </c>
      <c r="E190" s="191" t="s">
        <v>1</v>
      </c>
      <c r="F190" s="192" t="s">
        <v>1549</v>
      </c>
      <c r="H190" s="193">
        <v>2.6360000000000001</v>
      </c>
      <c r="I190" s="194"/>
      <c r="L190" s="190"/>
      <c r="M190" s="195"/>
      <c r="T190" s="196"/>
      <c r="AT190" s="191" t="s">
        <v>1489</v>
      </c>
      <c r="AU190" s="191" t="s">
        <v>90</v>
      </c>
      <c r="AV190" s="15" t="s">
        <v>298</v>
      </c>
      <c r="AW190" s="15" t="s">
        <v>36</v>
      </c>
      <c r="AX190" s="15" t="s">
        <v>81</v>
      </c>
      <c r="AY190" s="191" t="s">
        <v>299</v>
      </c>
    </row>
    <row r="191" spans="2:65" s="12" customFormat="1">
      <c r="B191" s="170"/>
      <c r="D191" s="149" t="s">
        <v>1489</v>
      </c>
      <c r="E191" s="171" t="s">
        <v>1</v>
      </c>
      <c r="F191" s="172" t="s">
        <v>3969</v>
      </c>
      <c r="H191" s="171" t="s">
        <v>1</v>
      </c>
      <c r="I191" s="173"/>
      <c r="L191" s="170"/>
      <c r="M191" s="174"/>
      <c r="T191" s="175"/>
      <c r="AT191" s="171" t="s">
        <v>1489</v>
      </c>
      <c r="AU191" s="171" t="s">
        <v>90</v>
      </c>
      <c r="AV191" s="12" t="s">
        <v>88</v>
      </c>
      <c r="AW191" s="12" t="s">
        <v>36</v>
      </c>
      <c r="AX191" s="12" t="s">
        <v>81</v>
      </c>
      <c r="AY191" s="171" t="s">
        <v>299</v>
      </c>
    </row>
    <row r="192" spans="2:65" s="13" customFormat="1">
      <c r="B192" s="176"/>
      <c r="D192" s="149" t="s">
        <v>1489</v>
      </c>
      <c r="E192" s="177" t="s">
        <v>1</v>
      </c>
      <c r="F192" s="178" t="s">
        <v>4629</v>
      </c>
      <c r="H192" s="179">
        <v>5.2720000000000002</v>
      </c>
      <c r="I192" s="180"/>
      <c r="L192" s="176"/>
      <c r="M192" s="181"/>
      <c r="T192" s="182"/>
      <c r="AT192" s="177" t="s">
        <v>1489</v>
      </c>
      <c r="AU192" s="177" t="s">
        <v>90</v>
      </c>
      <c r="AV192" s="13" t="s">
        <v>90</v>
      </c>
      <c r="AW192" s="13" t="s">
        <v>36</v>
      </c>
      <c r="AX192" s="13" t="s">
        <v>81</v>
      </c>
      <c r="AY192" s="177" t="s">
        <v>299</v>
      </c>
    </row>
    <row r="193" spans="2:65" s="15" customFormat="1">
      <c r="B193" s="190"/>
      <c r="D193" s="149" t="s">
        <v>1489</v>
      </c>
      <c r="E193" s="191" t="s">
        <v>1</v>
      </c>
      <c r="F193" s="192" t="s">
        <v>1549</v>
      </c>
      <c r="H193" s="193">
        <v>5.2720000000000002</v>
      </c>
      <c r="I193" s="194"/>
      <c r="L193" s="190"/>
      <c r="M193" s="195"/>
      <c r="T193" s="196"/>
      <c r="AT193" s="191" t="s">
        <v>1489</v>
      </c>
      <c r="AU193" s="191" t="s">
        <v>90</v>
      </c>
      <c r="AV193" s="15" t="s">
        <v>298</v>
      </c>
      <c r="AW193" s="15" t="s">
        <v>36</v>
      </c>
      <c r="AX193" s="15" t="s">
        <v>88</v>
      </c>
      <c r="AY193" s="191" t="s">
        <v>299</v>
      </c>
    </row>
    <row r="194" spans="2:65" s="1" customFormat="1" ht="37.950000000000003" customHeight="1">
      <c r="B194" s="32"/>
      <c r="C194" s="136" t="s">
        <v>8</v>
      </c>
      <c r="D194" s="136" t="s">
        <v>302</v>
      </c>
      <c r="E194" s="137" t="s">
        <v>1613</v>
      </c>
      <c r="F194" s="138" t="s">
        <v>1614</v>
      </c>
      <c r="G194" s="139" t="s">
        <v>1520</v>
      </c>
      <c r="H194" s="140">
        <v>11.202</v>
      </c>
      <c r="I194" s="141"/>
      <c r="J194" s="142">
        <f>ROUND(I194*H194,2)</f>
        <v>0</v>
      </c>
      <c r="K194" s="138" t="s">
        <v>3585</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4630</v>
      </c>
    </row>
    <row r="195" spans="2:65" s="12" customFormat="1">
      <c r="B195" s="170"/>
      <c r="D195" s="149" t="s">
        <v>1489</v>
      </c>
      <c r="E195" s="171" t="s">
        <v>1</v>
      </c>
      <c r="F195" s="172" t="s">
        <v>3965</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E196" s="177" t="s">
        <v>1</v>
      </c>
      <c r="F196" s="178" t="s">
        <v>4627</v>
      </c>
      <c r="H196" s="179">
        <v>11.083</v>
      </c>
      <c r="I196" s="180"/>
      <c r="L196" s="176"/>
      <c r="M196" s="181"/>
      <c r="T196" s="182"/>
      <c r="AT196" s="177" t="s">
        <v>1489</v>
      </c>
      <c r="AU196" s="177" t="s">
        <v>90</v>
      </c>
      <c r="AV196" s="13" t="s">
        <v>90</v>
      </c>
      <c r="AW196" s="13" t="s">
        <v>36</v>
      </c>
      <c r="AX196" s="13" t="s">
        <v>81</v>
      </c>
      <c r="AY196" s="177" t="s">
        <v>299</v>
      </c>
    </row>
    <row r="197" spans="2:65" s="15" customFormat="1">
      <c r="B197" s="190"/>
      <c r="D197" s="149" t="s">
        <v>1489</v>
      </c>
      <c r="E197" s="191" t="s">
        <v>1</v>
      </c>
      <c r="F197" s="192" t="s">
        <v>1549</v>
      </c>
      <c r="H197" s="193">
        <v>11.083</v>
      </c>
      <c r="I197" s="194"/>
      <c r="L197" s="190"/>
      <c r="M197" s="195"/>
      <c r="T197" s="196"/>
      <c r="AT197" s="191" t="s">
        <v>1489</v>
      </c>
      <c r="AU197" s="191" t="s">
        <v>90</v>
      </c>
      <c r="AV197" s="15" t="s">
        <v>298</v>
      </c>
      <c r="AW197" s="15" t="s">
        <v>36</v>
      </c>
      <c r="AX197" s="15" t="s">
        <v>81</v>
      </c>
      <c r="AY197" s="191" t="s">
        <v>299</v>
      </c>
    </row>
    <row r="198" spans="2:65" s="12" customFormat="1" ht="20.399999999999999">
      <c r="B198" s="170"/>
      <c r="D198" s="149" t="s">
        <v>1489</v>
      </c>
      <c r="E198" s="171" t="s">
        <v>1</v>
      </c>
      <c r="F198" s="172" t="s">
        <v>3972</v>
      </c>
      <c r="H198" s="171" t="s">
        <v>1</v>
      </c>
      <c r="I198" s="173"/>
      <c r="L198" s="170"/>
      <c r="M198" s="174"/>
      <c r="T198" s="175"/>
      <c r="AT198" s="171" t="s">
        <v>1489</v>
      </c>
      <c r="AU198" s="171" t="s">
        <v>90</v>
      </c>
      <c r="AV198" s="12" t="s">
        <v>88</v>
      </c>
      <c r="AW198" s="12" t="s">
        <v>36</v>
      </c>
      <c r="AX198" s="12" t="s">
        <v>81</v>
      </c>
      <c r="AY198" s="171" t="s">
        <v>299</v>
      </c>
    </row>
    <row r="199" spans="2:65" s="13" customFormat="1">
      <c r="B199" s="176"/>
      <c r="D199" s="149" t="s">
        <v>1489</v>
      </c>
      <c r="E199" s="177" t="s">
        <v>1</v>
      </c>
      <c r="F199" s="178" t="s">
        <v>4631</v>
      </c>
      <c r="H199" s="179">
        <v>5.601</v>
      </c>
      <c r="I199" s="180"/>
      <c r="L199" s="176"/>
      <c r="M199" s="181"/>
      <c r="T199" s="182"/>
      <c r="AT199" s="177" t="s">
        <v>1489</v>
      </c>
      <c r="AU199" s="177" t="s">
        <v>90</v>
      </c>
      <c r="AV199" s="13" t="s">
        <v>90</v>
      </c>
      <c r="AW199" s="13" t="s">
        <v>36</v>
      </c>
      <c r="AX199" s="13" t="s">
        <v>81</v>
      </c>
      <c r="AY199" s="177" t="s">
        <v>299</v>
      </c>
    </row>
    <row r="200" spans="2:65" s="15" customFormat="1">
      <c r="B200" s="190"/>
      <c r="D200" s="149" t="s">
        <v>1489</v>
      </c>
      <c r="E200" s="191" t="s">
        <v>1</v>
      </c>
      <c r="F200" s="192" t="s">
        <v>1549</v>
      </c>
      <c r="H200" s="193">
        <v>5.601</v>
      </c>
      <c r="I200" s="194"/>
      <c r="L200" s="190"/>
      <c r="M200" s="195"/>
      <c r="T200" s="196"/>
      <c r="AT200" s="191" t="s">
        <v>1489</v>
      </c>
      <c r="AU200" s="191" t="s">
        <v>90</v>
      </c>
      <c r="AV200" s="15" t="s">
        <v>298</v>
      </c>
      <c r="AW200" s="15" t="s">
        <v>36</v>
      </c>
      <c r="AX200" s="15" t="s">
        <v>81</v>
      </c>
      <c r="AY200" s="191" t="s">
        <v>299</v>
      </c>
    </row>
    <row r="201" spans="2:65" s="12" customFormat="1">
      <c r="B201" s="170"/>
      <c r="D201" s="149" t="s">
        <v>1489</v>
      </c>
      <c r="E201" s="171" t="s">
        <v>1</v>
      </c>
      <c r="F201" s="172" t="s">
        <v>3969</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E202" s="177" t="s">
        <v>1</v>
      </c>
      <c r="F202" s="178" t="s">
        <v>4632</v>
      </c>
      <c r="H202" s="179">
        <v>11.202</v>
      </c>
      <c r="I202" s="180"/>
      <c r="L202" s="176"/>
      <c r="M202" s="181"/>
      <c r="T202" s="182"/>
      <c r="AT202" s="177" t="s">
        <v>1489</v>
      </c>
      <c r="AU202" s="177" t="s">
        <v>90</v>
      </c>
      <c r="AV202" s="13" t="s">
        <v>90</v>
      </c>
      <c r="AW202" s="13" t="s">
        <v>36</v>
      </c>
      <c r="AX202" s="13" t="s">
        <v>81</v>
      </c>
      <c r="AY202" s="177" t="s">
        <v>299</v>
      </c>
    </row>
    <row r="203" spans="2:65" s="15" customFormat="1">
      <c r="B203" s="190"/>
      <c r="D203" s="149" t="s">
        <v>1489</v>
      </c>
      <c r="E203" s="191" t="s">
        <v>1</v>
      </c>
      <c r="F203" s="192" t="s">
        <v>1549</v>
      </c>
      <c r="H203" s="193">
        <v>11.202</v>
      </c>
      <c r="I203" s="194"/>
      <c r="L203" s="190"/>
      <c r="M203" s="195"/>
      <c r="T203" s="196"/>
      <c r="AT203" s="191" t="s">
        <v>1489</v>
      </c>
      <c r="AU203" s="191" t="s">
        <v>90</v>
      </c>
      <c r="AV203" s="15" t="s">
        <v>298</v>
      </c>
      <c r="AW203" s="15" t="s">
        <v>36</v>
      </c>
      <c r="AX203" s="15" t="s">
        <v>88</v>
      </c>
      <c r="AY203" s="191" t="s">
        <v>299</v>
      </c>
    </row>
    <row r="204" spans="2:65" s="1" customFormat="1" ht="37.950000000000003" customHeight="1">
      <c r="B204" s="32"/>
      <c r="C204" s="136" t="s">
        <v>362</v>
      </c>
      <c r="D204" s="136" t="s">
        <v>302</v>
      </c>
      <c r="E204" s="137" t="s">
        <v>3395</v>
      </c>
      <c r="F204" s="138" t="s">
        <v>3396</v>
      </c>
      <c r="G204" s="139" t="s">
        <v>1520</v>
      </c>
      <c r="H204" s="140">
        <v>2.6349999999999998</v>
      </c>
      <c r="I204" s="141"/>
      <c r="J204" s="142">
        <f>ROUND(I204*H204,2)</f>
        <v>0</v>
      </c>
      <c r="K204" s="138" t="s">
        <v>3585</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4633</v>
      </c>
    </row>
    <row r="205" spans="2:65" s="12" customFormat="1">
      <c r="B205" s="170"/>
      <c r="D205" s="149" t="s">
        <v>1489</v>
      </c>
      <c r="E205" s="171" t="s">
        <v>1</v>
      </c>
      <c r="F205" s="172" t="s">
        <v>3976</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4634</v>
      </c>
      <c r="H206" s="179">
        <v>5.2709999999999999</v>
      </c>
      <c r="I206" s="180"/>
      <c r="L206" s="176"/>
      <c r="M206" s="181"/>
      <c r="T206" s="182"/>
      <c r="AT206" s="177" t="s">
        <v>1489</v>
      </c>
      <c r="AU206" s="177" t="s">
        <v>90</v>
      </c>
      <c r="AV206" s="13" t="s">
        <v>90</v>
      </c>
      <c r="AW206" s="13" t="s">
        <v>36</v>
      </c>
      <c r="AX206" s="13" t="s">
        <v>81</v>
      </c>
      <c r="AY206" s="177" t="s">
        <v>299</v>
      </c>
    </row>
    <row r="207" spans="2:65" s="12" customFormat="1">
      <c r="B207" s="170"/>
      <c r="D207" s="149" t="s">
        <v>1489</v>
      </c>
      <c r="E207" s="171" t="s">
        <v>1</v>
      </c>
      <c r="F207" s="172" t="s">
        <v>3978</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4635</v>
      </c>
      <c r="H208" s="179">
        <v>-2.6360000000000001</v>
      </c>
      <c r="I208" s="180"/>
      <c r="L208" s="176"/>
      <c r="M208" s="181"/>
      <c r="T208" s="182"/>
      <c r="AT208" s="177" t="s">
        <v>1489</v>
      </c>
      <c r="AU208" s="177" t="s">
        <v>90</v>
      </c>
      <c r="AV208" s="13" t="s">
        <v>90</v>
      </c>
      <c r="AW208" s="13" t="s">
        <v>36</v>
      </c>
      <c r="AX208" s="13" t="s">
        <v>81</v>
      </c>
      <c r="AY208" s="177" t="s">
        <v>299</v>
      </c>
    </row>
    <row r="209" spans="2:65" s="14" customFormat="1">
      <c r="B209" s="183"/>
      <c r="D209" s="149" t="s">
        <v>1489</v>
      </c>
      <c r="E209" s="184" t="s">
        <v>1</v>
      </c>
      <c r="F209" s="185" t="s">
        <v>1496</v>
      </c>
      <c r="H209" s="186">
        <v>2.6349999999999998</v>
      </c>
      <c r="I209" s="187"/>
      <c r="L209" s="183"/>
      <c r="M209" s="188"/>
      <c r="T209" s="189"/>
      <c r="AT209" s="184" t="s">
        <v>1489</v>
      </c>
      <c r="AU209" s="184" t="s">
        <v>90</v>
      </c>
      <c r="AV209" s="14" t="s">
        <v>318</v>
      </c>
      <c r="AW209" s="14" t="s">
        <v>36</v>
      </c>
      <c r="AX209" s="14" t="s">
        <v>88</v>
      </c>
      <c r="AY209" s="184" t="s">
        <v>299</v>
      </c>
    </row>
    <row r="210" spans="2:65" s="1" customFormat="1" ht="37.950000000000003" customHeight="1">
      <c r="B210" s="32"/>
      <c r="C210" s="136" t="s">
        <v>367</v>
      </c>
      <c r="D210" s="136" t="s">
        <v>302</v>
      </c>
      <c r="E210" s="137" t="s">
        <v>3399</v>
      </c>
      <c r="F210" s="138" t="s">
        <v>3400</v>
      </c>
      <c r="G210" s="139" t="s">
        <v>1520</v>
      </c>
      <c r="H210" s="140">
        <v>18.445</v>
      </c>
      <c r="I210" s="141"/>
      <c r="J210" s="142">
        <f>ROUND(I210*H210,2)</f>
        <v>0</v>
      </c>
      <c r="K210" s="138" t="s">
        <v>3585</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4636</v>
      </c>
    </row>
    <row r="211" spans="2:65" s="12" customFormat="1">
      <c r="B211" s="170"/>
      <c r="D211" s="149" t="s">
        <v>1489</v>
      </c>
      <c r="E211" s="171" t="s">
        <v>1</v>
      </c>
      <c r="F211" s="172" t="s">
        <v>3981</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4637</v>
      </c>
      <c r="H212" s="179">
        <v>18.445</v>
      </c>
      <c r="I212" s="180"/>
      <c r="L212" s="176"/>
      <c r="M212" s="181"/>
      <c r="T212" s="182"/>
      <c r="AT212" s="177" t="s">
        <v>1489</v>
      </c>
      <c r="AU212" s="177" t="s">
        <v>90</v>
      </c>
      <c r="AV212" s="13" t="s">
        <v>90</v>
      </c>
      <c r="AW212" s="13" t="s">
        <v>36</v>
      </c>
      <c r="AX212" s="13" t="s">
        <v>81</v>
      </c>
      <c r="AY212" s="177" t="s">
        <v>299</v>
      </c>
    </row>
    <row r="213" spans="2:65" s="14" customFormat="1">
      <c r="B213" s="183"/>
      <c r="D213" s="149" t="s">
        <v>1489</v>
      </c>
      <c r="E213" s="184" t="s">
        <v>1</v>
      </c>
      <c r="F213" s="185" t="s">
        <v>1496</v>
      </c>
      <c r="H213" s="186">
        <v>18.445</v>
      </c>
      <c r="I213" s="187"/>
      <c r="L213" s="183"/>
      <c r="M213" s="188"/>
      <c r="T213" s="189"/>
      <c r="AT213" s="184" t="s">
        <v>1489</v>
      </c>
      <c r="AU213" s="184" t="s">
        <v>90</v>
      </c>
      <c r="AV213" s="14" t="s">
        <v>318</v>
      </c>
      <c r="AW213" s="14" t="s">
        <v>36</v>
      </c>
      <c r="AX213" s="14" t="s">
        <v>88</v>
      </c>
      <c r="AY213" s="184" t="s">
        <v>299</v>
      </c>
    </row>
    <row r="214" spans="2:65" s="1" customFormat="1" ht="37.950000000000003" customHeight="1">
      <c r="B214" s="32"/>
      <c r="C214" s="136" t="s">
        <v>372</v>
      </c>
      <c r="D214" s="136" t="s">
        <v>302</v>
      </c>
      <c r="E214" s="137" t="s">
        <v>1618</v>
      </c>
      <c r="F214" s="138" t="s">
        <v>1619</v>
      </c>
      <c r="G214" s="139" t="s">
        <v>1520</v>
      </c>
      <c r="H214" s="140">
        <v>5.601</v>
      </c>
      <c r="I214" s="141"/>
      <c r="J214" s="142">
        <f>ROUND(I214*H214,2)</f>
        <v>0</v>
      </c>
      <c r="K214" s="138" t="s">
        <v>3585</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4638</v>
      </c>
    </row>
    <row r="215" spans="2:65" s="12" customFormat="1">
      <c r="B215" s="170"/>
      <c r="D215" s="149" t="s">
        <v>1489</v>
      </c>
      <c r="E215" s="171" t="s">
        <v>1</v>
      </c>
      <c r="F215" s="172" t="s">
        <v>3984</v>
      </c>
      <c r="H215" s="171" t="s">
        <v>1</v>
      </c>
      <c r="I215" s="173"/>
      <c r="L215" s="170"/>
      <c r="M215" s="174"/>
      <c r="T215" s="175"/>
      <c r="AT215" s="171" t="s">
        <v>1489</v>
      </c>
      <c r="AU215" s="171" t="s">
        <v>90</v>
      </c>
      <c r="AV215" s="12" t="s">
        <v>88</v>
      </c>
      <c r="AW215" s="12" t="s">
        <v>36</v>
      </c>
      <c r="AX215" s="12" t="s">
        <v>81</v>
      </c>
      <c r="AY215" s="171" t="s">
        <v>299</v>
      </c>
    </row>
    <row r="216" spans="2:65" s="13" customFormat="1">
      <c r="B216" s="176"/>
      <c r="D216" s="149" t="s">
        <v>1489</v>
      </c>
      <c r="E216" s="177" t="s">
        <v>1</v>
      </c>
      <c r="F216" s="178" t="s">
        <v>4639</v>
      </c>
      <c r="H216" s="179">
        <v>11.202</v>
      </c>
      <c r="I216" s="180"/>
      <c r="L216" s="176"/>
      <c r="M216" s="181"/>
      <c r="T216" s="182"/>
      <c r="AT216" s="177" t="s">
        <v>1489</v>
      </c>
      <c r="AU216" s="177" t="s">
        <v>90</v>
      </c>
      <c r="AV216" s="13" t="s">
        <v>90</v>
      </c>
      <c r="AW216" s="13" t="s">
        <v>36</v>
      </c>
      <c r="AX216" s="13" t="s">
        <v>81</v>
      </c>
      <c r="AY216" s="177" t="s">
        <v>299</v>
      </c>
    </row>
    <row r="217" spans="2:65" s="12" customFormat="1">
      <c r="B217" s="170"/>
      <c r="D217" s="149" t="s">
        <v>1489</v>
      </c>
      <c r="E217" s="171" t="s">
        <v>1</v>
      </c>
      <c r="F217" s="172" t="s">
        <v>3978</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E218" s="177" t="s">
        <v>1</v>
      </c>
      <c r="F218" s="178" t="s">
        <v>4640</v>
      </c>
      <c r="H218" s="179">
        <v>-5.601</v>
      </c>
      <c r="I218" s="180"/>
      <c r="L218" s="176"/>
      <c r="M218" s="181"/>
      <c r="T218" s="182"/>
      <c r="AT218" s="177" t="s">
        <v>1489</v>
      </c>
      <c r="AU218" s="177" t="s">
        <v>90</v>
      </c>
      <c r="AV218" s="13" t="s">
        <v>90</v>
      </c>
      <c r="AW218" s="13" t="s">
        <v>36</v>
      </c>
      <c r="AX218" s="13" t="s">
        <v>81</v>
      </c>
      <c r="AY218" s="177" t="s">
        <v>299</v>
      </c>
    </row>
    <row r="219" spans="2:65" s="14" customFormat="1">
      <c r="B219" s="183"/>
      <c r="D219" s="149" t="s">
        <v>1489</v>
      </c>
      <c r="E219" s="184" t="s">
        <v>1</v>
      </c>
      <c r="F219" s="185" t="s">
        <v>1496</v>
      </c>
      <c r="H219" s="186">
        <v>5.601</v>
      </c>
      <c r="I219" s="187"/>
      <c r="L219" s="183"/>
      <c r="M219" s="188"/>
      <c r="T219" s="189"/>
      <c r="AT219" s="184" t="s">
        <v>1489</v>
      </c>
      <c r="AU219" s="184" t="s">
        <v>90</v>
      </c>
      <c r="AV219" s="14" t="s">
        <v>318</v>
      </c>
      <c r="AW219" s="14" t="s">
        <v>36</v>
      </c>
      <c r="AX219" s="14" t="s">
        <v>88</v>
      </c>
      <c r="AY219" s="184" t="s">
        <v>299</v>
      </c>
    </row>
    <row r="220" spans="2:65" s="1" customFormat="1" ht="37.950000000000003" customHeight="1">
      <c r="B220" s="32"/>
      <c r="C220" s="136" t="s">
        <v>378</v>
      </c>
      <c r="D220" s="136" t="s">
        <v>302</v>
      </c>
      <c r="E220" s="137" t="s">
        <v>1622</v>
      </c>
      <c r="F220" s="138" t="s">
        <v>1623</v>
      </c>
      <c r="G220" s="139" t="s">
        <v>1520</v>
      </c>
      <c r="H220" s="140">
        <v>39.207000000000001</v>
      </c>
      <c r="I220" s="141"/>
      <c r="J220" s="142">
        <f>ROUND(I220*H220,2)</f>
        <v>0</v>
      </c>
      <c r="K220" s="138" t="s">
        <v>3585</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4641</v>
      </c>
    </row>
    <row r="221" spans="2:65" s="12" customFormat="1">
      <c r="B221" s="170"/>
      <c r="D221" s="149" t="s">
        <v>1489</v>
      </c>
      <c r="E221" s="171" t="s">
        <v>1</v>
      </c>
      <c r="F221" s="172" t="s">
        <v>3981</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4642</v>
      </c>
      <c r="H222" s="179">
        <v>39.207000000000001</v>
      </c>
      <c r="I222" s="180"/>
      <c r="L222" s="176"/>
      <c r="M222" s="181"/>
      <c r="T222" s="182"/>
      <c r="AT222" s="177" t="s">
        <v>1489</v>
      </c>
      <c r="AU222" s="177" t="s">
        <v>90</v>
      </c>
      <c r="AV222" s="13" t="s">
        <v>90</v>
      </c>
      <c r="AW222" s="13" t="s">
        <v>36</v>
      </c>
      <c r="AX222" s="13" t="s">
        <v>81</v>
      </c>
      <c r="AY222" s="177" t="s">
        <v>299</v>
      </c>
    </row>
    <row r="223" spans="2:65" s="14" customFormat="1">
      <c r="B223" s="183"/>
      <c r="D223" s="149" t="s">
        <v>1489</v>
      </c>
      <c r="E223" s="184" t="s">
        <v>1</v>
      </c>
      <c r="F223" s="185" t="s">
        <v>1496</v>
      </c>
      <c r="H223" s="186">
        <v>39.207000000000001</v>
      </c>
      <c r="I223" s="187"/>
      <c r="L223" s="183"/>
      <c r="M223" s="188"/>
      <c r="T223" s="189"/>
      <c r="AT223" s="184" t="s">
        <v>1489</v>
      </c>
      <c r="AU223" s="184" t="s">
        <v>90</v>
      </c>
      <c r="AV223" s="14" t="s">
        <v>318</v>
      </c>
      <c r="AW223" s="14" t="s">
        <v>36</v>
      </c>
      <c r="AX223" s="14" t="s">
        <v>88</v>
      </c>
      <c r="AY223" s="184" t="s">
        <v>299</v>
      </c>
    </row>
    <row r="224" spans="2:65" s="1" customFormat="1" ht="24.15" customHeight="1">
      <c r="B224" s="32"/>
      <c r="C224" s="136" t="s">
        <v>384</v>
      </c>
      <c r="D224" s="136" t="s">
        <v>302</v>
      </c>
      <c r="E224" s="137" t="s">
        <v>1626</v>
      </c>
      <c r="F224" s="138" t="s">
        <v>1627</v>
      </c>
      <c r="G224" s="139" t="s">
        <v>1520</v>
      </c>
      <c r="H224" s="140">
        <v>2.6360000000000001</v>
      </c>
      <c r="I224" s="141"/>
      <c r="J224" s="142">
        <f>ROUND(I224*H224,2)</f>
        <v>0</v>
      </c>
      <c r="K224" s="138" t="s">
        <v>3585</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4643</v>
      </c>
    </row>
    <row r="225" spans="2:65" s="12" customFormat="1">
      <c r="B225" s="170"/>
      <c r="D225" s="149" t="s">
        <v>1489</v>
      </c>
      <c r="E225" s="171" t="s">
        <v>1</v>
      </c>
      <c r="F225" s="172" t="s">
        <v>3619</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4644</v>
      </c>
      <c r="H226" s="179">
        <v>2.6360000000000001</v>
      </c>
      <c r="I226" s="180"/>
      <c r="L226" s="176"/>
      <c r="M226" s="181"/>
      <c r="T226" s="182"/>
      <c r="AT226" s="177" t="s">
        <v>1489</v>
      </c>
      <c r="AU226" s="177" t="s">
        <v>90</v>
      </c>
      <c r="AV226" s="13" t="s">
        <v>90</v>
      </c>
      <c r="AW226" s="13" t="s">
        <v>36</v>
      </c>
      <c r="AX226" s="13" t="s">
        <v>81</v>
      </c>
      <c r="AY226" s="177" t="s">
        <v>299</v>
      </c>
    </row>
    <row r="227" spans="2:65" s="14" customFormat="1">
      <c r="B227" s="183"/>
      <c r="D227" s="149" t="s">
        <v>1489</v>
      </c>
      <c r="E227" s="184" t="s">
        <v>1</v>
      </c>
      <c r="F227" s="185" t="s">
        <v>1496</v>
      </c>
      <c r="H227" s="186">
        <v>2.6360000000000001</v>
      </c>
      <c r="I227" s="187"/>
      <c r="L227" s="183"/>
      <c r="M227" s="188"/>
      <c r="T227" s="189"/>
      <c r="AT227" s="184" t="s">
        <v>1489</v>
      </c>
      <c r="AU227" s="184" t="s">
        <v>90</v>
      </c>
      <c r="AV227" s="14" t="s">
        <v>318</v>
      </c>
      <c r="AW227" s="14" t="s">
        <v>36</v>
      </c>
      <c r="AX227" s="14" t="s">
        <v>88</v>
      </c>
      <c r="AY227" s="184" t="s">
        <v>299</v>
      </c>
    </row>
    <row r="228" spans="2:65" s="1" customFormat="1" ht="24.15" customHeight="1">
      <c r="B228" s="32"/>
      <c r="C228" s="136" t="s">
        <v>389</v>
      </c>
      <c r="D228" s="136" t="s">
        <v>302</v>
      </c>
      <c r="E228" s="137" t="s">
        <v>1630</v>
      </c>
      <c r="F228" s="138" t="s">
        <v>1631</v>
      </c>
      <c r="G228" s="139" t="s">
        <v>1520</v>
      </c>
      <c r="H228" s="140">
        <v>5.601</v>
      </c>
      <c r="I228" s="141"/>
      <c r="J228" s="142">
        <f>ROUND(I228*H228,2)</f>
        <v>0</v>
      </c>
      <c r="K228" s="138" t="s">
        <v>3585</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4645</v>
      </c>
    </row>
    <row r="229" spans="2:65" s="12" customFormat="1">
      <c r="B229" s="170"/>
      <c r="D229" s="149" t="s">
        <v>1489</v>
      </c>
      <c r="E229" s="171" t="s">
        <v>1</v>
      </c>
      <c r="F229" s="172" t="s">
        <v>3619</v>
      </c>
      <c r="H229" s="171" t="s">
        <v>1</v>
      </c>
      <c r="I229" s="173"/>
      <c r="L229" s="170"/>
      <c r="M229" s="174"/>
      <c r="T229" s="175"/>
      <c r="AT229" s="171" t="s">
        <v>1489</v>
      </c>
      <c r="AU229" s="171" t="s">
        <v>90</v>
      </c>
      <c r="AV229" s="12" t="s">
        <v>88</v>
      </c>
      <c r="AW229" s="12" t="s">
        <v>36</v>
      </c>
      <c r="AX229" s="12" t="s">
        <v>81</v>
      </c>
      <c r="AY229" s="171" t="s">
        <v>299</v>
      </c>
    </row>
    <row r="230" spans="2:65" s="13" customFormat="1">
      <c r="B230" s="176"/>
      <c r="D230" s="149" t="s">
        <v>1489</v>
      </c>
      <c r="E230" s="177" t="s">
        <v>1</v>
      </c>
      <c r="F230" s="178" t="s">
        <v>4646</v>
      </c>
      <c r="H230" s="179">
        <v>5.601</v>
      </c>
      <c r="I230" s="180"/>
      <c r="L230" s="176"/>
      <c r="M230" s="181"/>
      <c r="T230" s="182"/>
      <c r="AT230" s="177" t="s">
        <v>1489</v>
      </c>
      <c r="AU230" s="177" t="s">
        <v>90</v>
      </c>
      <c r="AV230" s="13" t="s">
        <v>90</v>
      </c>
      <c r="AW230" s="13" t="s">
        <v>36</v>
      </c>
      <c r="AX230" s="13" t="s">
        <v>81</v>
      </c>
      <c r="AY230" s="177" t="s">
        <v>299</v>
      </c>
    </row>
    <row r="231" spans="2:65" s="14" customFormat="1">
      <c r="B231" s="183"/>
      <c r="D231" s="149" t="s">
        <v>1489</v>
      </c>
      <c r="E231" s="184" t="s">
        <v>1</v>
      </c>
      <c r="F231" s="185" t="s">
        <v>1496</v>
      </c>
      <c r="H231" s="186">
        <v>5.601</v>
      </c>
      <c r="I231" s="187"/>
      <c r="L231" s="183"/>
      <c r="M231" s="188"/>
      <c r="T231" s="189"/>
      <c r="AT231" s="184" t="s">
        <v>1489</v>
      </c>
      <c r="AU231" s="184" t="s">
        <v>90</v>
      </c>
      <c r="AV231" s="14" t="s">
        <v>318</v>
      </c>
      <c r="AW231" s="14" t="s">
        <v>36</v>
      </c>
      <c r="AX231" s="14" t="s">
        <v>88</v>
      </c>
      <c r="AY231" s="184" t="s">
        <v>299</v>
      </c>
    </row>
    <row r="232" spans="2:65" s="1" customFormat="1" ht="16.5" customHeight="1">
      <c r="B232" s="32"/>
      <c r="C232" s="136" t="s">
        <v>394</v>
      </c>
      <c r="D232" s="136" t="s">
        <v>302</v>
      </c>
      <c r="E232" s="137" t="s">
        <v>1639</v>
      </c>
      <c r="F232" s="138" t="s">
        <v>1640</v>
      </c>
      <c r="G232" s="139" t="s">
        <v>1520</v>
      </c>
      <c r="H232" s="140">
        <v>16.472999999999999</v>
      </c>
      <c r="I232" s="141"/>
      <c r="J232" s="142">
        <f>ROUND(I232*H232,2)</f>
        <v>0</v>
      </c>
      <c r="K232" s="138" t="s">
        <v>3585</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4647</v>
      </c>
    </row>
    <row r="233" spans="2:65" s="12" customFormat="1">
      <c r="B233" s="170"/>
      <c r="D233" s="149" t="s">
        <v>1489</v>
      </c>
      <c r="E233" s="171" t="s">
        <v>1</v>
      </c>
      <c r="F233" s="172" t="s">
        <v>3994</v>
      </c>
      <c r="H233" s="171" t="s">
        <v>1</v>
      </c>
      <c r="I233" s="173"/>
      <c r="L233" s="170"/>
      <c r="M233" s="174"/>
      <c r="T233" s="175"/>
      <c r="AT233" s="171" t="s">
        <v>1489</v>
      </c>
      <c r="AU233" s="171" t="s">
        <v>90</v>
      </c>
      <c r="AV233" s="12" t="s">
        <v>88</v>
      </c>
      <c r="AW233" s="12" t="s">
        <v>36</v>
      </c>
      <c r="AX233" s="12" t="s">
        <v>81</v>
      </c>
      <c r="AY233" s="171" t="s">
        <v>299</v>
      </c>
    </row>
    <row r="234" spans="2:65" s="13" customFormat="1">
      <c r="B234" s="176"/>
      <c r="D234" s="149" t="s">
        <v>1489</v>
      </c>
      <c r="E234" s="177" t="s">
        <v>1</v>
      </c>
      <c r="F234" s="178" t="s">
        <v>4648</v>
      </c>
      <c r="H234" s="179">
        <v>2.6349999999999998</v>
      </c>
      <c r="I234" s="180"/>
      <c r="L234" s="176"/>
      <c r="M234" s="181"/>
      <c r="T234" s="182"/>
      <c r="AT234" s="177" t="s">
        <v>1489</v>
      </c>
      <c r="AU234" s="177" t="s">
        <v>90</v>
      </c>
      <c r="AV234" s="13" t="s">
        <v>90</v>
      </c>
      <c r="AW234" s="13" t="s">
        <v>36</v>
      </c>
      <c r="AX234" s="13" t="s">
        <v>81</v>
      </c>
      <c r="AY234" s="177" t="s">
        <v>299</v>
      </c>
    </row>
    <row r="235" spans="2:65" s="13" customFormat="1">
      <c r="B235" s="176"/>
      <c r="D235" s="149" t="s">
        <v>1489</v>
      </c>
      <c r="E235" s="177" t="s">
        <v>1</v>
      </c>
      <c r="F235" s="178" t="s">
        <v>4649</v>
      </c>
      <c r="H235" s="179">
        <v>5.601</v>
      </c>
      <c r="I235" s="180"/>
      <c r="L235" s="176"/>
      <c r="M235" s="181"/>
      <c r="T235" s="182"/>
      <c r="AT235" s="177" t="s">
        <v>1489</v>
      </c>
      <c r="AU235" s="177" t="s">
        <v>90</v>
      </c>
      <c r="AV235" s="13" t="s">
        <v>90</v>
      </c>
      <c r="AW235" s="13" t="s">
        <v>36</v>
      </c>
      <c r="AX235" s="13" t="s">
        <v>81</v>
      </c>
      <c r="AY235" s="177" t="s">
        <v>299</v>
      </c>
    </row>
    <row r="236" spans="2:65" s="15" customFormat="1">
      <c r="B236" s="190"/>
      <c r="D236" s="149" t="s">
        <v>1489</v>
      </c>
      <c r="E236" s="191" t="s">
        <v>1</v>
      </c>
      <c r="F236" s="192" t="s">
        <v>1549</v>
      </c>
      <c r="H236" s="193">
        <v>8.2360000000000007</v>
      </c>
      <c r="I236" s="194"/>
      <c r="L236" s="190"/>
      <c r="M236" s="195"/>
      <c r="T236" s="196"/>
      <c r="AT236" s="191" t="s">
        <v>1489</v>
      </c>
      <c r="AU236" s="191" t="s">
        <v>90</v>
      </c>
      <c r="AV236" s="15" t="s">
        <v>298</v>
      </c>
      <c r="AW236" s="15" t="s">
        <v>36</v>
      </c>
      <c r="AX236" s="15" t="s">
        <v>81</v>
      </c>
      <c r="AY236" s="191" t="s">
        <v>299</v>
      </c>
    </row>
    <row r="237" spans="2:65" s="12" customFormat="1">
      <c r="B237" s="170"/>
      <c r="D237" s="149" t="s">
        <v>1489</v>
      </c>
      <c r="E237" s="171" t="s">
        <v>1</v>
      </c>
      <c r="F237" s="172" t="s">
        <v>3619</v>
      </c>
      <c r="H237" s="171" t="s">
        <v>1</v>
      </c>
      <c r="I237" s="173"/>
      <c r="L237" s="170"/>
      <c r="M237" s="174"/>
      <c r="T237" s="175"/>
      <c r="AT237" s="171" t="s">
        <v>1489</v>
      </c>
      <c r="AU237" s="171" t="s">
        <v>90</v>
      </c>
      <c r="AV237" s="12" t="s">
        <v>88</v>
      </c>
      <c r="AW237" s="12" t="s">
        <v>36</v>
      </c>
      <c r="AX237" s="12" t="s">
        <v>81</v>
      </c>
      <c r="AY237" s="171" t="s">
        <v>299</v>
      </c>
    </row>
    <row r="238" spans="2:65" s="13" customFormat="1">
      <c r="B238" s="176"/>
      <c r="D238" s="149" t="s">
        <v>1489</v>
      </c>
      <c r="E238" s="177" t="s">
        <v>1</v>
      </c>
      <c r="F238" s="178" t="s">
        <v>4650</v>
      </c>
      <c r="H238" s="179">
        <v>2.6360000000000001</v>
      </c>
      <c r="I238" s="180"/>
      <c r="L238" s="176"/>
      <c r="M238" s="181"/>
      <c r="T238" s="182"/>
      <c r="AT238" s="177" t="s">
        <v>1489</v>
      </c>
      <c r="AU238" s="177" t="s">
        <v>90</v>
      </c>
      <c r="AV238" s="13" t="s">
        <v>90</v>
      </c>
      <c r="AW238" s="13" t="s">
        <v>36</v>
      </c>
      <c r="AX238" s="13" t="s">
        <v>81</v>
      </c>
      <c r="AY238" s="177" t="s">
        <v>299</v>
      </c>
    </row>
    <row r="239" spans="2:65" s="13" customFormat="1">
      <c r="B239" s="176"/>
      <c r="D239" s="149" t="s">
        <v>1489</v>
      </c>
      <c r="E239" s="177" t="s">
        <v>1</v>
      </c>
      <c r="F239" s="178" t="s">
        <v>4649</v>
      </c>
      <c r="H239" s="179">
        <v>5.601</v>
      </c>
      <c r="I239" s="180"/>
      <c r="L239" s="176"/>
      <c r="M239" s="181"/>
      <c r="T239" s="182"/>
      <c r="AT239" s="177" t="s">
        <v>1489</v>
      </c>
      <c r="AU239" s="177" t="s">
        <v>90</v>
      </c>
      <c r="AV239" s="13" t="s">
        <v>90</v>
      </c>
      <c r="AW239" s="13" t="s">
        <v>36</v>
      </c>
      <c r="AX239" s="13" t="s">
        <v>81</v>
      </c>
      <c r="AY239" s="177" t="s">
        <v>299</v>
      </c>
    </row>
    <row r="240" spans="2:65" s="15" customFormat="1">
      <c r="B240" s="190"/>
      <c r="D240" s="149" t="s">
        <v>1489</v>
      </c>
      <c r="E240" s="191" t="s">
        <v>1</v>
      </c>
      <c r="F240" s="192" t="s">
        <v>1549</v>
      </c>
      <c r="H240" s="193">
        <v>8.2370000000000001</v>
      </c>
      <c r="I240" s="194"/>
      <c r="L240" s="190"/>
      <c r="M240" s="195"/>
      <c r="T240" s="196"/>
      <c r="AT240" s="191" t="s">
        <v>1489</v>
      </c>
      <c r="AU240" s="191" t="s">
        <v>90</v>
      </c>
      <c r="AV240" s="15" t="s">
        <v>298</v>
      </c>
      <c r="AW240" s="15" t="s">
        <v>36</v>
      </c>
      <c r="AX240" s="15" t="s">
        <v>81</v>
      </c>
      <c r="AY240" s="191" t="s">
        <v>299</v>
      </c>
    </row>
    <row r="241" spans="2:65" s="14" customFormat="1">
      <c r="B241" s="183"/>
      <c r="D241" s="149" t="s">
        <v>1489</v>
      </c>
      <c r="E241" s="184" t="s">
        <v>1</v>
      </c>
      <c r="F241" s="185" t="s">
        <v>1496</v>
      </c>
      <c r="H241" s="186">
        <v>16.472999999999999</v>
      </c>
      <c r="I241" s="187"/>
      <c r="L241" s="183"/>
      <c r="M241" s="188"/>
      <c r="T241" s="189"/>
      <c r="AT241" s="184" t="s">
        <v>1489</v>
      </c>
      <c r="AU241" s="184" t="s">
        <v>90</v>
      </c>
      <c r="AV241" s="14" t="s">
        <v>318</v>
      </c>
      <c r="AW241" s="14" t="s">
        <v>36</v>
      </c>
      <c r="AX241" s="14" t="s">
        <v>88</v>
      </c>
      <c r="AY241" s="184" t="s">
        <v>299</v>
      </c>
    </row>
    <row r="242" spans="2:65" s="1" customFormat="1" ht="33" customHeight="1">
      <c r="B242" s="32"/>
      <c r="C242" s="136" t="s">
        <v>399</v>
      </c>
      <c r="D242" s="136" t="s">
        <v>302</v>
      </c>
      <c r="E242" s="137" t="s">
        <v>1634</v>
      </c>
      <c r="F242" s="138" t="s">
        <v>1635</v>
      </c>
      <c r="G242" s="139" t="s">
        <v>1636</v>
      </c>
      <c r="H242" s="140">
        <v>14.000999999999999</v>
      </c>
      <c r="I242" s="141"/>
      <c r="J242" s="142">
        <f>ROUND(I242*H242,2)</f>
        <v>0</v>
      </c>
      <c r="K242" s="138" t="s">
        <v>3585</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4651</v>
      </c>
    </row>
    <row r="243" spans="2:65" s="12" customFormat="1">
      <c r="B243" s="170"/>
      <c r="D243" s="149" t="s">
        <v>1489</v>
      </c>
      <c r="E243" s="171" t="s">
        <v>1</v>
      </c>
      <c r="F243" s="172" t="s">
        <v>3994</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4648</v>
      </c>
      <c r="H244" s="179">
        <v>2.6349999999999998</v>
      </c>
      <c r="I244" s="180"/>
      <c r="L244" s="176"/>
      <c r="M244" s="181"/>
      <c r="T244" s="182"/>
      <c r="AT244" s="177" t="s">
        <v>1489</v>
      </c>
      <c r="AU244" s="177" t="s">
        <v>90</v>
      </c>
      <c r="AV244" s="13" t="s">
        <v>90</v>
      </c>
      <c r="AW244" s="13" t="s">
        <v>36</v>
      </c>
      <c r="AX244" s="13" t="s">
        <v>81</v>
      </c>
      <c r="AY244" s="177" t="s">
        <v>299</v>
      </c>
    </row>
    <row r="245" spans="2:65" s="13" customFormat="1">
      <c r="B245" s="176"/>
      <c r="D245" s="149" t="s">
        <v>1489</v>
      </c>
      <c r="E245" s="177" t="s">
        <v>1</v>
      </c>
      <c r="F245" s="178" t="s">
        <v>4649</v>
      </c>
      <c r="H245" s="179">
        <v>5.601</v>
      </c>
      <c r="I245" s="180"/>
      <c r="L245" s="176"/>
      <c r="M245" s="181"/>
      <c r="T245" s="182"/>
      <c r="AT245" s="177" t="s">
        <v>1489</v>
      </c>
      <c r="AU245" s="177" t="s">
        <v>90</v>
      </c>
      <c r="AV245" s="13" t="s">
        <v>90</v>
      </c>
      <c r="AW245" s="13" t="s">
        <v>36</v>
      </c>
      <c r="AX245" s="13" t="s">
        <v>81</v>
      </c>
      <c r="AY245" s="177" t="s">
        <v>299</v>
      </c>
    </row>
    <row r="246" spans="2:65" s="15" customFormat="1">
      <c r="B246" s="190"/>
      <c r="D246" s="149" t="s">
        <v>1489</v>
      </c>
      <c r="E246" s="191" t="s">
        <v>1</v>
      </c>
      <c r="F246" s="192" t="s">
        <v>1549</v>
      </c>
      <c r="H246" s="193">
        <v>8.2360000000000007</v>
      </c>
      <c r="I246" s="194"/>
      <c r="L246" s="190"/>
      <c r="M246" s="195"/>
      <c r="T246" s="196"/>
      <c r="AT246" s="191" t="s">
        <v>1489</v>
      </c>
      <c r="AU246" s="191" t="s">
        <v>90</v>
      </c>
      <c r="AV246" s="15" t="s">
        <v>298</v>
      </c>
      <c r="AW246" s="15" t="s">
        <v>36</v>
      </c>
      <c r="AX246" s="15" t="s">
        <v>81</v>
      </c>
      <c r="AY246" s="191" t="s">
        <v>299</v>
      </c>
    </row>
    <row r="247" spans="2:65" s="13" customFormat="1">
      <c r="B247" s="176"/>
      <c r="D247" s="149" t="s">
        <v>1489</v>
      </c>
      <c r="E247" s="177" t="s">
        <v>1</v>
      </c>
      <c r="F247" s="178" t="s">
        <v>4652</v>
      </c>
      <c r="H247" s="179">
        <v>14.000999999999999</v>
      </c>
      <c r="I247" s="180"/>
      <c r="L247" s="176"/>
      <c r="M247" s="181"/>
      <c r="T247" s="182"/>
      <c r="AT247" s="177" t="s">
        <v>1489</v>
      </c>
      <c r="AU247" s="177" t="s">
        <v>90</v>
      </c>
      <c r="AV247" s="13" t="s">
        <v>90</v>
      </c>
      <c r="AW247" s="13" t="s">
        <v>36</v>
      </c>
      <c r="AX247" s="13" t="s">
        <v>81</v>
      </c>
      <c r="AY247" s="177" t="s">
        <v>299</v>
      </c>
    </row>
    <row r="248" spans="2:65" s="15" customFormat="1">
      <c r="B248" s="190"/>
      <c r="D248" s="149" t="s">
        <v>1489</v>
      </c>
      <c r="E248" s="191" t="s">
        <v>1</v>
      </c>
      <c r="F248" s="192" t="s">
        <v>1549</v>
      </c>
      <c r="H248" s="193">
        <v>14.000999999999999</v>
      </c>
      <c r="I248" s="194"/>
      <c r="L248" s="190"/>
      <c r="M248" s="195"/>
      <c r="T248" s="196"/>
      <c r="AT248" s="191" t="s">
        <v>1489</v>
      </c>
      <c r="AU248" s="191" t="s">
        <v>90</v>
      </c>
      <c r="AV248" s="15" t="s">
        <v>298</v>
      </c>
      <c r="AW248" s="15" t="s">
        <v>36</v>
      </c>
      <c r="AX248" s="15" t="s">
        <v>88</v>
      </c>
      <c r="AY248" s="191" t="s">
        <v>299</v>
      </c>
    </row>
    <row r="249" spans="2:65" s="1" customFormat="1" ht="24.15" customHeight="1">
      <c r="B249" s="32"/>
      <c r="C249" s="136" t="s">
        <v>7</v>
      </c>
      <c r="D249" s="136" t="s">
        <v>302</v>
      </c>
      <c r="E249" s="137" t="s">
        <v>4001</v>
      </c>
      <c r="F249" s="138" t="s">
        <v>1644</v>
      </c>
      <c r="G249" s="139" t="s">
        <v>1520</v>
      </c>
      <c r="H249" s="140">
        <v>11.083</v>
      </c>
      <c r="I249" s="141"/>
      <c r="J249" s="142">
        <f>ROUND(I249*H249,2)</f>
        <v>0</v>
      </c>
      <c r="K249" s="138" t="s">
        <v>3585</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4653</v>
      </c>
    </row>
    <row r="250" spans="2:65" s="1" customFormat="1" ht="28.8">
      <c r="B250" s="32"/>
      <c r="D250" s="149" t="s">
        <v>308</v>
      </c>
      <c r="F250" s="150" t="s">
        <v>4003</v>
      </c>
      <c r="I250" s="151"/>
      <c r="L250" s="32"/>
      <c r="M250" s="152"/>
      <c r="T250" s="56"/>
      <c r="AT250" s="17" t="s">
        <v>308</v>
      </c>
      <c r="AU250" s="17" t="s">
        <v>90</v>
      </c>
    </row>
    <row r="251" spans="2:65" s="13" customFormat="1">
      <c r="B251" s="176"/>
      <c r="D251" s="149" t="s">
        <v>1489</v>
      </c>
      <c r="E251" s="177" t="s">
        <v>1</v>
      </c>
      <c r="F251" s="178" t="s">
        <v>4654</v>
      </c>
      <c r="H251" s="179">
        <v>16.472999999999999</v>
      </c>
      <c r="I251" s="180"/>
      <c r="L251" s="176"/>
      <c r="M251" s="181"/>
      <c r="T251" s="182"/>
      <c r="AT251" s="177" t="s">
        <v>1489</v>
      </c>
      <c r="AU251" s="177" t="s">
        <v>90</v>
      </c>
      <c r="AV251" s="13" t="s">
        <v>90</v>
      </c>
      <c r="AW251" s="13" t="s">
        <v>36</v>
      </c>
      <c r="AX251" s="13" t="s">
        <v>81</v>
      </c>
      <c r="AY251" s="177" t="s">
        <v>299</v>
      </c>
    </row>
    <row r="252" spans="2:65" s="12" customFormat="1">
      <c r="B252" s="170"/>
      <c r="D252" s="149" t="s">
        <v>1489</v>
      </c>
      <c r="E252" s="171" t="s">
        <v>1</v>
      </c>
      <c r="F252" s="172" t="s">
        <v>4005</v>
      </c>
      <c r="H252" s="171" t="s">
        <v>1</v>
      </c>
      <c r="I252" s="173"/>
      <c r="L252" s="170"/>
      <c r="M252" s="174"/>
      <c r="T252" s="175"/>
      <c r="AT252" s="171" t="s">
        <v>1489</v>
      </c>
      <c r="AU252" s="171" t="s">
        <v>90</v>
      </c>
      <c r="AV252" s="12" t="s">
        <v>88</v>
      </c>
      <c r="AW252" s="12" t="s">
        <v>36</v>
      </c>
      <c r="AX252" s="12" t="s">
        <v>81</v>
      </c>
      <c r="AY252" s="171" t="s">
        <v>299</v>
      </c>
    </row>
    <row r="253" spans="2:65" s="13" customFormat="1">
      <c r="B253" s="176"/>
      <c r="D253" s="149" t="s">
        <v>1489</v>
      </c>
      <c r="E253" s="177" t="s">
        <v>1</v>
      </c>
      <c r="F253" s="178" t="s">
        <v>4655</v>
      </c>
      <c r="H253" s="179">
        <v>-6.4000000000000001E-2</v>
      </c>
      <c r="I253" s="180"/>
      <c r="L253" s="176"/>
      <c r="M253" s="181"/>
      <c r="T253" s="182"/>
      <c r="AT253" s="177" t="s">
        <v>1489</v>
      </c>
      <c r="AU253" s="177" t="s">
        <v>90</v>
      </c>
      <c r="AV253" s="13" t="s">
        <v>90</v>
      </c>
      <c r="AW253" s="13" t="s">
        <v>36</v>
      </c>
      <c r="AX253" s="13" t="s">
        <v>81</v>
      </c>
      <c r="AY253" s="177" t="s">
        <v>299</v>
      </c>
    </row>
    <row r="254" spans="2:65" s="13" customFormat="1">
      <c r="B254" s="176"/>
      <c r="D254" s="149" t="s">
        <v>1489</v>
      </c>
      <c r="E254" s="177" t="s">
        <v>1</v>
      </c>
      <c r="F254" s="178" t="s">
        <v>4656</v>
      </c>
      <c r="H254" s="179">
        <v>-4.226</v>
      </c>
      <c r="I254" s="180"/>
      <c r="L254" s="176"/>
      <c r="M254" s="181"/>
      <c r="T254" s="182"/>
      <c r="AT254" s="177" t="s">
        <v>1489</v>
      </c>
      <c r="AU254" s="177" t="s">
        <v>90</v>
      </c>
      <c r="AV254" s="13" t="s">
        <v>90</v>
      </c>
      <c r="AW254" s="13" t="s">
        <v>36</v>
      </c>
      <c r="AX254" s="13" t="s">
        <v>81</v>
      </c>
      <c r="AY254" s="177" t="s">
        <v>299</v>
      </c>
    </row>
    <row r="255" spans="2:65" s="13" customFormat="1">
      <c r="B255" s="176"/>
      <c r="D255" s="149" t="s">
        <v>1489</v>
      </c>
      <c r="E255" s="177" t="s">
        <v>1</v>
      </c>
      <c r="F255" s="178" t="s">
        <v>4657</v>
      </c>
      <c r="H255" s="179">
        <v>-1.1000000000000001</v>
      </c>
      <c r="I255" s="180"/>
      <c r="L255" s="176"/>
      <c r="M255" s="181"/>
      <c r="T255" s="182"/>
      <c r="AT255" s="177" t="s">
        <v>1489</v>
      </c>
      <c r="AU255" s="177" t="s">
        <v>90</v>
      </c>
      <c r="AV255" s="13" t="s">
        <v>90</v>
      </c>
      <c r="AW255" s="13" t="s">
        <v>36</v>
      </c>
      <c r="AX255" s="13" t="s">
        <v>81</v>
      </c>
      <c r="AY255" s="177" t="s">
        <v>299</v>
      </c>
    </row>
    <row r="256" spans="2:65" s="15" customFormat="1">
      <c r="B256" s="190"/>
      <c r="D256" s="149" t="s">
        <v>1489</v>
      </c>
      <c r="E256" s="191" t="s">
        <v>1</v>
      </c>
      <c r="F256" s="192" t="s">
        <v>1549</v>
      </c>
      <c r="H256" s="193">
        <v>11.083</v>
      </c>
      <c r="I256" s="194"/>
      <c r="L256" s="190"/>
      <c r="M256" s="195"/>
      <c r="T256" s="196"/>
      <c r="AT256" s="191" t="s">
        <v>1489</v>
      </c>
      <c r="AU256" s="191" t="s">
        <v>90</v>
      </c>
      <c r="AV256" s="15" t="s">
        <v>298</v>
      </c>
      <c r="AW256" s="15" t="s">
        <v>36</v>
      </c>
      <c r="AX256" s="15" t="s">
        <v>81</v>
      </c>
      <c r="AY256" s="191" t="s">
        <v>299</v>
      </c>
    </row>
    <row r="257" spans="2:65" s="14" customFormat="1">
      <c r="B257" s="183"/>
      <c r="D257" s="149" t="s">
        <v>1489</v>
      </c>
      <c r="E257" s="184" t="s">
        <v>1</v>
      </c>
      <c r="F257" s="185" t="s">
        <v>1496</v>
      </c>
      <c r="H257" s="186">
        <v>11.083</v>
      </c>
      <c r="I257" s="187"/>
      <c r="L257" s="183"/>
      <c r="M257" s="188"/>
      <c r="T257" s="189"/>
      <c r="AT257" s="184" t="s">
        <v>1489</v>
      </c>
      <c r="AU257" s="184" t="s">
        <v>90</v>
      </c>
      <c r="AV257" s="14" t="s">
        <v>318</v>
      </c>
      <c r="AW257" s="14" t="s">
        <v>36</v>
      </c>
      <c r="AX257" s="14" t="s">
        <v>88</v>
      </c>
      <c r="AY257" s="184" t="s">
        <v>299</v>
      </c>
    </row>
    <row r="258" spans="2:65" s="12" customFormat="1">
      <c r="B258" s="170"/>
      <c r="D258" s="149" t="s">
        <v>1489</v>
      </c>
      <c r="E258" s="171" t="s">
        <v>1</v>
      </c>
      <c r="F258" s="172" t="s">
        <v>3965</v>
      </c>
      <c r="H258" s="171" t="s">
        <v>1</v>
      </c>
      <c r="I258" s="173"/>
      <c r="L258" s="170"/>
      <c r="M258" s="174"/>
      <c r="T258" s="175"/>
      <c r="AT258" s="171" t="s">
        <v>1489</v>
      </c>
      <c r="AU258" s="171" t="s">
        <v>90</v>
      </c>
      <c r="AV258" s="12" t="s">
        <v>88</v>
      </c>
      <c r="AW258" s="12" t="s">
        <v>36</v>
      </c>
      <c r="AX258" s="12" t="s">
        <v>81</v>
      </c>
      <c r="AY258" s="171" t="s">
        <v>299</v>
      </c>
    </row>
    <row r="259" spans="2:65" s="13" customFormat="1">
      <c r="B259" s="176"/>
      <c r="D259" s="149" t="s">
        <v>1489</v>
      </c>
      <c r="E259" s="177" t="s">
        <v>1</v>
      </c>
      <c r="F259" s="178" t="s">
        <v>4627</v>
      </c>
      <c r="H259" s="179">
        <v>11.083</v>
      </c>
      <c r="I259" s="180"/>
      <c r="L259" s="176"/>
      <c r="M259" s="181"/>
      <c r="T259" s="182"/>
      <c r="AT259" s="177" t="s">
        <v>1489</v>
      </c>
      <c r="AU259" s="177" t="s">
        <v>90</v>
      </c>
      <c r="AV259" s="13" t="s">
        <v>90</v>
      </c>
      <c r="AW259" s="13" t="s">
        <v>36</v>
      </c>
      <c r="AX259" s="13" t="s">
        <v>81</v>
      </c>
      <c r="AY259" s="177" t="s">
        <v>299</v>
      </c>
    </row>
    <row r="260" spans="2:65" s="12" customFormat="1">
      <c r="B260" s="170"/>
      <c r="D260" s="149" t="s">
        <v>1489</v>
      </c>
      <c r="E260" s="171" t="s">
        <v>1</v>
      </c>
      <c r="F260" s="172" t="s">
        <v>4010</v>
      </c>
      <c r="H260" s="171" t="s">
        <v>1</v>
      </c>
      <c r="I260" s="173"/>
      <c r="L260" s="170"/>
      <c r="M260" s="174"/>
      <c r="T260" s="175"/>
      <c r="AT260" s="171" t="s">
        <v>1489</v>
      </c>
      <c r="AU260" s="171" t="s">
        <v>90</v>
      </c>
      <c r="AV260" s="12" t="s">
        <v>88</v>
      </c>
      <c r="AW260" s="12" t="s">
        <v>36</v>
      </c>
      <c r="AX260" s="12" t="s">
        <v>81</v>
      </c>
      <c r="AY260" s="171" t="s">
        <v>299</v>
      </c>
    </row>
    <row r="261" spans="2:65" s="13" customFormat="1">
      <c r="B261" s="176"/>
      <c r="D261" s="149" t="s">
        <v>1489</v>
      </c>
      <c r="E261" s="177" t="s">
        <v>1</v>
      </c>
      <c r="F261" s="178" t="s">
        <v>4658</v>
      </c>
      <c r="H261" s="179">
        <v>8.2370000000000001</v>
      </c>
      <c r="I261" s="180"/>
      <c r="L261" s="176"/>
      <c r="M261" s="181"/>
      <c r="T261" s="182"/>
      <c r="AT261" s="177" t="s">
        <v>1489</v>
      </c>
      <c r="AU261" s="177" t="s">
        <v>90</v>
      </c>
      <c r="AV261" s="13" t="s">
        <v>90</v>
      </c>
      <c r="AW261" s="13" t="s">
        <v>36</v>
      </c>
      <c r="AX261" s="13" t="s">
        <v>81</v>
      </c>
      <c r="AY261" s="177" t="s">
        <v>299</v>
      </c>
    </row>
    <row r="262" spans="2:65" s="12" customFormat="1">
      <c r="B262" s="170"/>
      <c r="D262" s="149" t="s">
        <v>1489</v>
      </c>
      <c r="E262" s="171" t="s">
        <v>1</v>
      </c>
      <c r="F262" s="172" t="s">
        <v>4012</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4659</v>
      </c>
      <c r="H263" s="179">
        <v>2.8460000000000001</v>
      </c>
      <c r="I263" s="180"/>
      <c r="L263" s="176"/>
      <c r="M263" s="181"/>
      <c r="T263" s="182"/>
      <c r="AT263" s="177" t="s">
        <v>1489</v>
      </c>
      <c r="AU263" s="177" t="s">
        <v>90</v>
      </c>
      <c r="AV263" s="13" t="s">
        <v>90</v>
      </c>
      <c r="AW263" s="13" t="s">
        <v>36</v>
      </c>
      <c r="AX263" s="13" t="s">
        <v>81</v>
      </c>
      <c r="AY263" s="177" t="s">
        <v>299</v>
      </c>
    </row>
    <row r="264" spans="2:65" s="1" customFormat="1" ht="21.75" customHeight="1">
      <c r="B264" s="32"/>
      <c r="C264" s="158" t="s">
        <v>408</v>
      </c>
      <c r="D264" s="158" t="s">
        <v>340</v>
      </c>
      <c r="E264" s="159" t="s">
        <v>4014</v>
      </c>
      <c r="F264" s="160" t="s">
        <v>4015</v>
      </c>
      <c r="G264" s="161" t="s">
        <v>1520</v>
      </c>
      <c r="H264" s="162">
        <v>3.1619999999999999</v>
      </c>
      <c r="I264" s="163"/>
      <c r="J264" s="164">
        <f>ROUND(I264*H264,2)</f>
        <v>0</v>
      </c>
      <c r="K264" s="160" t="s">
        <v>1</v>
      </c>
      <c r="L264" s="165"/>
      <c r="M264" s="166" t="s">
        <v>1</v>
      </c>
      <c r="N264" s="167" t="s">
        <v>46</v>
      </c>
      <c r="P264" s="145">
        <f>O264*H264</f>
        <v>0</v>
      </c>
      <c r="Q264" s="145">
        <v>0</v>
      </c>
      <c r="R264" s="145">
        <f>Q264*H264</f>
        <v>0</v>
      </c>
      <c r="S264" s="145">
        <v>0</v>
      </c>
      <c r="T264" s="146">
        <f>S264*H264</f>
        <v>0</v>
      </c>
      <c r="AR264" s="147" t="s">
        <v>4016</v>
      </c>
      <c r="AT264" s="147" t="s">
        <v>340</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4016</v>
      </c>
      <c r="BM264" s="147" t="s">
        <v>4660</v>
      </c>
    </row>
    <row r="265" spans="2:65" s="12" customFormat="1">
      <c r="B265" s="170"/>
      <c r="D265" s="149" t="s">
        <v>1489</v>
      </c>
      <c r="E265" s="171" t="s">
        <v>1</v>
      </c>
      <c r="F265" s="172" t="s">
        <v>3965</v>
      </c>
      <c r="H265" s="171" t="s">
        <v>1</v>
      </c>
      <c r="I265" s="173"/>
      <c r="L265" s="170"/>
      <c r="M265" s="174"/>
      <c r="T265" s="175"/>
      <c r="AT265" s="171" t="s">
        <v>1489</v>
      </c>
      <c r="AU265" s="171" t="s">
        <v>90</v>
      </c>
      <c r="AV265" s="12" t="s">
        <v>88</v>
      </c>
      <c r="AW265" s="12" t="s">
        <v>36</v>
      </c>
      <c r="AX265" s="12" t="s">
        <v>81</v>
      </c>
      <c r="AY265" s="171" t="s">
        <v>299</v>
      </c>
    </row>
    <row r="266" spans="2:65" s="13" customFormat="1">
      <c r="B266" s="176"/>
      <c r="D266" s="149" t="s">
        <v>1489</v>
      </c>
      <c r="E266" s="177" t="s">
        <v>1</v>
      </c>
      <c r="F266" s="178" t="s">
        <v>4627</v>
      </c>
      <c r="H266" s="179">
        <v>11.083</v>
      </c>
      <c r="I266" s="180"/>
      <c r="L266" s="176"/>
      <c r="M266" s="181"/>
      <c r="T266" s="182"/>
      <c r="AT266" s="177" t="s">
        <v>1489</v>
      </c>
      <c r="AU266" s="177" t="s">
        <v>90</v>
      </c>
      <c r="AV266" s="13" t="s">
        <v>90</v>
      </c>
      <c r="AW266" s="13" t="s">
        <v>36</v>
      </c>
      <c r="AX266" s="13" t="s">
        <v>81</v>
      </c>
      <c r="AY266" s="177" t="s">
        <v>299</v>
      </c>
    </row>
    <row r="267" spans="2:65" s="12" customFormat="1">
      <c r="B267" s="170"/>
      <c r="D267" s="149" t="s">
        <v>1489</v>
      </c>
      <c r="E267" s="171" t="s">
        <v>1</v>
      </c>
      <c r="F267" s="172" t="s">
        <v>4010</v>
      </c>
      <c r="H267" s="171" t="s">
        <v>1</v>
      </c>
      <c r="I267" s="173"/>
      <c r="L267" s="170"/>
      <c r="M267" s="174"/>
      <c r="T267" s="175"/>
      <c r="AT267" s="171" t="s">
        <v>1489</v>
      </c>
      <c r="AU267" s="171" t="s">
        <v>90</v>
      </c>
      <c r="AV267" s="12" t="s">
        <v>88</v>
      </c>
      <c r="AW267" s="12" t="s">
        <v>36</v>
      </c>
      <c r="AX267" s="12" t="s">
        <v>81</v>
      </c>
      <c r="AY267" s="171" t="s">
        <v>299</v>
      </c>
    </row>
    <row r="268" spans="2:65" s="13" customFormat="1">
      <c r="B268" s="176"/>
      <c r="D268" s="149" t="s">
        <v>1489</v>
      </c>
      <c r="E268" s="177" t="s">
        <v>1</v>
      </c>
      <c r="F268" s="178" t="s">
        <v>4658</v>
      </c>
      <c r="H268" s="179">
        <v>8.2370000000000001</v>
      </c>
      <c r="I268" s="180"/>
      <c r="L268" s="176"/>
      <c r="M268" s="181"/>
      <c r="T268" s="182"/>
      <c r="AT268" s="177" t="s">
        <v>1489</v>
      </c>
      <c r="AU268" s="177" t="s">
        <v>90</v>
      </c>
      <c r="AV268" s="13" t="s">
        <v>90</v>
      </c>
      <c r="AW268" s="13" t="s">
        <v>36</v>
      </c>
      <c r="AX268" s="13" t="s">
        <v>81</v>
      </c>
      <c r="AY268" s="177" t="s">
        <v>299</v>
      </c>
    </row>
    <row r="269" spans="2:65" s="12" customFormat="1">
      <c r="B269" s="170"/>
      <c r="D269" s="149" t="s">
        <v>1489</v>
      </c>
      <c r="E269" s="171" t="s">
        <v>1</v>
      </c>
      <c r="F269" s="172" t="s">
        <v>4012</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4659</v>
      </c>
      <c r="H270" s="179">
        <v>2.8460000000000001</v>
      </c>
      <c r="I270" s="180"/>
      <c r="L270" s="176"/>
      <c r="M270" s="181"/>
      <c r="T270" s="182"/>
      <c r="AT270" s="177" t="s">
        <v>1489</v>
      </c>
      <c r="AU270" s="177" t="s">
        <v>90</v>
      </c>
      <c r="AV270" s="13" t="s">
        <v>90</v>
      </c>
      <c r="AW270" s="13" t="s">
        <v>36</v>
      </c>
      <c r="AX270" s="13" t="s">
        <v>81</v>
      </c>
      <c r="AY270" s="177" t="s">
        <v>299</v>
      </c>
    </row>
    <row r="271" spans="2:65" s="13" customFormat="1">
      <c r="B271" s="176"/>
      <c r="D271" s="149" t="s">
        <v>1489</v>
      </c>
      <c r="E271" s="177" t="s">
        <v>1</v>
      </c>
      <c r="F271" s="178" t="s">
        <v>4661</v>
      </c>
      <c r="H271" s="179">
        <v>3.1619999999999999</v>
      </c>
      <c r="I271" s="180"/>
      <c r="L271" s="176"/>
      <c r="M271" s="181"/>
      <c r="T271" s="182"/>
      <c r="AT271" s="177" t="s">
        <v>1489</v>
      </c>
      <c r="AU271" s="177" t="s">
        <v>90</v>
      </c>
      <c r="AV271" s="13" t="s">
        <v>90</v>
      </c>
      <c r="AW271" s="13" t="s">
        <v>36</v>
      </c>
      <c r="AX271" s="13" t="s">
        <v>88</v>
      </c>
      <c r="AY271" s="177" t="s">
        <v>299</v>
      </c>
    </row>
    <row r="272" spans="2:65" s="1" customFormat="1" ht="24.15" customHeight="1">
      <c r="B272" s="32"/>
      <c r="C272" s="136" t="s">
        <v>413</v>
      </c>
      <c r="D272" s="136" t="s">
        <v>302</v>
      </c>
      <c r="E272" s="137" t="s">
        <v>1670</v>
      </c>
      <c r="F272" s="138" t="s">
        <v>1671</v>
      </c>
      <c r="G272" s="139" t="s">
        <v>1520</v>
      </c>
      <c r="H272" s="140">
        <v>4.226</v>
      </c>
      <c r="I272" s="141"/>
      <c r="J272" s="142">
        <f>ROUND(I272*H272,2)</f>
        <v>0</v>
      </c>
      <c r="K272" s="138" t="s">
        <v>3585</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4662</v>
      </c>
    </row>
    <row r="273" spans="2:65" s="12" customFormat="1">
      <c r="B273" s="170"/>
      <c r="D273" s="149" t="s">
        <v>1489</v>
      </c>
      <c r="E273" s="171" t="s">
        <v>1</v>
      </c>
      <c r="F273" s="172" t="s">
        <v>4020</v>
      </c>
      <c r="H273" s="171" t="s">
        <v>1</v>
      </c>
      <c r="I273" s="173"/>
      <c r="L273" s="170"/>
      <c r="M273" s="174"/>
      <c r="T273" s="175"/>
      <c r="AT273" s="171" t="s">
        <v>1489</v>
      </c>
      <c r="AU273" s="171" t="s">
        <v>90</v>
      </c>
      <c r="AV273" s="12" t="s">
        <v>88</v>
      </c>
      <c r="AW273" s="12" t="s">
        <v>36</v>
      </c>
      <c r="AX273" s="12" t="s">
        <v>81</v>
      </c>
      <c r="AY273" s="171" t="s">
        <v>299</v>
      </c>
    </row>
    <row r="274" spans="2:65" s="12" customFormat="1">
      <c r="B274" s="170"/>
      <c r="D274" s="149" t="s">
        <v>1489</v>
      </c>
      <c r="E274" s="171" t="s">
        <v>1</v>
      </c>
      <c r="F274" s="172" t="s">
        <v>4663</v>
      </c>
      <c r="H274" s="171" t="s">
        <v>1</v>
      </c>
      <c r="I274" s="173"/>
      <c r="L274" s="170"/>
      <c r="M274" s="174"/>
      <c r="T274" s="175"/>
      <c r="AT274" s="171" t="s">
        <v>1489</v>
      </c>
      <c r="AU274" s="171" t="s">
        <v>90</v>
      </c>
      <c r="AV274" s="12" t="s">
        <v>88</v>
      </c>
      <c r="AW274" s="12" t="s">
        <v>36</v>
      </c>
      <c r="AX274" s="12" t="s">
        <v>81</v>
      </c>
      <c r="AY274" s="171" t="s">
        <v>299</v>
      </c>
    </row>
    <row r="275" spans="2:65" s="12" customFormat="1">
      <c r="B275" s="170"/>
      <c r="D275" s="149" t="s">
        <v>1489</v>
      </c>
      <c r="E275" s="171" t="s">
        <v>1</v>
      </c>
      <c r="F275" s="172" t="s">
        <v>4610</v>
      </c>
      <c r="H275" s="171" t="s">
        <v>1</v>
      </c>
      <c r="I275" s="173"/>
      <c r="L275" s="170"/>
      <c r="M275" s="174"/>
      <c r="T275" s="175"/>
      <c r="AT275" s="171" t="s">
        <v>1489</v>
      </c>
      <c r="AU275" s="171" t="s">
        <v>90</v>
      </c>
      <c r="AV275" s="12" t="s">
        <v>88</v>
      </c>
      <c r="AW275" s="12" t="s">
        <v>36</v>
      </c>
      <c r="AX275" s="12" t="s">
        <v>81</v>
      </c>
      <c r="AY275" s="171" t="s">
        <v>299</v>
      </c>
    </row>
    <row r="276" spans="2:65" s="12" customFormat="1">
      <c r="B276" s="170"/>
      <c r="D276" s="149" t="s">
        <v>1489</v>
      </c>
      <c r="E276" s="171" t="s">
        <v>1</v>
      </c>
      <c r="F276" s="172" t="s">
        <v>4022</v>
      </c>
      <c r="H276" s="171" t="s">
        <v>1</v>
      </c>
      <c r="I276" s="173"/>
      <c r="L276" s="170"/>
      <c r="M276" s="174"/>
      <c r="T276" s="175"/>
      <c r="AT276" s="171" t="s">
        <v>1489</v>
      </c>
      <c r="AU276" s="171" t="s">
        <v>90</v>
      </c>
      <c r="AV276" s="12" t="s">
        <v>88</v>
      </c>
      <c r="AW276" s="12" t="s">
        <v>36</v>
      </c>
      <c r="AX276" s="12" t="s">
        <v>81</v>
      </c>
      <c r="AY276" s="171" t="s">
        <v>299</v>
      </c>
    </row>
    <row r="277" spans="2:65" s="13" customFormat="1">
      <c r="B277" s="176"/>
      <c r="D277" s="149" t="s">
        <v>1489</v>
      </c>
      <c r="E277" s="177" t="s">
        <v>1</v>
      </c>
      <c r="F277" s="178" t="s">
        <v>4664</v>
      </c>
      <c r="H277" s="179">
        <v>4.29</v>
      </c>
      <c r="I277" s="180"/>
      <c r="L277" s="176"/>
      <c r="M277" s="181"/>
      <c r="T277" s="182"/>
      <c r="AT277" s="177" t="s">
        <v>1489</v>
      </c>
      <c r="AU277" s="177" t="s">
        <v>90</v>
      </c>
      <c r="AV277" s="13" t="s">
        <v>90</v>
      </c>
      <c r="AW277" s="13" t="s">
        <v>36</v>
      </c>
      <c r="AX277" s="13" t="s">
        <v>81</v>
      </c>
      <c r="AY277" s="177" t="s">
        <v>299</v>
      </c>
    </row>
    <row r="278" spans="2:65" s="12" customFormat="1">
      <c r="B278" s="170"/>
      <c r="D278" s="149" t="s">
        <v>1489</v>
      </c>
      <c r="E278" s="171" t="s">
        <v>1</v>
      </c>
      <c r="F278" s="172" t="s">
        <v>4028</v>
      </c>
      <c r="H278" s="171" t="s">
        <v>1</v>
      </c>
      <c r="I278" s="173"/>
      <c r="L278" s="170"/>
      <c r="M278" s="174"/>
      <c r="T278" s="175"/>
      <c r="AT278" s="171" t="s">
        <v>1489</v>
      </c>
      <c r="AU278" s="171" t="s">
        <v>90</v>
      </c>
      <c r="AV278" s="12" t="s">
        <v>88</v>
      </c>
      <c r="AW278" s="12" t="s">
        <v>36</v>
      </c>
      <c r="AX278" s="12" t="s">
        <v>81</v>
      </c>
      <c r="AY278" s="171" t="s">
        <v>299</v>
      </c>
    </row>
    <row r="279" spans="2:65" s="12" customFormat="1">
      <c r="B279" s="170"/>
      <c r="D279" s="149" t="s">
        <v>1489</v>
      </c>
      <c r="E279" s="171" t="s">
        <v>1</v>
      </c>
      <c r="F279" s="172" t="s">
        <v>4029</v>
      </c>
      <c r="H279" s="171" t="s">
        <v>1</v>
      </c>
      <c r="I279" s="173"/>
      <c r="L279" s="170"/>
      <c r="M279" s="174"/>
      <c r="T279" s="175"/>
      <c r="AT279" s="171" t="s">
        <v>1489</v>
      </c>
      <c r="AU279" s="171" t="s">
        <v>90</v>
      </c>
      <c r="AV279" s="12" t="s">
        <v>88</v>
      </c>
      <c r="AW279" s="12" t="s">
        <v>36</v>
      </c>
      <c r="AX279" s="12" t="s">
        <v>81</v>
      </c>
      <c r="AY279" s="171" t="s">
        <v>299</v>
      </c>
    </row>
    <row r="280" spans="2:65" s="13" customFormat="1">
      <c r="B280" s="176"/>
      <c r="D280" s="149" t="s">
        <v>1489</v>
      </c>
      <c r="E280" s="177" t="s">
        <v>1</v>
      </c>
      <c r="F280" s="178" t="s">
        <v>4665</v>
      </c>
      <c r="H280" s="179">
        <v>-6.4000000000000001E-2</v>
      </c>
      <c r="I280" s="180"/>
      <c r="L280" s="176"/>
      <c r="M280" s="181"/>
      <c r="T280" s="182"/>
      <c r="AT280" s="177" t="s">
        <v>1489</v>
      </c>
      <c r="AU280" s="177" t="s">
        <v>90</v>
      </c>
      <c r="AV280" s="13" t="s">
        <v>90</v>
      </c>
      <c r="AW280" s="13" t="s">
        <v>36</v>
      </c>
      <c r="AX280" s="13" t="s">
        <v>81</v>
      </c>
      <c r="AY280" s="177" t="s">
        <v>299</v>
      </c>
    </row>
    <row r="281" spans="2:65" s="14" customFormat="1">
      <c r="B281" s="183"/>
      <c r="D281" s="149" t="s">
        <v>1489</v>
      </c>
      <c r="E281" s="184" t="s">
        <v>1</v>
      </c>
      <c r="F281" s="185" t="s">
        <v>1496</v>
      </c>
      <c r="H281" s="186">
        <v>4.226</v>
      </c>
      <c r="I281" s="187"/>
      <c r="L281" s="183"/>
      <c r="M281" s="188"/>
      <c r="T281" s="189"/>
      <c r="AT281" s="184" t="s">
        <v>1489</v>
      </c>
      <c r="AU281" s="184" t="s">
        <v>90</v>
      </c>
      <c r="AV281" s="14" t="s">
        <v>318</v>
      </c>
      <c r="AW281" s="14" t="s">
        <v>36</v>
      </c>
      <c r="AX281" s="14" t="s">
        <v>88</v>
      </c>
      <c r="AY281" s="184" t="s">
        <v>299</v>
      </c>
    </row>
    <row r="282" spans="2:65" s="1" customFormat="1" ht="16.5" customHeight="1">
      <c r="B282" s="32"/>
      <c r="C282" s="158" t="s">
        <v>418</v>
      </c>
      <c r="D282" s="158" t="s">
        <v>340</v>
      </c>
      <c r="E282" s="159" t="s">
        <v>1678</v>
      </c>
      <c r="F282" s="160" t="s">
        <v>1679</v>
      </c>
      <c r="G282" s="161" t="s">
        <v>1636</v>
      </c>
      <c r="H282" s="162">
        <v>7.8410000000000002</v>
      </c>
      <c r="I282" s="163"/>
      <c r="J282" s="164">
        <f>ROUND(I282*H282,2)</f>
        <v>0</v>
      </c>
      <c r="K282" s="160" t="s">
        <v>3585</v>
      </c>
      <c r="L282" s="165"/>
      <c r="M282" s="166" t="s">
        <v>1</v>
      </c>
      <c r="N282" s="167" t="s">
        <v>46</v>
      </c>
      <c r="P282" s="145">
        <f>O282*H282</f>
        <v>0</v>
      </c>
      <c r="Q282" s="145">
        <v>1</v>
      </c>
      <c r="R282" s="145">
        <f>Q282*H282</f>
        <v>7.8410000000000002</v>
      </c>
      <c r="S282" s="145">
        <v>0</v>
      </c>
      <c r="T282" s="146">
        <f>S282*H282</f>
        <v>0</v>
      </c>
      <c r="AR282" s="147" t="s">
        <v>337</v>
      </c>
      <c r="AT282" s="147" t="s">
        <v>340</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4666</v>
      </c>
    </row>
    <row r="283" spans="2:65" s="12" customFormat="1">
      <c r="B283" s="170"/>
      <c r="D283" s="149" t="s">
        <v>1489</v>
      </c>
      <c r="E283" s="171" t="s">
        <v>1</v>
      </c>
      <c r="F283" s="172" t="s">
        <v>4034</v>
      </c>
      <c r="H283" s="171" t="s">
        <v>1</v>
      </c>
      <c r="I283" s="173"/>
      <c r="L283" s="170"/>
      <c r="M283" s="174"/>
      <c r="T283" s="175"/>
      <c r="AT283" s="171" t="s">
        <v>1489</v>
      </c>
      <c r="AU283" s="171" t="s">
        <v>90</v>
      </c>
      <c r="AV283" s="12" t="s">
        <v>88</v>
      </c>
      <c r="AW283" s="12" t="s">
        <v>36</v>
      </c>
      <c r="AX283" s="12" t="s">
        <v>81</v>
      </c>
      <c r="AY283" s="171" t="s">
        <v>299</v>
      </c>
    </row>
    <row r="284" spans="2:65" s="13" customFormat="1">
      <c r="B284" s="176"/>
      <c r="D284" s="149" t="s">
        <v>1489</v>
      </c>
      <c r="E284" s="177" t="s">
        <v>1</v>
      </c>
      <c r="F284" s="178" t="s">
        <v>4667</v>
      </c>
      <c r="H284" s="179">
        <v>7.8410000000000002</v>
      </c>
      <c r="I284" s="180"/>
      <c r="L284" s="176"/>
      <c r="M284" s="181"/>
      <c r="T284" s="182"/>
      <c r="AT284" s="177" t="s">
        <v>1489</v>
      </c>
      <c r="AU284" s="177" t="s">
        <v>90</v>
      </c>
      <c r="AV284" s="13" t="s">
        <v>90</v>
      </c>
      <c r="AW284" s="13" t="s">
        <v>36</v>
      </c>
      <c r="AX284" s="13" t="s">
        <v>81</v>
      </c>
      <c r="AY284" s="177" t="s">
        <v>299</v>
      </c>
    </row>
    <row r="285" spans="2:65" s="14" customFormat="1">
      <c r="B285" s="183"/>
      <c r="D285" s="149" t="s">
        <v>1489</v>
      </c>
      <c r="E285" s="184" t="s">
        <v>1</v>
      </c>
      <c r="F285" s="185" t="s">
        <v>1496</v>
      </c>
      <c r="H285" s="186">
        <v>7.8410000000000002</v>
      </c>
      <c r="I285" s="187"/>
      <c r="L285" s="183"/>
      <c r="M285" s="188"/>
      <c r="T285" s="189"/>
      <c r="AT285" s="184" t="s">
        <v>1489</v>
      </c>
      <c r="AU285" s="184" t="s">
        <v>90</v>
      </c>
      <c r="AV285" s="14" t="s">
        <v>318</v>
      </c>
      <c r="AW285" s="14" t="s">
        <v>36</v>
      </c>
      <c r="AX285" s="14" t="s">
        <v>88</v>
      </c>
      <c r="AY285" s="184" t="s">
        <v>299</v>
      </c>
    </row>
    <row r="286" spans="2:65" s="11" customFormat="1" ht="22.95" customHeight="1">
      <c r="B286" s="124"/>
      <c r="D286" s="125" t="s">
        <v>80</v>
      </c>
      <c r="E286" s="134" t="s">
        <v>318</v>
      </c>
      <c r="F286" s="134" t="s">
        <v>1702</v>
      </c>
      <c r="I286" s="127"/>
      <c r="J286" s="135">
        <f>BK286</f>
        <v>0</v>
      </c>
      <c r="L286" s="124"/>
      <c r="M286" s="129"/>
      <c r="P286" s="130">
        <f>SUM(P287:P292)</f>
        <v>0</v>
      </c>
      <c r="R286" s="130">
        <f>SUM(R287:R292)</f>
        <v>0</v>
      </c>
      <c r="T286" s="131">
        <f>SUM(T287:T292)</f>
        <v>0</v>
      </c>
      <c r="AR286" s="125" t="s">
        <v>88</v>
      </c>
      <c r="AT286" s="132" t="s">
        <v>80</v>
      </c>
      <c r="AU286" s="132" t="s">
        <v>88</v>
      </c>
      <c r="AY286" s="125" t="s">
        <v>299</v>
      </c>
      <c r="BK286" s="133">
        <f>SUM(BK287:BK292)</f>
        <v>0</v>
      </c>
    </row>
    <row r="287" spans="2:65" s="1" customFormat="1" ht="16.5" customHeight="1">
      <c r="B287" s="32"/>
      <c r="C287" s="136" t="s">
        <v>423</v>
      </c>
      <c r="D287" s="136" t="s">
        <v>302</v>
      </c>
      <c r="E287" s="137" t="s">
        <v>1703</v>
      </c>
      <c r="F287" s="138" t="s">
        <v>1704</v>
      </c>
      <c r="G287" s="139" t="s">
        <v>1520</v>
      </c>
      <c r="H287" s="140">
        <v>1.1000000000000001</v>
      </c>
      <c r="I287" s="141"/>
      <c r="J287" s="142">
        <f>ROUND(I287*H287,2)</f>
        <v>0</v>
      </c>
      <c r="K287" s="138" t="s">
        <v>3585</v>
      </c>
      <c r="L287" s="32"/>
      <c r="M287" s="143" t="s">
        <v>1</v>
      </c>
      <c r="N287" s="144" t="s">
        <v>46</v>
      </c>
      <c r="P287" s="145">
        <f>O287*H287</f>
        <v>0</v>
      </c>
      <c r="Q287" s="145">
        <v>0</v>
      </c>
      <c r="R287" s="145">
        <f>Q287*H287</f>
        <v>0</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4668</v>
      </c>
    </row>
    <row r="288" spans="2:65" s="12" customFormat="1">
      <c r="B288" s="170"/>
      <c r="D288" s="149" t="s">
        <v>1489</v>
      </c>
      <c r="E288" s="171" t="s">
        <v>1</v>
      </c>
      <c r="F288" s="172" t="s">
        <v>4020</v>
      </c>
      <c r="H288" s="171" t="s">
        <v>1</v>
      </c>
      <c r="I288" s="173"/>
      <c r="L288" s="170"/>
      <c r="M288" s="174"/>
      <c r="T288" s="175"/>
      <c r="AT288" s="171" t="s">
        <v>1489</v>
      </c>
      <c r="AU288" s="171" t="s">
        <v>90</v>
      </c>
      <c r="AV288" s="12" t="s">
        <v>88</v>
      </c>
      <c r="AW288" s="12" t="s">
        <v>36</v>
      </c>
      <c r="AX288" s="12" t="s">
        <v>81</v>
      </c>
      <c r="AY288" s="171" t="s">
        <v>299</v>
      </c>
    </row>
    <row r="289" spans="2:65" s="12" customFormat="1">
      <c r="B289" s="170"/>
      <c r="D289" s="149" t="s">
        <v>1489</v>
      </c>
      <c r="E289" s="171" t="s">
        <v>1</v>
      </c>
      <c r="F289" s="172" t="s">
        <v>4663</v>
      </c>
      <c r="H289" s="171" t="s">
        <v>1</v>
      </c>
      <c r="I289" s="173"/>
      <c r="L289" s="170"/>
      <c r="M289" s="174"/>
      <c r="T289" s="175"/>
      <c r="AT289" s="171" t="s">
        <v>1489</v>
      </c>
      <c r="AU289" s="171" t="s">
        <v>90</v>
      </c>
      <c r="AV289" s="12" t="s">
        <v>88</v>
      </c>
      <c r="AW289" s="12" t="s">
        <v>36</v>
      </c>
      <c r="AX289" s="12" t="s">
        <v>81</v>
      </c>
      <c r="AY289" s="171" t="s">
        <v>299</v>
      </c>
    </row>
    <row r="290" spans="2:65" s="12" customFormat="1">
      <c r="B290" s="170"/>
      <c r="D290" s="149" t="s">
        <v>1489</v>
      </c>
      <c r="E290" s="171" t="s">
        <v>1</v>
      </c>
      <c r="F290" s="172" t="s">
        <v>4610</v>
      </c>
      <c r="H290" s="171" t="s">
        <v>1</v>
      </c>
      <c r="I290" s="173"/>
      <c r="L290" s="170"/>
      <c r="M290" s="174"/>
      <c r="T290" s="175"/>
      <c r="AT290" s="171" t="s">
        <v>1489</v>
      </c>
      <c r="AU290" s="171" t="s">
        <v>90</v>
      </c>
      <c r="AV290" s="12" t="s">
        <v>88</v>
      </c>
      <c r="AW290" s="12" t="s">
        <v>36</v>
      </c>
      <c r="AX290" s="12" t="s">
        <v>81</v>
      </c>
      <c r="AY290" s="171" t="s">
        <v>299</v>
      </c>
    </row>
    <row r="291" spans="2:65" s="13" customFormat="1">
      <c r="B291" s="176"/>
      <c r="D291" s="149" t="s">
        <v>1489</v>
      </c>
      <c r="E291" s="177" t="s">
        <v>1</v>
      </c>
      <c r="F291" s="178" t="s">
        <v>4669</v>
      </c>
      <c r="H291" s="179">
        <v>1.1000000000000001</v>
      </c>
      <c r="I291" s="180"/>
      <c r="L291" s="176"/>
      <c r="M291" s="181"/>
      <c r="T291" s="182"/>
      <c r="AT291" s="177" t="s">
        <v>1489</v>
      </c>
      <c r="AU291" s="177" t="s">
        <v>90</v>
      </c>
      <c r="AV291" s="13" t="s">
        <v>90</v>
      </c>
      <c r="AW291" s="13" t="s">
        <v>36</v>
      </c>
      <c r="AX291" s="13" t="s">
        <v>81</v>
      </c>
      <c r="AY291" s="177" t="s">
        <v>299</v>
      </c>
    </row>
    <row r="292" spans="2:65" s="14" customFormat="1">
      <c r="B292" s="183"/>
      <c r="D292" s="149" t="s">
        <v>1489</v>
      </c>
      <c r="E292" s="184" t="s">
        <v>1</v>
      </c>
      <c r="F292" s="185" t="s">
        <v>1496</v>
      </c>
      <c r="H292" s="186">
        <v>1.1000000000000001</v>
      </c>
      <c r="I292" s="187"/>
      <c r="L292" s="183"/>
      <c r="M292" s="188"/>
      <c r="T292" s="189"/>
      <c r="AT292" s="184" t="s">
        <v>1489</v>
      </c>
      <c r="AU292" s="184" t="s">
        <v>90</v>
      </c>
      <c r="AV292" s="14" t="s">
        <v>318</v>
      </c>
      <c r="AW292" s="14" t="s">
        <v>36</v>
      </c>
      <c r="AX292" s="14" t="s">
        <v>88</v>
      </c>
      <c r="AY292" s="184" t="s">
        <v>299</v>
      </c>
    </row>
    <row r="293" spans="2:65" s="11" customFormat="1" ht="22.95" customHeight="1">
      <c r="B293" s="124"/>
      <c r="D293" s="125" t="s">
        <v>80</v>
      </c>
      <c r="E293" s="134" t="s">
        <v>337</v>
      </c>
      <c r="F293" s="134" t="s">
        <v>2607</v>
      </c>
      <c r="I293" s="127"/>
      <c r="J293" s="135">
        <f>BK293</f>
        <v>0</v>
      </c>
      <c r="L293" s="124"/>
      <c r="M293" s="129"/>
      <c r="P293" s="130">
        <f>SUM(P294:P416)</f>
        <v>0</v>
      </c>
      <c r="R293" s="130">
        <f>SUM(R294:R416)</f>
        <v>0.79341100000000009</v>
      </c>
      <c r="T293" s="131">
        <f>SUM(T294:T416)</f>
        <v>0</v>
      </c>
      <c r="AR293" s="125" t="s">
        <v>88</v>
      </c>
      <c r="AT293" s="132" t="s">
        <v>80</v>
      </c>
      <c r="AU293" s="132" t="s">
        <v>88</v>
      </c>
      <c r="AY293" s="125" t="s">
        <v>299</v>
      </c>
      <c r="BK293" s="133">
        <f>SUM(BK294:BK416)</f>
        <v>0</v>
      </c>
    </row>
    <row r="294" spans="2:65" s="1" customFormat="1" ht="24.15" customHeight="1">
      <c r="B294" s="32"/>
      <c r="C294" s="136" t="s">
        <v>428</v>
      </c>
      <c r="D294" s="136" t="s">
        <v>302</v>
      </c>
      <c r="E294" s="137" t="s">
        <v>3868</v>
      </c>
      <c r="F294" s="138" t="s">
        <v>4040</v>
      </c>
      <c r="G294" s="139" t="s">
        <v>647</v>
      </c>
      <c r="H294" s="140">
        <v>10</v>
      </c>
      <c r="I294" s="141"/>
      <c r="J294" s="142">
        <f>ROUND(I294*H294,2)</f>
        <v>0</v>
      </c>
      <c r="K294" s="138" t="s">
        <v>3585</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4670</v>
      </c>
    </row>
    <row r="295" spans="2:65" s="12" customFormat="1" ht="20.399999999999999">
      <c r="B295" s="170"/>
      <c r="D295" s="149" t="s">
        <v>1489</v>
      </c>
      <c r="E295" s="171" t="s">
        <v>1</v>
      </c>
      <c r="F295" s="172" t="s">
        <v>4042</v>
      </c>
      <c r="H295" s="171" t="s">
        <v>1</v>
      </c>
      <c r="I295" s="173"/>
      <c r="L295" s="170"/>
      <c r="M295" s="174"/>
      <c r="T295" s="175"/>
      <c r="AT295" s="171" t="s">
        <v>1489</v>
      </c>
      <c r="AU295" s="171" t="s">
        <v>90</v>
      </c>
      <c r="AV295" s="12" t="s">
        <v>88</v>
      </c>
      <c r="AW295" s="12" t="s">
        <v>36</v>
      </c>
      <c r="AX295" s="12" t="s">
        <v>81</v>
      </c>
      <c r="AY295" s="171" t="s">
        <v>299</v>
      </c>
    </row>
    <row r="296" spans="2:65" s="12" customFormat="1">
      <c r="B296" s="170"/>
      <c r="D296" s="149" t="s">
        <v>1489</v>
      </c>
      <c r="E296" s="171" t="s">
        <v>1</v>
      </c>
      <c r="F296" s="172" t="s">
        <v>4610</v>
      </c>
      <c r="H296" s="171" t="s">
        <v>1</v>
      </c>
      <c r="I296" s="173"/>
      <c r="L296" s="170"/>
      <c r="M296" s="174"/>
      <c r="T296" s="175"/>
      <c r="AT296" s="171" t="s">
        <v>1489</v>
      </c>
      <c r="AU296" s="171" t="s">
        <v>90</v>
      </c>
      <c r="AV296" s="12" t="s">
        <v>88</v>
      </c>
      <c r="AW296" s="12" t="s">
        <v>36</v>
      </c>
      <c r="AX296" s="12" t="s">
        <v>81</v>
      </c>
      <c r="AY296" s="171" t="s">
        <v>299</v>
      </c>
    </row>
    <row r="297" spans="2:65" s="13" customFormat="1">
      <c r="B297" s="176"/>
      <c r="D297" s="149" t="s">
        <v>1489</v>
      </c>
      <c r="E297" s="177" t="s">
        <v>1</v>
      </c>
      <c r="F297" s="178" t="s">
        <v>4671</v>
      </c>
      <c r="H297" s="179">
        <v>10</v>
      </c>
      <c r="I297" s="180"/>
      <c r="L297" s="176"/>
      <c r="M297" s="181"/>
      <c r="T297" s="182"/>
      <c r="AT297" s="177" t="s">
        <v>1489</v>
      </c>
      <c r="AU297" s="177" t="s">
        <v>90</v>
      </c>
      <c r="AV297" s="13" t="s">
        <v>90</v>
      </c>
      <c r="AW297" s="13" t="s">
        <v>36</v>
      </c>
      <c r="AX297" s="13" t="s">
        <v>81</v>
      </c>
      <c r="AY297" s="177" t="s">
        <v>299</v>
      </c>
    </row>
    <row r="298" spans="2:65" s="14" customFormat="1">
      <c r="B298" s="183"/>
      <c r="D298" s="149" t="s">
        <v>1489</v>
      </c>
      <c r="E298" s="184" t="s">
        <v>1</v>
      </c>
      <c r="F298" s="185" t="s">
        <v>1496</v>
      </c>
      <c r="H298" s="186">
        <v>10</v>
      </c>
      <c r="I298" s="187"/>
      <c r="L298" s="183"/>
      <c r="M298" s="188"/>
      <c r="T298" s="189"/>
      <c r="AT298" s="184" t="s">
        <v>1489</v>
      </c>
      <c r="AU298" s="184" t="s">
        <v>90</v>
      </c>
      <c r="AV298" s="14" t="s">
        <v>318</v>
      </c>
      <c r="AW298" s="14" t="s">
        <v>36</v>
      </c>
      <c r="AX298" s="14" t="s">
        <v>88</v>
      </c>
      <c r="AY298" s="184" t="s">
        <v>299</v>
      </c>
    </row>
    <row r="299" spans="2:65" s="1" customFormat="1" ht="16.5" customHeight="1">
      <c r="B299" s="32"/>
      <c r="C299" s="158" t="s">
        <v>433</v>
      </c>
      <c r="D299" s="158" t="s">
        <v>340</v>
      </c>
      <c r="E299" s="159" t="s">
        <v>3870</v>
      </c>
      <c r="F299" s="160" t="s">
        <v>4044</v>
      </c>
      <c r="G299" s="161" t="s">
        <v>647</v>
      </c>
      <c r="H299" s="162">
        <v>10.15</v>
      </c>
      <c r="I299" s="163"/>
      <c r="J299" s="164">
        <f>ROUND(I299*H299,2)</f>
        <v>0</v>
      </c>
      <c r="K299" s="160" t="s">
        <v>3585</v>
      </c>
      <c r="L299" s="165"/>
      <c r="M299" s="166" t="s">
        <v>1</v>
      </c>
      <c r="N299" s="167" t="s">
        <v>46</v>
      </c>
      <c r="P299" s="145">
        <f>O299*H299</f>
        <v>0</v>
      </c>
      <c r="Q299" s="145">
        <v>2.14E-3</v>
      </c>
      <c r="R299" s="145">
        <f>Q299*H299</f>
        <v>2.1721000000000001E-2</v>
      </c>
      <c r="S299" s="145">
        <v>0</v>
      </c>
      <c r="T299" s="146">
        <f>S299*H299</f>
        <v>0</v>
      </c>
      <c r="AR299" s="147" t="s">
        <v>337</v>
      </c>
      <c r="AT299" s="147" t="s">
        <v>340</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4672</v>
      </c>
    </row>
    <row r="300" spans="2:65" s="12" customFormat="1" ht="20.399999999999999">
      <c r="B300" s="170"/>
      <c r="D300" s="149" t="s">
        <v>1489</v>
      </c>
      <c r="E300" s="171" t="s">
        <v>1</v>
      </c>
      <c r="F300" s="172" t="s">
        <v>4042</v>
      </c>
      <c r="H300" s="171" t="s">
        <v>1</v>
      </c>
      <c r="I300" s="173"/>
      <c r="L300" s="170"/>
      <c r="M300" s="174"/>
      <c r="T300" s="175"/>
      <c r="AT300" s="171" t="s">
        <v>1489</v>
      </c>
      <c r="AU300" s="171" t="s">
        <v>90</v>
      </c>
      <c r="AV300" s="12" t="s">
        <v>88</v>
      </c>
      <c r="AW300" s="12" t="s">
        <v>36</v>
      </c>
      <c r="AX300" s="12" t="s">
        <v>81</v>
      </c>
      <c r="AY300" s="171" t="s">
        <v>299</v>
      </c>
    </row>
    <row r="301" spans="2:65" s="12" customFormat="1">
      <c r="B301" s="170"/>
      <c r="D301" s="149" t="s">
        <v>1489</v>
      </c>
      <c r="E301" s="171" t="s">
        <v>1</v>
      </c>
      <c r="F301" s="172" t="s">
        <v>4610</v>
      </c>
      <c r="H301" s="171" t="s">
        <v>1</v>
      </c>
      <c r="I301" s="173"/>
      <c r="L301" s="170"/>
      <c r="M301" s="174"/>
      <c r="T301" s="175"/>
      <c r="AT301" s="171" t="s">
        <v>1489</v>
      </c>
      <c r="AU301" s="171" t="s">
        <v>90</v>
      </c>
      <c r="AV301" s="12" t="s">
        <v>88</v>
      </c>
      <c r="AW301" s="12" t="s">
        <v>36</v>
      </c>
      <c r="AX301" s="12" t="s">
        <v>81</v>
      </c>
      <c r="AY301" s="171" t="s">
        <v>299</v>
      </c>
    </row>
    <row r="302" spans="2:65" s="13" customFormat="1">
      <c r="B302" s="176"/>
      <c r="D302" s="149" t="s">
        <v>1489</v>
      </c>
      <c r="E302" s="177" t="s">
        <v>1</v>
      </c>
      <c r="F302" s="178" t="s">
        <v>4673</v>
      </c>
      <c r="H302" s="179">
        <v>10.15</v>
      </c>
      <c r="I302" s="180"/>
      <c r="L302" s="176"/>
      <c r="M302" s="181"/>
      <c r="T302" s="182"/>
      <c r="AT302" s="177" t="s">
        <v>1489</v>
      </c>
      <c r="AU302" s="177" t="s">
        <v>90</v>
      </c>
      <c r="AV302" s="13" t="s">
        <v>90</v>
      </c>
      <c r="AW302" s="13" t="s">
        <v>36</v>
      </c>
      <c r="AX302" s="13" t="s">
        <v>81</v>
      </c>
      <c r="AY302" s="177" t="s">
        <v>299</v>
      </c>
    </row>
    <row r="303" spans="2:65" s="14" customFormat="1">
      <c r="B303" s="183"/>
      <c r="D303" s="149" t="s">
        <v>1489</v>
      </c>
      <c r="E303" s="184" t="s">
        <v>1</v>
      </c>
      <c r="F303" s="185" t="s">
        <v>1496</v>
      </c>
      <c r="H303" s="186">
        <v>10.15</v>
      </c>
      <c r="I303" s="187"/>
      <c r="L303" s="183"/>
      <c r="M303" s="188"/>
      <c r="T303" s="189"/>
      <c r="AT303" s="184" t="s">
        <v>1489</v>
      </c>
      <c r="AU303" s="184" t="s">
        <v>90</v>
      </c>
      <c r="AV303" s="14" t="s">
        <v>318</v>
      </c>
      <c r="AW303" s="14" t="s">
        <v>36</v>
      </c>
      <c r="AX303" s="14" t="s">
        <v>88</v>
      </c>
      <c r="AY303" s="184" t="s">
        <v>299</v>
      </c>
    </row>
    <row r="304" spans="2:65" s="1" customFormat="1" ht="24.15" customHeight="1">
      <c r="B304" s="32"/>
      <c r="C304" s="136" t="s">
        <v>438</v>
      </c>
      <c r="D304" s="136" t="s">
        <v>302</v>
      </c>
      <c r="E304" s="137" t="s">
        <v>3873</v>
      </c>
      <c r="F304" s="138" t="s">
        <v>4061</v>
      </c>
      <c r="G304" s="139" t="s">
        <v>598</v>
      </c>
      <c r="H304" s="140">
        <v>6</v>
      </c>
      <c r="I304" s="141"/>
      <c r="J304" s="142">
        <f>ROUND(I304*H304,2)</f>
        <v>0</v>
      </c>
      <c r="K304" s="138" t="s">
        <v>3585</v>
      </c>
      <c r="L304" s="32"/>
      <c r="M304" s="143" t="s">
        <v>1</v>
      </c>
      <c r="N304" s="144" t="s">
        <v>46</v>
      </c>
      <c r="P304" s="145">
        <f>O304*H304</f>
        <v>0</v>
      </c>
      <c r="Q304" s="145">
        <v>0</v>
      </c>
      <c r="R304" s="145">
        <f>Q304*H304</f>
        <v>0</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4674</v>
      </c>
    </row>
    <row r="305" spans="2:65" s="12" customFormat="1" ht="20.399999999999999">
      <c r="B305" s="170"/>
      <c r="D305" s="149" t="s">
        <v>1489</v>
      </c>
      <c r="E305" s="171" t="s">
        <v>1</v>
      </c>
      <c r="F305" s="172" t="s">
        <v>4042</v>
      </c>
      <c r="H305" s="171" t="s">
        <v>1</v>
      </c>
      <c r="I305" s="173"/>
      <c r="L305" s="170"/>
      <c r="M305" s="174"/>
      <c r="T305" s="175"/>
      <c r="AT305" s="171" t="s">
        <v>1489</v>
      </c>
      <c r="AU305" s="171" t="s">
        <v>90</v>
      </c>
      <c r="AV305" s="12" t="s">
        <v>88</v>
      </c>
      <c r="AW305" s="12" t="s">
        <v>36</v>
      </c>
      <c r="AX305" s="12" t="s">
        <v>81</v>
      </c>
      <c r="AY305" s="171" t="s">
        <v>299</v>
      </c>
    </row>
    <row r="306" spans="2:65" s="13" customFormat="1">
      <c r="B306" s="176"/>
      <c r="D306" s="149" t="s">
        <v>1489</v>
      </c>
      <c r="E306" s="177" t="s">
        <v>1</v>
      </c>
      <c r="F306" s="178" t="s">
        <v>4063</v>
      </c>
      <c r="H306" s="179">
        <v>6</v>
      </c>
      <c r="I306" s="180"/>
      <c r="L306" s="176"/>
      <c r="M306" s="181"/>
      <c r="T306" s="182"/>
      <c r="AT306" s="177" t="s">
        <v>1489</v>
      </c>
      <c r="AU306" s="177" t="s">
        <v>90</v>
      </c>
      <c r="AV306" s="13" t="s">
        <v>90</v>
      </c>
      <c r="AW306" s="13" t="s">
        <v>36</v>
      </c>
      <c r="AX306" s="13" t="s">
        <v>81</v>
      </c>
      <c r="AY306" s="177" t="s">
        <v>299</v>
      </c>
    </row>
    <row r="307" spans="2:65" s="14" customFormat="1">
      <c r="B307" s="183"/>
      <c r="D307" s="149" t="s">
        <v>1489</v>
      </c>
      <c r="E307" s="184" t="s">
        <v>1</v>
      </c>
      <c r="F307" s="185" t="s">
        <v>1496</v>
      </c>
      <c r="H307" s="186">
        <v>6</v>
      </c>
      <c r="I307" s="187"/>
      <c r="L307" s="183"/>
      <c r="M307" s="188"/>
      <c r="T307" s="189"/>
      <c r="AT307" s="184" t="s">
        <v>1489</v>
      </c>
      <c r="AU307" s="184" t="s">
        <v>90</v>
      </c>
      <c r="AV307" s="14" t="s">
        <v>318</v>
      </c>
      <c r="AW307" s="14" t="s">
        <v>36</v>
      </c>
      <c r="AX307" s="14" t="s">
        <v>88</v>
      </c>
      <c r="AY307" s="184" t="s">
        <v>299</v>
      </c>
    </row>
    <row r="308" spans="2:65" s="1" customFormat="1" ht="16.5" customHeight="1">
      <c r="B308" s="32"/>
      <c r="C308" s="158" t="s">
        <v>444</v>
      </c>
      <c r="D308" s="158" t="s">
        <v>340</v>
      </c>
      <c r="E308" s="159" t="s">
        <v>3875</v>
      </c>
      <c r="F308" s="160" t="s">
        <v>3876</v>
      </c>
      <c r="G308" s="161" t="s">
        <v>598</v>
      </c>
      <c r="H308" s="162">
        <v>2</v>
      </c>
      <c r="I308" s="163"/>
      <c r="J308" s="164">
        <f>ROUND(I308*H308,2)</f>
        <v>0</v>
      </c>
      <c r="K308" s="160" t="s">
        <v>3585</v>
      </c>
      <c r="L308" s="165"/>
      <c r="M308" s="166" t="s">
        <v>1</v>
      </c>
      <c r="N308" s="167" t="s">
        <v>46</v>
      </c>
      <c r="P308" s="145">
        <f>O308*H308</f>
        <v>0</v>
      </c>
      <c r="Q308" s="145">
        <v>3.8999999999999999E-4</v>
      </c>
      <c r="R308" s="145">
        <f>Q308*H308</f>
        <v>7.7999999999999999E-4</v>
      </c>
      <c r="S308" s="145">
        <v>0</v>
      </c>
      <c r="T308" s="146">
        <f>S308*H308</f>
        <v>0</v>
      </c>
      <c r="AR308" s="147" t="s">
        <v>337</v>
      </c>
      <c r="AT308" s="147" t="s">
        <v>340</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4675</v>
      </c>
    </row>
    <row r="309" spans="2:65" s="12" customFormat="1" ht="20.399999999999999">
      <c r="B309" s="170"/>
      <c r="D309" s="149" t="s">
        <v>1489</v>
      </c>
      <c r="E309" s="171" t="s">
        <v>1</v>
      </c>
      <c r="F309" s="172" t="s">
        <v>4042</v>
      </c>
      <c r="H309" s="171" t="s">
        <v>1</v>
      </c>
      <c r="I309" s="173"/>
      <c r="L309" s="170"/>
      <c r="M309" s="174"/>
      <c r="T309" s="175"/>
      <c r="AT309" s="171" t="s">
        <v>1489</v>
      </c>
      <c r="AU309" s="171" t="s">
        <v>90</v>
      </c>
      <c r="AV309" s="12" t="s">
        <v>88</v>
      </c>
      <c r="AW309" s="12" t="s">
        <v>36</v>
      </c>
      <c r="AX309" s="12" t="s">
        <v>81</v>
      </c>
      <c r="AY309" s="171" t="s">
        <v>299</v>
      </c>
    </row>
    <row r="310" spans="2:65" s="12" customFormat="1">
      <c r="B310" s="170"/>
      <c r="D310" s="149" t="s">
        <v>1489</v>
      </c>
      <c r="E310" s="171" t="s">
        <v>1</v>
      </c>
      <c r="F310" s="172" t="s">
        <v>4610</v>
      </c>
      <c r="H310" s="171" t="s">
        <v>1</v>
      </c>
      <c r="I310" s="173"/>
      <c r="L310" s="170"/>
      <c r="M310" s="174"/>
      <c r="T310" s="175"/>
      <c r="AT310" s="171" t="s">
        <v>1489</v>
      </c>
      <c r="AU310" s="171" t="s">
        <v>90</v>
      </c>
      <c r="AV310" s="12" t="s">
        <v>88</v>
      </c>
      <c r="AW310" s="12" t="s">
        <v>36</v>
      </c>
      <c r="AX310" s="12" t="s">
        <v>81</v>
      </c>
      <c r="AY310" s="171" t="s">
        <v>299</v>
      </c>
    </row>
    <row r="311" spans="2:65" s="13" customFormat="1">
      <c r="B311" s="176"/>
      <c r="D311" s="149" t="s">
        <v>1489</v>
      </c>
      <c r="E311" s="177" t="s">
        <v>1</v>
      </c>
      <c r="F311" s="178" t="s">
        <v>4065</v>
      </c>
      <c r="H311" s="179">
        <v>2</v>
      </c>
      <c r="I311" s="180"/>
      <c r="L311" s="176"/>
      <c r="M311" s="181"/>
      <c r="T311" s="182"/>
      <c r="AT311" s="177" t="s">
        <v>1489</v>
      </c>
      <c r="AU311" s="177" t="s">
        <v>90</v>
      </c>
      <c r="AV311" s="13" t="s">
        <v>90</v>
      </c>
      <c r="AW311" s="13" t="s">
        <v>36</v>
      </c>
      <c r="AX311" s="13" t="s">
        <v>81</v>
      </c>
      <c r="AY311" s="177" t="s">
        <v>299</v>
      </c>
    </row>
    <row r="312" spans="2:65" s="14" customFormat="1">
      <c r="B312" s="183"/>
      <c r="D312" s="149" t="s">
        <v>1489</v>
      </c>
      <c r="E312" s="184" t="s">
        <v>1</v>
      </c>
      <c r="F312" s="185" t="s">
        <v>1496</v>
      </c>
      <c r="H312" s="186">
        <v>2</v>
      </c>
      <c r="I312" s="187"/>
      <c r="L312" s="183"/>
      <c r="M312" s="188"/>
      <c r="T312" s="189"/>
      <c r="AT312" s="184" t="s">
        <v>1489</v>
      </c>
      <c r="AU312" s="184" t="s">
        <v>90</v>
      </c>
      <c r="AV312" s="14" t="s">
        <v>318</v>
      </c>
      <c r="AW312" s="14" t="s">
        <v>36</v>
      </c>
      <c r="AX312" s="14" t="s">
        <v>88</v>
      </c>
      <c r="AY312" s="184" t="s">
        <v>299</v>
      </c>
    </row>
    <row r="313" spans="2:65" s="1" customFormat="1" ht="16.5" customHeight="1">
      <c r="B313" s="32"/>
      <c r="C313" s="158" t="s">
        <v>448</v>
      </c>
      <c r="D313" s="158" t="s">
        <v>340</v>
      </c>
      <c r="E313" s="159" t="s">
        <v>3877</v>
      </c>
      <c r="F313" s="160" t="s">
        <v>3878</v>
      </c>
      <c r="G313" s="161" t="s">
        <v>598</v>
      </c>
      <c r="H313" s="162">
        <v>2</v>
      </c>
      <c r="I313" s="163"/>
      <c r="J313" s="164">
        <f>ROUND(I313*H313,2)</f>
        <v>0</v>
      </c>
      <c r="K313" s="160" t="s">
        <v>3585</v>
      </c>
      <c r="L313" s="165"/>
      <c r="M313" s="166" t="s">
        <v>1</v>
      </c>
      <c r="N313" s="167" t="s">
        <v>46</v>
      </c>
      <c r="P313" s="145">
        <f>O313*H313</f>
        <v>0</v>
      </c>
      <c r="Q313" s="145">
        <v>4.8000000000000001E-4</v>
      </c>
      <c r="R313" s="145">
        <f>Q313*H313</f>
        <v>9.6000000000000002E-4</v>
      </c>
      <c r="S313" s="145">
        <v>0</v>
      </c>
      <c r="T313" s="146">
        <f>S313*H313</f>
        <v>0</v>
      </c>
      <c r="AR313" s="147" t="s">
        <v>337</v>
      </c>
      <c r="AT313" s="147" t="s">
        <v>340</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4676</v>
      </c>
    </row>
    <row r="314" spans="2:65" s="12" customFormat="1" ht="20.399999999999999">
      <c r="B314" s="170"/>
      <c r="D314" s="149" t="s">
        <v>1489</v>
      </c>
      <c r="E314" s="171" t="s">
        <v>1</v>
      </c>
      <c r="F314" s="172" t="s">
        <v>4042</v>
      </c>
      <c r="H314" s="171" t="s">
        <v>1</v>
      </c>
      <c r="I314" s="173"/>
      <c r="L314" s="170"/>
      <c r="M314" s="174"/>
      <c r="T314" s="175"/>
      <c r="AT314" s="171" t="s">
        <v>1489</v>
      </c>
      <c r="AU314" s="171" t="s">
        <v>90</v>
      </c>
      <c r="AV314" s="12" t="s">
        <v>88</v>
      </c>
      <c r="AW314" s="12" t="s">
        <v>36</v>
      </c>
      <c r="AX314" s="12" t="s">
        <v>81</v>
      </c>
      <c r="AY314" s="171" t="s">
        <v>299</v>
      </c>
    </row>
    <row r="315" spans="2:65" s="12" customFormat="1">
      <c r="B315" s="170"/>
      <c r="D315" s="149" t="s">
        <v>1489</v>
      </c>
      <c r="E315" s="171" t="s">
        <v>1</v>
      </c>
      <c r="F315" s="172" t="s">
        <v>4610</v>
      </c>
      <c r="H315" s="171" t="s">
        <v>1</v>
      </c>
      <c r="I315" s="173"/>
      <c r="L315" s="170"/>
      <c r="M315" s="174"/>
      <c r="T315" s="175"/>
      <c r="AT315" s="171" t="s">
        <v>1489</v>
      </c>
      <c r="AU315" s="171" t="s">
        <v>90</v>
      </c>
      <c r="AV315" s="12" t="s">
        <v>88</v>
      </c>
      <c r="AW315" s="12" t="s">
        <v>36</v>
      </c>
      <c r="AX315" s="12" t="s">
        <v>81</v>
      </c>
      <c r="AY315" s="171" t="s">
        <v>299</v>
      </c>
    </row>
    <row r="316" spans="2:65" s="13" customFormat="1">
      <c r="B316" s="176"/>
      <c r="D316" s="149" t="s">
        <v>1489</v>
      </c>
      <c r="E316" s="177" t="s">
        <v>1</v>
      </c>
      <c r="F316" s="178" t="s">
        <v>4065</v>
      </c>
      <c r="H316" s="179">
        <v>2</v>
      </c>
      <c r="I316" s="180"/>
      <c r="L316" s="176"/>
      <c r="M316" s="181"/>
      <c r="T316" s="182"/>
      <c r="AT316" s="177" t="s">
        <v>1489</v>
      </c>
      <c r="AU316" s="177" t="s">
        <v>90</v>
      </c>
      <c r="AV316" s="13" t="s">
        <v>90</v>
      </c>
      <c r="AW316" s="13" t="s">
        <v>36</v>
      </c>
      <c r="AX316" s="13" t="s">
        <v>81</v>
      </c>
      <c r="AY316" s="177" t="s">
        <v>299</v>
      </c>
    </row>
    <row r="317" spans="2:65" s="14" customFormat="1">
      <c r="B317" s="183"/>
      <c r="D317" s="149" t="s">
        <v>1489</v>
      </c>
      <c r="E317" s="184" t="s">
        <v>1</v>
      </c>
      <c r="F317" s="185" t="s">
        <v>1496</v>
      </c>
      <c r="H317" s="186">
        <v>2</v>
      </c>
      <c r="I317" s="187"/>
      <c r="L317" s="183"/>
      <c r="M317" s="188"/>
      <c r="T317" s="189"/>
      <c r="AT317" s="184" t="s">
        <v>1489</v>
      </c>
      <c r="AU317" s="184" t="s">
        <v>90</v>
      </c>
      <c r="AV317" s="14" t="s">
        <v>318</v>
      </c>
      <c r="AW317" s="14" t="s">
        <v>36</v>
      </c>
      <c r="AX317" s="14" t="s">
        <v>88</v>
      </c>
      <c r="AY317" s="184" t="s">
        <v>299</v>
      </c>
    </row>
    <row r="318" spans="2:65" s="1" customFormat="1" ht="16.5" customHeight="1">
      <c r="B318" s="32"/>
      <c r="C318" s="158" t="s">
        <v>452</v>
      </c>
      <c r="D318" s="158" t="s">
        <v>340</v>
      </c>
      <c r="E318" s="159" t="s">
        <v>3879</v>
      </c>
      <c r="F318" s="160" t="s">
        <v>4067</v>
      </c>
      <c r="G318" s="161" t="s">
        <v>598</v>
      </c>
      <c r="H318" s="162">
        <v>2</v>
      </c>
      <c r="I318" s="163"/>
      <c r="J318" s="164">
        <f>ROUND(I318*H318,2)</f>
        <v>0</v>
      </c>
      <c r="K318" s="160" t="s">
        <v>3585</v>
      </c>
      <c r="L318" s="165"/>
      <c r="M318" s="166" t="s">
        <v>1</v>
      </c>
      <c r="N318" s="167" t="s">
        <v>46</v>
      </c>
      <c r="P318" s="145">
        <f>O318*H318</f>
        <v>0</v>
      </c>
      <c r="Q318" s="145">
        <v>3.5999999999999999E-3</v>
      </c>
      <c r="R318" s="145">
        <f>Q318*H318</f>
        <v>7.1999999999999998E-3</v>
      </c>
      <c r="S318" s="145">
        <v>0</v>
      </c>
      <c r="T318" s="146">
        <f>S318*H318</f>
        <v>0</v>
      </c>
      <c r="AR318" s="147" t="s">
        <v>337</v>
      </c>
      <c r="AT318" s="147" t="s">
        <v>340</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4677</v>
      </c>
    </row>
    <row r="319" spans="2:65" s="12" customFormat="1" ht="20.399999999999999">
      <c r="B319" s="170"/>
      <c r="D319" s="149" t="s">
        <v>1489</v>
      </c>
      <c r="E319" s="171" t="s">
        <v>1</v>
      </c>
      <c r="F319" s="172" t="s">
        <v>4042</v>
      </c>
      <c r="H319" s="171" t="s">
        <v>1</v>
      </c>
      <c r="I319" s="173"/>
      <c r="L319" s="170"/>
      <c r="M319" s="174"/>
      <c r="T319" s="175"/>
      <c r="AT319" s="171" t="s">
        <v>1489</v>
      </c>
      <c r="AU319" s="171" t="s">
        <v>90</v>
      </c>
      <c r="AV319" s="12" t="s">
        <v>88</v>
      </c>
      <c r="AW319" s="12" t="s">
        <v>36</v>
      </c>
      <c r="AX319" s="12" t="s">
        <v>81</v>
      </c>
      <c r="AY319" s="171" t="s">
        <v>299</v>
      </c>
    </row>
    <row r="320" spans="2:65" s="12" customFormat="1">
      <c r="B320" s="170"/>
      <c r="D320" s="149" t="s">
        <v>1489</v>
      </c>
      <c r="E320" s="171" t="s">
        <v>1</v>
      </c>
      <c r="F320" s="172" t="s">
        <v>4610</v>
      </c>
      <c r="H320" s="171" t="s">
        <v>1</v>
      </c>
      <c r="I320" s="173"/>
      <c r="L320" s="170"/>
      <c r="M320" s="174"/>
      <c r="T320" s="175"/>
      <c r="AT320" s="171" t="s">
        <v>1489</v>
      </c>
      <c r="AU320" s="171" t="s">
        <v>90</v>
      </c>
      <c r="AV320" s="12" t="s">
        <v>88</v>
      </c>
      <c r="AW320" s="12" t="s">
        <v>36</v>
      </c>
      <c r="AX320" s="12" t="s">
        <v>81</v>
      </c>
      <c r="AY320" s="171" t="s">
        <v>299</v>
      </c>
    </row>
    <row r="321" spans="2:65" s="13" customFormat="1">
      <c r="B321" s="176"/>
      <c r="D321" s="149" t="s">
        <v>1489</v>
      </c>
      <c r="E321" s="177" t="s">
        <v>1</v>
      </c>
      <c r="F321" s="178" t="s">
        <v>4065</v>
      </c>
      <c r="H321" s="179">
        <v>2</v>
      </c>
      <c r="I321" s="180"/>
      <c r="L321" s="176"/>
      <c r="M321" s="181"/>
      <c r="T321" s="182"/>
      <c r="AT321" s="177" t="s">
        <v>1489</v>
      </c>
      <c r="AU321" s="177" t="s">
        <v>90</v>
      </c>
      <c r="AV321" s="13" t="s">
        <v>90</v>
      </c>
      <c r="AW321" s="13" t="s">
        <v>36</v>
      </c>
      <c r="AX321" s="13" t="s">
        <v>81</v>
      </c>
      <c r="AY321" s="177" t="s">
        <v>299</v>
      </c>
    </row>
    <row r="322" spans="2:65" s="14" customFormat="1">
      <c r="B322" s="183"/>
      <c r="D322" s="149" t="s">
        <v>1489</v>
      </c>
      <c r="E322" s="184" t="s">
        <v>1</v>
      </c>
      <c r="F322" s="185" t="s">
        <v>1496</v>
      </c>
      <c r="H322" s="186">
        <v>2</v>
      </c>
      <c r="I322" s="187"/>
      <c r="L322" s="183"/>
      <c r="M322" s="188"/>
      <c r="T322" s="189"/>
      <c r="AT322" s="184" t="s">
        <v>1489</v>
      </c>
      <c r="AU322" s="184" t="s">
        <v>90</v>
      </c>
      <c r="AV322" s="14" t="s">
        <v>318</v>
      </c>
      <c r="AW322" s="14" t="s">
        <v>36</v>
      </c>
      <c r="AX322" s="14" t="s">
        <v>88</v>
      </c>
      <c r="AY322" s="184" t="s">
        <v>299</v>
      </c>
    </row>
    <row r="323" spans="2:65" s="1" customFormat="1" ht="24.15" customHeight="1">
      <c r="B323" s="32"/>
      <c r="C323" s="136" t="s">
        <v>457</v>
      </c>
      <c r="D323" s="136" t="s">
        <v>302</v>
      </c>
      <c r="E323" s="137" t="s">
        <v>4091</v>
      </c>
      <c r="F323" s="138" t="s">
        <v>4092</v>
      </c>
      <c r="G323" s="139" t="s">
        <v>598</v>
      </c>
      <c r="H323" s="140">
        <v>2</v>
      </c>
      <c r="I323" s="141"/>
      <c r="J323" s="142">
        <f>ROUND(I323*H323,2)</f>
        <v>0</v>
      </c>
      <c r="K323" s="138" t="s">
        <v>3585</v>
      </c>
      <c r="L323" s="32"/>
      <c r="M323" s="143" t="s">
        <v>1</v>
      </c>
      <c r="N323" s="144" t="s">
        <v>46</v>
      </c>
      <c r="P323" s="145">
        <f>O323*H323</f>
        <v>0</v>
      </c>
      <c r="Q323" s="145">
        <v>1.67E-3</v>
      </c>
      <c r="R323" s="145">
        <f>Q323*H323</f>
        <v>3.3400000000000001E-3</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4678</v>
      </c>
    </row>
    <row r="324" spans="2:65" s="12" customFormat="1" ht="20.399999999999999">
      <c r="B324" s="170"/>
      <c r="D324" s="149" t="s">
        <v>1489</v>
      </c>
      <c r="E324" s="171" t="s">
        <v>1</v>
      </c>
      <c r="F324" s="172" t="s">
        <v>4042</v>
      </c>
      <c r="H324" s="171" t="s">
        <v>1</v>
      </c>
      <c r="I324" s="173"/>
      <c r="L324" s="170"/>
      <c r="M324" s="174"/>
      <c r="T324" s="175"/>
      <c r="AT324" s="171" t="s">
        <v>1489</v>
      </c>
      <c r="AU324" s="171" t="s">
        <v>90</v>
      </c>
      <c r="AV324" s="12" t="s">
        <v>88</v>
      </c>
      <c r="AW324" s="12" t="s">
        <v>36</v>
      </c>
      <c r="AX324" s="12" t="s">
        <v>81</v>
      </c>
      <c r="AY324" s="171" t="s">
        <v>299</v>
      </c>
    </row>
    <row r="325" spans="2:65" s="13" customFormat="1">
      <c r="B325" s="176"/>
      <c r="D325" s="149" t="s">
        <v>1489</v>
      </c>
      <c r="E325" s="177" t="s">
        <v>1</v>
      </c>
      <c r="F325" s="178" t="s">
        <v>4445</v>
      </c>
      <c r="H325" s="179">
        <v>2</v>
      </c>
      <c r="I325" s="180"/>
      <c r="L325" s="176"/>
      <c r="M325" s="181"/>
      <c r="T325" s="182"/>
      <c r="AT325" s="177" t="s">
        <v>1489</v>
      </c>
      <c r="AU325" s="177" t="s">
        <v>90</v>
      </c>
      <c r="AV325" s="13" t="s">
        <v>90</v>
      </c>
      <c r="AW325" s="13" t="s">
        <v>36</v>
      </c>
      <c r="AX325" s="13" t="s">
        <v>81</v>
      </c>
      <c r="AY325" s="177" t="s">
        <v>299</v>
      </c>
    </row>
    <row r="326" spans="2:65" s="14" customFormat="1">
      <c r="B326" s="183"/>
      <c r="D326" s="149" t="s">
        <v>1489</v>
      </c>
      <c r="E326" s="184" t="s">
        <v>1</v>
      </c>
      <c r="F326" s="185" t="s">
        <v>1496</v>
      </c>
      <c r="H326" s="186">
        <v>2</v>
      </c>
      <c r="I326" s="187"/>
      <c r="L326" s="183"/>
      <c r="M326" s="188"/>
      <c r="T326" s="189"/>
      <c r="AT326" s="184" t="s">
        <v>1489</v>
      </c>
      <c r="AU326" s="184" t="s">
        <v>90</v>
      </c>
      <c r="AV326" s="14" t="s">
        <v>318</v>
      </c>
      <c r="AW326" s="14" t="s">
        <v>36</v>
      </c>
      <c r="AX326" s="14" t="s">
        <v>88</v>
      </c>
      <c r="AY326" s="184" t="s">
        <v>299</v>
      </c>
    </row>
    <row r="327" spans="2:65" s="1" customFormat="1" ht="24.15" customHeight="1">
      <c r="B327" s="32"/>
      <c r="C327" s="158" t="s">
        <v>461</v>
      </c>
      <c r="D327" s="158" t="s">
        <v>340</v>
      </c>
      <c r="E327" s="159" t="s">
        <v>4095</v>
      </c>
      <c r="F327" s="160" t="s">
        <v>4096</v>
      </c>
      <c r="G327" s="161" t="s">
        <v>598</v>
      </c>
      <c r="H327" s="162">
        <v>1</v>
      </c>
      <c r="I327" s="163"/>
      <c r="J327" s="164">
        <f>ROUND(I327*H327,2)</f>
        <v>0</v>
      </c>
      <c r="K327" s="160" t="s">
        <v>3585</v>
      </c>
      <c r="L327" s="165"/>
      <c r="M327" s="166" t="s">
        <v>1</v>
      </c>
      <c r="N327" s="167" t="s">
        <v>46</v>
      </c>
      <c r="P327" s="145">
        <f>O327*H327</f>
        <v>0</v>
      </c>
      <c r="Q327" s="145">
        <v>1.2200000000000001E-2</v>
      </c>
      <c r="R327" s="145">
        <f>Q327*H327</f>
        <v>1.2200000000000001E-2</v>
      </c>
      <c r="S327" s="145">
        <v>0</v>
      </c>
      <c r="T327" s="146">
        <f>S327*H327</f>
        <v>0</v>
      </c>
      <c r="AR327" s="147" t="s">
        <v>337</v>
      </c>
      <c r="AT327" s="147" t="s">
        <v>340</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4679</v>
      </c>
    </row>
    <row r="328" spans="2:65" s="12" customFormat="1" ht="20.399999999999999">
      <c r="B328" s="170"/>
      <c r="D328" s="149" t="s">
        <v>1489</v>
      </c>
      <c r="E328" s="171" t="s">
        <v>1</v>
      </c>
      <c r="F328" s="172" t="s">
        <v>4042</v>
      </c>
      <c r="H328" s="171" t="s">
        <v>1</v>
      </c>
      <c r="I328" s="173"/>
      <c r="L328" s="170"/>
      <c r="M328" s="174"/>
      <c r="T328" s="175"/>
      <c r="AT328" s="171" t="s">
        <v>1489</v>
      </c>
      <c r="AU328" s="171" t="s">
        <v>90</v>
      </c>
      <c r="AV328" s="12" t="s">
        <v>88</v>
      </c>
      <c r="AW328" s="12" t="s">
        <v>36</v>
      </c>
      <c r="AX328" s="12" t="s">
        <v>81</v>
      </c>
      <c r="AY328" s="171" t="s">
        <v>299</v>
      </c>
    </row>
    <row r="329" spans="2:65" s="12" customFormat="1">
      <c r="B329" s="170"/>
      <c r="D329" s="149" t="s">
        <v>1489</v>
      </c>
      <c r="E329" s="171" t="s">
        <v>1</v>
      </c>
      <c r="F329" s="172" t="s">
        <v>4610</v>
      </c>
      <c r="H329" s="171" t="s">
        <v>1</v>
      </c>
      <c r="I329" s="173"/>
      <c r="L329" s="170"/>
      <c r="M329" s="174"/>
      <c r="T329" s="175"/>
      <c r="AT329" s="171" t="s">
        <v>1489</v>
      </c>
      <c r="AU329" s="171" t="s">
        <v>90</v>
      </c>
      <c r="AV329" s="12" t="s">
        <v>88</v>
      </c>
      <c r="AW329" s="12" t="s">
        <v>36</v>
      </c>
      <c r="AX329" s="12" t="s">
        <v>81</v>
      </c>
      <c r="AY329" s="171" t="s">
        <v>299</v>
      </c>
    </row>
    <row r="330" spans="2:65" s="13" customFormat="1">
      <c r="B330" s="176"/>
      <c r="D330" s="149" t="s">
        <v>1489</v>
      </c>
      <c r="E330" s="177" t="s">
        <v>1</v>
      </c>
      <c r="F330" s="178" t="s">
        <v>4081</v>
      </c>
      <c r="H330" s="179">
        <v>1</v>
      </c>
      <c r="I330" s="180"/>
      <c r="L330" s="176"/>
      <c r="M330" s="181"/>
      <c r="T330" s="182"/>
      <c r="AT330" s="177" t="s">
        <v>1489</v>
      </c>
      <c r="AU330" s="177" t="s">
        <v>90</v>
      </c>
      <c r="AV330" s="13" t="s">
        <v>90</v>
      </c>
      <c r="AW330" s="13" t="s">
        <v>36</v>
      </c>
      <c r="AX330" s="13" t="s">
        <v>81</v>
      </c>
      <c r="AY330" s="177" t="s">
        <v>299</v>
      </c>
    </row>
    <row r="331" spans="2:65" s="14" customFormat="1">
      <c r="B331" s="183"/>
      <c r="D331" s="149" t="s">
        <v>1489</v>
      </c>
      <c r="E331" s="184" t="s">
        <v>1</v>
      </c>
      <c r="F331" s="185" t="s">
        <v>1496</v>
      </c>
      <c r="H331" s="186">
        <v>1</v>
      </c>
      <c r="I331" s="187"/>
      <c r="L331" s="183"/>
      <c r="M331" s="188"/>
      <c r="T331" s="189"/>
      <c r="AT331" s="184" t="s">
        <v>1489</v>
      </c>
      <c r="AU331" s="184" t="s">
        <v>90</v>
      </c>
      <c r="AV331" s="14" t="s">
        <v>318</v>
      </c>
      <c r="AW331" s="14" t="s">
        <v>36</v>
      </c>
      <c r="AX331" s="14" t="s">
        <v>88</v>
      </c>
      <c r="AY331" s="184" t="s">
        <v>299</v>
      </c>
    </row>
    <row r="332" spans="2:65" s="1" customFormat="1" ht="16.5" customHeight="1">
      <c r="B332" s="32"/>
      <c r="C332" s="158" t="s">
        <v>465</v>
      </c>
      <c r="D332" s="158" t="s">
        <v>340</v>
      </c>
      <c r="E332" s="159" t="s">
        <v>4099</v>
      </c>
      <c r="F332" s="160" t="s">
        <v>4680</v>
      </c>
      <c r="G332" s="161" t="s">
        <v>598</v>
      </c>
      <c r="H332" s="162">
        <v>1</v>
      </c>
      <c r="I332" s="163"/>
      <c r="J332" s="164">
        <f>ROUND(I332*H332,2)</f>
        <v>0</v>
      </c>
      <c r="K332" s="160" t="s">
        <v>3585</v>
      </c>
      <c r="L332" s="165"/>
      <c r="M332" s="166" t="s">
        <v>1</v>
      </c>
      <c r="N332" s="167" t="s">
        <v>46</v>
      </c>
      <c r="P332" s="145">
        <f>O332*H332</f>
        <v>0</v>
      </c>
      <c r="Q332" s="145">
        <v>7.4999999999999997E-3</v>
      </c>
      <c r="R332" s="145">
        <f>Q332*H332</f>
        <v>7.4999999999999997E-3</v>
      </c>
      <c r="S332" s="145">
        <v>0</v>
      </c>
      <c r="T332" s="146">
        <f>S332*H332</f>
        <v>0</v>
      </c>
      <c r="AR332" s="147" t="s">
        <v>337</v>
      </c>
      <c r="AT332" s="147" t="s">
        <v>340</v>
      </c>
      <c r="AU332" s="147" t="s">
        <v>90</v>
      </c>
      <c r="AY332" s="17" t="s">
        <v>299</v>
      </c>
      <c r="BE332" s="148">
        <f>IF(N332="základní",J332,0)</f>
        <v>0</v>
      </c>
      <c r="BF332" s="148">
        <f>IF(N332="snížená",J332,0)</f>
        <v>0</v>
      </c>
      <c r="BG332" s="148">
        <f>IF(N332="zákl. přenesená",J332,0)</f>
        <v>0</v>
      </c>
      <c r="BH332" s="148">
        <f>IF(N332="sníž. přenesená",J332,0)</f>
        <v>0</v>
      </c>
      <c r="BI332" s="148">
        <f>IF(N332="nulová",J332,0)</f>
        <v>0</v>
      </c>
      <c r="BJ332" s="17" t="s">
        <v>88</v>
      </c>
      <c r="BK332" s="148">
        <f>ROUND(I332*H332,2)</f>
        <v>0</v>
      </c>
      <c r="BL332" s="17" t="s">
        <v>318</v>
      </c>
      <c r="BM332" s="147" t="s">
        <v>4681</v>
      </c>
    </row>
    <row r="333" spans="2:65" s="12" customFormat="1" ht="20.399999999999999">
      <c r="B333" s="170"/>
      <c r="D333" s="149" t="s">
        <v>1489</v>
      </c>
      <c r="E333" s="171" t="s">
        <v>1</v>
      </c>
      <c r="F333" s="172" t="s">
        <v>4042</v>
      </c>
      <c r="H333" s="171" t="s">
        <v>1</v>
      </c>
      <c r="I333" s="173"/>
      <c r="L333" s="170"/>
      <c r="M333" s="174"/>
      <c r="T333" s="175"/>
      <c r="AT333" s="171" t="s">
        <v>1489</v>
      </c>
      <c r="AU333" s="171" t="s">
        <v>90</v>
      </c>
      <c r="AV333" s="12" t="s">
        <v>88</v>
      </c>
      <c r="AW333" s="12" t="s">
        <v>36</v>
      </c>
      <c r="AX333" s="12" t="s">
        <v>81</v>
      </c>
      <c r="AY333" s="171" t="s">
        <v>299</v>
      </c>
    </row>
    <row r="334" spans="2:65" s="12" customFormat="1">
      <c r="B334" s="170"/>
      <c r="D334" s="149" t="s">
        <v>1489</v>
      </c>
      <c r="E334" s="171" t="s">
        <v>1</v>
      </c>
      <c r="F334" s="172" t="s">
        <v>4610</v>
      </c>
      <c r="H334" s="171" t="s">
        <v>1</v>
      </c>
      <c r="I334" s="173"/>
      <c r="L334" s="170"/>
      <c r="M334" s="174"/>
      <c r="T334" s="175"/>
      <c r="AT334" s="171" t="s">
        <v>1489</v>
      </c>
      <c r="AU334" s="171" t="s">
        <v>90</v>
      </c>
      <c r="AV334" s="12" t="s">
        <v>88</v>
      </c>
      <c r="AW334" s="12" t="s">
        <v>36</v>
      </c>
      <c r="AX334" s="12" t="s">
        <v>81</v>
      </c>
      <c r="AY334" s="171" t="s">
        <v>299</v>
      </c>
    </row>
    <row r="335" spans="2:65" s="13" customFormat="1">
      <c r="B335" s="176"/>
      <c r="D335" s="149" t="s">
        <v>1489</v>
      </c>
      <c r="E335" s="177" t="s">
        <v>1</v>
      </c>
      <c r="F335" s="178" t="s">
        <v>4081</v>
      </c>
      <c r="H335" s="179">
        <v>1</v>
      </c>
      <c r="I335" s="180"/>
      <c r="L335" s="176"/>
      <c r="M335" s="181"/>
      <c r="T335" s="182"/>
      <c r="AT335" s="177" t="s">
        <v>1489</v>
      </c>
      <c r="AU335" s="177" t="s">
        <v>90</v>
      </c>
      <c r="AV335" s="13" t="s">
        <v>90</v>
      </c>
      <c r="AW335" s="13" t="s">
        <v>36</v>
      </c>
      <c r="AX335" s="13" t="s">
        <v>81</v>
      </c>
      <c r="AY335" s="177" t="s">
        <v>299</v>
      </c>
    </row>
    <row r="336" spans="2:65" s="14" customFormat="1">
      <c r="B336" s="183"/>
      <c r="D336" s="149" t="s">
        <v>1489</v>
      </c>
      <c r="E336" s="184" t="s">
        <v>1</v>
      </c>
      <c r="F336" s="185" t="s">
        <v>1496</v>
      </c>
      <c r="H336" s="186">
        <v>1</v>
      </c>
      <c r="I336" s="187"/>
      <c r="L336" s="183"/>
      <c r="M336" s="188"/>
      <c r="T336" s="189"/>
      <c r="AT336" s="184" t="s">
        <v>1489</v>
      </c>
      <c r="AU336" s="184" t="s">
        <v>90</v>
      </c>
      <c r="AV336" s="14" t="s">
        <v>318</v>
      </c>
      <c r="AW336" s="14" t="s">
        <v>36</v>
      </c>
      <c r="AX336" s="14" t="s">
        <v>88</v>
      </c>
      <c r="AY336" s="184" t="s">
        <v>299</v>
      </c>
    </row>
    <row r="337" spans="2:65" s="1" customFormat="1" ht="21.75" customHeight="1">
      <c r="B337" s="32"/>
      <c r="C337" s="136" t="s">
        <v>469</v>
      </c>
      <c r="D337" s="136" t="s">
        <v>302</v>
      </c>
      <c r="E337" s="137" t="s">
        <v>4125</v>
      </c>
      <c r="F337" s="138" t="s">
        <v>4126</v>
      </c>
      <c r="G337" s="139" t="s">
        <v>598</v>
      </c>
      <c r="H337" s="140">
        <v>2</v>
      </c>
      <c r="I337" s="141"/>
      <c r="J337" s="142">
        <f>ROUND(I337*H337,2)</f>
        <v>0</v>
      </c>
      <c r="K337" s="138" t="s">
        <v>3585</v>
      </c>
      <c r="L337" s="32"/>
      <c r="M337" s="143" t="s">
        <v>1</v>
      </c>
      <c r="N337" s="144" t="s">
        <v>46</v>
      </c>
      <c r="P337" s="145">
        <f>O337*H337</f>
        <v>0</v>
      </c>
      <c r="Q337" s="145">
        <v>1.6199999999999999E-3</v>
      </c>
      <c r="R337" s="145">
        <f>Q337*H337</f>
        <v>3.2399999999999998E-3</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4682</v>
      </c>
    </row>
    <row r="338" spans="2:65" s="12" customFormat="1" ht="20.399999999999999">
      <c r="B338" s="170"/>
      <c r="D338" s="149" t="s">
        <v>1489</v>
      </c>
      <c r="E338" s="171" t="s">
        <v>1</v>
      </c>
      <c r="F338" s="172" t="s">
        <v>4042</v>
      </c>
      <c r="H338" s="171" t="s">
        <v>1</v>
      </c>
      <c r="I338" s="173"/>
      <c r="L338" s="170"/>
      <c r="M338" s="174"/>
      <c r="T338" s="175"/>
      <c r="AT338" s="171" t="s">
        <v>1489</v>
      </c>
      <c r="AU338" s="171" t="s">
        <v>90</v>
      </c>
      <c r="AV338" s="12" t="s">
        <v>88</v>
      </c>
      <c r="AW338" s="12" t="s">
        <v>36</v>
      </c>
      <c r="AX338" s="12" t="s">
        <v>81</v>
      </c>
      <c r="AY338" s="171" t="s">
        <v>299</v>
      </c>
    </row>
    <row r="339" spans="2:65" s="12" customFormat="1">
      <c r="B339" s="170"/>
      <c r="D339" s="149" t="s">
        <v>1489</v>
      </c>
      <c r="E339" s="171" t="s">
        <v>1</v>
      </c>
      <c r="F339" s="172" t="s">
        <v>4610</v>
      </c>
      <c r="H339" s="171" t="s">
        <v>1</v>
      </c>
      <c r="I339" s="173"/>
      <c r="L339" s="170"/>
      <c r="M339" s="174"/>
      <c r="T339" s="175"/>
      <c r="AT339" s="171" t="s">
        <v>1489</v>
      </c>
      <c r="AU339" s="171" t="s">
        <v>90</v>
      </c>
      <c r="AV339" s="12" t="s">
        <v>88</v>
      </c>
      <c r="AW339" s="12" t="s">
        <v>36</v>
      </c>
      <c r="AX339" s="12" t="s">
        <v>81</v>
      </c>
      <c r="AY339" s="171" t="s">
        <v>299</v>
      </c>
    </row>
    <row r="340" spans="2:65" s="13" customFormat="1">
      <c r="B340" s="176"/>
      <c r="D340" s="149" t="s">
        <v>1489</v>
      </c>
      <c r="E340" s="177" t="s">
        <v>1</v>
      </c>
      <c r="F340" s="178" t="s">
        <v>4065</v>
      </c>
      <c r="H340" s="179">
        <v>2</v>
      </c>
      <c r="I340" s="180"/>
      <c r="L340" s="176"/>
      <c r="M340" s="181"/>
      <c r="T340" s="182"/>
      <c r="AT340" s="177" t="s">
        <v>1489</v>
      </c>
      <c r="AU340" s="177" t="s">
        <v>90</v>
      </c>
      <c r="AV340" s="13" t="s">
        <v>90</v>
      </c>
      <c r="AW340" s="13" t="s">
        <v>36</v>
      </c>
      <c r="AX340" s="13" t="s">
        <v>81</v>
      </c>
      <c r="AY340" s="177" t="s">
        <v>299</v>
      </c>
    </row>
    <row r="341" spans="2:65" s="14" customFormat="1">
      <c r="B341" s="183"/>
      <c r="D341" s="149" t="s">
        <v>1489</v>
      </c>
      <c r="E341" s="184" t="s">
        <v>1</v>
      </c>
      <c r="F341" s="185" t="s">
        <v>1496</v>
      </c>
      <c r="H341" s="186">
        <v>2</v>
      </c>
      <c r="I341" s="187"/>
      <c r="L341" s="183"/>
      <c r="M341" s="188"/>
      <c r="T341" s="189"/>
      <c r="AT341" s="184" t="s">
        <v>1489</v>
      </c>
      <c r="AU341" s="184" t="s">
        <v>90</v>
      </c>
      <c r="AV341" s="14" t="s">
        <v>318</v>
      </c>
      <c r="AW341" s="14" t="s">
        <v>36</v>
      </c>
      <c r="AX341" s="14" t="s">
        <v>88</v>
      </c>
      <c r="AY341" s="184" t="s">
        <v>299</v>
      </c>
    </row>
    <row r="342" spans="2:65" s="1" customFormat="1" ht="16.5" customHeight="1">
      <c r="B342" s="32"/>
      <c r="C342" s="158" t="s">
        <v>475</v>
      </c>
      <c r="D342" s="158" t="s">
        <v>340</v>
      </c>
      <c r="E342" s="159" t="s">
        <v>4128</v>
      </c>
      <c r="F342" s="160" t="s">
        <v>4129</v>
      </c>
      <c r="G342" s="161" t="s">
        <v>598</v>
      </c>
      <c r="H342" s="162">
        <v>2</v>
      </c>
      <c r="I342" s="163"/>
      <c r="J342" s="164">
        <f>ROUND(I342*H342,2)</f>
        <v>0</v>
      </c>
      <c r="K342" s="160" t="s">
        <v>3585</v>
      </c>
      <c r="L342" s="165"/>
      <c r="M342" s="166" t="s">
        <v>1</v>
      </c>
      <c r="N342" s="167" t="s">
        <v>46</v>
      </c>
      <c r="P342" s="145">
        <f>O342*H342</f>
        <v>0</v>
      </c>
      <c r="Q342" s="145">
        <v>1.847E-2</v>
      </c>
      <c r="R342" s="145">
        <f>Q342*H342</f>
        <v>3.6940000000000001E-2</v>
      </c>
      <c r="S342" s="145">
        <v>0</v>
      </c>
      <c r="T342" s="146">
        <f>S342*H342</f>
        <v>0</v>
      </c>
      <c r="AR342" s="147" t="s">
        <v>337</v>
      </c>
      <c r="AT342" s="147" t="s">
        <v>340</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4683</v>
      </c>
    </row>
    <row r="343" spans="2:65" s="1" customFormat="1" ht="28.8">
      <c r="B343" s="32"/>
      <c r="D343" s="149" t="s">
        <v>308</v>
      </c>
      <c r="F343" s="150" t="s">
        <v>4131</v>
      </c>
      <c r="I343" s="151"/>
      <c r="L343" s="32"/>
      <c r="M343" s="152"/>
      <c r="T343" s="56"/>
      <c r="AT343" s="17" t="s">
        <v>308</v>
      </c>
      <c r="AU343" s="17" t="s">
        <v>90</v>
      </c>
    </row>
    <row r="344" spans="2:65" s="12" customFormat="1" ht="20.399999999999999">
      <c r="B344" s="170"/>
      <c r="D344" s="149" t="s">
        <v>1489</v>
      </c>
      <c r="E344" s="171" t="s">
        <v>1</v>
      </c>
      <c r="F344" s="172" t="s">
        <v>4042</v>
      </c>
      <c r="H344" s="171" t="s">
        <v>1</v>
      </c>
      <c r="I344" s="173"/>
      <c r="L344" s="170"/>
      <c r="M344" s="174"/>
      <c r="T344" s="175"/>
      <c r="AT344" s="171" t="s">
        <v>1489</v>
      </c>
      <c r="AU344" s="171" t="s">
        <v>90</v>
      </c>
      <c r="AV344" s="12" t="s">
        <v>88</v>
      </c>
      <c r="AW344" s="12" t="s">
        <v>36</v>
      </c>
      <c r="AX344" s="12" t="s">
        <v>81</v>
      </c>
      <c r="AY344" s="171" t="s">
        <v>299</v>
      </c>
    </row>
    <row r="345" spans="2:65" s="12" customFormat="1">
      <c r="B345" s="170"/>
      <c r="D345" s="149" t="s">
        <v>1489</v>
      </c>
      <c r="E345" s="171" t="s">
        <v>1</v>
      </c>
      <c r="F345" s="172" t="s">
        <v>4610</v>
      </c>
      <c r="H345" s="171" t="s">
        <v>1</v>
      </c>
      <c r="I345" s="173"/>
      <c r="L345" s="170"/>
      <c r="M345" s="174"/>
      <c r="T345" s="175"/>
      <c r="AT345" s="171" t="s">
        <v>1489</v>
      </c>
      <c r="AU345" s="171" t="s">
        <v>90</v>
      </c>
      <c r="AV345" s="12" t="s">
        <v>88</v>
      </c>
      <c r="AW345" s="12" t="s">
        <v>36</v>
      </c>
      <c r="AX345" s="12" t="s">
        <v>81</v>
      </c>
      <c r="AY345" s="171" t="s">
        <v>299</v>
      </c>
    </row>
    <row r="346" spans="2:65" s="13" customFormat="1">
      <c r="B346" s="176"/>
      <c r="D346" s="149" t="s">
        <v>1489</v>
      </c>
      <c r="E346" s="177" t="s">
        <v>1</v>
      </c>
      <c r="F346" s="178" t="s">
        <v>4065</v>
      </c>
      <c r="H346" s="179">
        <v>2</v>
      </c>
      <c r="I346" s="180"/>
      <c r="L346" s="176"/>
      <c r="M346" s="181"/>
      <c r="T346" s="182"/>
      <c r="AT346" s="177" t="s">
        <v>1489</v>
      </c>
      <c r="AU346" s="177" t="s">
        <v>90</v>
      </c>
      <c r="AV346" s="13" t="s">
        <v>90</v>
      </c>
      <c r="AW346" s="13" t="s">
        <v>36</v>
      </c>
      <c r="AX346" s="13" t="s">
        <v>81</v>
      </c>
      <c r="AY346" s="177" t="s">
        <v>299</v>
      </c>
    </row>
    <row r="347" spans="2:65" s="14" customFormat="1">
      <c r="B347" s="183"/>
      <c r="D347" s="149" t="s">
        <v>1489</v>
      </c>
      <c r="E347" s="184" t="s">
        <v>1</v>
      </c>
      <c r="F347" s="185" t="s">
        <v>1496</v>
      </c>
      <c r="H347" s="186">
        <v>2</v>
      </c>
      <c r="I347" s="187"/>
      <c r="L347" s="183"/>
      <c r="M347" s="188"/>
      <c r="T347" s="189"/>
      <c r="AT347" s="184" t="s">
        <v>1489</v>
      </c>
      <c r="AU347" s="184" t="s">
        <v>90</v>
      </c>
      <c r="AV347" s="14" t="s">
        <v>318</v>
      </c>
      <c r="AW347" s="14" t="s">
        <v>36</v>
      </c>
      <c r="AX347" s="14" t="s">
        <v>88</v>
      </c>
      <c r="AY347" s="184" t="s">
        <v>299</v>
      </c>
    </row>
    <row r="348" spans="2:65" s="1" customFormat="1" ht="24.15" customHeight="1">
      <c r="B348" s="32"/>
      <c r="C348" s="158" t="s">
        <v>482</v>
      </c>
      <c r="D348" s="158" t="s">
        <v>340</v>
      </c>
      <c r="E348" s="159" t="s">
        <v>4132</v>
      </c>
      <c r="F348" s="160" t="s">
        <v>4133</v>
      </c>
      <c r="G348" s="161" t="s">
        <v>598</v>
      </c>
      <c r="H348" s="162">
        <v>2</v>
      </c>
      <c r="I348" s="163"/>
      <c r="J348" s="164">
        <f>ROUND(I348*H348,2)</f>
        <v>0</v>
      </c>
      <c r="K348" s="160" t="s">
        <v>3585</v>
      </c>
      <c r="L348" s="165"/>
      <c r="M348" s="166" t="s">
        <v>1</v>
      </c>
      <c r="N348" s="167" t="s">
        <v>46</v>
      </c>
      <c r="P348" s="145">
        <f>O348*H348</f>
        <v>0</v>
      </c>
      <c r="Q348" s="145">
        <v>3.5000000000000001E-3</v>
      </c>
      <c r="R348" s="145">
        <f>Q348*H348</f>
        <v>7.0000000000000001E-3</v>
      </c>
      <c r="S348" s="145">
        <v>0</v>
      </c>
      <c r="T348" s="146">
        <f>S348*H348</f>
        <v>0</v>
      </c>
      <c r="AR348" s="147" t="s">
        <v>337</v>
      </c>
      <c r="AT348" s="147" t="s">
        <v>340</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4684</v>
      </c>
    </row>
    <row r="349" spans="2:65" s="1" customFormat="1" ht="28.8">
      <c r="B349" s="32"/>
      <c r="D349" s="149" t="s">
        <v>308</v>
      </c>
      <c r="F349" s="150" t="s">
        <v>4131</v>
      </c>
      <c r="I349" s="151"/>
      <c r="L349" s="32"/>
      <c r="M349" s="152"/>
      <c r="T349" s="56"/>
      <c r="AT349" s="17" t="s">
        <v>308</v>
      </c>
      <c r="AU349" s="17" t="s">
        <v>90</v>
      </c>
    </row>
    <row r="350" spans="2:65" s="12" customFormat="1" ht="20.399999999999999">
      <c r="B350" s="170"/>
      <c r="D350" s="149" t="s">
        <v>1489</v>
      </c>
      <c r="E350" s="171" t="s">
        <v>1</v>
      </c>
      <c r="F350" s="172" t="s">
        <v>4042</v>
      </c>
      <c r="H350" s="171" t="s">
        <v>1</v>
      </c>
      <c r="I350" s="173"/>
      <c r="L350" s="170"/>
      <c r="M350" s="174"/>
      <c r="T350" s="175"/>
      <c r="AT350" s="171" t="s">
        <v>1489</v>
      </c>
      <c r="AU350" s="171" t="s">
        <v>90</v>
      </c>
      <c r="AV350" s="12" t="s">
        <v>88</v>
      </c>
      <c r="AW350" s="12" t="s">
        <v>36</v>
      </c>
      <c r="AX350" s="12" t="s">
        <v>81</v>
      </c>
      <c r="AY350" s="171" t="s">
        <v>299</v>
      </c>
    </row>
    <row r="351" spans="2:65" s="12" customFormat="1">
      <c r="B351" s="170"/>
      <c r="D351" s="149" t="s">
        <v>1489</v>
      </c>
      <c r="E351" s="171" t="s">
        <v>1</v>
      </c>
      <c r="F351" s="172" t="s">
        <v>4610</v>
      </c>
      <c r="H351" s="171" t="s">
        <v>1</v>
      </c>
      <c r="I351" s="173"/>
      <c r="L351" s="170"/>
      <c r="M351" s="174"/>
      <c r="T351" s="175"/>
      <c r="AT351" s="171" t="s">
        <v>1489</v>
      </c>
      <c r="AU351" s="171" t="s">
        <v>90</v>
      </c>
      <c r="AV351" s="12" t="s">
        <v>88</v>
      </c>
      <c r="AW351" s="12" t="s">
        <v>36</v>
      </c>
      <c r="AX351" s="12" t="s">
        <v>81</v>
      </c>
      <c r="AY351" s="171" t="s">
        <v>299</v>
      </c>
    </row>
    <row r="352" spans="2:65" s="13" customFormat="1">
      <c r="B352" s="176"/>
      <c r="D352" s="149" t="s">
        <v>1489</v>
      </c>
      <c r="E352" s="177" t="s">
        <v>1</v>
      </c>
      <c r="F352" s="178" t="s">
        <v>4065</v>
      </c>
      <c r="H352" s="179">
        <v>2</v>
      </c>
      <c r="I352" s="180"/>
      <c r="L352" s="176"/>
      <c r="M352" s="181"/>
      <c r="T352" s="182"/>
      <c r="AT352" s="177" t="s">
        <v>1489</v>
      </c>
      <c r="AU352" s="177" t="s">
        <v>90</v>
      </c>
      <c r="AV352" s="13" t="s">
        <v>90</v>
      </c>
      <c r="AW352" s="13" t="s">
        <v>36</v>
      </c>
      <c r="AX352" s="13" t="s">
        <v>81</v>
      </c>
      <c r="AY352" s="177" t="s">
        <v>299</v>
      </c>
    </row>
    <row r="353" spans="2:65" s="14" customFormat="1">
      <c r="B353" s="183"/>
      <c r="D353" s="149" t="s">
        <v>1489</v>
      </c>
      <c r="E353" s="184" t="s">
        <v>1</v>
      </c>
      <c r="F353" s="185" t="s">
        <v>1496</v>
      </c>
      <c r="H353" s="186">
        <v>2</v>
      </c>
      <c r="I353" s="187"/>
      <c r="L353" s="183"/>
      <c r="M353" s="188"/>
      <c r="T353" s="189"/>
      <c r="AT353" s="184" t="s">
        <v>1489</v>
      </c>
      <c r="AU353" s="184" t="s">
        <v>90</v>
      </c>
      <c r="AV353" s="14" t="s">
        <v>318</v>
      </c>
      <c r="AW353" s="14" t="s">
        <v>36</v>
      </c>
      <c r="AX353" s="14" t="s">
        <v>88</v>
      </c>
      <c r="AY353" s="184" t="s">
        <v>299</v>
      </c>
    </row>
    <row r="354" spans="2:65" s="1" customFormat="1" ht="16.5" customHeight="1">
      <c r="B354" s="32"/>
      <c r="C354" s="136" t="s">
        <v>618</v>
      </c>
      <c r="D354" s="136" t="s">
        <v>302</v>
      </c>
      <c r="E354" s="137" t="s">
        <v>4142</v>
      </c>
      <c r="F354" s="138" t="s">
        <v>4143</v>
      </c>
      <c r="G354" s="139" t="s">
        <v>598</v>
      </c>
      <c r="H354" s="140">
        <v>1</v>
      </c>
      <c r="I354" s="141"/>
      <c r="J354" s="142">
        <f>ROUND(I354*H354,2)</f>
        <v>0</v>
      </c>
      <c r="K354" s="138" t="s">
        <v>3585</v>
      </c>
      <c r="L354" s="32"/>
      <c r="M354" s="143" t="s">
        <v>1</v>
      </c>
      <c r="N354" s="144" t="s">
        <v>46</v>
      </c>
      <c r="P354" s="145">
        <f>O354*H354</f>
        <v>0</v>
      </c>
      <c r="Q354" s="145">
        <v>1.3600000000000001E-3</v>
      </c>
      <c r="R354" s="145">
        <f>Q354*H354</f>
        <v>1.3600000000000001E-3</v>
      </c>
      <c r="S354" s="145">
        <v>0</v>
      </c>
      <c r="T354" s="146">
        <f>S354*H354</f>
        <v>0</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4685</v>
      </c>
    </row>
    <row r="355" spans="2:65" s="12" customFormat="1" ht="20.399999999999999">
      <c r="B355" s="170"/>
      <c r="D355" s="149" t="s">
        <v>1489</v>
      </c>
      <c r="E355" s="171" t="s">
        <v>1</v>
      </c>
      <c r="F355" s="172" t="s">
        <v>4042</v>
      </c>
      <c r="H355" s="171" t="s">
        <v>1</v>
      </c>
      <c r="I355" s="173"/>
      <c r="L355" s="170"/>
      <c r="M355" s="174"/>
      <c r="T355" s="175"/>
      <c r="AT355" s="171" t="s">
        <v>1489</v>
      </c>
      <c r="AU355" s="171" t="s">
        <v>90</v>
      </c>
      <c r="AV355" s="12" t="s">
        <v>88</v>
      </c>
      <c r="AW355" s="12" t="s">
        <v>36</v>
      </c>
      <c r="AX355" s="12" t="s">
        <v>81</v>
      </c>
      <c r="AY355" s="171" t="s">
        <v>299</v>
      </c>
    </row>
    <row r="356" spans="2:65" s="13" customFormat="1">
      <c r="B356" s="176"/>
      <c r="D356" s="149" t="s">
        <v>1489</v>
      </c>
      <c r="E356" s="177" t="s">
        <v>1</v>
      </c>
      <c r="F356" s="178" t="s">
        <v>4081</v>
      </c>
      <c r="H356" s="179">
        <v>1</v>
      </c>
      <c r="I356" s="180"/>
      <c r="L356" s="176"/>
      <c r="M356" s="181"/>
      <c r="T356" s="182"/>
      <c r="AT356" s="177" t="s">
        <v>1489</v>
      </c>
      <c r="AU356" s="177" t="s">
        <v>90</v>
      </c>
      <c r="AV356" s="13" t="s">
        <v>90</v>
      </c>
      <c r="AW356" s="13" t="s">
        <v>36</v>
      </c>
      <c r="AX356" s="13" t="s">
        <v>81</v>
      </c>
      <c r="AY356" s="177" t="s">
        <v>299</v>
      </c>
    </row>
    <row r="357" spans="2:65" s="14" customFormat="1">
      <c r="B357" s="183"/>
      <c r="D357" s="149" t="s">
        <v>1489</v>
      </c>
      <c r="E357" s="184" t="s">
        <v>1</v>
      </c>
      <c r="F357" s="185" t="s">
        <v>1496</v>
      </c>
      <c r="H357" s="186">
        <v>1</v>
      </c>
      <c r="I357" s="187"/>
      <c r="L357" s="183"/>
      <c r="M357" s="188"/>
      <c r="T357" s="189"/>
      <c r="AT357" s="184" t="s">
        <v>1489</v>
      </c>
      <c r="AU357" s="184" t="s">
        <v>90</v>
      </c>
      <c r="AV357" s="14" t="s">
        <v>318</v>
      </c>
      <c r="AW357" s="14" t="s">
        <v>36</v>
      </c>
      <c r="AX357" s="14" t="s">
        <v>88</v>
      </c>
      <c r="AY357" s="184" t="s">
        <v>299</v>
      </c>
    </row>
    <row r="358" spans="2:65" s="1" customFormat="1" ht="24.15" customHeight="1">
      <c r="B358" s="32"/>
      <c r="C358" s="158" t="s">
        <v>622</v>
      </c>
      <c r="D358" s="158" t="s">
        <v>340</v>
      </c>
      <c r="E358" s="159" t="s">
        <v>4146</v>
      </c>
      <c r="F358" s="160" t="s">
        <v>4147</v>
      </c>
      <c r="G358" s="161" t="s">
        <v>598</v>
      </c>
      <c r="H358" s="162">
        <v>1</v>
      </c>
      <c r="I358" s="163"/>
      <c r="J358" s="164">
        <f>ROUND(I358*H358,2)</f>
        <v>0</v>
      </c>
      <c r="K358" s="160" t="s">
        <v>3585</v>
      </c>
      <c r="L358" s="165"/>
      <c r="M358" s="166" t="s">
        <v>1</v>
      </c>
      <c r="N358" s="167" t="s">
        <v>46</v>
      </c>
      <c r="P358" s="145">
        <f>O358*H358</f>
        <v>0</v>
      </c>
      <c r="Q358" s="145">
        <v>0.04</v>
      </c>
      <c r="R358" s="145">
        <f>Q358*H358</f>
        <v>0.04</v>
      </c>
      <c r="S358" s="145">
        <v>0</v>
      </c>
      <c r="T358" s="146">
        <f>S358*H358</f>
        <v>0</v>
      </c>
      <c r="AR358" s="147" t="s">
        <v>337</v>
      </c>
      <c r="AT358" s="147" t="s">
        <v>340</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4686</v>
      </c>
    </row>
    <row r="359" spans="2:65" s="1" customFormat="1" ht="28.8">
      <c r="B359" s="32"/>
      <c r="D359" s="149" t="s">
        <v>308</v>
      </c>
      <c r="F359" s="150" t="s">
        <v>4131</v>
      </c>
      <c r="I359" s="151"/>
      <c r="L359" s="32"/>
      <c r="M359" s="152"/>
      <c r="T359" s="56"/>
      <c r="AT359" s="17" t="s">
        <v>308</v>
      </c>
      <c r="AU359" s="17" t="s">
        <v>90</v>
      </c>
    </row>
    <row r="360" spans="2:65" s="12" customFormat="1" ht="20.399999999999999">
      <c r="B360" s="170"/>
      <c r="D360" s="149" t="s">
        <v>1489</v>
      </c>
      <c r="E360" s="171" t="s">
        <v>1</v>
      </c>
      <c r="F360" s="172" t="s">
        <v>4042</v>
      </c>
      <c r="H360" s="171" t="s">
        <v>1</v>
      </c>
      <c r="I360" s="173"/>
      <c r="L360" s="170"/>
      <c r="M360" s="174"/>
      <c r="T360" s="175"/>
      <c r="AT360" s="171" t="s">
        <v>1489</v>
      </c>
      <c r="AU360" s="171" t="s">
        <v>90</v>
      </c>
      <c r="AV360" s="12" t="s">
        <v>88</v>
      </c>
      <c r="AW360" s="12" t="s">
        <v>36</v>
      </c>
      <c r="AX360" s="12" t="s">
        <v>81</v>
      </c>
      <c r="AY360" s="171" t="s">
        <v>299</v>
      </c>
    </row>
    <row r="361" spans="2:65" s="12" customFormat="1">
      <c r="B361" s="170"/>
      <c r="D361" s="149" t="s">
        <v>1489</v>
      </c>
      <c r="E361" s="171" t="s">
        <v>1</v>
      </c>
      <c r="F361" s="172" t="s">
        <v>4610</v>
      </c>
      <c r="H361" s="171" t="s">
        <v>1</v>
      </c>
      <c r="I361" s="173"/>
      <c r="L361" s="170"/>
      <c r="M361" s="174"/>
      <c r="T361" s="175"/>
      <c r="AT361" s="171" t="s">
        <v>1489</v>
      </c>
      <c r="AU361" s="171" t="s">
        <v>90</v>
      </c>
      <c r="AV361" s="12" t="s">
        <v>88</v>
      </c>
      <c r="AW361" s="12" t="s">
        <v>36</v>
      </c>
      <c r="AX361" s="12" t="s">
        <v>81</v>
      </c>
      <c r="AY361" s="171" t="s">
        <v>299</v>
      </c>
    </row>
    <row r="362" spans="2:65" s="13" customFormat="1">
      <c r="B362" s="176"/>
      <c r="D362" s="149" t="s">
        <v>1489</v>
      </c>
      <c r="E362" s="177" t="s">
        <v>1</v>
      </c>
      <c r="F362" s="178" t="s">
        <v>4081</v>
      </c>
      <c r="H362" s="179">
        <v>1</v>
      </c>
      <c r="I362" s="180"/>
      <c r="L362" s="176"/>
      <c r="M362" s="181"/>
      <c r="T362" s="182"/>
      <c r="AT362" s="177" t="s">
        <v>1489</v>
      </c>
      <c r="AU362" s="177" t="s">
        <v>90</v>
      </c>
      <c r="AV362" s="13" t="s">
        <v>90</v>
      </c>
      <c r="AW362" s="13" t="s">
        <v>36</v>
      </c>
      <c r="AX362" s="13" t="s">
        <v>81</v>
      </c>
      <c r="AY362" s="177" t="s">
        <v>299</v>
      </c>
    </row>
    <row r="363" spans="2:65" s="14" customFormat="1">
      <c r="B363" s="183"/>
      <c r="D363" s="149" t="s">
        <v>1489</v>
      </c>
      <c r="E363" s="184" t="s">
        <v>1</v>
      </c>
      <c r="F363" s="185" t="s">
        <v>1496</v>
      </c>
      <c r="H363" s="186">
        <v>1</v>
      </c>
      <c r="I363" s="187"/>
      <c r="L363" s="183"/>
      <c r="M363" s="188"/>
      <c r="T363" s="189"/>
      <c r="AT363" s="184" t="s">
        <v>1489</v>
      </c>
      <c r="AU363" s="184" t="s">
        <v>90</v>
      </c>
      <c r="AV363" s="14" t="s">
        <v>318</v>
      </c>
      <c r="AW363" s="14" t="s">
        <v>36</v>
      </c>
      <c r="AX363" s="14" t="s">
        <v>88</v>
      </c>
      <c r="AY363" s="184" t="s">
        <v>299</v>
      </c>
    </row>
    <row r="364" spans="2:65" s="1" customFormat="1" ht="16.5" customHeight="1">
      <c r="B364" s="32"/>
      <c r="C364" s="136" t="s">
        <v>626</v>
      </c>
      <c r="D364" s="136" t="s">
        <v>302</v>
      </c>
      <c r="E364" s="137" t="s">
        <v>3795</v>
      </c>
      <c r="F364" s="138" t="s">
        <v>4152</v>
      </c>
      <c r="G364" s="139" t="s">
        <v>598</v>
      </c>
      <c r="H364" s="140">
        <v>2</v>
      </c>
      <c r="I364" s="141"/>
      <c r="J364" s="142">
        <f>ROUND(I364*H364,2)</f>
        <v>0</v>
      </c>
      <c r="K364" s="138" t="s">
        <v>3585</v>
      </c>
      <c r="L364" s="32"/>
      <c r="M364" s="143" t="s">
        <v>1</v>
      </c>
      <c r="N364" s="144" t="s">
        <v>46</v>
      </c>
      <c r="P364" s="145">
        <f>O364*H364</f>
        <v>0</v>
      </c>
      <c r="Q364" s="145">
        <v>0.04</v>
      </c>
      <c r="R364" s="145">
        <f>Q364*H364</f>
        <v>0.08</v>
      </c>
      <c r="S364" s="145">
        <v>0</v>
      </c>
      <c r="T364" s="146">
        <f>S364*H364</f>
        <v>0</v>
      </c>
      <c r="AR364" s="147" t="s">
        <v>318</v>
      </c>
      <c r="AT364" s="147" t="s">
        <v>302</v>
      </c>
      <c r="AU364" s="147" t="s">
        <v>90</v>
      </c>
      <c r="AY364" s="17" t="s">
        <v>299</v>
      </c>
      <c r="BE364" s="148">
        <f>IF(N364="základní",J364,0)</f>
        <v>0</v>
      </c>
      <c r="BF364" s="148">
        <f>IF(N364="snížená",J364,0)</f>
        <v>0</v>
      </c>
      <c r="BG364" s="148">
        <f>IF(N364="zákl. přenesená",J364,0)</f>
        <v>0</v>
      </c>
      <c r="BH364" s="148">
        <f>IF(N364="sníž. přenesená",J364,0)</f>
        <v>0</v>
      </c>
      <c r="BI364" s="148">
        <f>IF(N364="nulová",J364,0)</f>
        <v>0</v>
      </c>
      <c r="BJ364" s="17" t="s">
        <v>88</v>
      </c>
      <c r="BK364" s="148">
        <f>ROUND(I364*H364,2)</f>
        <v>0</v>
      </c>
      <c r="BL364" s="17" t="s">
        <v>318</v>
      </c>
      <c r="BM364" s="147" t="s">
        <v>4687</v>
      </c>
    </row>
    <row r="365" spans="2:65" s="1" customFormat="1" ht="19.2">
      <c r="B365" s="32"/>
      <c r="D365" s="149" t="s">
        <v>308</v>
      </c>
      <c r="F365" s="150" t="s">
        <v>4154</v>
      </c>
      <c r="I365" s="151"/>
      <c r="L365" s="32"/>
      <c r="M365" s="152"/>
      <c r="T365" s="56"/>
      <c r="AT365" s="17" t="s">
        <v>308</v>
      </c>
      <c r="AU365" s="17" t="s">
        <v>90</v>
      </c>
    </row>
    <row r="366" spans="2:65" s="12" customFormat="1" ht="20.399999999999999">
      <c r="B366" s="170"/>
      <c r="D366" s="149" t="s">
        <v>1489</v>
      </c>
      <c r="E366" s="171" t="s">
        <v>1</v>
      </c>
      <c r="F366" s="172" t="s">
        <v>4042</v>
      </c>
      <c r="H366" s="171" t="s">
        <v>1</v>
      </c>
      <c r="I366" s="173"/>
      <c r="L366" s="170"/>
      <c r="M366" s="174"/>
      <c r="T366" s="175"/>
      <c r="AT366" s="171" t="s">
        <v>1489</v>
      </c>
      <c r="AU366" s="171" t="s">
        <v>90</v>
      </c>
      <c r="AV366" s="12" t="s">
        <v>88</v>
      </c>
      <c r="AW366" s="12" t="s">
        <v>36</v>
      </c>
      <c r="AX366" s="12" t="s">
        <v>81</v>
      </c>
      <c r="AY366" s="171" t="s">
        <v>299</v>
      </c>
    </row>
    <row r="367" spans="2:65" s="12" customFormat="1">
      <c r="B367" s="170"/>
      <c r="D367" s="149" t="s">
        <v>1489</v>
      </c>
      <c r="E367" s="171" t="s">
        <v>1</v>
      </c>
      <c r="F367" s="172" t="s">
        <v>4610</v>
      </c>
      <c r="H367" s="171" t="s">
        <v>1</v>
      </c>
      <c r="I367" s="173"/>
      <c r="L367" s="170"/>
      <c r="M367" s="174"/>
      <c r="T367" s="175"/>
      <c r="AT367" s="171" t="s">
        <v>1489</v>
      </c>
      <c r="AU367" s="171" t="s">
        <v>90</v>
      </c>
      <c r="AV367" s="12" t="s">
        <v>88</v>
      </c>
      <c r="AW367" s="12" t="s">
        <v>36</v>
      </c>
      <c r="AX367" s="12" t="s">
        <v>81</v>
      </c>
      <c r="AY367" s="171" t="s">
        <v>299</v>
      </c>
    </row>
    <row r="368" spans="2:65" s="13" customFormat="1">
      <c r="B368" s="176"/>
      <c r="D368" s="149" t="s">
        <v>1489</v>
      </c>
      <c r="E368" s="177" t="s">
        <v>1</v>
      </c>
      <c r="F368" s="178" t="s">
        <v>4313</v>
      </c>
      <c r="H368" s="179">
        <v>2</v>
      </c>
      <c r="I368" s="180"/>
      <c r="L368" s="176"/>
      <c r="M368" s="181"/>
      <c r="T368" s="182"/>
      <c r="AT368" s="177" t="s">
        <v>1489</v>
      </c>
      <c r="AU368" s="177" t="s">
        <v>90</v>
      </c>
      <c r="AV368" s="13" t="s">
        <v>90</v>
      </c>
      <c r="AW368" s="13" t="s">
        <v>36</v>
      </c>
      <c r="AX368" s="13" t="s">
        <v>81</v>
      </c>
      <c r="AY368" s="177" t="s">
        <v>299</v>
      </c>
    </row>
    <row r="369" spans="2:65" s="14" customFormat="1">
      <c r="B369" s="183"/>
      <c r="D369" s="149" t="s">
        <v>1489</v>
      </c>
      <c r="E369" s="184" t="s">
        <v>1</v>
      </c>
      <c r="F369" s="185" t="s">
        <v>1496</v>
      </c>
      <c r="H369" s="186">
        <v>2</v>
      </c>
      <c r="I369" s="187"/>
      <c r="L369" s="183"/>
      <c r="M369" s="188"/>
      <c r="T369" s="189"/>
      <c r="AT369" s="184" t="s">
        <v>1489</v>
      </c>
      <c r="AU369" s="184" t="s">
        <v>90</v>
      </c>
      <c r="AV369" s="14" t="s">
        <v>318</v>
      </c>
      <c r="AW369" s="14" t="s">
        <v>36</v>
      </c>
      <c r="AX369" s="14" t="s">
        <v>88</v>
      </c>
      <c r="AY369" s="184" t="s">
        <v>299</v>
      </c>
    </row>
    <row r="370" spans="2:65" s="1" customFormat="1" ht="24.15" customHeight="1">
      <c r="B370" s="32"/>
      <c r="C370" s="158" t="s">
        <v>630</v>
      </c>
      <c r="D370" s="158" t="s">
        <v>340</v>
      </c>
      <c r="E370" s="159" t="s">
        <v>3798</v>
      </c>
      <c r="F370" s="160" t="s">
        <v>3799</v>
      </c>
      <c r="G370" s="161" t="s">
        <v>598</v>
      </c>
      <c r="H370" s="162">
        <v>2</v>
      </c>
      <c r="I370" s="163"/>
      <c r="J370" s="164">
        <f>ROUND(I370*H370,2)</f>
        <v>0</v>
      </c>
      <c r="K370" s="160" t="s">
        <v>3585</v>
      </c>
      <c r="L370" s="165"/>
      <c r="M370" s="166" t="s">
        <v>1</v>
      </c>
      <c r="N370" s="167" t="s">
        <v>46</v>
      </c>
      <c r="P370" s="145">
        <f>O370*H370</f>
        <v>0</v>
      </c>
      <c r="Q370" s="145">
        <v>1.3299999999999999E-2</v>
      </c>
      <c r="R370" s="145">
        <f>Q370*H370</f>
        <v>2.6599999999999999E-2</v>
      </c>
      <c r="S370" s="145">
        <v>0</v>
      </c>
      <c r="T370" s="146">
        <f>S370*H370</f>
        <v>0</v>
      </c>
      <c r="AR370" s="147" t="s">
        <v>337</v>
      </c>
      <c r="AT370" s="147" t="s">
        <v>340</v>
      </c>
      <c r="AU370" s="147" t="s">
        <v>90</v>
      </c>
      <c r="AY370" s="17" t="s">
        <v>299</v>
      </c>
      <c r="BE370" s="148">
        <f>IF(N370="základní",J370,0)</f>
        <v>0</v>
      </c>
      <c r="BF370" s="148">
        <f>IF(N370="snížená",J370,0)</f>
        <v>0</v>
      </c>
      <c r="BG370" s="148">
        <f>IF(N370="zákl. přenesená",J370,0)</f>
        <v>0</v>
      </c>
      <c r="BH370" s="148">
        <f>IF(N370="sníž. přenesená",J370,0)</f>
        <v>0</v>
      </c>
      <c r="BI370" s="148">
        <f>IF(N370="nulová",J370,0)</f>
        <v>0</v>
      </c>
      <c r="BJ370" s="17" t="s">
        <v>88</v>
      </c>
      <c r="BK370" s="148">
        <f>ROUND(I370*H370,2)</f>
        <v>0</v>
      </c>
      <c r="BL370" s="17" t="s">
        <v>318</v>
      </c>
      <c r="BM370" s="147" t="s">
        <v>4688</v>
      </c>
    </row>
    <row r="371" spans="2:65" s="12" customFormat="1" ht="20.399999999999999">
      <c r="B371" s="170"/>
      <c r="D371" s="149" t="s">
        <v>1489</v>
      </c>
      <c r="E371" s="171" t="s">
        <v>1</v>
      </c>
      <c r="F371" s="172" t="s">
        <v>4042</v>
      </c>
      <c r="H371" s="171" t="s">
        <v>1</v>
      </c>
      <c r="I371" s="173"/>
      <c r="L371" s="170"/>
      <c r="M371" s="174"/>
      <c r="T371" s="175"/>
      <c r="AT371" s="171" t="s">
        <v>1489</v>
      </c>
      <c r="AU371" s="171" t="s">
        <v>90</v>
      </c>
      <c r="AV371" s="12" t="s">
        <v>88</v>
      </c>
      <c r="AW371" s="12" t="s">
        <v>36</v>
      </c>
      <c r="AX371" s="12" t="s">
        <v>81</v>
      </c>
      <c r="AY371" s="171" t="s">
        <v>299</v>
      </c>
    </row>
    <row r="372" spans="2:65" s="12" customFormat="1">
      <c r="B372" s="170"/>
      <c r="D372" s="149" t="s">
        <v>1489</v>
      </c>
      <c r="E372" s="171" t="s">
        <v>1</v>
      </c>
      <c r="F372" s="172" t="s">
        <v>4610</v>
      </c>
      <c r="H372" s="171" t="s">
        <v>1</v>
      </c>
      <c r="I372" s="173"/>
      <c r="L372" s="170"/>
      <c r="M372" s="174"/>
      <c r="T372" s="175"/>
      <c r="AT372" s="171" t="s">
        <v>1489</v>
      </c>
      <c r="AU372" s="171" t="s">
        <v>90</v>
      </c>
      <c r="AV372" s="12" t="s">
        <v>88</v>
      </c>
      <c r="AW372" s="12" t="s">
        <v>36</v>
      </c>
      <c r="AX372" s="12" t="s">
        <v>81</v>
      </c>
      <c r="AY372" s="171" t="s">
        <v>299</v>
      </c>
    </row>
    <row r="373" spans="2:65" s="13" customFormat="1">
      <c r="B373" s="176"/>
      <c r="D373" s="149" t="s">
        <v>1489</v>
      </c>
      <c r="E373" s="177" t="s">
        <v>1</v>
      </c>
      <c r="F373" s="178" t="s">
        <v>4313</v>
      </c>
      <c r="H373" s="179">
        <v>2</v>
      </c>
      <c r="I373" s="180"/>
      <c r="L373" s="176"/>
      <c r="M373" s="181"/>
      <c r="T373" s="182"/>
      <c r="AT373" s="177" t="s">
        <v>1489</v>
      </c>
      <c r="AU373" s="177" t="s">
        <v>90</v>
      </c>
      <c r="AV373" s="13" t="s">
        <v>90</v>
      </c>
      <c r="AW373" s="13" t="s">
        <v>36</v>
      </c>
      <c r="AX373" s="13" t="s">
        <v>81</v>
      </c>
      <c r="AY373" s="177" t="s">
        <v>299</v>
      </c>
    </row>
    <row r="374" spans="2:65" s="14" customFormat="1">
      <c r="B374" s="183"/>
      <c r="D374" s="149" t="s">
        <v>1489</v>
      </c>
      <c r="E374" s="184" t="s">
        <v>1</v>
      </c>
      <c r="F374" s="185" t="s">
        <v>1496</v>
      </c>
      <c r="H374" s="186">
        <v>2</v>
      </c>
      <c r="I374" s="187"/>
      <c r="L374" s="183"/>
      <c r="M374" s="188"/>
      <c r="T374" s="189"/>
      <c r="AT374" s="184" t="s">
        <v>1489</v>
      </c>
      <c r="AU374" s="184" t="s">
        <v>90</v>
      </c>
      <c r="AV374" s="14" t="s">
        <v>318</v>
      </c>
      <c r="AW374" s="14" t="s">
        <v>36</v>
      </c>
      <c r="AX374" s="14" t="s">
        <v>88</v>
      </c>
      <c r="AY374" s="184" t="s">
        <v>299</v>
      </c>
    </row>
    <row r="375" spans="2:65" s="1" customFormat="1" ht="16.5" customHeight="1">
      <c r="B375" s="32"/>
      <c r="C375" s="158" t="s">
        <v>634</v>
      </c>
      <c r="D375" s="158" t="s">
        <v>340</v>
      </c>
      <c r="E375" s="159" t="s">
        <v>3802</v>
      </c>
      <c r="F375" s="160" t="s">
        <v>4158</v>
      </c>
      <c r="G375" s="161" t="s">
        <v>598</v>
      </c>
      <c r="H375" s="162">
        <v>2</v>
      </c>
      <c r="I375" s="163"/>
      <c r="J375" s="164">
        <f>ROUND(I375*H375,2)</f>
        <v>0</v>
      </c>
      <c r="K375" s="160" t="s">
        <v>3585</v>
      </c>
      <c r="L375" s="165"/>
      <c r="M375" s="166" t="s">
        <v>1</v>
      </c>
      <c r="N375" s="167" t="s">
        <v>46</v>
      </c>
      <c r="P375" s="145">
        <f>O375*H375</f>
        <v>0</v>
      </c>
      <c r="Q375" s="145">
        <v>2.9999999999999997E-4</v>
      </c>
      <c r="R375" s="145">
        <f>Q375*H375</f>
        <v>5.9999999999999995E-4</v>
      </c>
      <c r="S375" s="145">
        <v>0</v>
      </c>
      <c r="T375" s="146">
        <f>S375*H375</f>
        <v>0</v>
      </c>
      <c r="AR375" s="147" t="s">
        <v>337</v>
      </c>
      <c r="AT375" s="147" t="s">
        <v>340</v>
      </c>
      <c r="AU375" s="147" t="s">
        <v>90</v>
      </c>
      <c r="AY375" s="17" t="s">
        <v>299</v>
      </c>
      <c r="BE375" s="148">
        <f>IF(N375="základní",J375,0)</f>
        <v>0</v>
      </c>
      <c r="BF375" s="148">
        <f>IF(N375="snížená",J375,0)</f>
        <v>0</v>
      </c>
      <c r="BG375" s="148">
        <f>IF(N375="zákl. přenesená",J375,0)</f>
        <v>0</v>
      </c>
      <c r="BH375" s="148">
        <f>IF(N375="sníž. přenesená",J375,0)</f>
        <v>0</v>
      </c>
      <c r="BI375" s="148">
        <f>IF(N375="nulová",J375,0)</f>
        <v>0</v>
      </c>
      <c r="BJ375" s="17" t="s">
        <v>88</v>
      </c>
      <c r="BK375" s="148">
        <f>ROUND(I375*H375,2)</f>
        <v>0</v>
      </c>
      <c r="BL375" s="17" t="s">
        <v>318</v>
      </c>
      <c r="BM375" s="147" t="s">
        <v>4689</v>
      </c>
    </row>
    <row r="376" spans="2:65" s="12" customFormat="1" ht="20.399999999999999">
      <c r="B376" s="170"/>
      <c r="D376" s="149" t="s">
        <v>1489</v>
      </c>
      <c r="E376" s="171" t="s">
        <v>1</v>
      </c>
      <c r="F376" s="172" t="s">
        <v>4042</v>
      </c>
      <c r="H376" s="171" t="s">
        <v>1</v>
      </c>
      <c r="I376" s="173"/>
      <c r="L376" s="170"/>
      <c r="M376" s="174"/>
      <c r="T376" s="175"/>
      <c r="AT376" s="171" t="s">
        <v>1489</v>
      </c>
      <c r="AU376" s="171" t="s">
        <v>90</v>
      </c>
      <c r="AV376" s="12" t="s">
        <v>88</v>
      </c>
      <c r="AW376" s="12" t="s">
        <v>36</v>
      </c>
      <c r="AX376" s="12" t="s">
        <v>81</v>
      </c>
      <c r="AY376" s="171" t="s">
        <v>299</v>
      </c>
    </row>
    <row r="377" spans="2:65" s="12" customFormat="1">
      <c r="B377" s="170"/>
      <c r="D377" s="149" t="s">
        <v>1489</v>
      </c>
      <c r="E377" s="171" t="s">
        <v>1</v>
      </c>
      <c r="F377" s="172" t="s">
        <v>4610</v>
      </c>
      <c r="H377" s="171" t="s">
        <v>1</v>
      </c>
      <c r="I377" s="173"/>
      <c r="L377" s="170"/>
      <c r="M377" s="174"/>
      <c r="T377" s="175"/>
      <c r="AT377" s="171" t="s">
        <v>1489</v>
      </c>
      <c r="AU377" s="171" t="s">
        <v>90</v>
      </c>
      <c r="AV377" s="12" t="s">
        <v>88</v>
      </c>
      <c r="AW377" s="12" t="s">
        <v>36</v>
      </c>
      <c r="AX377" s="12" t="s">
        <v>81</v>
      </c>
      <c r="AY377" s="171" t="s">
        <v>299</v>
      </c>
    </row>
    <row r="378" spans="2:65" s="13" customFormat="1">
      <c r="B378" s="176"/>
      <c r="D378" s="149" t="s">
        <v>1489</v>
      </c>
      <c r="E378" s="177" t="s">
        <v>1</v>
      </c>
      <c r="F378" s="178" t="s">
        <v>4313</v>
      </c>
      <c r="H378" s="179">
        <v>2</v>
      </c>
      <c r="I378" s="180"/>
      <c r="L378" s="176"/>
      <c r="M378" s="181"/>
      <c r="T378" s="182"/>
      <c r="AT378" s="177" t="s">
        <v>1489</v>
      </c>
      <c r="AU378" s="177" t="s">
        <v>90</v>
      </c>
      <c r="AV378" s="13" t="s">
        <v>90</v>
      </c>
      <c r="AW378" s="13" t="s">
        <v>36</v>
      </c>
      <c r="AX378" s="13" t="s">
        <v>81</v>
      </c>
      <c r="AY378" s="177" t="s">
        <v>299</v>
      </c>
    </row>
    <row r="379" spans="2:65" s="14" customFormat="1">
      <c r="B379" s="183"/>
      <c r="D379" s="149" t="s">
        <v>1489</v>
      </c>
      <c r="E379" s="184" t="s">
        <v>1</v>
      </c>
      <c r="F379" s="185" t="s">
        <v>1496</v>
      </c>
      <c r="H379" s="186">
        <v>2</v>
      </c>
      <c r="I379" s="187"/>
      <c r="L379" s="183"/>
      <c r="M379" s="188"/>
      <c r="T379" s="189"/>
      <c r="AT379" s="184" t="s">
        <v>1489</v>
      </c>
      <c r="AU379" s="184" t="s">
        <v>90</v>
      </c>
      <c r="AV379" s="14" t="s">
        <v>318</v>
      </c>
      <c r="AW379" s="14" t="s">
        <v>36</v>
      </c>
      <c r="AX379" s="14" t="s">
        <v>88</v>
      </c>
      <c r="AY379" s="184" t="s">
        <v>299</v>
      </c>
    </row>
    <row r="380" spans="2:65" s="1" customFormat="1" ht="16.5" customHeight="1">
      <c r="B380" s="32"/>
      <c r="C380" s="136" t="s">
        <v>638</v>
      </c>
      <c r="D380" s="136" t="s">
        <v>302</v>
      </c>
      <c r="E380" s="137" t="s">
        <v>4160</v>
      </c>
      <c r="F380" s="138" t="s">
        <v>4161</v>
      </c>
      <c r="G380" s="139" t="s">
        <v>598</v>
      </c>
      <c r="H380" s="140">
        <v>1</v>
      </c>
      <c r="I380" s="141"/>
      <c r="J380" s="142">
        <f>ROUND(I380*H380,2)</f>
        <v>0</v>
      </c>
      <c r="K380" s="138" t="s">
        <v>3585</v>
      </c>
      <c r="L380" s="32"/>
      <c r="M380" s="143" t="s">
        <v>1</v>
      </c>
      <c r="N380" s="144" t="s">
        <v>46</v>
      </c>
      <c r="P380" s="145">
        <f>O380*H380</f>
        <v>0</v>
      </c>
      <c r="Q380" s="145">
        <v>0.05</v>
      </c>
      <c r="R380" s="145">
        <f>Q380*H380</f>
        <v>0.05</v>
      </c>
      <c r="S380" s="145">
        <v>0</v>
      </c>
      <c r="T380" s="146">
        <f>S380*H380</f>
        <v>0</v>
      </c>
      <c r="AR380" s="147" t="s">
        <v>318</v>
      </c>
      <c r="AT380" s="147" t="s">
        <v>302</v>
      </c>
      <c r="AU380" s="147" t="s">
        <v>90</v>
      </c>
      <c r="AY380" s="17" t="s">
        <v>299</v>
      </c>
      <c r="BE380" s="148">
        <f>IF(N380="základní",J380,0)</f>
        <v>0</v>
      </c>
      <c r="BF380" s="148">
        <f>IF(N380="snížená",J380,0)</f>
        <v>0</v>
      </c>
      <c r="BG380" s="148">
        <f>IF(N380="zákl. přenesená",J380,0)</f>
        <v>0</v>
      </c>
      <c r="BH380" s="148">
        <f>IF(N380="sníž. přenesená",J380,0)</f>
        <v>0</v>
      </c>
      <c r="BI380" s="148">
        <f>IF(N380="nulová",J380,0)</f>
        <v>0</v>
      </c>
      <c r="BJ380" s="17" t="s">
        <v>88</v>
      </c>
      <c r="BK380" s="148">
        <f>ROUND(I380*H380,2)</f>
        <v>0</v>
      </c>
      <c r="BL380" s="17" t="s">
        <v>318</v>
      </c>
      <c r="BM380" s="147" t="s">
        <v>4690</v>
      </c>
    </row>
    <row r="381" spans="2:65" s="1" customFormat="1" ht="19.2">
      <c r="B381" s="32"/>
      <c r="D381" s="149" t="s">
        <v>308</v>
      </c>
      <c r="F381" s="150" t="s">
        <v>4154</v>
      </c>
      <c r="I381" s="151"/>
      <c r="L381" s="32"/>
      <c r="M381" s="152"/>
      <c r="T381" s="56"/>
      <c r="AT381" s="17" t="s">
        <v>308</v>
      </c>
      <c r="AU381" s="17" t="s">
        <v>90</v>
      </c>
    </row>
    <row r="382" spans="2:65" s="12" customFormat="1" ht="20.399999999999999">
      <c r="B382" s="170"/>
      <c r="D382" s="149" t="s">
        <v>1489</v>
      </c>
      <c r="E382" s="171" t="s">
        <v>1</v>
      </c>
      <c r="F382" s="172" t="s">
        <v>4042</v>
      </c>
      <c r="H382" s="171" t="s">
        <v>1</v>
      </c>
      <c r="I382" s="173"/>
      <c r="L382" s="170"/>
      <c r="M382" s="174"/>
      <c r="T382" s="175"/>
      <c r="AT382" s="171" t="s">
        <v>1489</v>
      </c>
      <c r="AU382" s="171" t="s">
        <v>90</v>
      </c>
      <c r="AV382" s="12" t="s">
        <v>88</v>
      </c>
      <c r="AW382" s="12" t="s">
        <v>36</v>
      </c>
      <c r="AX382" s="12" t="s">
        <v>81</v>
      </c>
      <c r="AY382" s="171" t="s">
        <v>299</v>
      </c>
    </row>
    <row r="383" spans="2:65" s="13" customFormat="1">
      <c r="B383" s="176"/>
      <c r="D383" s="149" t="s">
        <v>1489</v>
      </c>
      <c r="E383" s="177" t="s">
        <v>1</v>
      </c>
      <c r="F383" s="178" t="s">
        <v>4081</v>
      </c>
      <c r="H383" s="179">
        <v>1</v>
      </c>
      <c r="I383" s="180"/>
      <c r="L383" s="176"/>
      <c r="M383" s="181"/>
      <c r="T383" s="182"/>
      <c r="AT383" s="177" t="s">
        <v>1489</v>
      </c>
      <c r="AU383" s="177" t="s">
        <v>90</v>
      </c>
      <c r="AV383" s="13" t="s">
        <v>90</v>
      </c>
      <c r="AW383" s="13" t="s">
        <v>36</v>
      </c>
      <c r="AX383" s="13" t="s">
        <v>81</v>
      </c>
      <c r="AY383" s="177" t="s">
        <v>299</v>
      </c>
    </row>
    <row r="384" spans="2:65" s="14" customFormat="1">
      <c r="B384" s="183"/>
      <c r="D384" s="149" t="s">
        <v>1489</v>
      </c>
      <c r="E384" s="184" t="s">
        <v>1</v>
      </c>
      <c r="F384" s="185" t="s">
        <v>1496</v>
      </c>
      <c r="H384" s="186">
        <v>1</v>
      </c>
      <c r="I384" s="187"/>
      <c r="L384" s="183"/>
      <c r="M384" s="188"/>
      <c r="T384" s="189"/>
      <c r="AT384" s="184" t="s">
        <v>1489</v>
      </c>
      <c r="AU384" s="184" t="s">
        <v>90</v>
      </c>
      <c r="AV384" s="14" t="s">
        <v>318</v>
      </c>
      <c r="AW384" s="14" t="s">
        <v>36</v>
      </c>
      <c r="AX384" s="14" t="s">
        <v>88</v>
      </c>
      <c r="AY384" s="184" t="s">
        <v>299</v>
      </c>
    </row>
    <row r="385" spans="2:65" s="1" customFormat="1" ht="16.5" customHeight="1">
      <c r="B385" s="32"/>
      <c r="C385" s="158" t="s">
        <v>644</v>
      </c>
      <c r="D385" s="158" t="s">
        <v>340</v>
      </c>
      <c r="E385" s="159" t="s">
        <v>4163</v>
      </c>
      <c r="F385" s="160" t="s">
        <v>4164</v>
      </c>
      <c r="G385" s="161" t="s">
        <v>598</v>
      </c>
      <c r="H385" s="162">
        <v>1</v>
      </c>
      <c r="I385" s="163"/>
      <c r="J385" s="164">
        <f>ROUND(I385*H385,2)</f>
        <v>0</v>
      </c>
      <c r="K385" s="160" t="s">
        <v>3585</v>
      </c>
      <c r="L385" s="165"/>
      <c r="M385" s="166" t="s">
        <v>1</v>
      </c>
      <c r="N385" s="167" t="s">
        <v>46</v>
      </c>
      <c r="P385" s="145">
        <f>O385*H385</f>
        <v>0</v>
      </c>
      <c r="Q385" s="145">
        <v>2.9499999999999998E-2</v>
      </c>
      <c r="R385" s="145">
        <f>Q385*H385</f>
        <v>2.9499999999999998E-2</v>
      </c>
      <c r="S385" s="145">
        <v>0</v>
      </c>
      <c r="T385" s="146">
        <f>S385*H385</f>
        <v>0</v>
      </c>
      <c r="AR385" s="147" t="s">
        <v>337</v>
      </c>
      <c r="AT385" s="147" t="s">
        <v>340</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4691</v>
      </c>
    </row>
    <row r="386" spans="2:65" s="12" customFormat="1" ht="20.399999999999999">
      <c r="B386" s="170"/>
      <c r="D386" s="149" t="s">
        <v>1489</v>
      </c>
      <c r="E386" s="171" t="s">
        <v>1</v>
      </c>
      <c r="F386" s="172" t="s">
        <v>4042</v>
      </c>
      <c r="H386" s="171" t="s">
        <v>1</v>
      </c>
      <c r="I386" s="173"/>
      <c r="L386" s="170"/>
      <c r="M386" s="174"/>
      <c r="T386" s="175"/>
      <c r="AT386" s="171" t="s">
        <v>1489</v>
      </c>
      <c r="AU386" s="171" t="s">
        <v>90</v>
      </c>
      <c r="AV386" s="12" t="s">
        <v>88</v>
      </c>
      <c r="AW386" s="12" t="s">
        <v>36</v>
      </c>
      <c r="AX386" s="12" t="s">
        <v>81</v>
      </c>
      <c r="AY386" s="171" t="s">
        <v>299</v>
      </c>
    </row>
    <row r="387" spans="2:65" s="12" customFormat="1">
      <c r="B387" s="170"/>
      <c r="D387" s="149" t="s">
        <v>1489</v>
      </c>
      <c r="E387" s="171" t="s">
        <v>1</v>
      </c>
      <c r="F387" s="172" t="s">
        <v>4610</v>
      </c>
      <c r="H387" s="171" t="s">
        <v>1</v>
      </c>
      <c r="I387" s="173"/>
      <c r="L387" s="170"/>
      <c r="M387" s="174"/>
      <c r="T387" s="175"/>
      <c r="AT387" s="171" t="s">
        <v>1489</v>
      </c>
      <c r="AU387" s="171" t="s">
        <v>90</v>
      </c>
      <c r="AV387" s="12" t="s">
        <v>88</v>
      </c>
      <c r="AW387" s="12" t="s">
        <v>36</v>
      </c>
      <c r="AX387" s="12" t="s">
        <v>81</v>
      </c>
      <c r="AY387" s="171" t="s">
        <v>299</v>
      </c>
    </row>
    <row r="388" spans="2:65" s="13" customFormat="1">
      <c r="B388" s="176"/>
      <c r="D388" s="149" t="s">
        <v>1489</v>
      </c>
      <c r="E388" s="177" t="s">
        <v>1</v>
      </c>
      <c r="F388" s="178" t="s">
        <v>4081</v>
      </c>
      <c r="H388" s="179">
        <v>1</v>
      </c>
      <c r="I388" s="180"/>
      <c r="L388" s="176"/>
      <c r="M388" s="181"/>
      <c r="T388" s="182"/>
      <c r="AT388" s="177" t="s">
        <v>1489</v>
      </c>
      <c r="AU388" s="177" t="s">
        <v>90</v>
      </c>
      <c r="AV388" s="13" t="s">
        <v>90</v>
      </c>
      <c r="AW388" s="13" t="s">
        <v>36</v>
      </c>
      <c r="AX388" s="13" t="s">
        <v>81</v>
      </c>
      <c r="AY388" s="177" t="s">
        <v>299</v>
      </c>
    </row>
    <row r="389" spans="2:65" s="14" customFormat="1">
      <c r="B389" s="183"/>
      <c r="D389" s="149" t="s">
        <v>1489</v>
      </c>
      <c r="E389" s="184" t="s">
        <v>1</v>
      </c>
      <c r="F389" s="185" t="s">
        <v>1496</v>
      </c>
      <c r="H389" s="186">
        <v>1</v>
      </c>
      <c r="I389" s="187"/>
      <c r="L389" s="183"/>
      <c r="M389" s="188"/>
      <c r="T389" s="189"/>
      <c r="AT389" s="184" t="s">
        <v>1489</v>
      </c>
      <c r="AU389" s="184" t="s">
        <v>90</v>
      </c>
      <c r="AV389" s="14" t="s">
        <v>318</v>
      </c>
      <c r="AW389" s="14" t="s">
        <v>36</v>
      </c>
      <c r="AX389" s="14" t="s">
        <v>88</v>
      </c>
      <c r="AY389" s="184" t="s">
        <v>299</v>
      </c>
    </row>
    <row r="390" spans="2:65" s="1" customFormat="1" ht="21.75" customHeight="1">
      <c r="B390" s="32"/>
      <c r="C390" s="158" t="s">
        <v>649</v>
      </c>
      <c r="D390" s="158" t="s">
        <v>340</v>
      </c>
      <c r="E390" s="159" t="s">
        <v>4166</v>
      </c>
      <c r="F390" s="160" t="s">
        <v>4167</v>
      </c>
      <c r="G390" s="161" t="s">
        <v>598</v>
      </c>
      <c r="H390" s="162">
        <v>1</v>
      </c>
      <c r="I390" s="163"/>
      <c r="J390" s="164">
        <f>ROUND(I390*H390,2)</f>
        <v>0</v>
      </c>
      <c r="K390" s="160" t="s">
        <v>3585</v>
      </c>
      <c r="L390" s="165"/>
      <c r="M390" s="166" t="s">
        <v>1</v>
      </c>
      <c r="N390" s="167" t="s">
        <v>46</v>
      </c>
      <c r="P390" s="145">
        <f>O390*H390</f>
        <v>0</v>
      </c>
      <c r="Q390" s="145">
        <v>2.5000000000000001E-3</v>
      </c>
      <c r="R390" s="145">
        <f>Q390*H390</f>
        <v>2.5000000000000001E-3</v>
      </c>
      <c r="S390" s="145">
        <v>0</v>
      </c>
      <c r="T390" s="146">
        <f>S390*H390</f>
        <v>0</v>
      </c>
      <c r="AR390" s="147" t="s">
        <v>337</v>
      </c>
      <c r="AT390" s="147" t="s">
        <v>340</v>
      </c>
      <c r="AU390" s="147" t="s">
        <v>90</v>
      </c>
      <c r="AY390" s="17" t="s">
        <v>299</v>
      </c>
      <c r="BE390" s="148">
        <f>IF(N390="základní",J390,0)</f>
        <v>0</v>
      </c>
      <c r="BF390" s="148">
        <f>IF(N390="snížená",J390,0)</f>
        <v>0</v>
      </c>
      <c r="BG390" s="148">
        <f>IF(N390="zákl. přenesená",J390,0)</f>
        <v>0</v>
      </c>
      <c r="BH390" s="148">
        <f>IF(N390="sníž. přenesená",J390,0)</f>
        <v>0</v>
      </c>
      <c r="BI390" s="148">
        <f>IF(N390="nulová",J390,0)</f>
        <v>0</v>
      </c>
      <c r="BJ390" s="17" t="s">
        <v>88</v>
      </c>
      <c r="BK390" s="148">
        <f>ROUND(I390*H390,2)</f>
        <v>0</v>
      </c>
      <c r="BL390" s="17" t="s">
        <v>318</v>
      </c>
      <c r="BM390" s="147" t="s">
        <v>4692</v>
      </c>
    </row>
    <row r="391" spans="2:65" s="12" customFormat="1" ht="20.399999999999999">
      <c r="B391" s="170"/>
      <c r="D391" s="149" t="s">
        <v>1489</v>
      </c>
      <c r="E391" s="171" t="s">
        <v>1</v>
      </c>
      <c r="F391" s="172" t="s">
        <v>4042</v>
      </c>
      <c r="H391" s="171" t="s">
        <v>1</v>
      </c>
      <c r="I391" s="173"/>
      <c r="L391" s="170"/>
      <c r="M391" s="174"/>
      <c r="T391" s="175"/>
      <c r="AT391" s="171" t="s">
        <v>1489</v>
      </c>
      <c r="AU391" s="171" t="s">
        <v>90</v>
      </c>
      <c r="AV391" s="12" t="s">
        <v>88</v>
      </c>
      <c r="AW391" s="12" t="s">
        <v>36</v>
      </c>
      <c r="AX391" s="12" t="s">
        <v>81</v>
      </c>
      <c r="AY391" s="171" t="s">
        <v>299</v>
      </c>
    </row>
    <row r="392" spans="2:65" s="12" customFormat="1">
      <c r="B392" s="170"/>
      <c r="D392" s="149" t="s">
        <v>1489</v>
      </c>
      <c r="E392" s="171" t="s">
        <v>1</v>
      </c>
      <c r="F392" s="172" t="s">
        <v>4610</v>
      </c>
      <c r="H392" s="171" t="s">
        <v>1</v>
      </c>
      <c r="I392" s="173"/>
      <c r="L392" s="170"/>
      <c r="M392" s="174"/>
      <c r="T392" s="175"/>
      <c r="AT392" s="171" t="s">
        <v>1489</v>
      </c>
      <c r="AU392" s="171" t="s">
        <v>90</v>
      </c>
      <c r="AV392" s="12" t="s">
        <v>88</v>
      </c>
      <c r="AW392" s="12" t="s">
        <v>36</v>
      </c>
      <c r="AX392" s="12" t="s">
        <v>81</v>
      </c>
      <c r="AY392" s="171" t="s">
        <v>299</v>
      </c>
    </row>
    <row r="393" spans="2:65" s="13" customFormat="1">
      <c r="B393" s="176"/>
      <c r="D393" s="149" t="s">
        <v>1489</v>
      </c>
      <c r="E393" s="177" t="s">
        <v>1</v>
      </c>
      <c r="F393" s="178" t="s">
        <v>4081</v>
      </c>
      <c r="H393" s="179">
        <v>1</v>
      </c>
      <c r="I393" s="180"/>
      <c r="L393" s="176"/>
      <c r="M393" s="181"/>
      <c r="T393" s="182"/>
      <c r="AT393" s="177" t="s">
        <v>1489</v>
      </c>
      <c r="AU393" s="177" t="s">
        <v>90</v>
      </c>
      <c r="AV393" s="13" t="s">
        <v>90</v>
      </c>
      <c r="AW393" s="13" t="s">
        <v>36</v>
      </c>
      <c r="AX393" s="13" t="s">
        <v>81</v>
      </c>
      <c r="AY393" s="177" t="s">
        <v>299</v>
      </c>
    </row>
    <row r="394" spans="2:65" s="14" customFormat="1">
      <c r="B394" s="183"/>
      <c r="D394" s="149" t="s">
        <v>1489</v>
      </c>
      <c r="E394" s="184" t="s">
        <v>1</v>
      </c>
      <c r="F394" s="185" t="s">
        <v>1496</v>
      </c>
      <c r="H394" s="186">
        <v>1</v>
      </c>
      <c r="I394" s="187"/>
      <c r="L394" s="183"/>
      <c r="M394" s="188"/>
      <c r="T394" s="189"/>
      <c r="AT394" s="184" t="s">
        <v>1489</v>
      </c>
      <c r="AU394" s="184" t="s">
        <v>90</v>
      </c>
      <c r="AV394" s="14" t="s">
        <v>318</v>
      </c>
      <c r="AW394" s="14" t="s">
        <v>36</v>
      </c>
      <c r="AX394" s="14" t="s">
        <v>88</v>
      </c>
      <c r="AY394" s="184" t="s">
        <v>299</v>
      </c>
    </row>
    <row r="395" spans="2:65" s="1" customFormat="1" ht="16.5" customHeight="1">
      <c r="B395" s="32"/>
      <c r="C395" s="136" t="s">
        <v>653</v>
      </c>
      <c r="D395" s="136" t="s">
        <v>302</v>
      </c>
      <c r="E395" s="137" t="s">
        <v>3881</v>
      </c>
      <c r="F395" s="138" t="s">
        <v>4169</v>
      </c>
      <c r="G395" s="139" t="s">
        <v>647</v>
      </c>
      <c r="H395" s="140">
        <v>10</v>
      </c>
      <c r="I395" s="141"/>
      <c r="J395" s="142">
        <f>ROUND(I395*H395,2)</f>
        <v>0</v>
      </c>
      <c r="K395" s="138" t="s">
        <v>3585</v>
      </c>
      <c r="L395" s="32"/>
      <c r="M395" s="143" t="s">
        <v>1</v>
      </c>
      <c r="N395" s="144" t="s">
        <v>46</v>
      </c>
      <c r="P395" s="145">
        <f>O395*H395</f>
        <v>0</v>
      </c>
      <c r="Q395" s="145">
        <v>0</v>
      </c>
      <c r="R395" s="145">
        <f>Q395*H395</f>
        <v>0</v>
      </c>
      <c r="S395" s="145">
        <v>0</v>
      </c>
      <c r="T395" s="146">
        <f>S395*H395</f>
        <v>0</v>
      </c>
      <c r="AR395" s="147" t="s">
        <v>318</v>
      </c>
      <c r="AT395" s="147" t="s">
        <v>302</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4693</v>
      </c>
    </row>
    <row r="396" spans="2:65" s="12" customFormat="1">
      <c r="B396" s="170"/>
      <c r="D396" s="149" t="s">
        <v>1489</v>
      </c>
      <c r="E396" s="171" t="s">
        <v>1</v>
      </c>
      <c r="F396" s="172" t="s">
        <v>4610</v>
      </c>
      <c r="H396" s="171" t="s">
        <v>1</v>
      </c>
      <c r="I396" s="173"/>
      <c r="L396" s="170"/>
      <c r="M396" s="174"/>
      <c r="T396" s="175"/>
      <c r="AT396" s="171" t="s">
        <v>1489</v>
      </c>
      <c r="AU396" s="171" t="s">
        <v>90</v>
      </c>
      <c r="AV396" s="12" t="s">
        <v>88</v>
      </c>
      <c r="AW396" s="12" t="s">
        <v>36</v>
      </c>
      <c r="AX396" s="12" t="s">
        <v>81</v>
      </c>
      <c r="AY396" s="171" t="s">
        <v>299</v>
      </c>
    </row>
    <row r="397" spans="2:65" s="13" customFormat="1">
      <c r="B397" s="176"/>
      <c r="D397" s="149" t="s">
        <v>1489</v>
      </c>
      <c r="E397" s="177" t="s">
        <v>1</v>
      </c>
      <c r="F397" s="178" t="s">
        <v>4694</v>
      </c>
      <c r="H397" s="179">
        <v>10</v>
      </c>
      <c r="I397" s="180"/>
      <c r="L397" s="176"/>
      <c r="M397" s="181"/>
      <c r="T397" s="182"/>
      <c r="AT397" s="177" t="s">
        <v>1489</v>
      </c>
      <c r="AU397" s="177" t="s">
        <v>90</v>
      </c>
      <c r="AV397" s="13" t="s">
        <v>90</v>
      </c>
      <c r="AW397" s="13" t="s">
        <v>36</v>
      </c>
      <c r="AX397" s="13" t="s">
        <v>81</v>
      </c>
      <c r="AY397" s="177" t="s">
        <v>299</v>
      </c>
    </row>
    <row r="398" spans="2:65" s="14" customFormat="1">
      <c r="B398" s="183"/>
      <c r="D398" s="149" t="s">
        <v>1489</v>
      </c>
      <c r="E398" s="184" t="s">
        <v>1</v>
      </c>
      <c r="F398" s="185" t="s">
        <v>1496</v>
      </c>
      <c r="H398" s="186">
        <v>10</v>
      </c>
      <c r="I398" s="187"/>
      <c r="L398" s="183"/>
      <c r="M398" s="188"/>
      <c r="T398" s="189"/>
      <c r="AT398" s="184" t="s">
        <v>1489</v>
      </c>
      <c r="AU398" s="184" t="s">
        <v>90</v>
      </c>
      <c r="AV398" s="14" t="s">
        <v>318</v>
      </c>
      <c r="AW398" s="14" t="s">
        <v>36</v>
      </c>
      <c r="AX398" s="14" t="s">
        <v>88</v>
      </c>
      <c r="AY398" s="184" t="s">
        <v>299</v>
      </c>
    </row>
    <row r="399" spans="2:65" s="1" customFormat="1" ht="24.15" customHeight="1">
      <c r="B399" s="32"/>
      <c r="C399" s="136" t="s">
        <v>657</v>
      </c>
      <c r="D399" s="136" t="s">
        <v>302</v>
      </c>
      <c r="E399" s="137" t="s">
        <v>3792</v>
      </c>
      <c r="F399" s="138" t="s">
        <v>3793</v>
      </c>
      <c r="G399" s="139" t="s">
        <v>647</v>
      </c>
      <c r="H399" s="140">
        <v>10</v>
      </c>
      <c r="I399" s="141"/>
      <c r="J399" s="142">
        <f>ROUND(I399*H399,2)</f>
        <v>0</v>
      </c>
      <c r="K399" s="138" t="s">
        <v>3585</v>
      </c>
      <c r="L399" s="32"/>
      <c r="M399" s="143" t="s">
        <v>1</v>
      </c>
      <c r="N399" s="144" t="s">
        <v>46</v>
      </c>
      <c r="P399" s="145">
        <f>O399*H399</f>
        <v>0</v>
      </c>
      <c r="Q399" s="145">
        <v>0</v>
      </c>
      <c r="R399" s="145">
        <f>Q399*H399</f>
        <v>0</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4695</v>
      </c>
    </row>
    <row r="400" spans="2:65" s="12" customFormat="1">
      <c r="B400" s="170"/>
      <c r="D400" s="149" t="s">
        <v>1489</v>
      </c>
      <c r="E400" s="171" t="s">
        <v>1</v>
      </c>
      <c r="F400" s="172" t="s">
        <v>4610</v>
      </c>
      <c r="H400" s="171" t="s">
        <v>1</v>
      </c>
      <c r="I400" s="173"/>
      <c r="L400" s="170"/>
      <c r="M400" s="174"/>
      <c r="T400" s="175"/>
      <c r="AT400" s="171" t="s">
        <v>1489</v>
      </c>
      <c r="AU400" s="171" t="s">
        <v>90</v>
      </c>
      <c r="AV400" s="12" t="s">
        <v>88</v>
      </c>
      <c r="AW400" s="12" t="s">
        <v>36</v>
      </c>
      <c r="AX400" s="12" t="s">
        <v>81</v>
      </c>
      <c r="AY400" s="171" t="s">
        <v>299</v>
      </c>
    </row>
    <row r="401" spans="2:65" s="13" customFormat="1">
      <c r="B401" s="176"/>
      <c r="D401" s="149" t="s">
        <v>1489</v>
      </c>
      <c r="E401" s="177" t="s">
        <v>1</v>
      </c>
      <c r="F401" s="178" t="s">
        <v>4694</v>
      </c>
      <c r="H401" s="179">
        <v>10</v>
      </c>
      <c r="I401" s="180"/>
      <c r="L401" s="176"/>
      <c r="M401" s="181"/>
      <c r="T401" s="182"/>
      <c r="AT401" s="177" t="s">
        <v>1489</v>
      </c>
      <c r="AU401" s="177" t="s">
        <v>90</v>
      </c>
      <c r="AV401" s="13" t="s">
        <v>90</v>
      </c>
      <c r="AW401" s="13" t="s">
        <v>36</v>
      </c>
      <c r="AX401" s="13" t="s">
        <v>81</v>
      </c>
      <c r="AY401" s="177" t="s">
        <v>299</v>
      </c>
    </row>
    <row r="402" spans="2:65" s="14" customFormat="1">
      <c r="B402" s="183"/>
      <c r="D402" s="149" t="s">
        <v>1489</v>
      </c>
      <c r="E402" s="184" t="s">
        <v>1</v>
      </c>
      <c r="F402" s="185" t="s">
        <v>1496</v>
      </c>
      <c r="H402" s="186">
        <v>10</v>
      </c>
      <c r="I402" s="187"/>
      <c r="L402" s="183"/>
      <c r="M402" s="188"/>
      <c r="T402" s="189"/>
      <c r="AT402" s="184" t="s">
        <v>1489</v>
      </c>
      <c r="AU402" s="184" t="s">
        <v>90</v>
      </c>
      <c r="AV402" s="14" t="s">
        <v>318</v>
      </c>
      <c r="AW402" s="14" t="s">
        <v>36</v>
      </c>
      <c r="AX402" s="14" t="s">
        <v>88</v>
      </c>
      <c r="AY402" s="184" t="s">
        <v>299</v>
      </c>
    </row>
    <row r="403" spans="2:65" s="1" customFormat="1" ht="24.15" customHeight="1">
      <c r="B403" s="32"/>
      <c r="C403" s="136" t="s">
        <v>661</v>
      </c>
      <c r="D403" s="136" t="s">
        <v>302</v>
      </c>
      <c r="E403" s="137" t="s">
        <v>1746</v>
      </c>
      <c r="F403" s="138" t="s">
        <v>1747</v>
      </c>
      <c r="G403" s="139" t="s">
        <v>598</v>
      </c>
      <c r="H403" s="140">
        <v>1</v>
      </c>
      <c r="I403" s="141"/>
      <c r="J403" s="142">
        <f>ROUND(I403*H403,2)</f>
        <v>0</v>
      </c>
      <c r="K403" s="138" t="s">
        <v>3585</v>
      </c>
      <c r="L403" s="32"/>
      <c r="M403" s="143" t="s">
        <v>1</v>
      </c>
      <c r="N403" s="144" t="s">
        <v>46</v>
      </c>
      <c r="P403" s="145">
        <f>O403*H403</f>
        <v>0</v>
      </c>
      <c r="Q403" s="145">
        <v>0.45937</v>
      </c>
      <c r="R403" s="145">
        <f>Q403*H403</f>
        <v>0.45937</v>
      </c>
      <c r="S403" s="145">
        <v>0</v>
      </c>
      <c r="T403" s="146">
        <f>S403*H403</f>
        <v>0</v>
      </c>
      <c r="AR403" s="147" t="s">
        <v>318</v>
      </c>
      <c r="AT403" s="147" t="s">
        <v>302</v>
      </c>
      <c r="AU403" s="147" t="s">
        <v>90</v>
      </c>
      <c r="AY403" s="17" t="s">
        <v>299</v>
      </c>
      <c r="BE403" s="148">
        <f>IF(N403="základní",J403,0)</f>
        <v>0</v>
      </c>
      <c r="BF403" s="148">
        <f>IF(N403="snížená",J403,0)</f>
        <v>0</v>
      </c>
      <c r="BG403" s="148">
        <f>IF(N403="zákl. přenesená",J403,0)</f>
        <v>0</v>
      </c>
      <c r="BH403" s="148">
        <f>IF(N403="sníž. přenesená",J403,0)</f>
        <v>0</v>
      </c>
      <c r="BI403" s="148">
        <f>IF(N403="nulová",J403,0)</f>
        <v>0</v>
      </c>
      <c r="BJ403" s="17" t="s">
        <v>88</v>
      </c>
      <c r="BK403" s="148">
        <f>ROUND(I403*H403,2)</f>
        <v>0</v>
      </c>
      <c r="BL403" s="17" t="s">
        <v>318</v>
      </c>
      <c r="BM403" s="147" t="s">
        <v>4696</v>
      </c>
    </row>
    <row r="404" spans="2:65" s="12" customFormat="1">
      <c r="B404" s="170"/>
      <c r="D404" s="149" t="s">
        <v>1489</v>
      </c>
      <c r="E404" s="171" t="s">
        <v>1</v>
      </c>
      <c r="F404" s="172" t="s">
        <v>4610</v>
      </c>
      <c r="H404" s="171" t="s">
        <v>1</v>
      </c>
      <c r="I404" s="173"/>
      <c r="L404" s="170"/>
      <c r="M404" s="174"/>
      <c r="T404" s="175"/>
      <c r="AT404" s="171" t="s">
        <v>1489</v>
      </c>
      <c r="AU404" s="171" t="s">
        <v>90</v>
      </c>
      <c r="AV404" s="12" t="s">
        <v>88</v>
      </c>
      <c r="AW404" s="12" t="s">
        <v>36</v>
      </c>
      <c r="AX404" s="12" t="s">
        <v>81</v>
      </c>
      <c r="AY404" s="171" t="s">
        <v>299</v>
      </c>
    </row>
    <row r="405" spans="2:65" s="13" customFormat="1">
      <c r="B405" s="176"/>
      <c r="D405" s="149" t="s">
        <v>1489</v>
      </c>
      <c r="E405" s="177" t="s">
        <v>1</v>
      </c>
      <c r="F405" s="178" t="s">
        <v>4081</v>
      </c>
      <c r="H405" s="179">
        <v>1</v>
      </c>
      <c r="I405" s="180"/>
      <c r="L405" s="176"/>
      <c r="M405" s="181"/>
      <c r="T405" s="182"/>
      <c r="AT405" s="177" t="s">
        <v>1489</v>
      </c>
      <c r="AU405" s="177" t="s">
        <v>90</v>
      </c>
      <c r="AV405" s="13" t="s">
        <v>90</v>
      </c>
      <c r="AW405" s="13" t="s">
        <v>36</v>
      </c>
      <c r="AX405" s="13" t="s">
        <v>81</v>
      </c>
      <c r="AY405" s="177" t="s">
        <v>299</v>
      </c>
    </row>
    <row r="406" spans="2:65" s="14" customFormat="1">
      <c r="B406" s="183"/>
      <c r="D406" s="149" t="s">
        <v>1489</v>
      </c>
      <c r="E406" s="184" t="s">
        <v>1</v>
      </c>
      <c r="F406" s="185" t="s">
        <v>1496</v>
      </c>
      <c r="H406" s="186">
        <v>1</v>
      </c>
      <c r="I406" s="187"/>
      <c r="L406" s="183"/>
      <c r="M406" s="188"/>
      <c r="T406" s="189"/>
      <c r="AT406" s="184" t="s">
        <v>1489</v>
      </c>
      <c r="AU406" s="184" t="s">
        <v>90</v>
      </c>
      <c r="AV406" s="14" t="s">
        <v>318</v>
      </c>
      <c r="AW406" s="14" t="s">
        <v>36</v>
      </c>
      <c r="AX406" s="14" t="s">
        <v>88</v>
      </c>
      <c r="AY406" s="184" t="s">
        <v>299</v>
      </c>
    </row>
    <row r="407" spans="2:65" s="1" customFormat="1" ht="16.5" customHeight="1">
      <c r="B407" s="32"/>
      <c r="C407" s="136" t="s">
        <v>665</v>
      </c>
      <c r="D407" s="136" t="s">
        <v>302</v>
      </c>
      <c r="E407" s="137" t="s">
        <v>3808</v>
      </c>
      <c r="F407" s="138" t="s">
        <v>3809</v>
      </c>
      <c r="G407" s="139" t="s">
        <v>647</v>
      </c>
      <c r="H407" s="140">
        <v>10</v>
      </c>
      <c r="I407" s="141"/>
      <c r="J407" s="142">
        <f>ROUND(I407*H407,2)</f>
        <v>0</v>
      </c>
      <c r="K407" s="138" t="s">
        <v>3585</v>
      </c>
      <c r="L407" s="32"/>
      <c r="M407" s="143" t="s">
        <v>1</v>
      </c>
      <c r="N407" s="144" t="s">
        <v>46</v>
      </c>
      <c r="P407" s="145">
        <f>O407*H407</f>
        <v>0</v>
      </c>
      <c r="Q407" s="145">
        <v>1.9000000000000001E-4</v>
      </c>
      <c r="R407" s="145">
        <f>Q407*H407</f>
        <v>1.9000000000000002E-3</v>
      </c>
      <c r="S407" s="145">
        <v>0</v>
      </c>
      <c r="T407" s="146">
        <f>S407*H407</f>
        <v>0</v>
      </c>
      <c r="AR407" s="147" t="s">
        <v>318</v>
      </c>
      <c r="AT407" s="147" t="s">
        <v>302</v>
      </c>
      <c r="AU407" s="147" t="s">
        <v>90</v>
      </c>
      <c r="AY407" s="17" t="s">
        <v>299</v>
      </c>
      <c r="BE407" s="148">
        <f>IF(N407="základní",J407,0)</f>
        <v>0</v>
      </c>
      <c r="BF407" s="148">
        <f>IF(N407="snížená",J407,0)</f>
        <v>0</v>
      </c>
      <c r="BG407" s="148">
        <f>IF(N407="zákl. přenesená",J407,0)</f>
        <v>0</v>
      </c>
      <c r="BH407" s="148">
        <f>IF(N407="sníž. přenesená",J407,0)</f>
        <v>0</v>
      </c>
      <c r="BI407" s="148">
        <f>IF(N407="nulová",J407,0)</f>
        <v>0</v>
      </c>
      <c r="BJ407" s="17" t="s">
        <v>88</v>
      </c>
      <c r="BK407" s="148">
        <f>ROUND(I407*H407,2)</f>
        <v>0</v>
      </c>
      <c r="BL407" s="17" t="s">
        <v>318</v>
      </c>
      <c r="BM407" s="147" t="s">
        <v>4697</v>
      </c>
    </row>
    <row r="408" spans="2:65" s="12" customFormat="1" ht="20.399999999999999">
      <c r="B408" s="170"/>
      <c r="D408" s="149" t="s">
        <v>1489</v>
      </c>
      <c r="E408" s="171" t="s">
        <v>1</v>
      </c>
      <c r="F408" s="172" t="s">
        <v>4178</v>
      </c>
      <c r="H408" s="171" t="s">
        <v>1</v>
      </c>
      <c r="I408" s="173"/>
      <c r="L408" s="170"/>
      <c r="M408" s="174"/>
      <c r="T408" s="175"/>
      <c r="AT408" s="171" t="s">
        <v>1489</v>
      </c>
      <c r="AU408" s="171" t="s">
        <v>90</v>
      </c>
      <c r="AV408" s="12" t="s">
        <v>88</v>
      </c>
      <c r="AW408" s="12" t="s">
        <v>36</v>
      </c>
      <c r="AX408" s="12" t="s">
        <v>81</v>
      </c>
      <c r="AY408" s="171" t="s">
        <v>299</v>
      </c>
    </row>
    <row r="409" spans="2:65" s="12" customFormat="1">
      <c r="B409" s="170"/>
      <c r="D409" s="149" t="s">
        <v>1489</v>
      </c>
      <c r="E409" s="171" t="s">
        <v>1</v>
      </c>
      <c r="F409" s="172" t="s">
        <v>4610</v>
      </c>
      <c r="H409" s="171" t="s">
        <v>1</v>
      </c>
      <c r="I409" s="173"/>
      <c r="L409" s="170"/>
      <c r="M409" s="174"/>
      <c r="T409" s="175"/>
      <c r="AT409" s="171" t="s">
        <v>1489</v>
      </c>
      <c r="AU409" s="171" t="s">
        <v>90</v>
      </c>
      <c r="AV409" s="12" t="s">
        <v>88</v>
      </c>
      <c r="AW409" s="12" t="s">
        <v>36</v>
      </c>
      <c r="AX409" s="12" t="s">
        <v>81</v>
      </c>
      <c r="AY409" s="171" t="s">
        <v>299</v>
      </c>
    </row>
    <row r="410" spans="2:65" s="13" customFormat="1">
      <c r="B410" s="176"/>
      <c r="D410" s="149" t="s">
        <v>1489</v>
      </c>
      <c r="E410" s="177" t="s">
        <v>1</v>
      </c>
      <c r="F410" s="178" t="s">
        <v>4698</v>
      </c>
      <c r="H410" s="179">
        <v>10</v>
      </c>
      <c r="I410" s="180"/>
      <c r="L410" s="176"/>
      <c r="M410" s="181"/>
      <c r="T410" s="182"/>
      <c r="AT410" s="177" t="s">
        <v>1489</v>
      </c>
      <c r="AU410" s="177" t="s">
        <v>90</v>
      </c>
      <c r="AV410" s="13" t="s">
        <v>90</v>
      </c>
      <c r="AW410" s="13" t="s">
        <v>36</v>
      </c>
      <c r="AX410" s="13" t="s">
        <v>81</v>
      </c>
      <c r="AY410" s="177" t="s">
        <v>299</v>
      </c>
    </row>
    <row r="411" spans="2:65" s="14" customFormat="1">
      <c r="B411" s="183"/>
      <c r="D411" s="149" t="s">
        <v>1489</v>
      </c>
      <c r="E411" s="184" t="s">
        <v>1</v>
      </c>
      <c r="F411" s="185" t="s">
        <v>1496</v>
      </c>
      <c r="H411" s="186">
        <v>10</v>
      </c>
      <c r="I411" s="187"/>
      <c r="L411" s="183"/>
      <c r="M411" s="188"/>
      <c r="T411" s="189"/>
      <c r="AT411" s="184" t="s">
        <v>1489</v>
      </c>
      <c r="AU411" s="184" t="s">
        <v>90</v>
      </c>
      <c r="AV411" s="14" t="s">
        <v>318</v>
      </c>
      <c r="AW411" s="14" t="s">
        <v>36</v>
      </c>
      <c r="AX411" s="14" t="s">
        <v>88</v>
      </c>
      <c r="AY411" s="184" t="s">
        <v>299</v>
      </c>
    </row>
    <row r="412" spans="2:65" s="1" customFormat="1" ht="16.5" customHeight="1">
      <c r="B412" s="32"/>
      <c r="C412" s="136" t="s">
        <v>669</v>
      </c>
      <c r="D412" s="136" t="s">
        <v>302</v>
      </c>
      <c r="E412" s="137" t="s">
        <v>3811</v>
      </c>
      <c r="F412" s="138" t="s">
        <v>4180</v>
      </c>
      <c r="G412" s="139" t="s">
        <v>647</v>
      </c>
      <c r="H412" s="140">
        <v>10</v>
      </c>
      <c r="I412" s="141"/>
      <c r="J412" s="142">
        <f>ROUND(I412*H412,2)</f>
        <v>0</v>
      </c>
      <c r="K412" s="138" t="s">
        <v>3585</v>
      </c>
      <c r="L412" s="32"/>
      <c r="M412" s="143" t="s">
        <v>1</v>
      </c>
      <c r="N412" s="144" t="s">
        <v>46</v>
      </c>
      <c r="P412" s="145">
        <f>O412*H412</f>
        <v>0</v>
      </c>
      <c r="Q412" s="145">
        <v>6.9999999999999994E-5</v>
      </c>
      <c r="R412" s="145">
        <f>Q412*H412</f>
        <v>6.9999999999999988E-4</v>
      </c>
      <c r="S412" s="145">
        <v>0</v>
      </c>
      <c r="T412" s="146">
        <f>S412*H412</f>
        <v>0</v>
      </c>
      <c r="AR412" s="147" t="s">
        <v>318</v>
      </c>
      <c r="AT412" s="147" t="s">
        <v>302</v>
      </c>
      <c r="AU412" s="147" t="s">
        <v>90</v>
      </c>
      <c r="AY412" s="17" t="s">
        <v>299</v>
      </c>
      <c r="BE412" s="148">
        <f>IF(N412="základní",J412,0)</f>
        <v>0</v>
      </c>
      <c r="BF412" s="148">
        <f>IF(N412="snížená",J412,0)</f>
        <v>0</v>
      </c>
      <c r="BG412" s="148">
        <f>IF(N412="zákl. přenesená",J412,0)</f>
        <v>0</v>
      </c>
      <c r="BH412" s="148">
        <f>IF(N412="sníž. přenesená",J412,0)</f>
        <v>0</v>
      </c>
      <c r="BI412" s="148">
        <f>IF(N412="nulová",J412,0)</f>
        <v>0</v>
      </c>
      <c r="BJ412" s="17" t="s">
        <v>88</v>
      </c>
      <c r="BK412" s="148">
        <f>ROUND(I412*H412,2)</f>
        <v>0</v>
      </c>
      <c r="BL412" s="17" t="s">
        <v>318</v>
      </c>
      <c r="BM412" s="147" t="s">
        <v>4699</v>
      </c>
    </row>
    <row r="413" spans="2:65" s="12" customFormat="1" ht="20.399999999999999">
      <c r="B413" s="170"/>
      <c r="D413" s="149" t="s">
        <v>1489</v>
      </c>
      <c r="E413" s="171" t="s">
        <v>1</v>
      </c>
      <c r="F413" s="172" t="s">
        <v>4178</v>
      </c>
      <c r="H413" s="171" t="s">
        <v>1</v>
      </c>
      <c r="I413" s="173"/>
      <c r="L413" s="170"/>
      <c r="M413" s="174"/>
      <c r="T413" s="175"/>
      <c r="AT413" s="171" t="s">
        <v>1489</v>
      </c>
      <c r="AU413" s="171" t="s">
        <v>90</v>
      </c>
      <c r="AV413" s="12" t="s">
        <v>88</v>
      </c>
      <c r="AW413" s="12" t="s">
        <v>36</v>
      </c>
      <c r="AX413" s="12" t="s">
        <v>81</v>
      </c>
      <c r="AY413" s="171" t="s">
        <v>299</v>
      </c>
    </row>
    <row r="414" spans="2:65" s="12" customFormat="1">
      <c r="B414" s="170"/>
      <c r="D414" s="149" t="s">
        <v>1489</v>
      </c>
      <c r="E414" s="171" t="s">
        <v>1</v>
      </c>
      <c r="F414" s="172" t="s">
        <v>4610</v>
      </c>
      <c r="H414" s="171" t="s">
        <v>1</v>
      </c>
      <c r="I414" s="173"/>
      <c r="L414" s="170"/>
      <c r="M414" s="174"/>
      <c r="T414" s="175"/>
      <c r="AT414" s="171" t="s">
        <v>1489</v>
      </c>
      <c r="AU414" s="171" t="s">
        <v>90</v>
      </c>
      <c r="AV414" s="12" t="s">
        <v>88</v>
      </c>
      <c r="AW414" s="12" t="s">
        <v>36</v>
      </c>
      <c r="AX414" s="12" t="s">
        <v>81</v>
      </c>
      <c r="AY414" s="171" t="s">
        <v>299</v>
      </c>
    </row>
    <row r="415" spans="2:65" s="13" customFormat="1">
      <c r="B415" s="176"/>
      <c r="D415" s="149" t="s">
        <v>1489</v>
      </c>
      <c r="E415" s="177" t="s">
        <v>1</v>
      </c>
      <c r="F415" s="178" t="s">
        <v>4698</v>
      </c>
      <c r="H415" s="179">
        <v>10</v>
      </c>
      <c r="I415" s="180"/>
      <c r="L415" s="176"/>
      <c r="M415" s="181"/>
      <c r="T415" s="182"/>
      <c r="AT415" s="177" t="s">
        <v>1489</v>
      </c>
      <c r="AU415" s="177" t="s">
        <v>90</v>
      </c>
      <c r="AV415" s="13" t="s">
        <v>90</v>
      </c>
      <c r="AW415" s="13" t="s">
        <v>36</v>
      </c>
      <c r="AX415" s="13" t="s">
        <v>81</v>
      </c>
      <c r="AY415" s="177" t="s">
        <v>299</v>
      </c>
    </row>
    <row r="416" spans="2:65" s="14" customFormat="1">
      <c r="B416" s="183"/>
      <c r="D416" s="149" t="s">
        <v>1489</v>
      </c>
      <c r="E416" s="184" t="s">
        <v>1</v>
      </c>
      <c r="F416" s="185" t="s">
        <v>1496</v>
      </c>
      <c r="H416" s="186">
        <v>10</v>
      </c>
      <c r="I416" s="187"/>
      <c r="L416" s="183"/>
      <c r="M416" s="188"/>
      <c r="T416" s="189"/>
      <c r="AT416" s="184" t="s">
        <v>1489</v>
      </c>
      <c r="AU416" s="184" t="s">
        <v>90</v>
      </c>
      <c r="AV416" s="14" t="s">
        <v>318</v>
      </c>
      <c r="AW416" s="14" t="s">
        <v>36</v>
      </c>
      <c r="AX416" s="14" t="s">
        <v>88</v>
      </c>
      <c r="AY416" s="184" t="s">
        <v>299</v>
      </c>
    </row>
    <row r="417" spans="2:65" s="11" customFormat="1" ht="22.95" customHeight="1">
      <c r="B417" s="124"/>
      <c r="D417" s="125" t="s">
        <v>80</v>
      </c>
      <c r="E417" s="134" t="s">
        <v>1789</v>
      </c>
      <c r="F417" s="134" t="s">
        <v>1790</v>
      </c>
      <c r="I417" s="127"/>
      <c r="J417" s="135">
        <f>BK417</f>
        <v>0</v>
      </c>
      <c r="L417" s="124"/>
      <c r="M417" s="129"/>
      <c r="P417" s="130">
        <f>P418</f>
        <v>0</v>
      </c>
      <c r="R417" s="130">
        <f>R418</f>
        <v>0</v>
      </c>
      <c r="T417" s="131">
        <f>T418</f>
        <v>0</v>
      </c>
      <c r="AR417" s="125" t="s">
        <v>88</v>
      </c>
      <c r="AT417" s="132" t="s">
        <v>80</v>
      </c>
      <c r="AU417" s="132" t="s">
        <v>88</v>
      </c>
      <c r="AY417" s="125" t="s">
        <v>299</v>
      </c>
      <c r="BK417" s="133">
        <f>BK418</f>
        <v>0</v>
      </c>
    </row>
    <row r="418" spans="2:65" s="1" customFormat="1" ht="24.15" customHeight="1">
      <c r="B418" s="32"/>
      <c r="C418" s="136" t="s">
        <v>673</v>
      </c>
      <c r="D418" s="136" t="s">
        <v>302</v>
      </c>
      <c r="E418" s="137" t="s">
        <v>1791</v>
      </c>
      <c r="F418" s="138" t="s">
        <v>1792</v>
      </c>
      <c r="G418" s="139" t="s">
        <v>1636</v>
      </c>
      <c r="H418" s="140">
        <v>8.7210000000000001</v>
      </c>
      <c r="I418" s="141"/>
      <c r="J418" s="142">
        <f>ROUND(I418*H418,2)</f>
        <v>0</v>
      </c>
      <c r="K418" s="138" t="s">
        <v>3585</v>
      </c>
      <c r="L418" s="32"/>
      <c r="M418" s="153" t="s">
        <v>1</v>
      </c>
      <c r="N418" s="154" t="s">
        <v>46</v>
      </c>
      <c r="O418" s="155"/>
      <c r="P418" s="156">
        <f>O418*H418</f>
        <v>0</v>
      </c>
      <c r="Q418" s="156">
        <v>0</v>
      </c>
      <c r="R418" s="156">
        <f>Q418*H418</f>
        <v>0</v>
      </c>
      <c r="S418" s="156">
        <v>0</v>
      </c>
      <c r="T418" s="157">
        <f>S418*H418</f>
        <v>0</v>
      </c>
      <c r="AR418" s="147" t="s">
        <v>318</v>
      </c>
      <c r="AT418" s="147" t="s">
        <v>302</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4700</v>
      </c>
    </row>
    <row r="419" spans="2:65" s="1" customFormat="1" ht="6.9" customHeight="1">
      <c r="B419" s="44"/>
      <c r="C419" s="45"/>
      <c r="D419" s="45"/>
      <c r="E419" s="45"/>
      <c r="F419" s="45"/>
      <c r="G419" s="45"/>
      <c r="H419" s="45"/>
      <c r="I419" s="45"/>
      <c r="J419" s="45"/>
      <c r="K419" s="45"/>
      <c r="L419" s="32"/>
    </row>
  </sheetData>
  <sheetProtection algorithmName="SHA-512" hashValue="RQm5U6EUF3qY56CLGBeukSYGy/3Ahv/ZpueZjj2/EA5jRyxIOvUHUYPVHCX6JVgiUzROkrYu2kBq5FPj4ThUYg==" saltValue="PKR5VC/O96iaZedUtUeUW/Cp0qJhq5wCLqhSolG4n98DNxa++ItTmFT7VyTTPqJDXOPqTTfGqP+e5y+6ZBTYow==" spinCount="100000" sheet="1" objects="1" scenarios="1" formatColumns="0" formatRows="0" autoFilter="0"/>
  <autoFilter ref="C124:K418" xr:uid="{00000000-0009-0000-0000-00001F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51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195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4701</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ROUND((SUM(BE128:BE509)),  2)</f>
        <v>0</v>
      </c>
      <c r="I35" s="96">
        <v>0.21</v>
      </c>
      <c r="J35" s="86">
        <f>ROUND(((SUM(BE128:BE509))*I35),  2)</f>
        <v>0</v>
      </c>
      <c r="L35" s="32"/>
    </row>
    <row r="36" spans="2:12" s="1" customFormat="1" ht="14.4" customHeight="1">
      <c r="B36" s="32"/>
      <c r="E36" s="27" t="s">
        <v>47</v>
      </c>
      <c r="F36" s="86">
        <f>ROUND((SUM(BF128:BF509)),  2)</f>
        <v>0</v>
      </c>
      <c r="I36" s="96">
        <v>0.12</v>
      </c>
      <c r="J36" s="86">
        <f>ROUND(((SUM(BF128:BF509))*I36),  2)</f>
        <v>0</v>
      </c>
      <c r="L36" s="32"/>
    </row>
    <row r="37" spans="2:12" s="1" customFormat="1" ht="14.4" hidden="1" customHeight="1">
      <c r="B37" s="32"/>
      <c r="E37" s="27" t="s">
        <v>48</v>
      </c>
      <c r="F37" s="86">
        <f>ROUND((SUM(BG128:BG509)),  2)</f>
        <v>0</v>
      </c>
      <c r="I37" s="96">
        <v>0.21</v>
      </c>
      <c r="J37" s="86">
        <f>0</f>
        <v>0</v>
      </c>
      <c r="L37" s="32"/>
    </row>
    <row r="38" spans="2:12" s="1" customFormat="1" ht="14.4" hidden="1" customHeight="1">
      <c r="B38" s="32"/>
      <c r="E38" s="27" t="s">
        <v>49</v>
      </c>
      <c r="F38" s="86">
        <f>ROUND((SUM(BH128:BH509)),  2)</f>
        <v>0</v>
      </c>
      <c r="I38" s="96">
        <v>0.12</v>
      </c>
      <c r="J38" s="86">
        <f>0</f>
        <v>0</v>
      </c>
      <c r="L38" s="32"/>
    </row>
    <row r="39" spans="2:12" s="1" customFormat="1" ht="14.4" hidden="1" customHeight="1">
      <c r="B39" s="32"/>
      <c r="E39" s="27" t="s">
        <v>50</v>
      </c>
      <c r="F39" s="86">
        <f>ROUND((SUM(BI128:BI509)),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02.08 - Řad 1-4</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1476</v>
      </c>
      <c r="E99" s="110"/>
      <c r="F99" s="110"/>
      <c r="G99" s="110"/>
      <c r="H99" s="110"/>
      <c r="I99" s="110"/>
      <c r="J99" s="111">
        <f>J129</f>
        <v>0</v>
      </c>
      <c r="L99" s="108"/>
    </row>
    <row r="100" spans="2:47" s="9" customFormat="1" ht="19.95" customHeight="1">
      <c r="B100" s="112"/>
      <c r="D100" s="113" t="s">
        <v>1477</v>
      </c>
      <c r="E100" s="114"/>
      <c r="F100" s="114"/>
      <c r="G100" s="114"/>
      <c r="H100" s="114"/>
      <c r="I100" s="114"/>
      <c r="J100" s="115">
        <f>J130</f>
        <v>0</v>
      </c>
      <c r="L100" s="112"/>
    </row>
    <row r="101" spans="2:47" s="9" customFormat="1" ht="19.95" customHeight="1">
      <c r="B101" s="112"/>
      <c r="D101" s="113" t="s">
        <v>1479</v>
      </c>
      <c r="E101" s="114"/>
      <c r="F101" s="114"/>
      <c r="G101" s="114"/>
      <c r="H101" s="114"/>
      <c r="I101" s="114"/>
      <c r="J101" s="115">
        <f>J344</f>
        <v>0</v>
      </c>
      <c r="L101" s="112"/>
    </row>
    <row r="102" spans="2:47" s="9" customFormat="1" ht="19.95" customHeight="1">
      <c r="B102" s="112"/>
      <c r="D102" s="113" t="s">
        <v>2495</v>
      </c>
      <c r="E102" s="114"/>
      <c r="F102" s="114"/>
      <c r="G102" s="114"/>
      <c r="H102" s="114"/>
      <c r="I102" s="114"/>
      <c r="J102" s="115">
        <f>J351</f>
        <v>0</v>
      </c>
      <c r="L102" s="112"/>
    </row>
    <row r="103" spans="2:47" s="9" customFormat="1" ht="19.95" customHeight="1">
      <c r="B103" s="112"/>
      <c r="D103" s="113" t="s">
        <v>1481</v>
      </c>
      <c r="E103" s="114"/>
      <c r="F103" s="114"/>
      <c r="G103" s="114"/>
      <c r="H103" s="114"/>
      <c r="I103" s="114"/>
      <c r="J103" s="115">
        <f>J492</f>
        <v>0</v>
      </c>
      <c r="L103" s="112"/>
    </row>
    <row r="104" spans="2:47" s="8" customFormat="1" ht="24.9" customHeight="1">
      <c r="B104" s="108"/>
      <c r="D104" s="109" t="s">
        <v>3885</v>
      </c>
      <c r="E104" s="110"/>
      <c r="F104" s="110"/>
      <c r="G104" s="110"/>
      <c r="H104" s="110"/>
      <c r="I104" s="110"/>
      <c r="J104" s="111">
        <f>J494</f>
        <v>0</v>
      </c>
      <c r="L104" s="108"/>
    </row>
    <row r="105" spans="2:47" s="9" customFormat="1" ht="19.95" customHeight="1">
      <c r="B105" s="112"/>
      <c r="D105" s="113" t="s">
        <v>3886</v>
      </c>
      <c r="E105" s="114"/>
      <c r="F105" s="114"/>
      <c r="G105" s="114"/>
      <c r="H105" s="114"/>
      <c r="I105" s="114"/>
      <c r="J105" s="115">
        <f>J495</f>
        <v>0</v>
      </c>
      <c r="L105" s="112"/>
    </row>
    <row r="106" spans="2:47" s="9" customFormat="1" ht="19.95" customHeight="1">
      <c r="B106" s="112"/>
      <c r="D106" s="113" t="s">
        <v>3887</v>
      </c>
      <c r="E106" s="114"/>
      <c r="F106" s="114"/>
      <c r="G106" s="114"/>
      <c r="H106" s="114"/>
      <c r="I106" s="114"/>
      <c r="J106" s="115">
        <f>J504</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70" t="str">
        <f>E7</f>
        <v>TÁBOR - STOKLASNÁ LHOTA, VODOVOD A KANALIZACE</v>
      </c>
      <c r="F116" s="271"/>
      <c r="G116" s="271"/>
      <c r="H116" s="271"/>
      <c r="L116" s="32"/>
    </row>
    <row r="117" spans="2:63" ht="12" customHeight="1">
      <c r="B117" s="20"/>
      <c r="C117" s="27" t="s">
        <v>264</v>
      </c>
      <c r="L117" s="20"/>
    </row>
    <row r="118" spans="2:63" s="1" customFormat="1" ht="16.5" customHeight="1">
      <c r="B118" s="32"/>
      <c r="E118" s="270" t="s">
        <v>3631</v>
      </c>
      <c r="F118" s="269"/>
      <c r="G118" s="269"/>
      <c r="H118" s="269"/>
      <c r="L118" s="32"/>
    </row>
    <row r="119" spans="2:63" s="1" customFormat="1" ht="12" customHeight="1">
      <c r="B119" s="32"/>
      <c r="C119" s="27" t="s">
        <v>266</v>
      </c>
      <c r="L119" s="32"/>
    </row>
    <row r="120" spans="2:63" s="1" customFormat="1" ht="16.5" customHeight="1">
      <c r="B120" s="32"/>
      <c r="E120" s="247" t="str">
        <f>E11</f>
        <v>02.08 - Řad 1-4</v>
      </c>
      <c r="F120" s="269"/>
      <c r="G120" s="269"/>
      <c r="H120" s="269"/>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28. 4. 2025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Jaroslav Pelnář</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P129+P494</f>
        <v>0</v>
      </c>
      <c r="Q128" s="53"/>
      <c r="R128" s="121">
        <f>R129+R494</f>
        <v>71.570757259999993</v>
      </c>
      <c r="S128" s="53"/>
      <c r="T128" s="122">
        <f>T129+T494</f>
        <v>0</v>
      </c>
      <c r="AT128" s="17" t="s">
        <v>80</v>
      </c>
      <c r="AU128" s="17" t="s">
        <v>273</v>
      </c>
      <c r="BK128" s="123">
        <f>BK129+BK494</f>
        <v>0</v>
      </c>
    </row>
    <row r="129" spans="2:65" s="11" customFormat="1" ht="25.95" customHeight="1">
      <c r="B129" s="124"/>
      <c r="D129" s="125" t="s">
        <v>80</v>
      </c>
      <c r="E129" s="126" t="s">
        <v>1482</v>
      </c>
      <c r="F129" s="126" t="s">
        <v>1483</v>
      </c>
      <c r="I129" s="127"/>
      <c r="J129" s="128">
        <f>BK129</f>
        <v>0</v>
      </c>
      <c r="L129" s="124"/>
      <c r="M129" s="129"/>
      <c r="P129" s="130">
        <f>P130+P344+P351+P492</f>
        <v>0</v>
      </c>
      <c r="R129" s="130">
        <f>R130+R344+R351+R492</f>
        <v>71.465377259999997</v>
      </c>
      <c r="T129" s="131">
        <f>T130+T344+T351+T492</f>
        <v>0</v>
      </c>
      <c r="AR129" s="125" t="s">
        <v>88</v>
      </c>
      <c r="AT129" s="132" t="s">
        <v>80</v>
      </c>
      <c r="AU129" s="132" t="s">
        <v>81</v>
      </c>
      <c r="AY129" s="125" t="s">
        <v>299</v>
      </c>
      <c r="BK129" s="133">
        <f>BK130+BK344+BK351+BK492</f>
        <v>0</v>
      </c>
    </row>
    <row r="130" spans="2:65" s="11" customFormat="1" ht="22.95" customHeight="1">
      <c r="B130" s="124"/>
      <c r="D130" s="125" t="s">
        <v>80</v>
      </c>
      <c r="E130" s="134" t="s">
        <v>88</v>
      </c>
      <c r="F130" s="134" t="s">
        <v>1448</v>
      </c>
      <c r="I130" s="127"/>
      <c r="J130" s="135">
        <f>BK130</f>
        <v>0</v>
      </c>
      <c r="L130" s="124"/>
      <c r="M130" s="129"/>
      <c r="P130" s="130">
        <f>SUM(P131:P343)</f>
        <v>0</v>
      </c>
      <c r="R130" s="130">
        <f>SUM(R131:R343)</f>
        <v>70.37154765999999</v>
      </c>
      <c r="T130" s="131">
        <f>SUM(T131:T343)</f>
        <v>0</v>
      </c>
      <c r="AR130" s="125" t="s">
        <v>88</v>
      </c>
      <c r="AT130" s="132" t="s">
        <v>80</v>
      </c>
      <c r="AU130" s="132" t="s">
        <v>88</v>
      </c>
      <c r="AY130" s="125" t="s">
        <v>299</v>
      </c>
      <c r="BK130" s="133">
        <f>SUM(BK131:BK343)</f>
        <v>0</v>
      </c>
    </row>
    <row r="131" spans="2:65" s="1" customFormat="1" ht="24.15" customHeight="1">
      <c r="B131" s="32"/>
      <c r="C131" s="136" t="s">
        <v>88</v>
      </c>
      <c r="D131" s="136" t="s">
        <v>302</v>
      </c>
      <c r="E131" s="137" t="s">
        <v>1484</v>
      </c>
      <c r="F131" s="138" t="s">
        <v>1485</v>
      </c>
      <c r="G131" s="139" t="s">
        <v>1486</v>
      </c>
      <c r="H131" s="140">
        <v>140</v>
      </c>
      <c r="I131" s="141"/>
      <c r="J131" s="142">
        <f>ROUND(I131*H131,2)</f>
        <v>0</v>
      </c>
      <c r="K131" s="138" t="s">
        <v>3585</v>
      </c>
      <c r="L131" s="32"/>
      <c r="M131" s="143" t="s">
        <v>1</v>
      </c>
      <c r="N131" s="144" t="s">
        <v>46</v>
      </c>
      <c r="P131" s="145">
        <f>O131*H131</f>
        <v>0</v>
      </c>
      <c r="Q131" s="145">
        <v>3.0000000000000001E-5</v>
      </c>
      <c r="R131" s="145">
        <f>Q131*H131</f>
        <v>4.1999999999999997E-3</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4702</v>
      </c>
    </row>
    <row r="132" spans="2:65" s="1" customFormat="1" ht="19.2">
      <c r="B132" s="32"/>
      <c r="D132" s="149" t="s">
        <v>308</v>
      </c>
      <c r="F132" s="150" t="s">
        <v>3889</v>
      </c>
      <c r="I132" s="151"/>
      <c r="L132" s="32"/>
      <c r="M132" s="152"/>
      <c r="T132" s="56"/>
      <c r="AT132" s="17" t="s">
        <v>308</v>
      </c>
      <c r="AU132" s="17" t="s">
        <v>90</v>
      </c>
    </row>
    <row r="133" spans="2:65" s="12" customFormat="1">
      <c r="B133" s="170"/>
      <c r="D133" s="149" t="s">
        <v>1489</v>
      </c>
      <c r="E133" s="171" t="s">
        <v>1</v>
      </c>
      <c r="F133" s="172" t="s">
        <v>3890</v>
      </c>
      <c r="H133" s="171" t="s">
        <v>1</v>
      </c>
      <c r="I133" s="173"/>
      <c r="L133" s="170"/>
      <c r="M133" s="174"/>
      <c r="T133" s="175"/>
      <c r="AT133" s="171" t="s">
        <v>1489</v>
      </c>
      <c r="AU133" s="171" t="s">
        <v>90</v>
      </c>
      <c r="AV133" s="12" t="s">
        <v>88</v>
      </c>
      <c r="AW133" s="12" t="s">
        <v>36</v>
      </c>
      <c r="AX133" s="12" t="s">
        <v>81</v>
      </c>
      <c r="AY133" s="171" t="s">
        <v>299</v>
      </c>
    </row>
    <row r="134" spans="2:65" s="13" customFormat="1" ht="20.399999999999999">
      <c r="B134" s="176"/>
      <c r="D134" s="149" t="s">
        <v>1489</v>
      </c>
      <c r="E134" s="177" t="s">
        <v>1</v>
      </c>
      <c r="F134" s="178" t="s">
        <v>4703</v>
      </c>
      <c r="H134" s="179">
        <v>101.68</v>
      </c>
      <c r="I134" s="180"/>
      <c r="L134" s="176"/>
      <c r="M134" s="181"/>
      <c r="T134" s="182"/>
      <c r="AT134" s="177" t="s">
        <v>1489</v>
      </c>
      <c r="AU134" s="177" t="s">
        <v>90</v>
      </c>
      <c r="AV134" s="13" t="s">
        <v>90</v>
      </c>
      <c r="AW134" s="13" t="s">
        <v>36</v>
      </c>
      <c r="AX134" s="13" t="s">
        <v>81</v>
      </c>
      <c r="AY134" s="177" t="s">
        <v>299</v>
      </c>
    </row>
    <row r="135" spans="2:65" s="13" customFormat="1">
      <c r="B135" s="176"/>
      <c r="D135" s="149" t="s">
        <v>1489</v>
      </c>
      <c r="E135" s="177" t="s">
        <v>1</v>
      </c>
      <c r="F135" s="178" t="s">
        <v>4704</v>
      </c>
      <c r="H135" s="179">
        <v>4.0670000000000002</v>
      </c>
      <c r="I135" s="180"/>
      <c r="L135" s="176"/>
      <c r="M135" s="181"/>
      <c r="T135" s="182"/>
      <c r="AT135" s="177" t="s">
        <v>1489</v>
      </c>
      <c r="AU135" s="177" t="s">
        <v>90</v>
      </c>
      <c r="AV135" s="13" t="s">
        <v>90</v>
      </c>
      <c r="AW135" s="13" t="s">
        <v>36</v>
      </c>
      <c r="AX135" s="13" t="s">
        <v>81</v>
      </c>
      <c r="AY135" s="177" t="s">
        <v>299</v>
      </c>
    </row>
    <row r="136" spans="2:65" s="12" customFormat="1">
      <c r="B136" s="170"/>
      <c r="D136" s="149" t="s">
        <v>1489</v>
      </c>
      <c r="E136" s="171" t="s">
        <v>1</v>
      </c>
      <c r="F136" s="172" t="s">
        <v>4478</v>
      </c>
      <c r="H136" s="171" t="s">
        <v>1</v>
      </c>
      <c r="I136" s="173"/>
      <c r="L136" s="170"/>
      <c r="M136" s="174"/>
      <c r="T136" s="175"/>
      <c r="AT136" s="171" t="s">
        <v>1489</v>
      </c>
      <c r="AU136" s="171" t="s">
        <v>90</v>
      </c>
      <c r="AV136" s="12" t="s">
        <v>88</v>
      </c>
      <c r="AW136" s="12" t="s">
        <v>36</v>
      </c>
      <c r="AX136" s="12" t="s">
        <v>81</v>
      </c>
      <c r="AY136" s="171" t="s">
        <v>299</v>
      </c>
    </row>
    <row r="137" spans="2:65" s="15" customFormat="1">
      <c r="B137" s="190"/>
      <c r="D137" s="149" t="s">
        <v>1489</v>
      </c>
      <c r="E137" s="191" t="s">
        <v>1</v>
      </c>
      <c r="F137" s="192" t="s">
        <v>1549</v>
      </c>
      <c r="H137" s="193">
        <v>105.747</v>
      </c>
      <c r="I137" s="194"/>
      <c r="L137" s="190"/>
      <c r="M137" s="195"/>
      <c r="T137" s="196"/>
      <c r="AT137" s="191" t="s">
        <v>1489</v>
      </c>
      <c r="AU137" s="191" t="s">
        <v>90</v>
      </c>
      <c r="AV137" s="15" t="s">
        <v>298</v>
      </c>
      <c r="AW137" s="15" t="s">
        <v>36</v>
      </c>
      <c r="AX137" s="15" t="s">
        <v>81</v>
      </c>
      <c r="AY137" s="191" t="s">
        <v>299</v>
      </c>
    </row>
    <row r="138" spans="2:65" s="13" customFormat="1">
      <c r="B138" s="176"/>
      <c r="D138" s="149" t="s">
        <v>1489</v>
      </c>
      <c r="E138" s="177" t="s">
        <v>1</v>
      </c>
      <c r="F138" s="178" t="s">
        <v>4705</v>
      </c>
      <c r="H138" s="179">
        <v>140</v>
      </c>
      <c r="I138" s="180"/>
      <c r="L138" s="176"/>
      <c r="M138" s="181"/>
      <c r="T138" s="182"/>
      <c r="AT138" s="177" t="s">
        <v>1489</v>
      </c>
      <c r="AU138" s="177" t="s">
        <v>90</v>
      </c>
      <c r="AV138" s="13" t="s">
        <v>90</v>
      </c>
      <c r="AW138" s="13" t="s">
        <v>36</v>
      </c>
      <c r="AX138" s="13" t="s">
        <v>81</v>
      </c>
      <c r="AY138" s="177" t="s">
        <v>299</v>
      </c>
    </row>
    <row r="139" spans="2:65" s="15" customFormat="1">
      <c r="B139" s="190"/>
      <c r="D139" s="149" t="s">
        <v>1489</v>
      </c>
      <c r="E139" s="191" t="s">
        <v>1</v>
      </c>
      <c r="F139" s="192" t="s">
        <v>1549</v>
      </c>
      <c r="H139" s="193">
        <v>140</v>
      </c>
      <c r="I139" s="194"/>
      <c r="L139" s="190"/>
      <c r="M139" s="195"/>
      <c r="T139" s="196"/>
      <c r="AT139" s="191" t="s">
        <v>1489</v>
      </c>
      <c r="AU139" s="191" t="s">
        <v>90</v>
      </c>
      <c r="AV139" s="15" t="s">
        <v>298</v>
      </c>
      <c r="AW139" s="15" t="s">
        <v>36</v>
      </c>
      <c r="AX139" s="15" t="s">
        <v>88</v>
      </c>
      <c r="AY139" s="191" t="s">
        <v>299</v>
      </c>
    </row>
    <row r="140" spans="2:65" s="1" customFormat="1" ht="24.15" customHeight="1">
      <c r="B140" s="32"/>
      <c r="C140" s="136" t="s">
        <v>90</v>
      </c>
      <c r="D140" s="136" t="s">
        <v>302</v>
      </c>
      <c r="E140" s="137" t="s">
        <v>1497</v>
      </c>
      <c r="F140" s="138" t="s">
        <v>1498</v>
      </c>
      <c r="G140" s="139" t="s">
        <v>1499</v>
      </c>
      <c r="H140" s="140">
        <v>35</v>
      </c>
      <c r="I140" s="141"/>
      <c r="J140" s="142">
        <f>ROUND(I140*H140,2)</f>
        <v>0</v>
      </c>
      <c r="K140" s="138" t="s">
        <v>3585</v>
      </c>
      <c r="L140" s="32"/>
      <c r="M140" s="143" t="s">
        <v>1</v>
      </c>
      <c r="N140" s="144" t="s">
        <v>46</v>
      </c>
      <c r="P140" s="145">
        <f>O140*H140</f>
        <v>0</v>
      </c>
      <c r="Q140" s="145">
        <v>0</v>
      </c>
      <c r="R140" s="145">
        <f>Q140*H140</f>
        <v>0</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4706</v>
      </c>
    </row>
    <row r="141" spans="2:65" s="12" customFormat="1">
      <c r="B141" s="170"/>
      <c r="D141" s="149" t="s">
        <v>1489</v>
      </c>
      <c r="E141" s="171" t="s">
        <v>1</v>
      </c>
      <c r="F141" s="172" t="s">
        <v>3890</v>
      </c>
      <c r="H141" s="171" t="s">
        <v>1</v>
      </c>
      <c r="I141" s="173"/>
      <c r="L141" s="170"/>
      <c r="M141" s="174"/>
      <c r="T141" s="175"/>
      <c r="AT141" s="171" t="s">
        <v>1489</v>
      </c>
      <c r="AU141" s="171" t="s">
        <v>90</v>
      </c>
      <c r="AV141" s="12" t="s">
        <v>88</v>
      </c>
      <c r="AW141" s="12" t="s">
        <v>36</v>
      </c>
      <c r="AX141" s="12" t="s">
        <v>81</v>
      </c>
      <c r="AY141" s="171" t="s">
        <v>299</v>
      </c>
    </row>
    <row r="142" spans="2:65" s="13" customFormat="1" ht="20.399999999999999">
      <c r="B142" s="176"/>
      <c r="D142" s="149" t="s">
        <v>1489</v>
      </c>
      <c r="E142" s="177" t="s">
        <v>1</v>
      </c>
      <c r="F142" s="178" t="s">
        <v>4703</v>
      </c>
      <c r="H142" s="179">
        <v>101.68</v>
      </c>
      <c r="I142" s="180"/>
      <c r="L142" s="176"/>
      <c r="M142" s="181"/>
      <c r="T142" s="182"/>
      <c r="AT142" s="177" t="s">
        <v>1489</v>
      </c>
      <c r="AU142" s="177" t="s">
        <v>90</v>
      </c>
      <c r="AV142" s="13" t="s">
        <v>90</v>
      </c>
      <c r="AW142" s="13" t="s">
        <v>36</v>
      </c>
      <c r="AX142" s="13" t="s">
        <v>81</v>
      </c>
      <c r="AY142" s="177" t="s">
        <v>299</v>
      </c>
    </row>
    <row r="143" spans="2:65" s="13" customFormat="1">
      <c r="B143" s="176"/>
      <c r="D143" s="149" t="s">
        <v>1489</v>
      </c>
      <c r="E143" s="177" t="s">
        <v>1</v>
      </c>
      <c r="F143" s="178" t="s">
        <v>4704</v>
      </c>
      <c r="H143" s="179">
        <v>4.0670000000000002</v>
      </c>
      <c r="I143" s="180"/>
      <c r="L143" s="176"/>
      <c r="M143" s="181"/>
      <c r="T143" s="182"/>
      <c r="AT143" s="177" t="s">
        <v>1489</v>
      </c>
      <c r="AU143" s="177" t="s">
        <v>90</v>
      </c>
      <c r="AV143" s="13" t="s">
        <v>90</v>
      </c>
      <c r="AW143" s="13" t="s">
        <v>36</v>
      </c>
      <c r="AX143" s="13" t="s">
        <v>81</v>
      </c>
      <c r="AY143" s="177" t="s">
        <v>299</v>
      </c>
    </row>
    <row r="144" spans="2:65" s="15" customFormat="1">
      <c r="B144" s="190"/>
      <c r="D144" s="149" t="s">
        <v>1489</v>
      </c>
      <c r="E144" s="191" t="s">
        <v>1</v>
      </c>
      <c r="F144" s="192" t="s">
        <v>1549</v>
      </c>
      <c r="H144" s="193">
        <v>105.747</v>
      </c>
      <c r="I144" s="194"/>
      <c r="L144" s="190"/>
      <c r="M144" s="195"/>
      <c r="T144" s="196"/>
      <c r="AT144" s="191" t="s">
        <v>1489</v>
      </c>
      <c r="AU144" s="191" t="s">
        <v>90</v>
      </c>
      <c r="AV144" s="15" t="s">
        <v>298</v>
      </c>
      <c r="AW144" s="15" t="s">
        <v>36</v>
      </c>
      <c r="AX144" s="15" t="s">
        <v>81</v>
      </c>
      <c r="AY144" s="191" t="s">
        <v>299</v>
      </c>
    </row>
    <row r="145" spans="2:65" s="13" customFormat="1">
      <c r="B145" s="176"/>
      <c r="D145" s="149" t="s">
        <v>1489</v>
      </c>
      <c r="E145" s="177" t="s">
        <v>1</v>
      </c>
      <c r="F145" s="178" t="s">
        <v>4481</v>
      </c>
      <c r="H145" s="179">
        <v>35</v>
      </c>
      <c r="I145" s="180"/>
      <c r="L145" s="176"/>
      <c r="M145" s="181"/>
      <c r="T145" s="182"/>
      <c r="AT145" s="177" t="s">
        <v>1489</v>
      </c>
      <c r="AU145" s="177" t="s">
        <v>90</v>
      </c>
      <c r="AV145" s="13" t="s">
        <v>90</v>
      </c>
      <c r="AW145" s="13" t="s">
        <v>36</v>
      </c>
      <c r="AX145" s="13" t="s">
        <v>88</v>
      </c>
      <c r="AY145" s="177" t="s">
        <v>299</v>
      </c>
    </row>
    <row r="146" spans="2:65" s="1" customFormat="1" ht="24.15" customHeight="1">
      <c r="B146" s="32"/>
      <c r="C146" s="136" t="s">
        <v>298</v>
      </c>
      <c r="D146" s="136" t="s">
        <v>302</v>
      </c>
      <c r="E146" s="137" t="s">
        <v>2004</v>
      </c>
      <c r="F146" s="138" t="s">
        <v>2005</v>
      </c>
      <c r="G146" s="139" t="s">
        <v>647</v>
      </c>
      <c r="H146" s="140">
        <v>0.95</v>
      </c>
      <c r="I146" s="141"/>
      <c r="J146" s="142">
        <f>ROUND(I146*H146,2)</f>
        <v>0</v>
      </c>
      <c r="K146" s="138" t="s">
        <v>3585</v>
      </c>
      <c r="L146" s="32"/>
      <c r="M146" s="143" t="s">
        <v>1</v>
      </c>
      <c r="N146" s="144" t="s">
        <v>46</v>
      </c>
      <c r="P146" s="145">
        <f>O146*H146</f>
        <v>0</v>
      </c>
      <c r="Q146" s="145">
        <v>1.068E-2</v>
      </c>
      <c r="R146" s="145">
        <f>Q146*H146</f>
        <v>1.0146000000000001E-2</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4707</v>
      </c>
    </row>
    <row r="147" spans="2:65" s="12" customFormat="1">
      <c r="B147" s="170"/>
      <c r="D147" s="149" t="s">
        <v>1489</v>
      </c>
      <c r="E147" s="171" t="s">
        <v>1</v>
      </c>
      <c r="F147" s="172" t="s">
        <v>4708</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4212</v>
      </c>
      <c r="H148" s="179">
        <v>0.95</v>
      </c>
      <c r="I148" s="180"/>
      <c r="L148" s="176"/>
      <c r="M148" s="181"/>
      <c r="T148" s="182"/>
      <c r="AT148" s="177" t="s">
        <v>1489</v>
      </c>
      <c r="AU148" s="177" t="s">
        <v>90</v>
      </c>
      <c r="AV148" s="13" t="s">
        <v>90</v>
      </c>
      <c r="AW148" s="13" t="s">
        <v>36</v>
      </c>
      <c r="AX148" s="13" t="s">
        <v>81</v>
      </c>
      <c r="AY148" s="177" t="s">
        <v>299</v>
      </c>
    </row>
    <row r="149" spans="2:65" s="14" customFormat="1">
      <c r="B149" s="183"/>
      <c r="D149" s="149" t="s">
        <v>1489</v>
      </c>
      <c r="E149" s="184" t="s">
        <v>1</v>
      </c>
      <c r="F149" s="185" t="s">
        <v>1496</v>
      </c>
      <c r="H149" s="186">
        <v>0.95</v>
      </c>
      <c r="I149" s="187"/>
      <c r="L149" s="183"/>
      <c r="M149" s="188"/>
      <c r="T149" s="189"/>
      <c r="AT149" s="184" t="s">
        <v>1489</v>
      </c>
      <c r="AU149" s="184" t="s">
        <v>90</v>
      </c>
      <c r="AV149" s="14" t="s">
        <v>318</v>
      </c>
      <c r="AW149" s="14" t="s">
        <v>36</v>
      </c>
      <c r="AX149" s="14" t="s">
        <v>88</v>
      </c>
      <c r="AY149" s="184" t="s">
        <v>299</v>
      </c>
    </row>
    <row r="150" spans="2:65" s="1" customFormat="1" ht="24.15" customHeight="1">
      <c r="B150" s="32"/>
      <c r="C150" s="136" t="s">
        <v>318</v>
      </c>
      <c r="D150" s="136" t="s">
        <v>302</v>
      </c>
      <c r="E150" s="137" t="s">
        <v>1502</v>
      </c>
      <c r="F150" s="138" t="s">
        <v>3897</v>
      </c>
      <c r="G150" s="139" t="s">
        <v>647</v>
      </c>
      <c r="H150" s="140">
        <v>1.9</v>
      </c>
      <c r="I150" s="141"/>
      <c r="J150" s="142">
        <f>ROUND(I150*H150,2)</f>
        <v>0</v>
      </c>
      <c r="K150" s="138" t="s">
        <v>3585</v>
      </c>
      <c r="L150" s="32"/>
      <c r="M150" s="143" t="s">
        <v>1</v>
      </c>
      <c r="N150" s="144" t="s">
        <v>46</v>
      </c>
      <c r="P150" s="145">
        <f>O150*H150</f>
        <v>0</v>
      </c>
      <c r="Q150" s="145">
        <v>1.269E-2</v>
      </c>
      <c r="R150" s="145">
        <f>Q150*H150</f>
        <v>2.4110999999999997E-2</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4709</v>
      </c>
    </row>
    <row r="151" spans="2:65" s="12" customFormat="1">
      <c r="B151" s="170"/>
      <c r="D151" s="149" t="s">
        <v>1489</v>
      </c>
      <c r="E151" s="171" t="s">
        <v>1</v>
      </c>
      <c r="F151" s="172" t="s">
        <v>4708</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E152" s="177" t="s">
        <v>1</v>
      </c>
      <c r="F152" s="178" t="s">
        <v>4710</v>
      </c>
      <c r="H152" s="179">
        <v>1.9</v>
      </c>
      <c r="I152" s="180"/>
      <c r="L152" s="176"/>
      <c r="M152" s="181"/>
      <c r="T152" s="182"/>
      <c r="AT152" s="177" t="s">
        <v>1489</v>
      </c>
      <c r="AU152" s="177" t="s">
        <v>90</v>
      </c>
      <c r="AV152" s="13" t="s">
        <v>90</v>
      </c>
      <c r="AW152" s="13" t="s">
        <v>36</v>
      </c>
      <c r="AX152" s="13" t="s">
        <v>81</v>
      </c>
      <c r="AY152" s="177" t="s">
        <v>299</v>
      </c>
    </row>
    <row r="153" spans="2:65" s="14" customFormat="1">
      <c r="B153" s="183"/>
      <c r="D153" s="149" t="s">
        <v>1489</v>
      </c>
      <c r="E153" s="184" t="s">
        <v>1</v>
      </c>
      <c r="F153" s="185" t="s">
        <v>1496</v>
      </c>
      <c r="H153" s="186">
        <v>1.9</v>
      </c>
      <c r="I153" s="187"/>
      <c r="L153" s="183"/>
      <c r="M153" s="188"/>
      <c r="T153" s="189"/>
      <c r="AT153" s="184" t="s">
        <v>1489</v>
      </c>
      <c r="AU153" s="184" t="s">
        <v>90</v>
      </c>
      <c r="AV153" s="14" t="s">
        <v>318</v>
      </c>
      <c r="AW153" s="14" t="s">
        <v>36</v>
      </c>
      <c r="AX153" s="14" t="s">
        <v>88</v>
      </c>
      <c r="AY153" s="184" t="s">
        <v>299</v>
      </c>
    </row>
    <row r="154" spans="2:65" s="1" customFormat="1" ht="24.15" customHeight="1">
      <c r="B154" s="32"/>
      <c r="C154" s="136" t="s">
        <v>323</v>
      </c>
      <c r="D154" s="136" t="s">
        <v>302</v>
      </c>
      <c r="E154" s="137" t="s">
        <v>1508</v>
      </c>
      <c r="F154" s="138" t="s">
        <v>1509</v>
      </c>
      <c r="G154" s="139" t="s">
        <v>647</v>
      </c>
      <c r="H154" s="140">
        <v>1.9</v>
      </c>
      <c r="I154" s="141"/>
      <c r="J154" s="142">
        <f>ROUND(I154*H154,2)</f>
        <v>0</v>
      </c>
      <c r="K154" s="138" t="s">
        <v>3585</v>
      </c>
      <c r="L154" s="32"/>
      <c r="M154" s="143" t="s">
        <v>1</v>
      </c>
      <c r="N154" s="144" t="s">
        <v>46</v>
      </c>
      <c r="P154" s="145">
        <f>O154*H154</f>
        <v>0</v>
      </c>
      <c r="Q154" s="145">
        <v>3.6900000000000002E-2</v>
      </c>
      <c r="R154" s="145">
        <f>Q154*H154</f>
        <v>7.0110000000000006E-2</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4711</v>
      </c>
    </row>
    <row r="155" spans="2:65" s="12" customFormat="1">
      <c r="B155" s="170"/>
      <c r="D155" s="149" t="s">
        <v>1489</v>
      </c>
      <c r="E155" s="171" t="s">
        <v>1</v>
      </c>
      <c r="F155" s="172" t="s">
        <v>4708</v>
      </c>
      <c r="H155" s="171" t="s">
        <v>1</v>
      </c>
      <c r="I155" s="173"/>
      <c r="L155" s="170"/>
      <c r="M155" s="174"/>
      <c r="T155" s="175"/>
      <c r="AT155" s="171" t="s">
        <v>1489</v>
      </c>
      <c r="AU155" s="171" t="s">
        <v>90</v>
      </c>
      <c r="AV155" s="12" t="s">
        <v>88</v>
      </c>
      <c r="AW155" s="12" t="s">
        <v>36</v>
      </c>
      <c r="AX155" s="12" t="s">
        <v>81</v>
      </c>
      <c r="AY155" s="171" t="s">
        <v>299</v>
      </c>
    </row>
    <row r="156" spans="2:65" s="13" customFormat="1">
      <c r="B156" s="176"/>
      <c r="D156" s="149" t="s">
        <v>1489</v>
      </c>
      <c r="E156" s="177" t="s">
        <v>1</v>
      </c>
      <c r="F156" s="178" t="s">
        <v>4484</v>
      </c>
      <c r="H156" s="179">
        <v>0.95</v>
      </c>
      <c r="I156" s="180"/>
      <c r="L156" s="176"/>
      <c r="M156" s="181"/>
      <c r="T156" s="182"/>
      <c r="AT156" s="177" t="s">
        <v>1489</v>
      </c>
      <c r="AU156" s="177" t="s">
        <v>90</v>
      </c>
      <c r="AV156" s="13" t="s">
        <v>90</v>
      </c>
      <c r="AW156" s="13" t="s">
        <v>36</v>
      </c>
      <c r="AX156" s="13" t="s">
        <v>81</v>
      </c>
      <c r="AY156" s="177" t="s">
        <v>299</v>
      </c>
    </row>
    <row r="157" spans="2:65" s="13" customFormat="1">
      <c r="B157" s="176"/>
      <c r="D157" s="149" t="s">
        <v>1489</v>
      </c>
      <c r="E157" s="177" t="s">
        <v>1</v>
      </c>
      <c r="F157" s="178" t="s">
        <v>4712</v>
      </c>
      <c r="H157" s="179">
        <v>0.95</v>
      </c>
      <c r="I157" s="180"/>
      <c r="L157" s="176"/>
      <c r="M157" s="181"/>
      <c r="T157" s="182"/>
      <c r="AT157" s="177" t="s">
        <v>1489</v>
      </c>
      <c r="AU157" s="177" t="s">
        <v>90</v>
      </c>
      <c r="AV157" s="13" t="s">
        <v>90</v>
      </c>
      <c r="AW157" s="13" t="s">
        <v>36</v>
      </c>
      <c r="AX157" s="13" t="s">
        <v>81</v>
      </c>
      <c r="AY157" s="177" t="s">
        <v>299</v>
      </c>
    </row>
    <row r="158" spans="2:65" s="14" customFormat="1">
      <c r="B158" s="183"/>
      <c r="D158" s="149" t="s">
        <v>1489</v>
      </c>
      <c r="E158" s="184" t="s">
        <v>1</v>
      </c>
      <c r="F158" s="185" t="s">
        <v>1496</v>
      </c>
      <c r="H158" s="186">
        <v>1.9</v>
      </c>
      <c r="I158" s="187"/>
      <c r="L158" s="183"/>
      <c r="M158" s="188"/>
      <c r="T158" s="189"/>
      <c r="AT158" s="184" t="s">
        <v>1489</v>
      </c>
      <c r="AU158" s="184" t="s">
        <v>90</v>
      </c>
      <c r="AV158" s="14" t="s">
        <v>318</v>
      </c>
      <c r="AW158" s="14" t="s">
        <v>36</v>
      </c>
      <c r="AX158" s="14" t="s">
        <v>88</v>
      </c>
      <c r="AY158" s="184" t="s">
        <v>299</v>
      </c>
    </row>
    <row r="159" spans="2:65" s="1" customFormat="1" ht="24.15" customHeight="1">
      <c r="B159" s="32"/>
      <c r="C159" s="136" t="s">
        <v>328</v>
      </c>
      <c r="D159" s="136" t="s">
        <v>302</v>
      </c>
      <c r="E159" s="137" t="s">
        <v>2013</v>
      </c>
      <c r="F159" s="138" t="s">
        <v>2014</v>
      </c>
      <c r="G159" s="139" t="s">
        <v>375</v>
      </c>
      <c r="H159" s="140">
        <v>35.084000000000003</v>
      </c>
      <c r="I159" s="141"/>
      <c r="J159" s="142">
        <f>ROUND(I159*H159,2)</f>
        <v>0</v>
      </c>
      <c r="K159" s="138" t="s">
        <v>3585</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4713</v>
      </c>
    </row>
    <row r="160" spans="2:65" s="12" customFormat="1">
      <c r="B160" s="170"/>
      <c r="D160" s="149" t="s">
        <v>1489</v>
      </c>
      <c r="E160" s="171" t="s">
        <v>1</v>
      </c>
      <c r="F160" s="172" t="s">
        <v>4708</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4338</v>
      </c>
      <c r="H161" s="171" t="s">
        <v>1</v>
      </c>
      <c r="I161" s="173"/>
      <c r="L161" s="170"/>
      <c r="M161" s="174"/>
      <c r="T161" s="175"/>
      <c r="AT161" s="171" t="s">
        <v>1489</v>
      </c>
      <c r="AU161" s="171" t="s">
        <v>90</v>
      </c>
      <c r="AV161" s="12" t="s">
        <v>88</v>
      </c>
      <c r="AW161" s="12" t="s">
        <v>36</v>
      </c>
      <c r="AX161" s="12" t="s">
        <v>81</v>
      </c>
      <c r="AY161" s="171" t="s">
        <v>299</v>
      </c>
    </row>
    <row r="162" spans="2:65" s="12" customFormat="1">
      <c r="B162" s="170"/>
      <c r="D162" s="149" t="s">
        <v>1489</v>
      </c>
      <c r="E162" s="171" t="s">
        <v>1</v>
      </c>
      <c r="F162" s="172" t="s">
        <v>3917</v>
      </c>
      <c r="H162" s="171" t="s">
        <v>1</v>
      </c>
      <c r="I162" s="173"/>
      <c r="L162" s="170"/>
      <c r="M162" s="174"/>
      <c r="T162" s="175"/>
      <c r="AT162" s="171" t="s">
        <v>1489</v>
      </c>
      <c r="AU162" s="171" t="s">
        <v>90</v>
      </c>
      <c r="AV162" s="12" t="s">
        <v>88</v>
      </c>
      <c r="AW162" s="12" t="s">
        <v>36</v>
      </c>
      <c r="AX162" s="12" t="s">
        <v>81</v>
      </c>
      <c r="AY162" s="171" t="s">
        <v>299</v>
      </c>
    </row>
    <row r="163" spans="2:65" s="13" customFormat="1">
      <c r="B163" s="176"/>
      <c r="D163" s="149" t="s">
        <v>1489</v>
      </c>
      <c r="E163" s="177" t="s">
        <v>1</v>
      </c>
      <c r="F163" s="178" t="s">
        <v>4714</v>
      </c>
      <c r="H163" s="179">
        <v>35.084000000000003</v>
      </c>
      <c r="I163" s="180"/>
      <c r="L163" s="176"/>
      <c r="M163" s="181"/>
      <c r="T163" s="182"/>
      <c r="AT163" s="177" t="s">
        <v>1489</v>
      </c>
      <c r="AU163" s="177" t="s">
        <v>90</v>
      </c>
      <c r="AV163" s="13" t="s">
        <v>90</v>
      </c>
      <c r="AW163" s="13" t="s">
        <v>36</v>
      </c>
      <c r="AX163" s="13" t="s">
        <v>81</v>
      </c>
      <c r="AY163" s="177" t="s">
        <v>299</v>
      </c>
    </row>
    <row r="164" spans="2:65" s="14" customFormat="1">
      <c r="B164" s="183"/>
      <c r="D164" s="149" t="s">
        <v>1489</v>
      </c>
      <c r="E164" s="184" t="s">
        <v>1</v>
      </c>
      <c r="F164" s="185" t="s">
        <v>1496</v>
      </c>
      <c r="H164" s="186">
        <v>35.084000000000003</v>
      </c>
      <c r="I164" s="187"/>
      <c r="L164" s="183"/>
      <c r="M164" s="188"/>
      <c r="T164" s="189"/>
      <c r="AT164" s="184" t="s">
        <v>1489</v>
      </c>
      <c r="AU164" s="184" t="s">
        <v>90</v>
      </c>
      <c r="AV164" s="14" t="s">
        <v>318</v>
      </c>
      <c r="AW164" s="14" t="s">
        <v>36</v>
      </c>
      <c r="AX164" s="14" t="s">
        <v>88</v>
      </c>
      <c r="AY164" s="184" t="s">
        <v>299</v>
      </c>
    </row>
    <row r="165" spans="2:65" s="1" customFormat="1" ht="24.15" customHeight="1">
      <c r="B165" s="32"/>
      <c r="C165" s="136" t="s">
        <v>333</v>
      </c>
      <c r="D165" s="136" t="s">
        <v>302</v>
      </c>
      <c r="E165" s="137" t="s">
        <v>3904</v>
      </c>
      <c r="F165" s="138" t="s">
        <v>1572</v>
      </c>
      <c r="G165" s="139" t="s">
        <v>1520</v>
      </c>
      <c r="H165" s="140">
        <v>18.763000000000002</v>
      </c>
      <c r="I165" s="141"/>
      <c r="J165" s="142">
        <f>ROUND(I165*H165,2)</f>
        <v>0</v>
      </c>
      <c r="K165" s="138" t="s">
        <v>3585</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4715</v>
      </c>
    </row>
    <row r="166" spans="2:65" s="12" customFormat="1">
      <c r="B166" s="170"/>
      <c r="D166" s="149" t="s">
        <v>1489</v>
      </c>
      <c r="E166" s="171" t="s">
        <v>1</v>
      </c>
      <c r="F166" s="172" t="s">
        <v>4708</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E167" s="177" t="s">
        <v>1</v>
      </c>
      <c r="F167" s="178" t="s">
        <v>4716</v>
      </c>
      <c r="H167" s="179">
        <v>12.398</v>
      </c>
      <c r="I167" s="180"/>
      <c r="L167" s="176"/>
      <c r="M167" s="181"/>
      <c r="T167" s="182"/>
      <c r="AT167" s="177" t="s">
        <v>1489</v>
      </c>
      <c r="AU167" s="177" t="s">
        <v>90</v>
      </c>
      <c r="AV167" s="13" t="s">
        <v>90</v>
      </c>
      <c r="AW167" s="13" t="s">
        <v>36</v>
      </c>
      <c r="AX167" s="13" t="s">
        <v>81</v>
      </c>
      <c r="AY167" s="177" t="s">
        <v>299</v>
      </c>
    </row>
    <row r="168" spans="2:65" s="13" customFormat="1">
      <c r="B168" s="176"/>
      <c r="D168" s="149" t="s">
        <v>1489</v>
      </c>
      <c r="E168" s="177" t="s">
        <v>1</v>
      </c>
      <c r="F168" s="178" t="s">
        <v>4717</v>
      </c>
      <c r="H168" s="179">
        <v>3.0590000000000002</v>
      </c>
      <c r="I168" s="180"/>
      <c r="L168" s="176"/>
      <c r="M168" s="181"/>
      <c r="T168" s="182"/>
      <c r="AT168" s="177" t="s">
        <v>1489</v>
      </c>
      <c r="AU168" s="177" t="s">
        <v>90</v>
      </c>
      <c r="AV168" s="13" t="s">
        <v>90</v>
      </c>
      <c r="AW168" s="13" t="s">
        <v>36</v>
      </c>
      <c r="AX168" s="13" t="s">
        <v>81</v>
      </c>
      <c r="AY168" s="177" t="s">
        <v>299</v>
      </c>
    </row>
    <row r="169" spans="2:65" s="13" customFormat="1">
      <c r="B169" s="176"/>
      <c r="D169" s="149" t="s">
        <v>1489</v>
      </c>
      <c r="E169" s="177" t="s">
        <v>1</v>
      </c>
      <c r="F169" s="178" t="s">
        <v>4718</v>
      </c>
      <c r="H169" s="179">
        <v>3.306</v>
      </c>
      <c r="I169" s="180"/>
      <c r="L169" s="176"/>
      <c r="M169" s="181"/>
      <c r="T169" s="182"/>
      <c r="AT169" s="177" t="s">
        <v>1489</v>
      </c>
      <c r="AU169" s="177" t="s">
        <v>90</v>
      </c>
      <c r="AV169" s="13" t="s">
        <v>90</v>
      </c>
      <c r="AW169" s="13" t="s">
        <v>36</v>
      </c>
      <c r="AX169" s="13" t="s">
        <v>81</v>
      </c>
      <c r="AY169" s="177" t="s">
        <v>299</v>
      </c>
    </row>
    <row r="170" spans="2:65" s="14" customFormat="1">
      <c r="B170" s="183"/>
      <c r="D170" s="149" t="s">
        <v>1489</v>
      </c>
      <c r="E170" s="184" t="s">
        <v>1</v>
      </c>
      <c r="F170" s="185" t="s">
        <v>1496</v>
      </c>
      <c r="H170" s="186">
        <v>18.763000000000002</v>
      </c>
      <c r="I170" s="187"/>
      <c r="L170" s="183"/>
      <c r="M170" s="188"/>
      <c r="T170" s="189"/>
      <c r="AT170" s="184" t="s">
        <v>1489</v>
      </c>
      <c r="AU170" s="184" t="s">
        <v>90</v>
      </c>
      <c r="AV170" s="14" t="s">
        <v>318</v>
      </c>
      <c r="AW170" s="14" t="s">
        <v>36</v>
      </c>
      <c r="AX170" s="14" t="s">
        <v>88</v>
      </c>
      <c r="AY170" s="184" t="s">
        <v>299</v>
      </c>
    </row>
    <row r="171" spans="2:65" s="1" customFormat="1" ht="33" customHeight="1">
      <c r="B171" s="32"/>
      <c r="C171" s="136" t="s">
        <v>337</v>
      </c>
      <c r="D171" s="136" t="s">
        <v>302</v>
      </c>
      <c r="E171" s="137" t="s">
        <v>1803</v>
      </c>
      <c r="F171" s="138" t="s">
        <v>1804</v>
      </c>
      <c r="G171" s="139" t="s">
        <v>1520</v>
      </c>
      <c r="H171" s="140">
        <v>37.295999999999999</v>
      </c>
      <c r="I171" s="141"/>
      <c r="J171" s="142">
        <f>ROUND(I171*H171,2)</f>
        <v>0</v>
      </c>
      <c r="K171" s="138" t="s">
        <v>3585</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4719</v>
      </c>
    </row>
    <row r="172" spans="2:65" s="12" customFormat="1">
      <c r="B172" s="170"/>
      <c r="D172" s="149" t="s">
        <v>1489</v>
      </c>
      <c r="E172" s="171" t="s">
        <v>1</v>
      </c>
      <c r="F172" s="172" t="s">
        <v>3910</v>
      </c>
      <c r="H172" s="171" t="s">
        <v>1</v>
      </c>
      <c r="I172" s="173"/>
      <c r="L172" s="170"/>
      <c r="M172" s="174"/>
      <c r="T172" s="175"/>
      <c r="AT172" s="171" t="s">
        <v>1489</v>
      </c>
      <c r="AU172" s="171" t="s">
        <v>90</v>
      </c>
      <c r="AV172" s="12" t="s">
        <v>88</v>
      </c>
      <c r="AW172" s="12" t="s">
        <v>36</v>
      </c>
      <c r="AX172" s="12" t="s">
        <v>81</v>
      </c>
      <c r="AY172" s="171" t="s">
        <v>299</v>
      </c>
    </row>
    <row r="173" spans="2:65" s="12" customFormat="1">
      <c r="B173" s="170"/>
      <c r="D173" s="149" t="s">
        <v>1489</v>
      </c>
      <c r="E173" s="171" t="s">
        <v>1</v>
      </c>
      <c r="F173" s="172" t="s">
        <v>3911</v>
      </c>
      <c r="H173" s="171" t="s">
        <v>1</v>
      </c>
      <c r="I173" s="173"/>
      <c r="L173" s="170"/>
      <c r="M173" s="174"/>
      <c r="T173" s="175"/>
      <c r="AT173" s="171" t="s">
        <v>1489</v>
      </c>
      <c r="AU173" s="171" t="s">
        <v>90</v>
      </c>
      <c r="AV173" s="12" t="s">
        <v>88</v>
      </c>
      <c r="AW173" s="12" t="s">
        <v>36</v>
      </c>
      <c r="AX173" s="12" t="s">
        <v>81</v>
      </c>
      <c r="AY173" s="171" t="s">
        <v>299</v>
      </c>
    </row>
    <row r="174" spans="2:65" s="13" customFormat="1">
      <c r="B174" s="176"/>
      <c r="D174" s="149" t="s">
        <v>1489</v>
      </c>
      <c r="E174" s="177" t="s">
        <v>1</v>
      </c>
      <c r="F174" s="178" t="s">
        <v>4720</v>
      </c>
      <c r="H174" s="179">
        <v>37.295999999999999</v>
      </c>
      <c r="I174" s="180"/>
      <c r="L174" s="176"/>
      <c r="M174" s="181"/>
      <c r="T174" s="182"/>
      <c r="AT174" s="177" t="s">
        <v>1489</v>
      </c>
      <c r="AU174" s="177" t="s">
        <v>90</v>
      </c>
      <c r="AV174" s="13" t="s">
        <v>90</v>
      </c>
      <c r="AW174" s="13" t="s">
        <v>36</v>
      </c>
      <c r="AX174" s="13" t="s">
        <v>81</v>
      </c>
      <c r="AY174" s="177" t="s">
        <v>299</v>
      </c>
    </row>
    <row r="175" spans="2:65" s="14" customFormat="1">
      <c r="B175" s="183"/>
      <c r="D175" s="149" t="s">
        <v>1489</v>
      </c>
      <c r="E175" s="184" t="s">
        <v>1</v>
      </c>
      <c r="F175" s="185" t="s">
        <v>1496</v>
      </c>
      <c r="H175" s="186">
        <v>37.295999999999999</v>
      </c>
      <c r="I175" s="187"/>
      <c r="L175" s="183"/>
      <c r="M175" s="188"/>
      <c r="T175" s="189"/>
      <c r="AT175" s="184" t="s">
        <v>1489</v>
      </c>
      <c r="AU175" s="184" t="s">
        <v>90</v>
      </c>
      <c r="AV175" s="14" t="s">
        <v>318</v>
      </c>
      <c r="AW175" s="14" t="s">
        <v>36</v>
      </c>
      <c r="AX175" s="14" t="s">
        <v>88</v>
      </c>
      <c r="AY175" s="184" t="s">
        <v>299</v>
      </c>
    </row>
    <row r="176" spans="2:65" s="1" customFormat="1" ht="33" customHeight="1">
      <c r="B176" s="32"/>
      <c r="C176" s="136" t="s">
        <v>342</v>
      </c>
      <c r="D176" s="136" t="s">
        <v>302</v>
      </c>
      <c r="E176" s="137" t="s">
        <v>1811</v>
      </c>
      <c r="F176" s="138" t="s">
        <v>1812</v>
      </c>
      <c r="G176" s="139" t="s">
        <v>1520</v>
      </c>
      <c r="H176" s="140">
        <v>10.443</v>
      </c>
      <c r="I176" s="141"/>
      <c r="J176" s="142">
        <f>ROUND(I176*H176,2)</f>
        <v>0</v>
      </c>
      <c r="K176" s="138" t="s">
        <v>3585</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4721</v>
      </c>
    </row>
    <row r="177" spans="2:65" s="12" customFormat="1">
      <c r="B177" s="170"/>
      <c r="D177" s="149" t="s">
        <v>1489</v>
      </c>
      <c r="E177" s="171" t="s">
        <v>1</v>
      </c>
      <c r="F177" s="172" t="s">
        <v>4708</v>
      </c>
      <c r="H177" s="171" t="s">
        <v>1</v>
      </c>
      <c r="I177" s="173"/>
      <c r="L177" s="170"/>
      <c r="M177" s="174"/>
      <c r="T177" s="175"/>
      <c r="AT177" s="171" t="s">
        <v>1489</v>
      </c>
      <c r="AU177" s="171" t="s">
        <v>90</v>
      </c>
      <c r="AV177" s="12" t="s">
        <v>88</v>
      </c>
      <c r="AW177" s="12" t="s">
        <v>36</v>
      </c>
      <c r="AX177" s="12" t="s">
        <v>81</v>
      </c>
      <c r="AY177" s="171" t="s">
        <v>299</v>
      </c>
    </row>
    <row r="178" spans="2:65" s="12" customFormat="1">
      <c r="B178" s="170"/>
      <c r="D178" s="149" t="s">
        <v>1489</v>
      </c>
      <c r="E178" s="171" t="s">
        <v>1</v>
      </c>
      <c r="F178" s="172" t="s">
        <v>3914</v>
      </c>
      <c r="H178" s="171" t="s">
        <v>1</v>
      </c>
      <c r="I178" s="173"/>
      <c r="L178" s="170"/>
      <c r="M178" s="174"/>
      <c r="T178" s="175"/>
      <c r="AT178" s="171" t="s">
        <v>1489</v>
      </c>
      <c r="AU178" s="171" t="s">
        <v>90</v>
      </c>
      <c r="AV178" s="12" t="s">
        <v>88</v>
      </c>
      <c r="AW178" s="12" t="s">
        <v>36</v>
      </c>
      <c r="AX178" s="12" t="s">
        <v>81</v>
      </c>
      <c r="AY178" s="171" t="s">
        <v>299</v>
      </c>
    </row>
    <row r="179" spans="2:65" s="12" customFormat="1">
      <c r="B179" s="170"/>
      <c r="D179" s="149" t="s">
        <v>1489</v>
      </c>
      <c r="E179" s="171" t="s">
        <v>1</v>
      </c>
      <c r="F179" s="172" t="s">
        <v>3917</v>
      </c>
      <c r="H179" s="171" t="s">
        <v>1</v>
      </c>
      <c r="I179" s="173"/>
      <c r="L179" s="170"/>
      <c r="M179" s="174"/>
      <c r="T179" s="175"/>
      <c r="AT179" s="171" t="s">
        <v>1489</v>
      </c>
      <c r="AU179" s="171" t="s">
        <v>90</v>
      </c>
      <c r="AV179" s="12" t="s">
        <v>88</v>
      </c>
      <c r="AW179" s="12" t="s">
        <v>36</v>
      </c>
      <c r="AX179" s="12" t="s">
        <v>81</v>
      </c>
      <c r="AY179" s="171" t="s">
        <v>299</v>
      </c>
    </row>
    <row r="180" spans="2:65" s="13" customFormat="1" ht="20.399999999999999">
      <c r="B180" s="176"/>
      <c r="D180" s="149" t="s">
        <v>1489</v>
      </c>
      <c r="E180" s="177" t="s">
        <v>1</v>
      </c>
      <c r="F180" s="178" t="s">
        <v>4722</v>
      </c>
      <c r="H180" s="179">
        <v>49.337000000000003</v>
      </c>
      <c r="I180" s="180"/>
      <c r="L180" s="176"/>
      <c r="M180" s="181"/>
      <c r="T180" s="182"/>
      <c r="AT180" s="177" t="s">
        <v>1489</v>
      </c>
      <c r="AU180" s="177" t="s">
        <v>90</v>
      </c>
      <c r="AV180" s="13" t="s">
        <v>90</v>
      </c>
      <c r="AW180" s="13" t="s">
        <v>36</v>
      </c>
      <c r="AX180" s="13" t="s">
        <v>81</v>
      </c>
      <c r="AY180" s="177" t="s">
        <v>299</v>
      </c>
    </row>
    <row r="181" spans="2:65" s="13" customFormat="1" ht="20.399999999999999">
      <c r="B181" s="176"/>
      <c r="D181" s="149" t="s">
        <v>1489</v>
      </c>
      <c r="E181" s="177" t="s">
        <v>1</v>
      </c>
      <c r="F181" s="178" t="s">
        <v>4723</v>
      </c>
      <c r="H181" s="179">
        <v>38.539000000000001</v>
      </c>
      <c r="I181" s="180"/>
      <c r="L181" s="176"/>
      <c r="M181" s="181"/>
      <c r="T181" s="182"/>
      <c r="AT181" s="177" t="s">
        <v>1489</v>
      </c>
      <c r="AU181" s="177" t="s">
        <v>90</v>
      </c>
      <c r="AV181" s="13" t="s">
        <v>90</v>
      </c>
      <c r="AW181" s="13" t="s">
        <v>36</v>
      </c>
      <c r="AX181" s="13" t="s">
        <v>81</v>
      </c>
      <c r="AY181" s="177" t="s">
        <v>299</v>
      </c>
    </row>
    <row r="182" spans="2:65" s="12" customFormat="1">
      <c r="B182" s="170"/>
      <c r="D182" s="149" t="s">
        <v>1489</v>
      </c>
      <c r="E182" s="171" t="s">
        <v>1</v>
      </c>
      <c r="F182" s="172" t="s">
        <v>4347</v>
      </c>
      <c r="H182" s="171" t="s">
        <v>1</v>
      </c>
      <c r="I182" s="173"/>
      <c r="L182" s="170"/>
      <c r="M182" s="174"/>
      <c r="T182" s="175"/>
      <c r="AT182" s="171" t="s">
        <v>1489</v>
      </c>
      <c r="AU182" s="171" t="s">
        <v>90</v>
      </c>
      <c r="AV182" s="12" t="s">
        <v>88</v>
      </c>
      <c r="AW182" s="12" t="s">
        <v>36</v>
      </c>
      <c r="AX182" s="12" t="s">
        <v>81</v>
      </c>
      <c r="AY182" s="171" t="s">
        <v>299</v>
      </c>
    </row>
    <row r="183" spans="2:65" s="12" customFormat="1">
      <c r="B183" s="170"/>
      <c r="D183" s="149" t="s">
        <v>1489</v>
      </c>
      <c r="E183" s="171" t="s">
        <v>1</v>
      </c>
      <c r="F183" s="172" t="s">
        <v>3917</v>
      </c>
      <c r="H183" s="171" t="s">
        <v>1</v>
      </c>
      <c r="I183" s="173"/>
      <c r="L183" s="170"/>
      <c r="M183" s="174"/>
      <c r="T183" s="175"/>
      <c r="AT183" s="171" t="s">
        <v>1489</v>
      </c>
      <c r="AU183" s="171" t="s">
        <v>90</v>
      </c>
      <c r="AV183" s="12" t="s">
        <v>88</v>
      </c>
      <c r="AW183" s="12" t="s">
        <v>36</v>
      </c>
      <c r="AX183" s="12" t="s">
        <v>81</v>
      </c>
      <c r="AY183" s="171" t="s">
        <v>299</v>
      </c>
    </row>
    <row r="184" spans="2:65" s="13" customFormat="1" ht="30.6">
      <c r="B184" s="176"/>
      <c r="D184" s="149" t="s">
        <v>1489</v>
      </c>
      <c r="E184" s="177" t="s">
        <v>1</v>
      </c>
      <c r="F184" s="178" t="s">
        <v>4724</v>
      </c>
      <c r="H184" s="179">
        <v>61.308</v>
      </c>
      <c r="I184" s="180"/>
      <c r="L184" s="176"/>
      <c r="M184" s="181"/>
      <c r="T184" s="182"/>
      <c r="AT184" s="177" t="s">
        <v>1489</v>
      </c>
      <c r="AU184" s="177" t="s">
        <v>90</v>
      </c>
      <c r="AV184" s="13" t="s">
        <v>90</v>
      </c>
      <c r="AW184" s="13" t="s">
        <v>36</v>
      </c>
      <c r="AX184" s="13" t="s">
        <v>81</v>
      </c>
      <c r="AY184" s="177" t="s">
        <v>299</v>
      </c>
    </row>
    <row r="185" spans="2:65" s="15" customFormat="1">
      <c r="B185" s="190"/>
      <c r="D185" s="149" t="s">
        <v>1489</v>
      </c>
      <c r="E185" s="191" t="s">
        <v>1</v>
      </c>
      <c r="F185" s="192" t="s">
        <v>1549</v>
      </c>
      <c r="H185" s="193">
        <v>149.184</v>
      </c>
      <c r="I185" s="194"/>
      <c r="L185" s="190"/>
      <c r="M185" s="195"/>
      <c r="T185" s="196"/>
      <c r="AT185" s="191" t="s">
        <v>1489</v>
      </c>
      <c r="AU185" s="191" t="s">
        <v>90</v>
      </c>
      <c r="AV185" s="15" t="s">
        <v>298</v>
      </c>
      <c r="AW185" s="15" t="s">
        <v>36</v>
      </c>
      <c r="AX185" s="15" t="s">
        <v>81</v>
      </c>
      <c r="AY185" s="191" t="s">
        <v>299</v>
      </c>
    </row>
    <row r="186" spans="2:65" s="12" customFormat="1">
      <c r="B186" s="170"/>
      <c r="D186" s="149" t="s">
        <v>1489</v>
      </c>
      <c r="E186" s="171" t="s">
        <v>1</v>
      </c>
      <c r="F186" s="172" t="s">
        <v>3932</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E187" s="177" t="s">
        <v>1</v>
      </c>
      <c r="F187" s="178" t="s">
        <v>4725</v>
      </c>
      <c r="H187" s="179">
        <v>10.443</v>
      </c>
      <c r="I187" s="180"/>
      <c r="L187" s="176"/>
      <c r="M187" s="181"/>
      <c r="T187" s="182"/>
      <c r="AT187" s="177" t="s">
        <v>1489</v>
      </c>
      <c r="AU187" s="177" t="s">
        <v>90</v>
      </c>
      <c r="AV187" s="13" t="s">
        <v>90</v>
      </c>
      <c r="AW187" s="13" t="s">
        <v>36</v>
      </c>
      <c r="AX187" s="13" t="s">
        <v>81</v>
      </c>
      <c r="AY187" s="177" t="s">
        <v>299</v>
      </c>
    </row>
    <row r="188" spans="2:65" s="15" customFormat="1">
      <c r="B188" s="190"/>
      <c r="D188" s="149" t="s">
        <v>1489</v>
      </c>
      <c r="E188" s="191" t="s">
        <v>1</v>
      </c>
      <c r="F188" s="192" t="s">
        <v>1549</v>
      </c>
      <c r="H188" s="193">
        <v>10.443</v>
      </c>
      <c r="I188" s="194"/>
      <c r="L188" s="190"/>
      <c r="M188" s="195"/>
      <c r="T188" s="196"/>
      <c r="AT188" s="191" t="s">
        <v>1489</v>
      </c>
      <c r="AU188" s="191" t="s">
        <v>90</v>
      </c>
      <c r="AV188" s="15" t="s">
        <v>298</v>
      </c>
      <c r="AW188" s="15" t="s">
        <v>36</v>
      </c>
      <c r="AX188" s="15" t="s">
        <v>88</v>
      </c>
      <c r="AY188" s="191" t="s">
        <v>299</v>
      </c>
    </row>
    <row r="189" spans="2:65" s="1" customFormat="1" ht="33" customHeight="1">
      <c r="B189" s="32"/>
      <c r="C189" s="136" t="s">
        <v>347</v>
      </c>
      <c r="D189" s="136" t="s">
        <v>302</v>
      </c>
      <c r="E189" s="137" t="s">
        <v>1815</v>
      </c>
      <c r="F189" s="138" t="s">
        <v>1816</v>
      </c>
      <c r="G189" s="139" t="s">
        <v>1520</v>
      </c>
      <c r="H189" s="140">
        <v>101.44499999999999</v>
      </c>
      <c r="I189" s="141"/>
      <c r="J189" s="142">
        <f>ROUND(I189*H189,2)</f>
        <v>0</v>
      </c>
      <c r="K189" s="138" t="s">
        <v>3585</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4726</v>
      </c>
    </row>
    <row r="190" spans="2:65" s="12" customFormat="1">
      <c r="B190" s="170"/>
      <c r="D190" s="149" t="s">
        <v>1489</v>
      </c>
      <c r="E190" s="171" t="s">
        <v>1</v>
      </c>
      <c r="F190" s="172" t="s">
        <v>3910</v>
      </c>
      <c r="H190" s="171" t="s">
        <v>1</v>
      </c>
      <c r="I190" s="173"/>
      <c r="L190" s="170"/>
      <c r="M190" s="174"/>
      <c r="T190" s="175"/>
      <c r="AT190" s="171" t="s">
        <v>1489</v>
      </c>
      <c r="AU190" s="171" t="s">
        <v>90</v>
      </c>
      <c r="AV190" s="12" t="s">
        <v>88</v>
      </c>
      <c r="AW190" s="12" t="s">
        <v>36</v>
      </c>
      <c r="AX190" s="12" t="s">
        <v>81</v>
      </c>
      <c r="AY190" s="171" t="s">
        <v>299</v>
      </c>
    </row>
    <row r="191" spans="2:65" s="12" customFormat="1">
      <c r="B191" s="170"/>
      <c r="D191" s="149" t="s">
        <v>1489</v>
      </c>
      <c r="E191" s="171" t="s">
        <v>1</v>
      </c>
      <c r="F191" s="172" t="s">
        <v>3935</v>
      </c>
      <c r="H191" s="171" t="s">
        <v>1</v>
      </c>
      <c r="I191" s="173"/>
      <c r="L191" s="170"/>
      <c r="M191" s="174"/>
      <c r="T191" s="175"/>
      <c r="AT191" s="171" t="s">
        <v>1489</v>
      </c>
      <c r="AU191" s="171" t="s">
        <v>90</v>
      </c>
      <c r="AV191" s="12" t="s">
        <v>88</v>
      </c>
      <c r="AW191" s="12" t="s">
        <v>36</v>
      </c>
      <c r="AX191" s="12" t="s">
        <v>81</v>
      </c>
      <c r="AY191" s="171" t="s">
        <v>299</v>
      </c>
    </row>
    <row r="192" spans="2:65" s="13" customFormat="1">
      <c r="B192" s="176"/>
      <c r="D192" s="149" t="s">
        <v>1489</v>
      </c>
      <c r="E192" s="177" t="s">
        <v>1</v>
      </c>
      <c r="F192" s="178" t="s">
        <v>4727</v>
      </c>
      <c r="H192" s="179">
        <v>101.44499999999999</v>
      </c>
      <c r="I192" s="180"/>
      <c r="L192" s="176"/>
      <c r="M192" s="181"/>
      <c r="T192" s="182"/>
      <c r="AT192" s="177" t="s">
        <v>1489</v>
      </c>
      <c r="AU192" s="177" t="s">
        <v>90</v>
      </c>
      <c r="AV192" s="13" t="s">
        <v>90</v>
      </c>
      <c r="AW192" s="13" t="s">
        <v>36</v>
      </c>
      <c r="AX192" s="13" t="s">
        <v>81</v>
      </c>
      <c r="AY192" s="177" t="s">
        <v>299</v>
      </c>
    </row>
    <row r="193" spans="2:65" s="14" customFormat="1">
      <c r="B193" s="183"/>
      <c r="D193" s="149" t="s">
        <v>1489</v>
      </c>
      <c r="E193" s="184" t="s">
        <v>1</v>
      </c>
      <c r="F193" s="185" t="s">
        <v>1496</v>
      </c>
      <c r="H193" s="186">
        <v>101.44499999999999</v>
      </c>
      <c r="I193" s="187"/>
      <c r="L193" s="183"/>
      <c r="M193" s="188"/>
      <c r="T193" s="189"/>
      <c r="AT193" s="184" t="s">
        <v>1489</v>
      </c>
      <c r="AU193" s="184" t="s">
        <v>90</v>
      </c>
      <c r="AV193" s="14" t="s">
        <v>318</v>
      </c>
      <c r="AW193" s="14" t="s">
        <v>36</v>
      </c>
      <c r="AX193" s="14" t="s">
        <v>88</v>
      </c>
      <c r="AY193" s="184" t="s">
        <v>299</v>
      </c>
    </row>
    <row r="194" spans="2:65" s="1" customFormat="1" ht="44.25" customHeight="1">
      <c r="B194" s="32"/>
      <c r="C194" s="136" t="s">
        <v>351</v>
      </c>
      <c r="D194" s="136" t="s">
        <v>302</v>
      </c>
      <c r="E194" s="137" t="s">
        <v>3937</v>
      </c>
      <c r="F194" s="138" t="s">
        <v>3938</v>
      </c>
      <c r="G194" s="139" t="s">
        <v>647</v>
      </c>
      <c r="H194" s="140">
        <v>21</v>
      </c>
      <c r="I194" s="141"/>
      <c r="J194" s="142">
        <f>ROUND(I194*H194,2)</f>
        <v>0</v>
      </c>
      <c r="K194" s="138" t="s">
        <v>3585</v>
      </c>
      <c r="L194" s="32"/>
      <c r="M194" s="143" t="s">
        <v>1</v>
      </c>
      <c r="N194" s="144" t="s">
        <v>46</v>
      </c>
      <c r="P194" s="145">
        <f>O194*H194</f>
        <v>0</v>
      </c>
      <c r="Q194" s="145">
        <v>1E-3</v>
      </c>
      <c r="R194" s="145">
        <f>Q194*H194</f>
        <v>2.1000000000000001E-2</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4728</v>
      </c>
    </row>
    <row r="195" spans="2:65" s="12" customFormat="1">
      <c r="B195" s="170"/>
      <c r="D195" s="149" t="s">
        <v>1489</v>
      </c>
      <c r="E195" s="171" t="s">
        <v>1</v>
      </c>
      <c r="F195" s="172" t="s">
        <v>4708</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E196" s="177" t="s">
        <v>1</v>
      </c>
      <c r="F196" s="178" t="s">
        <v>4729</v>
      </c>
      <c r="H196" s="179">
        <v>21</v>
      </c>
      <c r="I196" s="180"/>
      <c r="L196" s="176"/>
      <c r="M196" s="181"/>
      <c r="T196" s="182"/>
      <c r="AT196" s="177" t="s">
        <v>1489</v>
      </c>
      <c r="AU196" s="177" t="s">
        <v>90</v>
      </c>
      <c r="AV196" s="13" t="s">
        <v>90</v>
      </c>
      <c r="AW196" s="13" t="s">
        <v>36</v>
      </c>
      <c r="AX196" s="13" t="s">
        <v>81</v>
      </c>
      <c r="AY196" s="177" t="s">
        <v>299</v>
      </c>
    </row>
    <row r="197" spans="2:65" s="14" customFormat="1">
      <c r="B197" s="183"/>
      <c r="D197" s="149" t="s">
        <v>1489</v>
      </c>
      <c r="E197" s="184" t="s">
        <v>1</v>
      </c>
      <c r="F197" s="185" t="s">
        <v>1496</v>
      </c>
      <c r="H197" s="186">
        <v>21</v>
      </c>
      <c r="I197" s="187"/>
      <c r="L197" s="183"/>
      <c r="M197" s="188"/>
      <c r="T197" s="189"/>
      <c r="AT197" s="184" t="s">
        <v>1489</v>
      </c>
      <c r="AU197" s="184" t="s">
        <v>90</v>
      </c>
      <c r="AV197" s="14" t="s">
        <v>318</v>
      </c>
      <c r="AW197" s="14" t="s">
        <v>36</v>
      </c>
      <c r="AX197" s="14" t="s">
        <v>88</v>
      </c>
      <c r="AY197" s="184" t="s">
        <v>299</v>
      </c>
    </row>
    <row r="198" spans="2:65" s="1" customFormat="1" ht="24.15" customHeight="1">
      <c r="B198" s="32"/>
      <c r="C198" s="158" t="s">
        <v>8</v>
      </c>
      <c r="D198" s="158" t="s">
        <v>340</v>
      </c>
      <c r="E198" s="159" t="s">
        <v>3941</v>
      </c>
      <c r="F198" s="160" t="s">
        <v>3942</v>
      </c>
      <c r="G198" s="161" t="s">
        <v>647</v>
      </c>
      <c r="H198" s="162">
        <v>23.1</v>
      </c>
      <c r="I198" s="163"/>
      <c r="J198" s="164">
        <f>ROUND(I198*H198,2)</f>
        <v>0</v>
      </c>
      <c r="K198" s="160" t="s">
        <v>3585</v>
      </c>
      <c r="L198" s="165"/>
      <c r="M198" s="166" t="s">
        <v>1</v>
      </c>
      <c r="N198" s="167" t="s">
        <v>46</v>
      </c>
      <c r="P198" s="145">
        <f>O198*H198</f>
        <v>0</v>
      </c>
      <c r="Q198" s="145">
        <v>5.0939999999999999E-2</v>
      </c>
      <c r="R198" s="145">
        <f>Q198*H198</f>
        <v>1.176714</v>
      </c>
      <c r="S198" s="145">
        <v>0</v>
      </c>
      <c r="T198" s="146">
        <f>S198*H198</f>
        <v>0</v>
      </c>
      <c r="AR198" s="147" t="s">
        <v>337</v>
      </c>
      <c r="AT198" s="147" t="s">
        <v>340</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4730</v>
      </c>
    </row>
    <row r="199" spans="2:65" s="12" customFormat="1">
      <c r="B199" s="170"/>
      <c r="D199" s="149" t="s">
        <v>1489</v>
      </c>
      <c r="E199" s="171" t="s">
        <v>1</v>
      </c>
      <c r="F199" s="172" t="s">
        <v>4708</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4731</v>
      </c>
      <c r="H200" s="179">
        <v>23.1</v>
      </c>
      <c r="I200" s="180"/>
      <c r="L200" s="176"/>
      <c r="M200" s="181"/>
      <c r="T200" s="182"/>
      <c r="AT200" s="177" t="s">
        <v>1489</v>
      </c>
      <c r="AU200" s="177" t="s">
        <v>90</v>
      </c>
      <c r="AV200" s="13" t="s">
        <v>90</v>
      </c>
      <c r="AW200" s="13" t="s">
        <v>36</v>
      </c>
      <c r="AX200" s="13" t="s">
        <v>81</v>
      </c>
      <c r="AY200" s="177" t="s">
        <v>299</v>
      </c>
    </row>
    <row r="201" spans="2:65" s="14" customFormat="1">
      <c r="B201" s="183"/>
      <c r="D201" s="149" t="s">
        <v>1489</v>
      </c>
      <c r="E201" s="184" t="s">
        <v>1</v>
      </c>
      <c r="F201" s="185" t="s">
        <v>1496</v>
      </c>
      <c r="H201" s="186">
        <v>23.1</v>
      </c>
      <c r="I201" s="187"/>
      <c r="L201" s="183"/>
      <c r="M201" s="188"/>
      <c r="T201" s="189"/>
      <c r="AT201" s="184" t="s">
        <v>1489</v>
      </c>
      <c r="AU201" s="184" t="s">
        <v>90</v>
      </c>
      <c r="AV201" s="14" t="s">
        <v>318</v>
      </c>
      <c r="AW201" s="14" t="s">
        <v>36</v>
      </c>
      <c r="AX201" s="14" t="s">
        <v>88</v>
      </c>
      <c r="AY201" s="184" t="s">
        <v>299</v>
      </c>
    </row>
    <row r="202" spans="2:65" s="1" customFormat="1" ht="21.75" customHeight="1">
      <c r="B202" s="32"/>
      <c r="C202" s="136" t="s">
        <v>362</v>
      </c>
      <c r="D202" s="136" t="s">
        <v>302</v>
      </c>
      <c r="E202" s="137" t="s">
        <v>3945</v>
      </c>
      <c r="F202" s="138" t="s">
        <v>3946</v>
      </c>
      <c r="G202" s="139" t="s">
        <v>375</v>
      </c>
      <c r="H202" s="140">
        <v>185.334</v>
      </c>
      <c r="I202" s="141"/>
      <c r="J202" s="142">
        <f>ROUND(I202*H202,2)</f>
        <v>0</v>
      </c>
      <c r="K202" s="138" t="s">
        <v>3585</v>
      </c>
      <c r="L202" s="32"/>
      <c r="M202" s="143" t="s">
        <v>1</v>
      </c>
      <c r="N202" s="144" t="s">
        <v>46</v>
      </c>
      <c r="P202" s="145">
        <f>O202*H202</f>
        <v>0</v>
      </c>
      <c r="Q202" s="145">
        <v>1.99E-3</v>
      </c>
      <c r="R202" s="145">
        <f>Q202*H202</f>
        <v>0.36881466000000002</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4732</v>
      </c>
    </row>
    <row r="203" spans="2:65" s="12" customFormat="1">
      <c r="B203" s="170"/>
      <c r="D203" s="149" t="s">
        <v>1489</v>
      </c>
      <c r="E203" s="171" t="s">
        <v>1</v>
      </c>
      <c r="F203" s="172" t="s">
        <v>4708</v>
      </c>
      <c r="H203" s="171" t="s">
        <v>1</v>
      </c>
      <c r="I203" s="173"/>
      <c r="L203" s="170"/>
      <c r="M203" s="174"/>
      <c r="T203" s="175"/>
      <c r="AT203" s="171" t="s">
        <v>1489</v>
      </c>
      <c r="AU203" s="171" t="s">
        <v>90</v>
      </c>
      <c r="AV203" s="12" t="s">
        <v>88</v>
      </c>
      <c r="AW203" s="12" t="s">
        <v>36</v>
      </c>
      <c r="AX203" s="12" t="s">
        <v>81</v>
      </c>
      <c r="AY203" s="171" t="s">
        <v>299</v>
      </c>
    </row>
    <row r="204" spans="2:65" s="12" customFormat="1">
      <c r="B204" s="170"/>
      <c r="D204" s="149" t="s">
        <v>1489</v>
      </c>
      <c r="E204" s="171" t="s">
        <v>1</v>
      </c>
      <c r="F204" s="172" t="s">
        <v>3914</v>
      </c>
      <c r="H204" s="171" t="s">
        <v>1</v>
      </c>
      <c r="I204" s="173"/>
      <c r="L204" s="170"/>
      <c r="M204" s="174"/>
      <c r="T204" s="175"/>
      <c r="AT204" s="171" t="s">
        <v>1489</v>
      </c>
      <c r="AU204" s="171" t="s">
        <v>90</v>
      </c>
      <c r="AV204" s="12" t="s">
        <v>88</v>
      </c>
      <c r="AW204" s="12" t="s">
        <v>36</v>
      </c>
      <c r="AX204" s="12" t="s">
        <v>81</v>
      </c>
      <c r="AY204" s="171" t="s">
        <v>299</v>
      </c>
    </row>
    <row r="205" spans="2:65" s="12" customFormat="1">
      <c r="B205" s="170"/>
      <c r="D205" s="149" t="s">
        <v>1489</v>
      </c>
      <c r="E205" s="171" t="s">
        <v>1</v>
      </c>
      <c r="F205" s="172" t="s">
        <v>3917</v>
      </c>
      <c r="H205" s="171" t="s">
        <v>1</v>
      </c>
      <c r="I205" s="173"/>
      <c r="L205" s="170"/>
      <c r="M205" s="174"/>
      <c r="T205" s="175"/>
      <c r="AT205" s="171" t="s">
        <v>1489</v>
      </c>
      <c r="AU205" s="171" t="s">
        <v>90</v>
      </c>
      <c r="AV205" s="12" t="s">
        <v>88</v>
      </c>
      <c r="AW205" s="12" t="s">
        <v>36</v>
      </c>
      <c r="AX205" s="12" t="s">
        <v>81</v>
      </c>
      <c r="AY205" s="171" t="s">
        <v>299</v>
      </c>
    </row>
    <row r="206" spans="2:65" s="13" customFormat="1" ht="20.399999999999999">
      <c r="B206" s="176"/>
      <c r="D206" s="149" t="s">
        <v>1489</v>
      </c>
      <c r="E206" s="177" t="s">
        <v>1</v>
      </c>
      <c r="F206" s="178" t="s">
        <v>4733</v>
      </c>
      <c r="H206" s="179">
        <v>66.278000000000006</v>
      </c>
      <c r="I206" s="180"/>
      <c r="L206" s="176"/>
      <c r="M206" s="181"/>
      <c r="T206" s="182"/>
      <c r="AT206" s="177" t="s">
        <v>1489</v>
      </c>
      <c r="AU206" s="177" t="s">
        <v>90</v>
      </c>
      <c r="AV206" s="13" t="s">
        <v>90</v>
      </c>
      <c r="AW206" s="13" t="s">
        <v>36</v>
      </c>
      <c r="AX206" s="13" t="s">
        <v>81</v>
      </c>
      <c r="AY206" s="177" t="s">
        <v>299</v>
      </c>
    </row>
    <row r="207" spans="2:65" s="13" customFormat="1" ht="20.399999999999999">
      <c r="B207" s="176"/>
      <c r="D207" s="149" t="s">
        <v>1489</v>
      </c>
      <c r="E207" s="177" t="s">
        <v>1</v>
      </c>
      <c r="F207" s="178" t="s">
        <v>4734</v>
      </c>
      <c r="H207" s="179">
        <v>50.828000000000003</v>
      </c>
      <c r="I207" s="180"/>
      <c r="L207" s="176"/>
      <c r="M207" s="181"/>
      <c r="T207" s="182"/>
      <c r="AT207" s="177" t="s">
        <v>1489</v>
      </c>
      <c r="AU207" s="177" t="s">
        <v>90</v>
      </c>
      <c r="AV207" s="13" t="s">
        <v>90</v>
      </c>
      <c r="AW207" s="13" t="s">
        <v>36</v>
      </c>
      <c r="AX207" s="13" t="s">
        <v>81</v>
      </c>
      <c r="AY207" s="177" t="s">
        <v>299</v>
      </c>
    </row>
    <row r="208" spans="2:65" s="12" customFormat="1">
      <c r="B208" s="170"/>
      <c r="D208" s="149" t="s">
        <v>1489</v>
      </c>
      <c r="E208" s="171" t="s">
        <v>1</v>
      </c>
      <c r="F208" s="172" t="s">
        <v>4347</v>
      </c>
      <c r="H208" s="171" t="s">
        <v>1</v>
      </c>
      <c r="I208" s="173"/>
      <c r="L208" s="170"/>
      <c r="M208" s="174"/>
      <c r="T208" s="175"/>
      <c r="AT208" s="171" t="s">
        <v>1489</v>
      </c>
      <c r="AU208" s="171" t="s">
        <v>90</v>
      </c>
      <c r="AV208" s="12" t="s">
        <v>88</v>
      </c>
      <c r="AW208" s="12" t="s">
        <v>36</v>
      </c>
      <c r="AX208" s="12" t="s">
        <v>81</v>
      </c>
      <c r="AY208" s="171" t="s">
        <v>299</v>
      </c>
    </row>
    <row r="209" spans="2:65" s="12" customFormat="1">
      <c r="B209" s="170"/>
      <c r="D209" s="149" t="s">
        <v>1489</v>
      </c>
      <c r="E209" s="171" t="s">
        <v>1</v>
      </c>
      <c r="F209" s="172" t="s">
        <v>3917</v>
      </c>
      <c r="H209" s="171" t="s">
        <v>1</v>
      </c>
      <c r="I209" s="173"/>
      <c r="L209" s="170"/>
      <c r="M209" s="174"/>
      <c r="T209" s="175"/>
      <c r="AT209" s="171" t="s">
        <v>1489</v>
      </c>
      <c r="AU209" s="171" t="s">
        <v>90</v>
      </c>
      <c r="AV209" s="12" t="s">
        <v>88</v>
      </c>
      <c r="AW209" s="12" t="s">
        <v>36</v>
      </c>
      <c r="AX209" s="12" t="s">
        <v>81</v>
      </c>
      <c r="AY209" s="171" t="s">
        <v>299</v>
      </c>
    </row>
    <row r="210" spans="2:65" s="13" customFormat="1" ht="30.6">
      <c r="B210" s="176"/>
      <c r="D210" s="149" t="s">
        <v>1489</v>
      </c>
      <c r="E210" s="177" t="s">
        <v>1</v>
      </c>
      <c r="F210" s="178" t="s">
        <v>4735</v>
      </c>
      <c r="H210" s="179">
        <v>68.227999999999994</v>
      </c>
      <c r="I210" s="180"/>
      <c r="L210" s="176"/>
      <c r="M210" s="181"/>
      <c r="T210" s="182"/>
      <c r="AT210" s="177" t="s">
        <v>1489</v>
      </c>
      <c r="AU210" s="177" t="s">
        <v>90</v>
      </c>
      <c r="AV210" s="13" t="s">
        <v>90</v>
      </c>
      <c r="AW210" s="13" t="s">
        <v>36</v>
      </c>
      <c r="AX210" s="13" t="s">
        <v>81</v>
      </c>
      <c r="AY210" s="177" t="s">
        <v>299</v>
      </c>
    </row>
    <row r="211" spans="2:65" s="15" customFormat="1">
      <c r="B211" s="190"/>
      <c r="D211" s="149" t="s">
        <v>1489</v>
      </c>
      <c r="E211" s="191" t="s">
        <v>1</v>
      </c>
      <c r="F211" s="192" t="s">
        <v>1549</v>
      </c>
      <c r="H211" s="193">
        <v>185.334</v>
      </c>
      <c r="I211" s="194"/>
      <c r="L211" s="190"/>
      <c r="M211" s="195"/>
      <c r="T211" s="196"/>
      <c r="AT211" s="191" t="s">
        <v>1489</v>
      </c>
      <c r="AU211" s="191" t="s">
        <v>90</v>
      </c>
      <c r="AV211" s="15" t="s">
        <v>298</v>
      </c>
      <c r="AW211" s="15" t="s">
        <v>36</v>
      </c>
      <c r="AX211" s="15" t="s">
        <v>81</v>
      </c>
      <c r="AY211" s="191" t="s">
        <v>299</v>
      </c>
    </row>
    <row r="212" spans="2:65" s="14" customFormat="1">
      <c r="B212" s="183"/>
      <c r="D212" s="149" t="s">
        <v>1489</v>
      </c>
      <c r="E212" s="184" t="s">
        <v>1</v>
      </c>
      <c r="F212" s="185" t="s">
        <v>1496</v>
      </c>
      <c r="H212" s="186">
        <v>185.334</v>
      </c>
      <c r="I212" s="187"/>
      <c r="L212" s="183"/>
      <c r="M212" s="188"/>
      <c r="T212" s="189"/>
      <c r="AT212" s="184" t="s">
        <v>1489</v>
      </c>
      <c r="AU212" s="184" t="s">
        <v>90</v>
      </c>
      <c r="AV212" s="14" t="s">
        <v>318</v>
      </c>
      <c r="AW212" s="14" t="s">
        <v>36</v>
      </c>
      <c r="AX212" s="14" t="s">
        <v>88</v>
      </c>
      <c r="AY212" s="184" t="s">
        <v>299</v>
      </c>
    </row>
    <row r="213" spans="2:65" s="1" customFormat="1" ht="24.15" customHeight="1">
      <c r="B213" s="32"/>
      <c r="C213" s="136" t="s">
        <v>367</v>
      </c>
      <c r="D213" s="136" t="s">
        <v>302</v>
      </c>
      <c r="E213" s="137" t="s">
        <v>3960</v>
      </c>
      <c r="F213" s="138" t="s">
        <v>3961</v>
      </c>
      <c r="G213" s="139" t="s">
        <v>375</v>
      </c>
      <c r="H213" s="140">
        <v>185.334</v>
      </c>
      <c r="I213" s="141"/>
      <c r="J213" s="142">
        <f>ROUND(I213*H213,2)</f>
        <v>0</v>
      </c>
      <c r="K213" s="138" t="s">
        <v>3585</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4736</v>
      </c>
    </row>
    <row r="214" spans="2:65" s="13" customFormat="1">
      <c r="B214" s="176"/>
      <c r="D214" s="149" t="s">
        <v>1489</v>
      </c>
      <c r="E214" s="177" t="s">
        <v>1</v>
      </c>
      <c r="F214" s="178" t="s">
        <v>4737</v>
      </c>
      <c r="H214" s="179">
        <v>185.334</v>
      </c>
      <c r="I214" s="180"/>
      <c r="L214" s="176"/>
      <c r="M214" s="181"/>
      <c r="T214" s="182"/>
      <c r="AT214" s="177" t="s">
        <v>1489</v>
      </c>
      <c r="AU214" s="177" t="s">
        <v>90</v>
      </c>
      <c r="AV214" s="13" t="s">
        <v>90</v>
      </c>
      <c r="AW214" s="13" t="s">
        <v>36</v>
      </c>
      <c r="AX214" s="13" t="s">
        <v>88</v>
      </c>
      <c r="AY214" s="177" t="s">
        <v>299</v>
      </c>
    </row>
    <row r="215" spans="2:65" s="1" customFormat="1" ht="37.950000000000003" customHeight="1">
      <c r="B215" s="32"/>
      <c r="C215" s="136" t="s">
        <v>372</v>
      </c>
      <c r="D215" s="136" t="s">
        <v>302</v>
      </c>
      <c r="E215" s="137" t="s">
        <v>1608</v>
      </c>
      <c r="F215" s="138" t="s">
        <v>1609</v>
      </c>
      <c r="G215" s="139" t="s">
        <v>1520</v>
      </c>
      <c r="H215" s="140">
        <v>61.293999999999997</v>
      </c>
      <c r="I215" s="141"/>
      <c r="J215" s="142">
        <f>ROUND(I215*H215,2)</f>
        <v>0</v>
      </c>
      <c r="K215" s="138" t="s">
        <v>3585</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4738</v>
      </c>
    </row>
    <row r="216" spans="2:65" s="12" customFormat="1">
      <c r="B216" s="170"/>
      <c r="D216" s="149" t="s">
        <v>1489</v>
      </c>
      <c r="E216" s="171" t="s">
        <v>1</v>
      </c>
      <c r="F216" s="172" t="s">
        <v>4394</v>
      </c>
      <c r="H216" s="171" t="s">
        <v>1</v>
      </c>
      <c r="I216" s="173"/>
      <c r="L216" s="170"/>
      <c r="M216" s="174"/>
      <c r="T216" s="175"/>
      <c r="AT216" s="171" t="s">
        <v>1489</v>
      </c>
      <c r="AU216" s="171" t="s">
        <v>90</v>
      </c>
      <c r="AV216" s="12" t="s">
        <v>88</v>
      </c>
      <c r="AW216" s="12" t="s">
        <v>36</v>
      </c>
      <c r="AX216" s="12" t="s">
        <v>81</v>
      </c>
      <c r="AY216" s="171" t="s">
        <v>299</v>
      </c>
    </row>
    <row r="217" spans="2:65" s="13" customFormat="1" ht="30.6">
      <c r="B217" s="176"/>
      <c r="D217" s="149" t="s">
        <v>1489</v>
      </c>
      <c r="E217" s="177" t="s">
        <v>1</v>
      </c>
      <c r="F217" s="178" t="s">
        <v>4739</v>
      </c>
      <c r="H217" s="179">
        <v>13.555999999999999</v>
      </c>
      <c r="I217" s="180"/>
      <c r="L217" s="176"/>
      <c r="M217" s="181"/>
      <c r="T217" s="182"/>
      <c r="AT217" s="177" t="s">
        <v>1489</v>
      </c>
      <c r="AU217" s="177" t="s">
        <v>90</v>
      </c>
      <c r="AV217" s="13" t="s">
        <v>90</v>
      </c>
      <c r="AW217" s="13" t="s">
        <v>36</v>
      </c>
      <c r="AX217" s="13" t="s">
        <v>81</v>
      </c>
      <c r="AY217" s="177" t="s">
        <v>299</v>
      </c>
    </row>
    <row r="218" spans="2:65" s="15" customFormat="1">
      <c r="B218" s="190"/>
      <c r="D218" s="149" t="s">
        <v>1489</v>
      </c>
      <c r="E218" s="191" t="s">
        <v>1</v>
      </c>
      <c r="F218" s="192" t="s">
        <v>1549</v>
      </c>
      <c r="H218" s="193">
        <v>13.555999999999999</v>
      </c>
      <c r="I218" s="194"/>
      <c r="L218" s="190"/>
      <c r="M218" s="195"/>
      <c r="T218" s="196"/>
      <c r="AT218" s="191" t="s">
        <v>1489</v>
      </c>
      <c r="AU218" s="191" t="s">
        <v>90</v>
      </c>
      <c r="AV218" s="15" t="s">
        <v>298</v>
      </c>
      <c r="AW218" s="15" t="s">
        <v>36</v>
      </c>
      <c r="AX218" s="15" t="s">
        <v>81</v>
      </c>
      <c r="AY218" s="191" t="s">
        <v>299</v>
      </c>
    </row>
    <row r="219" spans="2:65" s="12" customFormat="1">
      <c r="B219" s="170"/>
      <c r="D219" s="149" t="s">
        <v>1489</v>
      </c>
      <c r="E219" s="171" t="s">
        <v>1</v>
      </c>
      <c r="F219" s="172" t="s">
        <v>3965</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4740</v>
      </c>
      <c r="H220" s="179">
        <v>54.66</v>
      </c>
      <c r="I220" s="180"/>
      <c r="L220" s="176"/>
      <c r="M220" s="181"/>
      <c r="T220" s="182"/>
      <c r="AT220" s="177" t="s">
        <v>1489</v>
      </c>
      <c r="AU220" s="177" t="s">
        <v>90</v>
      </c>
      <c r="AV220" s="13" t="s">
        <v>90</v>
      </c>
      <c r="AW220" s="13" t="s">
        <v>36</v>
      </c>
      <c r="AX220" s="13" t="s">
        <v>81</v>
      </c>
      <c r="AY220" s="177" t="s">
        <v>299</v>
      </c>
    </row>
    <row r="221" spans="2:65" s="15" customFormat="1">
      <c r="B221" s="190"/>
      <c r="D221" s="149" t="s">
        <v>1489</v>
      </c>
      <c r="E221" s="191" t="s">
        <v>1</v>
      </c>
      <c r="F221" s="192" t="s">
        <v>1549</v>
      </c>
      <c r="H221" s="193">
        <v>54.66</v>
      </c>
      <c r="I221" s="194"/>
      <c r="L221" s="190"/>
      <c r="M221" s="195"/>
      <c r="T221" s="196"/>
      <c r="AT221" s="191" t="s">
        <v>1489</v>
      </c>
      <c r="AU221" s="191" t="s">
        <v>90</v>
      </c>
      <c r="AV221" s="15" t="s">
        <v>298</v>
      </c>
      <c r="AW221" s="15" t="s">
        <v>36</v>
      </c>
      <c r="AX221" s="15" t="s">
        <v>81</v>
      </c>
      <c r="AY221" s="191" t="s">
        <v>299</v>
      </c>
    </row>
    <row r="222" spans="2:65" s="12" customFormat="1" ht="20.399999999999999">
      <c r="B222" s="170"/>
      <c r="D222" s="149" t="s">
        <v>1489</v>
      </c>
      <c r="E222" s="171" t="s">
        <v>1</v>
      </c>
      <c r="F222" s="172" t="s">
        <v>4741</v>
      </c>
      <c r="H222" s="171" t="s">
        <v>1</v>
      </c>
      <c r="I222" s="173"/>
      <c r="L222" s="170"/>
      <c r="M222" s="174"/>
      <c r="T222" s="175"/>
      <c r="AT222" s="171" t="s">
        <v>1489</v>
      </c>
      <c r="AU222" s="171" t="s">
        <v>90</v>
      </c>
      <c r="AV222" s="12" t="s">
        <v>88</v>
      </c>
      <c r="AW222" s="12" t="s">
        <v>36</v>
      </c>
      <c r="AX222" s="12" t="s">
        <v>81</v>
      </c>
      <c r="AY222" s="171" t="s">
        <v>299</v>
      </c>
    </row>
    <row r="223" spans="2:65" s="13" customFormat="1">
      <c r="B223" s="176"/>
      <c r="D223" s="149" t="s">
        <v>1489</v>
      </c>
      <c r="E223" s="177" t="s">
        <v>1</v>
      </c>
      <c r="F223" s="178" t="s">
        <v>4742</v>
      </c>
      <c r="H223" s="179">
        <v>17.091000000000001</v>
      </c>
      <c r="I223" s="180"/>
      <c r="L223" s="176"/>
      <c r="M223" s="181"/>
      <c r="T223" s="182"/>
      <c r="AT223" s="177" t="s">
        <v>1489</v>
      </c>
      <c r="AU223" s="177" t="s">
        <v>90</v>
      </c>
      <c r="AV223" s="13" t="s">
        <v>90</v>
      </c>
      <c r="AW223" s="13" t="s">
        <v>36</v>
      </c>
      <c r="AX223" s="13" t="s">
        <v>81</v>
      </c>
      <c r="AY223" s="177" t="s">
        <v>299</v>
      </c>
    </row>
    <row r="224" spans="2:65" s="15" customFormat="1">
      <c r="B224" s="190"/>
      <c r="D224" s="149" t="s">
        <v>1489</v>
      </c>
      <c r="E224" s="191" t="s">
        <v>1</v>
      </c>
      <c r="F224" s="192" t="s">
        <v>1549</v>
      </c>
      <c r="H224" s="193">
        <v>17.091000000000001</v>
      </c>
      <c r="I224" s="194"/>
      <c r="L224" s="190"/>
      <c r="M224" s="195"/>
      <c r="T224" s="196"/>
      <c r="AT224" s="191" t="s">
        <v>1489</v>
      </c>
      <c r="AU224" s="191" t="s">
        <v>90</v>
      </c>
      <c r="AV224" s="15" t="s">
        <v>298</v>
      </c>
      <c r="AW224" s="15" t="s">
        <v>36</v>
      </c>
      <c r="AX224" s="15" t="s">
        <v>81</v>
      </c>
      <c r="AY224" s="191" t="s">
        <v>299</v>
      </c>
    </row>
    <row r="225" spans="2:65" s="12" customFormat="1">
      <c r="B225" s="170"/>
      <c r="D225" s="149" t="s">
        <v>1489</v>
      </c>
      <c r="E225" s="171" t="s">
        <v>1</v>
      </c>
      <c r="F225" s="172" t="s">
        <v>3969</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4743</v>
      </c>
      <c r="H226" s="179">
        <v>61.293999999999997</v>
      </c>
      <c r="I226" s="180"/>
      <c r="L226" s="176"/>
      <c r="M226" s="181"/>
      <c r="T226" s="182"/>
      <c r="AT226" s="177" t="s">
        <v>1489</v>
      </c>
      <c r="AU226" s="177" t="s">
        <v>90</v>
      </c>
      <c r="AV226" s="13" t="s">
        <v>90</v>
      </c>
      <c r="AW226" s="13" t="s">
        <v>36</v>
      </c>
      <c r="AX226" s="13" t="s">
        <v>81</v>
      </c>
      <c r="AY226" s="177" t="s">
        <v>299</v>
      </c>
    </row>
    <row r="227" spans="2:65" s="15" customFormat="1">
      <c r="B227" s="190"/>
      <c r="D227" s="149" t="s">
        <v>1489</v>
      </c>
      <c r="E227" s="191" t="s">
        <v>1</v>
      </c>
      <c r="F227" s="192" t="s">
        <v>1549</v>
      </c>
      <c r="H227" s="193">
        <v>61.293999999999997</v>
      </c>
      <c r="I227" s="194"/>
      <c r="L227" s="190"/>
      <c r="M227" s="195"/>
      <c r="T227" s="196"/>
      <c r="AT227" s="191" t="s">
        <v>1489</v>
      </c>
      <c r="AU227" s="191" t="s">
        <v>90</v>
      </c>
      <c r="AV227" s="15" t="s">
        <v>298</v>
      </c>
      <c r="AW227" s="15" t="s">
        <v>36</v>
      </c>
      <c r="AX227" s="15" t="s">
        <v>88</v>
      </c>
      <c r="AY227" s="191" t="s">
        <v>299</v>
      </c>
    </row>
    <row r="228" spans="2:65" s="1" customFormat="1" ht="37.950000000000003" customHeight="1">
      <c r="B228" s="32"/>
      <c r="C228" s="136" t="s">
        <v>378</v>
      </c>
      <c r="D228" s="136" t="s">
        <v>302</v>
      </c>
      <c r="E228" s="137" t="s">
        <v>1613</v>
      </c>
      <c r="F228" s="138" t="s">
        <v>1614</v>
      </c>
      <c r="G228" s="139" t="s">
        <v>1520</v>
      </c>
      <c r="H228" s="140">
        <v>130.25200000000001</v>
      </c>
      <c r="I228" s="141"/>
      <c r="J228" s="142">
        <f>ROUND(I228*H228,2)</f>
        <v>0</v>
      </c>
      <c r="K228" s="138" t="s">
        <v>3585</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4744</v>
      </c>
    </row>
    <row r="229" spans="2:65" s="12" customFormat="1">
      <c r="B229" s="170"/>
      <c r="D229" s="149" t="s">
        <v>1489</v>
      </c>
      <c r="E229" s="171" t="s">
        <v>1</v>
      </c>
      <c r="F229" s="172" t="s">
        <v>4394</v>
      </c>
      <c r="H229" s="171" t="s">
        <v>1</v>
      </c>
      <c r="I229" s="173"/>
      <c r="L229" s="170"/>
      <c r="M229" s="174"/>
      <c r="T229" s="175"/>
      <c r="AT229" s="171" t="s">
        <v>1489</v>
      </c>
      <c r="AU229" s="171" t="s">
        <v>90</v>
      </c>
      <c r="AV229" s="12" t="s">
        <v>88</v>
      </c>
      <c r="AW229" s="12" t="s">
        <v>36</v>
      </c>
      <c r="AX229" s="12" t="s">
        <v>81</v>
      </c>
      <c r="AY229" s="171" t="s">
        <v>299</v>
      </c>
    </row>
    <row r="230" spans="2:65" s="13" customFormat="1" ht="30.6">
      <c r="B230" s="176"/>
      <c r="D230" s="149" t="s">
        <v>1489</v>
      </c>
      <c r="E230" s="177" t="s">
        <v>1</v>
      </c>
      <c r="F230" s="178" t="s">
        <v>4745</v>
      </c>
      <c r="H230" s="179">
        <v>28.806999999999999</v>
      </c>
      <c r="I230" s="180"/>
      <c r="L230" s="176"/>
      <c r="M230" s="181"/>
      <c r="T230" s="182"/>
      <c r="AT230" s="177" t="s">
        <v>1489</v>
      </c>
      <c r="AU230" s="177" t="s">
        <v>90</v>
      </c>
      <c r="AV230" s="13" t="s">
        <v>90</v>
      </c>
      <c r="AW230" s="13" t="s">
        <v>36</v>
      </c>
      <c r="AX230" s="13" t="s">
        <v>81</v>
      </c>
      <c r="AY230" s="177" t="s">
        <v>299</v>
      </c>
    </row>
    <row r="231" spans="2:65" s="15" customFormat="1">
      <c r="B231" s="190"/>
      <c r="D231" s="149" t="s">
        <v>1489</v>
      </c>
      <c r="E231" s="191" t="s">
        <v>1</v>
      </c>
      <c r="F231" s="192" t="s">
        <v>1549</v>
      </c>
      <c r="H231" s="193">
        <v>28.806999999999999</v>
      </c>
      <c r="I231" s="194"/>
      <c r="L231" s="190"/>
      <c r="M231" s="195"/>
      <c r="T231" s="196"/>
      <c r="AT231" s="191" t="s">
        <v>1489</v>
      </c>
      <c r="AU231" s="191" t="s">
        <v>90</v>
      </c>
      <c r="AV231" s="15" t="s">
        <v>298</v>
      </c>
      <c r="AW231" s="15" t="s">
        <v>36</v>
      </c>
      <c r="AX231" s="15" t="s">
        <v>81</v>
      </c>
      <c r="AY231" s="191" t="s">
        <v>299</v>
      </c>
    </row>
    <row r="232" spans="2:65" s="12" customFormat="1">
      <c r="B232" s="170"/>
      <c r="D232" s="149" t="s">
        <v>1489</v>
      </c>
      <c r="E232" s="171" t="s">
        <v>1</v>
      </c>
      <c r="F232" s="172" t="s">
        <v>3965</v>
      </c>
      <c r="H232" s="171" t="s">
        <v>1</v>
      </c>
      <c r="I232" s="173"/>
      <c r="L232" s="170"/>
      <c r="M232" s="174"/>
      <c r="T232" s="175"/>
      <c r="AT232" s="171" t="s">
        <v>1489</v>
      </c>
      <c r="AU232" s="171" t="s">
        <v>90</v>
      </c>
      <c r="AV232" s="12" t="s">
        <v>88</v>
      </c>
      <c r="AW232" s="12" t="s">
        <v>36</v>
      </c>
      <c r="AX232" s="12" t="s">
        <v>81</v>
      </c>
      <c r="AY232" s="171" t="s">
        <v>299</v>
      </c>
    </row>
    <row r="233" spans="2:65" s="13" customFormat="1">
      <c r="B233" s="176"/>
      <c r="D233" s="149" t="s">
        <v>1489</v>
      </c>
      <c r="E233" s="177" t="s">
        <v>1</v>
      </c>
      <c r="F233" s="178" t="s">
        <v>4740</v>
      </c>
      <c r="H233" s="179">
        <v>54.66</v>
      </c>
      <c r="I233" s="180"/>
      <c r="L233" s="176"/>
      <c r="M233" s="181"/>
      <c r="T233" s="182"/>
      <c r="AT233" s="177" t="s">
        <v>1489</v>
      </c>
      <c r="AU233" s="177" t="s">
        <v>90</v>
      </c>
      <c r="AV233" s="13" t="s">
        <v>90</v>
      </c>
      <c r="AW233" s="13" t="s">
        <v>36</v>
      </c>
      <c r="AX233" s="13" t="s">
        <v>81</v>
      </c>
      <c r="AY233" s="177" t="s">
        <v>299</v>
      </c>
    </row>
    <row r="234" spans="2:65" s="15" customFormat="1">
      <c r="B234" s="190"/>
      <c r="D234" s="149" t="s">
        <v>1489</v>
      </c>
      <c r="E234" s="191" t="s">
        <v>1</v>
      </c>
      <c r="F234" s="192" t="s">
        <v>1549</v>
      </c>
      <c r="H234" s="193">
        <v>54.66</v>
      </c>
      <c r="I234" s="194"/>
      <c r="L234" s="190"/>
      <c r="M234" s="195"/>
      <c r="T234" s="196"/>
      <c r="AT234" s="191" t="s">
        <v>1489</v>
      </c>
      <c r="AU234" s="191" t="s">
        <v>90</v>
      </c>
      <c r="AV234" s="15" t="s">
        <v>298</v>
      </c>
      <c r="AW234" s="15" t="s">
        <v>36</v>
      </c>
      <c r="AX234" s="15" t="s">
        <v>81</v>
      </c>
      <c r="AY234" s="191" t="s">
        <v>299</v>
      </c>
    </row>
    <row r="235" spans="2:65" s="12" customFormat="1" ht="20.399999999999999">
      <c r="B235" s="170"/>
      <c r="D235" s="149" t="s">
        <v>1489</v>
      </c>
      <c r="E235" s="171" t="s">
        <v>1</v>
      </c>
      <c r="F235" s="172" t="s">
        <v>4746</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4747</v>
      </c>
      <c r="H236" s="179">
        <v>36.319000000000003</v>
      </c>
      <c r="I236" s="180"/>
      <c r="L236" s="176"/>
      <c r="M236" s="181"/>
      <c r="T236" s="182"/>
      <c r="AT236" s="177" t="s">
        <v>1489</v>
      </c>
      <c r="AU236" s="177" t="s">
        <v>90</v>
      </c>
      <c r="AV236" s="13" t="s">
        <v>90</v>
      </c>
      <c r="AW236" s="13" t="s">
        <v>36</v>
      </c>
      <c r="AX236" s="13" t="s">
        <v>81</v>
      </c>
      <c r="AY236" s="177" t="s">
        <v>299</v>
      </c>
    </row>
    <row r="237" spans="2:65" s="15" customFormat="1">
      <c r="B237" s="190"/>
      <c r="D237" s="149" t="s">
        <v>1489</v>
      </c>
      <c r="E237" s="191" t="s">
        <v>1</v>
      </c>
      <c r="F237" s="192" t="s">
        <v>1549</v>
      </c>
      <c r="H237" s="193">
        <v>36.319000000000003</v>
      </c>
      <c r="I237" s="194"/>
      <c r="L237" s="190"/>
      <c r="M237" s="195"/>
      <c r="T237" s="196"/>
      <c r="AT237" s="191" t="s">
        <v>1489</v>
      </c>
      <c r="AU237" s="191" t="s">
        <v>90</v>
      </c>
      <c r="AV237" s="15" t="s">
        <v>298</v>
      </c>
      <c r="AW237" s="15" t="s">
        <v>36</v>
      </c>
      <c r="AX237" s="15" t="s">
        <v>81</v>
      </c>
      <c r="AY237" s="191" t="s">
        <v>299</v>
      </c>
    </row>
    <row r="238" spans="2:65" s="12" customFormat="1">
      <c r="B238" s="170"/>
      <c r="D238" s="149" t="s">
        <v>1489</v>
      </c>
      <c r="E238" s="171" t="s">
        <v>1</v>
      </c>
      <c r="F238" s="172" t="s">
        <v>3969</v>
      </c>
      <c r="H238" s="171" t="s">
        <v>1</v>
      </c>
      <c r="I238" s="173"/>
      <c r="L238" s="170"/>
      <c r="M238" s="174"/>
      <c r="T238" s="175"/>
      <c r="AT238" s="171" t="s">
        <v>1489</v>
      </c>
      <c r="AU238" s="171" t="s">
        <v>90</v>
      </c>
      <c r="AV238" s="12" t="s">
        <v>88</v>
      </c>
      <c r="AW238" s="12" t="s">
        <v>36</v>
      </c>
      <c r="AX238" s="12" t="s">
        <v>81</v>
      </c>
      <c r="AY238" s="171" t="s">
        <v>299</v>
      </c>
    </row>
    <row r="239" spans="2:65" s="13" customFormat="1">
      <c r="B239" s="176"/>
      <c r="D239" s="149" t="s">
        <v>1489</v>
      </c>
      <c r="E239" s="177" t="s">
        <v>1</v>
      </c>
      <c r="F239" s="178" t="s">
        <v>4748</v>
      </c>
      <c r="H239" s="179">
        <v>130.25200000000001</v>
      </c>
      <c r="I239" s="180"/>
      <c r="L239" s="176"/>
      <c r="M239" s="181"/>
      <c r="T239" s="182"/>
      <c r="AT239" s="177" t="s">
        <v>1489</v>
      </c>
      <c r="AU239" s="177" t="s">
        <v>90</v>
      </c>
      <c r="AV239" s="13" t="s">
        <v>90</v>
      </c>
      <c r="AW239" s="13" t="s">
        <v>36</v>
      </c>
      <c r="AX239" s="13" t="s">
        <v>81</v>
      </c>
      <c r="AY239" s="177" t="s">
        <v>299</v>
      </c>
    </row>
    <row r="240" spans="2:65" s="15" customFormat="1">
      <c r="B240" s="190"/>
      <c r="D240" s="149" t="s">
        <v>1489</v>
      </c>
      <c r="E240" s="191" t="s">
        <v>1</v>
      </c>
      <c r="F240" s="192" t="s">
        <v>1549</v>
      </c>
      <c r="H240" s="193">
        <v>130.25200000000001</v>
      </c>
      <c r="I240" s="194"/>
      <c r="L240" s="190"/>
      <c r="M240" s="195"/>
      <c r="T240" s="196"/>
      <c r="AT240" s="191" t="s">
        <v>1489</v>
      </c>
      <c r="AU240" s="191" t="s">
        <v>90</v>
      </c>
      <c r="AV240" s="15" t="s">
        <v>298</v>
      </c>
      <c r="AW240" s="15" t="s">
        <v>36</v>
      </c>
      <c r="AX240" s="15" t="s">
        <v>88</v>
      </c>
      <c r="AY240" s="191" t="s">
        <v>299</v>
      </c>
    </row>
    <row r="241" spans="2:65" s="1" customFormat="1" ht="37.950000000000003" customHeight="1">
      <c r="B241" s="32"/>
      <c r="C241" s="136" t="s">
        <v>384</v>
      </c>
      <c r="D241" s="136" t="s">
        <v>302</v>
      </c>
      <c r="E241" s="137" t="s">
        <v>3395</v>
      </c>
      <c r="F241" s="138" t="s">
        <v>3396</v>
      </c>
      <c r="G241" s="139" t="s">
        <v>1520</v>
      </c>
      <c r="H241" s="140">
        <v>17.091999999999999</v>
      </c>
      <c r="I241" s="141"/>
      <c r="J241" s="142">
        <f>ROUND(I241*H241,2)</f>
        <v>0</v>
      </c>
      <c r="K241" s="138" t="s">
        <v>3585</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4749</v>
      </c>
    </row>
    <row r="242" spans="2:65" s="12" customFormat="1">
      <c r="B242" s="170"/>
      <c r="D242" s="149" t="s">
        <v>1489</v>
      </c>
      <c r="E242" s="171" t="s">
        <v>1</v>
      </c>
      <c r="F242" s="172" t="s">
        <v>3976</v>
      </c>
      <c r="H242" s="171" t="s">
        <v>1</v>
      </c>
      <c r="I242" s="173"/>
      <c r="L242" s="170"/>
      <c r="M242" s="174"/>
      <c r="T242" s="175"/>
      <c r="AT242" s="171" t="s">
        <v>1489</v>
      </c>
      <c r="AU242" s="171" t="s">
        <v>90</v>
      </c>
      <c r="AV242" s="12" t="s">
        <v>88</v>
      </c>
      <c r="AW242" s="12" t="s">
        <v>36</v>
      </c>
      <c r="AX242" s="12" t="s">
        <v>81</v>
      </c>
      <c r="AY242" s="171" t="s">
        <v>299</v>
      </c>
    </row>
    <row r="243" spans="2:65" s="13" customFormat="1">
      <c r="B243" s="176"/>
      <c r="D243" s="149" t="s">
        <v>1489</v>
      </c>
      <c r="E243" s="177" t="s">
        <v>1</v>
      </c>
      <c r="F243" s="178" t="s">
        <v>4750</v>
      </c>
      <c r="H243" s="179">
        <v>47.738999999999997</v>
      </c>
      <c r="I243" s="180"/>
      <c r="L243" s="176"/>
      <c r="M243" s="181"/>
      <c r="T243" s="182"/>
      <c r="AT243" s="177" t="s">
        <v>1489</v>
      </c>
      <c r="AU243" s="177" t="s">
        <v>90</v>
      </c>
      <c r="AV243" s="13" t="s">
        <v>90</v>
      </c>
      <c r="AW243" s="13" t="s">
        <v>36</v>
      </c>
      <c r="AX243" s="13" t="s">
        <v>81</v>
      </c>
      <c r="AY243" s="177" t="s">
        <v>299</v>
      </c>
    </row>
    <row r="244" spans="2:65" s="12" customFormat="1">
      <c r="B244" s="170"/>
      <c r="D244" s="149" t="s">
        <v>1489</v>
      </c>
      <c r="E244" s="171" t="s">
        <v>1</v>
      </c>
      <c r="F244" s="172" t="s">
        <v>3978</v>
      </c>
      <c r="H244" s="171" t="s">
        <v>1</v>
      </c>
      <c r="I244" s="173"/>
      <c r="L244" s="170"/>
      <c r="M244" s="174"/>
      <c r="T244" s="175"/>
      <c r="AT244" s="171" t="s">
        <v>1489</v>
      </c>
      <c r="AU244" s="171" t="s">
        <v>90</v>
      </c>
      <c r="AV244" s="12" t="s">
        <v>88</v>
      </c>
      <c r="AW244" s="12" t="s">
        <v>36</v>
      </c>
      <c r="AX244" s="12" t="s">
        <v>81</v>
      </c>
      <c r="AY244" s="171" t="s">
        <v>299</v>
      </c>
    </row>
    <row r="245" spans="2:65" s="13" customFormat="1">
      <c r="B245" s="176"/>
      <c r="D245" s="149" t="s">
        <v>1489</v>
      </c>
      <c r="E245" s="177" t="s">
        <v>1</v>
      </c>
      <c r="F245" s="178" t="s">
        <v>4751</v>
      </c>
      <c r="H245" s="179">
        <v>-30.646999999999998</v>
      </c>
      <c r="I245" s="180"/>
      <c r="L245" s="176"/>
      <c r="M245" s="181"/>
      <c r="T245" s="182"/>
      <c r="AT245" s="177" t="s">
        <v>1489</v>
      </c>
      <c r="AU245" s="177" t="s">
        <v>90</v>
      </c>
      <c r="AV245" s="13" t="s">
        <v>90</v>
      </c>
      <c r="AW245" s="13" t="s">
        <v>36</v>
      </c>
      <c r="AX245" s="13" t="s">
        <v>81</v>
      </c>
      <c r="AY245" s="177" t="s">
        <v>299</v>
      </c>
    </row>
    <row r="246" spans="2:65" s="14" customFormat="1">
      <c r="B246" s="183"/>
      <c r="D246" s="149" t="s">
        <v>1489</v>
      </c>
      <c r="E246" s="184" t="s">
        <v>1</v>
      </c>
      <c r="F246" s="185" t="s">
        <v>1496</v>
      </c>
      <c r="H246" s="186">
        <v>17.091999999999999</v>
      </c>
      <c r="I246" s="187"/>
      <c r="L246" s="183"/>
      <c r="M246" s="188"/>
      <c r="T246" s="189"/>
      <c r="AT246" s="184" t="s">
        <v>1489</v>
      </c>
      <c r="AU246" s="184" t="s">
        <v>90</v>
      </c>
      <c r="AV246" s="14" t="s">
        <v>318</v>
      </c>
      <c r="AW246" s="14" t="s">
        <v>36</v>
      </c>
      <c r="AX246" s="14" t="s">
        <v>88</v>
      </c>
      <c r="AY246" s="184" t="s">
        <v>299</v>
      </c>
    </row>
    <row r="247" spans="2:65" s="1" customFormat="1" ht="37.950000000000003" customHeight="1">
      <c r="B247" s="32"/>
      <c r="C247" s="136" t="s">
        <v>389</v>
      </c>
      <c r="D247" s="136" t="s">
        <v>302</v>
      </c>
      <c r="E247" s="137" t="s">
        <v>3399</v>
      </c>
      <c r="F247" s="138" t="s">
        <v>3400</v>
      </c>
      <c r="G247" s="139" t="s">
        <v>1520</v>
      </c>
      <c r="H247" s="140">
        <v>119.64400000000001</v>
      </c>
      <c r="I247" s="141"/>
      <c r="J247" s="142">
        <f>ROUND(I247*H247,2)</f>
        <v>0</v>
      </c>
      <c r="K247" s="138" t="s">
        <v>3585</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4752</v>
      </c>
    </row>
    <row r="248" spans="2:65" s="12" customFormat="1">
      <c r="B248" s="170"/>
      <c r="D248" s="149" t="s">
        <v>1489</v>
      </c>
      <c r="E248" s="171" t="s">
        <v>1</v>
      </c>
      <c r="F248" s="172" t="s">
        <v>3981</v>
      </c>
      <c r="H248" s="171" t="s">
        <v>1</v>
      </c>
      <c r="I248" s="173"/>
      <c r="L248" s="170"/>
      <c r="M248" s="174"/>
      <c r="T248" s="175"/>
      <c r="AT248" s="171" t="s">
        <v>1489</v>
      </c>
      <c r="AU248" s="171" t="s">
        <v>90</v>
      </c>
      <c r="AV248" s="12" t="s">
        <v>88</v>
      </c>
      <c r="AW248" s="12" t="s">
        <v>36</v>
      </c>
      <c r="AX248" s="12" t="s">
        <v>81</v>
      </c>
      <c r="AY248" s="171" t="s">
        <v>299</v>
      </c>
    </row>
    <row r="249" spans="2:65" s="13" customFormat="1">
      <c r="B249" s="176"/>
      <c r="D249" s="149" t="s">
        <v>1489</v>
      </c>
      <c r="E249" s="177" t="s">
        <v>1</v>
      </c>
      <c r="F249" s="178" t="s">
        <v>4753</v>
      </c>
      <c r="H249" s="179">
        <v>119.64400000000001</v>
      </c>
      <c r="I249" s="180"/>
      <c r="L249" s="176"/>
      <c r="M249" s="181"/>
      <c r="T249" s="182"/>
      <c r="AT249" s="177" t="s">
        <v>1489</v>
      </c>
      <c r="AU249" s="177" t="s">
        <v>90</v>
      </c>
      <c r="AV249" s="13" t="s">
        <v>90</v>
      </c>
      <c r="AW249" s="13" t="s">
        <v>36</v>
      </c>
      <c r="AX249" s="13" t="s">
        <v>81</v>
      </c>
      <c r="AY249" s="177" t="s">
        <v>299</v>
      </c>
    </row>
    <row r="250" spans="2:65" s="14" customFormat="1">
      <c r="B250" s="183"/>
      <c r="D250" s="149" t="s">
        <v>1489</v>
      </c>
      <c r="E250" s="184" t="s">
        <v>1</v>
      </c>
      <c r="F250" s="185" t="s">
        <v>1496</v>
      </c>
      <c r="H250" s="186">
        <v>119.64400000000001</v>
      </c>
      <c r="I250" s="187"/>
      <c r="L250" s="183"/>
      <c r="M250" s="188"/>
      <c r="T250" s="189"/>
      <c r="AT250" s="184" t="s">
        <v>1489</v>
      </c>
      <c r="AU250" s="184" t="s">
        <v>90</v>
      </c>
      <c r="AV250" s="14" t="s">
        <v>318</v>
      </c>
      <c r="AW250" s="14" t="s">
        <v>36</v>
      </c>
      <c r="AX250" s="14" t="s">
        <v>88</v>
      </c>
      <c r="AY250" s="184" t="s">
        <v>299</v>
      </c>
    </row>
    <row r="251" spans="2:65" s="1" customFormat="1" ht="37.950000000000003" customHeight="1">
      <c r="B251" s="32"/>
      <c r="C251" s="136" t="s">
        <v>394</v>
      </c>
      <c r="D251" s="136" t="s">
        <v>302</v>
      </c>
      <c r="E251" s="137" t="s">
        <v>1618</v>
      </c>
      <c r="F251" s="138" t="s">
        <v>1619</v>
      </c>
      <c r="G251" s="139" t="s">
        <v>1520</v>
      </c>
      <c r="H251" s="140">
        <v>36.319000000000003</v>
      </c>
      <c r="I251" s="141"/>
      <c r="J251" s="142">
        <f>ROUND(I251*H251,2)</f>
        <v>0</v>
      </c>
      <c r="K251" s="138" t="s">
        <v>3585</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4754</v>
      </c>
    </row>
    <row r="252" spans="2:65" s="12" customFormat="1">
      <c r="B252" s="170"/>
      <c r="D252" s="149" t="s">
        <v>1489</v>
      </c>
      <c r="E252" s="171" t="s">
        <v>1</v>
      </c>
      <c r="F252" s="172" t="s">
        <v>3984</v>
      </c>
      <c r="H252" s="171" t="s">
        <v>1</v>
      </c>
      <c r="I252" s="173"/>
      <c r="L252" s="170"/>
      <c r="M252" s="174"/>
      <c r="T252" s="175"/>
      <c r="AT252" s="171" t="s">
        <v>1489</v>
      </c>
      <c r="AU252" s="171" t="s">
        <v>90</v>
      </c>
      <c r="AV252" s="12" t="s">
        <v>88</v>
      </c>
      <c r="AW252" s="12" t="s">
        <v>36</v>
      </c>
      <c r="AX252" s="12" t="s">
        <v>81</v>
      </c>
      <c r="AY252" s="171" t="s">
        <v>299</v>
      </c>
    </row>
    <row r="253" spans="2:65" s="13" customFormat="1">
      <c r="B253" s="176"/>
      <c r="D253" s="149" t="s">
        <v>1489</v>
      </c>
      <c r="E253" s="177" t="s">
        <v>1</v>
      </c>
      <c r="F253" s="178" t="s">
        <v>4755</v>
      </c>
      <c r="H253" s="179">
        <v>101.44499999999999</v>
      </c>
      <c r="I253" s="180"/>
      <c r="L253" s="176"/>
      <c r="M253" s="181"/>
      <c r="T253" s="182"/>
      <c r="AT253" s="177" t="s">
        <v>1489</v>
      </c>
      <c r="AU253" s="177" t="s">
        <v>90</v>
      </c>
      <c r="AV253" s="13" t="s">
        <v>90</v>
      </c>
      <c r="AW253" s="13" t="s">
        <v>36</v>
      </c>
      <c r="AX253" s="13" t="s">
        <v>81</v>
      </c>
      <c r="AY253" s="177" t="s">
        <v>299</v>
      </c>
    </row>
    <row r="254" spans="2:65" s="12" customFormat="1">
      <c r="B254" s="170"/>
      <c r="D254" s="149" t="s">
        <v>1489</v>
      </c>
      <c r="E254" s="171" t="s">
        <v>1</v>
      </c>
      <c r="F254" s="172" t="s">
        <v>3978</v>
      </c>
      <c r="H254" s="171" t="s">
        <v>1</v>
      </c>
      <c r="I254" s="173"/>
      <c r="L254" s="170"/>
      <c r="M254" s="174"/>
      <c r="T254" s="175"/>
      <c r="AT254" s="171" t="s">
        <v>1489</v>
      </c>
      <c r="AU254" s="171" t="s">
        <v>90</v>
      </c>
      <c r="AV254" s="12" t="s">
        <v>88</v>
      </c>
      <c r="AW254" s="12" t="s">
        <v>36</v>
      </c>
      <c r="AX254" s="12" t="s">
        <v>81</v>
      </c>
      <c r="AY254" s="171" t="s">
        <v>299</v>
      </c>
    </row>
    <row r="255" spans="2:65" s="13" customFormat="1">
      <c r="B255" s="176"/>
      <c r="D255" s="149" t="s">
        <v>1489</v>
      </c>
      <c r="E255" s="177" t="s">
        <v>1</v>
      </c>
      <c r="F255" s="178" t="s">
        <v>4756</v>
      </c>
      <c r="H255" s="179">
        <v>-65.126000000000005</v>
      </c>
      <c r="I255" s="180"/>
      <c r="L255" s="176"/>
      <c r="M255" s="181"/>
      <c r="T255" s="182"/>
      <c r="AT255" s="177" t="s">
        <v>1489</v>
      </c>
      <c r="AU255" s="177" t="s">
        <v>90</v>
      </c>
      <c r="AV255" s="13" t="s">
        <v>90</v>
      </c>
      <c r="AW255" s="13" t="s">
        <v>36</v>
      </c>
      <c r="AX255" s="13" t="s">
        <v>81</v>
      </c>
      <c r="AY255" s="177" t="s">
        <v>299</v>
      </c>
    </row>
    <row r="256" spans="2:65" s="14" customFormat="1">
      <c r="B256" s="183"/>
      <c r="D256" s="149" t="s">
        <v>1489</v>
      </c>
      <c r="E256" s="184" t="s">
        <v>1</v>
      </c>
      <c r="F256" s="185" t="s">
        <v>1496</v>
      </c>
      <c r="H256" s="186">
        <v>36.319000000000003</v>
      </c>
      <c r="I256" s="187"/>
      <c r="L256" s="183"/>
      <c r="M256" s="188"/>
      <c r="T256" s="189"/>
      <c r="AT256" s="184" t="s">
        <v>1489</v>
      </c>
      <c r="AU256" s="184" t="s">
        <v>90</v>
      </c>
      <c r="AV256" s="14" t="s">
        <v>318</v>
      </c>
      <c r="AW256" s="14" t="s">
        <v>36</v>
      </c>
      <c r="AX256" s="14" t="s">
        <v>88</v>
      </c>
      <c r="AY256" s="184" t="s">
        <v>299</v>
      </c>
    </row>
    <row r="257" spans="2:65" s="1" customFormat="1" ht="37.950000000000003" customHeight="1">
      <c r="B257" s="32"/>
      <c r="C257" s="136" t="s">
        <v>399</v>
      </c>
      <c r="D257" s="136" t="s">
        <v>302</v>
      </c>
      <c r="E257" s="137" t="s">
        <v>1622</v>
      </c>
      <c r="F257" s="138" t="s">
        <v>1623</v>
      </c>
      <c r="G257" s="139" t="s">
        <v>1520</v>
      </c>
      <c r="H257" s="140">
        <v>254.233</v>
      </c>
      <c r="I257" s="141"/>
      <c r="J257" s="142">
        <f>ROUND(I257*H257,2)</f>
        <v>0</v>
      </c>
      <c r="K257" s="138" t="s">
        <v>3585</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4757</v>
      </c>
    </row>
    <row r="258" spans="2:65" s="12" customFormat="1">
      <c r="B258" s="170"/>
      <c r="D258" s="149" t="s">
        <v>1489</v>
      </c>
      <c r="E258" s="171" t="s">
        <v>1</v>
      </c>
      <c r="F258" s="172" t="s">
        <v>3981</v>
      </c>
      <c r="H258" s="171" t="s">
        <v>1</v>
      </c>
      <c r="I258" s="173"/>
      <c r="L258" s="170"/>
      <c r="M258" s="174"/>
      <c r="T258" s="175"/>
      <c r="AT258" s="171" t="s">
        <v>1489</v>
      </c>
      <c r="AU258" s="171" t="s">
        <v>90</v>
      </c>
      <c r="AV258" s="12" t="s">
        <v>88</v>
      </c>
      <c r="AW258" s="12" t="s">
        <v>36</v>
      </c>
      <c r="AX258" s="12" t="s">
        <v>81</v>
      </c>
      <c r="AY258" s="171" t="s">
        <v>299</v>
      </c>
    </row>
    <row r="259" spans="2:65" s="13" customFormat="1">
      <c r="B259" s="176"/>
      <c r="D259" s="149" t="s">
        <v>1489</v>
      </c>
      <c r="E259" s="177" t="s">
        <v>1</v>
      </c>
      <c r="F259" s="178" t="s">
        <v>4758</v>
      </c>
      <c r="H259" s="179">
        <v>254.233</v>
      </c>
      <c r="I259" s="180"/>
      <c r="L259" s="176"/>
      <c r="M259" s="181"/>
      <c r="T259" s="182"/>
      <c r="AT259" s="177" t="s">
        <v>1489</v>
      </c>
      <c r="AU259" s="177" t="s">
        <v>90</v>
      </c>
      <c r="AV259" s="13" t="s">
        <v>90</v>
      </c>
      <c r="AW259" s="13" t="s">
        <v>36</v>
      </c>
      <c r="AX259" s="13" t="s">
        <v>81</v>
      </c>
      <c r="AY259" s="177" t="s">
        <v>299</v>
      </c>
    </row>
    <row r="260" spans="2:65" s="14" customFormat="1">
      <c r="B260" s="183"/>
      <c r="D260" s="149" t="s">
        <v>1489</v>
      </c>
      <c r="E260" s="184" t="s">
        <v>1</v>
      </c>
      <c r="F260" s="185" t="s">
        <v>1496</v>
      </c>
      <c r="H260" s="186">
        <v>254.233</v>
      </c>
      <c r="I260" s="187"/>
      <c r="L260" s="183"/>
      <c r="M260" s="188"/>
      <c r="T260" s="189"/>
      <c r="AT260" s="184" t="s">
        <v>1489</v>
      </c>
      <c r="AU260" s="184" t="s">
        <v>90</v>
      </c>
      <c r="AV260" s="14" t="s">
        <v>318</v>
      </c>
      <c r="AW260" s="14" t="s">
        <v>36</v>
      </c>
      <c r="AX260" s="14" t="s">
        <v>88</v>
      </c>
      <c r="AY260" s="184" t="s">
        <v>299</v>
      </c>
    </row>
    <row r="261" spans="2:65" s="1" customFormat="1" ht="24.15" customHeight="1">
      <c r="B261" s="32"/>
      <c r="C261" s="136" t="s">
        <v>7</v>
      </c>
      <c r="D261" s="136" t="s">
        <v>302</v>
      </c>
      <c r="E261" s="137" t="s">
        <v>1626</v>
      </c>
      <c r="F261" s="138" t="s">
        <v>1627</v>
      </c>
      <c r="G261" s="139" t="s">
        <v>1520</v>
      </c>
      <c r="H261" s="140">
        <v>30.646999999999998</v>
      </c>
      <c r="I261" s="141"/>
      <c r="J261" s="142">
        <f>ROUND(I261*H261,2)</f>
        <v>0</v>
      </c>
      <c r="K261" s="138" t="s">
        <v>3585</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4759</v>
      </c>
    </row>
    <row r="262" spans="2:65" s="12" customFormat="1">
      <c r="B262" s="170"/>
      <c r="D262" s="149" t="s">
        <v>1489</v>
      </c>
      <c r="E262" s="171" t="s">
        <v>1</v>
      </c>
      <c r="F262" s="172" t="s">
        <v>3619</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4760</v>
      </c>
      <c r="H263" s="179">
        <v>30.646999999999998</v>
      </c>
      <c r="I263" s="180"/>
      <c r="L263" s="176"/>
      <c r="M263" s="181"/>
      <c r="T263" s="182"/>
      <c r="AT263" s="177" t="s">
        <v>1489</v>
      </c>
      <c r="AU263" s="177" t="s">
        <v>90</v>
      </c>
      <c r="AV263" s="13" t="s">
        <v>90</v>
      </c>
      <c r="AW263" s="13" t="s">
        <v>36</v>
      </c>
      <c r="AX263" s="13" t="s">
        <v>81</v>
      </c>
      <c r="AY263" s="177" t="s">
        <v>299</v>
      </c>
    </row>
    <row r="264" spans="2:65" s="14" customFormat="1">
      <c r="B264" s="183"/>
      <c r="D264" s="149" t="s">
        <v>1489</v>
      </c>
      <c r="E264" s="184" t="s">
        <v>1</v>
      </c>
      <c r="F264" s="185" t="s">
        <v>1496</v>
      </c>
      <c r="H264" s="186">
        <v>30.646999999999998</v>
      </c>
      <c r="I264" s="187"/>
      <c r="L264" s="183"/>
      <c r="M264" s="188"/>
      <c r="T264" s="189"/>
      <c r="AT264" s="184" t="s">
        <v>1489</v>
      </c>
      <c r="AU264" s="184" t="s">
        <v>90</v>
      </c>
      <c r="AV264" s="14" t="s">
        <v>318</v>
      </c>
      <c r="AW264" s="14" t="s">
        <v>36</v>
      </c>
      <c r="AX264" s="14" t="s">
        <v>88</v>
      </c>
      <c r="AY264" s="184" t="s">
        <v>299</v>
      </c>
    </row>
    <row r="265" spans="2:65" s="1" customFormat="1" ht="24.15" customHeight="1">
      <c r="B265" s="32"/>
      <c r="C265" s="136" t="s">
        <v>408</v>
      </c>
      <c r="D265" s="136" t="s">
        <v>302</v>
      </c>
      <c r="E265" s="137" t="s">
        <v>1630</v>
      </c>
      <c r="F265" s="138" t="s">
        <v>1631</v>
      </c>
      <c r="G265" s="139" t="s">
        <v>1520</v>
      </c>
      <c r="H265" s="140">
        <v>65.126000000000005</v>
      </c>
      <c r="I265" s="141"/>
      <c r="J265" s="142">
        <f>ROUND(I265*H265,2)</f>
        <v>0</v>
      </c>
      <c r="K265" s="138" t="s">
        <v>3585</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4761</v>
      </c>
    </row>
    <row r="266" spans="2:65" s="12" customFormat="1">
      <c r="B266" s="170"/>
      <c r="D266" s="149" t="s">
        <v>1489</v>
      </c>
      <c r="E266" s="171" t="s">
        <v>1</v>
      </c>
      <c r="F266" s="172" t="s">
        <v>3619</v>
      </c>
      <c r="H266" s="171" t="s">
        <v>1</v>
      </c>
      <c r="I266" s="173"/>
      <c r="L266" s="170"/>
      <c r="M266" s="174"/>
      <c r="T266" s="175"/>
      <c r="AT266" s="171" t="s">
        <v>1489</v>
      </c>
      <c r="AU266" s="171" t="s">
        <v>90</v>
      </c>
      <c r="AV266" s="12" t="s">
        <v>88</v>
      </c>
      <c r="AW266" s="12" t="s">
        <v>36</v>
      </c>
      <c r="AX266" s="12" t="s">
        <v>81</v>
      </c>
      <c r="AY266" s="171" t="s">
        <v>299</v>
      </c>
    </row>
    <row r="267" spans="2:65" s="13" customFormat="1">
      <c r="B267" s="176"/>
      <c r="D267" s="149" t="s">
        <v>1489</v>
      </c>
      <c r="E267" s="177" t="s">
        <v>1</v>
      </c>
      <c r="F267" s="178" t="s">
        <v>4762</v>
      </c>
      <c r="H267" s="179">
        <v>65.126000000000005</v>
      </c>
      <c r="I267" s="180"/>
      <c r="L267" s="176"/>
      <c r="M267" s="181"/>
      <c r="T267" s="182"/>
      <c r="AT267" s="177" t="s">
        <v>1489</v>
      </c>
      <c r="AU267" s="177" t="s">
        <v>90</v>
      </c>
      <c r="AV267" s="13" t="s">
        <v>90</v>
      </c>
      <c r="AW267" s="13" t="s">
        <v>36</v>
      </c>
      <c r="AX267" s="13" t="s">
        <v>81</v>
      </c>
      <c r="AY267" s="177" t="s">
        <v>299</v>
      </c>
    </row>
    <row r="268" spans="2:65" s="14" customFormat="1">
      <c r="B268" s="183"/>
      <c r="D268" s="149" t="s">
        <v>1489</v>
      </c>
      <c r="E268" s="184" t="s">
        <v>1</v>
      </c>
      <c r="F268" s="185" t="s">
        <v>1496</v>
      </c>
      <c r="H268" s="186">
        <v>65.126000000000005</v>
      </c>
      <c r="I268" s="187"/>
      <c r="L268" s="183"/>
      <c r="M268" s="188"/>
      <c r="T268" s="189"/>
      <c r="AT268" s="184" t="s">
        <v>1489</v>
      </c>
      <c r="AU268" s="184" t="s">
        <v>90</v>
      </c>
      <c r="AV268" s="14" t="s">
        <v>318</v>
      </c>
      <c r="AW268" s="14" t="s">
        <v>36</v>
      </c>
      <c r="AX268" s="14" t="s">
        <v>88</v>
      </c>
      <c r="AY268" s="184" t="s">
        <v>299</v>
      </c>
    </row>
    <row r="269" spans="2:65" s="1" customFormat="1" ht="16.5" customHeight="1">
      <c r="B269" s="32"/>
      <c r="C269" s="136" t="s">
        <v>413</v>
      </c>
      <c r="D269" s="136" t="s">
        <v>302</v>
      </c>
      <c r="E269" s="137" t="s">
        <v>1639</v>
      </c>
      <c r="F269" s="138" t="s">
        <v>1640</v>
      </c>
      <c r="G269" s="139" t="s">
        <v>1520</v>
      </c>
      <c r="H269" s="140">
        <v>149.184</v>
      </c>
      <c r="I269" s="141"/>
      <c r="J269" s="142">
        <f>ROUND(I269*H269,2)</f>
        <v>0</v>
      </c>
      <c r="K269" s="138" t="s">
        <v>3585</v>
      </c>
      <c r="L269" s="32"/>
      <c r="M269" s="143" t="s">
        <v>1</v>
      </c>
      <c r="N269" s="144" t="s">
        <v>46</v>
      </c>
      <c r="P269" s="145">
        <f>O269*H269</f>
        <v>0</v>
      </c>
      <c r="Q269" s="145">
        <v>0</v>
      </c>
      <c r="R269" s="145">
        <f>Q269*H269</f>
        <v>0</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4763</v>
      </c>
    </row>
    <row r="270" spans="2:65" s="12" customFormat="1">
      <c r="B270" s="170"/>
      <c r="D270" s="149" t="s">
        <v>1489</v>
      </c>
      <c r="E270" s="171" t="s">
        <v>1</v>
      </c>
      <c r="F270" s="172" t="s">
        <v>3994</v>
      </c>
      <c r="H270" s="171" t="s">
        <v>1</v>
      </c>
      <c r="I270" s="173"/>
      <c r="L270" s="170"/>
      <c r="M270" s="174"/>
      <c r="T270" s="175"/>
      <c r="AT270" s="171" t="s">
        <v>1489</v>
      </c>
      <c r="AU270" s="171" t="s">
        <v>90</v>
      </c>
      <c r="AV270" s="12" t="s">
        <v>88</v>
      </c>
      <c r="AW270" s="12" t="s">
        <v>36</v>
      </c>
      <c r="AX270" s="12" t="s">
        <v>81</v>
      </c>
      <c r="AY270" s="171" t="s">
        <v>299</v>
      </c>
    </row>
    <row r="271" spans="2:65" s="13" customFormat="1">
      <c r="B271" s="176"/>
      <c r="D271" s="149" t="s">
        <v>1489</v>
      </c>
      <c r="E271" s="177" t="s">
        <v>1</v>
      </c>
      <c r="F271" s="178" t="s">
        <v>4764</v>
      </c>
      <c r="H271" s="179">
        <v>17.091999999999999</v>
      </c>
      <c r="I271" s="180"/>
      <c r="L271" s="176"/>
      <c r="M271" s="181"/>
      <c r="T271" s="182"/>
      <c r="AT271" s="177" t="s">
        <v>1489</v>
      </c>
      <c r="AU271" s="177" t="s">
        <v>90</v>
      </c>
      <c r="AV271" s="13" t="s">
        <v>90</v>
      </c>
      <c r="AW271" s="13" t="s">
        <v>36</v>
      </c>
      <c r="AX271" s="13" t="s">
        <v>81</v>
      </c>
      <c r="AY271" s="177" t="s">
        <v>299</v>
      </c>
    </row>
    <row r="272" spans="2:65" s="13" customFormat="1">
      <c r="B272" s="176"/>
      <c r="D272" s="149" t="s">
        <v>1489</v>
      </c>
      <c r="E272" s="177" t="s">
        <v>1</v>
      </c>
      <c r="F272" s="178" t="s">
        <v>4765</v>
      </c>
      <c r="H272" s="179">
        <v>36.319000000000003</v>
      </c>
      <c r="I272" s="180"/>
      <c r="L272" s="176"/>
      <c r="M272" s="181"/>
      <c r="T272" s="182"/>
      <c r="AT272" s="177" t="s">
        <v>1489</v>
      </c>
      <c r="AU272" s="177" t="s">
        <v>90</v>
      </c>
      <c r="AV272" s="13" t="s">
        <v>90</v>
      </c>
      <c r="AW272" s="13" t="s">
        <v>36</v>
      </c>
      <c r="AX272" s="13" t="s">
        <v>81</v>
      </c>
      <c r="AY272" s="177" t="s">
        <v>299</v>
      </c>
    </row>
    <row r="273" spans="2:65" s="15" customFormat="1">
      <c r="B273" s="190"/>
      <c r="D273" s="149" t="s">
        <v>1489</v>
      </c>
      <c r="E273" s="191" t="s">
        <v>1</v>
      </c>
      <c r="F273" s="192" t="s">
        <v>1549</v>
      </c>
      <c r="H273" s="193">
        <v>53.411000000000001</v>
      </c>
      <c r="I273" s="194"/>
      <c r="L273" s="190"/>
      <c r="M273" s="195"/>
      <c r="T273" s="196"/>
      <c r="AT273" s="191" t="s">
        <v>1489</v>
      </c>
      <c r="AU273" s="191" t="s">
        <v>90</v>
      </c>
      <c r="AV273" s="15" t="s">
        <v>298</v>
      </c>
      <c r="AW273" s="15" t="s">
        <v>36</v>
      </c>
      <c r="AX273" s="15" t="s">
        <v>81</v>
      </c>
      <c r="AY273" s="191" t="s">
        <v>299</v>
      </c>
    </row>
    <row r="274" spans="2:65" s="12" customFormat="1">
      <c r="B274" s="170"/>
      <c r="D274" s="149" t="s">
        <v>1489</v>
      </c>
      <c r="E274" s="171" t="s">
        <v>1</v>
      </c>
      <c r="F274" s="172" t="s">
        <v>3619</v>
      </c>
      <c r="H274" s="171" t="s">
        <v>1</v>
      </c>
      <c r="I274" s="173"/>
      <c r="L274" s="170"/>
      <c r="M274" s="174"/>
      <c r="T274" s="175"/>
      <c r="AT274" s="171" t="s">
        <v>1489</v>
      </c>
      <c r="AU274" s="171" t="s">
        <v>90</v>
      </c>
      <c r="AV274" s="12" t="s">
        <v>88</v>
      </c>
      <c r="AW274" s="12" t="s">
        <v>36</v>
      </c>
      <c r="AX274" s="12" t="s">
        <v>81</v>
      </c>
      <c r="AY274" s="171" t="s">
        <v>299</v>
      </c>
    </row>
    <row r="275" spans="2:65" s="13" customFormat="1">
      <c r="B275" s="176"/>
      <c r="D275" s="149" t="s">
        <v>1489</v>
      </c>
      <c r="E275" s="177" t="s">
        <v>1</v>
      </c>
      <c r="F275" s="178" t="s">
        <v>4766</v>
      </c>
      <c r="H275" s="179">
        <v>30.646999999999998</v>
      </c>
      <c r="I275" s="180"/>
      <c r="L275" s="176"/>
      <c r="M275" s="181"/>
      <c r="T275" s="182"/>
      <c r="AT275" s="177" t="s">
        <v>1489</v>
      </c>
      <c r="AU275" s="177" t="s">
        <v>90</v>
      </c>
      <c r="AV275" s="13" t="s">
        <v>90</v>
      </c>
      <c r="AW275" s="13" t="s">
        <v>36</v>
      </c>
      <c r="AX275" s="13" t="s">
        <v>81</v>
      </c>
      <c r="AY275" s="177" t="s">
        <v>299</v>
      </c>
    </row>
    <row r="276" spans="2:65" s="13" customFormat="1">
      <c r="B276" s="176"/>
      <c r="D276" s="149" t="s">
        <v>1489</v>
      </c>
      <c r="E276" s="177" t="s">
        <v>1</v>
      </c>
      <c r="F276" s="178" t="s">
        <v>4767</v>
      </c>
      <c r="H276" s="179">
        <v>65.126000000000005</v>
      </c>
      <c r="I276" s="180"/>
      <c r="L276" s="176"/>
      <c r="M276" s="181"/>
      <c r="T276" s="182"/>
      <c r="AT276" s="177" t="s">
        <v>1489</v>
      </c>
      <c r="AU276" s="177" t="s">
        <v>90</v>
      </c>
      <c r="AV276" s="13" t="s">
        <v>90</v>
      </c>
      <c r="AW276" s="13" t="s">
        <v>36</v>
      </c>
      <c r="AX276" s="13" t="s">
        <v>81</v>
      </c>
      <c r="AY276" s="177" t="s">
        <v>299</v>
      </c>
    </row>
    <row r="277" spans="2:65" s="15" customFormat="1">
      <c r="B277" s="190"/>
      <c r="D277" s="149" t="s">
        <v>1489</v>
      </c>
      <c r="E277" s="191" t="s">
        <v>1</v>
      </c>
      <c r="F277" s="192" t="s">
        <v>1549</v>
      </c>
      <c r="H277" s="193">
        <v>95.772999999999996</v>
      </c>
      <c r="I277" s="194"/>
      <c r="L277" s="190"/>
      <c r="M277" s="195"/>
      <c r="T277" s="196"/>
      <c r="AT277" s="191" t="s">
        <v>1489</v>
      </c>
      <c r="AU277" s="191" t="s">
        <v>90</v>
      </c>
      <c r="AV277" s="15" t="s">
        <v>298</v>
      </c>
      <c r="AW277" s="15" t="s">
        <v>36</v>
      </c>
      <c r="AX277" s="15" t="s">
        <v>81</v>
      </c>
      <c r="AY277" s="191" t="s">
        <v>299</v>
      </c>
    </row>
    <row r="278" spans="2:65" s="14" customFormat="1">
      <c r="B278" s="183"/>
      <c r="D278" s="149" t="s">
        <v>1489</v>
      </c>
      <c r="E278" s="184" t="s">
        <v>1</v>
      </c>
      <c r="F278" s="185" t="s">
        <v>1496</v>
      </c>
      <c r="H278" s="186">
        <v>149.184</v>
      </c>
      <c r="I278" s="187"/>
      <c r="L278" s="183"/>
      <c r="M278" s="188"/>
      <c r="T278" s="189"/>
      <c r="AT278" s="184" t="s">
        <v>1489</v>
      </c>
      <c r="AU278" s="184" t="s">
        <v>90</v>
      </c>
      <c r="AV278" s="14" t="s">
        <v>318</v>
      </c>
      <c r="AW278" s="14" t="s">
        <v>36</v>
      </c>
      <c r="AX278" s="14" t="s">
        <v>88</v>
      </c>
      <c r="AY278" s="184" t="s">
        <v>299</v>
      </c>
    </row>
    <row r="279" spans="2:65" s="1" customFormat="1" ht="33" customHeight="1">
      <c r="B279" s="32"/>
      <c r="C279" s="136" t="s">
        <v>418</v>
      </c>
      <c r="D279" s="136" t="s">
        <v>302</v>
      </c>
      <c r="E279" s="137" t="s">
        <v>1634</v>
      </c>
      <c r="F279" s="138" t="s">
        <v>1635</v>
      </c>
      <c r="G279" s="139" t="s">
        <v>1636</v>
      </c>
      <c r="H279" s="140">
        <v>90.799000000000007</v>
      </c>
      <c r="I279" s="141"/>
      <c r="J279" s="142">
        <f>ROUND(I279*H279,2)</f>
        <v>0</v>
      </c>
      <c r="K279" s="138" t="s">
        <v>3585</v>
      </c>
      <c r="L279" s="32"/>
      <c r="M279" s="143" t="s">
        <v>1</v>
      </c>
      <c r="N279" s="144" t="s">
        <v>46</v>
      </c>
      <c r="P279" s="145">
        <f>O279*H279</f>
        <v>0</v>
      </c>
      <c r="Q279" s="145">
        <v>0</v>
      </c>
      <c r="R279" s="145">
        <f>Q279*H279</f>
        <v>0</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4768</v>
      </c>
    </row>
    <row r="280" spans="2:65" s="12" customFormat="1">
      <c r="B280" s="170"/>
      <c r="D280" s="149" t="s">
        <v>1489</v>
      </c>
      <c r="E280" s="171" t="s">
        <v>1</v>
      </c>
      <c r="F280" s="172" t="s">
        <v>3994</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4764</v>
      </c>
      <c r="H281" s="179">
        <v>17.091999999999999</v>
      </c>
      <c r="I281" s="180"/>
      <c r="L281" s="176"/>
      <c r="M281" s="181"/>
      <c r="T281" s="182"/>
      <c r="AT281" s="177" t="s">
        <v>1489</v>
      </c>
      <c r="AU281" s="177" t="s">
        <v>90</v>
      </c>
      <c r="AV281" s="13" t="s">
        <v>90</v>
      </c>
      <c r="AW281" s="13" t="s">
        <v>36</v>
      </c>
      <c r="AX281" s="13" t="s">
        <v>81</v>
      </c>
      <c r="AY281" s="177" t="s">
        <v>299</v>
      </c>
    </row>
    <row r="282" spans="2:65" s="13" customFormat="1">
      <c r="B282" s="176"/>
      <c r="D282" s="149" t="s">
        <v>1489</v>
      </c>
      <c r="E282" s="177" t="s">
        <v>1</v>
      </c>
      <c r="F282" s="178" t="s">
        <v>4765</v>
      </c>
      <c r="H282" s="179">
        <v>36.319000000000003</v>
      </c>
      <c r="I282" s="180"/>
      <c r="L282" s="176"/>
      <c r="M282" s="181"/>
      <c r="T282" s="182"/>
      <c r="AT282" s="177" t="s">
        <v>1489</v>
      </c>
      <c r="AU282" s="177" t="s">
        <v>90</v>
      </c>
      <c r="AV282" s="13" t="s">
        <v>90</v>
      </c>
      <c r="AW282" s="13" t="s">
        <v>36</v>
      </c>
      <c r="AX282" s="13" t="s">
        <v>81</v>
      </c>
      <c r="AY282" s="177" t="s">
        <v>299</v>
      </c>
    </row>
    <row r="283" spans="2:65" s="15" customFormat="1">
      <c r="B283" s="190"/>
      <c r="D283" s="149" t="s">
        <v>1489</v>
      </c>
      <c r="E283" s="191" t="s">
        <v>1</v>
      </c>
      <c r="F283" s="192" t="s">
        <v>1549</v>
      </c>
      <c r="H283" s="193">
        <v>53.411000000000001</v>
      </c>
      <c r="I283" s="194"/>
      <c r="L283" s="190"/>
      <c r="M283" s="195"/>
      <c r="T283" s="196"/>
      <c r="AT283" s="191" t="s">
        <v>1489</v>
      </c>
      <c r="AU283" s="191" t="s">
        <v>90</v>
      </c>
      <c r="AV283" s="15" t="s">
        <v>298</v>
      </c>
      <c r="AW283" s="15" t="s">
        <v>36</v>
      </c>
      <c r="AX283" s="15" t="s">
        <v>81</v>
      </c>
      <c r="AY283" s="191" t="s">
        <v>299</v>
      </c>
    </row>
    <row r="284" spans="2:65" s="13" customFormat="1">
      <c r="B284" s="176"/>
      <c r="D284" s="149" t="s">
        <v>1489</v>
      </c>
      <c r="E284" s="177" t="s">
        <v>1</v>
      </c>
      <c r="F284" s="178" t="s">
        <v>4769</v>
      </c>
      <c r="H284" s="179">
        <v>90.799000000000007</v>
      </c>
      <c r="I284" s="180"/>
      <c r="L284" s="176"/>
      <c r="M284" s="181"/>
      <c r="T284" s="182"/>
      <c r="AT284" s="177" t="s">
        <v>1489</v>
      </c>
      <c r="AU284" s="177" t="s">
        <v>90</v>
      </c>
      <c r="AV284" s="13" t="s">
        <v>90</v>
      </c>
      <c r="AW284" s="13" t="s">
        <v>36</v>
      </c>
      <c r="AX284" s="13" t="s">
        <v>81</v>
      </c>
      <c r="AY284" s="177" t="s">
        <v>299</v>
      </c>
    </row>
    <row r="285" spans="2:65" s="15" customFormat="1">
      <c r="B285" s="190"/>
      <c r="D285" s="149" t="s">
        <v>1489</v>
      </c>
      <c r="E285" s="191" t="s">
        <v>1</v>
      </c>
      <c r="F285" s="192" t="s">
        <v>1549</v>
      </c>
      <c r="H285" s="193">
        <v>90.799000000000007</v>
      </c>
      <c r="I285" s="194"/>
      <c r="L285" s="190"/>
      <c r="M285" s="195"/>
      <c r="T285" s="196"/>
      <c r="AT285" s="191" t="s">
        <v>1489</v>
      </c>
      <c r="AU285" s="191" t="s">
        <v>90</v>
      </c>
      <c r="AV285" s="15" t="s">
        <v>298</v>
      </c>
      <c r="AW285" s="15" t="s">
        <v>36</v>
      </c>
      <c r="AX285" s="15" t="s">
        <v>88</v>
      </c>
      <c r="AY285" s="191" t="s">
        <v>299</v>
      </c>
    </row>
    <row r="286" spans="2:65" s="1" customFormat="1" ht="24.15" customHeight="1">
      <c r="B286" s="32"/>
      <c r="C286" s="136" t="s">
        <v>423</v>
      </c>
      <c r="D286" s="136" t="s">
        <v>302</v>
      </c>
      <c r="E286" s="137" t="s">
        <v>4001</v>
      </c>
      <c r="F286" s="138" t="s">
        <v>1644</v>
      </c>
      <c r="G286" s="139" t="s">
        <v>1520</v>
      </c>
      <c r="H286" s="140">
        <v>97.022999999999996</v>
      </c>
      <c r="I286" s="141"/>
      <c r="J286" s="142">
        <f>ROUND(I286*H286,2)</f>
        <v>0</v>
      </c>
      <c r="K286" s="138" t="s">
        <v>3585</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4770</v>
      </c>
    </row>
    <row r="287" spans="2:65" s="1" customFormat="1" ht="28.8">
      <c r="B287" s="32"/>
      <c r="D287" s="149" t="s">
        <v>308</v>
      </c>
      <c r="F287" s="150" t="s">
        <v>4003</v>
      </c>
      <c r="I287" s="151"/>
      <c r="L287" s="32"/>
      <c r="M287" s="152"/>
      <c r="T287" s="56"/>
      <c r="AT287" s="17" t="s">
        <v>308</v>
      </c>
      <c r="AU287" s="17" t="s">
        <v>90</v>
      </c>
    </row>
    <row r="288" spans="2:65" s="13" customFormat="1">
      <c r="B288" s="176"/>
      <c r="D288" s="149" t="s">
        <v>1489</v>
      </c>
      <c r="E288" s="177" t="s">
        <v>1</v>
      </c>
      <c r="F288" s="178" t="s">
        <v>4771</v>
      </c>
      <c r="H288" s="179">
        <v>149.184</v>
      </c>
      <c r="I288" s="180"/>
      <c r="L288" s="176"/>
      <c r="M288" s="181"/>
      <c r="T288" s="182"/>
      <c r="AT288" s="177" t="s">
        <v>1489</v>
      </c>
      <c r="AU288" s="177" t="s">
        <v>90</v>
      </c>
      <c r="AV288" s="13" t="s">
        <v>90</v>
      </c>
      <c r="AW288" s="13" t="s">
        <v>36</v>
      </c>
      <c r="AX288" s="13" t="s">
        <v>81</v>
      </c>
      <c r="AY288" s="177" t="s">
        <v>299</v>
      </c>
    </row>
    <row r="289" spans="2:65" s="12" customFormat="1">
      <c r="B289" s="170"/>
      <c r="D289" s="149" t="s">
        <v>1489</v>
      </c>
      <c r="E289" s="171" t="s">
        <v>1</v>
      </c>
      <c r="F289" s="172" t="s">
        <v>4005</v>
      </c>
      <c r="H289" s="171" t="s">
        <v>1</v>
      </c>
      <c r="I289" s="173"/>
      <c r="L289" s="170"/>
      <c r="M289" s="174"/>
      <c r="T289" s="175"/>
      <c r="AT289" s="171" t="s">
        <v>1489</v>
      </c>
      <c r="AU289" s="171" t="s">
        <v>90</v>
      </c>
      <c r="AV289" s="12" t="s">
        <v>88</v>
      </c>
      <c r="AW289" s="12" t="s">
        <v>36</v>
      </c>
      <c r="AX289" s="12" t="s">
        <v>81</v>
      </c>
      <c r="AY289" s="171" t="s">
        <v>299</v>
      </c>
    </row>
    <row r="290" spans="2:65" s="13" customFormat="1">
      <c r="B290" s="176"/>
      <c r="D290" s="149" t="s">
        <v>1489</v>
      </c>
      <c r="E290" s="177" t="s">
        <v>1</v>
      </c>
      <c r="F290" s="178" t="s">
        <v>4772</v>
      </c>
      <c r="H290" s="179">
        <v>-0.64700000000000002</v>
      </c>
      <c r="I290" s="180"/>
      <c r="L290" s="176"/>
      <c r="M290" s="181"/>
      <c r="T290" s="182"/>
      <c r="AT290" s="177" t="s">
        <v>1489</v>
      </c>
      <c r="AU290" s="177" t="s">
        <v>90</v>
      </c>
      <c r="AV290" s="13" t="s">
        <v>90</v>
      </c>
      <c r="AW290" s="13" t="s">
        <v>36</v>
      </c>
      <c r="AX290" s="13" t="s">
        <v>81</v>
      </c>
      <c r="AY290" s="177" t="s">
        <v>299</v>
      </c>
    </row>
    <row r="291" spans="2:65" s="13" customFormat="1">
      <c r="B291" s="176"/>
      <c r="D291" s="149" t="s">
        <v>1489</v>
      </c>
      <c r="E291" s="177" t="s">
        <v>1</v>
      </c>
      <c r="F291" s="178" t="s">
        <v>4773</v>
      </c>
      <c r="H291" s="179">
        <v>-37.024999999999999</v>
      </c>
      <c r="I291" s="180"/>
      <c r="L291" s="176"/>
      <c r="M291" s="181"/>
      <c r="T291" s="182"/>
      <c r="AT291" s="177" t="s">
        <v>1489</v>
      </c>
      <c r="AU291" s="177" t="s">
        <v>90</v>
      </c>
      <c r="AV291" s="13" t="s">
        <v>90</v>
      </c>
      <c r="AW291" s="13" t="s">
        <v>36</v>
      </c>
      <c r="AX291" s="13" t="s">
        <v>81</v>
      </c>
      <c r="AY291" s="177" t="s">
        <v>299</v>
      </c>
    </row>
    <row r="292" spans="2:65" s="13" customFormat="1">
      <c r="B292" s="176"/>
      <c r="D292" s="149" t="s">
        <v>1489</v>
      </c>
      <c r="E292" s="177" t="s">
        <v>1</v>
      </c>
      <c r="F292" s="178" t="s">
        <v>4774</v>
      </c>
      <c r="H292" s="179">
        <v>-14.489000000000001</v>
      </c>
      <c r="I292" s="180"/>
      <c r="L292" s="176"/>
      <c r="M292" s="181"/>
      <c r="T292" s="182"/>
      <c r="AT292" s="177" t="s">
        <v>1489</v>
      </c>
      <c r="AU292" s="177" t="s">
        <v>90</v>
      </c>
      <c r="AV292" s="13" t="s">
        <v>90</v>
      </c>
      <c r="AW292" s="13" t="s">
        <v>36</v>
      </c>
      <c r="AX292" s="13" t="s">
        <v>81</v>
      </c>
      <c r="AY292" s="177" t="s">
        <v>299</v>
      </c>
    </row>
    <row r="293" spans="2:65" s="15" customFormat="1">
      <c r="B293" s="190"/>
      <c r="D293" s="149" t="s">
        <v>1489</v>
      </c>
      <c r="E293" s="191" t="s">
        <v>1</v>
      </c>
      <c r="F293" s="192" t="s">
        <v>1549</v>
      </c>
      <c r="H293" s="193">
        <v>97.022999999999996</v>
      </c>
      <c r="I293" s="194"/>
      <c r="L293" s="190"/>
      <c r="M293" s="195"/>
      <c r="T293" s="196"/>
      <c r="AT293" s="191" t="s">
        <v>1489</v>
      </c>
      <c r="AU293" s="191" t="s">
        <v>90</v>
      </c>
      <c r="AV293" s="15" t="s">
        <v>298</v>
      </c>
      <c r="AW293" s="15" t="s">
        <v>36</v>
      </c>
      <c r="AX293" s="15" t="s">
        <v>81</v>
      </c>
      <c r="AY293" s="191" t="s">
        <v>299</v>
      </c>
    </row>
    <row r="294" spans="2:65" s="14" customFormat="1">
      <c r="B294" s="183"/>
      <c r="D294" s="149" t="s">
        <v>1489</v>
      </c>
      <c r="E294" s="184" t="s">
        <v>1</v>
      </c>
      <c r="F294" s="185" t="s">
        <v>1496</v>
      </c>
      <c r="H294" s="186">
        <v>97.022999999999996</v>
      </c>
      <c r="I294" s="187"/>
      <c r="L294" s="183"/>
      <c r="M294" s="188"/>
      <c r="T294" s="189"/>
      <c r="AT294" s="184" t="s">
        <v>1489</v>
      </c>
      <c r="AU294" s="184" t="s">
        <v>90</v>
      </c>
      <c r="AV294" s="14" t="s">
        <v>318</v>
      </c>
      <c r="AW294" s="14" t="s">
        <v>36</v>
      </c>
      <c r="AX294" s="14" t="s">
        <v>88</v>
      </c>
      <c r="AY294" s="184" t="s">
        <v>299</v>
      </c>
    </row>
    <row r="295" spans="2:65" s="12" customFormat="1">
      <c r="B295" s="170"/>
      <c r="D295" s="149" t="s">
        <v>1489</v>
      </c>
      <c r="E295" s="171" t="s">
        <v>1</v>
      </c>
      <c r="F295" s="172" t="s">
        <v>4394</v>
      </c>
      <c r="H295" s="171" t="s">
        <v>1</v>
      </c>
      <c r="I295" s="173"/>
      <c r="L295" s="170"/>
      <c r="M295" s="174"/>
      <c r="T295" s="175"/>
      <c r="AT295" s="171" t="s">
        <v>1489</v>
      </c>
      <c r="AU295" s="171" t="s">
        <v>90</v>
      </c>
      <c r="AV295" s="12" t="s">
        <v>88</v>
      </c>
      <c r="AW295" s="12" t="s">
        <v>36</v>
      </c>
      <c r="AX295" s="12" t="s">
        <v>81</v>
      </c>
      <c r="AY295" s="171" t="s">
        <v>299</v>
      </c>
    </row>
    <row r="296" spans="2:65" s="13" customFormat="1" ht="30.6">
      <c r="B296" s="176"/>
      <c r="D296" s="149" t="s">
        <v>1489</v>
      </c>
      <c r="E296" s="177" t="s">
        <v>1</v>
      </c>
      <c r="F296" s="178" t="s">
        <v>4775</v>
      </c>
      <c r="H296" s="179">
        <v>42.363</v>
      </c>
      <c r="I296" s="180"/>
      <c r="L296" s="176"/>
      <c r="M296" s="181"/>
      <c r="T296" s="182"/>
      <c r="AT296" s="177" t="s">
        <v>1489</v>
      </c>
      <c r="AU296" s="177" t="s">
        <v>90</v>
      </c>
      <c r="AV296" s="13" t="s">
        <v>90</v>
      </c>
      <c r="AW296" s="13" t="s">
        <v>36</v>
      </c>
      <c r="AX296" s="13" t="s">
        <v>81</v>
      </c>
      <c r="AY296" s="177" t="s">
        <v>299</v>
      </c>
    </row>
    <row r="297" spans="2:65" s="15" customFormat="1">
      <c r="B297" s="190"/>
      <c r="D297" s="149" t="s">
        <v>1489</v>
      </c>
      <c r="E297" s="191" t="s">
        <v>1</v>
      </c>
      <c r="F297" s="192" t="s">
        <v>1549</v>
      </c>
      <c r="H297" s="193">
        <v>42.363</v>
      </c>
      <c r="I297" s="194"/>
      <c r="L297" s="190"/>
      <c r="M297" s="195"/>
      <c r="T297" s="196"/>
      <c r="AT297" s="191" t="s">
        <v>1489</v>
      </c>
      <c r="AU297" s="191" t="s">
        <v>90</v>
      </c>
      <c r="AV297" s="15" t="s">
        <v>298</v>
      </c>
      <c r="AW297" s="15" t="s">
        <v>36</v>
      </c>
      <c r="AX297" s="15" t="s">
        <v>81</v>
      </c>
      <c r="AY297" s="191" t="s">
        <v>299</v>
      </c>
    </row>
    <row r="298" spans="2:65" s="12" customFormat="1">
      <c r="B298" s="170"/>
      <c r="D298" s="149" t="s">
        <v>1489</v>
      </c>
      <c r="E298" s="171" t="s">
        <v>1</v>
      </c>
      <c r="F298" s="172" t="s">
        <v>3965</v>
      </c>
      <c r="H298" s="171" t="s">
        <v>1</v>
      </c>
      <c r="I298" s="173"/>
      <c r="L298" s="170"/>
      <c r="M298" s="174"/>
      <c r="T298" s="175"/>
      <c r="AT298" s="171" t="s">
        <v>1489</v>
      </c>
      <c r="AU298" s="171" t="s">
        <v>90</v>
      </c>
      <c r="AV298" s="12" t="s">
        <v>88</v>
      </c>
      <c r="AW298" s="12" t="s">
        <v>36</v>
      </c>
      <c r="AX298" s="12" t="s">
        <v>81</v>
      </c>
      <c r="AY298" s="171" t="s">
        <v>299</v>
      </c>
    </row>
    <row r="299" spans="2:65" s="13" customFormat="1">
      <c r="B299" s="176"/>
      <c r="D299" s="149" t="s">
        <v>1489</v>
      </c>
      <c r="E299" s="177" t="s">
        <v>1</v>
      </c>
      <c r="F299" s="178" t="s">
        <v>4740</v>
      </c>
      <c r="H299" s="179">
        <v>54.66</v>
      </c>
      <c r="I299" s="180"/>
      <c r="L299" s="176"/>
      <c r="M299" s="181"/>
      <c r="T299" s="182"/>
      <c r="AT299" s="177" t="s">
        <v>1489</v>
      </c>
      <c r="AU299" s="177" t="s">
        <v>90</v>
      </c>
      <c r="AV299" s="13" t="s">
        <v>90</v>
      </c>
      <c r="AW299" s="13" t="s">
        <v>36</v>
      </c>
      <c r="AX299" s="13" t="s">
        <v>81</v>
      </c>
      <c r="AY299" s="177" t="s">
        <v>299</v>
      </c>
    </row>
    <row r="300" spans="2:65" s="12" customFormat="1">
      <c r="B300" s="170"/>
      <c r="D300" s="149" t="s">
        <v>1489</v>
      </c>
      <c r="E300" s="171" t="s">
        <v>1</v>
      </c>
      <c r="F300" s="172" t="s">
        <v>4010</v>
      </c>
      <c r="H300" s="171" t="s">
        <v>1</v>
      </c>
      <c r="I300" s="173"/>
      <c r="L300" s="170"/>
      <c r="M300" s="174"/>
      <c r="T300" s="175"/>
      <c r="AT300" s="171" t="s">
        <v>1489</v>
      </c>
      <c r="AU300" s="171" t="s">
        <v>90</v>
      </c>
      <c r="AV300" s="12" t="s">
        <v>88</v>
      </c>
      <c r="AW300" s="12" t="s">
        <v>36</v>
      </c>
      <c r="AX300" s="12" t="s">
        <v>81</v>
      </c>
      <c r="AY300" s="171" t="s">
        <v>299</v>
      </c>
    </row>
    <row r="301" spans="2:65" s="13" customFormat="1">
      <c r="B301" s="176"/>
      <c r="D301" s="149" t="s">
        <v>1489</v>
      </c>
      <c r="E301" s="177" t="s">
        <v>1</v>
      </c>
      <c r="F301" s="178" t="s">
        <v>4776</v>
      </c>
      <c r="H301" s="179">
        <v>53.411000000000001</v>
      </c>
      <c r="I301" s="180"/>
      <c r="L301" s="176"/>
      <c r="M301" s="181"/>
      <c r="T301" s="182"/>
      <c r="AT301" s="177" t="s">
        <v>1489</v>
      </c>
      <c r="AU301" s="177" t="s">
        <v>90</v>
      </c>
      <c r="AV301" s="13" t="s">
        <v>90</v>
      </c>
      <c r="AW301" s="13" t="s">
        <v>36</v>
      </c>
      <c r="AX301" s="13" t="s">
        <v>81</v>
      </c>
      <c r="AY301" s="177" t="s">
        <v>299</v>
      </c>
    </row>
    <row r="302" spans="2:65" s="12" customFormat="1">
      <c r="B302" s="170"/>
      <c r="D302" s="149" t="s">
        <v>1489</v>
      </c>
      <c r="E302" s="171" t="s">
        <v>1</v>
      </c>
      <c r="F302" s="172" t="s">
        <v>4012</v>
      </c>
      <c r="H302" s="171" t="s">
        <v>1</v>
      </c>
      <c r="I302" s="173"/>
      <c r="L302" s="170"/>
      <c r="M302" s="174"/>
      <c r="T302" s="175"/>
      <c r="AT302" s="171" t="s">
        <v>1489</v>
      </c>
      <c r="AU302" s="171" t="s">
        <v>90</v>
      </c>
      <c r="AV302" s="12" t="s">
        <v>88</v>
      </c>
      <c r="AW302" s="12" t="s">
        <v>36</v>
      </c>
      <c r="AX302" s="12" t="s">
        <v>81</v>
      </c>
      <c r="AY302" s="171" t="s">
        <v>299</v>
      </c>
    </row>
    <row r="303" spans="2:65" s="13" customFormat="1">
      <c r="B303" s="176"/>
      <c r="D303" s="149" t="s">
        <v>1489</v>
      </c>
      <c r="E303" s="177" t="s">
        <v>1</v>
      </c>
      <c r="F303" s="178" t="s">
        <v>4777</v>
      </c>
      <c r="H303" s="179">
        <v>1.2490000000000001</v>
      </c>
      <c r="I303" s="180"/>
      <c r="L303" s="176"/>
      <c r="M303" s="181"/>
      <c r="T303" s="182"/>
      <c r="AT303" s="177" t="s">
        <v>1489</v>
      </c>
      <c r="AU303" s="177" t="s">
        <v>90</v>
      </c>
      <c r="AV303" s="13" t="s">
        <v>90</v>
      </c>
      <c r="AW303" s="13" t="s">
        <v>36</v>
      </c>
      <c r="AX303" s="13" t="s">
        <v>81</v>
      </c>
      <c r="AY303" s="177" t="s">
        <v>299</v>
      </c>
    </row>
    <row r="304" spans="2:65" s="1" customFormat="1" ht="21.75" customHeight="1">
      <c r="B304" s="32"/>
      <c r="C304" s="158" t="s">
        <v>428</v>
      </c>
      <c r="D304" s="158" t="s">
        <v>340</v>
      </c>
      <c r="E304" s="159" t="s">
        <v>4014</v>
      </c>
      <c r="F304" s="160" t="s">
        <v>4015</v>
      </c>
      <c r="G304" s="161" t="s">
        <v>1520</v>
      </c>
      <c r="H304" s="162">
        <v>1.3879999999999999</v>
      </c>
      <c r="I304" s="163"/>
      <c r="J304" s="164">
        <f>ROUND(I304*H304,2)</f>
        <v>0</v>
      </c>
      <c r="K304" s="160" t="s">
        <v>1</v>
      </c>
      <c r="L304" s="165"/>
      <c r="M304" s="166" t="s">
        <v>1</v>
      </c>
      <c r="N304" s="167" t="s">
        <v>46</v>
      </c>
      <c r="P304" s="145">
        <f>O304*H304</f>
        <v>0</v>
      </c>
      <c r="Q304" s="145">
        <v>0</v>
      </c>
      <c r="R304" s="145">
        <f>Q304*H304</f>
        <v>0</v>
      </c>
      <c r="S304" s="145">
        <v>0</v>
      </c>
      <c r="T304" s="146">
        <f>S304*H304</f>
        <v>0</v>
      </c>
      <c r="AR304" s="147" t="s">
        <v>4016</v>
      </c>
      <c r="AT304" s="147" t="s">
        <v>340</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4016</v>
      </c>
      <c r="BM304" s="147" t="s">
        <v>4778</v>
      </c>
    </row>
    <row r="305" spans="2:65" s="12" customFormat="1">
      <c r="B305" s="170"/>
      <c r="D305" s="149" t="s">
        <v>1489</v>
      </c>
      <c r="E305" s="171" t="s">
        <v>1</v>
      </c>
      <c r="F305" s="172" t="s">
        <v>3965</v>
      </c>
      <c r="H305" s="171" t="s">
        <v>1</v>
      </c>
      <c r="I305" s="173"/>
      <c r="L305" s="170"/>
      <c r="M305" s="174"/>
      <c r="T305" s="175"/>
      <c r="AT305" s="171" t="s">
        <v>1489</v>
      </c>
      <c r="AU305" s="171" t="s">
        <v>90</v>
      </c>
      <c r="AV305" s="12" t="s">
        <v>88</v>
      </c>
      <c r="AW305" s="12" t="s">
        <v>36</v>
      </c>
      <c r="AX305" s="12" t="s">
        <v>81</v>
      </c>
      <c r="AY305" s="171" t="s">
        <v>299</v>
      </c>
    </row>
    <row r="306" spans="2:65" s="13" customFormat="1">
      <c r="B306" s="176"/>
      <c r="D306" s="149" t="s">
        <v>1489</v>
      </c>
      <c r="E306" s="177" t="s">
        <v>1</v>
      </c>
      <c r="F306" s="178" t="s">
        <v>4740</v>
      </c>
      <c r="H306" s="179">
        <v>54.66</v>
      </c>
      <c r="I306" s="180"/>
      <c r="L306" s="176"/>
      <c r="M306" s="181"/>
      <c r="T306" s="182"/>
      <c r="AT306" s="177" t="s">
        <v>1489</v>
      </c>
      <c r="AU306" s="177" t="s">
        <v>90</v>
      </c>
      <c r="AV306" s="13" t="s">
        <v>90</v>
      </c>
      <c r="AW306" s="13" t="s">
        <v>36</v>
      </c>
      <c r="AX306" s="13" t="s">
        <v>81</v>
      </c>
      <c r="AY306" s="177" t="s">
        <v>299</v>
      </c>
    </row>
    <row r="307" spans="2:65" s="12" customFormat="1">
      <c r="B307" s="170"/>
      <c r="D307" s="149" t="s">
        <v>1489</v>
      </c>
      <c r="E307" s="171" t="s">
        <v>1</v>
      </c>
      <c r="F307" s="172" t="s">
        <v>4010</v>
      </c>
      <c r="H307" s="171" t="s">
        <v>1</v>
      </c>
      <c r="I307" s="173"/>
      <c r="L307" s="170"/>
      <c r="M307" s="174"/>
      <c r="T307" s="175"/>
      <c r="AT307" s="171" t="s">
        <v>1489</v>
      </c>
      <c r="AU307" s="171" t="s">
        <v>90</v>
      </c>
      <c r="AV307" s="12" t="s">
        <v>88</v>
      </c>
      <c r="AW307" s="12" t="s">
        <v>36</v>
      </c>
      <c r="AX307" s="12" t="s">
        <v>81</v>
      </c>
      <c r="AY307" s="171" t="s">
        <v>299</v>
      </c>
    </row>
    <row r="308" spans="2:65" s="13" customFormat="1">
      <c r="B308" s="176"/>
      <c r="D308" s="149" t="s">
        <v>1489</v>
      </c>
      <c r="E308" s="177" t="s">
        <v>1</v>
      </c>
      <c r="F308" s="178" t="s">
        <v>4776</v>
      </c>
      <c r="H308" s="179">
        <v>53.411000000000001</v>
      </c>
      <c r="I308" s="180"/>
      <c r="L308" s="176"/>
      <c r="M308" s="181"/>
      <c r="T308" s="182"/>
      <c r="AT308" s="177" t="s">
        <v>1489</v>
      </c>
      <c r="AU308" s="177" t="s">
        <v>90</v>
      </c>
      <c r="AV308" s="13" t="s">
        <v>90</v>
      </c>
      <c r="AW308" s="13" t="s">
        <v>36</v>
      </c>
      <c r="AX308" s="13" t="s">
        <v>81</v>
      </c>
      <c r="AY308" s="177" t="s">
        <v>299</v>
      </c>
    </row>
    <row r="309" spans="2:65" s="12" customFormat="1">
      <c r="B309" s="170"/>
      <c r="D309" s="149" t="s">
        <v>1489</v>
      </c>
      <c r="E309" s="171" t="s">
        <v>1</v>
      </c>
      <c r="F309" s="172" t="s">
        <v>4012</v>
      </c>
      <c r="H309" s="171" t="s">
        <v>1</v>
      </c>
      <c r="I309" s="173"/>
      <c r="L309" s="170"/>
      <c r="M309" s="174"/>
      <c r="T309" s="175"/>
      <c r="AT309" s="171" t="s">
        <v>1489</v>
      </c>
      <c r="AU309" s="171" t="s">
        <v>90</v>
      </c>
      <c r="AV309" s="12" t="s">
        <v>88</v>
      </c>
      <c r="AW309" s="12" t="s">
        <v>36</v>
      </c>
      <c r="AX309" s="12" t="s">
        <v>81</v>
      </c>
      <c r="AY309" s="171" t="s">
        <v>299</v>
      </c>
    </row>
    <row r="310" spans="2:65" s="13" customFormat="1">
      <c r="B310" s="176"/>
      <c r="D310" s="149" t="s">
        <v>1489</v>
      </c>
      <c r="E310" s="177" t="s">
        <v>1</v>
      </c>
      <c r="F310" s="178" t="s">
        <v>4777</v>
      </c>
      <c r="H310" s="179">
        <v>1.2490000000000001</v>
      </c>
      <c r="I310" s="180"/>
      <c r="L310" s="176"/>
      <c r="M310" s="181"/>
      <c r="T310" s="182"/>
      <c r="AT310" s="177" t="s">
        <v>1489</v>
      </c>
      <c r="AU310" s="177" t="s">
        <v>90</v>
      </c>
      <c r="AV310" s="13" t="s">
        <v>90</v>
      </c>
      <c r="AW310" s="13" t="s">
        <v>36</v>
      </c>
      <c r="AX310" s="13" t="s">
        <v>81</v>
      </c>
      <c r="AY310" s="177" t="s">
        <v>299</v>
      </c>
    </row>
    <row r="311" spans="2:65" s="13" customFormat="1">
      <c r="B311" s="176"/>
      <c r="D311" s="149" t="s">
        <v>1489</v>
      </c>
      <c r="E311" s="177" t="s">
        <v>1</v>
      </c>
      <c r="F311" s="178" t="s">
        <v>4779</v>
      </c>
      <c r="H311" s="179">
        <v>1.3879999999999999</v>
      </c>
      <c r="I311" s="180"/>
      <c r="L311" s="176"/>
      <c r="M311" s="181"/>
      <c r="T311" s="182"/>
      <c r="AT311" s="177" t="s">
        <v>1489</v>
      </c>
      <c r="AU311" s="177" t="s">
        <v>90</v>
      </c>
      <c r="AV311" s="13" t="s">
        <v>90</v>
      </c>
      <c r="AW311" s="13" t="s">
        <v>36</v>
      </c>
      <c r="AX311" s="13" t="s">
        <v>88</v>
      </c>
      <c r="AY311" s="177" t="s">
        <v>299</v>
      </c>
    </row>
    <row r="312" spans="2:65" s="1" customFormat="1" ht="24.15" customHeight="1">
      <c r="B312" s="32"/>
      <c r="C312" s="136" t="s">
        <v>433</v>
      </c>
      <c r="D312" s="136" t="s">
        <v>302</v>
      </c>
      <c r="E312" s="137" t="s">
        <v>1670</v>
      </c>
      <c r="F312" s="138" t="s">
        <v>1671</v>
      </c>
      <c r="G312" s="139" t="s">
        <v>1520</v>
      </c>
      <c r="H312" s="140">
        <v>37.024999999999999</v>
      </c>
      <c r="I312" s="141"/>
      <c r="J312" s="142">
        <f>ROUND(I312*H312,2)</f>
        <v>0</v>
      </c>
      <c r="K312" s="138" t="s">
        <v>3585</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4780</v>
      </c>
    </row>
    <row r="313" spans="2:65" s="12" customFormat="1">
      <c r="B313" s="170"/>
      <c r="D313" s="149" t="s">
        <v>1489</v>
      </c>
      <c r="E313" s="171" t="s">
        <v>1</v>
      </c>
      <c r="F313" s="172" t="s">
        <v>4020</v>
      </c>
      <c r="H313" s="171" t="s">
        <v>1</v>
      </c>
      <c r="I313" s="173"/>
      <c r="L313" s="170"/>
      <c r="M313" s="174"/>
      <c r="T313" s="175"/>
      <c r="AT313" s="171" t="s">
        <v>1489</v>
      </c>
      <c r="AU313" s="171" t="s">
        <v>90</v>
      </c>
      <c r="AV313" s="12" t="s">
        <v>88</v>
      </c>
      <c r="AW313" s="12" t="s">
        <v>36</v>
      </c>
      <c r="AX313" s="12" t="s">
        <v>81</v>
      </c>
      <c r="AY313" s="171" t="s">
        <v>299</v>
      </c>
    </row>
    <row r="314" spans="2:65" s="12" customFormat="1">
      <c r="B314" s="170"/>
      <c r="D314" s="149" t="s">
        <v>1489</v>
      </c>
      <c r="E314" s="171" t="s">
        <v>1</v>
      </c>
      <c r="F314" s="172" t="s">
        <v>4265</v>
      </c>
      <c r="H314" s="171" t="s">
        <v>1</v>
      </c>
      <c r="I314" s="173"/>
      <c r="L314" s="170"/>
      <c r="M314" s="174"/>
      <c r="T314" s="175"/>
      <c r="AT314" s="171" t="s">
        <v>1489</v>
      </c>
      <c r="AU314" s="171" t="s">
        <v>90</v>
      </c>
      <c r="AV314" s="12" t="s">
        <v>88</v>
      </c>
      <c r="AW314" s="12" t="s">
        <v>36</v>
      </c>
      <c r="AX314" s="12" t="s">
        <v>81</v>
      </c>
      <c r="AY314" s="171" t="s">
        <v>299</v>
      </c>
    </row>
    <row r="315" spans="2:65" s="12" customFormat="1">
      <c r="B315" s="170"/>
      <c r="D315" s="149" t="s">
        <v>1489</v>
      </c>
      <c r="E315" s="171" t="s">
        <v>1</v>
      </c>
      <c r="F315" s="172" t="s">
        <v>4708</v>
      </c>
      <c r="H315" s="171" t="s">
        <v>1</v>
      </c>
      <c r="I315" s="173"/>
      <c r="L315" s="170"/>
      <c r="M315" s="174"/>
      <c r="T315" s="175"/>
      <c r="AT315" s="171" t="s">
        <v>1489</v>
      </c>
      <c r="AU315" s="171" t="s">
        <v>90</v>
      </c>
      <c r="AV315" s="12" t="s">
        <v>88</v>
      </c>
      <c r="AW315" s="12" t="s">
        <v>36</v>
      </c>
      <c r="AX315" s="12" t="s">
        <v>81</v>
      </c>
      <c r="AY315" s="171" t="s">
        <v>299</v>
      </c>
    </row>
    <row r="316" spans="2:65" s="12" customFormat="1">
      <c r="B316" s="170"/>
      <c r="D316" s="149" t="s">
        <v>1489</v>
      </c>
      <c r="E316" s="171" t="s">
        <v>1</v>
      </c>
      <c r="F316" s="172" t="s">
        <v>4022</v>
      </c>
      <c r="H316" s="171" t="s">
        <v>1</v>
      </c>
      <c r="I316" s="173"/>
      <c r="L316" s="170"/>
      <c r="M316" s="174"/>
      <c r="T316" s="175"/>
      <c r="AT316" s="171" t="s">
        <v>1489</v>
      </c>
      <c r="AU316" s="171" t="s">
        <v>90</v>
      </c>
      <c r="AV316" s="12" t="s">
        <v>88</v>
      </c>
      <c r="AW316" s="12" t="s">
        <v>36</v>
      </c>
      <c r="AX316" s="12" t="s">
        <v>81</v>
      </c>
      <c r="AY316" s="171" t="s">
        <v>299</v>
      </c>
    </row>
    <row r="317" spans="2:65" s="13" customFormat="1" ht="20.399999999999999">
      <c r="B317" s="176"/>
      <c r="D317" s="149" t="s">
        <v>1489</v>
      </c>
      <c r="E317" s="177" t="s">
        <v>1</v>
      </c>
      <c r="F317" s="178" t="s">
        <v>4781</v>
      </c>
      <c r="H317" s="179">
        <v>37.671999999999997</v>
      </c>
      <c r="I317" s="180"/>
      <c r="L317" s="176"/>
      <c r="M317" s="181"/>
      <c r="T317" s="182"/>
      <c r="AT317" s="177" t="s">
        <v>1489</v>
      </c>
      <c r="AU317" s="177" t="s">
        <v>90</v>
      </c>
      <c r="AV317" s="13" t="s">
        <v>90</v>
      </c>
      <c r="AW317" s="13" t="s">
        <v>36</v>
      </c>
      <c r="AX317" s="13" t="s">
        <v>81</v>
      </c>
      <c r="AY317" s="177" t="s">
        <v>299</v>
      </c>
    </row>
    <row r="318" spans="2:65" s="12" customFormat="1">
      <c r="B318" s="170"/>
      <c r="D318" s="149" t="s">
        <v>1489</v>
      </c>
      <c r="E318" s="171" t="s">
        <v>1</v>
      </c>
      <c r="F318" s="172" t="s">
        <v>4028</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4029</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4782</v>
      </c>
      <c r="H320" s="179">
        <v>-0.64700000000000002</v>
      </c>
      <c r="I320" s="180"/>
      <c r="L320" s="176"/>
      <c r="M320" s="181"/>
      <c r="T320" s="182"/>
      <c r="AT320" s="177" t="s">
        <v>1489</v>
      </c>
      <c r="AU320" s="177" t="s">
        <v>90</v>
      </c>
      <c r="AV320" s="13" t="s">
        <v>90</v>
      </c>
      <c r="AW320" s="13" t="s">
        <v>36</v>
      </c>
      <c r="AX320" s="13" t="s">
        <v>81</v>
      </c>
      <c r="AY320" s="177" t="s">
        <v>299</v>
      </c>
    </row>
    <row r="321" spans="2:65" s="14" customFormat="1">
      <c r="B321" s="183"/>
      <c r="D321" s="149" t="s">
        <v>1489</v>
      </c>
      <c r="E321" s="184" t="s">
        <v>1</v>
      </c>
      <c r="F321" s="185" t="s">
        <v>1496</v>
      </c>
      <c r="H321" s="186">
        <v>37.024999999999999</v>
      </c>
      <c r="I321" s="187"/>
      <c r="L321" s="183"/>
      <c r="M321" s="188"/>
      <c r="T321" s="189"/>
      <c r="AT321" s="184" t="s">
        <v>1489</v>
      </c>
      <c r="AU321" s="184" t="s">
        <v>90</v>
      </c>
      <c r="AV321" s="14" t="s">
        <v>318</v>
      </c>
      <c r="AW321" s="14" t="s">
        <v>36</v>
      </c>
      <c r="AX321" s="14" t="s">
        <v>88</v>
      </c>
      <c r="AY321" s="184" t="s">
        <v>299</v>
      </c>
    </row>
    <row r="322" spans="2:65" s="1" customFormat="1" ht="16.5" customHeight="1">
      <c r="B322" s="32"/>
      <c r="C322" s="158" t="s">
        <v>438</v>
      </c>
      <c r="D322" s="158" t="s">
        <v>340</v>
      </c>
      <c r="E322" s="159" t="s">
        <v>1678</v>
      </c>
      <c r="F322" s="160" t="s">
        <v>1679</v>
      </c>
      <c r="G322" s="161" t="s">
        <v>1636</v>
      </c>
      <c r="H322" s="162">
        <v>68.694999999999993</v>
      </c>
      <c r="I322" s="163"/>
      <c r="J322" s="164">
        <f>ROUND(I322*H322,2)</f>
        <v>0</v>
      </c>
      <c r="K322" s="160" t="s">
        <v>3585</v>
      </c>
      <c r="L322" s="165"/>
      <c r="M322" s="166" t="s">
        <v>1</v>
      </c>
      <c r="N322" s="167" t="s">
        <v>46</v>
      </c>
      <c r="P322" s="145">
        <f>O322*H322</f>
        <v>0</v>
      </c>
      <c r="Q322" s="145">
        <v>1</v>
      </c>
      <c r="R322" s="145">
        <f>Q322*H322</f>
        <v>68.694999999999993</v>
      </c>
      <c r="S322" s="145">
        <v>0</v>
      </c>
      <c r="T322" s="146">
        <f>S322*H322</f>
        <v>0</v>
      </c>
      <c r="AR322" s="147" t="s">
        <v>337</v>
      </c>
      <c r="AT322" s="147" t="s">
        <v>340</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4783</v>
      </c>
    </row>
    <row r="323" spans="2:65" s="12" customFormat="1">
      <c r="B323" s="170"/>
      <c r="D323" s="149" t="s">
        <v>1489</v>
      </c>
      <c r="E323" s="171" t="s">
        <v>1</v>
      </c>
      <c r="F323" s="172" t="s">
        <v>4034</v>
      </c>
      <c r="H323" s="171" t="s">
        <v>1</v>
      </c>
      <c r="I323" s="173"/>
      <c r="L323" s="170"/>
      <c r="M323" s="174"/>
      <c r="T323" s="175"/>
      <c r="AT323" s="171" t="s">
        <v>1489</v>
      </c>
      <c r="AU323" s="171" t="s">
        <v>90</v>
      </c>
      <c r="AV323" s="12" t="s">
        <v>88</v>
      </c>
      <c r="AW323" s="12" t="s">
        <v>36</v>
      </c>
      <c r="AX323" s="12" t="s">
        <v>81</v>
      </c>
      <c r="AY323" s="171" t="s">
        <v>299</v>
      </c>
    </row>
    <row r="324" spans="2:65" s="13" customFormat="1">
      <c r="B324" s="176"/>
      <c r="D324" s="149" t="s">
        <v>1489</v>
      </c>
      <c r="E324" s="177" t="s">
        <v>1</v>
      </c>
      <c r="F324" s="178" t="s">
        <v>4784</v>
      </c>
      <c r="H324" s="179">
        <v>68.694999999999993</v>
      </c>
      <c r="I324" s="180"/>
      <c r="L324" s="176"/>
      <c r="M324" s="181"/>
      <c r="T324" s="182"/>
      <c r="AT324" s="177" t="s">
        <v>1489</v>
      </c>
      <c r="AU324" s="177" t="s">
        <v>90</v>
      </c>
      <c r="AV324" s="13" t="s">
        <v>90</v>
      </c>
      <c r="AW324" s="13" t="s">
        <v>36</v>
      </c>
      <c r="AX324" s="13" t="s">
        <v>81</v>
      </c>
      <c r="AY324" s="177" t="s">
        <v>299</v>
      </c>
    </row>
    <row r="325" spans="2:65" s="14" customFormat="1">
      <c r="B325" s="183"/>
      <c r="D325" s="149" t="s">
        <v>1489</v>
      </c>
      <c r="E325" s="184" t="s">
        <v>1</v>
      </c>
      <c r="F325" s="185" t="s">
        <v>1496</v>
      </c>
      <c r="H325" s="186">
        <v>68.694999999999993</v>
      </c>
      <c r="I325" s="187"/>
      <c r="L325" s="183"/>
      <c r="M325" s="188"/>
      <c r="T325" s="189"/>
      <c r="AT325" s="184" t="s">
        <v>1489</v>
      </c>
      <c r="AU325" s="184" t="s">
        <v>90</v>
      </c>
      <c r="AV325" s="14" t="s">
        <v>318</v>
      </c>
      <c r="AW325" s="14" t="s">
        <v>36</v>
      </c>
      <c r="AX325" s="14" t="s">
        <v>88</v>
      </c>
      <c r="AY325" s="184" t="s">
        <v>299</v>
      </c>
    </row>
    <row r="326" spans="2:65" s="1" customFormat="1" ht="24.15" customHeight="1">
      <c r="B326" s="32"/>
      <c r="C326" s="136" t="s">
        <v>444</v>
      </c>
      <c r="D326" s="136" t="s">
        <v>302</v>
      </c>
      <c r="E326" s="137" t="s">
        <v>1682</v>
      </c>
      <c r="F326" s="138" t="s">
        <v>1683</v>
      </c>
      <c r="G326" s="139" t="s">
        <v>375</v>
      </c>
      <c r="H326" s="140">
        <v>35.084000000000003</v>
      </c>
      <c r="I326" s="141"/>
      <c r="J326" s="142">
        <f>ROUND(I326*H326,2)</f>
        <v>0</v>
      </c>
      <c r="K326" s="138" t="s">
        <v>3585</v>
      </c>
      <c r="L326" s="32"/>
      <c r="M326" s="143" t="s">
        <v>1</v>
      </c>
      <c r="N326" s="144" t="s">
        <v>46</v>
      </c>
      <c r="P326" s="145">
        <f>O326*H326</f>
        <v>0</v>
      </c>
      <c r="Q326" s="145">
        <v>0</v>
      </c>
      <c r="R326" s="145">
        <f>Q326*H326</f>
        <v>0</v>
      </c>
      <c r="S326" s="145">
        <v>0</v>
      </c>
      <c r="T326" s="146">
        <f>S326*H326</f>
        <v>0</v>
      </c>
      <c r="AR326" s="147" t="s">
        <v>318</v>
      </c>
      <c r="AT326" s="147" t="s">
        <v>302</v>
      </c>
      <c r="AU326" s="147" t="s">
        <v>90</v>
      </c>
      <c r="AY326" s="17" t="s">
        <v>299</v>
      </c>
      <c r="BE326" s="148">
        <f>IF(N326="základní",J326,0)</f>
        <v>0</v>
      </c>
      <c r="BF326" s="148">
        <f>IF(N326="snížená",J326,0)</f>
        <v>0</v>
      </c>
      <c r="BG326" s="148">
        <f>IF(N326="zákl. přenesená",J326,0)</f>
        <v>0</v>
      </c>
      <c r="BH326" s="148">
        <f>IF(N326="sníž. přenesená",J326,0)</f>
        <v>0</v>
      </c>
      <c r="BI326" s="148">
        <f>IF(N326="nulová",J326,0)</f>
        <v>0</v>
      </c>
      <c r="BJ326" s="17" t="s">
        <v>88</v>
      </c>
      <c r="BK326" s="148">
        <f>ROUND(I326*H326,2)</f>
        <v>0</v>
      </c>
      <c r="BL326" s="17" t="s">
        <v>318</v>
      </c>
      <c r="BM326" s="147" t="s">
        <v>4785</v>
      </c>
    </row>
    <row r="327" spans="2:65" s="12" customFormat="1">
      <c r="B327" s="170"/>
      <c r="D327" s="149" t="s">
        <v>1489</v>
      </c>
      <c r="E327" s="171" t="s">
        <v>1</v>
      </c>
      <c r="F327" s="172" t="s">
        <v>4708</v>
      </c>
      <c r="H327" s="171" t="s">
        <v>1</v>
      </c>
      <c r="I327" s="173"/>
      <c r="L327" s="170"/>
      <c r="M327" s="174"/>
      <c r="T327" s="175"/>
      <c r="AT327" s="171" t="s">
        <v>1489</v>
      </c>
      <c r="AU327" s="171" t="s">
        <v>90</v>
      </c>
      <c r="AV327" s="12" t="s">
        <v>88</v>
      </c>
      <c r="AW327" s="12" t="s">
        <v>36</v>
      </c>
      <c r="AX327" s="12" t="s">
        <v>81</v>
      </c>
      <c r="AY327" s="171" t="s">
        <v>299</v>
      </c>
    </row>
    <row r="328" spans="2:65" s="12" customFormat="1">
      <c r="B328" s="170"/>
      <c r="D328" s="149" t="s">
        <v>1489</v>
      </c>
      <c r="E328" s="171" t="s">
        <v>1</v>
      </c>
      <c r="F328" s="172" t="s">
        <v>4338</v>
      </c>
      <c r="H328" s="171" t="s">
        <v>1</v>
      </c>
      <c r="I328" s="173"/>
      <c r="L328" s="170"/>
      <c r="M328" s="174"/>
      <c r="T328" s="175"/>
      <c r="AT328" s="171" t="s">
        <v>1489</v>
      </c>
      <c r="AU328" s="171" t="s">
        <v>90</v>
      </c>
      <c r="AV328" s="12" t="s">
        <v>88</v>
      </c>
      <c r="AW328" s="12" t="s">
        <v>36</v>
      </c>
      <c r="AX328" s="12" t="s">
        <v>81</v>
      </c>
      <c r="AY328" s="171" t="s">
        <v>299</v>
      </c>
    </row>
    <row r="329" spans="2:65" s="12" customFormat="1">
      <c r="B329" s="170"/>
      <c r="D329" s="149" t="s">
        <v>1489</v>
      </c>
      <c r="E329" s="171" t="s">
        <v>1</v>
      </c>
      <c r="F329" s="172" t="s">
        <v>3917</v>
      </c>
      <c r="H329" s="171" t="s">
        <v>1</v>
      </c>
      <c r="I329" s="173"/>
      <c r="L329" s="170"/>
      <c r="M329" s="174"/>
      <c r="T329" s="175"/>
      <c r="AT329" s="171" t="s">
        <v>1489</v>
      </c>
      <c r="AU329" s="171" t="s">
        <v>90</v>
      </c>
      <c r="AV329" s="12" t="s">
        <v>88</v>
      </c>
      <c r="AW329" s="12" t="s">
        <v>36</v>
      </c>
      <c r="AX329" s="12" t="s">
        <v>81</v>
      </c>
      <c r="AY329" s="171" t="s">
        <v>299</v>
      </c>
    </row>
    <row r="330" spans="2:65" s="13" customFormat="1">
      <c r="B330" s="176"/>
      <c r="D330" s="149" t="s">
        <v>1489</v>
      </c>
      <c r="E330" s="177" t="s">
        <v>1</v>
      </c>
      <c r="F330" s="178" t="s">
        <v>4714</v>
      </c>
      <c r="H330" s="179">
        <v>35.084000000000003</v>
      </c>
      <c r="I330" s="180"/>
      <c r="L330" s="176"/>
      <c r="M330" s="181"/>
      <c r="T330" s="182"/>
      <c r="AT330" s="177" t="s">
        <v>1489</v>
      </c>
      <c r="AU330" s="177" t="s">
        <v>90</v>
      </c>
      <c r="AV330" s="13" t="s">
        <v>90</v>
      </c>
      <c r="AW330" s="13" t="s">
        <v>36</v>
      </c>
      <c r="AX330" s="13" t="s">
        <v>81</v>
      </c>
      <c r="AY330" s="177" t="s">
        <v>299</v>
      </c>
    </row>
    <row r="331" spans="2:65" s="14" customFormat="1">
      <c r="B331" s="183"/>
      <c r="D331" s="149" t="s">
        <v>1489</v>
      </c>
      <c r="E331" s="184" t="s">
        <v>1</v>
      </c>
      <c r="F331" s="185" t="s">
        <v>1496</v>
      </c>
      <c r="H331" s="186">
        <v>35.084000000000003</v>
      </c>
      <c r="I331" s="187"/>
      <c r="L331" s="183"/>
      <c r="M331" s="188"/>
      <c r="T331" s="189"/>
      <c r="AT331" s="184" t="s">
        <v>1489</v>
      </c>
      <c r="AU331" s="184" t="s">
        <v>90</v>
      </c>
      <c r="AV331" s="14" t="s">
        <v>318</v>
      </c>
      <c r="AW331" s="14" t="s">
        <v>36</v>
      </c>
      <c r="AX331" s="14" t="s">
        <v>88</v>
      </c>
      <c r="AY331" s="184" t="s">
        <v>299</v>
      </c>
    </row>
    <row r="332" spans="2:65" s="1" customFormat="1" ht="24.15" customHeight="1">
      <c r="B332" s="32"/>
      <c r="C332" s="136" t="s">
        <v>448</v>
      </c>
      <c r="D332" s="136" t="s">
        <v>302</v>
      </c>
      <c r="E332" s="137" t="s">
        <v>4408</v>
      </c>
      <c r="F332" s="138" t="s">
        <v>4409</v>
      </c>
      <c r="G332" s="139" t="s">
        <v>375</v>
      </c>
      <c r="H332" s="140">
        <v>35.084000000000003</v>
      </c>
      <c r="I332" s="141"/>
      <c r="J332" s="142">
        <f>ROUND(I332*H332,2)</f>
        <v>0</v>
      </c>
      <c r="K332" s="138" t="s">
        <v>3585</v>
      </c>
      <c r="L332" s="32"/>
      <c r="M332" s="143" t="s">
        <v>1</v>
      </c>
      <c r="N332" s="144" t="s">
        <v>46</v>
      </c>
      <c r="P332" s="145">
        <f>O332*H332</f>
        <v>0</v>
      </c>
      <c r="Q332" s="145">
        <v>0</v>
      </c>
      <c r="R332" s="145">
        <f>Q332*H332</f>
        <v>0</v>
      </c>
      <c r="S332" s="145">
        <v>0</v>
      </c>
      <c r="T332" s="146">
        <f>S332*H332</f>
        <v>0</v>
      </c>
      <c r="AR332" s="147" t="s">
        <v>318</v>
      </c>
      <c r="AT332" s="147" t="s">
        <v>302</v>
      </c>
      <c r="AU332" s="147" t="s">
        <v>90</v>
      </c>
      <c r="AY332" s="17" t="s">
        <v>299</v>
      </c>
      <c r="BE332" s="148">
        <f>IF(N332="základní",J332,0)</f>
        <v>0</v>
      </c>
      <c r="BF332" s="148">
        <f>IF(N332="snížená",J332,0)</f>
        <v>0</v>
      </c>
      <c r="BG332" s="148">
        <f>IF(N332="zákl. přenesená",J332,0)</f>
        <v>0</v>
      </c>
      <c r="BH332" s="148">
        <f>IF(N332="sníž. přenesená",J332,0)</f>
        <v>0</v>
      </c>
      <c r="BI332" s="148">
        <f>IF(N332="nulová",J332,0)</f>
        <v>0</v>
      </c>
      <c r="BJ332" s="17" t="s">
        <v>88</v>
      </c>
      <c r="BK332" s="148">
        <f>ROUND(I332*H332,2)</f>
        <v>0</v>
      </c>
      <c r="BL332" s="17" t="s">
        <v>318</v>
      </c>
      <c r="BM332" s="147" t="s">
        <v>4786</v>
      </c>
    </row>
    <row r="333" spans="2:65" s="12" customFormat="1">
      <c r="B333" s="170"/>
      <c r="D333" s="149" t="s">
        <v>1489</v>
      </c>
      <c r="E333" s="171" t="s">
        <v>1</v>
      </c>
      <c r="F333" s="172" t="s">
        <v>4708</v>
      </c>
      <c r="H333" s="171" t="s">
        <v>1</v>
      </c>
      <c r="I333" s="173"/>
      <c r="L333" s="170"/>
      <c r="M333" s="174"/>
      <c r="T333" s="175"/>
      <c r="AT333" s="171" t="s">
        <v>1489</v>
      </c>
      <c r="AU333" s="171" t="s">
        <v>90</v>
      </c>
      <c r="AV333" s="12" t="s">
        <v>88</v>
      </c>
      <c r="AW333" s="12" t="s">
        <v>36</v>
      </c>
      <c r="AX333" s="12" t="s">
        <v>81</v>
      </c>
      <c r="AY333" s="171" t="s">
        <v>299</v>
      </c>
    </row>
    <row r="334" spans="2:65" s="12" customFormat="1">
      <c r="B334" s="170"/>
      <c r="D334" s="149" t="s">
        <v>1489</v>
      </c>
      <c r="E334" s="171" t="s">
        <v>1</v>
      </c>
      <c r="F334" s="172" t="s">
        <v>4338</v>
      </c>
      <c r="H334" s="171" t="s">
        <v>1</v>
      </c>
      <c r="I334" s="173"/>
      <c r="L334" s="170"/>
      <c r="M334" s="174"/>
      <c r="T334" s="175"/>
      <c r="AT334" s="171" t="s">
        <v>1489</v>
      </c>
      <c r="AU334" s="171" t="s">
        <v>90</v>
      </c>
      <c r="AV334" s="12" t="s">
        <v>88</v>
      </c>
      <c r="AW334" s="12" t="s">
        <v>36</v>
      </c>
      <c r="AX334" s="12" t="s">
        <v>81</v>
      </c>
      <c r="AY334" s="171" t="s">
        <v>299</v>
      </c>
    </row>
    <row r="335" spans="2:65" s="12" customFormat="1">
      <c r="B335" s="170"/>
      <c r="D335" s="149" t="s">
        <v>1489</v>
      </c>
      <c r="E335" s="171" t="s">
        <v>1</v>
      </c>
      <c r="F335" s="172" t="s">
        <v>3917</v>
      </c>
      <c r="H335" s="171" t="s">
        <v>1</v>
      </c>
      <c r="I335" s="173"/>
      <c r="L335" s="170"/>
      <c r="M335" s="174"/>
      <c r="T335" s="175"/>
      <c r="AT335" s="171" t="s">
        <v>1489</v>
      </c>
      <c r="AU335" s="171" t="s">
        <v>90</v>
      </c>
      <c r="AV335" s="12" t="s">
        <v>88</v>
      </c>
      <c r="AW335" s="12" t="s">
        <v>36</v>
      </c>
      <c r="AX335" s="12" t="s">
        <v>81</v>
      </c>
      <c r="AY335" s="171" t="s">
        <v>299</v>
      </c>
    </row>
    <row r="336" spans="2:65" s="13" customFormat="1">
      <c r="B336" s="176"/>
      <c r="D336" s="149" t="s">
        <v>1489</v>
      </c>
      <c r="E336" s="177" t="s">
        <v>1</v>
      </c>
      <c r="F336" s="178" t="s">
        <v>4714</v>
      </c>
      <c r="H336" s="179">
        <v>35.084000000000003</v>
      </c>
      <c r="I336" s="180"/>
      <c r="L336" s="176"/>
      <c r="M336" s="181"/>
      <c r="T336" s="182"/>
      <c r="AT336" s="177" t="s">
        <v>1489</v>
      </c>
      <c r="AU336" s="177" t="s">
        <v>90</v>
      </c>
      <c r="AV336" s="13" t="s">
        <v>90</v>
      </c>
      <c r="AW336" s="13" t="s">
        <v>36</v>
      </c>
      <c r="AX336" s="13" t="s">
        <v>81</v>
      </c>
      <c r="AY336" s="177" t="s">
        <v>299</v>
      </c>
    </row>
    <row r="337" spans="2:65" s="14" customFormat="1">
      <c r="B337" s="183"/>
      <c r="D337" s="149" t="s">
        <v>1489</v>
      </c>
      <c r="E337" s="184" t="s">
        <v>1</v>
      </c>
      <c r="F337" s="185" t="s">
        <v>1496</v>
      </c>
      <c r="H337" s="186">
        <v>35.084000000000003</v>
      </c>
      <c r="I337" s="187"/>
      <c r="L337" s="183"/>
      <c r="M337" s="188"/>
      <c r="T337" s="189"/>
      <c r="AT337" s="184" t="s">
        <v>1489</v>
      </c>
      <c r="AU337" s="184" t="s">
        <v>90</v>
      </c>
      <c r="AV337" s="14" t="s">
        <v>318</v>
      </c>
      <c r="AW337" s="14" t="s">
        <v>36</v>
      </c>
      <c r="AX337" s="14" t="s">
        <v>88</v>
      </c>
      <c r="AY337" s="184" t="s">
        <v>299</v>
      </c>
    </row>
    <row r="338" spans="2:65" s="1" customFormat="1" ht="16.5" customHeight="1">
      <c r="B338" s="32"/>
      <c r="C338" s="158" t="s">
        <v>452</v>
      </c>
      <c r="D338" s="158" t="s">
        <v>340</v>
      </c>
      <c r="E338" s="159" t="s">
        <v>4411</v>
      </c>
      <c r="F338" s="160" t="s">
        <v>4412</v>
      </c>
      <c r="G338" s="161" t="s">
        <v>822</v>
      </c>
      <c r="H338" s="162">
        <v>1.452</v>
      </c>
      <c r="I338" s="163"/>
      <c r="J338" s="164">
        <f>ROUND(I338*H338,2)</f>
        <v>0</v>
      </c>
      <c r="K338" s="160" t="s">
        <v>3585</v>
      </c>
      <c r="L338" s="165"/>
      <c r="M338" s="166" t="s">
        <v>1</v>
      </c>
      <c r="N338" s="167" t="s">
        <v>46</v>
      </c>
      <c r="P338" s="145">
        <f>O338*H338</f>
        <v>0</v>
      </c>
      <c r="Q338" s="145">
        <v>1E-3</v>
      </c>
      <c r="R338" s="145">
        <f>Q338*H338</f>
        <v>1.4519999999999999E-3</v>
      </c>
      <c r="S338" s="145">
        <v>0</v>
      </c>
      <c r="T338" s="146">
        <f>S338*H338</f>
        <v>0</v>
      </c>
      <c r="AR338" s="147" t="s">
        <v>337</v>
      </c>
      <c r="AT338" s="147" t="s">
        <v>340</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4787</v>
      </c>
    </row>
    <row r="339" spans="2:65" s="12" customFormat="1">
      <c r="B339" s="170"/>
      <c r="D339" s="149" t="s">
        <v>1489</v>
      </c>
      <c r="E339" s="171" t="s">
        <v>1</v>
      </c>
      <c r="F339" s="172" t="s">
        <v>4708</v>
      </c>
      <c r="H339" s="171" t="s">
        <v>1</v>
      </c>
      <c r="I339" s="173"/>
      <c r="L339" s="170"/>
      <c r="M339" s="174"/>
      <c r="T339" s="175"/>
      <c r="AT339" s="171" t="s">
        <v>1489</v>
      </c>
      <c r="AU339" s="171" t="s">
        <v>90</v>
      </c>
      <c r="AV339" s="12" t="s">
        <v>88</v>
      </c>
      <c r="AW339" s="12" t="s">
        <v>36</v>
      </c>
      <c r="AX339" s="12" t="s">
        <v>81</v>
      </c>
      <c r="AY339" s="171" t="s">
        <v>299</v>
      </c>
    </row>
    <row r="340" spans="2:65" s="12" customFormat="1">
      <c r="B340" s="170"/>
      <c r="D340" s="149" t="s">
        <v>1489</v>
      </c>
      <c r="E340" s="171" t="s">
        <v>1</v>
      </c>
      <c r="F340" s="172" t="s">
        <v>4338</v>
      </c>
      <c r="H340" s="171" t="s">
        <v>1</v>
      </c>
      <c r="I340" s="173"/>
      <c r="L340" s="170"/>
      <c r="M340" s="174"/>
      <c r="T340" s="175"/>
      <c r="AT340" s="171" t="s">
        <v>1489</v>
      </c>
      <c r="AU340" s="171" t="s">
        <v>90</v>
      </c>
      <c r="AV340" s="12" t="s">
        <v>88</v>
      </c>
      <c r="AW340" s="12" t="s">
        <v>36</v>
      </c>
      <c r="AX340" s="12" t="s">
        <v>81</v>
      </c>
      <c r="AY340" s="171" t="s">
        <v>299</v>
      </c>
    </row>
    <row r="341" spans="2:65" s="12" customFormat="1">
      <c r="B341" s="170"/>
      <c r="D341" s="149" t="s">
        <v>1489</v>
      </c>
      <c r="E341" s="171" t="s">
        <v>1</v>
      </c>
      <c r="F341" s="172" t="s">
        <v>3917</v>
      </c>
      <c r="H341" s="171" t="s">
        <v>1</v>
      </c>
      <c r="I341" s="173"/>
      <c r="L341" s="170"/>
      <c r="M341" s="174"/>
      <c r="T341" s="175"/>
      <c r="AT341" s="171" t="s">
        <v>1489</v>
      </c>
      <c r="AU341" s="171" t="s">
        <v>90</v>
      </c>
      <c r="AV341" s="12" t="s">
        <v>88</v>
      </c>
      <c r="AW341" s="12" t="s">
        <v>36</v>
      </c>
      <c r="AX341" s="12" t="s">
        <v>81</v>
      </c>
      <c r="AY341" s="171" t="s">
        <v>299</v>
      </c>
    </row>
    <row r="342" spans="2:65" s="13" customFormat="1">
      <c r="B342" s="176"/>
      <c r="D342" s="149" t="s">
        <v>1489</v>
      </c>
      <c r="E342" s="177" t="s">
        <v>1</v>
      </c>
      <c r="F342" s="178" t="s">
        <v>4788</v>
      </c>
      <c r="H342" s="179">
        <v>1.452</v>
      </c>
      <c r="I342" s="180"/>
      <c r="L342" s="176"/>
      <c r="M342" s="181"/>
      <c r="T342" s="182"/>
      <c r="AT342" s="177" t="s">
        <v>1489</v>
      </c>
      <c r="AU342" s="177" t="s">
        <v>90</v>
      </c>
      <c r="AV342" s="13" t="s">
        <v>90</v>
      </c>
      <c r="AW342" s="13" t="s">
        <v>36</v>
      </c>
      <c r="AX342" s="13" t="s">
        <v>81</v>
      </c>
      <c r="AY342" s="177" t="s">
        <v>299</v>
      </c>
    </row>
    <row r="343" spans="2:65" s="14" customFormat="1">
      <c r="B343" s="183"/>
      <c r="D343" s="149" t="s">
        <v>1489</v>
      </c>
      <c r="E343" s="184" t="s">
        <v>1</v>
      </c>
      <c r="F343" s="185" t="s">
        <v>1496</v>
      </c>
      <c r="H343" s="186">
        <v>1.452</v>
      </c>
      <c r="I343" s="187"/>
      <c r="L343" s="183"/>
      <c r="M343" s="188"/>
      <c r="T343" s="189"/>
      <c r="AT343" s="184" t="s">
        <v>1489</v>
      </c>
      <c r="AU343" s="184" t="s">
        <v>90</v>
      </c>
      <c r="AV343" s="14" t="s">
        <v>318</v>
      </c>
      <c r="AW343" s="14" t="s">
        <v>36</v>
      </c>
      <c r="AX343" s="14" t="s">
        <v>88</v>
      </c>
      <c r="AY343" s="184" t="s">
        <v>299</v>
      </c>
    </row>
    <row r="344" spans="2:65" s="11" customFormat="1" ht="22.95" customHeight="1">
      <c r="B344" s="124"/>
      <c r="D344" s="125" t="s">
        <v>80</v>
      </c>
      <c r="E344" s="134" t="s">
        <v>318</v>
      </c>
      <c r="F344" s="134" t="s">
        <v>1702</v>
      </c>
      <c r="I344" s="127"/>
      <c r="J344" s="135">
        <f>BK344</f>
        <v>0</v>
      </c>
      <c r="L344" s="124"/>
      <c r="M344" s="129"/>
      <c r="P344" s="130">
        <f>SUM(P345:P350)</f>
        <v>0</v>
      </c>
      <c r="R344" s="130">
        <f>SUM(R345:R350)</f>
        <v>0</v>
      </c>
      <c r="T344" s="131">
        <f>SUM(T345:T350)</f>
        <v>0</v>
      </c>
      <c r="AR344" s="125" t="s">
        <v>88</v>
      </c>
      <c r="AT344" s="132" t="s">
        <v>80</v>
      </c>
      <c r="AU344" s="132" t="s">
        <v>88</v>
      </c>
      <c r="AY344" s="125" t="s">
        <v>299</v>
      </c>
      <c r="BK344" s="133">
        <f>SUM(BK345:BK350)</f>
        <v>0</v>
      </c>
    </row>
    <row r="345" spans="2:65" s="1" customFormat="1" ht="16.5" customHeight="1">
      <c r="B345" s="32"/>
      <c r="C345" s="136" t="s">
        <v>457</v>
      </c>
      <c r="D345" s="136" t="s">
        <v>302</v>
      </c>
      <c r="E345" s="137" t="s">
        <v>1703</v>
      </c>
      <c r="F345" s="138" t="s">
        <v>1704</v>
      </c>
      <c r="G345" s="139" t="s">
        <v>1520</v>
      </c>
      <c r="H345" s="140">
        <v>14.489000000000001</v>
      </c>
      <c r="I345" s="141"/>
      <c r="J345" s="142">
        <f>ROUND(I345*H345,2)</f>
        <v>0</v>
      </c>
      <c r="K345" s="138" t="s">
        <v>3585</v>
      </c>
      <c r="L345" s="32"/>
      <c r="M345" s="143" t="s">
        <v>1</v>
      </c>
      <c r="N345" s="144" t="s">
        <v>46</v>
      </c>
      <c r="P345" s="145">
        <f>O345*H345</f>
        <v>0</v>
      </c>
      <c r="Q345" s="145">
        <v>0</v>
      </c>
      <c r="R345" s="145">
        <f>Q345*H345</f>
        <v>0</v>
      </c>
      <c r="S345" s="145">
        <v>0</v>
      </c>
      <c r="T345" s="146">
        <f>S345*H345</f>
        <v>0</v>
      </c>
      <c r="AR345" s="147" t="s">
        <v>318</v>
      </c>
      <c r="AT345" s="147" t="s">
        <v>302</v>
      </c>
      <c r="AU345" s="147" t="s">
        <v>90</v>
      </c>
      <c r="AY345" s="17" t="s">
        <v>299</v>
      </c>
      <c r="BE345" s="148">
        <f>IF(N345="základní",J345,0)</f>
        <v>0</v>
      </c>
      <c r="BF345" s="148">
        <f>IF(N345="snížená",J345,0)</f>
        <v>0</v>
      </c>
      <c r="BG345" s="148">
        <f>IF(N345="zákl. přenesená",J345,0)</f>
        <v>0</v>
      </c>
      <c r="BH345" s="148">
        <f>IF(N345="sníž. přenesená",J345,0)</f>
        <v>0</v>
      </c>
      <c r="BI345" s="148">
        <f>IF(N345="nulová",J345,0)</f>
        <v>0</v>
      </c>
      <c r="BJ345" s="17" t="s">
        <v>88</v>
      </c>
      <c r="BK345" s="148">
        <f>ROUND(I345*H345,2)</f>
        <v>0</v>
      </c>
      <c r="BL345" s="17" t="s">
        <v>318</v>
      </c>
      <c r="BM345" s="147" t="s">
        <v>4789</v>
      </c>
    </row>
    <row r="346" spans="2:65" s="12" customFormat="1">
      <c r="B346" s="170"/>
      <c r="D346" s="149" t="s">
        <v>1489</v>
      </c>
      <c r="E346" s="171" t="s">
        <v>1</v>
      </c>
      <c r="F346" s="172" t="s">
        <v>4020</v>
      </c>
      <c r="H346" s="171" t="s">
        <v>1</v>
      </c>
      <c r="I346" s="173"/>
      <c r="L346" s="170"/>
      <c r="M346" s="174"/>
      <c r="T346" s="175"/>
      <c r="AT346" s="171" t="s">
        <v>1489</v>
      </c>
      <c r="AU346" s="171" t="s">
        <v>90</v>
      </c>
      <c r="AV346" s="12" t="s">
        <v>88</v>
      </c>
      <c r="AW346" s="12" t="s">
        <v>36</v>
      </c>
      <c r="AX346" s="12" t="s">
        <v>81</v>
      </c>
      <c r="AY346" s="171" t="s">
        <v>299</v>
      </c>
    </row>
    <row r="347" spans="2:65" s="12" customFormat="1">
      <c r="B347" s="170"/>
      <c r="D347" s="149" t="s">
        <v>1489</v>
      </c>
      <c r="E347" s="171" t="s">
        <v>1</v>
      </c>
      <c r="F347" s="172" t="s">
        <v>4265</v>
      </c>
      <c r="H347" s="171" t="s">
        <v>1</v>
      </c>
      <c r="I347" s="173"/>
      <c r="L347" s="170"/>
      <c r="M347" s="174"/>
      <c r="T347" s="175"/>
      <c r="AT347" s="171" t="s">
        <v>1489</v>
      </c>
      <c r="AU347" s="171" t="s">
        <v>90</v>
      </c>
      <c r="AV347" s="12" t="s">
        <v>88</v>
      </c>
      <c r="AW347" s="12" t="s">
        <v>36</v>
      </c>
      <c r="AX347" s="12" t="s">
        <v>81</v>
      </c>
      <c r="AY347" s="171" t="s">
        <v>299</v>
      </c>
    </row>
    <row r="348" spans="2:65" s="12" customFormat="1">
      <c r="B348" s="170"/>
      <c r="D348" s="149" t="s">
        <v>1489</v>
      </c>
      <c r="E348" s="171" t="s">
        <v>1</v>
      </c>
      <c r="F348" s="172" t="s">
        <v>4708</v>
      </c>
      <c r="H348" s="171" t="s">
        <v>1</v>
      </c>
      <c r="I348" s="173"/>
      <c r="L348" s="170"/>
      <c r="M348" s="174"/>
      <c r="T348" s="175"/>
      <c r="AT348" s="171" t="s">
        <v>1489</v>
      </c>
      <c r="AU348" s="171" t="s">
        <v>90</v>
      </c>
      <c r="AV348" s="12" t="s">
        <v>88</v>
      </c>
      <c r="AW348" s="12" t="s">
        <v>36</v>
      </c>
      <c r="AX348" s="12" t="s">
        <v>81</v>
      </c>
      <c r="AY348" s="171" t="s">
        <v>299</v>
      </c>
    </row>
    <row r="349" spans="2:65" s="13" customFormat="1" ht="20.399999999999999">
      <c r="B349" s="176"/>
      <c r="D349" s="149" t="s">
        <v>1489</v>
      </c>
      <c r="E349" s="177" t="s">
        <v>1</v>
      </c>
      <c r="F349" s="178" t="s">
        <v>4790</v>
      </c>
      <c r="H349" s="179">
        <v>14.489000000000001</v>
      </c>
      <c r="I349" s="180"/>
      <c r="L349" s="176"/>
      <c r="M349" s="181"/>
      <c r="T349" s="182"/>
      <c r="AT349" s="177" t="s">
        <v>1489</v>
      </c>
      <c r="AU349" s="177" t="s">
        <v>90</v>
      </c>
      <c r="AV349" s="13" t="s">
        <v>90</v>
      </c>
      <c r="AW349" s="13" t="s">
        <v>36</v>
      </c>
      <c r="AX349" s="13" t="s">
        <v>81</v>
      </c>
      <c r="AY349" s="177" t="s">
        <v>299</v>
      </c>
    </row>
    <row r="350" spans="2:65" s="14" customFormat="1">
      <c r="B350" s="183"/>
      <c r="D350" s="149" t="s">
        <v>1489</v>
      </c>
      <c r="E350" s="184" t="s">
        <v>1</v>
      </c>
      <c r="F350" s="185" t="s">
        <v>1496</v>
      </c>
      <c r="H350" s="186">
        <v>14.489000000000001</v>
      </c>
      <c r="I350" s="187"/>
      <c r="L350" s="183"/>
      <c r="M350" s="188"/>
      <c r="T350" s="189"/>
      <c r="AT350" s="184" t="s">
        <v>1489</v>
      </c>
      <c r="AU350" s="184" t="s">
        <v>90</v>
      </c>
      <c r="AV350" s="14" t="s">
        <v>318</v>
      </c>
      <c r="AW350" s="14" t="s">
        <v>36</v>
      </c>
      <c r="AX350" s="14" t="s">
        <v>88</v>
      </c>
      <c r="AY350" s="184" t="s">
        <v>299</v>
      </c>
    </row>
    <row r="351" spans="2:65" s="11" customFormat="1" ht="22.95" customHeight="1">
      <c r="B351" s="124"/>
      <c r="D351" s="125" t="s">
        <v>80</v>
      </c>
      <c r="E351" s="134" t="s">
        <v>337</v>
      </c>
      <c r="F351" s="134" t="s">
        <v>2607</v>
      </c>
      <c r="I351" s="127"/>
      <c r="J351" s="135">
        <f>BK351</f>
        <v>0</v>
      </c>
      <c r="L351" s="124"/>
      <c r="M351" s="129"/>
      <c r="P351" s="130">
        <f>SUM(P352:P491)</f>
        <v>0</v>
      </c>
      <c r="R351" s="130">
        <f>SUM(R352:R491)</f>
        <v>1.0938296000000001</v>
      </c>
      <c r="T351" s="131">
        <f>SUM(T352:T491)</f>
        <v>0</v>
      </c>
      <c r="AR351" s="125" t="s">
        <v>88</v>
      </c>
      <c r="AT351" s="132" t="s">
        <v>80</v>
      </c>
      <c r="AU351" s="132" t="s">
        <v>88</v>
      </c>
      <c r="AY351" s="125" t="s">
        <v>299</v>
      </c>
      <c r="BK351" s="133">
        <f>SUM(BK352:BK491)</f>
        <v>0</v>
      </c>
    </row>
    <row r="352" spans="2:65" s="1" customFormat="1" ht="24.15" customHeight="1">
      <c r="B352" s="32"/>
      <c r="C352" s="136" t="s">
        <v>461</v>
      </c>
      <c r="D352" s="136" t="s">
        <v>302</v>
      </c>
      <c r="E352" s="137" t="s">
        <v>3868</v>
      </c>
      <c r="F352" s="138" t="s">
        <v>4040</v>
      </c>
      <c r="G352" s="139" t="s">
        <v>647</v>
      </c>
      <c r="H352" s="140">
        <v>122.68</v>
      </c>
      <c r="I352" s="141"/>
      <c r="J352" s="142">
        <f>ROUND(I352*H352,2)</f>
        <v>0</v>
      </c>
      <c r="K352" s="138" t="s">
        <v>3585</v>
      </c>
      <c r="L352" s="32"/>
      <c r="M352" s="143" t="s">
        <v>1</v>
      </c>
      <c r="N352" s="144" t="s">
        <v>46</v>
      </c>
      <c r="P352" s="145">
        <f>O352*H352</f>
        <v>0</v>
      </c>
      <c r="Q352" s="145">
        <v>0</v>
      </c>
      <c r="R352" s="145">
        <f>Q352*H352</f>
        <v>0</v>
      </c>
      <c r="S352" s="145">
        <v>0</v>
      </c>
      <c r="T352" s="146">
        <f>S352*H352</f>
        <v>0</v>
      </c>
      <c r="AR352" s="147" t="s">
        <v>318</v>
      </c>
      <c r="AT352" s="147" t="s">
        <v>302</v>
      </c>
      <c r="AU352" s="147" t="s">
        <v>90</v>
      </c>
      <c r="AY352" s="17" t="s">
        <v>299</v>
      </c>
      <c r="BE352" s="148">
        <f>IF(N352="základní",J352,0)</f>
        <v>0</v>
      </c>
      <c r="BF352" s="148">
        <f>IF(N352="snížená",J352,0)</f>
        <v>0</v>
      </c>
      <c r="BG352" s="148">
        <f>IF(N352="zákl. přenesená",J352,0)</f>
        <v>0</v>
      </c>
      <c r="BH352" s="148">
        <f>IF(N352="sníž. přenesená",J352,0)</f>
        <v>0</v>
      </c>
      <c r="BI352" s="148">
        <f>IF(N352="nulová",J352,0)</f>
        <v>0</v>
      </c>
      <c r="BJ352" s="17" t="s">
        <v>88</v>
      </c>
      <c r="BK352" s="148">
        <f>ROUND(I352*H352,2)</f>
        <v>0</v>
      </c>
      <c r="BL352" s="17" t="s">
        <v>318</v>
      </c>
      <c r="BM352" s="147" t="s">
        <v>4791</v>
      </c>
    </row>
    <row r="353" spans="2:65" s="12" customFormat="1" ht="20.399999999999999">
      <c r="B353" s="170"/>
      <c r="D353" s="149" t="s">
        <v>1489</v>
      </c>
      <c r="E353" s="171" t="s">
        <v>1</v>
      </c>
      <c r="F353" s="172" t="s">
        <v>4042</v>
      </c>
      <c r="H353" s="171" t="s">
        <v>1</v>
      </c>
      <c r="I353" s="173"/>
      <c r="L353" s="170"/>
      <c r="M353" s="174"/>
      <c r="T353" s="175"/>
      <c r="AT353" s="171" t="s">
        <v>1489</v>
      </c>
      <c r="AU353" s="171" t="s">
        <v>90</v>
      </c>
      <c r="AV353" s="12" t="s">
        <v>88</v>
      </c>
      <c r="AW353" s="12" t="s">
        <v>36</v>
      </c>
      <c r="AX353" s="12" t="s">
        <v>81</v>
      </c>
      <c r="AY353" s="171" t="s">
        <v>299</v>
      </c>
    </row>
    <row r="354" spans="2:65" s="12" customFormat="1">
      <c r="B354" s="170"/>
      <c r="D354" s="149" t="s">
        <v>1489</v>
      </c>
      <c r="E354" s="171" t="s">
        <v>1</v>
      </c>
      <c r="F354" s="172" t="s">
        <v>4708</v>
      </c>
      <c r="H354" s="171" t="s">
        <v>1</v>
      </c>
      <c r="I354" s="173"/>
      <c r="L354" s="170"/>
      <c r="M354" s="174"/>
      <c r="T354" s="175"/>
      <c r="AT354" s="171" t="s">
        <v>1489</v>
      </c>
      <c r="AU354" s="171" t="s">
        <v>90</v>
      </c>
      <c r="AV354" s="12" t="s">
        <v>88</v>
      </c>
      <c r="AW354" s="12" t="s">
        <v>36</v>
      </c>
      <c r="AX354" s="12" t="s">
        <v>81</v>
      </c>
      <c r="AY354" s="171" t="s">
        <v>299</v>
      </c>
    </row>
    <row r="355" spans="2:65" s="13" customFormat="1">
      <c r="B355" s="176"/>
      <c r="D355" s="149" t="s">
        <v>1489</v>
      </c>
      <c r="E355" s="177" t="s">
        <v>1</v>
      </c>
      <c r="F355" s="178" t="s">
        <v>4792</v>
      </c>
      <c r="H355" s="179">
        <v>122.68</v>
      </c>
      <c r="I355" s="180"/>
      <c r="L355" s="176"/>
      <c r="M355" s="181"/>
      <c r="T355" s="182"/>
      <c r="AT355" s="177" t="s">
        <v>1489</v>
      </c>
      <c r="AU355" s="177" t="s">
        <v>90</v>
      </c>
      <c r="AV355" s="13" t="s">
        <v>90</v>
      </c>
      <c r="AW355" s="13" t="s">
        <v>36</v>
      </c>
      <c r="AX355" s="13" t="s">
        <v>81</v>
      </c>
      <c r="AY355" s="177" t="s">
        <v>299</v>
      </c>
    </row>
    <row r="356" spans="2:65" s="14" customFormat="1">
      <c r="B356" s="183"/>
      <c r="D356" s="149" t="s">
        <v>1489</v>
      </c>
      <c r="E356" s="184" t="s">
        <v>1</v>
      </c>
      <c r="F356" s="185" t="s">
        <v>1496</v>
      </c>
      <c r="H356" s="186">
        <v>122.68</v>
      </c>
      <c r="I356" s="187"/>
      <c r="L356" s="183"/>
      <c r="M356" s="188"/>
      <c r="T356" s="189"/>
      <c r="AT356" s="184" t="s">
        <v>1489</v>
      </c>
      <c r="AU356" s="184" t="s">
        <v>90</v>
      </c>
      <c r="AV356" s="14" t="s">
        <v>318</v>
      </c>
      <c r="AW356" s="14" t="s">
        <v>36</v>
      </c>
      <c r="AX356" s="14" t="s">
        <v>88</v>
      </c>
      <c r="AY356" s="184" t="s">
        <v>299</v>
      </c>
    </row>
    <row r="357" spans="2:65" s="1" customFormat="1" ht="16.5" customHeight="1">
      <c r="B357" s="32"/>
      <c r="C357" s="158" t="s">
        <v>465</v>
      </c>
      <c r="D357" s="158" t="s">
        <v>340</v>
      </c>
      <c r="E357" s="159" t="s">
        <v>3870</v>
      </c>
      <c r="F357" s="160" t="s">
        <v>4044</v>
      </c>
      <c r="G357" s="161" t="s">
        <v>647</v>
      </c>
      <c r="H357" s="162">
        <v>124.52</v>
      </c>
      <c r="I357" s="163"/>
      <c r="J357" s="164">
        <f>ROUND(I357*H357,2)</f>
        <v>0</v>
      </c>
      <c r="K357" s="160" t="s">
        <v>3585</v>
      </c>
      <c r="L357" s="165"/>
      <c r="M357" s="166" t="s">
        <v>1</v>
      </c>
      <c r="N357" s="167" t="s">
        <v>46</v>
      </c>
      <c r="P357" s="145">
        <f>O357*H357</f>
        <v>0</v>
      </c>
      <c r="Q357" s="145">
        <v>2.14E-3</v>
      </c>
      <c r="R357" s="145">
        <f>Q357*H357</f>
        <v>0.26647280000000001</v>
      </c>
      <c r="S357" s="145">
        <v>0</v>
      </c>
      <c r="T357" s="146">
        <f>S357*H357</f>
        <v>0</v>
      </c>
      <c r="AR357" s="147" t="s">
        <v>337</v>
      </c>
      <c r="AT357" s="147" t="s">
        <v>340</v>
      </c>
      <c r="AU357" s="147" t="s">
        <v>90</v>
      </c>
      <c r="AY357" s="17" t="s">
        <v>299</v>
      </c>
      <c r="BE357" s="148">
        <f>IF(N357="základní",J357,0)</f>
        <v>0</v>
      </c>
      <c r="BF357" s="148">
        <f>IF(N357="snížená",J357,0)</f>
        <v>0</v>
      </c>
      <c r="BG357" s="148">
        <f>IF(N357="zákl. přenesená",J357,0)</f>
        <v>0</v>
      </c>
      <c r="BH357" s="148">
        <f>IF(N357="sníž. přenesená",J357,0)</f>
        <v>0</v>
      </c>
      <c r="BI357" s="148">
        <f>IF(N357="nulová",J357,0)</f>
        <v>0</v>
      </c>
      <c r="BJ357" s="17" t="s">
        <v>88</v>
      </c>
      <c r="BK357" s="148">
        <f>ROUND(I357*H357,2)</f>
        <v>0</v>
      </c>
      <c r="BL357" s="17" t="s">
        <v>318</v>
      </c>
      <c r="BM357" s="147" t="s">
        <v>4793</v>
      </c>
    </row>
    <row r="358" spans="2:65" s="12" customFormat="1" ht="20.399999999999999">
      <c r="B358" s="170"/>
      <c r="D358" s="149" t="s">
        <v>1489</v>
      </c>
      <c r="E358" s="171" t="s">
        <v>1</v>
      </c>
      <c r="F358" s="172" t="s">
        <v>4042</v>
      </c>
      <c r="H358" s="171" t="s">
        <v>1</v>
      </c>
      <c r="I358" s="173"/>
      <c r="L358" s="170"/>
      <c r="M358" s="174"/>
      <c r="T358" s="175"/>
      <c r="AT358" s="171" t="s">
        <v>1489</v>
      </c>
      <c r="AU358" s="171" t="s">
        <v>90</v>
      </c>
      <c r="AV358" s="12" t="s">
        <v>88</v>
      </c>
      <c r="AW358" s="12" t="s">
        <v>36</v>
      </c>
      <c r="AX358" s="12" t="s">
        <v>81</v>
      </c>
      <c r="AY358" s="171" t="s">
        <v>299</v>
      </c>
    </row>
    <row r="359" spans="2:65" s="12" customFormat="1">
      <c r="B359" s="170"/>
      <c r="D359" s="149" t="s">
        <v>1489</v>
      </c>
      <c r="E359" s="171" t="s">
        <v>1</v>
      </c>
      <c r="F359" s="172" t="s">
        <v>4708</v>
      </c>
      <c r="H359" s="171" t="s">
        <v>1</v>
      </c>
      <c r="I359" s="173"/>
      <c r="L359" s="170"/>
      <c r="M359" s="174"/>
      <c r="T359" s="175"/>
      <c r="AT359" s="171" t="s">
        <v>1489</v>
      </c>
      <c r="AU359" s="171" t="s">
        <v>90</v>
      </c>
      <c r="AV359" s="12" t="s">
        <v>88</v>
      </c>
      <c r="AW359" s="12" t="s">
        <v>36</v>
      </c>
      <c r="AX359" s="12" t="s">
        <v>81</v>
      </c>
      <c r="AY359" s="171" t="s">
        <v>299</v>
      </c>
    </row>
    <row r="360" spans="2:65" s="13" customFormat="1">
      <c r="B360" s="176"/>
      <c r="D360" s="149" t="s">
        <v>1489</v>
      </c>
      <c r="E360" s="177" t="s">
        <v>1</v>
      </c>
      <c r="F360" s="178" t="s">
        <v>4794</v>
      </c>
      <c r="H360" s="179">
        <v>103.205</v>
      </c>
      <c r="I360" s="180"/>
      <c r="L360" s="176"/>
      <c r="M360" s="181"/>
      <c r="T360" s="182"/>
      <c r="AT360" s="177" t="s">
        <v>1489</v>
      </c>
      <c r="AU360" s="177" t="s">
        <v>90</v>
      </c>
      <c r="AV360" s="13" t="s">
        <v>90</v>
      </c>
      <c r="AW360" s="13" t="s">
        <v>36</v>
      </c>
      <c r="AX360" s="13" t="s">
        <v>81</v>
      </c>
      <c r="AY360" s="177" t="s">
        <v>299</v>
      </c>
    </row>
    <row r="361" spans="2:65" s="13" customFormat="1">
      <c r="B361" s="176"/>
      <c r="D361" s="149" t="s">
        <v>1489</v>
      </c>
      <c r="E361" s="177" t="s">
        <v>1</v>
      </c>
      <c r="F361" s="178" t="s">
        <v>4795</v>
      </c>
      <c r="H361" s="179">
        <v>21.315000000000001</v>
      </c>
      <c r="I361" s="180"/>
      <c r="L361" s="176"/>
      <c r="M361" s="181"/>
      <c r="T361" s="182"/>
      <c r="AT361" s="177" t="s">
        <v>1489</v>
      </c>
      <c r="AU361" s="177" t="s">
        <v>90</v>
      </c>
      <c r="AV361" s="13" t="s">
        <v>90</v>
      </c>
      <c r="AW361" s="13" t="s">
        <v>36</v>
      </c>
      <c r="AX361" s="13" t="s">
        <v>81</v>
      </c>
      <c r="AY361" s="177" t="s">
        <v>299</v>
      </c>
    </row>
    <row r="362" spans="2:65" s="14" customFormat="1">
      <c r="B362" s="183"/>
      <c r="D362" s="149" t="s">
        <v>1489</v>
      </c>
      <c r="E362" s="184" t="s">
        <v>1</v>
      </c>
      <c r="F362" s="185" t="s">
        <v>1496</v>
      </c>
      <c r="H362" s="186">
        <v>124.52</v>
      </c>
      <c r="I362" s="187"/>
      <c r="L362" s="183"/>
      <c r="M362" s="188"/>
      <c r="T362" s="189"/>
      <c r="AT362" s="184" t="s">
        <v>1489</v>
      </c>
      <c r="AU362" s="184" t="s">
        <v>90</v>
      </c>
      <c r="AV362" s="14" t="s">
        <v>318</v>
      </c>
      <c r="AW362" s="14" t="s">
        <v>36</v>
      </c>
      <c r="AX362" s="14" t="s">
        <v>88</v>
      </c>
      <c r="AY362" s="184" t="s">
        <v>299</v>
      </c>
    </row>
    <row r="363" spans="2:65" s="1" customFormat="1" ht="24.15" customHeight="1">
      <c r="B363" s="32"/>
      <c r="C363" s="136" t="s">
        <v>469</v>
      </c>
      <c r="D363" s="136" t="s">
        <v>302</v>
      </c>
      <c r="E363" s="137" t="s">
        <v>3873</v>
      </c>
      <c r="F363" s="138" t="s">
        <v>4061</v>
      </c>
      <c r="G363" s="139" t="s">
        <v>598</v>
      </c>
      <c r="H363" s="140">
        <v>21</v>
      </c>
      <c r="I363" s="141"/>
      <c r="J363" s="142">
        <f>ROUND(I363*H363,2)</f>
        <v>0</v>
      </c>
      <c r="K363" s="138" t="s">
        <v>3585</v>
      </c>
      <c r="L363" s="32"/>
      <c r="M363" s="143" t="s">
        <v>1</v>
      </c>
      <c r="N363" s="144" t="s">
        <v>46</v>
      </c>
      <c r="P363" s="145">
        <f>O363*H363</f>
        <v>0</v>
      </c>
      <c r="Q363" s="145">
        <v>0</v>
      </c>
      <c r="R363" s="145">
        <f>Q363*H363</f>
        <v>0</v>
      </c>
      <c r="S363" s="145">
        <v>0</v>
      </c>
      <c r="T363" s="146">
        <f>S363*H363</f>
        <v>0</v>
      </c>
      <c r="AR363" s="147" t="s">
        <v>318</v>
      </c>
      <c r="AT363" s="147" t="s">
        <v>302</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4796</v>
      </c>
    </row>
    <row r="364" spans="2:65" s="12" customFormat="1" ht="20.399999999999999">
      <c r="B364" s="170"/>
      <c r="D364" s="149" t="s">
        <v>1489</v>
      </c>
      <c r="E364" s="171" t="s">
        <v>1</v>
      </c>
      <c r="F364" s="172" t="s">
        <v>4042</v>
      </c>
      <c r="H364" s="171" t="s">
        <v>1</v>
      </c>
      <c r="I364" s="173"/>
      <c r="L364" s="170"/>
      <c r="M364" s="174"/>
      <c r="T364" s="175"/>
      <c r="AT364" s="171" t="s">
        <v>1489</v>
      </c>
      <c r="AU364" s="171" t="s">
        <v>90</v>
      </c>
      <c r="AV364" s="12" t="s">
        <v>88</v>
      </c>
      <c r="AW364" s="12" t="s">
        <v>36</v>
      </c>
      <c r="AX364" s="12" t="s">
        <v>81</v>
      </c>
      <c r="AY364" s="171" t="s">
        <v>299</v>
      </c>
    </row>
    <row r="365" spans="2:65" s="13" customFormat="1">
      <c r="B365" s="176"/>
      <c r="D365" s="149" t="s">
        <v>1489</v>
      </c>
      <c r="E365" s="177" t="s">
        <v>1</v>
      </c>
      <c r="F365" s="178" t="s">
        <v>4797</v>
      </c>
      <c r="H365" s="179">
        <v>21</v>
      </c>
      <c r="I365" s="180"/>
      <c r="L365" s="176"/>
      <c r="M365" s="181"/>
      <c r="T365" s="182"/>
      <c r="AT365" s="177" t="s">
        <v>1489</v>
      </c>
      <c r="AU365" s="177" t="s">
        <v>90</v>
      </c>
      <c r="AV365" s="13" t="s">
        <v>90</v>
      </c>
      <c r="AW365" s="13" t="s">
        <v>36</v>
      </c>
      <c r="AX365" s="13" t="s">
        <v>81</v>
      </c>
      <c r="AY365" s="177" t="s">
        <v>299</v>
      </c>
    </row>
    <row r="366" spans="2:65" s="14" customFormat="1">
      <c r="B366" s="183"/>
      <c r="D366" s="149" t="s">
        <v>1489</v>
      </c>
      <c r="E366" s="184" t="s">
        <v>1</v>
      </c>
      <c r="F366" s="185" t="s">
        <v>1496</v>
      </c>
      <c r="H366" s="186">
        <v>21</v>
      </c>
      <c r="I366" s="187"/>
      <c r="L366" s="183"/>
      <c r="M366" s="188"/>
      <c r="T366" s="189"/>
      <c r="AT366" s="184" t="s">
        <v>1489</v>
      </c>
      <c r="AU366" s="184" t="s">
        <v>90</v>
      </c>
      <c r="AV366" s="14" t="s">
        <v>318</v>
      </c>
      <c r="AW366" s="14" t="s">
        <v>36</v>
      </c>
      <c r="AX366" s="14" t="s">
        <v>88</v>
      </c>
      <c r="AY366" s="184" t="s">
        <v>299</v>
      </c>
    </row>
    <row r="367" spans="2:65" s="1" customFormat="1" ht="16.5" customHeight="1">
      <c r="B367" s="32"/>
      <c r="C367" s="158" t="s">
        <v>475</v>
      </c>
      <c r="D367" s="158" t="s">
        <v>340</v>
      </c>
      <c r="E367" s="159" t="s">
        <v>3875</v>
      </c>
      <c r="F367" s="160" t="s">
        <v>3876</v>
      </c>
      <c r="G367" s="161" t="s">
        <v>598</v>
      </c>
      <c r="H367" s="162">
        <v>9</v>
      </c>
      <c r="I367" s="163"/>
      <c r="J367" s="164">
        <f>ROUND(I367*H367,2)</f>
        <v>0</v>
      </c>
      <c r="K367" s="160" t="s">
        <v>3585</v>
      </c>
      <c r="L367" s="165"/>
      <c r="M367" s="166" t="s">
        <v>1</v>
      </c>
      <c r="N367" s="167" t="s">
        <v>46</v>
      </c>
      <c r="P367" s="145">
        <f>O367*H367</f>
        <v>0</v>
      </c>
      <c r="Q367" s="145">
        <v>3.8999999999999999E-4</v>
      </c>
      <c r="R367" s="145">
        <f>Q367*H367</f>
        <v>3.5100000000000001E-3</v>
      </c>
      <c r="S367" s="145">
        <v>0</v>
      </c>
      <c r="T367" s="146">
        <f>S367*H367</f>
        <v>0</v>
      </c>
      <c r="AR367" s="147" t="s">
        <v>337</v>
      </c>
      <c r="AT367" s="147" t="s">
        <v>340</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4798</v>
      </c>
    </row>
    <row r="368" spans="2:65" s="12" customFormat="1" ht="20.399999999999999">
      <c r="B368" s="170"/>
      <c r="D368" s="149" t="s">
        <v>1489</v>
      </c>
      <c r="E368" s="171" t="s">
        <v>1</v>
      </c>
      <c r="F368" s="172" t="s">
        <v>4042</v>
      </c>
      <c r="H368" s="171" t="s">
        <v>1</v>
      </c>
      <c r="I368" s="173"/>
      <c r="L368" s="170"/>
      <c r="M368" s="174"/>
      <c r="T368" s="175"/>
      <c r="AT368" s="171" t="s">
        <v>1489</v>
      </c>
      <c r="AU368" s="171" t="s">
        <v>90</v>
      </c>
      <c r="AV368" s="12" t="s">
        <v>88</v>
      </c>
      <c r="AW368" s="12" t="s">
        <v>36</v>
      </c>
      <c r="AX368" s="12" t="s">
        <v>81</v>
      </c>
      <c r="AY368" s="171" t="s">
        <v>299</v>
      </c>
    </row>
    <row r="369" spans="2:65" s="12" customFormat="1">
      <c r="B369" s="170"/>
      <c r="D369" s="149" t="s">
        <v>1489</v>
      </c>
      <c r="E369" s="171" t="s">
        <v>1</v>
      </c>
      <c r="F369" s="172" t="s">
        <v>4708</v>
      </c>
      <c r="H369" s="171" t="s">
        <v>1</v>
      </c>
      <c r="I369" s="173"/>
      <c r="L369" s="170"/>
      <c r="M369" s="174"/>
      <c r="T369" s="175"/>
      <c r="AT369" s="171" t="s">
        <v>1489</v>
      </c>
      <c r="AU369" s="171" t="s">
        <v>90</v>
      </c>
      <c r="AV369" s="12" t="s">
        <v>88</v>
      </c>
      <c r="AW369" s="12" t="s">
        <v>36</v>
      </c>
      <c r="AX369" s="12" t="s">
        <v>81</v>
      </c>
      <c r="AY369" s="171" t="s">
        <v>299</v>
      </c>
    </row>
    <row r="370" spans="2:65" s="13" customFormat="1">
      <c r="B370" s="176"/>
      <c r="D370" s="149" t="s">
        <v>1489</v>
      </c>
      <c r="E370" s="177" t="s">
        <v>1</v>
      </c>
      <c r="F370" s="178" t="s">
        <v>4799</v>
      </c>
      <c r="H370" s="179">
        <v>9</v>
      </c>
      <c r="I370" s="180"/>
      <c r="L370" s="176"/>
      <c r="M370" s="181"/>
      <c r="T370" s="182"/>
      <c r="AT370" s="177" t="s">
        <v>1489</v>
      </c>
      <c r="AU370" s="177" t="s">
        <v>90</v>
      </c>
      <c r="AV370" s="13" t="s">
        <v>90</v>
      </c>
      <c r="AW370" s="13" t="s">
        <v>36</v>
      </c>
      <c r="AX370" s="13" t="s">
        <v>81</v>
      </c>
      <c r="AY370" s="177" t="s">
        <v>299</v>
      </c>
    </row>
    <row r="371" spans="2:65" s="14" customFormat="1">
      <c r="B371" s="183"/>
      <c r="D371" s="149" t="s">
        <v>1489</v>
      </c>
      <c r="E371" s="184" t="s">
        <v>1</v>
      </c>
      <c r="F371" s="185" t="s">
        <v>1496</v>
      </c>
      <c r="H371" s="186">
        <v>9</v>
      </c>
      <c r="I371" s="187"/>
      <c r="L371" s="183"/>
      <c r="M371" s="188"/>
      <c r="T371" s="189"/>
      <c r="AT371" s="184" t="s">
        <v>1489</v>
      </c>
      <c r="AU371" s="184" t="s">
        <v>90</v>
      </c>
      <c r="AV371" s="14" t="s">
        <v>318</v>
      </c>
      <c r="AW371" s="14" t="s">
        <v>36</v>
      </c>
      <c r="AX371" s="14" t="s">
        <v>88</v>
      </c>
      <c r="AY371" s="184" t="s">
        <v>299</v>
      </c>
    </row>
    <row r="372" spans="2:65" s="1" customFormat="1" ht="21.75" customHeight="1">
      <c r="B372" s="32"/>
      <c r="C372" s="158" t="s">
        <v>482</v>
      </c>
      <c r="D372" s="158" t="s">
        <v>340</v>
      </c>
      <c r="E372" s="159" t="s">
        <v>4800</v>
      </c>
      <c r="F372" s="160" t="s">
        <v>4801</v>
      </c>
      <c r="G372" s="161" t="s">
        <v>598</v>
      </c>
      <c r="H372" s="162">
        <v>1</v>
      </c>
      <c r="I372" s="163"/>
      <c r="J372" s="164">
        <f>ROUND(I372*H372,2)</f>
        <v>0</v>
      </c>
      <c r="K372" s="160" t="s">
        <v>3585</v>
      </c>
      <c r="L372" s="165"/>
      <c r="M372" s="166" t="s">
        <v>1</v>
      </c>
      <c r="N372" s="167" t="s">
        <v>46</v>
      </c>
      <c r="P372" s="145">
        <f>O372*H372</f>
        <v>0</v>
      </c>
      <c r="Q372" s="145">
        <v>8.4000000000000003E-4</v>
      </c>
      <c r="R372" s="145">
        <f>Q372*H372</f>
        <v>8.4000000000000003E-4</v>
      </c>
      <c r="S372" s="145">
        <v>0</v>
      </c>
      <c r="T372" s="146">
        <f>S372*H372</f>
        <v>0</v>
      </c>
      <c r="AR372" s="147" t="s">
        <v>337</v>
      </c>
      <c r="AT372" s="147" t="s">
        <v>340</v>
      </c>
      <c r="AU372" s="147" t="s">
        <v>90</v>
      </c>
      <c r="AY372" s="17" t="s">
        <v>299</v>
      </c>
      <c r="BE372" s="148">
        <f>IF(N372="základní",J372,0)</f>
        <v>0</v>
      </c>
      <c r="BF372" s="148">
        <f>IF(N372="snížená",J372,0)</f>
        <v>0</v>
      </c>
      <c r="BG372" s="148">
        <f>IF(N372="zákl. přenesená",J372,0)</f>
        <v>0</v>
      </c>
      <c r="BH372" s="148">
        <f>IF(N372="sníž. přenesená",J372,0)</f>
        <v>0</v>
      </c>
      <c r="BI372" s="148">
        <f>IF(N372="nulová",J372,0)</f>
        <v>0</v>
      </c>
      <c r="BJ372" s="17" t="s">
        <v>88</v>
      </c>
      <c r="BK372" s="148">
        <f>ROUND(I372*H372,2)</f>
        <v>0</v>
      </c>
      <c r="BL372" s="17" t="s">
        <v>318</v>
      </c>
      <c r="BM372" s="147" t="s">
        <v>4802</v>
      </c>
    </row>
    <row r="373" spans="2:65" s="12" customFormat="1" ht="20.399999999999999">
      <c r="B373" s="170"/>
      <c r="D373" s="149" t="s">
        <v>1489</v>
      </c>
      <c r="E373" s="171" t="s">
        <v>1</v>
      </c>
      <c r="F373" s="172" t="s">
        <v>4042</v>
      </c>
      <c r="H373" s="171" t="s">
        <v>1</v>
      </c>
      <c r="I373" s="173"/>
      <c r="L373" s="170"/>
      <c r="M373" s="174"/>
      <c r="T373" s="175"/>
      <c r="AT373" s="171" t="s">
        <v>1489</v>
      </c>
      <c r="AU373" s="171" t="s">
        <v>90</v>
      </c>
      <c r="AV373" s="12" t="s">
        <v>88</v>
      </c>
      <c r="AW373" s="12" t="s">
        <v>36</v>
      </c>
      <c r="AX373" s="12" t="s">
        <v>81</v>
      </c>
      <c r="AY373" s="171" t="s">
        <v>299</v>
      </c>
    </row>
    <row r="374" spans="2:65" s="12" customFormat="1">
      <c r="B374" s="170"/>
      <c r="D374" s="149" t="s">
        <v>1489</v>
      </c>
      <c r="E374" s="171" t="s">
        <v>1</v>
      </c>
      <c r="F374" s="172" t="s">
        <v>4708</v>
      </c>
      <c r="H374" s="171" t="s">
        <v>1</v>
      </c>
      <c r="I374" s="173"/>
      <c r="L374" s="170"/>
      <c r="M374" s="174"/>
      <c r="T374" s="175"/>
      <c r="AT374" s="171" t="s">
        <v>1489</v>
      </c>
      <c r="AU374" s="171" t="s">
        <v>90</v>
      </c>
      <c r="AV374" s="12" t="s">
        <v>88</v>
      </c>
      <c r="AW374" s="12" t="s">
        <v>36</v>
      </c>
      <c r="AX374" s="12" t="s">
        <v>81</v>
      </c>
      <c r="AY374" s="171" t="s">
        <v>299</v>
      </c>
    </row>
    <row r="375" spans="2:65" s="13" customFormat="1">
      <c r="B375" s="176"/>
      <c r="D375" s="149" t="s">
        <v>1489</v>
      </c>
      <c r="E375" s="177" t="s">
        <v>1</v>
      </c>
      <c r="F375" s="178" t="s">
        <v>4081</v>
      </c>
      <c r="H375" s="179">
        <v>1</v>
      </c>
      <c r="I375" s="180"/>
      <c r="L375" s="176"/>
      <c r="M375" s="181"/>
      <c r="T375" s="182"/>
      <c r="AT375" s="177" t="s">
        <v>1489</v>
      </c>
      <c r="AU375" s="177" t="s">
        <v>90</v>
      </c>
      <c r="AV375" s="13" t="s">
        <v>90</v>
      </c>
      <c r="AW375" s="13" t="s">
        <v>36</v>
      </c>
      <c r="AX375" s="13" t="s">
        <v>81</v>
      </c>
      <c r="AY375" s="177" t="s">
        <v>299</v>
      </c>
    </row>
    <row r="376" spans="2:65" s="14" customFormat="1">
      <c r="B376" s="183"/>
      <c r="D376" s="149" t="s">
        <v>1489</v>
      </c>
      <c r="E376" s="184" t="s">
        <v>1</v>
      </c>
      <c r="F376" s="185" t="s">
        <v>1496</v>
      </c>
      <c r="H376" s="186">
        <v>1</v>
      </c>
      <c r="I376" s="187"/>
      <c r="L376" s="183"/>
      <c r="M376" s="188"/>
      <c r="T376" s="189"/>
      <c r="AT376" s="184" t="s">
        <v>1489</v>
      </c>
      <c r="AU376" s="184" t="s">
        <v>90</v>
      </c>
      <c r="AV376" s="14" t="s">
        <v>318</v>
      </c>
      <c r="AW376" s="14" t="s">
        <v>36</v>
      </c>
      <c r="AX376" s="14" t="s">
        <v>88</v>
      </c>
      <c r="AY376" s="184" t="s">
        <v>299</v>
      </c>
    </row>
    <row r="377" spans="2:65" s="1" customFormat="1" ht="24.15" customHeight="1">
      <c r="B377" s="32"/>
      <c r="C377" s="158" t="s">
        <v>618</v>
      </c>
      <c r="D377" s="158" t="s">
        <v>340</v>
      </c>
      <c r="E377" s="159" t="s">
        <v>4803</v>
      </c>
      <c r="F377" s="160" t="s">
        <v>4804</v>
      </c>
      <c r="G377" s="161" t="s">
        <v>598</v>
      </c>
      <c r="H377" s="162">
        <v>1</v>
      </c>
      <c r="I377" s="163"/>
      <c r="J377" s="164">
        <f>ROUND(I377*H377,2)</f>
        <v>0</v>
      </c>
      <c r="K377" s="160" t="s">
        <v>1</v>
      </c>
      <c r="L377" s="165"/>
      <c r="M377" s="166" t="s">
        <v>1</v>
      </c>
      <c r="N377" s="167" t="s">
        <v>46</v>
      </c>
      <c r="P377" s="145">
        <f>O377*H377</f>
        <v>0</v>
      </c>
      <c r="Q377" s="145">
        <v>1.4E-3</v>
      </c>
      <c r="R377" s="145">
        <f>Q377*H377</f>
        <v>1.4E-3</v>
      </c>
      <c r="S377" s="145">
        <v>0</v>
      </c>
      <c r="T377" s="146">
        <f>S377*H377</f>
        <v>0</v>
      </c>
      <c r="AR377" s="147" t="s">
        <v>337</v>
      </c>
      <c r="AT377" s="147" t="s">
        <v>340</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4805</v>
      </c>
    </row>
    <row r="378" spans="2:65" s="12" customFormat="1" ht="20.399999999999999">
      <c r="B378" s="170"/>
      <c r="D378" s="149" t="s">
        <v>1489</v>
      </c>
      <c r="E378" s="171" t="s">
        <v>1</v>
      </c>
      <c r="F378" s="172" t="s">
        <v>4042</v>
      </c>
      <c r="H378" s="171" t="s">
        <v>1</v>
      </c>
      <c r="I378" s="173"/>
      <c r="L378" s="170"/>
      <c r="M378" s="174"/>
      <c r="T378" s="175"/>
      <c r="AT378" s="171" t="s">
        <v>1489</v>
      </c>
      <c r="AU378" s="171" t="s">
        <v>90</v>
      </c>
      <c r="AV378" s="12" t="s">
        <v>88</v>
      </c>
      <c r="AW378" s="12" t="s">
        <v>36</v>
      </c>
      <c r="AX378" s="12" t="s">
        <v>81</v>
      </c>
      <c r="AY378" s="171" t="s">
        <v>299</v>
      </c>
    </row>
    <row r="379" spans="2:65" s="12" customFormat="1">
      <c r="B379" s="170"/>
      <c r="D379" s="149" t="s">
        <v>1489</v>
      </c>
      <c r="E379" s="171" t="s">
        <v>1</v>
      </c>
      <c r="F379" s="172" t="s">
        <v>4708</v>
      </c>
      <c r="H379" s="171" t="s">
        <v>1</v>
      </c>
      <c r="I379" s="173"/>
      <c r="L379" s="170"/>
      <c r="M379" s="174"/>
      <c r="T379" s="175"/>
      <c r="AT379" s="171" t="s">
        <v>1489</v>
      </c>
      <c r="AU379" s="171" t="s">
        <v>90</v>
      </c>
      <c r="AV379" s="12" t="s">
        <v>88</v>
      </c>
      <c r="AW379" s="12" t="s">
        <v>36</v>
      </c>
      <c r="AX379" s="12" t="s">
        <v>81</v>
      </c>
      <c r="AY379" s="171" t="s">
        <v>299</v>
      </c>
    </row>
    <row r="380" spans="2:65" s="13" customFormat="1">
      <c r="B380" s="176"/>
      <c r="D380" s="149" t="s">
        <v>1489</v>
      </c>
      <c r="E380" s="177" t="s">
        <v>1</v>
      </c>
      <c r="F380" s="178" t="s">
        <v>4081</v>
      </c>
      <c r="H380" s="179">
        <v>1</v>
      </c>
      <c r="I380" s="180"/>
      <c r="L380" s="176"/>
      <c r="M380" s="181"/>
      <c r="T380" s="182"/>
      <c r="AT380" s="177" t="s">
        <v>1489</v>
      </c>
      <c r="AU380" s="177" t="s">
        <v>90</v>
      </c>
      <c r="AV380" s="13" t="s">
        <v>90</v>
      </c>
      <c r="AW380" s="13" t="s">
        <v>36</v>
      </c>
      <c r="AX380" s="13" t="s">
        <v>81</v>
      </c>
      <c r="AY380" s="177" t="s">
        <v>299</v>
      </c>
    </row>
    <row r="381" spans="2:65" s="14" customFormat="1">
      <c r="B381" s="183"/>
      <c r="D381" s="149" t="s">
        <v>1489</v>
      </c>
      <c r="E381" s="184" t="s">
        <v>1</v>
      </c>
      <c r="F381" s="185" t="s">
        <v>1496</v>
      </c>
      <c r="H381" s="186">
        <v>1</v>
      </c>
      <c r="I381" s="187"/>
      <c r="L381" s="183"/>
      <c r="M381" s="188"/>
      <c r="T381" s="189"/>
      <c r="AT381" s="184" t="s">
        <v>1489</v>
      </c>
      <c r="AU381" s="184" t="s">
        <v>90</v>
      </c>
      <c r="AV381" s="14" t="s">
        <v>318</v>
      </c>
      <c r="AW381" s="14" t="s">
        <v>36</v>
      </c>
      <c r="AX381" s="14" t="s">
        <v>88</v>
      </c>
      <c r="AY381" s="184" t="s">
        <v>299</v>
      </c>
    </row>
    <row r="382" spans="2:65" s="1" customFormat="1" ht="24.15" customHeight="1">
      <c r="B382" s="32"/>
      <c r="C382" s="158" t="s">
        <v>622</v>
      </c>
      <c r="D382" s="158" t="s">
        <v>340</v>
      </c>
      <c r="E382" s="159" t="s">
        <v>4574</v>
      </c>
      <c r="F382" s="160" t="s">
        <v>4575</v>
      </c>
      <c r="G382" s="161" t="s">
        <v>598</v>
      </c>
      <c r="H382" s="162">
        <v>2</v>
      </c>
      <c r="I382" s="163"/>
      <c r="J382" s="164">
        <f>ROUND(I382*H382,2)</f>
        <v>0</v>
      </c>
      <c r="K382" s="160" t="s">
        <v>1</v>
      </c>
      <c r="L382" s="165"/>
      <c r="M382" s="166" t="s">
        <v>1</v>
      </c>
      <c r="N382" s="167" t="s">
        <v>46</v>
      </c>
      <c r="P382" s="145">
        <f>O382*H382</f>
        <v>0</v>
      </c>
      <c r="Q382" s="145">
        <v>1.4E-3</v>
      </c>
      <c r="R382" s="145">
        <f>Q382*H382</f>
        <v>2.8E-3</v>
      </c>
      <c r="S382" s="145">
        <v>0</v>
      </c>
      <c r="T382" s="146">
        <f>S382*H382</f>
        <v>0</v>
      </c>
      <c r="AR382" s="147" t="s">
        <v>337</v>
      </c>
      <c r="AT382" s="147" t="s">
        <v>340</v>
      </c>
      <c r="AU382" s="147" t="s">
        <v>90</v>
      </c>
      <c r="AY382" s="17" t="s">
        <v>299</v>
      </c>
      <c r="BE382" s="148">
        <f>IF(N382="základní",J382,0)</f>
        <v>0</v>
      </c>
      <c r="BF382" s="148">
        <f>IF(N382="snížená",J382,0)</f>
        <v>0</v>
      </c>
      <c r="BG382" s="148">
        <f>IF(N382="zákl. přenesená",J382,0)</f>
        <v>0</v>
      </c>
      <c r="BH382" s="148">
        <f>IF(N382="sníž. přenesená",J382,0)</f>
        <v>0</v>
      </c>
      <c r="BI382" s="148">
        <f>IF(N382="nulová",J382,0)</f>
        <v>0</v>
      </c>
      <c r="BJ382" s="17" t="s">
        <v>88</v>
      </c>
      <c r="BK382" s="148">
        <f>ROUND(I382*H382,2)</f>
        <v>0</v>
      </c>
      <c r="BL382" s="17" t="s">
        <v>318</v>
      </c>
      <c r="BM382" s="147" t="s">
        <v>4806</v>
      </c>
    </row>
    <row r="383" spans="2:65" s="12" customFormat="1" ht="20.399999999999999">
      <c r="B383" s="170"/>
      <c r="D383" s="149" t="s">
        <v>1489</v>
      </c>
      <c r="E383" s="171" t="s">
        <v>1</v>
      </c>
      <c r="F383" s="172" t="s">
        <v>4042</v>
      </c>
      <c r="H383" s="171" t="s">
        <v>1</v>
      </c>
      <c r="I383" s="173"/>
      <c r="L383" s="170"/>
      <c r="M383" s="174"/>
      <c r="T383" s="175"/>
      <c r="AT383" s="171" t="s">
        <v>1489</v>
      </c>
      <c r="AU383" s="171" t="s">
        <v>90</v>
      </c>
      <c r="AV383" s="12" t="s">
        <v>88</v>
      </c>
      <c r="AW383" s="12" t="s">
        <v>36</v>
      </c>
      <c r="AX383" s="12" t="s">
        <v>81</v>
      </c>
      <c r="AY383" s="171" t="s">
        <v>299</v>
      </c>
    </row>
    <row r="384" spans="2:65" s="12" customFormat="1">
      <c r="B384" s="170"/>
      <c r="D384" s="149" t="s">
        <v>1489</v>
      </c>
      <c r="E384" s="171" t="s">
        <v>1</v>
      </c>
      <c r="F384" s="172" t="s">
        <v>4708</v>
      </c>
      <c r="H384" s="171" t="s">
        <v>1</v>
      </c>
      <c r="I384" s="173"/>
      <c r="L384" s="170"/>
      <c r="M384" s="174"/>
      <c r="T384" s="175"/>
      <c r="AT384" s="171" t="s">
        <v>1489</v>
      </c>
      <c r="AU384" s="171" t="s">
        <v>90</v>
      </c>
      <c r="AV384" s="12" t="s">
        <v>88</v>
      </c>
      <c r="AW384" s="12" t="s">
        <v>36</v>
      </c>
      <c r="AX384" s="12" t="s">
        <v>81</v>
      </c>
      <c r="AY384" s="171" t="s">
        <v>299</v>
      </c>
    </row>
    <row r="385" spans="2:65" s="13" customFormat="1">
      <c r="B385" s="176"/>
      <c r="D385" s="149" t="s">
        <v>1489</v>
      </c>
      <c r="E385" s="177" t="s">
        <v>1</v>
      </c>
      <c r="F385" s="178" t="s">
        <v>4065</v>
      </c>
      <c r="H385" s="179">
        <v>2</v>
      </c>
      <c r="I385" s="180"/>
      <c r="L385" s="176"/>
      <c r="M385" s="181"/>
      <c r="T385" s="182"/>
      <c r="AT385" s="177" t="s">
        <v>1489</v>
      </c>
      <c r="AU385" s="177" t="s">
        <v>90</v>
      </c>
      <c r="AV385" s="13" t="s">
        <v>90</v>
      </c>
      <c r="AW385" s="13" t="s">
        <v>36</v>
      </c>
      <c r="AX385" s="13" t="s">
        <v>81</v>
      </c>
      <c r="AY385" s="177" t="s">
        <v>299</v>
      </c>
    </row>
    <row r="386" spans="2:65" s="14" customFormat="1">
      <c r="B386" s="183"/>
      <c r="D386" s="149" t="s">
        <v>1489</v>
      </c>
      <c r="E386" s="184" t="s">
        <v>1</v>
      </c>
      <c r="F386" s="185" t="s">
        <v>1496</v>
      </c>
      <c r="H386" s="186">
        <v>2</v>
      </c>
      <c r="I386" s="187"/>
      <c r="L386" s="183"/>
      <c r="M386" s="188"/>
      <c r="T386" s="189"/>
      <c r="AT386" s="184" t="s">
        <v>1489</v>
      </c>
      <c r="AU386" s="184" t="s">
        <v>90</v>
      </c>
      <c r="AV386" s="14" t="s">
        <v>318</v>
      </c>
      <c r="AW386" s="14" t="s">
        <v>36</v>
      </c>
      <c r="AX386" s="14" t="s">
        <v>88</v>
      </c>
      <c r="AY386" s="184" t="s">
        <v>299</v>
      </c>
    </row>
    <row r="387" spans="2:65" s="1" customFormat="1" ht="16.5" customHeight="1">
      <c r="B387" s="32"/>
      <c r="C387" s="158" t="s">
        <v>626</v>
      </c>
      <c r="D387" s="158" t="s">
        <v>340</v>
      </c>
      <c r="E387" s="159" t="s">
        <v>3877</v>
      </c>
      <c r="F387" s="160" t="s">
        <v>3878</v>
      </c>
      <c r="G387" s="161" t="s">
        <v>598</v>
      </c>
      <c r="H387" s="162">
        <v>4</v>
      </c>
      <c r="I387" s="163"/>
      <c r="J387" s="164">
        <f>ROUND(I387*H387,2)</f>
        <v>0</v>
      </c>
      <c r="K387" s="160" t="s">
        <v>3585</v>
      </c>
      <c r="L387" s="165"/>
      <c r="M387" s="166" t="s">
        <v>1</v>
      </c>
      <c r="N387" s="167" t="s">
        <v>46</v>
      </c>
      <c r="P387" s="145">
        <f>O387*H387</f>
        <v>0</v>
      </c>
      <c r="Q387" s="145">
        <v>4.8000000000000001E-4</v>
      </c>
      <c r="R387" s="145">
        <f>Q387*H387</f>
        <v>1.92E-3</v>
      </c>
      <c r="S387" s="145">
        <v>0</v>
      </c>
      <c r="T387" s="146">
        <f>S387*H387</f>
        <v>0</v>
      </c>
      <c r="AR387" s="147" t="s">
        <v>337</v>
      </c>
      <c r="AT387" s="147" t="s">
        <v>340</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4807</v>
      </c>
    </row>
    <row r="388" spans="2:65" s="12" customFormat="1" ht="20.399999999999999">
      <c r="B388" s="170"/>
      <c r="D388" s="149" t="s">
        <v>1489</v>
      </c>
      <c r="E388" s="171" t="s">
        <v>1</v>
      </c>
      <c r="F388" s="172" t="s">
        <v>4042</v>
      </c>
      <c r="H388" s="171" t="s">
        <v>1</v>
      </c>
      <c r="I388" s="173"/>
      <c r="L388" s="170"/>
      <c r="M388" s="174"/>
      <c r="T388" s="175"/>
      <c r="AT388" s="171" t="s">
        <v>1489</v>
      </c>
      <c r="AU388" s="171" t="s">
        <v>90</v>
      </c>
      <c r="AV388" s="12" t="s">
        <v>88</v>
      </c>
      <c r="AW388" s="12" t="s">
        <v>36</v>
      </c>
      <c r="AX388" s="12" t="s">
        <v>81</v>
      </c>
      <c r="AY388" s="171" t="s">
        <v>299</v>
      </c>
    </row>
    <row r="389" spans="2:65" s="12" customFormat="1">
      <c r="B389" s="170"/>
      <c r="D389" s="149" t="s">
        <v>1489</v>
      </c>
      <c r="E389" s="171" t="s">
        <v>1</v>
      </c>
      <c r="F389" s="172" t="s">
        <v>4708</v>
      </c>
      <c r="H389" s="171" t="s">
        <v>1</v>
      </c>
      <c r="I389" s="173"/>
      <c r="L389" s="170"/>
      <c r="M389" s="174"/>
      <c r="T389" s="175"/>
      <c r="AT389" s="171" t="s">
        <v>1489</v>
      </c>
      <c r="AU389" s="171" t="s">
        <v>90</v>
      </c>
      <c r="AV389" s="12" t="s">
        <v>88</v>
      </c>
      <c r="AW389" s="12" t="s">
        <v>36</v>
      </c>
      <c r="AX389" s="12" t="s">
        <v>81</v>
      </c>
      <c r="AY389" s="171" t="s">
        <v>299</v>
      </c>
    </row>
    <row r="390" spans="2:65" s="13" customFormat="1">
      <c r="B390" s="176"/>
      <c r="D390" s="149" t="s">
        <v>1489</v>
      </c>
      <c r="E390" s="177" t="s">
        <v>1</v>
      </c>
      <c r="F390" s="178" t="s">
        <v>4098</v>
      </c>
      <c r="H390" s="179">
        <v>4</v>
      </c>
      <c r="I390" s="180"/>
      <c r="L390" s="176"/>
      <c r="M390" s="181"/>
      <c r="T390" s="182"/>
      <c r="AT390" s="177" t="s">
        <v>1489</v>
      </c>
      <c r="AU390" s="177" t="s">
        <v>90</v>
      </c>
      <c r="AV390" s="13" t="s">
        <v>90</v>
      </c>
      <c r="AW390" s="13" t="s">
        <v>36</v>
      </c>
      <c r="AX390" s="13" t="s">
        <v>81</v>
      </c>
      <c r="AY390" s="177" t="s">
        <v>299</v>
      </c>
    </row>
    <row r="391" spans="2:65" s="14" customFormat="1">
      <c r="B391" s="183"/>
      <c r="D391" s="149" t="s">
        <v>1489</v>
      </c>
      <c r="E391" s="184" t="s">
        <v>1</v>
      </c>
      <c r="F391" s="185" t="s">
        <v>1496</v>
      </c>
      <c r="H391" s="186">
        <v>4</v>
      </c>
      <c r="I391" s="187"/>
      <c r="L391" s="183"/>
      <c r="M391" s="188"/>
      <c r="T391" s="189"/>
      <c r="AT391" s="184" t="s">
        <v>1489</v>
      </c>
      <c r="AU391" s="184" t="s">
        <v>90</v>
      </c>
      <c r="AV391" s="14" t="s">
        <v>318</v>
      </c>
      <c r="AW391" s="14" t="s">
        <v>36</v>
      </c>
      <c r="AX391" s="14" t="s">
        <v>88</v>
      </c>
      <c r="AY391" s="184" t="s">
        <v>299</v>
      </c>
    </row>
    <row r="392" spans="2:65" s="1" customFormat="1" ht="16.5" customHeight="1">
      <c r="B392" s="32"/>
      <c r="C392" s="158" t="s">
        <v>630</v>
      </c>
      <c r="D392" s="158" t="s">
        <v>340</v>
      </c>
      <c r="E392" s="159" t="s">
        <v>3879</v>
      </c>
      <c r="F392" s="160" t="s">
        <v>4067</v>
      </c>
      <c r="G392" s="161" t="s">
        <v>598</v>
      </c>
      <c r="H392" s="162">
        <v>4</v>
      </c>
      <c r="I392" s="163"/>
      <c r="J392" s="164">
        <f>ROUND(I392*H392,2)</f>
        <v>0</v>
      </c>
      <c r="K392" s="160" t="s">
        <v>3585</v>
      </c>
      <c r="L392" s="165"/>
      <c r="M392" s="166" t="s">
        <v>1</v>
      </c>
      <c r="N392" s="167" t="s">
        <v>46</v>
      </c>
      <c r="P392" s="145">
        <f>O392*H392</f>
        <v>0</v>
      </c>
      <c r="Q392" s="145">
        <v>3.5999999999999999E-3</v>
      </c>
      <c r="R392" s="145">
        <f>Q392*H392</f>
        <v>1.44E-2</v>
      </c>
      <c r="S392" s="145">
        <v>0</v>
      </c>
      <c r="T392" s="146">
        <f>S392*H392</f>
        <v>0</v>
      </c>
      <c r="AR392" s="147" t="s">
        <v>337</v>
      </c>
      <c r="AT392" s="147" t="s">
        <v>340</v>
      </c>
      <c r="AU392" s="147" t="s">
        <v>90</v>
      </c>
      <c r="AY392" s="17" t="s">
        <v>299</v>
      </c>
      <c r="BE392" s="148">
        <f>IF(N392="základní",J392,0)</f>
        <v>0</v>
      </c>
      <c r="BF392" s="148">
        <f>IF(N392="snížená",J392,0)</f>
        <v>0</v>
      </c>
      <c r="BG392" s="148">
        <f>IF(N392="zákl. přenesená",J392,0)</f>
        <v>0</v>
      </c>
      <c r="BH392" s="148">
        <f>IF(N392="sníž. přenesená",J392,0)</f>
        <v>0</v>
      </c>
      <c r="BI392" s="148">
        <f>IF(N392="nulová",J392,0)</f>
        <v>0</v>
      </c>
      <c r="BJ392" s="17" t="s">
        <v>88</v>
      </c>
      <c r="BK392" s="148">
        <f>ROUND(I392*H392,2)</f>
        <v>0</v>
      </c>
      <c r="BL392" s="17" t="s">
        <v>318</v>
      </c>
      <c r="BM392" s="147" t="s">
        <v>4808</v>
      </c>
    </row>
    <row r="393" spans="2:65" s="12" customFormat="1" ht="20.399999999999999">
      <c r="B393" s="170"/>
      <c r="D393" s="149" t="s">
        <v>1489</v>
      </c>
      <c r="E393" s="171" t="s">
        <v>1</v>
      </c>
      <c r="F393" s="172" t="s">
        <v>4042</v>
      </c>
      <c r="H393" s="171" t="s">
        <v>1</v>
      </c>
      <c r="I393" s="173"/>
      <c r="L393" s="170"/>
      <c r="M393" s="174"/>
      <c r="T393" s="175"/>
      <c r="AT393" s="171" t="s">
        <v>1489</v>
      </c>
      <c r="AU393" s="171" t="s">
        <v>90</v>
      </c>
      <c r="AV393" s="12" t="s">
        <v>88</v>
      </c>
      <c r="AW393" s="12" t="s">
        <v>36</v>
      </c>
      <c r="AX393" s="12" t="s">
        <v>81</v>
      </c>
      <c r="AY393" s="171" t="s">
        <v>299</v>
      </c>
    </row>
    <row r="394" spans="2:65" s="12" customFormat="1">
      <c r="B394" s="170"/>
      <c r="D394" s="149" t="s">
        <v>1489</v>
      </c>
      <c r="E394" s="171" t="s">
        <v>1</v>
      </c>
      <c r="F394" s="172" t="s">
        <v>4708</v>
      </c>
      <c r="H394" s="171" t="s">
        <v>1</v>
      </c>
      <c r="I394" s="173"/>
      <c r="L394" s="170"/>
      <c r="M394" s="174"/>
      <c r="T394" s="175"/>
      <c r="AT394" s="171" t="s">
        <v>1489</v>
      </c>
      <c r="AU394" s="171" t="s">
        <v>90</v>
      </c>
      <c r="AV394" s="12" t="s">
        <v>88</v>
      </c>
      <c r="AW394" s="12" t="s">
        <v>36</v>
      </c>
      <c r="AX394" s="12" t="s">
        <v>81</v>
      </c>
      <c r="AY394" s="171" t="s">
        <v>299</v>
      </c>
    </row>
    <row r="395" spans="2:65" s="13" customFormat="1">
      <c r="B395" s="176"/>
      <c r="D395" s="149" t="s">
        <v>1489</v>
      </c>
      <c r="E395" s="177" t="s">
        <v>1</v>
      </c>
      <c r="F395" s="178" t="s">
        <v>4098</v>
      </c>
      <c r="H395" s="179">
        <v>4</v>
      </c>
      <c r="I395" s="180"/>
      <c r="L395" s="176"/>
      <c r="M395" s="181"/>
      <c r="T395" s="182"/>
      <c r="AT395" s="177" t="s">
        <v>1489</v>
      </c>
      <c r="AU395" s="177" t="s">
        <v>90</v>
      </c>
      <c r="AV395" s="13" t="s">
        <v>90</v>
      </c>
      <c r="AW395" s="13" t="s">
        <v>36</v>
      </c>
      <c r="AX395" s="13" t="s">
        <v>81</v>
      </c>
      <c r="AY395" s="177" t="s">
        <v>299</v>
      </c>
    </row>
    <row r="396" spans="2:65" s="14" customFormat="1">
      <c r="B396" s="183"/>
      <c r="D396" s="149" t="s">
        <v>1489</v>
      </c>
      <c r="E396" s="184" t="s">
        <v>1</v>
      </c>
      <c r="F396" s="185" t="s">
        <v>1496</v>
      </c>
      <c r="H396" s="186">
        <v>4</v>
      </c>
      <c r="I396" s="187"/>
      <c r="L396" s="183"/>
      <c r="M396" s="188"/>
      <c r="T396" s="189"/>
      <c r="AT396" s="184" t="s">
        <v>1489</v>
      </c>
      <c r="AU396" s="184" t="s">
        <v>90</v>
      </c>
      <c r="AV396" s="14" t="s">
        <v>318</v>
      </c>
      <c r="AW396" s="14" t="s">
        <v>36</v>
      </c>
      <c r="AX396" s="14" t="s">
        <v>88</v>
      </c>
      <c r="AY396" s="184" t="s">
        <v>299</v>
      </c>
    </row>
    <row r="397" spans="2:65" s="1" customFormat="1" ht="24.15" customHeight="1">
      <c r="B397" s="32"/>
      <c r="C397" s="136" t="s">
        <v>634</v>
      </c>
      <c r="D397" s="136" t="s">
        <v>302</v>
      </c>
      <c r="E397" s="137" t="s">
        <v>4091</v>
      </c>
      <c r="F397" s="138" t="s">
        <v>4092</v>
      </c>
      <c r="G397" s="139" t="s">
        <v>598</v>
      </c>
      <c r="H397" s="140">
        <v>1</v>
      </c>
      <c r="I397" s="141"/>
      <c r="J397" s="142">
        <f>ROUND(I397*H397,2)</f>
        <v>0</v>
      </c>
      <c r="K397" s="138" t="s">
        <v>3585</v>
      </c>
      <c r="L397" s="32"/>
      <c r="M397" s="143" t="s">
        <v>1</v>
      </c>
      <c r="N397" s="144" t="s">
        <v>46</v>
      </c>
      <c r="P397" s="145">
        <f>O397*H397</f>
        <v>0</v>
      </c>
      <c r="Q397" s="145">
        <v>1.67E-3</v>
      </c>
      <c r="R397" s="145">
        <f>Q397*H397</f>
        <v>1.67E-3</v>
      </c>
      <c r="S397" s="145">
        <v>0</v>
      </c>
      <c r="T397" s="146">
        <f>S397*H397</f>
        <v>0</v>
      </c>
      <c r="AR397" s="147" t="s">
        <v>318</v>
      </c>
      <c r="AT397" s="147" t="s">
        <v>302</v>
      </c>
      <c r="AU397" s="147" t="s">
        <v>90</v>
      </c>
      <c r="AY397" s="17" t="s">
        <v>299</v>
      </c>
      <c r="BE397" s="148">
        <f>IF(N397="základní",J397,0)</f>
        <v>0</v>
      </c>
      <c r="BF397" s="148">
        <f>IF(N397="snížená",J397,0)</f>
        <v>0</v>
      </c>
      <c r="BG397" s="148">
        <f>IF(N397="zákl. přenesená",J397,0)</f>
        <v>0</v>
      </c>
      <c r="BH397" s="148">
        <f>IF(N397="sníž. přenesená",J397,0)</f>
        <v>0</v>
      </c>
      <c r="BI397" s="148">
        <f>IF(N397="nulová",J397,0)</f>
        <v>0</v>
      </c>
      <c r="BJ397" s="17" t="s">
        <v>88</v>
      </c>
      <c r="BK397" s="148">
        <f>ROUND(I397*H397,2)</f>
        <v>0</v>
      </c>
      <c r="BL397" s="17" t="s">
        <v>318</v>
      </c>
      <c r="BM397" s="147" t="s">
        <v>4809</v>
      </c>
    </row>
    <row r="398" spans="2:65" s="12" customFormat="1" ht="20.399999999999999">
      <c r="B398" s="170"/>
      <c r="D398" s="149" t="s">
        <v>1489</v>
      </c>
      <c r="E398" s="171" t="s">
        <v>1</v>
      </c>
      <c r="F398" s="172" t="s">
        <v>4042</v>
      </c>
      <c r="H398" s="171" t="s">
        <v>1</v>
      </c>
      <c r="I398" s="173"/>
      <c r="L398" s="170"/>
      <c r="M398" s="174"/>
      <c r="T398" s="175"/>
      <c r="AT398" s="171" t="s">
        <v>1489</v>
      </c>
      <c r="AU398" s="171" t="s">
        <v>90</v>
      </c>
      <c r="AV398" s="12" t="s">
        <v>88</v>
      </c>
      <c r="AW398" s="12" t="s">
        <v>36</v>
      </c>
      <c r="AX398" s="12" t="s">
        <v>81</v>
      </c>
      <c r="AY398" s="171" t="s">
        <v>299</v>
      </c>
    </row>
    <row r="399" spans="2:65" s="13" customFormat="1">
      <c r="B399" s="176"/>
      <c r="D399" s="149" t="s">
        <v>1489</v>
      </c>
      <c r="E399" s="177" t="s">
        <v>1</v>
      </c>
      <c r="F399" s="178" t="s">
        <v>4081</v>
      </c>
      <c r="H399" s="179">
        <v>1</v>
      </c>
      <c r="I399" s="180"/>
      <c r="L399" s="176"/>
      <c r="M399" s="181"/>
      <c r="T399" s="182"/>
      <c r="AT399" s="177" t="s">
        <v>1489</v>
      </c>
      <c r="AU399" s="177" t="s">
        <v>90</v>
      </c>
      <c r="AV399" s="13" t="s">
        <v>90</v>
      </c>
      <c r="AW399" s="13" t="s">
        <v>36</v>
      </c>
      <c r="AX399" s="13" t="s">
        <v>81</v>
      </c>
      <c r="AY399" s="177" t="s">
        <v>299</v>
      </c>
    </row>
    <row r="400" spans="2:65" s="14" customFormat="1">
      <c r="B400" s="183"/>
      <c r="D400" s="149" t="s">
        <v>1489</v>
      </c>
      <c r="E400" s="184" t="s">
        <v>1</v>
      </c>
      <c r="F400" s="185" t="s">
        <v>1496</v>
      </c>
      <c r="H400" s="186">
        <v>1</v>
      </c>
      <c r="I400" s="187"/>
      <c r="L400" s="183"/>
      <c r="M400" s="188"/>
      <c r="T400" s="189"/>
      <c r="AT400" s="184" t="s">
        <v>1489</v>
      </c>
      <c r="AU400" s="184" t="s">
        <v>90</v>
      </c>
      <c r="AV400" s="14" t="s">
        <v>318</v>
      </c>
      <c r="AW400" s="14" t="s">
        <v>36</v>
      </c>
      <c r="AX400" s="14" t="s">
        <v>88</v>
      </c>
      <c r="AY400" s="184" t="s">
        <v>299</v>
      </c>
    </row>
    <row r="401" spans="2:65" s="1" customFormat="1" ht="24.15" customHeight="1">
      <c r="B401" s="32"/>
      <c r="C401" s="158" t="s">
        <v>638</v>
      </c>
      <c r="D401" s="158" t="s">
        <v>340</v>
      </c>
      <c r="E401" s="159" t="s">
        <v>4095</v>
      </c>
      <c r="F401" s="160" t="s">
        <v>4096</v>
      </c>
      <c r="G401" s="161" t="s">
        <v>598</v>
      </c>
      <c r="H401" s="162">
        <v>1</v>
      </c>
      <c r="I401" s="163"/>
      <c r="J401" s="164">
        <f>ROUND(I401*H401,2)</f>
        <v>0</v>
      </c>
      <c r="K401" s="160" t="s">
        <v>3585</v>
      </c>
      <c r="L401" s="165"/>
      <c r="M401" s="166" t="s">
        <v>1</v>
      </c>
      <c r="N401" s="167" t="s">
        <v>46</v>
      </c>
      <c r="P401" s="145">
        <f>O401*H401</f>
        <v>0</v>
      </c>
      <c r="Q401" s="145">
        <v>1.2200000000000001E-2</v>
      </c>
      <c r="R401" s="145">
        <f>Q401*H401</f>
        <v>1.2200000000000001E-2</v>
      </c>
      <c r="S401" s="145">
        <v>0</v>
      </c>
      <c r="T401" s="146">
        <f>S401*H401</f>
        <v>0</v>
      </c>
      <c r="AR401" s="147" t="s">
        <v>337</v>
      </c>
      <c r="AT401" s="147" t="s">
        <v>340</v>
      </c>
      <c r="AU401" s="147" t="s">
        <v>90</v>
      </c>
      <c r="AY401" s="17" t="s">
        <v>299</v>
      </c>
      <c r="BE401" s="148">
        <f>IF(N401="základní",J401,0)</f>
        <v>0</v>
      </c>
      <c r="BF401" s="148">
        <f>IF(N401="snížená",J401,0)</f>
        <v>0</v>
      </c>
      <c r="BG401" s="148">
        <f>IF(N401="zákl. přenesená",J401,0)</f>
        <v>0</v>
      </c>
      <c r="BH401" s="148">
        <f>IF(N401="sníž. přenesená",J401,0)</f>
        <v>0</v>
      </c>
      <c r="BI401" s="148">
        <f>IF(N401="nulová",J401,0)</f>
        <v>0</v>
      </c>
      <c r="BJ401" s="17" t="s">
        <v>88</v>
      </c>
      <c r="BK401" s="148">
        <f>ROUND(I401*H401,2)</f>
        <v>0</v>
      </c>
      <c r="BL401" s="17" t="s">
        <v>318</v>
      </c>
      <c r="BM401" s="147" t="s">
        <v>4810</v>
      </c>
    </row>
    <row r="402" spans="2:65" s="12" customFormat="1" ht="20.399999999999999">
      <c r="B402" s="170"/>
      <c r="D402" s="149" t="s">
        <v>1489</v>
      </c>
      <c r="E402" s="171" t="s">
        <v>1</v>
      </c>
      <c r="F402" s="172" t="s">
        <v>4042</v>
      </c>
      <c r="H402" s="171" t="s">
        <v>1</v>
      </c>
      <c r="I402" s="173"/>
      <c r="L402" s="170"/>
      <c r="M402" s="174"/>
      <c r="T402" s="175"/>
      <c r="AT402" s="171" t="s">
        <v>1489</v>
      </c>
      <c r="AU402" s="171" t="s">
        <v>90</v>
      </c>
      <c r="AV402" s="12" t="s">
        <v>88</v>
      </c>
      <c r="AW402" s="12" t="s">
        <v>36</v>
      </c>
      <c r="AX402" s="12" t="s">
        <v>81</v>
      </c>
      <c r="AY402" s="171" t="s">
        <v>299</v>
      </c>
    </row>
    <row r="403" spans="2:65" s="12" customFormat="1">
      <c r="B403" s="170"/>
      <c r="D403" s="149" t="s">
        <v>1489</v>
      </c>
      <c r="E403" s="171" t="s">
        <v>1</v>
      </c>
      <c r="F403" s="172" t="s">
        <v>4708</v>
      </c>
      <c r="H403" s="171" t="s">
        <v>1</v>
      </c>
      <c r="I403" s="173"/>
      <c r="L403" s="170"/>
      <c r="M403" s="174"/>
      <c r="T403" s="175"/>
      <c r="AT403" s="171" t="s">
        <v>1489</v>
      </c>
      <c r="AU403" s="171" t="s">
        <v>90</v>
      </c>
      <c r="AV403" s="12" t="s">
        <v>88</v>
      </c>
      <c r="AW403" s="12" t="s">
        <v>36</v>
      </c>
      <c r="AX403" s="12" t="s">
        <v>81</v>
      </c>
      <c r="AY403" s="171" t="s">
        <v>299</v>
      </c>
    </row>
    <row r="404" spans="2:65" s="13" customFormat="1">
      <c r="B404" s="176"/>
      <c r="D404" s="149" t="s">
        <v>1489</v>
      </c>
      <c r="E404" s="177" t="s">
        <v>1</v>
      </c>
      <c r="F404" s="178" t="s">
        <v>4081</v>
      </c>
      <c r="H404" s="179">
        <v>1</v>
      </c>
      <c r="I404" s="180"/>
      <c r="L404" s="176"/>
      <c r="M404" s="181"/>
      <c r="T404" s="182"/>
      <c r="AT404" s="177" t="s">
        <v>1489</v>
      </c>
      <c r="AU404" s="177" t="s">
        <v>90</v>
      </c>
      <c r="AV404" s="13" t="s">
        <v>90</v>
      </c>
      <c r="AW404" s="13" t="s">
        <v>36</v>
      </c>
      <c r="AX404" s="13" t="s">
        <v>81</v>
      </c>
      <c r="AY404" s="177" t="s">
        <v>299</v>
      </c>
    </row>
    <row r="405" spans="2:65" s="14" customFormat="1">
      <c r="B405" s="183"/>
      <c r="D405" s="149" t="s">
        <v>1489</v>
      </c>
      <c r="E405" s="184" t="s">
        <v>1</v>
      </c>
      <c r="F405" s="185" t="s">
        <v>1496</v>
      </c>
      <c r="H405" s="186">
        <v>1</v>
      </c>
      <c r="I405" s="187"/>
      <c r="L405" s="183"/>
      <c r="M405" s="188"/>
      <c r="T405" s="189"/>
      <c r="AT405" s="184" t="s">
        <v>1489</v>
      </c>
      <c r="AU405" s="184" t="s">
        <v>90</v>
      </c>
      <c r="AV405" s="14" t="s">
        <v>318</v>
      </c>
      <c r="AW405" s="14" t="s">
        <v>36</v>
      </c>
      <c r="AX405" s="14" t="s">
        <v>88</v>
      </c>
      <c r="AY405" s="184" t="s">
        <v>299</v>
      </c>
    </row>
    <row r="406" spans="2:65" s="1" customFormat="1" ht="24.15" customHeight="1">
      <c r="B406" s="32"/>
      <c r="C406" s="136" t="s">
        <v>644</v>
      </c>
      <c r="D406" s="136" t="s">
        <v>302</v>
      </c>
      <c r="E406" s="137" t="s">
        <v>4438</v>
      </c>
      <c r="F406" s="138" t="s">
        <v>4439</v>
      </c>
      <c r="G406" s="139" t="s">
        <v>598</v>
      </c>
      <c r="H406" s="140">
        <v>1</v>
      </c>
      <c r="I406" s="141"/>
      <c r="J406" s="142">
        <f>ROUND(I406*H406,2)</f>
        <v>0</v>
      </c>
      <c r="K406" s="138" t="s">
        <v>3585</v>
      </c>
      <c r="L406" s="32"/>
      <c r="M406" s="143" t="s">
        <v>1</v>
      </c>
      <c r="N406" s="144" t="s">
        <v>46</v>
      </c>
      <c r="P406" s="145">
        <f>O406*H406</f>
        <v>0</v>
      </c>
      <c r="Q406" s="145">
        <v>1.7099999999999999E-3</v>
      </c>
      <c r="R406" s="145">
        <f>Q406*H406</f>
        <v>1.7099999999999999E-3</v>
      </c>
      <c r="S406" s="145">
        <v>0</v>
      </c>
      <c r="T406" s="146">
        <f>S406*H406</f>
        <v>0</v>
      </c>
      <c r="AR406" s="147" t="s">
        <v>318</v>
      </c>
      <c r="AT406" s="147" t="s">
        <v>302</v>
      </c>
      <c r="AU406" s="147" t="s">
        <v>90</v>
      </c>
      <c r="AY406" s="17" t="s">
        <v>299</v>
      </c>
      <c r="BE406" s="148">
        <f>IF(N406="základní",J406,0)</f>
        <v>0</v>
      </c>
      <c r="BF406" s="148">
        <f>IF(N406="snížená",J406,0)</f>
        <v>0</v>
      </c>
      <c r="BG406" s="148">
        <f>IF(N406="zákl. přenesená",J406,0)</f>
        <v>0</v>
      </c>
      <c r="BH406" s="148">
        <f>IF(N406="sníž. přenesená",J406,0)</f>
        <v>0</v>
      </c>
      <c r="BI406" s="148">
        <f>IF(N406="nulová",J406,0)</f>
        <v>0</v>
      </c>
      <c r="BJ406" s="17" t="s">
        <v>88</v>
      </c>
      <c r="BK406" s="148">
        <f>ROUND(I406*H406,2)</f>
        <v>0</v>
      </c>
      <c r="BL406" s="17" t="s">
        <v>318</v>
      </c>
      <c r="BM406" s="147" t="s">
        <v>4811</v>
      </c>
    </row>
    <row r="407" spans="2:65" s="13" customFormat="1">
      <c r="B407" s="176"/>
      <c r="D407" s="149" t="s">
        <v>1489</v>
      </c>
      <c r="E407" s="177" t="s">
        <v>1</v>
      </c>
      <c r="F407" s="178" t="s">
        <v>4081</v>
      </c>
      <c r="H407" s="179">
        <v>1</v>
      </c>
      <c r="I407" s="180"/>
      <c r="L407" s="176"/>
      <c r="M407" s="181"/>
      <c r="T407" s="182"/>
      <c r="AT407" s="177" t="s">
        <v>1489</v>
      </c>
      <c r="AU407" s="177" t="s">
        <v>90</v>
      </c>
      <c r="AV407" s="13" t="s">
        <v>90</v>
      </c>
      <c r="AW407" s="13" t="s">
        <v>36</v>
      </c>
      <c r="AX407" s="13" t="s">
        <v>88</v>
      </c>
      <c r="AY407" s="177" t="s">
        <v>299</v>
      </c>
    </row>
    <row r="408" spans="2:65" s="1" customFormat="1" ht="24.15" customHeight="1">
      <c r="B408" s="32"/>
      <c r="C408" s="158" t="s">
        <v>649</v>
      </c>
      <c r="D408" s="158" t="s">
        <v>340</v>
      </c>
      <c r="E408" s="159" t="s">
        <v>4441</v>
      </c>
      <c r="F408" s="160" t="s">
        <v>4442</v>
      </c>
      <c r="G408" s="161" t="s">
        <v>598</v>
      </c>
      <c r="H408" s="162">
        <v>1</v>
      </c>
      <c r="I408" s="163"/>
      <c r="J408" s="164">
        <f>ROUND(I408*H408,2)</f>
        <v>0</v>
      </c>
      <c r="K408" s="160" t="s">
        <v>3585</v>
      </c>
      <c r="L408" s="165"/>
      <c r="M408" s="166" t="s">
        <v>1</v>
      </c>
      <c r="N408" s="167" t="s">
        <v>46</v>
      </c>
      <c r="P408" s="145">
        <f>O408*H408</f>
        <v>0</v>
      </c>
      <c r="Q408" s="145">
        <v>1.49E-2</v>
      </c>
      <c r="R408" s="145">
        <f>Q408*H408</f>
        <v>1.49E-2</v>
      </c>
      <c r="S408" s="145">
        <v>0</v>
      </c>
      <c r="T408" s="146">
        <f>S408*H408</f>
        <v>0</v>
      </c>
      <c r="AR408" s="147" t="s">
        <v>337</v>
      </c>
      <c r="AT408" s="147" t="s">
        <v>340</v>
      </c>
      <c r="AU408" s="147" t="s">
        <v>90</v>
      </c>
      <c r="AY408" s="17" t="s">
        <v>299</v>
      </c>
      <c r="BE408" s="148">
        <f>IF(N408="základní",J408,0)</f>
        <v>0</v>
      </c>
      <c r="BF408" s="148">
        <f>IF(N408="snížená",J408,0)</f>
        <v>0</v>
      </c>
      <c r="BG408" s="148">
        <f>IF(N408="zákl. přenesená",J408,0)</f>
        <v>0</v>
      </c>
      <c r="BH408" s="148">
        <f>IF(N408="sníž. přenesená",J408,0)</f>
        <v>0</v>
      </c>
      <c r="BI408" s="148">
        <f>IF(N408="nulová",J408,0)</f>
        <v>0</v>
      </c>
      <c r="BJ408" s="17" t="s">
        <v>88</v>
      </c>
      <c r="BK408" s="148">
        <f>ROUND(I408*H408,2)</f>
        <v>0</v>
      </c>
      <c r="BL408" s="17" t="s">
        <v>318</v>
      </c>
      <c r="BM408" s="147" t="s">
        <v>4812</v>
      </c>
    </row>
    <row r="409" spans="2:65" s="12" customFormat="1">
      <c r="B409" s="170"/>
      <c r="D409" s="149" t="s">
        <v>1489</v>
      </c>
      <c r="E409" s="171" t="s">
        <v>1</v>
      </c>
      <c r="F409" s="172" t="s">
        <v>4708</v>
      </c>
      <c r="H409" s="171" t="s">
        <v>1</v>
      </c>
      <c r="I409" s="173"/>
      <c r="L409" s="170"/>
      <c r="M409" s="174"/>
      <c r="T409" s="175"/>
      <c r="AT409" s="171" t="s">
        <v>1489</v>
      </c>
      <c r="AU409" s="171" t="s">
        <v>90</v>
      </c>
      <c r="AV409" s="12" t="s">
        <v>88</v>
      </c>
      <c r="AW409" s="12" t="s">
        <v>36</v>
      </c>
      <c r="AX409" s="12" t="s">
        <v>81</v>
      </c>
      <c r="AY409" s="171" t="s">
        <v>299</v>
      </c>
    </row>
    <row r="410" spans="2:65" s="13" customFormat="1">
      <c r="B410" s="176"/>
      <c r="D410" s="149" t="s">
        <v>1489</v>
      </c>
      <c r="E410" s="177" t="s">
        <v>1</v>
      </c>
      <c r="F410" s="178" t="s">
        <v>4081</v>
      </c>
      <c r="H410" s="179">
        <v>1</v>
      </c>
      <c r="I410" s="180"/>
      <c r="L410" s="176"/>
      <c r="M410" s="181"/>
      <c r="T410" s="182"/>
      <c r="AT410" s="177" t="s">
        <v>1489</v>
      </c>
      <c r="AU410" s="177" t="s">
        <v>90</v>
      </c>
      <c r="AV410" s="13" t="s">
        <v>90</v>
      </c>
      <c r="AW410" s="13" t="s">
        <v>36</v>
      </c>
      <c r="AX410" s="13" t="s">
        <v>81</v>
      </c>
      <c r="AY410" s="177" t="s">
        <v>299</v>
      </c>
    </row>
    <row r="411" spans="2:65" s="14" customFormat="1">
      <c r="B411" s="183"/>
      <c r="D411" s="149" t="s">
        <v>1489</v>
      </c>
      <c r="E411" s="184" t="s">
        <v>1</v>
      </c>
      <c r="F411" s="185" t="s">
        <v>1496</v>
      </c>
      <c r="H411" s="186">
        <v>1</v>
      </c>
      <c r="I411" s="187"/>
      <c r="L411" s="183"/>
      <c r="M411" s="188"/>
      <c r="T411" s="189"/>
      <c r="AT411" s="184" t="s">
        <v>1489</v>
      </c>
      <c r="AU411" s="184" t="s">
        <v>90</v>
      </c>
      <c r="AV411" s="14" t="s">
        <v>318</v>
      </c>
      <c r="AW411" s="14" t="s">
        <v>36</v>
      </c>
      <c r="AX411" s="14" t="s">
        <v>88</v>
      </c>
      <c r="AY411" s="184" t="s">
        <v>299</v>
      </c>
    </row>
    <row r="412" spans="2:65" s="1" customFormat="1" ht="21.75" customHeight="1">
      <c r="B412" s="32"/>
      <c r="C412" s="136" t="s">
        <v>653</v>
      </c>
      <c r="D412" s="136" t="s">
        <v>302</v>
      </c>
      <c r="E412" s="137" t="s">
        <v>4125</v>
      </c>
      <c r="F412" s="138" t="s">
        <v>4126</v>
      </c>
      <c r="G412" s="139" t="s">
        <v>598</v>
      </c>
      <c r="H412" s="140">
        <v>2</v>
      </c>
      <c r="I412" s="141"/>
      <c r="J412" s="142">
        <f>ROUND(I412*H412,2)</f>
        <v>0</v>
      </c>
      <c r="K412" s="138" t="s">
        <v>3585</v>
      </c>
      <c r="L412" s="32"/>
      <c r="M412" s="143" t="s">
        <v>1</v>
      </c>
      <c r="N412" s="144" t="s">
        <v>46</v>
      </c>
      <c r="P412" s="145">
        <f>O412*H412</f>
        <v>0</v>
      </c>
      <c r="Q412" s="145">
        <v>1.6199999999999999E-3</v>
      </c>
      <c r="R412" s="145">
        <f>Q412*H412</f>
        <v>3.2399999999999998E-3</v>
      </c>
      <c r="S412" s="145">
        <v>0</v>
      </c>
      <c r="T412" s="146">
        <f>S412*H412</f>
        <v>0</v>
      </c>
      <c r="AR412" s="147" t="s">
        <v>318</v>
      </c>
      <c r="AT412" s="147" t="s">
        <v>302</v>
      </c>
      <c r="AU412" s="147" t="s">
        <v>90</v>
      </c>
      <c r="AY412" s="17" t="s">
        <v>299</v>
      </c>
      <c r="BE412" s="148">
        <f>IF(N412="základní",J412,0)</f>
        <v>0</v>
      </c>
      <c r="BF412" s="148">
        <f>IF(N412="snížená",J412,0)</f>
        <v>0</v>
      </c>
      <c r="BG412" s="148">
        <f>IF(N412="zákl. přenesená",J412,0)</f>
        <v>0</v>
      </c>
      <c r="BH412" s="148">
        <f>IF(N412="sníž. přenesená",J412,0)</f>
        <v>0</v>
      </c>
      <c r="BI412" s="148">
        <f>IF(N412="nulová",J412,0)</f>
        <v>0</v>
      </c>
      <c r="BJ412" s="17" t="s">
        <v>88</v>
      </c>
      <c r="BK412" s="148">
        <f>ROUND(I412*H412,2)</f>
        <v>0</v>
      </c>
      <c r="BL412" s="17" t="s">
        <v>318</v>
      </c>
      <c r="BM412" s="147" t="s">
        <v>4813</v>
      </c>
    </row>
    <row r="413" spans="2:65" s="12" customFormat="1" ht="20.399999999999999">
      <c r="B413" s="170"/>
      <c r="D413" s="149" t="s">
        <v>1489</v>
      </c>
      <c r="E413" s="171" t="s">
        <v>1</v>
      </c>
      <c r="F413" s="172" t="s">
        <v>4042</v>
      </c>
      <c r="H413" s="171" t="s">
        <v>1</v>
      </c>
      <c r="I413" s="173"/>
      <c r="L413" s="170"/>
      <c r="M413" s="174"/>
      <c r="T413" s="175"/>
      <c r="AT413" s="171" t="s">
        <v>1489</v>
      </c>
      <c r="AU413" s="171" t="s">
        <v>90</v>
      </c>
      <c r="AV413" s="12" t="s">
        <v>88</v>
      </c>
      <c r="AW413" s="12" t="s">
        <v>36</v>
      </c>
      <c r="AX413" s="12" t="s">
        <v>81</v>
      </c>
      <c r="AY413" s="171" t="s">
        <v>299</v>
      </c>
    </row>
    <row r="414" spans="2:65" s="12" customFormat="1">
      <c r="B414" s="170"/>
      <c r="D414" s="149" t="s">
        <v>1489</v>
      </c>
      <c r="E414" s="171" t="s">
        <v>1</v>
      </c>
      <c r="F414" s="172" t="s">
        <v>4708</v>
      </c>
      <c r="H414" s="171" t="s">
        <v>1</v>
      </c>
      <c r="I414" s="173"/>
      <c r="L414" s="170"/>
      <c r="M414" s="174"/>
      <c r="T414" s="175"/>
      <c r="AT414" s="171" t="s">
        <v>1489</v>
      </c>
      <c r="AU414" s="171" t="s">
        <v>90</v>
      </c>
      <c r="AV414" s="12" t="s">
        <v>88</v>
      </c>
      <c r="AW414" s="12" t="s">
        <v>36</v>
      </c>
      <c r="AX414" s="12" t="s">
        <v>81</v>
      </c>
      <c r="AY414" s="171" t="s">
        <v>299</v>
      </c>
    </row>
    <row r="415" spans="2:65" s="13" customFormat="1">
      <c r="B415" s="176"/>
      <c r="D415" s="149" t="s">
        <v>1489</v>
      </c>
      <c r="E415" s="177" t="s">
        <v>1</v>
      </c>
      <c r="F415" s="178" t="s">
        <v>4065</v>
      </c>
      <c r="H415" s="179">
        <v>2</v>
      </c>
      <c r="I415" s="180"/>
      <c r="L415" s="176"/>
      <c r="M415" s="181"/>
      <c r="T415" s="182"/>
      <c r="AT415" s="177" t="s">
        <v>1489</v>
      </c>
      <c r="AU415" s="177" t="s">
        <v>90</v>
      </c>
      <c r="AV415" s="13" t="s">
        <v>90</v>
      </c>
      <c r="AW415" s="13" t="s">
        <v>36</v>
      </c>
      <c r="AX415" s="13" t="s">
        <v>81</v>
      </c>
      <c r="AY415" s="177" t="s">
        <v>299</v>
      </c>
    </row>
    <row r="416" spans="2:65" s="14" customFormat="1">
      <c r="B416" s="183"/>
      <c r="D416" s="149" t="s">
        <v>1489</v>
      </c>
      <c r="E416" s="184" t="s">
        <v>1</v>
      </c>
      <c r="F416" s="185" t="s">
        <v>1496</v>
      </c>
      <c r="H416" s="186">
        <v>2</v>
      </c>
      <c r="I416" s="187"/>
      <c r="L416" s="183"/>
      <c r="M416" s="188"/>
      <c r="T416" s="189"/>
      <c r="AT416" s="184" t="s">
        <v>1489</v>
      </c>
      <c r="AU416" s="184" t="s">
        <v>90</v>
      </c>
      <c r="AV416" s="14" t="s">
        <v>318</v>
      </c>
      <c r="AW416" s="14" t="s">
        <v>36</v>
      </c>
      <c r="AX416" s="14" t="s">
        <v>88</v>
      </c>
      <c r="AY416" s="184" t="s">
        <v>299</v>
      </c>
    </row>
    <row r="417" spans="2:65" s="1" customFormat="1" ht="16.5" customHeight="1">
      <c r="B417" s="32"/>
      <c r="C417" s="158" t="s">
        <v>657</v>
      </c>
      <c r="D417" s="158" t="s">
        <v>340</v>
      </c>
      <c r="E417" s="159" t="s">
        <v>4128</v>
      </c>
      <c r="F417" s="160" t="s">
        <v>4129</v>
      </c>
      <c r="G417" s="161" t="s">
        <v>598</v>
      </c>
      <c r="H417" s="162">
        <v>2</v>
      </c>
      <c r="I417" s="163"/>
      <c r="J417" s="164">
        <f>ROUND(I417*H417,2)</f>
        <v>0</v>
      </c>
      <c r="K417" s="160" t="s">
        <v>3585</v>
      </c>
      <c r="L417" s="165"/>
      <c r="M417" s="166" t="s">
        <v>1</v>
      </c>
      <c r="N417" s="167" t="s">
        <v>46</v>
      </c>
      <c r="P417" s="145">
        <f>O417*H417</f>
        <v>0</v>
      </c>
      <c r="Q417" s="145">
        <v>1.847E-2</v>
      </c>
      <c r="R417" s="145">
        <f>Q417*H417</f>
        <v>3.6940000000000001E-2</v>
      </c>
      <c r="S417" s="145">
        <v>0</v>
      </c>
      <c r="T417" s="146">
        <f>S417*H417</f>
        <v>0</v>
      </c>
      <c r="AR417" s="147" t="s">
        <v>337</v>
      </c>
      <c r="AT417" s="147" t="s">
        <v>340</v>
      </c>
      <c r="AU417" s="147" t="s">
        <v>90</v>
      </c>
      <c r="AY417" s="17" t="s">
        <v>299</v>
      </c>
      <c r="BE417" s="148">
        <f>IF(N417="základní",J417,0)</f>
        <v>0</v>
      </c>
      <c r="BF417" s="148">
        <f>IF(N417="snížená",J417,0)</f>
        <v>0</v>
      </c>
      <c r="BG417" s="148">
        <f>IF(N417="zákl. přenesená",J417,0)</f>
        <v>0</v>
      </c>
      <c r="BH417" s="148">
        <f>IF(N417="sníž. přenesená",J417,0)</f>
        <v>0</v>
      </c>
      <c r="BI417" s="148">
        <f>IF(N417="nulová",J417,0)</f>
        <v>0</v>
      </c>
      <c r="BJ417" s="17" t="s">
        <v>88</v>
      </c>
      <c r="BK417" s="148">
        <f>ROUND(I417*H417,2)</f>
        <v>0</v>
      </c>
      <c r="BL417" s="17" t="s">
        <v>318</v>
      </c>
      <c r="BM417" s="147" t="s">
        <v>4814</v>
      </c>
    </row>
    <row r="418" spans="2:65" s="1" customFormat="1" ht="28.8">
      <c r="B418" s="32"/>
      <c r="D418" s="149" t="s">
        <v>308</v>
      </c>
      <c r="F418" s="150" t="s">
        <v>4131</v>
      </c>
      <c r="I418" s="151"/>
      <c r="L418" s="32"/>
      <c r="M418" s="152"/>
      <c r="T418" s="56"/>
      <c r="AT418" s="17" t="s">
        <v>308</v>
      </c>
      <c r="AU418" s="17" t="s">
        <v>90</v>
      </c>
    </row>
    <row r="419" spans="2:65" s="12" customFormat="1" ht="20.399999999999999">
      <c r="B419" s="170"/>
      <c r="D419" s="149" t="s">
        <v>1489</v>
      </c>
      <c r="E419" s="171" t="s">
        <v>1</v>
      </c>
      <c r="F419" s="172" t="s">
        <v>4042</v>
      </c>
      <c r="H419" s="171" t="s">
        <v>1</v>
      </c>
      <c r="I419" s="173"/>
      <c r="L419" s="170"/>
      <c r="M419" s="174"/>
      <c r="T419" s="175"/>
      <c r="AT419" s="171" t="s">
        <v>1489</v>
      </c>
      <c r="AU419" s="171" t="s">
        <v>90</v>
      </c>
      <c r="AV419" s="12" t="s">
        <v>88</v>
      </c>
      <c r="AW419" s="12" t="s">
        <v>36</v>
      </c>
      <c r="AX419" s="12" t="s">
        <v>81</v>
      </c>
      <c r="AY419" s="171" t="s">
        <v>299</v>
      </c>
    </row>
    <row r="420" spans="2:65" s="12" customFormat="1">
      <c r="B420" s="170"/>
      <c r="D420" s="149" t="s">
        <v>1489</v>
      </c>
      <c r="E420" s="171" t="s">
        <v>1</v>
      </c>
      <c r="F420" s="172" t="s">
        <v>4708</v>
      </c>
      <c r="H420" s="171" t="s">
        <v>1</v>
      </c>
      <c r="I420" s="173"/>
      <c r="L420" s="170"/>
      <c r="M420" s="174"/>
      <c r="T420" s="175"/>
      <c r="AT420" s="171" t="s">
        <v>1489</v>
      </c>
      <c r="AU420" s="171" t="s">
        <v>90</v>
      </c>
      <c r="AV420" s="12" t="s">
        <v>88</v>
      </c>
      <c r="AW420" s="12" t="s">
        <v>36</v>
      </c>
      <c r="AX420" s="12" t="s">
        <v>81</v>
      </c>
      <c r="AY420" s="171" t="s">
        <v>299</v>
      </c>
    </row>
    <row r="421" spans="2:65" s="13" customFormat="1">
      <c r="B421" s="176"/>
      <c r="D421" s="149" t="s">
        <v>1489</v>
      </c>
      <c r="E421" s="177" t="s">
        <v>1</v>
      </c>
      <c r="F421" s="178" t="s">
        <v>4065</v>
      </c>
      <c r="H421" s="179">
        <v>2</v>
      </c>
      <c r="I421" s="180"/>
      <c r="L421" s="176"/>
      <c r="M421" s="181"/>
      <c r="T421" s="182"/>
      <c r="AT421" s="177" t="s">
        <v>1489</v>
      </c>
      <c r="AU421" s="177" t="s">
        <v>90</v>
      </c>
      <c r="AV421" s="13" t="s">
        <v>90</v>
      </c>
      <c r="AW421" s="13" t="s">
        <v>36</v>
      </c>
      <c r="AX421" s="13" t="s">
        <v>81</v>
      </c>
      <c r="AY421" s="177" t="s">
        <v>299</v>
      </c>
    </row>
    <row r="422" spans="2:65" s="14" customFormat="1">
      <c r="B422" s="183"/>
      <c r="D422" s="149" t="s">
        <v>1489</v>
      </c>
      <c r="E422" s="184" t="s">
        <v>1</v>
      </c>
      <c r="F422" s="185" t="s">
        <v>1496</v>
      </c>
      <c r="H422" s="186">
        <v>2</v>
      </c>
      <c r="I422" s="187"/>
      <c r="L422" s="183"/>
      <c r="M422" s="188"/>
      <c r="T422" s="189"/>
      <c r="AT422" s="184" t="s">
        <v>1489</v>
      </c>
      <c r="AU422" s="184" t="s">
        <v>90</v>
      </c>
      <c r="AV422" s="14" t="s">
        <v>318</v>
      </c>
      <c r="AW422" s="14" t="s">
        <v>36</v>
      </c>
      <c r="AX422" s="14" t="s">
        <v>88</v>
      </c>
      <c r="AY422" s="184" t="s">
        <v>299</v>
      </c>
    </row>
    <row r="423" spans="2:65" s="1" customFormat="1" ht="24.15" customHeight="1">
      <c r="B423" s="32"/>
      <c r="C423" s="158" t="s">
        <v>661</v>
      </c>
      <c r="D423" s="158" t="s">
        <v>340</v>
      </c>
      <c r="E423" s="159" t="s">
        <v>4132</v>
      </c>
      <c r="F423" s="160" t="s">
        <v>4133</v>
      </c>
      <c r="G423" s="161" t="s">
        <v>598</v>
      </c>
      <c r="H423" s="162">
        <v>2</v>
      </c>
      <c r="I423" s="163"/>
      <c r="J423" s="164">
        <f>ROUND(I423*H423,2)</f>
        <v>0</v>
      </c>
      <c r="K423" s="160" t="s">
        <v>3585</v>
      </c>
      <c r="L423" s="165"/>
      <c r="M423" s="166" t="s">
        <v>1</v>
      </c>
      <c r="N423" s="167" t="s">
        <v>46</v>
      </c>
      <c r="P423" s="145">
        <f>O423*H423</f>
        <v>0</v>
      </c>
      <c r="Q423" s="145">
        <v>3.5000000000000001E-3</v>
      </c>
      <c r="R423" s="145">
        <f>Q423*H423</f>
        <v>7.0000000000000001E-3</v>
      </c>
      <c r="S423" s="145">
        <v>0</v>
      </c>
      <c r="T423" s="146">
        <f>S423*H423</f>
        <v>0</v>
      </c>
      <c r="AR423" s="147" t="s">
        <v>337</v>
      </c>
      <c r="AT423" s="147" t="s">
        <v>340</v>
      </c>
      <c r="AU423" s="147" t="s">
        <v>90</v>
      </c>
      <c r="AY423" s="17" t="s">
        <v>299</v>
      </c>
      <c r="BE423" s="148">
        <f>IF(N423="základní",J423,0)</f>
        <v>0</v>
      </c>
      <c r="BF423" s="148">
        <f>IF(N423="snížená",J423,0)</f>
        <v>0</v>
      </c>
      <c r="BG423" s="148">
        <f>IF(N423="zákl. přenesená",J423,0)</f>
        <v>0</v>
      </c>
      <c r="BH423" s="148">
        <f>IF(N423="sníž. přenesená",J423,0)</f>
        <v>0</v>
      </c>
      <c r="BI423" s="148">
        <f>IF(N423="nulová",J423,0)</f>
        <v>0</v>
      </c>
      <c r="BJ423" s="17" t="s">
        <v>88</v>
      </c>
      <c r="BK423" s="148">
        <f>ROUND(I423*H423,2)</f>
        <v>0</v>
      </c>
      <c r="BL423" s="17" t="s">
        <v>318</v>
      </c>
      <c r="BM423" s="147" t="s">
        <v>4815</v>
      </c>
    </row>
    <row r="424" spans="2:65" s="1" customFormat="1" ht="28.8">
      <c r="B424" s="32"/>
      <c r="D424" s="149" t="s">
        <v>308</v>
      </c>
      <c r="F424" s="150" t="s">
        <v>4131</v>
      </c>
      <c r="I424" s="151"/>
      <c r="L424" s="32"/>
      <c r="M424" s="152"/>
      <c r="T424" s="56"/>
      <c r="AT424" s="17" t="s">
        <v>308</v>
      </c>
      <c r="AU424" s="17" t="s">
        <v>90</v>
      </c>
    </row>
    <row r="425" spans="2:65" s="12" customFormat="1" ht="20.399999999999999">
      <c r="B425" s="170"/>
      <c r="D425" s="149" t="s">
        <v>1489</v>
      </c>
      <c r="E425" s="171" t="s">
        <v>1</v>
      </c>
      <c r="F425" s="172" t="s">
        <v>4042</v>
      </c>
      <c r="H425" s="171" t="s">
        <v>1</v>
      </c>
      <c r="I425" s="173"/>
      <c r="L425" s="170"/>
      <c r="M425" s="174"/>
      <c r="T425" s="175"/>
      <c r="AT425" s="171" t="s">
        <v>1489</v>
      </c>
      <c r="AU425" s="171" t="s">
        <v>90</v>
      </c>
      <c r="AV425" s="12" t="s">
        <v>88</v>
      </c>
      <c r="AW425" s="12" t="s">
        <v>36</v>
      </c>
      <c r="AX425" s="12" t="s">
        <v>81</v>
      </c>
      <c r="AY425" s="171" t="s">
        <v>299</v>
      </c>
    </row>
    <row r="426" spans="2:65" s="12" customFormat="1">
      <c r="B426" s="170"/>
      <c r="D426" s="149" t="s">
        <v>1489</v>
      </c>
      <c r="E426" s="171" t="s">
        <v>1</v>
      </c>
      <c r="F426" s="172" t="s">
        <v>4708</v>
      </c>
      <c r="H426" s="171" t="s">
        <v>1</v>
      </c>
      <c r="I426" s="173"/>
      <c r="L426" s="170"/>
      <c r="M426" s="174"/>
      <c r="T426" s="175"/>
      <c r="AT426" s="171" t="s">
        <v>1489</v>
      </c>
      <c r="AU426" s="171" t="s">
        <v>90</v>
      </c>
      <c r="AV426" s="12" t="s">
        <v>88</v>
      </c>
      <c r="AW426" s="12" t="s">
        <v>36</v>
      </c>
      <c r="AX426" s="12" t="s">
        <v>81</v>
      </c>
      <c r="AY426" s="171" t="s">
        <v>299</v>
      </c>
    </row>
    <row r="427" spans="2:65" s="13" customFormat="1">
      <c r="B427" s="176"/>
      <c r="D427" s="149" t="s">
        <v>1489</v>
      </c>
      <c r="E427" s="177" t="s">
        <v>1</v>
      </c>
      <c r="F427" s="178" t="s">
        <v>4065</v>
      </c>
      <c r="H427" s="179">
        <v>2</v>
      </c>
      <c r="I427" s="180"/>
      <c r="L427" s="176"/>
      <c r="M427" s="181"/>
      <c r="T427" s="182"/>
      <c r="AT427" s="177" t="s">
        <v>1489</v>
      </c>
      <c r="AU427" s="177" t="s">
        <v>90</v>
      </c>
      <c r="AV427" s="13" t="s">
        <v>90</v>
      </c>
      <c r="AW427" s="13" t="s">
        <v>36</v>
      </c>
      <c r="AX427" s="13" t="s">
        <v>81</v>
      </c>
      <c r="AY427" s="177" t="s">
        <v>299</v>
      </c>
    </row>
    <row r="428" spans="2:65" s="14" customFormat="1">
      <c r="B428" s="183"/>
      <c r="D428" s="149" t="s">
        <v>1489</v>
      </c>
      <c r="E428" s="184" t="s">
        <v>1</v>
      </c>
      <c r="F428" s="185" t="s">
        <v>1496</v>
      </c>
      <c r="H428" s="186">
        <v>2</v>
      </c>
      <c r="I428" s="187"/>
      <c r="L428" s="183"/>
      <c r="M428" s="188"/>
      <c r="T428" s="189"/>
      <c r="AT428" s="184" t="s">
        <v>1489</v>
      </c>
      <c r="AU428" s="184" t="s">
        <v>90</v>
      </c>
      <c r="AV428" s="14" t="s">
        <v>318</v>
      </c>
      <c r="AW428" s="14" t="s">
        <v>36</v>
      </c>
      <c r="AX428" s="14" t="s">
        <v>88</v>
      </c>
      <c r="AY428" s="184" t="s">
        <v>299</v>
      </c>
    </row>
    <row r="429" spans="2:65" s="1" customFormat="1" ht="16.5" customHeight="1">
      <c r="B429" s="32"/>
      <c r="C429" s="136" t="s">
        <v>665</v>
      </c>
      <c r="D429" s="136" t="s">
        <v>302</v>
      </c>
      <c r="E429" s="137" t="s">
        <v>4142</v>
      </c>
      <c r="F429" s="138" t="s">
        <v>4143</v>
      </c>
      <c r="G429" s="139" t="s">
        <v>598</v>
      </c>
      <c r="H429" s="140">
        <v>1</v>
      </c>
      <c r="I429" s="141"/>
      <c r="J429" s="142">
        <f>ROUND(I429*H429,2)</f>
        <v>0</v>
      </c>
      <c r="K429" s="138" t="s">
        <v>3585</v>
      </c>
      <c r="L429" s="32"/>
      <c r="M429" s="143" t="s">
        <v>1</v>
      </c>
      <c r="N429" s="144" t="s">
        <v>46</v>
      </c>
      <c r="P429" s="145">
        <f>O429*H429</f>
        <v>0</v>
      </c>
      <c r="Q429" s="145">
        <v>1.3600000000000001E-3</v>
      </c>
      <c r="R429" s="145">
        <f>Q429*H429</f>
        <v>1.3600000000000001E-3</v>
      </c>
      <c r="S429" s="145">
        <v>0</v>
      </c>
      <c r="T429" s="146">
        <f>S429*H429</f>
        <v>0</v>
      </c>
      <c r="AR429" s="147" t="s">
        <v>318</v>
      </c>
      <c r="AT429" s="147" t="s">
        <v>302</v>
      </c>
      <c r="AU429" s="147" t="s">
        <v>90</v>
      </c>
      <c r="AY429" s="17" t="s">
        <v>299</v>
      </c>
      <c r="BE429" s="148">
        <f>IF(N429="základní",J429,0)</f>
        <v>0</v>
      </c>
      <c r="BF429" s="148">
        <f>IF(N429="snížená",J429,0)</f>
        <v>0</v>
      </c>
      <c r="BG429" s="148">
        <f>IF(N429="zákl. přenesená",J429,0)</f>
        <v>0</v>
      </c>
      <c r="BH429" s="148">
        <f>IF(N429="sníž. přenesená",J429,0)</f>
        <v>0</v>
      </c>
      <c r="BI429" s="148">
        <f>IF(N429="nulová",J429,0)</f>
        <v>0</v>
      </c>
      <c r="BJ429" s="17" t="s">
        <v>88</v>
      </c>
      <c r="BK429" s="148">
        <f>ROUND(I429*H429,2)</f>
        <v>0</v>
      </c>
      <c r="BL429" s="17" t="s">
        <v>318</v>
      </c>
      <c r="BM429" s="147" t="s">
        <v>4816</v>
      </c>
    </row>
    <row r="430" spans="2:65" s="12" customFormat="1" ht="20.399999999999999">
      <c r="B430" s="170"/>
      <c r="D430" s="149" t="s">
        <v>1489</v>
      </c>
      <c r="E430" s="171" t="s">
        <v>1</v>
      </c>
      <c r="F430" s="172" t="s">
        <v>4042</v>
      </c>
      <c r="H430" s="171" t="s">
        <v>1</v>
      </c>
      <c r="I430" s="173"/>
      <c r="L430" s="170"/>
      <c r="M430" s="174"/>
      <c r="T430" s="175"/>
      <c r="AT430" s="171" t="s">
        <v>1489</v>
      </c>
      <c r="AU430" s="171" t="s">
        <v>90</v>
      </c>
      <c r="AV430" s="12" t="s">
        <v>88</v>
      </c>
      <c r="AW430" s="12" t="s">
        <v>36</v>
      </c>
      <c r="AX430" s="12" t="s">
        <v>81</v>
      </c>
      <c r="AY430" s="171" t="s">
        <v>299</v>
      </c>
    </row>
    <row r="431" spans="2:65" s="13" customFormat="1">
      <c r="B431" s="176"/>
      <c r="D431" s="149" t="s">
        <v>1489</v>
      </c>
      <c r="E431" s="177" t="s">
        <v>1</v>
      </c>
      <c r="F431" s="178" t="s">
        <v>4081</v>
      </c>
      <c r="H431" s="179">
        <v>1</v>
      </c>
      <c r="I431" s="180"/>
      <c r="L431" s="176"/>
      <c r="M431" s="181"/>
      <c r="T431" s="182"/>
      <c r="AT431" s="177" t="s">
        <v>1489</v>
      </c>
      <c r="AU431" s="177" t="s">
        <v>90</v>
      </c>
      <c r="AV431" s="13" t="s">
        <v>90</v>
      </c>
      <c r="AW431" s="13" t="s">
        <v>36</v>
      </c>
      <c r="AX431" s="13" t="s">
        <v>81</v>
      </c>
      <c r="AY431" s="177" t="s">
        <v>299</v>
      </c>
    </row>
    <row r="432" spans="2:65" s="14" customFormat="1">
      <c r="B432" s="183"/>
      <c r="D432" s="149" t="s">
        <v>1489</v>
      </c>
      <c r="E432" s="184" t="s">
        <v>1</v>
      </c>
      <c r="F432" s="185" t="s">
        <v>1496</v>
      </c>
      <c r="H432" s="186">
        <v>1</v>
      </c>
      <c r="I432" s="187"/>
      <c r="L432" s="183"/>
      <c r="M432" s="188"/>
      <c r="T432" s="189"/>
      <c r="AT432" s="184" t="s">
        <v>1489</v>
      </c>
      <c r="AU432" s="184" t="s">
        <v>90</v>
      </c>
      <c r="AV432" s="14" t="s">
        <v>318</v>
      </c>
      <c r="AW432" s="14" t="s">
        <v>36</v>
      </c>
      <c r="AX432" s="14" t="s">
        <v>88</v>
      </c>
      <c r="AY432" s="184" t="s">
        <v>299</v>
      </c>
    </row>
    <row r="433" spans="2:65" s="1" customFormat="1" ht="24.15" customHeight="1">
      <c r="B433" s="32"/>
      <c r="C433" s="158" t="s">
        <v>669</v>
      </c>
      <c r="D433" s="158" t="s">
        <v>340</v>
      </c>
      <c r="E433" s="159" t="s">
        <v>4149</v>
      </c>
      <c r="F433" s="160" t="s">
        <v>4150</v>
      </c>
      <c r="G433" s="161" t="s">
        <v>598</v>
      </c>
      <c r="H433" s="162">
        <v>1</v>
      </c>
      <c r="I433" s="163"/>
      <c r="J433" s="164">
        <f>ROUND(I433*H433,2)</f>
        <v>0</v>
      </c>
      <c r="K433" s="160" t="s">
        <v>3585</v>
      </c>
      <c r="L433" s="165"/>
      <c r="M433" s="166" t="s">
        <v>1</v>
      </c>
      <c r="N433" s="167" t="s">
        <v>46</v>
      </c>
      <c r="P433" s="145">
        <f>O433*H433</f>
        <v>0</v>
      </c>
      <c r="Q433" s="145">
        <v>4.2999999999999997E-2</v>
      </c>
      <c r="R433" s="145">
        <f>Q433*H433</f>
        <v>4.2999999999999997E-2</v>
      </c>
      <c r="S433" s="145">
        <v>0</v>
      </c>
      <c r="T433" s="146">
        <f>S433*H433</f>
        <v>0</v>
      </c>
      <c r="AR433" s="147" t="s">
        <v>337</v>
      </c>
      <c r="AT433" s="147" t="s">
        <v>340</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4817</v>
      </c>
    </row>
    <row r="434" spans="2:65" s="1" customFormat="1" ht="28.8">
      <c r="B434" s="32"/>
      <c r="D434" s="149" t="s">
        <v>308</v>
      </c>
      <c r="F434" s="150" t="s">
        <v>4131</v>
      </c>
      <c r="I434" s="151"/>
      <c r="L434" s="32"/>
      <c r="M434" s="152"/>
      <c r="T434" s="56"/>
      <c r="AT434" s="17" t="s">
        <v>308</v>
      </c>
      <c r="AU434" s="17" t="s">
        <v>90</v>
      </c>
    </row>
    <row r="435" spans="2:65" s="12" customFormat="1" ht="20.399999999999999">
      <c r="B435" s="170"/>
      <c r="D435" s="149" t="s">
        <v>1489</v>
      </c>
      <c r="E435" s="171" t="s">
        <v>1</v>
      </c>
      <c r="F435" s="172" t="s">
        <v>4042</v>
      </c>
      <c r="H435" s="171" t="s">
        <v>1</v>
      </c>
      <c r="I435" s="173"/>
      <c r="L435" s="170"/>
      <c r="M435" s="174"/>
      <c r="T435" s="175"/>
      <c r="AT435" s="171" t="s">
        <v>1489</v>
      </c>
      <c r="AU435" s="171" t="s">
        <v>90</v>
      </c>
      <c r="AV435" s="12" t="s">
        <v>88</v>
      </c>
      <c r="AW435" s="12" t="s">
        <v>36</v>
      </c>
      <c r="AX435" s="12" t="s">
        <v>81</v>
      </c>
      <c r="AY435" s="171" t="s">
        <v>299</v>
      </c>
    </row>
    <row r="436" spans="2:65" s="12" customFormat="1">
      <c r="B436" s="170"/>
      <c r="D436" s="149" t="s">
        <v>1489</v>
      </c>
      <c r="E436" s="171" t="s">
        <v>1</v>
      </c>
      <c r="F436" s="172" t="s">
        <v>4708</v>
      </c>
      <c r="H436" s="171" t="s">
        <v>1</v>
      </c>
      <c r="I436" s="173"/>
      <c r="L436" s="170"/>
      <c r="M436" s="174"/>
      <c r="T436" s="175"/>
      <c r="AT436" s="171" t="s">
        <v>1489</v>
      </c>
      <c r="AU436" s="171" t="s">
        <v>90</v>
      </c>
      <c r="AV436" s="12" t="s">
        <v>88</v>
      </c>
      <c r="AW436" s="12" t="s">
        <v>36</v>
      </c>
      <c r="AX436" s="12" t="s">
        <v>81</v>
      </c>
      <c r="AY436" s="171" t="s">
        <v>299</v>
      </c>
    </row>
    <row r="437" spans="2:65" s="13" customFormat="1">
      <c r="B437" s="176"/>
      <c r="D437" s="149" t="s">
        <v>1489</v>
      </c>
      <c r="E437" s="177" t="s">
        <v>1</v>
      </c>
      <c r="F437" s="178" t="s">
        <v>4081</v>
      </c>
      <c r="H437" s="179">
        <v>1</v>
      </c>
      <c r="I437" s="180"/>
      <c r="L437" s="176"/>
      <c r="M437" s="181"/>
      <c r="T437" s="182"/>
      <c r="AT437" s="177" t="s">
        <v>1489</v>
      </c>
      <c r="AU437" s="177" t="s">
        <v>90</v>
      </c>
      <c r="AV437" s="13" t="s">
        <v>90</v>
      </c>
      <c r="AW437" s="13" t="s">
        <v>36</v>
      </c>
      <c r="AX437" s="13" t="s">
        <v>81</v>
      </c>
      <c r="AY437" s="177" t="s">
        <v>299</v>
      </c>
    </row>
    <row r="438" spans="2:65" s="14" customFormat="1">
      <c r="B438" s="183"/>
      <c r="D438" s="149" t="s">
        <v>1489</v>
      </c>
      <c r="E438" s="184" t="s">
        <v>1</v>
      </c>
      <c r="F438" s="185" t="s">
        <v>1496</v>
      </c>
      <c r="H438" s="186">
        <v>1</v>
      </c>
      <c r="I438" s="187"/>
      <c r="L438" s="183"/>
      <c r="M438" s="188"/>
      <c r="T438" s="189"/>
      <c r="AT438" s="184" t="s">
        <v>1489</v>
      </c>
      <c r="AU438" s="184" t="s">
        <v>90</v>
      </c>
      <c r="AV438" s="14" t="s">
        <v>318</v>
      </c>
      <c r="AW438" s="14" t="s">
        <v>36</v>
      </c>
      <c r="AX438" s="14" t="s">
        <v>88</v>
      </c>
      <c r="AY438" s="184" t="s">
        <v>299</v>
      </c>
    </row>
    <row r="439" spans="2:65" s="1" customFormat="1" ht="16.5" customHeight="1">
      <c r="B439" s="32"/>
      <c r="C439" s="136" t="s">
        <v>673</v>
      </c>
      <c r="D439" s="136" t="s">
        <v>302</v>
      </c>
      <c r="E439" s="137" t="s">
        <v>3795</v>
      </c>
      <c r="F439" s="138" t="s">
        <v>4152</v>
      </c>
      <c r="G439" s="139" t="s">
        <v>598</v>
      </c>
      <c r="H439" s="140">
        <v>2</v>
      </c>
      <c r="I439" s="141"/>
      <c r="J439" s="142">
        <f>ROUND(I439*H439,2)</f>
        <v>0</v>
      </c>
      <c r="K439" s="138" t="s">
        <v>3585</v>
      </c>
      <c r="L439" s="32"/>
      <c r="M439" s="143" t="s">
        <v>1</v>
      </c>
      <c r="N439" s="144" t="s">
        <v>46</v>
      </c>
      <c r="P439" s="145">
        <f>O439*H439</f>
        <v>0</v>
      </c>
      <c r="Q439" s="145">
        <v>0.04</v>
      </c>
      <c r="R439" s="145">
        <f>Q439*H439</f>
        <v>0.08</v>
      </c>
      <c r="S439" s="145">
        <v>0</v>
      </c>
      <c r="T439" s="146">
        <f>S439*H439</f>
        <v>0</v>
      </c>
      <c r="AR439" s="147" t="s">
        <v>318</v>
      </c>
      <c r="AT439" s="147" t="s">
        <v>302</v>
      </c>
      <c r="AU439" s="147" t="s">
        <v>90</v>
      </c>
      <c r="AY439" s="17" t="s">
        <v>299</v>
      </c>
      <c r="BE439" s="148">
        <f>IF(N439="základní",J439,0)</f>
        <v>0</v>
      </c>
      <c r="BF439" s="148">
        <f>IF(N439="snížená",J439,0)</f>
        <v>0</v>
      </c>
      <c r="BG439" s="148">
        <f>IF(N439="zákl. přenesená",J439,0)</f>
        <v>0</v>
      </c>
      <c r="BH439" s="148">
        <f>IF(N439="sníž. přenesená",J439,0)</f>
        <v>0</v>
      </c>
      <c r="BI439" s="148">
        <f>IF(N439="nulová",J439,0)</f>
        <v>0</v>
      </c>
      <c r="BJ439" s="17" t="s">
        <v>88</v>
      </c>
      <c r="BK439" s="148">
        <f>ROUND(I439*H439,2)</f>
        <v>0</v>
      </c>
      <c r="BL439" s="17" t="s">
        <v>318</v>
      </c>
      <c r="BM439" s="147" t="s">
        <v>4818</v>
      </c>
    </row>
    <row r="440" spans="2:65" s="1" customFormat="1" ht="19.2">
      <c r="B440" s="32"/>
      <c r="D440" s="149" t="s">
        <v>308</v>
      </c>
      <c r="F440" s="150" t="s">
        <v>4154</v>
      </c>
      <c r="I440" s="151"/>
      <c r="L440" s="32"/>
      <c r="M440" s="152"/>
      <c r="T440" s="56"/>
      <c r="AT440" s="17" t="s">
        <v>308</v>
      </c>
      <c r="AU440" s="17" t="s">
        <v>90</v>
      </c>
    </row>
    <row r="441" spans="2:65" s="12" customFormat="1" ht="20.399999999999999">
      <c r="B441" s="170"/>
      <c r="D441" s="149" t="s">
        <v>1489</v>
      </c>
      <c r="E441" s="171" t="s">
        <v>1</v>
      </c>
      <c r="F441" s="172" t="s">
        <v>4042</v>
      </c>
      <c r="H441" s="171" t="s">
        <v>1</v>
      </c>
      <c r="I441" s="173"/>
      <c r="L441" s="170"/>
      <c r="M441" s="174"/>
      <c r="T441" s="175"/>
      <c r="AT441" s="171" t="s">
        <v>1489</v>
      </c>
      <c r="AU441" s="171" t="s">
        <v>90</v>
      </c>
      <c r="AV441" s="12" t="s">
        <v>88</v>
      </c>
      <c r="AW441" s="12" t="s">
        <v>36</v>
      </c>
      <c r="AX441" s="12" t="s">
        <v>81</v>
      </c>
      <c r="AY441" s="171" t="s">
        <v>299</v>
      </c>
    </row>
    <row r="442" spans="2:65" s="12" customFormat="1">
      <c r="B442" s="170"/>
      <c r="D442" s="149" t="s">
        <v>1489</v>
      </c>
      <c r="E442" s="171" t="s">
        <v>1</v>
      </c>
      <c r="F442" s="172" t="s">
        <v>4708</v>
      </c>
      <c r="H442" s="171" t="s">
        <v>1</v>
      </c>
      <c r="I442" s="173"/>
      <c r="L442" s="170"/>
      <c r="M442" s="174"/>
      <c r="T442" s="175"/>
      <c r="AT442" s="171" t="s">
        <v>1489</v>
      </c>
      <c r="AU442" s="171" t="s">
        <v>90</v>
      </c>
      <c r="AV442" s="12" t="s">
        <v>88</v>
      </c>
      <c r="AW442" s="12" t="s">
        <v>36</v>
      </c>
      <c r="AX442" s="12" t="s">
        <v>81</v>
      </c>
      <c r="AY442" s="171" t="s">
        <v>299</v>
      </c>
    </row>
    <row r="443" spans="2:65" s="13" customFormat="1">
      <c r="B443" s="176"/>
      <c r="D443" s="149" t="s">
        <v>1489</v>
      </c>
      <c r="E443" s="177" t="s">
        <v>1</v>
      </c>
      <c r="F443" s="178" t="s">
        <v>4313</v>
      </c>
      <c r="H443" s="179">
        <v>2</v>
      </c>
      <c r="I443" s="180"/>
      <c r="L443" s="176"/>
      <c r="M443" s="181"/>
      <c r="T443" s="182"/>
      <c r="AT443" s="177" t="s">
        <v>1489</v>
      </c>
      <c r="AU443" s="177" t="s">
        <v>90</v>
      </c>
      <c r="AV443" s="13" t="s">
        <v>90</v>
      </c>
      <c r="AW443" s="13" t="s">
        <v>36</v>
      </c>
      <c r="AX443" s="13" t="s">
        <v>81</v>
      </c>
      <c r="AY443" s="177" t="s">
        <v>299</v>
      </c>
    </row>
    <row r="444" spans="2:65" s="14" customFormat="1">
      <c r="B444" s="183"/>
      <c r="D444" s="149" t="s">
        <v>1489</v>
      </c>
      <c r="E444" s="184" t="s">
        <v>1</v>
      </c>
      <c r="F444" s="185" t="s">
        <v>1496</v>
      </c>
      <c r="H444" s="186">
        <v>2</v>
      </c>
      <c r="I444" s="187"/>
      <c r="L444" s="183"/>
      <c r="M444" s="188"/>
      <c r="T444" s="189"/>
      <c r="AT444" s="184" t="s">
        <v>1489</v>
      </c>
      <c r="AU444" s="184" t="s">
        <v>90</v>
      </c>
      <c r="AV444" s="14" t="s">
        <v>318</v>
      </c>
      <c r="AW444" s="14" t="s">
        <v>36</v>
      </c>
      <c r="AX444" s="14" t="s">
        <v>88</v>
      </c>
      <c r="AY444" s="184" t="s">
        <v>299</v>
      </c>
    </row>
    <row r="445" spans="2:65" s="1" customFormat="1" ht="24.15" customHeight="1">
      <c r="B445" s="32"/>
      <c r="C445" s="158" t="s">
        <v>677</v>
      </c>
      <c r="D445" s="158" t="s">
        <v>340</v>
      </c>
      <c r="E445" s="159" t="s">
        <v>3798</v>
      </c>
      <c r="F445" s="160" t="s">
        <v>3799</v>
      </c>
      <c r="G445" s="161" t="s">
        <v>598</v>
      </c>
      <c r="H445" s="162">
        <v>2</v>
      </c>
      <c r="I445" s="163"/>
      <c r="J445" s="164">
        <f>ROUND(I445*H445,2)</f>
        <v>0</v>
      </c>
      <c r="K445" s="160" t="s">
        <v>3585</v>
      </c>
      <c r="L445" s="165"/>
      <c r="M445" s="166" t="s">
        <v>1</v>
      </c>
      <c r="N445" s="167" t="s">
        <v>46</v>
      </c>
      <c r="P445" s="145">
        <f>O445*H445</f>
        <v>0</v>
      </c>
      <c r="Q445" s="145">
        <v>1.3299999999999999E-2</v>
      </c>
      <c r="R445" s="145">
        <f>Q445*H445</f>
        <v>2.6599999999999999E-2</v>
      </c>
      <c r="S445" s="145">
        <v>0</v>
      </c>
      <c r="T445" s="146">
        <f>S445*H445</f>
        <v>0</v>
      </c>
      <c r="AR445" s="147" t="s">
        <v>337</v>
      </c>
      <c r="AT445" s="147" t="s">
        <v>340</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4819</v>
      </c>
    </row>
    <row r="446" spans="2:65" s="12" customFormat="1" ht="20.399999999999999">
      <c r="B446" s="170"/>
      <c r="D446" s="149" t="s">
        <v>1489</v>
      </c>
      <c r="E446" s="171" t="s">
        <v>1</v>
      </c>
      <c r="F446" s="172" t="s">
        <v>4042</v>
      </c>
      <c r="H446" s="171" t="s">
        <v>1</v>
      </c>
      <c r="I446" s="173"/>
      <c r="L446" s="170"/>
      <c r="M446" s="174"/>
      <c r="T446" s="175"/>
      <c r="AT446" s="171" t="s">
        <v>1489</v>
      </c>
      <c r="AU446" s="171" t="s">
        <v>90</v>
      </c>
      <c r="AV446" s="12" t="s">
        <v>88</v>
      </c>
      <c r="AW446" s="12" t="s">
        <v>36</v>
      </c>
      <c r="AX446" s="12" t="s">
        <v>81</v>
      </c>
      <c r="AY446" s="171" t="s">
        <v>299</v>
      </c>
    </row>
    <row r="447" spans="2:65" s="12" customFormat="1">
      <c r="B447" s="170"/>
      <c r="D447" s="149" t="s">
        <v>1489</v>
      </c>
      <c r="E447" s="171" t="s">
        <v>1</v>
      </c>
      <c r="F447" s="172" t="s">
        <v>4708</v>
      </c>
      <c r="H447" s="171" t="s">
        <v>1</v>
      </c>
      <c r="I447" s="173"/>
      <c r="L447" s="170"/>
      <c r="M447" s="174"/>
      <c r="T447" s="175"/>
      <c r="AT447" s="171" t="s">
        <v>1489</v>
      </c>
      <c r="AU447" s="171" t="s">
        <v>90</v>
      </c>
      <c r="AV447" s="12" t="s">
        <v>88</v>
      </c>
      <c r="AW447" s="12" t="s">
        <v>36</v>
      </c>
      <c r="AX447" s="12" t="s">
        <v>81</v>
      </c>
      <c r="AY447" s="171" t="s">
        <v>299</v>
      </c>
    </row>
    <row r="448" spans="2:65" s="13" customFormat="1">
      <c r="B448" s="176"/>
      <c r="D448" s="149" t="s">
        <v>1489</v>
      </c>
      <c r="E448" s="177" t="s">
        <v>1</v>
      </c>
      <c r="F448" s="178" t="s">
        <v>4313</v>
      </c>
      <c r="H448" s="179">
        <v>2</v>
      </c>
      <c r="I448" s="180"/>
      <c r="L448" s="176"/>
      <c r="M448" s="181"/>
      <c r="T448" s="182"/>
      <c r="AT448" s="177" t="s">
        <v>1489</v>
      </c>
      <c r="AU448" s="177" t="s">
        <v>90</v>
      </c>
      <c r="AV448" s="13" t="s">
        <v>90</v>
      </c>
      <c r="AW448" s="13" t="s">
        <v>36</v>
      </c>
      <c r="AX448" s="13" t="s">
        <v>81</v>
      </c>
      <c r="AY448" s="177" t="s">
        <v>299</v>
      </c>
    </row>
    <row r="449" spans="2:65" s="14" customFormat="1">
      <c r="B449" s="183"/>
      <c r="D449" s="149" t="s">
        <v>1489</v>
      </c>
      <c r="E449" s="184" t="s">
        <v>1</v>
      </c>
      <c r="F449" s="185" t="s">
        <v>1496</v>
      </c>
      <c r="H449" s="186">
        <v>2</v>
      </c>
      <c r="I449" s="187"/>
      <c r="L449" s="183"/>
      <c r="M449" s="188"/>
      <c r="T449" s="189"/>
      <c r="AT449" s="184" t="s">
        <v>1489</v>
      </c>
      <c r="AU449" s="184" t="s">
        <v>90</v>
      </c>
      <c r="AV449" s="14" t="s">
        <v>318</v>
      </c>
      <c r="AW449" s="14" t="s">
        <v>36</v>
      </c>
      <c r="AX449" s="14" t="s">
        <v>88</v>
      </c>
      <c r="AY449" s="184" t="s">
        <v>299</v>
      </c>
    </row>
    <row r="450" spans="2:65" s="1" customFormat="1" ht="16.5" customHeight="1">
      <c r="B450" s="32"/>
      <c r="C450" s="158" t="s">
        <v>681</v>
      </c>
      <c r="D450" s="158" t="s">
        <v>340</v>
      </c>
      <c r="E450" s="159" t="s">
        <v>3802</v>
      </c>
      <c r="F450" s="160" t="s">
        <v>4158</v>
      </c>
      <c r="G450" s="161" t="s">
        <v>598</v>
      </c>
      <c r="H450" s="162">
        <v>2</v>
      </c>
      <c r="I450" s="163"/>
      <c r="J450" s="164">
        <f>ROUND(I450*H450,2)</f>
        <v>0</v>
      </c>
      <c r="K450" s="160" t="s">
        <v>3585</v>
      </c>
      <c r="L450" s="165"/>
      <c r="M450" s="166" t="s">
        <v>1</v>
      </c>
      <c r="N450" s="167" t="s">
        <v>46</v>
      </c>
      <c r="P450" s="145">
        <f>O450*H450</f>
        <v>0</v>
      </c>
      <c r="Q450" s="145">
        <v>2.9999999999999997E-4</v>
      </c>
      <c r="R450" s="145">
        <f>Q450*H450</f>
        <v>5.9999999999999995E-4</v>
      </c>
      <c r="S450" s="145">
        <v>0</v>
      </c>
      <c r="T450" s="146">
        <f>S450*H450</f>
        <v>0</v>
      </c>
      <c r="AR450" s="147" t="s">
        <v>337</v>
      </c>
      <c r="AT450" s="147" t="s">
        <v>340</v>
      </c>
      <c r="AU450" s="147" t="s">
        <v>90</v>
      </c>
      <c r="AY450" s="17" t="s">
        <v>299</v>
      </c>
      <c r="BE450" s="148">
        <f>IF(N450="základní",J450,0)</f>
        <v>0</v>
      </c>
      <c r="BF450" s="148">
        <f>IF(N450="snížená",J450,0)</f>
        <v>0</v>
      </c>
      <c r="BG450" s="148">
        <f>IF(N450="zákl. přenesená",J450,0)</f>
        <v>0</v>
      </c>
      <c r="BH450" s="148">
        <f>IF(N450="sníž. přenesená",J450,0)</f>
        <v>0</v>
      </c>
      <c r="BI450" s="148">
        <f>IF(N450="nulová",J450,0)</f>
        <v>0</v>
      </c>
      <c r="BJ450" s="17" t="s">
        <v>88</v>
      </c>
      <c r="BK450" s="148">
        <f>ROUND(I450*H450,2)</f>
        <v>0</v>
      </c>
      <c r="BL450" s="17" t="s">
        <v>318</v>
      </c>
      <c r="BM450" s="147" t="s">
        <v>4820</v>
      </c>
    </row>
    <row r="451" spans="2:65" s="12" customFormat="1" ht="20.399999999999999">
      <c r="B451" s="170"/>
      <c r="D451" s="149" t="s">
        <v>1489</v>
      </c>
      <c r="E451" s="171" t="s">
        <v>1</v>
      </c>
      <c r="F451" s="172" t="s">
        <v>4042</v>
      </c>
      <c r="H451" s="171" t="s">
        <v>1</v>
      </c>
      <c r="I451" s="173"/>
      <c r="L451" s="170"/>
      <c r="M451" s="174"/>
      <c r="T451" s="175"/>
      <c r="AT451" s="171" t="s">
        <v>1489</v>
      </c>
      <c r="AU451" s="171" t="s">
        <v>90</v>
      </c>
      <c r="AV451" s="12" t="s">
        <v>88</v>
      </c>
      <c r="AW451" s="12" t="s">
        <v>36</v>
      </c>
      <c r="AX451" s="12" t="s">
        <v>81</v>
      </c>
      <c r="AY451" s="171" t="s">
        <v>299</v>
      </c>
    </row>
    <row r="452" spans="2:65" s="12" customFormat="1">
      <c r="B452" s="170"/>
      <c r="D452" s="149" t="s">
        <v>1489</v>
      </c>
      <c r="E452" s="171" t="s">
        <v>1</v>
      </c>
      <c r="F452" s="172" t="s">
        <v>4708</v>
      </c>
      <c r="H452" s="171" t="s">
        <v>1</v>
      </c>
      <c r="I452" s="173"/>
      <c r="L452" s="170"/>
      <c r="M452" s="174"/>
      <c r="T452" s="175"/>
      <c r="AT452" s="171" t="s">
        <v>1489</v>
      </c>
      <c r="AU452" s="171" t="s">
        <v>90</v>
      </c>
      <c r="AV452" s="12" t="s">
        <v>88</v>
      </c>
      <c r="AW452" s="12" t="s">
        <v>36</v>
      </c>
      <c r="AX452" s="12" t="s">
        <v>81</v>
      </c>
      <c r="AY452" s="171" t="s">
        <v>299</v>
      </c>
    </row>
    <row r="453" spans="2:65" s="13" customFormat="1">
      <c r="B453" s="176"/>
      <c r="D453" s="149" t="s">
        <v>1489</v>
      </c>
      <c r="E453" s="177" t="s">
        <v>1</v>
      </c>
      <c r="F453" s="178" t="s">
        <v>4313</v>
      </c>
      <c r="H453" s="179">
        <v>2</v>
      </c>
      <c r="I453" s="180"/>
      <c r="L453" s="176"/>
      <c r="M453" s="181"/>
      <c r="T453" s="182"/>
      <c r="AT453" s="177" t="s">
        <v>1489</v>
      </c>
      <c r="AU453" s="177" t="s">
        <v>90</v>
      </c>
      <c r="AV453" s="13" t="s">
        <v>90</v>
      </c>
      <c r="AW453" s="13" t="s">
        <v>36</v>
      </c>
      <c r="AX453" s="13" t="s">
        <v>81</v>
      </c>
      <c r="AY453" s="177" t="s">
        <v>299</v>
      </c>
    </row>
    <row r="454" spans="2:65" s="14" customFormat="1">
      <c r="B454" s="183"/>
      <c r="D454" s="149" t="s">
        <v>1489</v>
      </c>
      <c r="E454" s="184" t="s">
        <v>1</v>
      </c>
      <c r="F454" s="185" t="s">
        <v>1496</v>
      </c>
      <c r="H454" s="186">
        <v>2</v>
      </c>
      <c r="I454" s="187"/>
      <c r="L454" s="183"/>
      <c r="M454" s="188"/>
      <c r="T454" s="189"/>
      <c r="AT454" s="184" t="s">
        <v>1489</v>
      </c>
      <c r="AU454" s="184" t="s">
        <v>90</v>
      </c>
      <c r="AV454" s="14" t="s">
        <v>318</v>
      </c>
      <c r="AW454" s="14" t="s">
        <v>36</v>
      </c>
      <c r="AX454" s="14" t="s">
        <v>88</v>
      </c>
      <c r="AY454" s="184" t="s">
        <v>299</v>
      </c>
    </row>
    <row r="455" spans="2:65" s="1" customFormat="1" ht="16.5" customHeight="1">
      <c r="B455" s="32"/>
      <c r="C455" s="136" t="s">
        <v>685</v>
      </c>
      <c r="D455" s="136" t="s">
        <v>302</v>
      </c>
      <c r="E455" s="137" t="s">
        <v>4160</v>
      </c>
      <c r="F455" s="138" t="s">
        <v>4161</v>
      </c>
      <c r="G455" s="139" t="s">
        <v>598</v>
      </c>
      <c r="H455" s="140">
        <v>1</v>
      </c>
      <c r="I455" s="141"/>
      <c r="J455" s="142">
        <f>ROUND(I455*H455,2)</f>
        <v>0</v>
      </c>
      <c r="K455" s="138" t="s">
        <v>3585</v>
      </c>
      <c r="L455" s="32"/>
      <c r="M455" s="143" t="s">
        <v>1</v>
      </c>
      <c r="N455" s="144" t="s">
        <v>46</v>
      </c>
      <c r="P455" s="145">
        <f>O455*H455</f>
        <v>0</v>
      </c>
      <c r="Q455" s="145">
        <v>0.05</v>
      </c>
      <c r="R455" s="145">
        <f>Q455*H455</f>
        <v>0.05</v>
      </c>
      <c r="S455" s="145">
        <v>0</v>
      </c>
      <c r="T455" s="146">
        <f>S455*H455</f>
        <v>0</v>
      </c>
      <c r="AR455" s="147" t="s">
        <v>318</v>
      </c>
      <c r="AT455" s="147" t="s">
        <v>302</v>
      </c>
      <c r="AU455" s="147" t="s">
        <v>90</v>
      </c>
      <c r="AY455" s="17" t="s">
        <v>299</v>
      </c>
      <c r="BE455" s="148">
        <f>IF(N455="základní",J455,0)</f>
        <v>0</v>
      </c>
      <c r="BF455" s="148">
        <f>IF(N455="snížená",J455,0)</f>
        <v>0</v>
      </c>
      <c r="BG455" s="148">
        <f>IF(N455="zákl. přenesená",J455,0)</f>
        <v>0</v>
      </c>
      <c r="BH455" s="148">
        <f>IF(N455="sníž. přenesená",J455,0)</f>
        <v>0</v>
      </c>
      <c r="BI455" s="148">
        <f>IF(N455="nulová",J455,0)</f>
        <v>0</v>
      </c>
      <c r="BJ455" s="17" t="s">
        <v>88</v>
      </c>
      <c r="BK455" s="148">
        <f>ROUND(I455*H455,2)</f>
        <v>0</v>
      </c>
      <c r="BL455" s="17" t="s">
        <v>318</v>
      </c>
      <c r="BM455" s="147" t="s">
        <v>4821</v>
      </c>
    </row>
    <row r="456" spans="2:65" s="1" customFormat="1" ht="19.2">
      <c r="B456" s="32"/>
      <c r="D456" s="149" t="s">
        <v>308</v>
      </c>
      <c r="F456" s="150" t="s">
        <v>4154</v>
      </c>
      <c r="I456" s="151"/>
      <c r="L456" s="32"/>
      <c r="M456" s="152"/>
      <c r="T456" s="56"/>
      <c r="AT456" s="17" t="s">
        <v>308</v>
      </c>
      <c r="AU456" s="17" t="s">
        <v>90</v>
      </c>
    </row>
    <row r="457" spans="2:65" s="12" customFormat="1" ht="20.399999999999999">
      <c r="B457" s="170"/>
      <c r="D457" s="149" t="s">
        <v>1489</v>
      </c>
      <c r="E457" s="171" t="s">
        <v>1</v>
      </c>
      <c r="F457" s="172" t="s">
        <v>4042</v>
      </c>
      <c r="H457" s="171" t="s">
        <v>1</v>
      </c>
      <c r="I457" s="173"/>
      <c r="L457" s="170"/>
      <c r="M457" s="174"/>
      <c r="T457" s="175"/>
      <c r="AT457" s="171" t="s">
        <v>1489</v>
      </c>
      <c r="AU457" s="171" t="s">
        <v>90</v>
      </c>
      <c r="AV457" s="12" t="s">
        <v>88</v>
      </c>
      <c r="AW457" s="12" t="s">
        <v>36</v>
      </c>
      <c r="AX457" s="12" t="s">
        <v>81</v>
      </c>
      <c r="AY457" s="171" t="s">
        <v>299</v>
      </c>
    </row>
    <row r="458" spans="2:65" s="13" customFormat="1">
      <c r="B458" s="176"/>
      <c r="D458" s="149" t="s">
        <v>1489</v>
      </c>
      <c r="E458" s="177" t="s">
        <v>1</v>
      </c>
      <c r="F458" s="178" t="s">
        <v>4081</v>
      </c>
      <c r="H458" s="179">
        <v>1</v>
      </c>
      <c r="I458" s="180"/>
      <c r="L458" s="176"/>
      <c r="M458" s="181"/>
      <c r="T458" s="182"/>
      <c r="AT458" s="177" t="s">
        <v>1489</v>
      </c>
      <c r="AU458" s="177" t="s">
        <v>90</v>
      </c>
      <c r="AV458" s="13" t="s">
        <v>90</v>
      </c>
      <c r="AW458" s="13" t="s">
        <v>36</v>
      </c>
      <c r="AX458" s="13" t="s">
        <v>81</v>
      </c>
      <c r="AY458" s="177" t="s">
        <v>299</v>
      </c>
    </row>
    <row r="459" spans="2:65" s="14" customFormat="1">
      <c r="B459" s="183"/>
      <c r="D459" s="149" t="s">
        <v>1489</v>
      </c>
      <c r="E459" s="184" t="s">
        <v>1</v>
      </c>
      <c r="F459" s="185" t="s">
        <v>1496</v>
      </c>
      <c r="H459" s="186">
        <v>1</v>
      </c>
      <c r="I459" s="187"/>
      <c r="L459" s="183"/>
      <c r="M459" s="188"/>
      <c r="T459" s="189"/>
      <c r="AT459" s="184" t="s">
        <v>1489</v>
      </c>
      <c r="AU459" s="184" t="s">
        <v>90</v>
      </c>
      <c r="AV459" s="14" t="s">
        <v>318</v>
      </c>
      <c r="AW459" s="14" t="s">
        <v>36</v>
      </c>
      <c r="AX459" s="14" t="s">
        <v>88</v>
      </c>
      <c r="AY459" s="184" t="s">
        <v>299</v>
      </c>
    </row>
    <row r="460" spans="2:65" s="1" customFormat="1" ht="16.5" customHeight="1">
      <c r="B460" s="32"/>
      <c r="C460" s="158" t="s">
        <v>689</v>
      </c>
      <c r="D460" s="158" t="s">
        <v>340</v>
      </c>
      <c r="E460" s="159" t="s">
        <v>4163</v>
      </c>
      <c r="F460" s="160" t="s">
        <v>4164</v>
      </c>
      <c r="G460" s="161" t="s">
        <v>598</v>
      </c>
      <c r="H460" s="162">
        <v>1</v>
      </c>
      <c r="I460" s="163"/>
      <c r="J460" s="164">
        <f>ROUND(I460*H460,2)</f>
        <v>0</v>
      </c>
      <c r="K460" s="160" t="s">
        <v>3585</v>
      </c>
      <c r="L460" s="165"/>
      <c r="M460" s="166" t="s">
        <v>1</v>
      </c>
      <c r="N460" s="167" t="s">
        <v>46</v>
      </c>
      <c r="P460" s="145">
        <f>O460*H460</f>
        <v>0</v>
      </c>
      <c r="Q460" s="145">
        <v>2.9499999999999998E-2</v>
      </c>
      <c r="R460" s="145">
        <f>Q460*H460</f>
        <v>2.9499999999999998E-2</v>
      </c>
      <c r="S460" s="145">
        <v>0</v>
      </c>
      <c r="T460" s="146">
        <f>S460*H460</f>
        <v>0</v>
      </c>
      <c r="AR460" s="147" t="s">
        <v>337</v>
      </c>
      <c r="AT460" s="147" t="s">
        <v>340</v>
      </c>
      <c r="AU460" s="147" t="s">
        <v>90</v>
      </c>
      <c r="AY460" s="17" t="s">
        <v>299</v>
      </c>
      <c r="BE460" s="148">
        <f>IF(N460="základní",J460,0)</f>
        <v>0</v>
      </c>
      <c r="BF460" s="148">
        <f>IF(N460="snížená",J460,0)</f>
        <v>0</v>
      </c>
      <c r="BG460" s="148">
        <f>IF(N460="zákl. přenesená",J460,0)</f>
        <v>0</v>
      </c>
      <c r="BH460" s="148">
        <f>IF(N460="sníž. přenesená",J460,0)</f>
        <v>0</v>
      </c>
      <c r="BI460" s="148">
        <f>IF(N460="nulová",J460,0)</f>
        <v>0</v>
      </c>
      <c r="BJ460" s="17" t="s">
        <v>88</v>
      </c>
      <c r="BK460" s="148">
        <f>ROUND(I460*H460,2)</f>
        <v>0</v>
      </c>
      <c r="BL460" s="17" t="s">
        <v>318</v>
      </c>
      <c r="BM460" s="147" t="s">
        <v>4822</v>
      </c>
    </row>
    <row r="461" spans="2:65" s="12" customFormat="1" ht="20.399999999999999">
      <c r="B461" s="170"/>
      <c r="D461" s="149" t="s">
        <v>1489</v>
      </c>
      <c r="E461" s="171" t="s">
        <v>1</v>
      </c>
      <c r="F461" s="172" t="s">
        <v>4042</v>
      </c>
      <c r="H461" s="171" t="s">
        <v>1</v>
      </c>
      <c r="I461" s="173"/>
      <c r="L461" s="170"/>
      <c r="M461" s="174"/>
      <c r="T461" s="175"/>
      <c r="AT461" s="171" t="s">
        <v>1489</v>
      </c>
      <c r="AU461" s="171" t="s">
        <v>90</v>
      </c>
      <c r="AV461" s="12" t="s">
        <v>88</v>
      </c>
      <c r="AW461" s="12" t="s">
        <v>36</v>
      </c>
      <c r="AX461" s="12" t="s">
        <v>81</v>
      </c>
      <c r="AY461" s="171" t="s">
        <v>299</v>
      </c>
    </row>
    <row r="462" spans="2:65" s="12" customFormat="1">
      <c r="B462" s="170"/>
      <c r="D462" s="149" t="s">
        <v>1489</v>
      </c>
      <c r="E462" s="171" t="s">
        <v>1</v>
      </c>
      <c r="F462" s="172" t="s">
        <v>4708</v>
      </c>
      <c r="H462" s="171" t="s">
        <v>1</v>
      </c>
      <c r="I462" s="173"/>
      <c r="L462" s="170"/>
      <c r="M462" s="174"/>
      <c r="T462" s="175"/>
      <c r="AT462" s="171" t="s">
        <v>1489</v>
      </c>
      <c r="AU462" s="171" t="s">
        <v>90</v>
      </c>
      <c r="AV462" s="12" t="s">
        <v>88</v>
      </c>
      <c r="AW462" s="12" t="s">
        <v>36</v>
      </c>
      <c r="AX462" s="12" t="s">
        <v>81</v>
      </c>
      <c r="AY462" s="171" t="s">
        <v>299</v>
      </c>
    </row>
    <row r="463" spans="2:65" s="13" customFormat="1">
      <c r="B463" s="176"/>
      <c r="D463" s="149" t="s">
        <v>1489</v>
      </c>
      <c r="E463" s="177" t="s">
        <v>1</v>
      </c>
      <c r="F463" s="178" t="s">
        <v>4081</v>
      </c>
      <c r="H463" s="179">
        <v>1</v>
      </c>
      <c r="I463" s="180"/>
      <c r="L463" s="176"/>
      <c r="M463" s="181"/>
      <c r="T463" s="182"/>
      <c r="AT463" s="177" t="s">
        <v>1489</v>
      </c>
      <c r="AU463" s="177" t="s">
        <v>90</v>
      </c>
      <c r="AV463" s="13" t="s">
        <v>90</v>
      </c>
      <c r="AW463" s="13" t="s">
        <v>36</v>
      </c>
      <c r="AX463" s="13" t="s">
        <v>81</v>
      </c>
      <c r="AY463" s="177" t="s">
        <v>299</v>
      </c>
    </row>
    <row r="464" spans="2:65" s="14" customFormat="1">
      <c r="B464" s="183"/>
      <c r="D464" s="149" t="s">
        <v>1489</v>
      </c>
      <c r="E464" s="184" t="s">
        <v>1</v>
      </c>
      <c r="F464" s="185" t="s">
        <v>1496</v>
      </c>
      <c r="H464" s="186">
        <v>1</v>
      </c>
      <c r="I464" s="187"/>
      <c r="L464" s="183"/>
      <c r="M464" s="188"/>
      <c r="T464" s="189"/>
      <c r="AT464" s="184" t="s">
        <v>1489</v>
      </c>
      <c r="AU464" s="184" t="s">
        <v>90</v>
      </c>
      <c r="AV464" s="14" t="s">
        <v>318</v>
      </c>
      <c r="AW464" s="14" t="s">
        <v>36</v>
      </c>
      <c r="AX464" s="14" t="s">
        <v>88</v>
      </c>
      <c r="AY464" s="184" t="s">
        <v>299</v>
      </c>
    </row>
    <row r="465" spans="2:65" s="1" customFormat="1" ht="21.75" customHeight="1">
      <c r="B465" s="32"/>
      <c r="C465" s="158" t="s">
        <v>693</v>
      </c>
      <c r="D465" s="158" t="s">
        <v>340</v>
      </c>
      <c r="E465" s="159" t="s">
        <v>4166</v>
      </c>
      <c r="F465" s="160" t="s">
        <v>4167</v>
      </c>
      <c r="G465" s="161" t="s">
        <v>598</v>
      </c>
      <c r="H465" s="162">
        <v>1</v>
      </c>
      <c r="I465" s="163"/>
      <c r="J465" s="164">
        <f>ROUND(I465*H465,2)</f>
        <v>0</v>
      </c>
      <c r="K465" s="160" t="s">
        <v>3585</v>
      </c>
      <c r="L465" s="165"/>
      <c r="M465" s="166" t="s">
        <v>1</v>
      </c>
      <c r="N465" s="167" t="s">
        <v>46</v>
      </c>
      <c r="P465" s="145">
        <f>O465*H465</f>
        <v>0</v>
      </c>
      <c r="Q465" s="145">
        <v>2.5000000000000001E-3</v>
      </c>
      <c r="R465" s="145">
        <f>Q465*H465</f>
        <v>2.5000000000000001E-3</v>
      </c>
      <c r="S465" s="145">
        <v>0</v>
      </c>
      <c r="T465" s="146">
        <f>S465*H465</f>
        <v>0</v>
      </c>
      <c r="AR465" s="147" t="s">
        <v>337</v>
      </c>
      <c r="AT465" s="147" t="s">
        <v>340</v>
      </c>
      <c r="AU465" s="147" t="s">
        <v>90</v>
      </c>
      <c r="AY465" s="17" t="s">
        <v>299</v>
      </c>
      <c r="BE465" s="148">
        <f>IF(N465="základní",J465,0)</f>
        <v>0</v>
      </c>
      <c r="BF465" s="148">
        <f>IF(N465="snížená",J465,0)</f>
        <v>0</v>
      </c>
      <c r="BG465" s="148">
        <f>IF(N465="zákl. přenesená",J465,0)</f>
        <v>0</v>
      </c>
      <c r="BH465" s="148">
        <f>IF(N465="sníž. přenesená",J465,0)</f>
        <v>0</v>
      </c>
      <c r="BI465" s="148">
        <f>IF(N465="nulová",J465,0)</f>
        <v>0</v>
      </c>
      <c r="BJ465" s="17" t="s">
        <v>88</v>
      </c>
      <c r="BK465" s="148">
        <f>ROUND(I465*H465,2)</f>
        <v>0</v>
      </c>
      <c r="BL465" s="17" t="s">
        <v>318</v>
      </c>
      <c r="BM465" s="147" t="s">
        <v>4823</v>
      </c>
    </row>
    <row r="466" spans="2:65" s="12" customFormat="1" ht="20.399999999999999">
      <c r="B466" s="170"/>
      <c r="D466" s="149" t="s">
        <v>1489</v>
      </c>
      <c r="E466" s="171" t="s">
        <v>1</v>
      </c>
      <c r="F466" s="172" t="s">
        <v>4042</v>
      </c>
      <c r="H466" s="171" t="s">
        <v>1</v>
      </c>
      <c r="I466" s="173"/>
      <c r="L466" s="170"/>
      <c r="M466" s="174"/>
      <c r="T466" s="175"/>
      <c r="AT466" s="171" t="s">
        <v>1489</v>
      </c>
      <c r="AU466" s="171" t="s">
        <v>90</v>
      </c>
      <c r="AV466" s="12" t="s">
        <v>88</v>
      </c>
      <c r="AW466" s="12" t="s">
        <v>36</v>
      </c>
      <c r="AX466" s="12" t="s">
        <v>81</v>
      </c>
      <c r="AY466" s="171" t="s">
        <v>299</v>
      </c>
    </row>
    <row r="467" spans="2:65" s="12" customFormat="1">
      <c r="B467" s="170"/>
      <c r="D467" s="149" t="s">
        <v>1489</v>
      </c>
      <c r="E467" s="171" t="s">
        <v>1</v>
      </c>
      <c r="F467" s="172" t="s">
        <v>4708</v>
      </c>
      <c r="H467" s="171" t="s">
        <v>1</v>
      </c>
      <c r="I467" s="173"/>
      <c r="L467" s="170"/>
      <c r="M467" s="174"/>
      <c r="T467" s="175"/>
      <c r="AT467" s="171" t="s">
        <v>1489</v>
      </c>
      <c r="AU467" s="171" t="s">
        <v>90</v>
      </c>
      <c r="AV467" s="12" t="s">
        <v>88</v>
      </c>
      <c r="AW467" s="12" t="s">
        <v>36</v>
      </c>
      <c r="AX467" s="12" t="s">
        <v>81</v>
      </c>
      <c r="AY467" s="171" t="s">
        <v>299</v>
      </c>
    </row>
    <row r="468" spans="2:65" s="13" customFormat="1">
      <c r="B468" s="176"/>
      <c r="D468" s="149" t="s">
        <v>1489</v>
      </c>
      <c r="E468" s="177" t="s">
        <v>1</v>
      </c>
      <c r="F468" s="178" t="s">
        <v>4081</v>
      </c>
      <c r="H468" s="179">
        <v>1</v>
      </c>
      <c r="I468" s="180"/>
      <c r="L468" s="176"/>
      <c r="M468" s="181"/>
      <c r="T468" s="182"/>
      <c r="AT468" s="177" t="s">
        <v>1489</v>
      </c>
      <c r="AU468" s="177" t="s">
        <v>90</v>
      </c>
      <c r="AV468" s="13" t="s">
        <v>90</v>
      </c>
      <c r="AW468" s="13" t="s">
        <v>36</v>
      </c>
      <c r="AX468" s="13" t="s">
        <v>81</v>
      </c>
      <c r="AY468" s="177" t="s">
        <v>299</v>
      </c>
    </row>
    <row r="469" spans="2:65" s="14" customFormat="1">
      <c r="B469" s="183"/>
      <c r="D469" s="149" t="s">
        <v>1489</v>
      </c>
      <c r="E469" s="184" t="s">
        <v>1</v>
      </c>
      <c r="F469" s="185" t="s">
        <v>1496</v>
      </c>
      <c r="H469" s="186">
        <v>1</v>
      </c>
      <c r="I469" s="187"/>
      <c r="L469" s="183"/>
      <c r="M469" s="188"/>
      <c r="T469" s="189"/>
      <c r="AT469" s="184" t="s">
        <v>1489</v>
      </c>
      <c r="AU469" s="184" t="s">
        <v>90</v>
      </c>
      <c r="AV469" s="14" t="s">
        <v>318</v>
      </c>
      <c r="AW469" s="14" t="s">
        <v>36</v>
      </c>
      <c r="AX469" s="14" t="s">
        <v>88</v>
      </c>
      <c r="AY469" s="184" t="s">
        <v>299</v>
      </c>
    </row>
    <row r="470" spans="2:65" s="1" customFormat="1" ht="16.5" customHeight="1">
      <c r="B470" s="32"/>
      <c r="C470" s="136" t="s">
        <v>697</v>
      </c>
      <c r="D470" s="136" t="s">
        <v>302</v>
      </c>
      <c r="E470" s="137" t="s">
        <v>3881</v>
      </c>
      <c r="F470" s="138" t="s">
        <v>4169</v>
      </c>
      <c r="G470" s="139" t="s">
        <v>647</v>
      </c>
      <c r="H470" s="140">
        <v>122.68</v>
      </c>
      <c r="I470" s="141"/>
      <c r="J470" s="142">
        <f>ROUND(I470*H470,2)</f>
        <v>0</v>
      </c>
      <c r="K470" s="138" t="s">
        <v>3585</v>
      </c>
      <c r="L470" s="32"/>
      <c r="M470" s="143" t="s">
        <v>1</v>
      </c>
      <c r="N470" s="144" t="s">
        <v>46</v>
      </c>
      <c r="P470" s="145">
        <f>O470*H470</f>
        <v>0</v>
      </c>
      <c r="Q470" s="145">
        <v>0</v>
      </c>
      <c r="R470" s="145">
        <f>Q470*H470</f>
        <v>0</v>
      </c>
      <c r="S470" s="145">
        <v>0</v>
      </c>
      <c r="T470" s="146">
        <f>S470*H470</f>
        <v>0</v>
      </c>
      <c r="AR470" s="147" t="s">
        <v>318</v>
      </c>
      <c r="AT470" s="147" t="s">
        <v>302</v>
      </c>
      <c r="AU470" s="147" t="s">
        <v>90</v>
      </c>
      <c r="AY470" s="17" t="s">
        <v>299</v>
      </c>
      <c r="BE470" s="148">
        <f>IF(N470="základní",J470,0)</f>
        <v>0</v>
      </c>
      <c r="BF470" s="148">
        <f>IF(N470="snížená",J470,0)</f>
        <v>0</v>
      </c>
      <c r="BG470" s="148">
        <f>IF(N470="zákl. přenesená",J470,0)</f>
        <v>0</v>
      </c>
      <c r="BH470" s="148">
        <f>IF(N470="sníž. přenesená",J470,0)</f>
        <v>0</v>
      </c>
      <c r="BI470" s="148">
        <f>IF(N470="nulová",J470,0)</f>
        <v>0</v>
      </c>
      <c r="BJ470" s="17" t="s">
        <v>88</v>
      </c>
      <c r="BK470" s="148">
        <f>ROUND(I470*H470,2)</f>
        <v>0</v>
      </c>
      <c r="BL470" s="17" t="s">
        <v>318</v>
      </c>
      <c r="BM470" s="147" t="s">
        <v>4824</v>
      </c>
    </row>
    <row r="471" spans="2:65" s="12" customFormat="1">
      <c r="B471" s="170"/>
      <c r="D471" s="149" t="s">
        <v>1489</v>
      </c>
      <c r="E471" s="171" t="s">
        <v>1</v>
      </c>
      <c r="F471" s="172" t="s">
        <v>4708</v>
      </c>
      <c r="H471" s="171" t="s">
        <v>1</v>
      </c>
      <c r="I471" s="173"/>
      <c r="L471" s="170"/>
      <c r="M471" s="174"/>
      <c r="T471" s="175"/>
      <c r="AT471" s="171" t="s">
        <v>1489</v>
      </c>
      <c r="AU471" s="171" t="s">
        <v>90</v>
      </c>
      <c r="AV471" s="12" t="s">
        <v>88</v>
      </c>
      <c r="AW471" s="12" t="s">
        <v>36</v>
      </c>
      <c r="AX471" s="12" t="s">
        <v>81</v>
      </c>
      <c r="AY471" s="171" t="s">
        <v>299</v>
      </c>
    </row>
    <row r="472" spans="2:65" s="13" customFormat="1">
      <c r="B472" s="176"/>
      <c r="D472" s="149" t="s">
        <v>1489</v>
      </c>
      <c r="E472" s="177" t="s">
        <v>1</v>
      </c>
      <c r="F472" s="178" t="s">
        <v>4825</v>
      </c>
      <c r="H472" s="179">
        <v>122.68</v>
      </c>
      <c r="I472" s="180"/>
      <c r="L472" s="176"/>
      <c r="M472" s="181"/>
      <c r="T472" s="182"/>
      <c r="AT472" s="177" t="s">
        <v>1489</v>
      </c>
      <c r="AU472" s="177" t="s">
        <v>90</v>
      </c>
      <c r="AV472" s="13" t="s">
        <v>90</v>
      </c>
      <c r="AW472" s="13" t="s">
        <v>36</v>
      </c>
      <c r="AX472" s="13" t="s">
        <v>81</v>
      </c>
      <c r="AY472" s="177" t="s">
        <v>299</v>
      </c>
    </row>
    <row r="473" spans="2:65" s="14" customFormat="1">
      <c r="B473" s="183"/>
      <c r="D473" s="149" t="s">
        <v>1489</v>
      </c>
      <c r="E473" s="184" t="s">
        <v>1</v>
      </c>
      <c r="F473" s="185" t="s">
        <v>1496</v>
      </c>
      <c r="H473" s="186">
        <v>122.68</v>
      </c>
      <c r="I473" s="187"/>
      <c r="L473" s="183"/>
      <c r="M473" s="188"/>
      <c r="T473" s="189"/>
      <c r="AT473" s="184" t="s">
        <v>1489</v>
      </c>
      <c r="AU473" s="184" t="s">
        <v>90</v>
      </c>
      <c r="AV473" s="14" t="s">
        <v>318</v>
      </c>
      <c r="AW473" s="14" t="s">
        <v>36</v>
      </c>
      <c r="AX473" s="14" t="s">
        <v>88</v>
      </c>
      <c r="AY473" s="184" t="s">
        <v>299</v>
      </c>
    </row>
    <row r="474" spans="2:65" s="1" customFormat="1" ht="24.15" customHeight="1">
      <c r="B474" s="32"/>
      <c r="C474" s="136" t="s">
        <v>701</v>
      </c>
      <c r="D474" s="136" t="s">
        <v>302</v>
      </c>
      <c r="E474" s="137" t="s">
        <v>3792</v>
      </c>
      <c r="F474" s="138" t="s">
        <v>3793</v>
      </c>
      <c r="G474" s="139" t="s">
        <v>647</v>
      </c>
      <c r="H474" s="140">
        <v>122.68</v>
      </c>
      <c r="I474" s="141"/>
      <c r="J474" s="142">
        <f>ROUND(I474*H474,2)</f>
        <v>0</v>
      </c>
      <c r="K474" s="138" t="s">
        <v>3585</v>
      </c>
      <c r="L474" s="32"/>
      <c r="M474" s="143" t="s">
        <v>1</v>
      </c>
      <c r="N474" s="144" t="s">
        <v>46</v>
      </c>
      <c r="P474" s="145">
        <f>O474*H474</f>
        <v>0</v>
      </c>
      <c r="Q474" s="145">
        <v>0</v>
      </c>
      <c r="R474" s="145">
        <f>Q474*H474</f>
        <v>0</v>
      </c>
      <c r="S474" s="145">
        <v>0</v>
      </c>
      <c r="T474" s="146">
        <f>S474*H474</f>
        <v>0</v>
      </c>
      <c r="AR474" s="147" t="s">
        <v>318</v>
      </c>
      <c r="AT474" s="147" t="s">
        <v>302</v>
      </c>
      <c r="AU474" s="147" t="s">
        <v>90</v>
      </c>
      <c r="AY474" s="17" t="s">
        <v>299</v>
      </c>
      <c r="BE474" s="148">
        <f>IF(N474="základní",J474,0)</f>
        <v>0</v>
      </c>
      <c r="BF474" s="148">
        <f>IF(N474="snížená",J474,0)</f>
        <v>0</v>
      </c>
      <c r="BG474" s="148">
        <f>IF(N474="zákl. přenesená",J474,0)</f>
        <v>0</v>
      </c>
      <c r="BH474" s="148">
        <f>IF(N474="sníž. přenesená",J474,0)</f>
        <v>0</v>
      </c>
      <c r="BI474" s="148">
        <f>IF(N474="nulová",J474,0)</f>
        <v>0</v>
      </c>
      <c r="BJ474" s="17" t="s">
        <v>88</v>
      </c>
      <c r="BK474" s="148">
        <f>ROUND(I474*H474,2)</f>
        <v>0</v>
      </c>
      <c r="BL474" s="17" t="s">
        <v>318</v>
      </c>
      <c r="BM474" s="147" t="s">
        <v>4826</v>
      </c>
    </row>
    <row r="475" spans="2:65" s="12" customFormat="1">
      <c r="B475" s="170"/>
      <c r="D475" s="149" t="s">
        <v>1489</v>
      </c>
      <c r="E475" s="171" t="s">
        <v>1</v>
      </c>
      <c r="F475" s="172" t="s">
        <v>4708</v>
      </c>
      <c r="H475" s="171" t="s">
        <v>1</v>
      </c>
      <c r="I475" s="173"/>
      <c r="L475" s="170"/>
      <c r="M475" s="174"/>
      <c r="T475" s="175"/>
      <c r="AT475" s="171" t="s">
        <v>1489</v>
      </c>
      <c r="AU475" s="171" t="s">
        <v>90</v>
      </c>
      <c r="AV475" s="12" t="s">
        <v>88</v>
      </c>
      <c r="AW475" s="12" t="s">
        <v>36</v>
      </c>
      <c r="AX475" s="12" t="s">
        <v>81</v>
      </c>
      <c r="AY475" s="171" t="s">
        <v>299</v>
      </c>
    </row>
    <row r="476" spans="2:65" s="13" customFormat="1">
      <c r="B476" s="176"/>
      <c r="D476" s="149" t="s">
        <v>1489</v>
      </c>
      <c r="E476" s="177" t="s">
        <v>1</v>
      </c>
      <c r="F476" s="178" t="s">
        <v>4825</v>
      </c>
      <c r="H476" s="179">
        <v>122.68</v>
      </c>
      <c r="I476" s="180"/>
      <c r="L476" s="176"/>
      <c r="M476" s="181"/>
      <c r="T476" s="182"/>
      <c r="AT476" s="177" t="s">
        <v>1489</v>
      </c>
      <c r="AU476" s="177" t="s">
        <v>90</v>
      </c>
      <c r="AV476" s="13" t="s">
        <v>90</v>
      </c>
      <c r="AW476" s="13" t="s">
        <v>36</v>
      </c>
      <c r="AX476" s="13" t="s">
        <v>81</v>
      </c>
      <c r="AY476" s="177" t="s">
        <v>299</v>
      </c>
    </row>
    <row r="477" spans="2:65" s="14" customFormat="1">
      <c r="B477" s="183"/>
      <c r="D477" s="149" t="s">
        <v>1489</v>
      </c>
      <c r="E477" s="184" t="s">
        <v>1</v>
      </c>
      <c r="F477" s="185" t="s">
        <v>1496</v>
      </c>
      <c r="H477" s="186">
        <v>122.68</v>
      </c>
      <c r="I477" s="187"/>
      <c r="L477" s="183"/>
      <c r="M477" s="188"/>
      <c r="T477" s="189"/>
      <c r="AT477" s="184" t="s">
        <v>1489</v>
      </c>
      <c r="AU477" s="184" t="s">
        <v>90</v>
      </c>
      <c r="AV477" s="14" t="s">
        <v>318</v>
      </c>
      <c r="AW477" s="14" t="s">
        <v>36</v>
      </c>
      <c r="AX477" s="14" t="s">
        <v>88</v>
      </c>
      <c r="AY477" s="184" t="s">
        <v>299</v>
      </c>
    </row>
    <row r="478" spans="2:65" s="1" customFormat="1" ht="24.15" customHeight="1">
      <c r="B478" s="32"/>
      <c r="C478" s="136" t="s">
        <v>705</v>
      </c>
      <c r="D478" s="136" t="s">
        <v>302</v>
      </c>
      <c r="E478" s="137" t="s">
        <v>1746</v>
      </c>
      <c r="F478" s="138" t="s">
        <v>1747</v>
      </c>
      <c r="G478" s="139" t="s">
        <v>598</v>
      </c>
      <c r="H478" s="140">
        <v>1</v>
      </c>
      <c r="I478" s="141"/>
      <c r="J478" s="142">
        <f>ROUND(I478*H478,2)</f>
        <v>0</v>
      </c>
      <c r="K478" s="138" t="s">
        <v>3585</v>
      </c>
      <c r="L478" s="32"/>
      <c r="M478" s="143" t="s">
        <v>1</v>
      </c>
      <c r="N478" s="144" t="s">
        <v>46</v>
      </c>
      <c r="P478" s="145">
        <f>O478*H478</f>
        <v>0</v>
      </c>
      <c r="Q478" s="145">
        <v>0.45937</v>
      </c>
      <c r="R478" s="145">
        <f>Q478*H478</f>
        <v>0.45937</v>
      </c>
      <c r="S478" s="145">
        <v>0</v>
      </c>
      <c r="T478" s="146">
        <f>S478*H478</f>
        <v>0</v>
      </c>
      <c r="AR478" s="147" t="s">
        <v>318</v>
      </c>
      <c r="AT478" s="147" t="s">
        <v>302</v>
      </c>
      <c r="AU478" s="147" t="s">
        <v>90</v>
      </c>
      <c r="AY478" s="17" t="s">
        <v>299</v>
      </c>
      <c r="BE478" s="148">
        <f>IF(N478="základní",J478,0)</f>
        <v>0</v>
      </c>
      <c r="BF478" s="148">
        <f>IF(N478="snížená",J478,0)</f>
        <v>0</v>
      </c>
      <c r="BG478" s="148">
        <f>IF(N478="zákl. přenesená",J478,0)</f>
        <v>0</v>
      </c>
      <c r="BH478" s="148">
        <f>IF(N478="sníž. přenesená",J478,0)</f>
        <v>0</v>
      </c>
      <c r="BI478" s="148">
        <f>IF(N478="nulová",J478,0)</f>
        <v>0</v>
      </c>
      <c r="BJ478" s="17" t="s">
        <v>88</v>
      </c>
      <c r="BK478" s="148">
        <f>ROUND(I478*H478,2)</f>
        <v>0</v>
      </c>
      <c r="BL478" s="17" t="s">
        <v>318</v>
      </c>
      <c r="BM478" s="147" t="s">
        <v>4827</v>
      </c>
    </row>
    <row r="479" spans="2:65" s="12" customFormat="1">
      <c r="B479" s="170"/>
      <c r="D479" s="149" t="s">
        <v>1489</v>
      </c>
      <c r="E479" s="171" t="s">
        <v>1</v>
      </c>
      <c r="F479" s="172" t="s">
        <v>4708</v>
      </c>
      <c r="H479" s="171" t="s">
        <v>1</v>
      </c>
      <c r="I479" s="173"/>
      <c r="L479" s="170"/>
      <c r="M479" s="174"/>
      <c r="T479" s="175"/>
      <c r="AT479" s="171" t="s">
        <v>1489</v>
      </c>
      <c r="AU479" s="171" t="s">
        <v>90</v>
      </c>
      <c r="AV479" s="12" t="s">
        <v>88</v>
      </c>
      <c r="AW479" s="12" t="s">
        <v>36</v>
      </c>
      <c r="AX479" s="12" t="s">
        <v>81</v>
      </c>
      <c r="AY479" s="171" t="s">
        <v>299</v>
      </c>
    </row>
    <row r="480" spans="2:65" s="13" customFormat="1">
      <c r="B480" s="176"/>
      <c r="D480" s="149" t="s">
        <v>1489</v>
      </c>
      <c r="E480" s="177" t="s">
        <v>1</v>
      </c>
      <c r="F480" s="178" t="s">
        <v>4081</v>
      </c>
      <c r="H480" s="179">
        <v>1</v>
      </c>
      <c r="I480" s="180"/>
      <c r="L480" s="176"/>
      <c r="M480" s="181"/>
      <c r="T480" s="182"/>
      <c r="AT480" s="177" t="s">
        <v>1489</v>
      </c>
      <c r="AU480" s="177" t="s">
        <v>90</v>
      </c>
      <c r="AV480" s="13" t="s">
        <v>90</v>
      </c>
      <c r="AW480" s="13" t="s">
        <v>36</v>
      </c>
      <c r="AX480" s="13" t="s">
        <v>81</v>
      </c>
      <c r="AY480" s="177" t="s">
        <v>299</v>
      </c>
    </row>
    <row r="481" spans="2:65" s="14" customFormat="1">
      <c r="B481" s="183"/>
      <c r="D481" s="149" t="s">
        <v>1489</v>
      </c>
      <c r="E481" s="184" t="s">
        <v>1</v>
      </c>
      <c r="F481" s="185" t="s">
        <v>1496</v>
      </c>
      <c r="H481" s="186">
        <v>1</v>
      </c>
      <c r="I481" s="187"/>
      <c r="L481" s="183"/>
      <c r="M481" s="188"/>
      <c r="T481" s="189"/>
      <c r="AT481" s="184" t="s">
        <v>1489</v>
      </c>
      <c r="AU481" s="184" t="s">
        <v>90</v>
      </c>
      <c r="AV481" s="14" t="s">
        <v>318</v>
      </c>
      <c r="AW481" s="14" t="s">
        <v>36</v>
      </c>
      <c r="AX481" s="14" t="s">
        <v>88</v>
      </c>
      <c r="AY481" s="184" t="s">
        <v>299</v>
      </c>
    </row>
    <row r="482" spans="2:65" s="1" customFormat="1" ht="16.5" customHeight="1">
      <c r="B482" s="32"/>
      <c r="C482" s="136" t="s">
        <v>709</v>
      </c>
      <c r="D482" s="136" t="s">
        <v>302</v>
      </c>
      <c r="E482" s="137" t="s">
        <v>3808</v>
      </c>
      <c r="F482" s="138" t="s">
        <v>3809</v>
      </c>
      <c r="G482" s="139" t="s">
        <v>647</v>
      </c>
      <c r="H482" s="140">
        <v>122.68</v>
      </c>
      <c r="I482" s="141"/>
      <c r="J482" s="142">
        <f>ROUND(I482*H482,2)</f>
        <v>0</v>
      </c>
      <c r="K482" s="138" t="s">
        <v>3585</v>
      </c>
      <c r="L482" s="32"/>
      <c r="M482" s="143" t="s">
        <v>1</v>
      </c>
      <c r="N482" s="144" t="s">
        <v>46</v>
      </c>
      <c r="P482" s="145">
        <f>O482*H482</f>
        <v>0</v>
      </c>
      <c r="Q482" s="145">
        <v>1.9000000000000001E-4</v>
      </c>
      <c r="R482" s="145">
        <f>Q482*H482</f>
        <v>2.3309200000000002E-2</v>
      </c>
      <c r="S482" s="145">
        <v>0</v>
      </c>
      <c r="T482" s="146">
        <f>S482*H482</f>
        <v>0</v>
      </c>
      <c r="AR482" s="147" t="s">
        <v>318</v>
      </c>
      <c r="AT482" s="147" t="s">
        <v>302</v>
      </c>
      <c r="AU482" s="147" t="s">
        <v>90</v>
      </c>
      <c r="AY482" s="17" t="s">
        <v>299</v>
      </c>
      <c r="BE482" s="148">
        <f>IF(N482="základní",J482,0)</f>
        <v>0</v>
      </c>
      <c r="BF482" s="148">
        <f>IF(N482="snížená",J482,0)</f>
        <v>0</v>
      </c>
      <c r="BG482" s="148">
        <f>IF(N482="zákl. přenesená",J482,0)</f>
        <v>0</v>
      </c>
      <c r="BH482" s="148">
        <f>IF(N482="sníž. přenesená",J482,0)</f>
        <v>0</v>
      </c>
      <c r="BI482" s="148">
        <f>IF(N482="nulová",J482,0)</f>
        <v>0</v>
      </c>
      <c r="BJ482" s="17" t="s">
        <v>88</v>
      </c>
      <c r="BK482" s="148">
        <f>ROUND(I482*H482,2)</f>
        <v>0</v>
      </c>
      <c r="BL482" s="17" t="s">
        <v>318</v>
      </c>
      <c r="BM482" s="147" t="s">
        <v>4828</v>
      </c>
    </row>
    <row r="483" spans="2:65" s="12" customFormat="1" ht="20.399999999999999">
      <c r="B483" s="170"/>
      <c r="D483" s="149" t="s">
        <v>1489</v>
      </c>
      <c r="E483" s="171" t="s">
        <v>1</v>
      </c>
      <c r="F483" s="172" t="s">
        <v>4178</v>
      </c>
      <c r="H483" s="171" t="s">
        <v>1</v>
      </c>
      <c r="I483" s="173"/>
      <c r="L483" s="170"/>
      <c r="M483" s="174"/>
      <c r="T483" s="175"/>
      <c r="AT483" s="171" t="s">
        <v>1489</v>
      </c>
      <c r="AU483" s="171" t="s">
        <v>90</v>
      </c>
      <c r="AV483" s="12" t="s">
        <v>88</v>
      </c>
      <c r="AW483" s="12" t="s">
        <v>36</v>
      </c>
      <c r="AX483" s="12" t="s">
        <v>81</v>
      </c>
      <c r="AY483" s="171" t="s">
        <v>299</v>
      </c>
    </row>
    <row r="484" spans="2:65" s="12" customFormat="1">
      <c r="B484" s="170"/>
      <c r="D484" s="149" t="s">
        <v>1489</v>
      </c>
      <c r="E484" s="171" t="s">
        <v>1</v>
      </c>
      <c r="F484" s="172" t="s">
        <v>4708</v>
      </c>
      <c r="H484" s="171" t="s">
        <v>1</v>
      </c>
      <c r="I484" s="173"/>
      <c r="L484" s="170"/>
      <c r="M484" s="174"/>
      <c r="T484" s="175"/>
      <c r="AT484" s="171" t="s">
        <v>1489</v>
      </c>
      <c r="AU484" s="171" t="s">
        <v>90</v>
      </c>
      <c r="AV484" s="12" t="s">
        <v>88</v>
      </c>
      <c r="AW484" s="12" t="s">
        <v>36</v>
      </c>
      <c r="AX484" s="12" t="s">
        <v>81</v>
      </c>
      <c r="AY484" s="171" t="s">
        <v>299</v>
      </c>
    </row>
    <row r="485" spans="2:65" s="13" customFormat="1">
      <c r="B485" s="176"/>
      <c r="D485" s="149" t="s">
        <v>1489</v>
      </c>
      <c r="E485" s="177" t="s">
        <v>1</v>
      </c>
      <c r="F485" s="178" t="s">
        <v>4829</v>
      </c>
      <c r="H485" s="179">
        <v>122.68</v>
      </c>
      <c r="I485" s="180"/>
      <c r="L485" s="176"/>
      <c r="M485" s="181"/>
      <c r="T485" s="182"/>
      <c r="AT485" s="177" t="s">
        <v>1489</v>
      </c>
      <c r="AU485" s="177" t="s">
        <v>90</v>
      </c>
      <c r="AV485" s="13" t="s">
        <v>90</v>
      </c>
      <c r="AW485" s="13" t="s">
        <v>36</v>
      </c>
      <c r="AX485" s="13" t="s">
        <v>81</v>
      </c>
      <c r="AY485" s="177" t="s">
        <v>299</v>
      </c>
    </row>
    <row r="486" spans="2:65" s="14" customFormat="1">
      <c r="B486" s="183"/>
      <c r="D486" s="149" t="s">
        <v>1489</v>
      </c>
      <c r="E486" s="184" t="s">
        <v>1</v>
      </c>
      <c r="F486" s="185" t="s">
        <v>1496</v>
      </c>
      <c r="H486" s="186">
        <v>122.68</v>
      </c>
      <c r="I486" s="187"/>
      <c r="L486" s="183"/>
      <c r="M486" s="188"/>
      <c r="T486" s="189"/>
      <c r="AT486" s="184" t="s">
        <v>1489</v>
      </c>
      <c r="AU486" s="184" t="s">
        <v>90</v>
      </c>
      <c r="AV486" s="14" t="s">
        <v>318</v>
      </c>
      <c r="AW486" s="14" t="s">
        <v>36</v>
      </c>
      <c r="AX486" s="14" t="s">
        <v>88</v>
      </c>
      <c r="AY486" s="184" t="s">
        <v>299</v>
      </c>
    </row>
    <row r="487" spans="2:65" s="1" customFormat="1" ht="16.5" customHeight="1">
      <c r="B487" s="32"/>
      <c r="C487" s="136" t="s">
        <v>713</v>
      </c>
      <c r="D487" s="136" t="s">
        <v>302</v>
      </c>
      <c r="E487" s="137" t="s">
        <v>3811</v>
      </c>
      <c r="F487" s="138" t="s">
        <v>4180</v>
      </c>
      <c r="G487" s="139" t="s">
        <v>647</v>
      </c>
      <c r="H487" s="140">
        <v>122.68</v>
      </c>
      <c r="I487" s="141"/>
      <c r="J487" s="142">
        <f>ROUND(I487*H487,2)</f>
        <v>0</v>
      </c>
      <c r="K487" s="138" t="s">
        <v>3585</v>
      </c>
      <c r="L487" s="32"/>
      <c r="M487" s="143" t="s">
        <v>1</v>
      </c>
      <c r="N487" s="144" t="s">
        <v>46</v>
      </c>
      <c r="P487" s="145">
        <f>O487*H487</f>
        <v>0</v>
      </c>
      <c r="Q487" s="145">
        <v>6.9999999999999994E-5</v>
      </c>
      <c r="R487" s="145">
        <f>Q487*H487</f>
        <v>8.5875999999999991E-3</v>
      </c>
      <c r="S487" s="145">
        <v>0</v>
      </c>
      <c r="T487" s="146">
        <f>S487*H487</f>
        <v>0</v>
      </c>
      <c r="AR487" s="147" t="s">
        <v>318</v>
      </c>
      <c r="AT487" s="147" t="s">
        <v>302</v>
      </c>
      <c r="AU487" s="147" t="s">
        <v>90</v>
      </c>
      <c r="AY487" s="17" t="s">
        <v>299</v>
      </c>
      <c r="BE487" s="148">
        <f>IF(N487="základní",J487,0)</f>
        <v>0</v>
      </c>
      <c r="BF487" s="148">
        <f>IF(N487="snížená",J487,0)</f>
        <v>0</v>
      </c>
      <c r="BG487" s="148">
        <f>IF(N487="zákl. přenesená",J487,0)</f>
        <v>0</v>
      </c>
      <c r="BH487" s="148">
        <f>IF(N487="sníž. přenesená",J487,0)</f>
        <v>0</v>
      </c>
      <c r="BI487" s="148">
        <f>IF(N487="nulová",J487,0)</f>
        <v>0</v>
      </c>
      <c r="BJ487" s="17" t="s">
        <v>88</v>
      </c>
      <c r="BK487" s="148">
        <f>ROUND(I487*H487,2)</f>
        <v>0</v>
      </c>
      <c r="BL487" s="17" t="s">
        <v>318</v>
      </c>
      <c r="BM487" s="147" t="s">
        <v>4830</v>
      </c>
    </row>
    <row r="488" spans="2:65" s="12" customFormat="1" ht="20.399999999999999">
      <c r="B488" s="170"/>
      <c r="D488" s="149" t="s">
        <v>1489</v>
      </c>
      <c r="E488" s="171" t="s">
        <v>1</v>
      </c>
      <c r="F488" s="172" t="s">
        <v>4178</v>
      </c>
      <c r="H488" s="171" t="s">
        <v>1</v>
      </c>
      <c r="I488" s="173"/>
      <c r="L488" s="170"/>
      <c r="M488" s="174"/>
      <c r="T488" s="175"/>
      <c r="AT488" s="171" t="s">
        <v>1489</v>
      </c>
      <c r="AU488" s="171" t="s">
        <v>90</v>
      </c>
      <c r="AV488" s="12" t="s">
        <v>88</v>
      </c>
      <c r="AW488" s="12" t="s">
        <v>36</v>
      </c>
      <c r="AX488" s="12" t="s">
        <v>81</v>
      </c>
      <c r="AY488" s="171" t="s">
        <v>299</v>
      </c>
    </row>
    <row r="489" spans="2:65" s="12" customFormat="1">
      <c r="B489" s="170"/>
      <c r="D489" s="149" t="s">
        <v>1489</v>
      </c>
      <c r="E489" s="171" t="s">
        <v>1</v>
      </c>
      <c r="F489" s="172" t="s">
        <v>4708</v>
      </c>
      <c r="H489" s="171" t="s">
        <v>1</v>
      </c>
      <c r="I489" s="173"/>
      <c r="L489" s="170"/>
      <c r="M489" s="174"/>
      <c r="T489" s="175"/>
      <c r="AT489" s="171" t="s">
        <v>1489</v>
      </c>
      <c r="AU489" s="171" t="s">
        <v>90</v>
      </c>
      <c r="AV489" s="12" t="s">
        <v>88</v>
      </c>
      <c r="AW489" s="12" t="s">
        <v>36</v>
      </c>
      <c r="AX489" s="12" t="s">
        <v>81</v>
      </c>
      <c r="AY489" s="171" t="s">
        <v>299</v>
      </c>
    </row>
    <row r="490" spans="2:65" s="13" customFormat="1">
      <c r="B490" s="176"/>
      <c r="D490" s="149" t="s">
        <v>1489</v>
      </c>
      <c r="E490" s="177" t="s">
        <v>1</v>
      </c>
      <c r="F490" s="178" t="s">
        <v>4829</v>
      </c>
      <c r="H490" s="179">
        <v>122.68</v>
      </c>
      <c r="I490" s="180"/>
      <c r="L490" s="176"/>
      <c r="M490" s="181"/>
      <c r="T490" s="182"/>
      <c r="AT490" s="177" t="s">
        <v>1489</v>
      </c>
      <c r="AU490" s="177" t="s">
        <v>90</v>
      </c>
      <c r="AV490" s="13" t="s">
        <v>90</v>
      </c>
      <c r="AW490" s="13" t="s">
        <v>36</v>
      </c>
      <c r="AX490" s="13" t="s">
        <v>81</v>
      </c>
      <c r="AY490" s="177" t="s">
        <v>299</v>
      </c>
    </row>
    <row r="491" spans="2:65" s="14" customFormat="1">
      <c r="B491" s="183"/>
      <c r="D491" s="149" t="s">
        <v>1489</v>
      </c>
      <c r="E491" s="184" t="s">
        <v>1</v>
      </c>
      <c r="F491" s="185" t="s">
        <v>1496</v>
      </c>
      <c r="H491" s="186">
        <v>122.68</v>
      </c>
      <c r="I491" s="187"/>
      <c r="L491" s="183"/>
      <c r="M491" s="188"/>
      <c r="T491" s="189"/>
      <c r="AT491" s="184" t="s">
        <v>1489</v>
      </c>
      <c r="AU491" s="184" t="s">
        <v>90</v>
      </c>
      <c r="AV491" s="14" t="s">
        <v>318</v>
      </c>
      <c r="AW491" s="14" t="s">
        <v>36</v>
      </c>
      <c r="AX491" s="14" t="s">
        <v>88</v>
      </c>
      <c r="AY491" s="184" t="s">
        <v>299</v>
      </c>
    </row>
    <row r="492" spans="2:65" s="11" customFormat="1" ht="22.95" customHeight="1">
      <c r="B492" s="124"/>
      <c r="D492" s="125" t="s">
        <v>80</v>
      </c>
      <c r="E492" s="134" t="s">
        <v>1789</v>
      </c>
      <c r="F492" s="134" t="s">
        <v>1790</v>
      </c>
      <c r="I492" s="127"/>
      <c r="J492" s="135">
        <f>BK492</f>
        <v>0</v>
      </c>
      <c r="L492" s="124"/>
      <c r="M492" s="129"/>
      <c r="P492" s="130">
        <f>P493</f>
        <v>0</v>
      </c>
      <c r="R492" s="130">
        <f>R493</f>
        <v>0</v>
      </c>
      <c r="T492" s="131">
        <f>T493</f>
        <v>0</v>
      </c>
      <c r="AR492" s="125" t="s">
        <v>88</v>
      </c>
      <c r="AT492" s="132" t="s">
        <v>80</v>
      </c>
      <c r="AU492" s="132" t="s">
        <v>88</v>
      </c>
      <c r="AY492" s="125" t="s">
        <v>299</v>
      </c>
      <c r="BK492" s="133">
        <f>BK493</f>
        <v>0</v>
      </c>
    </row>
    <row r="493" spans="2:65" s="1" customFormat="1" ht="24.15" customHeight="1">
      <c r="B493" s="32"/>
      <c r="C493" s="136" t="s">
        <v>717</v>
      </c>
      <c r="D493" s="136" t="s">
        <v>302</v>
      </c>
      <c r="E493" s="137" t="s">
        <v>1791</v>
      </c>
      <c r="F493" s="138" t="s">
        <v>1792</v>
      </c>
      <c r="G493" s="139" t="s">
        <v>1636</v>
      </c>
      <c r="H493" s="140">
        <v>71.465000000000003</v>
      </c>
      <c r="I493" s="141"/>
      <c r="J493" s="142">
        <f>ROUND(I493*H493,2)</f>
        <v>0</v>
      </c>
      <c r="K493" s="138" t="s">
        <v>3585</v>
      </c>
      <c r="L493" s="32"/>
      <c r="M493" s="143" t="s">
        <v>1</v>
      </c>
      <c r="N493" s="144" t="s">
        <v>46</v>
      </c>
      <c r="P493" s="145">
        <f>O493*H493</f>
        <v>0</v>
      </c>
      <c r="Q493" s="145">
        <v>0</v>
      </c>
      <c r="R493" s="145">
        <f>Q493*H493</f>
        <v>0</v>
      </c>
      <c r="S493" s="145">
        <v>0</v>
      </c>
      <c r="T493" s="146">
        <f>S493*H493</f>
        <v>0</v>
      </c>
      <c r="AR493" s="147" t="s">
        <v>318</v>
      </c>
      <c r="AT493" s="147" t="s">
        <v>302</v>
      </c>
      <c r="AU493" s="147" t="s">
        <v>90</v>
      </c>
      <c r="AY493" s="17" t="s">
        <v>299</v>
      </c>
      <c r="BE493" s="148">
        <f>IF(N493="základní",J493,0)</f>
        <v>0</v>
      </c>
      <c r="BF493" s="148">
        <f>IF(N493="snížená",J493,0)</f>
        <v>0</v>
      </c>
      <c r="BG493" s="148">
        <f>IF(N493="zákl. přenesená",J493,0)</f>
        <v>0</v>
      </c>
      <c r="BH493" s="148">
        <f>IF(N493="sníž. přenesená",J493,0)</f>
        <v>0</v>
      </c>
      <c r="BI493" s="148">
        <f>IF(N493="nulová",J493,0)</f>
        <v>0</v>
      </c>
      <c r="BJ493" s="17" t="s">
        <v>88</v>
      </c>
      <c r="BK493" s="148">
        <f>ROUND(I493*H493,2)</f>
        <v>0</v>
      </c>
      <c r="BL493" s="17" t="s">
        <v>318</v>
      </c>
      <c r="BM493" s="147" t="s">
        <v>4831</v>
      </c>
    </row>
    <row r="494" spans="2:65" s="11" customFormat="1" ht="25.95" customHeight="1">
      <c r="B494" s="124"/>
      <c r="D494" s="125" t="s">
        <v>80</v>
      </c>
      <c r="E494" s="126" t="s">
        <v>340</v>
      </c>
      <c r="F494" s="126" t="s">
        <v>4183</v>
      </c>
      <c r="I494" s="127"/>
      <c r="J494" s="128">
        <f>BK494</f>
        <v>0</v>
      </c>
      <c r="L494" s="124"/>
      <c r="M494" s="129"/>
      <c r="P494" s="130">
        <f>P495+P504</f>
        <v>0</v>
      </c>
      <c r="R494" s="130">
        <f>R495+R504</f>
        <v>0.10538</v>
      </c>
      <c r="T494" s="131">
        <f>T495+T504</f>
        <v>0</v>
      </c>
      <c r="AR494" s="125" t="s">
        <v>298</v>
      </c>
      <c r="AT494" s="132" t="s">
        <v>80</v>
      </c>
      <c r="AU494" s="132" t="s">
        <v>81</v>
      </c>
      <c r="AY494" s="125" t="s">
        <v>299</v>
      </c>
      <c r="BK494" s="133">
        <f>BK495+BK504</f>
        <v>0</v>
      </c>
    </row>
    <row r="495" spans="2:65" s="11" customFormat="1" ht="22.95" customHeight="1">
      <c r="B495" s="124"/>
      <c r="D495" s="125" t="s">
        <v>80</v>
      </c>
      <c r="E495" s="134" t="s">
        <v>4184</v>
      </c>
      <c r="F495" s="134" t="s">
        <v>4185</v>
      </c>
      <c r="I495" s="127"/>
      <c r="J495" s="135">
        <f>BK495</f>
        <v>0</v>
      </c>
      <c r="L495" s="124"/>
      <c r="M495" s="129"/>
      <c r="P495" s="130">
        <f>SUM(P496:P503)</f>
        <v>0</v>
      </c>
      <c r="R495" s="130">
        <f>SUM(R496:R503)</f>
        <v>0.10538</v>
      </c>
      <c r="T495" s="131">
        <f>SUM(T496:T503)</f>
        <v>0</v>
      </c>
      <c r="AR495" s="125" t="s">
        <v>298</v>
      </c>
      <c r="AT495" s="132" t="s">
        <v>80</v>
      </c>
      <c r="AU495" s="132" t="s">
        <v>88</v>
      </c>
      <c r="AY495" s="125" t="s">
        <v>299</v>
      </c>
      <c r="BK495" s="133">
        <f>SUM(BK496:BK503)</f>
        <v>0</v>
      </c>
    </row>
    <row r="496" spans="2:65" s="1" customFormat="1" ht="33" customHeight="1">
      <c r="B496" s="32"/>
      <c r="C496" s="136" t="s">
        <v>721</v>
      </c>
      <c r="D496" s="136" t="s">
        <v>302</v>
      </c>
      <c r="E496" s="137" t="s">
        <v>4832</v>
      </c>
      <c r="F496" s="138" t="s">
        <v>4833</v>
      </c>
      <c r="G496" s="139" t="s">
        <v>647</v>
      </c>
      <c r="H496" s="140">
        <v>21</v>
      </c>
      <c r="I496" s="141"/>
      <c r="J496" s="142">
        <f>ROUND(I496*H496,2)</f>
        <v>0</v>
      </c>
      <c r="K496" s="138" t="s">
        <v>1</v>
      </c>
      <c r="L496" s="32"/>
      <c r="M496" s="143" t="s">
        <v>1</v>
      </c>
      <c r="N496" s="144" t="s">
        <v>46</v>
      </c>
      <c r="P496" s="145">
        <f>O496*H496</f>
        <v>0</v>
      </c>
      <c r="Q496" s="145">
        <v>4.9199999999999999E-3</v>
      </c>
      <c r="R496" s="145">
        <f>Q496*H496</f>
        <v>0.10332</v>
      </c>
      <c r="S496" s="145">
        <v>0</v>
      </c>
      <c r="T496" s="146">
        <f>S496*H496</f>
        <v>0</v>
      </c>
      <c r="AR496" s="147" t="s">
        <v>306</v>
      </c>
      <c r="AT496" s="147" t="s">
        <v>302</v>
      </c>
      <c r="AU496" s="147" t="s">
        <v>90</v>
      </c>
      <c r="AY496" s="17" t="s">
        <v>299</v>
      </c>
      <c r="BE496" s="148">
        <f>IF(N496="základní",J496,0)</f>
        <v>0</v>
      </c>
      <c r="BF496" s="148">
        <f>IF(N496="snížená",J496,0)</f>
        <v>0</v>
      </c>
      <c r="BG496" s="148">
        <f>IF(N496="zákl. přenesená",J496,0)</f>
        <v>0</v>
      </c>
      <c r="BH496" s="148">
        <f>IF(N496="sníž. přenesená",J496,0)</f>
        <v>0</v>
      </c>
      <c r="BI496" s="148">
        <f>IF(N496="nulová",J496,0)</f>
        <v>0</v>
      </c>
      <c r="BJ496" s="17" t="s">
        <v>88</v>
      </c>
      <c r="BK496" s="148">
        <f>ROUND(I496*H496,2)</f>
        <v>0</v>
      </c>
      <c r="BL496" s="17" t="s">
        <v>306</v>
      </c>
      <c r="BM496" s="147" t="s">
        <v>4834</v>
      </c>
    </row>
    <row r="497" spans="2:65" s="12" customFormat="1">
      <c r="B497" s="170"/>
      <c r="D497" s="149" t="s">
        <v>1489</v>
      </c>
      <c r="E497" s="171" t="s">
        <v>1</v>
      </c>
      <c r="F497" s="172" t="s">
        <v>4835</v>
      </c>
      <c r="H497" s="171" t="s">
        <v>1</v>
      </c>
      <c r="I497" s="173"/>
      <c r="L497" s="170"/>
      <c r="M497" s="174"/>
      <c r="T497" s="175"/>
      <c r="AT497" s="171" t="s">
        <v>1489</v>
      </c>
      <c r="AU497" s="171" t="s">
        <v>90</v>
      </c>
      <c r="AV497" s="12" t="s">
        <v>88</v>
      </c>
      <c r="AW497" s="12" t="s">
        <v>36</v>
      </c>
      <c r="AX497" s="12" t="s">
        <v>81</v>
      </c>
      <c r="AY497" s="171" t="s">
        <v>299</v>
      </c>
    </row>
    <row r="498" spans="2:65" s="13" customFormat="1">
      <c r="B498" s="176"/>
      <c r="D498" s="149" t="s">
        <v>1489</v>
      </c>
      <c r="E498" s="177" t="s">
        <v>1</v>
      </c>
      <c r="F498" s="178" t="s">
        <v>4836</v>
      </c>
      <c r="H498" s="179">
        <v>21</v>
      </c>
      <c r="I498" s="180"/>
      <c r="L498" s="176"/>
      <c r="M498" s="181"/>
      <c r="T498" s="182"/>
      <c r="AT498" s="177" t="s">
        <v>1489</v>
      </c>
      <c r="AU498" s="177" t="s">
        <v>90</v>
      </c>
      <c r="AV498" s="13" t="s">
        <v>90</v>
      </c>
      <c r="AW498" s="13" t="s">
        <v>36</v>
      </c>
      <c r="AX498" s="13" t="s">
        <v>81</v>
      </c>
      <c r="AY498" s="177" t="s">
        <v>299</v>
      </c>
    </row>
    <row r="499" spans="2:65" s="14" customFormat="1">
      <c r="B499" s="183"/>
      <c r="D499" s="149" t="s">
        <v>1489</v>
      </c>
      <c r="E499" s="184" t="s">
        <v>1</v>
      </c>
      <c r="F499" s="185" t="s">
        <v>1496</v>
      </c>
      <c r="H499" s="186">
        <v>21</v>
      </c>
      <c r="I499" s="187"/>
      <c r="L499" s="183"/>
      <c r="M499" s="188"/>
      <c r="T499" s="189"/>
      <c r="AT499" s="184" t="s">
        <v>1489</v>
      </c>
      <c r="AU499" s="184" t="s">
        <v>90</v>
      </c>
      <c r="AV499" s="14" t="s">
        <v>318</v>
      </c>
      <c r="AW499" s="14" t="s">
        <v>36</v>
      </c>
      <c r="AX499" s="14" t="s">
        <v>88</v>
      </c>
      <c r="AY499" s="184" t="s">
        <v>299</v>
      </c>
    </row>
    <row r="500" spans="2:65" s="1" customFormat="1" ht="21.75" customHeight="1">
      <c r="B500" s="32"/>
      <c r="C500" s="136" t="s">
        <v>306</v>
      </c>
      <c r="D500" s="136" t="s">
        <v>302</v>
      </c>
      <c r="E500" s="137" t="s">
        <v>4837</v>
      </c>
      <c r="F500" s="138" t="s">
        <v>4838</v>
      </c>
      <c r="G500" s="139" t="s">
        <v>598</v>
      </c>
      <c r="H500" s="140">
        <v>2</v>
      </c>
      <c r="I500" s="141"/>
      <c r="J500" s="142">
        <f>ROUND(I500*H500,2)</f>
        <v>0</v>
      </c>
      <c r="K500" s="138" t="s">
        <v>3585</v>
      </c>
      <c r="L500" s="32"/>
      <c r="M500" s="143" t="s">
        <v>1</v>
      </c>
      <c r="N500" s="144" t="s">
        <v>46</v>
      </c>
      <c r="P500" s="145">
        <f>O500*H500</f>
        <v>0</v>
      </c>
      <c r="Q500" s="145">
        <v>1.0300000000000001E-3</v>
      </c>
      <c r="R500" s="145">
        <f>Q500*H500</f>
        <v>2.0600000000000002E-3</v>
      </c>
      <c r="S500" s="145">
        <v>0</v>
      </c>
      <c r="T500" s="146">
        <f>S500*H500</f>
        <v>0</v>
      </c>
      <c r="AR500" s="147" t="s">
        <v>306</v>
      </c>
      <c r="AT500" s="147" t="s">
        <v>302</v>
      </c>
      <c r="AU500" s="147" t="s">
        <v>90</v>
      </c>
      <c r="AY500" s="17" t="s">
        <v>299</v>
      </c>
      <c r="BE500" s="148">
        <f>IF(N500="základní",J500,0)</f>
        <v>0</v>
      </c>
      <c r="BF500" s="148">
        <f>IF(N500="snížená",J500,0)</f>
        <v>0</v>
      </c>
      <c r="BG500" s="148">
        <f>IF(N500="zákl. přenesená",J500,0)</f>
        <v>0</v>
      </c>
      <c r="BH500" s="148">
        <f>IF(N500="sníž. přenesená",J500,0)</f>
        <v>0</v>
      </c>
      <c r="BI500" s="148">
        <f>IF(N500="nulová",J500,0)</f>
        <v>0</v>
      </c>
      <c r="BJ500" s="17" t="s">
        <v>88</v>
      </c>
      <c r="BK500" s="148">
        <f>ROUND(I500*H500,2)</f>
        <v>0</v>
      </c>
      <c r="BL500" s="17" t="s">
        <v>306</v>
      </c>
      <c r="BM500" s="147" t="s">
        <v>4839</v>
      </c>
    </row>
    <row r="501" spans="2:65" s="12" customFormat="1">
      <c r="B501" s="170"/>
      <c r="D501" s="149" t="s">
        <v>1489</v>
      </c>
      <c r="E501" s="171" t="s">
        <v>1</v>
      </c>
      <c r="F501" s="172" t="s">
        <v>4835</v>
      </c>
      <c r="H501" s="171" t="s">
        <v>1</v>
      </c>
      <c r="I501" s="173"/>
      <c r="L501" s="170"/>
      <c r="M501" s="174"/>
      <c r="T501" s="175"/>
      <c r="AT501" s="171" t="s">
        <v>1489</v>
      </c>
      <c r="AU501" s="171" t="s">
        <v>90</v>
      </c>
      <c r="AV501" s="12" t="s">
        <v>88</v>
      </c>
      <c r="AW501" s="12" t="s">
        <v>36</v>
      </c>
      <c r="AX501" s="12" t="s">
        <v>81</v>
      </c>
      <c r="AY501" s="171" t="s">
        <v>299</v>
      </c>
    </row>
    <row r="502" spans="2:65" s="13" customFormat="1">
      <c r="B502" s="176"/>
      <c r="D502" s="149" t="s">
        <v>1489</v>
      </c>
      <c r="E502" s="177" t="s">
        <v>1</v>
      </c>
      <c r="F502" s="178" t="s">
        <v>4840</v>
      </c>
      <c r="H502" s="179">
        <v>2</v>
      </c>
      <c r="I502" s="180"/>
      <c r="L502" s="176"/>
      <c r="M502" s="181"/>
      <c r="T502" s="182"/>
      <c r="AT502" s="177" t="s">
        <v>1489</v>
      </c>
      <c r="AU502" s="177" t="s">
        <v>90</v>
      </c>
      <c r="AV502" s="13" t="s">
        <v>90</v>
      </c>
      <c r="AW502" s="13" t="s">
        <v>36</v>
      </c>
      <c r="AX502" s="13" t="s">
        <v>81</v>
      </c>
      <c r="AY502" s="177" t="s">
        <v>299</v>
      </c>
    </row>
    <row r="503" spans="2:65" s="14" customFormat="1">
      <c r="B503" s="183"/>
      <c r="D503" s="149" t="s">
        <v>1489</v>
      </c>
      <c r="E503" s="184" t="s">
        <v>1</v>
      </c>
      <c r="F503" s="185" t="s">
        <v>1496</v>
      </c>
      <c r="H503" s="186">
        <v>2</v>
      </c>
      <c r="I503" s="187"/>
      <c r="L503" s="183"/>
      <c r="M503" s="188"/>
      <c r="T503" s="189"/>
      <c r="AT503" s="184" t="s">
        <v>1489</v>
      </c>
      <c r="AU503" s="184" t="s">
        <v>90</v>
      </c>
      <c r="AV503" s="14" t="s">
        <v>318</v>
      </c>
      <c r="AW503" s="14" t="s">
        <v>36</v>
      </c>
      <c r="AX503" s="14" t="s">
        <v>88</v>
      </c>
      <c r="AY503" s="184" t="s">
        <v>299</v>
      </c>
    </row>
    <row r="504" spans="2:65" s="11" customFormat="1" ht="22.95" customHeight="1">
      <c r="B504" s="124"/>
      <c r="D504" s="125" t="s">
        <v>80</v>
      </c>
      <c r="E504" s="134" t="s">
        <v>4196</v>
      </c>
      <c r="F504" s="134" t="s">
        <v>4197</v>
      </c>
      <c r="I504" s="127"/>
      <c r="J504" s="135">
        <f>BK504</f>
        <v>0</v>
      </c>
      <c r="L504" s="124"/>
      <c r="M504" s="129"/>
      <c r="P504" s="130">
        <f>SUM(P505:P509)</f>
        <v>0</v>
      </c>
      <c r="R504" s="130">
        <f>SUM(R505:R509)</f>
        <v>0</v>
      </c>
      <c r="T504" s="131">
        <f>SUM(T505:T509)</f>
        <v>0</v>
      </c>
      <c r="AR504" s="125" t="s">
        <v>298</v>
      </c>
      <c r="AT504" s="132" t="s">
        <v>80</v>
      </c>
      <c r="AU504" s="132" t="s">
        <v>88</v>
      </c>
      <c r="AY504" s="125" t="s">
        <v>299</v>
      </c>
      <c r="BK504" s="133">
        <f>SUM(BK505:BK509)</f>
        <v>0</v>
      </c>
    </row>
    <row r="505" spans="2:65" s="1" customFormat="1" ht="24.15" customHeight="1">
      <c r="B505" s="32"/>
      <c r="C505" s="136" t="s">
        <v>728</v>
      </c>
      <c r="D505" s="136" t="s">
        <v>302</v>
      </c>
      <c r="E505" s="137" t="s">
        <v>4198</v>
      </c>
      <c r="F505" s="138" t="s">
        <v>4199</v>
      </c>
      <c r="G505" s="139" t="s">
        <v>647</v>
      </c>
      <c r="H505" s="140">
        <v>1.9</v>
      </c>
      <c r="I505" s="141"/>
      <c r="J505" s="142">
        <f>ROUND(I505*H505,2)</f>
        <v>0</v>
      </c>
      <c r="K505" s="138" t="s">
        <v>1</v>
      </c>
      <c r="L505" s="32"/>
      <c r="M505" s="143" t="s">
        <v>1</v>
      </c>
      <c r="N505" s="144" t="s">
        <v>46</v>
      </c>
      <c r="P505" s="145">
        <f>O505*H505</f>
        <v>0</v>
      </c>
      <c r="Q505" s="145">
        <v>0</v>
      </c>
      <c r="R505" s="145">
        <f>Q505*H505</f>
        <v>0</v>
      </c>
      <c r="S505" s="145">
        <v>0</v>
      </c>
      <c r="T505" s="146">
        <f>S505*H505</f>
        <v>0</v>
      </c>
      <c r="AR505" s="147" t="s">
        <v>306</v>
      </c>
      <c r="AT505" s="147" t="s">
        <v>302</v>
      </c>
      <c r="AU505" s="147" t="s">
        <v>90</v>
      </c>
      <c r="AY505" s="17" t="s">
        <v>299</v>
      </c>
      <c r="BE505" s="148">
        <f>IF(N505="základní",J505,0)</f>
        <v>0</v>
      </c>
      <c r="BF505" s="148">
        <f>IF(N505="snížená",J505,0)</f>
        <v>0</v>
      </c>
      <c r="BG505" s="148">
        <f>IF(N505="zákl. přenesená",J505,0)</f>
        <v>0</v>
      </c>
      <c r="BH505" s="148">
        <f>IF(N505="sníž. přenesená",J505,0)</f>
        <v>0</v>
      </c>
      <c r="BI505" s="148">
        <f>IF(N505="nulová",J505,0)</f>
        <v>0</v>
      </c>
      <c r="BJ505" s="17" t="s">
        <v>88</v>
      </c>
      <c r="BK505" s="148">
        <f>ROUND(I505*H505,2)</f>
        <v>0</v>
      </c>
      <c r="BL505" s="17" t="s">
        <v>306</v>
      </c>
      <c r="BM505" s="147" t="s">
        <v>4841</v>
      </c>
    </row>
    <row r="506" spans="2:65" s="12" customFormat="1">
      <c r="B506" s="170"/>
      <c r="D506" s="149" t="s">
        <v>1489</v>
      </c>
      <c r="E506" s="171" t="s">
        <v>1</v>
      </c>
      <c r="F506" s="172" t="s">
        <v>4708</v>
      </c>
      <c r="H506" s="171" t="s">
        <v>1</v>
      </c>
      <c r="I506" s="173"/>
      <c r="L506" s="170"/>
      <c r="M506" s="174"/>
      <c r="T506" s="175"/>
      <c r="AT506" s="171" t="s">
        <v>1489</v>
      </c>
      <c r="AU506" s="171" t="s">
        <v>90</v>
      </c>
      <c r="AV506" s="12" t="s">
        <v>88</v>
      </c>
      <c r="AW506" s="12" t="s">
        <v>36</v>
      </c>
      <c r="AX506" s="12" t="s">
        <v>81</v>
      </c>
      <c r="AY506" s="171" t="s">
        <v>299</v>
      </c>
    </row>
    <row r="507" spans="2:65" s="13" customFormat="1">
      <c r="B507" s="176"/>
      <c r="D507" s="149" t="s">
        <v>1489</v>
      </c>
      <c r="E507" s="177" t="s">
        <v>1</v>
      </c>
      <c r="F507" s="178" t="s">
        <v>4484</v>
      </c>
      <c r="H507" s="179">
        <v>0.95</v>
      </c>
      <c r="I507" s="180"/>
      <c r="L507" s="176"/>
      <c r="M507" s="181"/>
      <c r="T507" s="182"/>
      <c r="AT507" s="177" t="s">
        <v>1489</v>
      </c>
      <c r="AU507" s="177" t="s">
        <v>90</v>
      </c>
      <c r="AV507" s="13" t="s">
        <v>90</v>
      </c>
      <c r="AW507" s="13" t="s">
        <v>36</v>
      </c>
      <c r="AX507" s="13" t="s">
        <v>81</v>
      </c>
      <c r="AY507" s="177" t="s">
        <v>299</v>
      </c>
    </row>
    <row r="508" spans="2:65" s="13" customFormat="1">
      <c r="B508" s="176"/>
      <c r="D508" s="149" t="s">
        <v>1489</v>
      </c>
      <c r="E508" s="177" t="s">
        <v>1</v>
      </c>
      <c r="F508" s="178" t="s">
        <v>4712</v>
      </c>
      <c r="H508" s="179">
        <v>0.95</v>
      </c>
      <c r="I508" s="180"/>
      <c r="L508" s="176"/>
      <c r="M508" s="181"/>
      <c r="T508" s="182"/>
      <c r="AT508" s="177" t="s">
        <v>1489</v>
      </c>
      <c r="AU508" s="177" t="s">
        <v>90</v>
      </c>
      <c r="AV508" s="13" t="s">
        <v>90</v>
      </c>
      <c r="AW508" s="13" t="s">
        <v>36</v>
      </c>
      <c r="AX508" s="13" t="s">
        <v>81</v>
      </c>
      <c r="AY508" s="177" t="s">
        <v>299</v>
      </c>
    </row>
    <row r="509" spans="2:65" s="14" customFormat="1">
      <c r="B509" s="183"/>
      <c r="D509" s="149" t="s">
        <v>1489</v>
      </c>
      <c r="E509" s="184" t="s">
        <v>1</v>
      </c>
      <c r="F509" s="185" t="s">
        <v>1496</v>
      </c>
      <c r="H509" s="186">
        <v>1.9</v>
      </c>
      <c r="I509" s="187"/>
      <c r="L509" s="183"/>
      <c r="M509" s="198"/>
      <c r="N509" s="199"/>
      <c r="O509" s="199"/>
      <c r="P509" s="199"/>
      <c r="Q509" s="199"/>
      <c r="R509" s="199"/>
      <c r="S509" s="199"/>
      <c r="T509" s="200"/>
      <c r="AT509" s="184" t="s">
        <v>1489</v>
      </c>
      <c r="AU509" s="184" t="s">
        <v>90</v>
      </c>
      <c r="AV509" s="14" t="s">
        <v>318</v>
      </c>
      <c r="AW509" s="14" t="s">
        <v>36</v>
      </c>
      <c r="AX509" s="14" t="s">
        <v>88</v>
      </c>
      <c r="AY509" s="184" t="s">
        <v>299</v>
      </c>
    </row>
    <row r="510" spans="2:65" s="1" customFormat="1" ht="6.9" customHeight="1">
      <c r="B510" s="44"/>
      <c r="C510" s="45"/>
      <c r="D510" s="45"/>
      <c r="E510" s="45"/>
      <c r="F510" s="45"/>
      <c r="G510" s="45"/>
      <c r="H510" s="45"/>
      <c r="I510" s="45"/>
      <c r="J510" s="45"/>
      <c r="K510" s="45"/>
      <c r="L510" s="32"/>
    </row>
  </sheetData>
  <sheetProtection algorithmName="SHA-512" hashValue="sECU0ESmKqNr+r2sKgRD3r7BTZUcwWxvEz78Qx4wHCJ6CKS/9GG92AANOXo9x1sHyGn3DpFR4QeDALwaADSkyQ==" saltValue="vkwctWLcJFmWUaswrQRQetQWUAOOgKjPtlLZ7Za2I9YPXNIIe+p0iQ+PkBlUc9VriCT96Fqx356Izna373TWNA==" spinCount="100000" sheet="1" objects="1" scenarios="1" formatColumns="0" formatRows="0" autoFilter="0"/>
  <autoFilter ref="C127:K509" xr:uid="{00000000-0009-0000-0000-000020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46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198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4842</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ROUND(J125,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ROUND((SUM(BE125:BE468)),  2)</f>
        <v>0</v>
      </c>
      <c r="I35" s="96">
        <v>0.21</v>
      </c>
      <c r="J35" s="86">
        <f>ROUND(((SUM(BE125:BE468))*I35),  2)</f>
        <v>0</v>
      </c>
      <c r="L35" s="32"/>
    </row>
    <row r="36" spans="2:12" s="1" customFormat="1" ht="14.4" customHeight="1">
      <c r="B36" s="32"/>
      <c r="E36" s="27" t="s">
        <v>47</v>
      </c>
      <c r="F36" s="86">
        <f>ROUND((SUM(BF125:BF468)),  2)</f>
        <v>0</v>
      </c>
      <c r="I36" s="96">
        <v>0.12</v>
      </c>
      <c r="J36" s="86">
        <f>ROUND(((SUM(BF125:BF468))*I36),  2)</f>
        <v>0</v>
      </c>
      <c r="L36" s="32"/>
    </row>
    <row r="37" spans="2:12" s="1" customFormat="1" ht="14.4" hidden="1" customHeight="1">
      <c r="B37" s="32"/>
      <c r="E37" s="27" t="s">
        <v>48</v>
      </c>
      <c r="F37" s="86">
        <f>ROUND((SUM(BG125:BG468)),  2)</f>
        <v>0</v>
      </c>
      <c r="I37" s="96">
        <v>0.21</v>
      </c>
      <c r="J37" s="86">
        <f>0</f>
        <v>0</v>
      </c>
      <c r="L37" s="32"/>
    </row>
    <row r="38" spans="2:12" s="1" customFormat="1" ht="14.4" hidden="1" customHeight="1">
      <c r="B38" s="32"/>
      <c r="E38" s="27" t="s">
        <v>49</v>
      </c>
      <c r="F38" s="86">
        <f>ROUND((SUM(BH125:BH468)),  2)</f>
        <v>0</v>
      </c>
      <c r="I38" s="96">
        <v>0.12</v>
      </c>
      <c r="J38" s="86">
        <f>0</f>
        <v>0</v>
      </c>
      <c r="L38" s="32"/>
    </row>
    <row r="39" spans="2:12" s="1" customFormat="1" ht="14.4" hidden="1" customHeight="1">
      <c r="B39" s="32"/>
      <c r="E39" s="27" t="s">
        <v>50</v>
      </c>
      <c r="F39" s="86">
        <f>ROUND((SUM(BI125:BI468)),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02.09 - Řad 1-4-1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J125</f>
        <v>0</v>
      </c>
      <c r="L98" s="32"/>
      <c r="AU98" s="17" t="s">
        <v>273</v>
      </c>
    </row>
    <row r="99" spans="2:47" s="8" customFormat="1" ht="24.9" customHeight="1">
      <c r="B99" s="108"/>
      <c r="D99" s="109" t="s">
        <v>1476</v>
      </c>
      <c r="E99" s="110"/>
      <c r="F99" s="110"/>
      <c r="G99" s="110"/>
      <c r="H99" s="110"/>
      <c r="I99" s="110"/>
      <c r="J99" s="111">
        <f>J126</f>
        <v>0</v>
      </c>
      <c r="L99" s="108"/>
    </row>
    <row r="100" spans="2:47" s="9" customFormat="1" ht="19.95" customHeight="1">
      <c r="B100" s="112"/>
      <c r="D100" s="113" t="s">
        <v>1477</v>
      </c>
      <c r="E100" s="114"/>
      <c r="F100" s="114"/>
      <c r="G100" s="114"/>
      <c r="H100" s="114"/>
      <c r="I100" s="114"/>
      <c r="J100" s="115">
        <f>J127</f>
        <v>0</v>
      </c>
      <c r="L100" s="112"/>
    </row>
    <row r="101" spans="2:47" s="9" customFormat="1" ht="19.95" customHeight="1">
      <c r="B101" s="112"/>
      <c r="D101" s="113" t="s">
        <v>1479</v>
      </c>
      <c r="E101" s="114"/>
      <c r="F101" s="114"/>
      <c r="G101" s="114"/>
      <c r="H101" s="114"/>
      <c r="I101" s="114"/>
      <c r="J101" s="115">
        <f>J326</f>
        <v>0</v>
      </c>
      <c r="L101" s="112"/>
    </row>
    <row r="102" spans="2:47" s="9" customFormat="1" ht="19.95" customHeight="1">
      <c r="B102" s="112"/>
      <c r="D102" s="113" t="s">
        <v>2495</v>
      </c>
      <c r="E102" s="114"/>
      <c r="F102" s="114"/>
      <c r="G102" s="114"/>
      <c r="H102" s="114"/>
      <c r="I102" s="114"/>
      <c r="J102" s="115">
        <f>J333</f>
        <v>0</v>
      </c>
      <c r="L102" s="112"/>
    </row>
    <row r="103" spans="2:47" s="9" customFormat="1" ht="19.95" customHeight="1">
      <c r="B103" s="112"/>
      <c r="D103" s="113" t="s">
        <v>1481</v>
      </c>
      <c r="E103" s="114"/>
      <c r="F103" s="114"/>
      <c r="G103" s="114"/>
      <c r="H103" s="114"/>
      <c r="I103" s="114"/>
      <c r="J103" s="115">
        <f>J467</f>
        <v>0</v>
      </c>
      <c r="L103" s="112"/>
    </row>
    <row r="104" spans="2:47" s="1" customFormat="1" ht="21.75" customHeight="1">
      <c r="B104" s="32"/>
      <c r="L104" s="32"/>
    </row>
    <row r="105" spans="2:47" s="1" customFormat="1" ht="6.9" customHeight="1">
      <c r="B105" s="44"/>
      <c r="C105" s="45"/>
      <c r="D105" s="45"/>
      <c r="E105" s="45"/>
      <c r="F105" s="45"/>
      <c r="G105" s="45"/>
      <c r="H105" s="45"/>
      <c r="I105" s="45"/>
      <c r="J105" s="45"/>
      <c r="K105" s="45"/>
      <c r="L105" s="32"/>
    </row>
    <row r="109" spans="2:47" s="1" customFormat="1" ht="6.9" customHeight="1">
      <c r="B109" s="46"/>
      <c r="C109" s="47"/>
      <c r="D109" s="47"/>
      <c r="E109" s="47"/>
      <c r="F109" s="47"/>
      <c r="G109" s="47"/>
      <c r="H109" s="47"/>
      <c r="I109" s="47"/>
      <c r="J109" s="47"/>
      <c r="K109" s="47"/>
      <c r="L109" s="32"/>
    </row>
    <row r="110" spans="2:47" s="1" customFormat="1" ht="24.9" customHeight="1">
      <c r="B110" s="32"/>
      <c r="C110" s="21" t="s">
        <v>284</v>
      </c>
      <c r="L110" s="32"/>
    </row>
    <row r="111" spans="2:47" s="1" customFormat="1" ht="6.9" customHeight="1">
      <c r="B111" s="32"/>
      <c r="L111" s="32"/>
    </row>
    <row r="112" spans="2:47" s="1" customFormat="1" ht="12" customHeight="1">
      <c r="B112" s="32"/>
      <c r="C112" s="27" t="s">
        <v>16</v>
      </c>
      <c r="L112" s="32"/>
    </row>
    <row r="113" spans="2:65" s="1" customFormat="1" ht="16.5" customHeight="1">
      <c r="B113" s="32"/>
      <c r="E113" s="270" t="str">
        <f>E7</f>
        <v>TÁBOR - STOKLASNÁ LHOTA, VODOVOD A KANALIZACE</v>
      </c>
      <c r="F113" s="271"/>
      <c r="G113" s="271"/>
      <c r="H113" s="271"/>
      <c r="L113" s="32"/>
    </row>
    <row r="114" spans="2:65" ht="12" customHeight="1">
      <c r="B114" s="20"/>
      <c r="C114" s="27" t="s">
        <v>264</v>
      </c>
      <c r="L114" s="20"/>
    </row>
    <row r="115" spans="2:65" s="1" customFormat="1" ht="16.5" customHeight="1">
      <c r="B115" s="32"/>
      <c r="E115" s="270" t="s">
        <v>3631</v>
      </c>
      <c r="F115" s="269"/>
      <c r="G115" s="269"/>
      <c r="H115" s="269"/>
      <c r="L115" s="32"/>
    </row>
    <row r="116" spans="2:65" s="1" customFormat="1" ht="12" customHeight="1">
      <c r="B116" s="32"/>
      <c r="C116" s="27" t="s">
        <v>266</v>
      </c>
      <c r="L116" s="32"/>
    </row>
    <row r="117" spans="2:65" s="1" customFormat="1" ht="16.5" customHeight="1">
      <c r="B117" s="32"/>
      <c r="E117" s="247" t="str">
        <f>E11</f>
        <v>02.09 - Řad 1-4-1</v>
      </c>
      <c r="F117" s="269"/>
      <c r="G117" s="269"/>
      <c r="H117" s="269"/>
      <c r="L117" s="32"/>
    </row>
    <row r="118" spans="2:65" s="1" customFormat="1" ht="6.9" customHeight="1">
      <c r="B118" s="32"/>
      <c r="L118" s="32"/>
    </row>
    <row r="119" spans="2:65" s="1" customFormat="1" ht="12" customHeight="1">
      <c r="B119" s="32"/>
      <c r="C119" s="27" t="s">
        <v>20</v>
      </c>
      <c r="F119" s="25" t="str">
        <f>F14</f>
        <v>Stoklasná Lhota</v>
      </c>
      <c r="I119" s="27" t="s">
        <v>22</v>
      </c>
      <c r="J119" s="52" t="str">
        <f>IF(J14="","",J14)</f>
        <v>28. 4. 2025</v>
      </c>
      <c r="L119" s="32"/>
    </row>
    <row r="120" spans="2:65" s="1" customFormat="1" ht="6.9" customHeight="1">
      <c r="B120" s="32"/>
      <c r="L120" s="32"/>
    </row>
    <row r="121" spans="2:65" s="1" customFormat="1" ht="25.65" customHeight="1">
      <c r="B121" s="32"/>
      <c r="C121" s="27" t="s">
        <v>24</v>
      </c>
      <c r="F121" s="25" t="str">
        <f>E17</f>
        <v>Vodárenská společnost Táborsko s.r.o.</v>
      </c>
      <c r="I121" s="27" t="s">
        <v>32</v>
      </c>
      <c r="J121" s="30" t="str">
        <f>E23</f>
        <v>Aquaprocon s.r.o., Divize Praha</v>
      </c>
      <c r="L121" s="32"/>
    </row>
    <row r="122" spans="2:65" s="1" customFormat="1" ht="15.15" customHeight="1">
      <c r="B122" s="32"/>
      <c r="C122" s="27" t="s">
        <v>30</v>
      </c>
      <c r="F122" s="25" t="str">
        <f>IF(E20="","",E20)</f>
        <v>Vyplň údaj</v>
      </c>
      <c r="I122" s="27" t="s">
        <v>37</v>
      </c>
      <c r="J122" s="30" t="str">
        <f>E26</f>
        <v>Jaroslav Pelnář</v>
      </c>
      <c r="L122" s="32"/>
    </row>
    <row r="123" spans="2:65" s="1" customFormat="1" ht="10.35" customHeight="1">
      <c r="B123" s="32"/>
      <c r="L123" s="32"/>
    </row>
    <row r="124" spans="2:65" s="10" customFormat="1" ht="29.25" customHeight="1">
      <c r="B124" s="116"/>
      <c r="C124" s="117" t="s">
        <v>285</v>
      </c>
      <c r="D124" s="118" t="s">
        <v>66</v>
      </c>
      <c r="E124" s="118" t="s">
        <v>62</v>
      </c>
      <c r="F124" s="118" t="s">
        <v>63</v>
      </c>
      <c r="G124" s="118" t="s">
        <v>286</v>
      </c>
      <c r="H124" s="118" t="s">
        <v>287</v>
      </c>
      <c r="I124" s="118" t="s">
        <v>288</v>
      </c>
      <c r="J124" s="118" t="s">
        <v>271</v>
      </c>
      <c r="K124" s="119" t="s">
        <v>289</v>
      </c>
      <c r="L124" s="116"/>
      <c r="M124" s="59" t="s">
        <v>1</v>
      </c>
      <c r="N124" s="60" t="s">
        <v>45</v>
      </c>
      <c r="O124" s="60" t="s">
        <v>290</v>
      </c>
      <c r="P124" s="60" t="s">
        <v>291</v>
      </c>
      <c r="Q124" s="60" t="s">
        <v>292</v>
      </c>
      <c r="R124" s="60" t="s">
        <v>293</v>
      </c>
      <c r="S124" s="60" t="s">
        <v>294</v>
      </c>
      <c r="T124" s="61" t="s">
        <v>295</v>
      </c>
    </row>
    <row r="125" spans="2:65" s="1" customFormat="1" ht="22.95" customHeight="1">
      <c r="B125" s="32"/>
      <c r="C125" s="64" t="s">
        <v>296</v>
      </c>
      <c r="J125" s="120">
        <f>BK125</f>
        <v>0</v>
      </c>
      <c r="L125" s="32"/>
      <c r="M125" s="62"/>
      <c r="N125" s="53"/>
      <c r="O125" s="53"/>
      <c r="P125" s="121">
        <f>P126</f>
        <v>0</v>
      </c>
      <c r="Q125" s="53"/>
      <c r="R125" s="121">
        <f>R126</f>
        <v>29.680704500000001</v>
      </c>
      <c r="S125" s="53"/>
      <c r="T125" s="122">
        <f>T126</f>
        <v>0</v>
      </c>
      <c r="AT125" s="17" t="s">
        <v>80</v>
      </c>
      <c r="AU125" s="17" t="s">
        <v>273</v>
      </c>
      <c r="BK125" s="123">
        <f>BK126</f>
        <v>0</v>
      </c>
    </row>
    <row r="126" spans="2:65" s="11" customFormat="1" ht="25.95" customHeight="1">
      <c r="B126" s="124"/>
      <c r="D126" s="125" t="s">
        <v>80</v>
      </c>
      <c r="E126" s="126" t="s">
        <v>1482</v>
      </c>
      <c r="F126" s="126" t="s">
        <v>1483</v>
      </c>
      <c r="I126" s="127"/>
      <c r="J126" s="128">
        <f>BK126</f>
        <v>0</v>
      </c>
      <c r="L126" s="124"/>
      <c r="M126" s="129"/>
      <c r="P126" s="130">
        <f>P127+P326+P333+P467</f>
        <v>0</v>
      </c>
      <c r="R126" s="130">
        <f>R127+R326+R333+R467</f>
        <v>29.680704500000001</v>
      </c>
      <c r="T126" s="131">
        <f>T127+T326+T333+T467</f>
        <v>0</v>
      </c>
      <c r="AR126" s="125" t="s">
        <v>88</v>
      </c>
      <c r="AT126" s="132" t="s">
        <v>80</v>
      </c>
      <c r="AU126" s="132" t="s">
        <v>81</v>
      </c>
      <c r="AY126" s="125" t="s">
        <v>299</v>
      </c>
      <c r="BK126" s="133">
        <f>BK127+BK326+BK333+BK467</f>
        <v>0</v>
      </c>
    </row>
    <row r="127" spans="2:65" s="11" customFormat="1" ht="22.95" customHeight="1">
      <c r="B127" s="124"/>
      <c r="D127" s="125" t="s">
        <v>80</v>
      </c>
      <c r="E127" s="134" t="s">
        <v>88</v>
      </c>
      <c r="F127" s="134" t="s">
        <v>1448</v>
      </c>
      <c r="I127" s="127"/>
      <c r="J127" s="135">
        <f>BK127</f>
        <v>0</v>
      </c>
      <c r="L127" s="124"/>
      <c r="M127" s="129"/>
      <c r="P127" s="130">
        <f>SUM(P128:P325)</f>
        <v>0</v>
      </c>
      <c r="R127" s="130">
        <f>SUM(R128:R325)</f>
        <v>28.80564146</v>
      </c>
      <c r="T127" s="131">
        <f>SUM(T128:T325)</f>
        <v>0</v>
      </c>
      <c r="AR127" s="125" t="s">
        <v>88</v>
      </c>
      <c r="AT127" s="132" t="s">
        <v>80</v>
      </c>
      <c r="AU127" s="132" t="s">
        <v>88</v>
      </c>
      <c r="AY127" s="125" t="s">
        <v>299</v>
      </c>
      <c r="BK127" s="133">
        <f>SUM(BK128:BK325)</f>
        <v>0</v>
      </c>
    </row>
    <row r="128" spans="2:65" s="1" customFormat="1" ht="24.15" customHeight="1">
      <c r="B128" s="32"/>
      <c r="C128" s="136" t="s">
        <v>88</v>
      </c>
      <c r="D128" s="136" t="s">
        <v>302</v>
      </c>
      <c r="E128" s="137" t="s">
        <v>1484</v>
      </c>
      <c r="F128" s="138" t="s">
        <v>1485</v>
      </c>
      <c r="G128" s="139" t="s">
        <v>1486</v>
      </c>
      <c r="H128" s="140">
        <v>56</v>
      </c>
      <c r="I128" s="141"/>
      <c r="J128" s="142">
        <f>ROUND(I128*H128,2)</f>
        <v>0</v>
      </c>
      <c r="K128" s="138" t="s">
        <v>3585</v>
      </c>
      <c r="L128" s="32"/>
      <c r="M128" s="143" t="s">
        <v>1</v>
      </c>
      <c r="N128" s="144" t="s">
        <v>46</v>
      </c>
      <c r="P128" s="145">
        <f>O128*H128</f>
        <v>0</v>
      </c>
      <c r="Q128" s="145">
        <v>3.0000000000000001E-5</v>
      </c>
      <c r="R128" s="145">
        <f>Q128*H128</f>
        <v>1.6800000000000001E-3</v>
      </c>
      <c r="S128" s="145">
        <v>0</v>
      </c>
      <c r="T128" s="146">
        <f>S128*H128</f>
        <v>0</v>
      </c>
      <c r="AR128" s="147" t="s">
        <v>318</v>
      </c>
      <c r="AT128" s="147" t="s">
        <v>302</v>
      </c>
      <c r="AU128" s="147" t="s">
        <v>90</v>
      </c>
      <c r="AY128" s="17" t="s">
        <v>299</v>
      </c>
      <c r="BE128" s="148">
        <f>IF(N128="základní",J128,0)</f>
        <v>0</v>
      </c>
      <c r="BF128" s="148">
        <f>IF(N128="snížená",J128,0)</f>
        <v>0</v>
      </c>
      <c r="BG128" s="148">
        <f>IF(N128="zákl. přenesená",J128,0)</f>
        <v>0</v>
      </c>
      <c r="BH128" s="148">
        <f>IF(N128="sníž. přenesená",J128,0)</f>
        <v>0</v>
      </c>
      <c r="BI128" s="148">
        <f>IF(N128="nulová",J128,0)</f>
        <v>0</v>
      </c>
      <c r="BJ128" s="17" t="s">
        <v>88</v>
      </c>
      <c r="BK128" s="148">
        <f>ROUND(I128*H128,2)</f>
        <v>0</v>
      </c>
      <c r="BL128" s="17" t="s">
        <v>318</v>
      </c>
      <c r="BM128" s="147" t="s">
        <v>4843</v>
      </c>
    </row>
    <row r="129" spans="2:65" s="1" customFormat="1" ht="19.2">
      <c r="B129" s="32"/>
      <c r="D129" s="149" t="s">
        <v>308</v>
      </c>
      <c r="F129" s="150" t="s">
        <v>3889</v>
      </c>
      <c r="I129" s="151"/>
      <c r="L129" s="32"/>
      <c r="M129" s="152"/>
      <c r="T129" s="56"/>
      <c r="AT129" s="17" t="s">
        <v>308</v>
      </c>
      <c r="AU129" s="17" t="s">
        <v>90</v>
      </c>
    </row>
    <row r="130" spans="2:65" s="12" customFormat="1">
      <c r="B130" s="170"/>
      <c r="D130" s="149" t="s">
        <v>1489</v>
      </c>
      <c r="E130" s="171" t="s">
        <v>1</v>
      </c>
      <c r="F130" s="172" t="s">
        <v>3890</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4844</v>
      </c>
      <c r="H131" s="179">
        <v>42.38</v>
      </c>
      <c r="I131" s="180"/>
      <c r="L131" s="176"/>
      <c r="M131" s="181"/>
      <c r="T131" s="182"/>
      <c r="AT131" s="177" t="s">
        <v>1489</v>
      </c>
      <c r="AU131" s="177" t="s">
        <v>90</v>
      </c>
      <c r="AV131" s="13" t="s">
        <v>90</v>
      </c>
      <c r="AW131" s="13" t="s">
        <v>36</v>
      </c>
      <c r="AX131" s="13" t="s">
        <v>81</v>
      </c>
      <c r="AY131" s="177" t="s">
        <v>299</v>
      </c>
    </row>
    <row r="132" spans="2:65" s="13" customFormat="1">
      <c r="B132" s="176"/>
      <c r="D132" s="149" t="s">
        <v>1489</v>
      </c>
      <c r="E132" s="177" t="s">
        <v>1</v>
      </c>
      <c r="F132" s="178" t="s">
        <v>4845</v>
      </c>
      <c r="H132" s="179">
        <v>1.6950000000000001</v>
      </c>
      <c r="I132" s="180"/>
      <c r="L132" s="176"/>
      <c r="M132" s="181"/>
      <c r="T132" s="182"/>
      <c r="AT132" s="177" t="s">
        <v>1489</v>
      </c>
      <c r="AU132" s="177" t="s">
        <v>90</v>
      </c>
      <c r="AV132" s="13" t="s">
        <v>90</v>
      </c>
      <c r="AW132" s="13" t="s">
        <v>36</v>
      </c>
      <c r="AX132" s="13" t="s">
        <v>81</v>
      </c>
      <c r="AY132" s="177" t="s">
        <v>299</v>
      </c>
    </row>
    <row r="133" spans="2:65" s="12" customFormat="1">
      <c r="B133" s="170"/>
      <c r="D133" s="149" t="s">
        <v>1489</v>
      </c>
      <c r="E133" s="171" t="s">
        <v>1</v>
      </c>
      <c r="F133" s="172" t="s">
        <v>4846</v>
      </c>
      <c r="H133" s="171" t="s">
        <v>1</v>
      </c>
      <c r="I133" s="173"/>
      <c r="L133" s="170"/>
      <c r="M133" s="174"/>
      <c r="T133" s="175"/>
      <c r="AT133" s="171" t="s">
        <v>1489</v>
      </c>
      <c r="AU133" s="171" t="s">
        <v>90</v>
      </c>
      <c r="AV133" s="12" t="s">
        <v>88</v>
      </c>
      <c r="AW133" s="12" t="s">
        <v>36</v>
      </c>
      <c r="AX133" s="12" t="s">
        <v>81</v>
      </c>
      <c r="AY133" s="171" t="s">
        <v>299</v>
      </c>
    </row>
    <row r="134" spans="2:65" s="15" customFormat="1">
      <c r="B134" s="190"/>
      <c r="D134" s="149" t="s">
        <v>1489</v>
      </c>
      <c r="E134" s="191" t="s">
        <v>1</v>
      </c>
      <c r="F134" s="192" t="s">
        <v>1549</v>
      </c>
      <c r="H134" s="193">
        <v>44.075000000000003</v>
      </c>
      <c r="I134" s="194"/>
      <c r="L134" s="190"/>
      <c r="M134" s="195"/>
      <c r="T134" s="196"/>
      <c r="AT134" s="191" t="s">
        <v>1489</v>
      </c>
      <c r="AU134" s="191" t="s">
        <v>90</v>
      </c>
      <c r="AV134" s="15" t="s">
        <v>298</v>
      </c>
      <c r="AW134" s="15" t="s">
        <v>36</v>
      </c>
      <c r="AX134" s="15" t="s">
        <v>81</v>
      </c>
      <c r="AY134" s="191" t="s">
        <v>299</v>
      </c>
    </row>
    <row r="135" spans="2:65" s="13" customFormat="1">
      <c r="B135" s="176"/>
      <c r="D135" s="149" t="s">
        <v>1489</v>
      </c>
      <c r="E135" s="177" t="s">
        <v>1</v>
      </c>
      <c r="F135" s="178" t="s">
        <v>4847</v>
      </c>
      <c r="H135" s="179">
        <v>56</v>
      </c>
      <c r="I135" s="180"/>
      <c r="L135" s="176"/>
      <c r="M135" s="181"/>
      <c r="T135" s="182"/>
      <c r="AT135" s="177" t="s">
        <v>1489</v>
      </c>
      <c r="AU135" s="177" t="s">
        <v>90</v>
      </c>
      <c r="AV135" s="13" t="s">
        <v>90</v>
      </c>
      <c r="AW135" s="13" t="s">
        <v>36</v>
      </c>
      <c r="AX135" s="13" t="s">
        <v>81</v>
      </c>
      <c r="AY135" s="177" t="s">
        <v>299</v>
      </c>
    </row>
    <row r="136" spans="2:65" s="15" customFormat="1">
      <c r="B136" s="190"/>
      <c r="D136" s="149" t="s">
        <v>1489</v>
      </c>
      <c r="E136" s="191" t="s">
        <v>1</v>
      </c>
      <c r="F136" s="192" t="s">
        <v>1549</v>
      </c>
      <c r="H136" s="193">
        <v>56</v>
      </c>
      <c r="I136" s="194"/>
      <c r="L136" s="190"/>
      <c r="M136" s="195"/>
      <c r="T136" s="196"/>
      <c r="AT136" s="191" t="s">
        <v>1489</v>
      </c>
      <c r="AU136" s="191" t="s">
        <v>90</v>
      </c>
      <c r="AV136" s="15" t="s">
        <v>298</v>
      </c>
      <c r="AW136" s="15" t="s">
        <v>36</v>
      </c>
      <c r="AX136" s="15" t="s">
        <v>88</v>
      </c>
      <c r="AY136" s="191" t="s">
        <v>299</v>
      </c>
    </row>
    <row r="137" spans="2:65" s="1" customFormat="1" ht="24.15" customHeight="1">
      <c r="B137" s="32"/>
      <c r="C137" s="136" t="s">
        <v>90</v>
      </c>
      <c r="D137" s="136" t="s">
        <v>302</v>
      </c>
      <c r="E137" s="137" t="s">
        <v>1497</v>
      </c>
      <c r="F137" s="138" t="s">
        <v>1498</v>
      </c>
      <c r="G137" s="139" t="s">
        <v>1499</v>
      </c>
      <c r="H137" s="140">
        <v>14</v>
      </c>
      <c r="I137" s="141"/>
      <c r="J137" s="142">
        <f>ROUND(I137*H137,2)</f>
        <v>0</v>
      </c>
      <c r="K137" s="138" t="s">
        <v>3585</v>
      </c>
      <c r="L137" s="32"/>
      <c r="M137" s="143" t="s">
        <v>1</v>
      </c>
      <c r="N137" s="144" t="s">
        <v>46</v>
      </c>
      <c r="P137" s="145">
        <f>O137*H137</f>
        <v>0</v>
      </c>
      <c r="Q137" s="145">
        <v>0</v>
      </c>
      <c r="R137" s="145">
        <f>Q137*H137</f>
        <v>0</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4848</v>
      </c>
    </row>
    <row r="138" spans="2:65" s="12" customFormat="1">
      <c r="B138" s="170"/>
      <c r="D138" s="149" t="s">
        <v>1489</v>
      </c>
      <c r="E138" s="171" t="s">
        <v>1</v>
      </c>
      <c r="F138" s="172" t="s">
        <v>3890</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4844</v>
      </c>
      <c r="H139" s="179">
        <v>42.38</v>
      </c>
      <c r="I139" s="180"/>
      <c r="L139" s="176"/>
      <c r="M139" s="181"/>
      <c r="T139" s="182"/>
      <c r="AT139" s="177" t="s">
        <v>1489</v>
      </c>
      <c r="AU139" s="177" t="s">
        <v>90</v>
      </c>
      <c r="AV139" s="13" t="s">
        <v>90</v>
      </c>
      <c r="AW139" s="13" t="s">
        <v>36</v>
      </c>
      <c r="AX139" s="13" t="s">
        <v>81</v>
      </c>
      <c r="AY139" s="177" t="s">
        <v>299</v>
      </c>
    </row>
    <row r="140" spans="2:65" s="13" customFormat="1">
      <c r="B140" s="176"/>
      <c r="D140" s="149" t="s">
        <v>1489</v>
      </c>
      <c r="E140" s="177" t="s">
        <v>1</v>
      </c>
      <c r="F140" s="178" t="s">
        <v>4845</v>
      </c>
      <c r="H140" s="179">
        <v>1.6950000000000001</v>
      </c>
      <c r="I140" s="180"/>
      <c r="L140" s="176"/>
      <c r="M140" s="181"/>
      <c r="T140" s="182"/>
      <c r="AT140" s="177" t="s">
        <v>1489</v>
      </c>
      <c r="AU140" s="177" t="s">
        <v>90</v>
      </c>
      <c r="AV140" s="13" t="s">
        <v>90</v>
      </c>
      <c r="AW140" s="13" t="s">
        <v>36</v>
      </c>
      <c r="AX140" s="13" t="s">
        <v>81</v>
      </c>
      <c r="AY140" s="177" t="s">
        <v>299</v>
      </c>
    </row>
    <row r="141" spans="2:65" s="15" customFormat="1">
      <c r="B141" s="190"/>
      <c r="D141" s="149" t="s">
        <v>1489</v>
      </c>
      <c r="E141" s="191" t="s">
        <v>1</v>
      </c>
      <c r="F141" s="192" t="s">
        <v>1549</v>
      </c>
      <c r="H141" s="193">
        <v>44.075000000000003</v>
      </c>
      <c r="I141" s="194"/>
      <c r="L141" s="190"/>
      <c r="M141" s="195"/>
      <c r="T141" s="196"/>
      <c r="AT141" s="191" t="s">
        <v>1489</v>
      </c>
      <c r="AU141" s="191" t="s">
        <v>90</v>
      </c>
      <c r="AV141" s="15" t="s">
        <v>298</v>
      </c>
      <c r="AW141" s="15" t="s">
        <v>36</v>
      </c>
      <c r="AX141" s="15" t="s">
        <v>81</v>
      </c>
      <c r="AY141" s="191" t="s">
        <v>299</v>
      </c>
    </row>
    <row r="142" spans="2:65" s="13" customFormat="1">
      <c r="B142" s="176"/>
      <c r="D142" s="149" t="s">
        <v>1489</v>
      </c>
      <c r="E142" s="177" t="s">
        <v>1</v>
      </c>
      <c r="F142" s="178" t="s">
        <v>4849</v>
      </c>
      <c r="H142" s="179">
        <v>14</v>
      </c>
      <c r="I142" s="180"/>
      <c r="L142" s="176"/>
      <c r="M142" s="181"/>
      <c r="T142" s="182"/>
      <c r="AT142" s="177" t="s">
        <v>1489</v>
      </c>
      <c r="AU142" s="177" t="s">
        <v>90</v>
      </c>
      <c r="AV142" s="13" t="s">
        <v>90</v>
      </c>
      <c r="AW142" s="13" t="s">
        <v>36</v>
      </c>
      <c r="AX142" s="13" t="s">
        <v>88</v>
      </c>
      <c r="AY142" s="177" t="s">
        <v>299</v>
      </c>
    </row>
    <row r="143" spans="2:65" s="1" customFormat="1" ht="24.15" customHeight="1">
      <c r="B143" s="32"/>
      <c r="C143" s="136" t="s">
        <v>298</v>
      </c>
      <c r="D143" s="136" t="s">
        <v>302</v>
      </c>
      <c r="E143" s="137" t="s">
        <v>2004</v>
      </c>
      <c r="F143" s="138" t="s">
        <v>2005</v>
      </c>
      <c r="G143" s="139" t="s">
        <v>647</v>
      </c>
      <c r="H143" s="140">
        <v>0.95</v>
      </c>
      <c r="I143" s="141"/>
      <c r="J143" s="142">
        <f>ROUND(I143*H143,2)</f>
        <v>0</v>
      </c>
      <c r="K143" s="138" t="s">
        <v>3585</v>
      </c>
      <c r="L143" s="32"/>
      <c r="M143" s="143" t="s">
        <v>1</v>
      </c>
      <c r="N143" s="144" t="s">
        <v>46</v>
      </c>
      <c r="P143" s="145">
        <f>O143*H143</f>
        <v>0</v>
      </c>
      <c r="Q143" s="145">
        <v>1.068E-2</v>
      </c>
      <c r="R143" s="145">
        <f>Q143*H143</f>
        <v>1.0146000000000001E-2</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4850</v>
      </c>
    </row>
    <row r="144" spans="2:65" s="12" customFormat="1">
      <c r="B144" s="170"/>
      <c r="D144" s="149" t="s">
        <v>1489</v>
      </c>
      <c r="E144" s="171" t="s">
        <v>1</v>
      </c>
      <c r="F144" s="172" t="s">
        <v>4851</v>
      </c>
      <c r="H144" s="171" t="s">
        <v>1</v>
      </c>
      <c r="I144" s="173"/>
      <c r="L144" s="170"/>
      <c r="M144" s="174"/>
      <c r="T144" s="175"/>
      <c r="AT144" s="171" t="s">
        <v>1489</v>
      </c>
      <c r="AU144" s="171" t="s">
        <v>90</v>
      </c>
      <c r="AV144" s="12" t="s">
        <v>88</v>
      </c>
      <c r="AW144" s="12" t="s">
        <v>36</v>
      </c>
      <c r="AX144" s="12" t="s">
        <v>81</v>
      </c>
      <c r="AY144" s="171" t="s">
        <v>299</v>
      </c>
    </row>
    <row r="145" spans="2:65" s="13" customFormat="1">
      <c r="B145" s="176"/>
      <c r="D145" s="149" t="s">
        <v>1489</v>
      </c>
      <c r="E145" s="177" t="s">
        <v>1</v>
      </c>
      <c r="F145" s="178" t="s">
        <v>4212</v>
      </c>
      <c r="H145" s="179">
        <v>0.95</v>
      </c>
      <c r="I145" s="180"/>
      <c r="L145" s="176"/>
      <c r="M145" s="181"/>
      <c r="T145" s="182"/>
      <c r="AT145" s="177" t="s">
        <v>1489</v>
      </c>
      <c r="AU145" s="177" t="s">
        <v>90</v>
      </c>
      <c r="AV145" s="13" t="s">
        <v>90</v>
      </c>
      <c r="AW145" s="13" t="s">
        <v>36</v>
      </c>
      <c r="AX145" s="13" t="s">
        <v>81</v>
      </c>
      <c r="AY145" s="177" t="s">
        <v>299</v>
      </c>
    </row>
    <row r="146" spans="2:65" s="14" customFormat="1">
      <c r="B146" s="183"/>
      <c r="D146" s="149" t="s">
        <v>1489</v>
      </c>
      <c r="E146" s="184" t="s">
        <v>1</v>
      </c>
      <c r="F146" s="185" t="s">
        <v>1496</v>
      </c>
      <c r="H146" s="186">
        <v>0.95</v>
      </c>
      <c r="I146" s="187"/>
      <c r="L146" s="183"/>
      <c r="M146" s="188"/>
      <c r="T146" s="189"/>
      <c r="AT146" s="184" t="s">
        <v>1489</v>
      </c>
      <c r="AU146" s="184" t="s">
        <v>90</v>
      </c>
      <c r="AV146" s="14" t="s">
        <v>318</v>
      </c>
      <c r="AW146" s="14" t="s">
        <v>36</v>
      </c>
      <c r="AX146" s="14" t="s">
        <v>88</v>
      </c>
      <c r="AY146" s="184" t="s">
        <v>299</v>
      </c>
    </row>
    <row r="147" spans="2:65" s="1" customFormat="1" ht="24.15" customHeight="1">
      <c r="B147" s="32"/>
      <c r="C147" s="136" t="s">
        <v>318</v>
      </c>
      <c r="D147" s="136" t="s">
        <v>302</v>
      </c>
      <c r="E147" s="137" t="s">
        <v>1502</v>
      </c>
      <c r="F147" s="138" t="s">
        <v>3897</v>
      </c>
      <c r="G147" s="139" t="s">
        <v>647</v>
      </c>
      <c r="H147" s="140">
        <v>0.95</v>
      </c>
      <c r="I147" s="141"/>
      <c r="J147" s="142">
        <f>ROUND(I147*H147,2)</f>
        <v>0</v>
      </c>
      <c r="K147" s="138" t="s">
        <v>3585</v>
      </c>
      <c r="L147" s="32"/>
      <c r="M147" s="143" t="s">
        <v>1</v>
      </c>
      <c r="N147" s="144" t="s">
        <v>46</v>
      </c>
      <c r="P147" s="145">
        <f>O147*H147</f>
        <v>0</v>
      </c>
      <c r="Q147" s="145">
        <v>1.269E-2</v>
      </c>
      <c r="R147" s="145">
        <f>Q147*H147</f>
        <v>1.2055499999999999E-2</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4852</v>
      </c>
    </row>
    <row r="148" spans="2:65" s="12" customFormat="1">
      <c r="B148" s="170"/>
      <c r="D148" s="149" t="s">
        <v>1489</v>
      </c>
      <c r="E148" s="171" t="s">
        <v>1</v>
      </c>
      <c r="F148" s="172" t="s">
        <v>4851</v>
      </c>
      <c r="H148" s="171" t="s">
        <v>1</v>
      </c>
      <c r="I148" s="173"/>
      <c r="L148" s="170"/>
      <c r="M148" s="174"/>
      <c r="T148" s="175"/>
      <c r="AT148" s="171" t="s">
        <v>1489</v>
      </c>
      <c r="AU148" s="171" t="s">
        <v>90</v>
      </c>
      <c r="AV148" s="12" t="s">
        <v>88</v>
      </c>
      <c r="AW148" s="12" t="s">
        <v>36</v>
      </c>
      <c r="AX148" s="12" t="s">
        <v>81</v>
      </c>
      <c r="AY148" s="171" t="s">
        <v>299</v>
      </c>
    </row>
    <row r="149" spans="2:65" s="13" customFormat="1">
      <c r="B149" s="176"/>
      <c r="D149" s="149" t="s">
        <v>1489</v>
      </c>
      <c r="E149" s="177" t="s">
        <v>1</v>
      </c>
      <c r="F149" s="178" t="s">
        <v>4212</v>
      </c>
      <c r="H149" s="179">
        <v>0.95</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0.95</v>
      </c>
      <c r="I150" s="187"/>
      <c r="L150" s="183"/>
      <c r="M150" s="188"/>
      <c r="T150" s="189"/>
      <c r="AT150" s="184" t="s">
        <v>1489</v>
      </c>
      <c r="AU150" s="184" t="s">
        <v>90</v>
      </c>
      <c r="AV150" s="14" t="s">
        <v>318</v>
      </c>
      <c r="AW150" s="14" t="s">
        <v>36</v>
      </c>
      <c r="AX150" s="14" t="s">
        <v>88</v>
      </c>
      <c r="AY150" s="184" t="s">
        <v>299</v>
      </c>
    </row>
    <row r="151" spans="2:65" s="1" customFormat="1" ht="24.15" customHeight="1">
      <c r="B151" s="32"/>
      <c r="C151" s="136" t="s">
        <v>323</v>
      </c>
      <c r="D151" s="136" t="s">
        <v>302</v>
      </c>
      <c r="E151" s="137" t="s">
        <v>2013</v>
      </c>
      <c r="F151" s="138" t="s">
        <v>2014</v>
      </c>
      <c r="G151" s="139" t="s">
        <v>375</v>
      </c>
      <c r="H151" s="140">
        <v>11.875</v>
      </c>
      <c r="I151" s="141"/>
      <c r="J151" s="142">
        <f>ROUND(I151*H151,2)</f>
        <v>0</v>
      </c>
      <c r="K151" s="138" t="s">
        <v>3585</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4853</v>
      </c>
    </row>
    <row r="152" spans="2:65" s="12" customFormat="1">
      <c r="B152" s="170"/>
      <c r="D152" s="149" t="s">
        <v>1489</v>
      </c>
      <c r="E152" s="171" t="s">
        <v>1</v>
      </c>
      <c r="F152" s="172" t="s">
        <v>4851</v>
      </c>
      <c r="H152" s="171" t="s">
        <v>1</v>
      </c>
      <c r="I152" s="173"/>
      <c r="L152" s="170"/>
      <c r="M152" s="174"/>
      <c r="T152" s="175"/>
      <c r="AT152" s="171" t="s">
        <v>1489</v>
      </c>
      <c r="AU152" s="171" t="s">
        <v>90</v>
      </c>
      <c r="AV152" s="12" t="s">
        <v>88</v>
      </c>
      <c r="AW152" s="12" t="s">
        <v>36</v>
      </c>
      <c r="AX152" s="12" t="s">
        <v>81</v>
      </c>
      <c r="AY152" s="171" t="s">
        <v>299</v>
      </c>
    </row>
    <row r="153" spans="2:65" s="12" customFormat="1">
      <c r="B153" s="170"/>
      <c r="D153" s="149" t="s">
        <v>1489</v>
      </c>
      <c r="E153" s="171" t="s">
        <v>1</v>
      </c>
      <c r="F153" s="172" t="s">
        <v>4338</v>
      </c>
      <c r="H153" s="171" t="s">
        <v>1</v>
      </c>
      <c r="I153" s="173"/>
      <c r="L153" s="170"/>
      <c r="M153" s="174"/>
      <c r="T153" s="175"/>
      <c r="AT153" s="171" t="s">
        <v>1489</v>
      </c>
      <c r="AU153" s="171" t="s">
        <v>90</v>
      </c>
      <c r="AV153" s="12" t="s">
        <v>88</v>
      </c>
      <c r="AW153" s="12" t="s">
        <v>36</v>
      </c>
      <c r="AX153" s="12" t="s">
        <v>81</v>
      </c>
      <c r="AY153" s="171" t="s">
        <v>299</v>
      </c>
    </row>
    <row r="154" spans="2:65" s="12" customFormat="1">
      <c r="B154" s="170"/>
      <c r="D154" s="149" t="s">
        <v>1489</v>
      </c>
      <c r="E154" s="171" t="s">
        <v>1</v>
      </c>
      <c r="F154" s="172" t="s">
        <v>3917</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E155" s="177" t="s">
        <v>1</v>
      </c>
      <c r="F155" s="178" t="s">
        <v>4854</v>
      </c>
      <c r="H155" s="179">
        <v>11.875</v>
      </c>
      <c r="I155" s="180"/>
      <c r="L155" s="176"/>
      <c r="M155" s="181"/>
      <c r="T155" s="182"/>
      <c r="AT155" s="177" t="s">
        <v>1489</v>
      </c>
      <c r="AU155" s="177" t="s">
        <v>90</v>
      </c>
      <c r="AV155" s="13" t="s">
        <v>90</v>
      </c>
      <c r="AW155" s="13" t="s">
        <v>36</v>
      </c>
      <c r="AX155" s="13" t="s">
        <v>81</v>
      </c>
      <c r="AY155" s="177" t="s">
        <v>299</v>
      </c>
    </row>
    <row r="156" spans="2:65" s="14" customFormat="1">
      <c r="B156" s="183"/>
      <c r="D156" s="149" t="s">
        <v>1489</v>
      </c>
      <c r="E156" s="184" t="s">
        <v>1</v>
      </c>
      <c r="F156" s="185" t="s">
        <v>1496</v>
      </c>
      <c r="H156" s="186">
        <v>11.875</v>
      </c>
      <c r="I156" s="187"/>
      <c r="L156" s="183"/>
      <c r="M156" s="188"/>
      <c r="T156" s="189"/>
      <c r="AT156" s="184" t="s">
        <v>1489</v>
      </c>
      <c r="AU156" s="184" t="s">
        <v>90</v>
      </c>
      <c r="AV156" s="14" t="s">
        <v>318</v>
      </c>
      <c r="AW156" s="14" t="s">
        <v>36</v>
      </c>
      <c r="AX156" s="14" t="s">
        <v>88</v>
      </c>
      <c r="AY156" s="184" t="s">
        <v>299</v>
      </c>
    </row>
    <row r="157" spans="2:65" s="1" customFormat="1" ht="24.15" customHeight="1">
      <c r="B157" s="32"/>
      <c r="C157" s="136" t="s">
        <v>328</v>
      </c>
      <c r="D157" s="136" t="s">
        <v>302</v>
      </c>
      <c r="E157" s="137" t="s">
        <v>3904</v>
      </c>
      <c r="F157" s="138" t="s">
        <v>1572</v>
      </c>
      <c r="G157" s="139" t="s">
        <v>1520</v>
      </c>
      <c r="H157" s="140">
        <v>8.3130000000000006</v>
      </c>
      <c r="I157" s="141"/>
      <c r="J157" s="142">
        <f>ROUND(I157*H157,2)</f>
        <v>0</v>
      </c>
      <c r="K157" s="138" t="s">
        <v>3585</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4855</v>
      </c>
    </row>
    <row r="158" spans="2:65" s="12" customFormat="1">
      <c r="B158" s="170"/>
      <c r="D158" s="149" t="s">
        <v>1489</v>
      </c>
      <c r="E158" s="171" t="s">
        <v>1</v>
      </c>
      <c r="F158" s="172" t="s">
        <v>4851</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E159" s="177" t="s">
        <v>1</v>
      </c>
      <c r="F159" s="178" t="s">
        <v>4856</v>
      </c>
      <c r="H159" s="179">
        <v>8.3130000000000006</v>
      </c>
      <c r="I159" s="180"/>
      <c r="L159" s="176"/>
      <c r="M159" s="181"/>
      <c r="T159" s="182"/>
      <c r="AT159" s="177" t="s">
        <v>1489</v>
      </c>
      <c r="AU159" s="177" t="s">
        <v>90</v>
      </c>
      <c r="AV159" s="13" t="s">
        <v>90</v>
      </c>
      <c r="AW159" s="13" t="s">
        <v>36</v>
      </c>
      <c r="AX159" s="13" t="s">
        <v>81</v>
      </c>
      <c r="AY159" s="177" t="s">
        <v>299</v>
      </c>
    </row>
    <row r="160" spans="2:65" s="14" customFormat="1">
      <c r="B160" s="183"/>
      <c r="D160" s="149" t="s">
        <v>1489</v>
      </c>
      <c r="E160" s="184" t="s">
        <v>1</v>
      </c>
      <c r="F160" s="185" t="s">
        <v>1496</v>
      </c>
      <c r="H160" s="186">
        <v>8.3130000000000006</v>
      </c>
      <c r="I160" s="187"/>
      <c r="L160" s="183"/>
      <c r="M160" s="188"/>
      <c r="T160" s="189"/>
      <c r="AT160" s="184" t="s">
        <v>1489</v>
      </c>
      <c r="AU160" s="184" t="s">
        <v>90</v>
      </c>
      <c r="AV160" s="14" t="s">
        <v>318</v>
      </c>
      <c r="AW160" s="14" t="s">
        <v>36</v>
      </c>
      <c r="AX160" s="14" t="s">
        <v>88</v>
      </c>
      <c r="AY160" s="184" t="s">
        <v>299</v>
      </c>
    </row>
    <row r="161" spans="2:65" s="1" customFormat="1" ht="33" customHeight="1">
      <c r="B161" s="32"/>
      <c r="C161" s="136" t="s">
        <v>333</v>
      </c>
      <c r="D161" s="136" t="s">
        <v>302</v>
      </c>
      <c r="E161" s="137" t="s">
        <v>1803</v>
      </c>
      <c r="F161" s="138" t="s">
        <v>1804</v>
      </c>
      <c r="G161" s="139" t="s">
        <v>1520</v>
      </c>
      <c r="H161" s="140">
        <v>14.582000000000001</v>
      </c>
      <c r="I161" s="141"/>
      <c r="J161" s="142">
        <f>ROUND(I161*H161,2)</f>
        <v>0</v>
      </c>
      <c r="K161" s="138" t="s">
        <v>3585</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4857</v>
      </c>
    </row>
    <row r="162" spans="2:65" s="12" customFormat="1">
      <c r="B162" s="170"/>
      <c r="D162" s="149" t="s">
        <v>1489</v>
      </c>
      <c r="E162" s="171" t="s">
        <v>1</v>
      </c>
      <c r="F162" s="172" t="s">
        <v>3910</v>
      </c>
      <c r="H162" s="171" t="s">
        <v>1</v>
      </c>
      <c r="I162" s="173"/>
      <c r="L162" s="170"/>
      <c r="M162" s="174"/>
      <c r="T162" s="175"/>
      <c r="AT162" s="171" t="s">
        <v>1489</v>
      </c>
      <c r="AU162" s="171" t="s">
        <v>90</v>
      </c>
      <c r="AV162" s="12" t="s">
        <v>88</v>
      </c>
      <c r="AW162" s="12" t="s">
        <v>36</v>
      </c>
      <c r="AX162" s="12" t="s">
        <v>81</v>
      </c>
      <c r="AY162" s="171" t="s">
        <v>299</v>
      </c>
    </row>
    <row r="163" spans="2:65" s="12" customFormat="1">
      <c r="B163" s="170"/>
      <c r="D163" s="149" t="s">
        <v>1489</v>
      </c>
      <c r="E163" s="171" t="s">
        <v>1</v>
      </c>
      <c r="F163" s="172" t="s">
        <v>3911</v>
      </c>
      <c r="H163" s="171" t="s">
        <v>1</v>
      </c>
      <c r="I163" s="173"/>
      <c r="L163" s="170"/>
      <c r="M163" s="174"/>
      <c r="T163" s="175"/>
      <c r="AT163" s="171" t="s">
        <v>1489</v>
      </c>
      <c r="AU163" s="171" t="s">
        <v>90</v>
      </c>
      <c r="AV163" s="12" t="s">
        <v>88</v>
      </c>
      <c r="AW163" s="12" t="s">
        <v>36</v>
      </c>
      <c r="AX163" s="12" t="s">
        <v>81</v>
      </c>
      <c r="AY163" s="171" t="s">
        <v>299</v>
      </c>
    </row>
    <row r="164" spans="2:65" s="13" customFormat="1">
      <c r="B164" s="176"/>
      <c r="D164" s="149" t="s">
        <v>1489</v>
      </c>
      <c r="E164" s="177" t="s">
        <v>1</v>
      </c>
      <c r="F164" s="178" t="s">
        <v>4858</v>
      </c>
      <c r="H164" s="179">
        <v>14.582000000000001</v>
      </c>
      <c r="I164" s="180"/>
      <c r="L164" s="176"/>
      <c r="M164" s="181"/>
      <c r="T164" s="182"/>
      <c r="AT164" s="177" t="s">
        <v>1489</v>
      </c>
      <c r="AU164" s="177" t="s">
        <v>90</v>
      </c>
      <c r="AV164" s="13" t="s">
        <v>90</v>
      </c>
      <c r="AW164" s="13" t="s">
        <v>36</v>
      </c>
      <c r="AX164" s="13" t="s">
        <v>81</v>
      </c>
      <c r="AY164" s="177" t="s">
        <v>299</v>
      </c>
    </row>
    <row r="165" spans="2:65" s="14" customFormat="1">
      <c r="B165" s="183"/>
      <c r="D165" s="149" t="s">
        <v>1489</v>
      </c>
      <c r="E165" s="184" t="s">
        <v>1</v>
      </c>
      <c r="F165" s="185" t="s">
        <v>1496</v>
      </c>
      <c r="H165" s="186">
        <v>14.582000000000001</v>
      </c>
      <c r="I165" s="187"/>
      <c r="L165" s="183"/>
      <c r="M165" s="188"/>
      <c r="T165" s="189"/>
      <c r="AT165" s="184" t="s">
        <v>1489</v>
      </c>
      <c r="AU165" s="184" t="s">
        <v>90</v>
      </c>
      <c r="AV165" s="14" t="s">
        <v>318</v>
      </c>
      <c r="AW165" s="14" t="s">
        <v>36</v>
      </c>
      <c r="AX165" s="14" t="s">
        <v>88</v>
      </c>
      <c r="AY165" s="184" t="s">
        <v>299</v>
      </c>
    </row>
    <row r="166" spans="2:65" s="1" customFormat="1" ht="33" customHeight="1">
      <c r="B166" s="32"/>
      <c r="C166" s="136" t="s">
        <v>337</v>
      </c>
      <c r="D166" s="136" t="s">
        <v>302</v>
      </c>
      <c r="E166" s="137" t="s">
        <v>1811</v>
      </c>
      <c r="F166" s="138" t="s">
        <v>1812</v>
      </c>
      <c r="G166" s="139" t="s">
        <v>1520</v>
      </c>
      <c r="H166" s="140">
        <v>4.0830000000000002</v>
      </c>
      <c r="I166" s="141"/>
      <c r="J166" s="142">
        <f>ROUND(I166*H166,2)</f>
        <v>0</v>
      </c>
      <c r="K166" s="138" t="s">
        <v>3585</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4859</v>
      </c>
    </row>
    <row r="167" spans="2:65" s="12" customFormat="1">
      <c r="B167" s="170"/>
      <c r="D167" s="149" t="s">
        <v>1489</v>
      </c>
      <c r="E167" s="171" t="s">
        <v>1</v>
      </c>
      <c r="F167" s="172" t="s">
        <v>4851</v>
      </c>
      <c r="H167" s="171" t="s">
        <v>1</v>
      </c>
      <c r="I167" s="173"/>
      <c r="L167" s="170"/>
      <c r="M167" s="174"/>
      <c r="T167" s="175"/>
      <c r="AT167" s="171" t="s">
        <v>1489</v>
      </c>
      <c r="AU167" s="171" t="s">
        <v>90</v>
      </c>
      <c r="AV167" s="12" t="s">
        <v>88</v>
      </c>
      <c r="AW167" s="12" t="s">
        <v>36</v>
      </c>
      <c r="AX167" s="12" t="s">
        <v>81</v>
      </c>
      <c r="AY167" s="171" t="s">
        <v>299</v>
      </c>
    </row>
    <row r="168" spans="2:65" s="12" customFormat="1">
      <c r="B168" s="170"/>
      <c r="D168" s="149" t="s">
        <v>1489</v>
      </c>
      <c r="E168" s="171" t="s">
        <v>1</v>
      </c>
      <c r="F168" s="172" t="s">
        <v>3914</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3917</v>
      </c>
      <c r="H169" s="171" t="s">
        <v>1</v>
      </c>
      <c r="I169" s="173"/>
      <c r="L169" s="170"/>
      <c r="M169" s="174"/>
      <c r="T169" s="175"/>
      <c r="AT169" s="171" t="s">
        <v>1489</v>
      </c>
      <c r="AU169" s="171" t="s">
        <v>90</v>
      </c>
      <c r="AV169" s="12" t="s">
        <v>88</v>
      </c>
      <c r="AW169" s="12" t="s">
        <v>36</v>
      </c>
      <c r="AX169" s="12" t="s">
        <v>81</v>
      </c>
      <c r="AY169" s="171" t="s">
        <v>299</v>
      </c>
    </row>
    <row r="170" spans="2:65" s="13" customFormat="1" ht="20.399999999999999">
      <c r="B170" s="176"/>
      <c r="D170" s="149" t="s">
        <v>1489</v>
      </c>
      <c r="E170" s="177" t="s">
        <v>1</v>
      </c>
      <c r="F170" s="178" t="s">
        <v>4860</v>
      </c>
      <c r="H170" s="179">
        <v>13.585000000000001</v>
      </c>
      <c r="I170" s="180"/>
      <c r="L170" s="176"/>
      <c r="M170" s="181"/>
      <c r="T170" s="182"/>
      <c r="AT170" s="177" t="s">
        <v>1489</v>
      </c>
      <c r="AU170" s="177" t="s">
        <v>90</v>
      </c>
      <c r="AV170" s="13" t="s">
        <v>90</v>
      </c>
      <c r="AW170" s="13" t="s">
        <v>36</v>
      </c>
      <c r="AX170" s="13" t="s">
        <v>81</v>
      </c>
      <c r="AY170" s="177" t="s">
        <v>299</v>
      </c>
    </row>
    <row r="171" spans="2:65" s="13" customFormat="1" ht="20.399999999999999">
      <c r="B171" s="176"/>
      <c r="D171" s="149" t="s">
        <v>1489</v>
      </c>
      <c r="E171" s="177" t="s">
        <v>1</v>
      </c>
      <c r="F171" s="178" t="s">
        <v>4861</v>
      </c>
      <c r="H171" s="179">
        <v>24.437999999999999</v>
      </c>
      <c r="I171" s="180"/>
      <c r="L171" s="176"/>
      <c r="M171" s="181"/>
      <c r="T171" s="182"/>
      <c r="AT171" s="177" t="s">
        <v>1489</v>
      </c>
      <c r="AU171" s="177" t="s">
        <v>90</v>
      </c>
      <c r="AV171" s="13" t="s">
        <v>90</v>
      </c>
      <c r="AW171" s="13" t="s">
        <v>36</v>
      </c>
      <c r="AX171" s="13" t="s">
        <v>81</v>
      </c>
      <c r="AY171" s="177" t="s">
        <v>299</v>
      </c>
    </row>
    <row r="172" spans="2:65" s="12" customFormat="1">
      <c r="B172" s="170"/>
      <c r="D172" s="149" t="s">
        <v>1489</v>
      </c>
      <c r="E172" s="171" t="s">
        <v>1</v>
      </c>
      <c r="F172" s="172" t="s">
        <v>4347</v>
      </c>
      <c r="H172" s="171" t="s">
        <v>1</v>
      </c>
      <c r="I172" s="173"/>
      <c r="L172" s="170"/>
      <c r="M172" s="174"/>
      <c r="T172" s="175"/>
      <c r="AT172" s="171" t="s">
        <v>1489</v>
      </c>
      <c r="AU172" s="171" t="s">
        <v>90</v>
      </c>
      <c r="AV172" s="12" t="s">
        <v>88</v>
      </c>
      <c r="AW172" s="12" t="s">
        <v>36</v>
      </c>
      <c r="AX172" s="12" t="s">
        <v>81</v>
      </c>
      <c r="AY172" s="171" t="s">
        <v>299</v>
      </c>
    </row>
    <row r="173" spans="2:65" s="12" customFormat="1">
      <c r="B173" s="170"/>
      <c r="D173" s="149" t="s">
        <v>1489</v>
      </c>
      <c r="E173" s="171" t="s">
        <v>1</v>
      </c>
      <c r="F173" s="172" t="s">
        <v>3917</v>
      </c>
      <c r="H173" s="171" t="s">
        <v>1</v>
      </c>
      <c r="I173" s="173"/>
      <c r="L173" s="170"/>
      <c r="M173" s="174"/>
      <c r="T173" s="175"/>
      <c r="AT173" s="171" t="s">
        <v>1489</v>
      </c>
      <c r="AU173" s="171" t="s">
        <v>90</v>
      </c>
      <c r="AV173" s="12" t="s">
        <v>88</v>
      </c>
      <c r="AW173" s="12" t="s">
        <v>36</v>
      </c>
      <c r="AX173" s="12" t="s">
        <v>81</v>
      </c>
      <c r="AY173" s="171" t="s">
        <v>299</v>
      </c>
    </row>
    <row r="174" spans="2:65" s="13" customFormat="1" ht="20.399999999999999">
      <c r="B174" s="176"/>
      <c r="D174" s="149" t="s">
        <v>1489</v>
      </c>
      <c r="E174" s="177" t="s">
        <v>1</v>
      </c>
      <c r="F174" s="178" t="s">
        <v>4862</v>
      </c>
      <c r="H174" s="179">
        <v>20.306000000000001</v>
      </c>
      <c r="I174" s="180"/>
      <c r="L174" s="176"/>
      <c r="M174" s="181"/>
      <c r="T174" s="182"/>
      <c r="AT174" s="177" t="s">
        <v>1489</v>
      </c>
      <c r="AU174" s="177" t="s">
        <v>90</v>
      </c>
      <c r="AV174" s="13" t="s">
        <v>90</v>
      </c>
      <c r="AW174" s="13" t="s">
        <v>36</v>
      </c>
      <c r="AX174" s="13" t="s">
        <v>81</v>
      </c>
      <c r="AY174" s="177" t="s">
        <v>299</v>
      </c>
    </row>
    <row r="175" spans="2:65" s="15" customFormat="1">
      <c r="B175" s="190"/>
      <c r="D175" s="149" t="s">
        <v>1489</v>
      </c>
      <c r="E175" s="191" t="s">
        <v>1</v>
      </c>
      <c r="F175" s="192" t="s">
        <v>1549</v>
      </c>
      <c r="H175" s="193">
        <v>58.329000000000001</v>
      </c>
      <c r="I175" s="194"/>
      <c r="L175" s="190"/>
      <c r="M175" s="195"/>
      <c r="T175" s="196"/>
      <c r="AT175" s="191" t="s">
        <v>1489</v>
      </c>
      <c r="AU175" s="191" t="s">
        <v>90</v>
      </c>
      <c r="AV175" s="15" t="s">
        <v>298</v>
      </c>
      <c r="AW175" s="15" t="s">
        <v>36</v>
      </c>
      <c r="AX175" s="15" t="s">
        <v>81</v>
      </c>
      <c r="AY175" s="191" t="s">
        <v>299</v>
      </c>
    </row>
    <row r="176" spans="2:65" s="12" customFormat="1">
      <c r="B176" s="170"/>
      <c r="D176" s="149" t="s">
        <v>1489</v>
      </c>
      <c r="E176" s="171" t="s">
        <v>1</v>
      </c>
      <c r="F176" s="172" t="s">
        <v>3932</v>
      </c>
      <c r="H176" s="171" t="s">
        <v>1</v>
      </c>
      <c r="I176" s="173"/>
      <c r="L176" s="170"/>
      <c r="M176" s="174"/>
      <c r="T176" s="175"/>
      <c r="AT176" s="171" t="s">
        <v>1489</v>
      </c>
      <c r="AU176" s="171" t="s">
        <v>90</v>
      </c>
      <c r="AV176" s="12" t="s">
        <v>88</v>
      </c>
      <c r="AW176" s="12" t="s">
        <v>36</v>
      </c>
      <c r="AX176" s="12" t="s">
        <v>81</v>
      </c>
      <c r="AY176" s="171" t="s">
        <v>299</v>
      </c>
    </row>
    <row r="177" spans="2:65" s="13" customFormat="1">
      <c r="B177" s="176"/>
      <c r="D177" s="149" t="s">
        <v>1489</v>
      </c>
      <c r="E177" s="177" t="s">
        <v>1</v>
      </c>
      <c r="F177" s="178" t="s">
        <v>4863</v>
      </c>
      <c r="H177" s="179">
        <v>4.0830000000000002</v>
      </c>
      <c r="I177" s="180"/>
      <c r="L177" s="176"/>
      <c r="M177" s="181"/>
      <c r="T177" s="182"/>
      <c r="AT177" s="177" t="s">
        <v>1489</v>
      </c>
      <c r="AU177" s="177" t="s">
        <v>90</v>
      </c>
      <c r="AV177" s="13" t="s">
        <v>90</v>
      </c>
      <c r="AW177" s="13" t="s">
        <v>36</v>
      </c>
      <c r="AX177" s="13" t="s">
        <v>81</v>
      </c>
      <c r="AY177" s="177" t="s">
        <v>299</v>
      </c>
    </row>
    <row r="178" spans="2:65" s="15" customFormat="1">
      <c r="B178" s="190"/>
      <c r="D178" s="149" t="s">
        <v>1489</v>
      </c>
      <c r="E178" s="191" t="s">
        <v>1</v>
      </c>
      <c r="F178" s="192" t="s">
        <v>1549</v>
      </c>
      <c r="H178" s="193">
        <v>4.0830000000000002</v>
      </c>
      <c r="I178" s="194"/>
      <c r="L178" s="190"/>
      <c r="M178" s="195"/>
      <c r="T178" s="196"/>
      <c r="AT178" s="191" t="s">
        <v>1489</v>
      </c>
      <c r="AU178" s="191" t="s">
        <v>90</v>
      </c>
      <c r="AV178" s="15" t="s">
        <v>298</v>
      </c>
      <c r="AW178" s="15" t="s">
        <v>36</v>
      </c>
      <c r="AX178" s="15" t="s">
        <v>88</v>
      </c>
      <c r="AY178" s="191" t="s">
        <v>299</v>
      </c>
    </row>
    <row r="179" spans="2:65" s="1" customFormat="1" ht="33" customHeight="1">
      <c r="B179" s="32"/>
      <c r="C179" s="136" t="s">
        <v>342</v>
      </c>
      <c r="D179" s="136" t="s">
        <v>302</v>
      </c>
      <c r="E179" s="137" t="s">
        <v>1815</v>
      </c>
      <c r="F179" s="138" t="s">
        <v>1816</v>
      </c>
      <c r="G179" s="139" t="s">
        <v>1520</v>
      </c>
      <c r="H179" s="140">
        <v>39.664000000000001</v>
      </c>
      <c r="I179" s="141"/>
      <c r="J179" s="142">
        <f>ROUND(I179*H179,2)</f>
        <v>0</v>
      </c>
      <c r="K179" s="138" t="s">
        <v>3585</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4864</v>
      </c>
    </row>
    <row r="180" spans="2:65" s="12" customFormat="1">
      <c r="B180" s="170"/>
      <c r="D180" s="149" t="s">
        <v>1489</v>
      </c>
      <c r="E180" s="171" t="s">
        <v>1</v>
      </c>
      <c r="F180" s="172" t="s">
        <v>3910</v>
      </c>
      <c r="H180" s="171" t="s">
        <v>1</v>
      </c>
      <c r="I180" s="173"/>
      <c r="L180" s="170"/>
      <c r="M180" s="174"/>
      <c r="T180" s="175"/>
      <c r="AT180" s="171" t="s">
        <v>1489</v>
      </c>
      <c r="AU180" s="171" t="s">
        <v>90</v>
      </c>
      <c r="AV180" s="12" t="s">
        <v>88</v>
      </c>
      <c r="AW180" s="12" t="s">
        <v>36</v>
      </c>
      <c r="AX180" s="12" t="s">
        <v>81</v>
      </c>
      <c r="AY180" s="171" t="s">
        <v>299</v>
      </c>
    </row>
    <row r="181" spans="2:65" s="12" customFormat="1">
      <c r="B181" s="170"/>
      <c r="D181" s="149" t="s">
        <v>1489</v>
      </c>
      <c r="E181" s="171" t="s">
        <v>1</v>
      </c>
      <c r="F181" s="172" t="s">
        <v>3935</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E182" s="177" t="s">
        <v>1</v>
      </c>
      <c r="F182" s="178" t="s">
        <v>4865</v>
      </c>
      <c r="H182" s="179">
        <v>39.664000000000001</v>
      </c>
      <c r="I182" s="180"/>
      <c r="L182" s="176"/>
      <c r="M182" s="181"/>
      <c r="T182" s="182"/>
      <c r="AT182" s="177" t="s">
        <v>1489</v>
      </c>
      <c r="AU182" s="177" t="s">
        <v>90</v>
      </c>
      <c r="AV182" s="13" t="s">
        <v>90</v>
      </c>
      <c r="AW182" s="13" t="s">
        <v>36</v>
      </c>
      <c r="AX182" s="13" t="s">
        <v>81</v>
      </c>
      <c r="AY182" s="177" t="s">
        <v>299</v>
      </c>
    </row>
    <row r="183" spans="2:65" s="14" customFormat="1">
      <c r="B183" s="183"/>
      <c r="D183" s="149" t="s">
        <v>1489</v>
      </c>
      <c r="E183" s="184" t="s">
        <v>1</v>
      </c>
      <c r="F183" s="185" t="s">
        <v>1496</v>
      </c>
      <c r="H183" s="186">
        <v>39.664000000000001</v>
      </c>
      <c r="I183" s="187"/>
      <c r="L183" s="183"/>
      <c r="M183" s="188"/>
      <c r="T183" s="189"/>
      <c r="AT183" s="184" t="s">
        <v>1489</v>
      </c>
      <c r="AU183" s="184" t="s">
        <v>90</v>
      </c>
      <c r="AV183" s="14" t="s">
        <v>318</v>
      </c>
      <c r="AW183" s="14" t="s">
        <v>36</v>
      </c>
      <c r="AX183" s="14" t="s">
        <v>88</v>
      </c>
      <c r="AY183" s="184" t="s">
        <v>299</v>
      </c>
    </row>
    <row r="184" spans="2:65" s="1" customFormat="1" ht="21.75" customHeight="1">
      <c r="B184" s="32"/>
      <c r="C184" s="136" t="s">
        <v>347</v>
      </c>
      <c r="D184" s="136" t="s">
        <v>302</v>
      </c>
      <c r="E184" s="137" t="s">
        <v>3945</v>
      </c>
      <c r="F184" s="138" t="s">
        <v>3946</v>
      </c>
      <c r="G184" s="139" t="s">
        <v>375</v>
      </c>
      <c r="H184" s="140">
        <v>74.004000000000005</v>
      </c>
      <c r="I184" s="141"/>
      <c r="J184" s="142">
        <f>ROUND(I184*H184,2)</f>
        <v>0</v>
      </c>
      <c r="K184" s="138" t="s">
        <v>3585</v>
      </c>
      <c r="L184" s="32"/>
      <c r="M184" s="143" t="s">
        <v>1</v>
      </c>
      <c r="N184" s="144" t="s">
        <v>46</v>
      </c>
      <c r="P184" s="145">
        <f>O184*H184</f>
        <v>0</v>
      </c>
      <c r="Q184" s="145">
        <v>1.99E-3</v>
      </c>
      <c r="R184" s="145">
        <f>Q184*H184</f>
        <v>0.14726796</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4866</v>
      </c>
    </row>
    <row r="185" spans="2:65" s="12" customFormat="1">
      <c r="B185" s="170"/>
      <c r="D185" s="149" t="s">
        <v>1489</v>
      </c>
      <c r="E185" s="171" t="s">
        <v>1</v>
      </c>
      <c r="F185" s="172" t="s">
        <v>4851</v>
      </c>
      <c r="H185" s="171" t="s">
        <v>1</v>
      </c>
      <c r="I185" s="173"/>
      <c r="L185" s="170"/>
      <c r="M185" s="174"/>
      <c r="T185" s="175"/>
      <c r="AT185" s="171" t="s">
        <v>1489</v>
      </c>
      <c r="AU185" s="171" t="s">
        <v>90</v>
      </c>
      <c r="AV185" s="12" t="s">
        <v>88</v>
      </c>
      <c r="AW185" s="12" t="s">
        <v>36</v>
      </c>
      <c r="AX185" s="12" t="s">
        <v>81</v>
      </c>
      <c r="AY185" s="171" t="s">
        <v>299</v>
      </c>
    </row>
    <row r="186" spans="2:65" s="12" customFormat="1">
      <c r="B186" s="170"/>
      <c r="D186" s="149" t="s">
        <v>1489</v>
      </c>
      <c r="E186" s="171" t="s">
        <v>1</v>
      </c>
      <c r="F186" s="172" t="s">
        <v>3914</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3917</v>
      </c>
      <c r="H187" s="171" t="s">
        <v>1</v>
      </c>
      <c r="I187" s="173"/>
      <c r="L187" s="170"/>
      <c r="M187" s="174"/>
      <c r="T187" s="175"/>
      <c r="AT187" s="171" t="s">
        <v>1489</v>
      </c>
      <c r="AU187" s="171" t="s">
        <v>90</v>
      </c>
      <c r="AV187" s="12" t="s">
        <v>88</v>
      </c>
      <c r="AW187" s="12" t="s">
        <v>36</v>
      </c>
      <c r="AX187" s="12" t="s">
        <v>81</v>
      </c>
      <c r="AY187" s="171" t="s">
        <v>299</v>
      </c>
    </row>
    <row r="188" spans="2:65" s="13" customFormat="1" ht="20.399999999999999">
      <c r="B188" s="176"/>
      <c r="D188" s="149" t="s">
        <v>1489</v>
      </c>
      <c r="E188" s="177" t="s">
        <v>1</v>
      </c>
      <c r="F188" s="178" t="s">
        <v>4867</v>
      </c>
      <c r="H188" s="179">
        <v>18.100000000000001</v>
      </c>
      <c r="I188" s="180"/>
      <c r="L188" s="176"/>
      <c r="M188" s="181"/>
      <c r="T188" s="182"/>
      <c r="AT188" s="177" t="s">
        <v>1489</v>
      </c>
      <c r="AU188" s="177" t="s">
        <v>90</v>
      </c>
      <c r="AV188" s="13" t="s">
        <v>90</v>
      </c>
      <c r="AW188" s="13" t="s">
        <v>36</v>
      </c>
      <c r="AX188" s="13" t="s">
        <v>81</v>
      </c>
      <c r="AY188" s="177" t="s">
        <v>299</v>
      </c>
    </row>
    <row r="189" spans="2:65" s="13" customFormat="1" ht="20.399999999999999">
      <c r="B189" s="176"/>
      <c r="D189" s="149" t="s">
        <v>1489</v>
      </c>
      <c r="E189" s="177" t="s">
        <v>1</v>
      </c>
      <c r="F189" s="178" t="s">
        <v>4868</v>
      </c>
      <c r="H189" s="179">
        <v>33.279000000000003</v>
      </c>
      <c r="I189" s="180"/>
      <c r="L189" s="176"/>
      <c r="M189" s="181"/>
      <c r="T189" s="182"/>
      <c r="AT189" s="177" t="s">
        <v>1489</v>
      </c>
      <c r="AU189" s="177" t="s">
        <v>90</v>
      </c>
      <c r="AV189" s="13" t="s">
        <v>90</v>
      </c>
      <c r="AW189" s="13" t="s">
        <v>36</v>
      </c>
      <c r="AX189" s="13" t="s">
        <v>81</v>
      </c>
      <c r="AY189" s="177" t="s">
        <v>299</v>
      </c>
    </row>
    <row r="190" spans="2:65" s="12" customFormat="1">
      <c r="B190" s="170"/>
      <c r="D190" s="149" t="s">
        <v>1489</v>
      </c>
      <c r="E190" s="171" t="s">
        <v>1</v>
      </c>
      <c r="F190" s="172" t="s">
        <v>4347</v>
      </c>
      <c r="H190" s="171" t="s">
        <v>1</v>
      </c>
      <c r="I190" s="173"/>
      <c r="L190" s="170"/>
      <c r="M190" s="174"/>
      <c r="T190" s="175"/>
      <c r="AT190" s="171" t="s">
        <v>1489</v>
      </c>
      <c r="AU190" s="171" t="s">
        <v>90</v>
      </c>
      <c r="AV190" s="12" t="s">
        <v>88</v>
      </c>
      <c r="AW190" s="12" t="s">
        <v>36</v>
      </c>
      <c r="AX190" s="12" t="s">
        <v>81</v>
      </c>
      <c r="AY190" s="171" t="s">
        <v>299</v>
      </c>
    </row>
    <row r="191" spans="2:65" s="12" customFormat="1">
      <c r="B191" s="170"/>
      <c r="D191" s="149" t="s">
        <v>1489</v>
      </c>
      <c r="E191" s="171" t="s">
        <v>1</v>
      </c>
      <c r="F191" s="172" t="s">
        <v>3917</v>
      </c>
      <c r="H191" s="171" t="s">
        <v>1</v>
      </c>
      <c r="I191" s="173"/>
      <c r="L191" s="170"/>
      <c r="M191" s="174"/>
      <c r="T191" s="175"/>
      <c r="AT191" s="171" t="s">
        <v>1489</v>
      </c>
      <c r="AU191" s="171" t="s">
        <v>90</v>
      </c>
      <c r="AV191" s="12" t="s">
        <v>88</v>
      </c>
      <c r="AW191" s="12" t="s">
        <v>36</v>
      </c>
      <c r="AX191" s="12" t="s">
        <v>81</v>
      </c>
      <c r="AY191" s="171" t="s">
        <v>299</v>
      </c>
    </row>
    <row r="192" spans="2:65" s="13" customFormat="1" ht="20.399999999999999">
      <c r="B192" s="176"/>
      <c r="D192" s="149" t="s">
        <v>1489</v>
      </c>
      <c r="E192" s="177" t="s">
        <v>1</v>
      </c>
      <c r="F192" s="178" t="s">
        <v>4869</v>
      </c>
      <c r="H192" s="179">
        <v>22.625</v>
      </c>
      <c r="I192" s="180"/>
      <c r="L192" s="176"/>
      <c r="M192" s="181"/>
      <c r="T192" s="182"/>
      <c r="AT192" s="177" t="s">
        <v>1489</v>
      </c>
      <c r="AU192" s="177" t="s">
        <v>90</v>
      </c>
      <c r="AV192" s="13" t="s">
        <v>90</v>
      </c>
      <c r="AW192" s="13" t="s">
        <v>36</v>
      </c>
      <c r="AX192" s="13" t="s">
        <v>81</v>
      </c>
      <c r="AY192" s="177" t="s">
        <v>299</v>
      </c>
    </row>
    <row r="193" spans="2:65" s="15" customFormat="1">
      <c r="B193" s="190"/>
      <c r="D193" s="149" t="s">
        <v>1489</v>
      </c>
      <c r="E193" s="191" t="s">
        <v>1</v>
      </c>
      <c r="F193" s="192" t="s">
        <v>1549</v>
      </c>
      <c r="H193" s="193">
        <v>74.004000000000005</v>
      </c>
      <c r="I193" s="194"/>
      <c r="L193" s="190"/>
      <c r="M193" s="195"/>
      <c r="T193" s="196"/>
      <c r="AT193" s="191" t="s">
        <v>1489</v>
      </c>
      <c r="AU193" s="191" t="s">
        <v>90</v>
      </c>
      <c r="AV193" s="15" t="s">
        <v>298</v>
      </c>
      <c r="AW193" s="15" t="s">
        <v>36</v>
      </c>
      <c r="AX193" s="15" t="s">
        <v>81</v>
      </c>
      <c r="AY193" s="191" t="s">
        <v>299</v>
      </c>
    </row>
    <row r="194" spans="2:65" s="14" customFormat="1">
      <c r="B194" s="183"/>
      <c r="D194" s="149" t="s">
        <v>1489</v>
      </c>
      <c r="E194" s="184" t="s">
        <v>1</v>
      </c>
      <c r="F194" s="185" t="s">
        <v>1496</v>
      </c>
      <c r="H194" s="186">
        <v>74.004000000000005</v>
      </c>
      <c r="I194" s="187"/>
      <c r="L194" s="183"/>
      <c r="M194" s="188"/>
      <c r="T194" s="189"/>
      <c r="AT194" s="184" t="s">
        <v>1489</v>
      </c>
      <c r="AU194" s="184" t="s">
        <v>90</v>
      </c>
      <c r="AV194" s="14" t="s">
        <v>318</v>
      </c>
      <c r="AW194" s="14" t="s">
        <v>36</v>
      </c>
      <c r="AX194" s="14" t="s">
        <v>88</v>
      </c>
      <c r="AY194" s="184" t="s">
        <v>299</v>
      </c>
    </row>
    <row r="195" spans="2:65" s="1" customFormat="1" ht="24.15" customHeight="1">
      <c r="B195" s="32"/>
      <c r="C195" s="136" t="s">
        <v>351</v>
      </c>
      <c r="D195" s="136" t="s">
        <v>302</v>
      </c>
      <c r="E195" s="137" t="s">
        <v>3960</v>
      </c>
      <c r="F195" s="138" t="s">
        <v>3961</v>
      </c>
      <c r="G195" s="139" t="s">
        <v>375</v>
      </c>
      <c r="H195" s="140">
        <v>74.004000000000005</v>
      </c>
      <c r="I195" s="141"/>
      <c r="J195" s="142">
        <f>ROUND(I195*H195,2)</f>
        <v>0</v>
      </c>
      <c r="K195" s="138" t="s">
        <v>3585</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4870</v>
      </c>
    </row>
    <row r="196" spans="2:65" s="13" customFormat="1">
      <c r="B196" s="176"/>
      <c r="D196" s="149" t="s">
        <v>1489</v>
      </c>
      <c r="E196" s="177" t="s">
        <v>1</v>
      </c>
      <c r="F196" s="178" t="s">
        <v>4871</v>
      </c>
      <c r="H196" s="179">
        <v>74.004000000000005</v>
      </c>
      <c r="I196" s="180"/>
      <c r="L196" s="176"/>
      <c r="M196" s="181"/>
      <c r="T196" s="182"/>
      <c r="AT196" s="177" t="s">
        <v>1489</v>
      </c>
      <c r="AU196" s="177" t="s">
        <v>90</v>
      </c>
      <c r="AV196" s="13" t="s">
        <v>90</v>
      </c>
      <c r="AW196" s="13" t="s">
        <v>36</v>
      </c>
      <c r="AX196" s="13" t="s">
        <v>88</v>
      </c>
      <c r="AY196" s="177" t="s">
        <v>299</v>
      </c>
    </row>
    <row r="197" spans="2:65" s="1" customFormat="1" ht="37.950000000000003" customHeight="1">
      <c r="B197" s="32"/>
      <c r="C197" s="136" t="s">
        <v>8</v>
      </c>
      <c r="D197" s="136" t="s">
        <v>302</v>
      </c>
      <c r="E197" s="137" t="s">
        <v>1608</v>
      </c>
      <c r="F197" s="138" t="s">
        <v>1609</v>
      </c>
      <c r="G197" s="139" t="s">
        <v>1520</v>
      </c>
      <c r="H197" s="140">
        <v>23.111999999999998</v>
      </c>
      <c r="I197" s="141"/>
      <c r="J197" s="142">
        <f>ROUND(I197*H197,2)</f>
        <v>0</v>
      </c>
      <c r="K197" s="138" t="s">
        <v>3585</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4872</v>
      </c>
    </row>
    <row r="198" spans="2:65" s="12" customFormat="1" ht="20.399999999999999">
      <c r="B198" s="170"/>
      <c r="D198" s="149" t="s">
        <v>1489</v>
      </c>
      <c r="E198" s="171" t="s">
        <v>1</v>
      </c>
      <c r="F198" s="172" t="s">
        <v>4873</v>
      </c>
      <c r="H198" s="171" t="s">
        <v>1</v>
      </c>
      <c r="I198" s="173"/>
      <c r="L198" s="170"/>
      <c r="M198" s="174"/>
      <c r="T198" s="175"/>
      <c r="AT198" s="171" t="s">
        <v>1489</v>
      </c>
      <c r="AU198" s="171" t="s">
        <v>90</v>
      </c>
      <c r="AV198" s="12" t="s">
        <v>88</v>
      </c>
      <c r="AW198" s="12" t="s">
        <v>36</v>
      </c>
      <c r="AX198" s="12" t="s">
        <v>81</v>
      </c>
      <c r="AY198" s="171" t="s">
        <v>299</v>
      </c>
    </row>
    <row r="199" spans="2:65" s="13" customFormat="1" ht="20.399999999999999">
      <c r="B199" s="176"/>
      <c r="D199" s="149" t="s">
        <v>1489</v>
      </c>
      <c r="E199" s="177" t="s">
        <v>1</v>
      </c>
      <c r="F199" s="178" t="s">
        <v>4874</v>
      </c>
      <c r="H199" s="179">
        <v>4.4459999999999997</v>
      </c>
      <c r="I199" s="180"/>
      <c r="L199" s="176"/>
      <c r="M199" s="181"/>
      <c r="T199" s="182"/>
      <c r="AT199" s="177" t="s">
        <v>1489</v>
      </c>
      <c r="AU199" s="177" t="s">
        <v>90</v>
      </c>
      <c r="AV199" s="13" t="s">
        <v>90</v>
      </c>
      <c r="AW199" s="13" t="s">
        <v>36</v>
      </c>
      <c r="AX199" s="13" t="s">
        <v>81</v>
      </c>
      <c r="AY199" s="177" t="s">
        <v>299</v>
      </c>
    </row>
    <row r="200" spans="2:65" s="15" customFormat="1">
      <c r="B200" s="190"/>
      <c r="D200" s="149" t="s">
        <v>1489</v>
      </c>
      <c r="E200" s="191" t="s">
        <v>1</v>
      </c>
      <c r="F200" s="192" t="s">
        <v>1549</v>
      </c>
      <c r="H200" s="193">
        <v>4.4459999999999997</v>
      </c>
      <c r="I200" s="194"/>
      <c r="L200" s="190"/>
      <c r="M200" s="195"/>
      <c r="T200" s="196"/>
      <c r="AT200" s="191" t="s">
        <v>1489</v>
      </c>
      <c r="AU200" s="191" t="s">
        <v>90</v>
      </c>
      <c r="AV200" s="15" t="s">
        <v>298</v>
      </c>
      <c r="AW200" s="15" t="s">
        <v>36</v>
      </c>
      <c r="AX200" s="15" t="s">
        <v>81</v>
      </c>
      <c r="AY200" s="191" t="s">
        <v>299</v>
      </c>
    </row>
    <row r="201" spans="2:65" s="12" customFormat="1">
      <c r="B201" s="170"/>
      <c r="D201" s="149" t="s">
        <v>1489</v>
      </c>
      <c r="E201" s="171" t="s">
        <v>1</v>
      </c>
      <c r="F201" s="172" t="s">
        <v>3965</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E202" s="177" t="s">
        <v>1</v>
      </c>
      <c r="F202" s="178" t="s">
        <v>4875</v>
      </c>
      <c r="H202" s="179">
        <v>22.693999999999999</v>
      </c>
      <c r="I202" s="180"/>
      <c r="L202" s="176"/>
      <c r="M202" s="181"/>
      <c r="T202" s="182"/>
      <c r="AT202" s="177" t="s">
        <v>1489</v>
      </c>
      <c r="AU202" s="177" t="s">
        <v>90</v>
      </c>
      <c r="AV202" s="13" t="s">
        <v>90</v>
      </c>
      <c r="AW202" s="13" t="s">
        <v>36</v>
      </c>
      <c r="AX202" s="13" t="s">
        <v>81</v>
      </c>
      <c r="AY202" s="177" t="s">
        <v>299</v>
      </c>
    </row>
    <row r="203" spans="2:65" s="15" customFormat="1">
      <c r="B203" s="190"/>
      <c r="D203" s="149" t="s">
        <v>1489</v>
      </c>
      <c r="E203" s="191" t="s">
        <v>1</v>
      </c>
      <c r="F203" s="192" t="s">
        <v>1549</v>
      </c>
      <c r="H203" s="193">
        <v>22.693999999999999</v>
      </c>
      <c r="I203" s="194"/>
      <c r="L203" s="190"/>
      <c r="M203" s="195"/>
      <c r="T203" s="196"/>
      <c r="AT203" s="191" t="s">
        <v>1489</v>
      </c>
      <c r="AU203" s="191" t="s">
        <v>90</v>
      </c>
      <c r="AV203" s="15" t="s">
        <v>298</v>
      </c>
      <c r="AW203" s="15" t="s">
        <v>36</v>
      </c>
      <c r="AX203" s="15" t="s">
        <v>81</v>
      </c>
      <c r="AY203" s="191" t="s">
        <v>299</v>
      </c>
    </row>
    <row r="204" spans="2:65" s="12" customFormat="1" ht="20.399999999999999">
      <c r="B204" s="170"/>
      <c r="D204" s="149" t="s">
        <v>1489</v>
      </c>
      <c r="E204" s="171" t="s">
        <v>1</v>
      </c>
      <c r="F204" s="172" t="s">
        <v>4741</v>
      </c>
      <c r="H204" s="171" t="s">
        <v>1</v>
      </c>
      <c r="I204" s="173"/>
      <c r="L204" s="170"/>
      <c r="M204" s="174"/>
      <c r="T204" s="175"/>
      <c r="AT204" s="171" t="s">
        <v>1489</v>
      </c>
      <c r="AU204" s="171" t="s">
        <v>90</v>
      </c>
      <c r="AV204" s="12" t="s">
        <v>88</v>
      </c>
      <c r="AW204" s="12" t="s">
        <v>36</v>
      </c>
      <c r="AX204" s="12" t="s">
        <v>81</v>
      </c>
      <c r="AY204" s="171" t="s">
        <v>299</v>
      </c>
    </row>
    <row r="205" spans="2:65" s="13" customFormat="1">
      <c r="B205" s="176"/>
      <c r="D205" s="149" t="s">
        <v>1489</v>
      </c>
      <c r="E205" s="177" t="s">
        <v>1</v>
      </c>
      <c r="F205" s="178" t="s">
        <v>4876</v>
      </c>
      <c r="H205" s="179">
        <v>7.11</v>
      </c>
      <c r="I205" s="180"/>
      <c r="L205" s="176"/>
      <c r="M205" s="181"/>
      <c r="T205" s="182"/>
      <c r="AT205" s="177" t="s">
        <v>1489</v>
      </c>
      <c r="AU205" s="177" t="s">
        <v>90</v>
      </c>
      <c r="AV205" s="13" t="s">
        <v>90</v>
      </c>
      <c r="AW205" s="13" t="s">
        <v>36</v>
      </c>
      <c r="AX205" s="13" t="s">
        <v>81</v>
      </c>
      <c r="AY205" s="177" t="s">
        <v>299</v>
      </c>
    </row>
    <row r="206" spans="2:65" s="15" customFormat="1">
      <c r="B206" s="190"/>
      <c r="D206" s="149" t="s">
        <v>1489</v>
      </c>
      <c r="E206" s="191" t="s">
        <v>1</v>
      </c>
      <c r="F206" s="192" t="s">
        <v>1549</v>
      </c>
      <c r="H206" s="193">
        <v>7.11</v>
      </c>
      <c r="I206" s="194"/>
      <c r="L206" s="190"/>
      <c r="M206" s="195"/>
      <c r="T206" s="196"/>
      <c r="AT206" s="191" t="s">
        <v>1489</v>
      </c>
      <c r="AU206" s="191" t="s">
        <v>90</v>
      </c>
      <c r="AV206" s="15" t="s">
        <v>298</v>
      </c>
      <c r="AW206" s="15" t="s">
        <v>36</v>
      </c>
      <c r="AX206" s="15" t="s">
        <v>81</v>
      </c>
      <c r="AY206" s="191" t="s">
        <v>299</v>
      </c>
    </row>
    <row r="207" spans="2:65" s="12" customFormat="1">
      <c r="B207" s="170"/>
      <c r="D207" s="149" t="s">
        <v>1489</v>
      </c>
      <c r="E207" s="171" t="s">
        <v>1</v>
      </c>
      <c r="F207" s="172" t="s">
        <v>3969</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4877</v>
      </c>
      <c r="H208" s="179">
        <v>23.111999999999998</v>
      </c>
      <c r="I208" s="180"/>
      <c r="L208" s="176"/>
      <c r="M208" s="181"/>
      <c r="T208" s="182"/>
      <c r="AT208" s="177" t="s">
        <v>1489</v>
      </c>
      <c r="AU208" s="177" t="s">
        <v>90</v>
      </c>
      <c r="AV208" s="13" t="s">
        <v>90</v>
      </c>
      <c r="AW208" s="13" t="s">
        <v>36</v>
      </c>
      <c r="AX208" s="13" t="s">
        <v>81</v>
      </c>
      <c r="AY208" s="177" t="s">
        <v>299</v>
      </c>
    </row>
    <row r="209" spans="2:65" s="15" customFormat="1">
      <c r="B209" s="190"/>
      <c r="D209" s="149" t="s">
        <v>1489</v>
      </c>
      <c r="E209" s="191" t="s">
        <v>1</v>
      </c>
      <c r="F209" s="192" t="s">
        <v>1549</v>
      </c>
      <c r="H209" s="193">
        <v>23.111999999999998</v>
      </c>
      <c r="I209" s="194"/>
      <c r="L209" s="190"/>
      <c r="M209" s="195"/>
      <c r="T209" s="196"/>
      <c r="AT209" s="191" t="s">
        <v>1489</v>
      </c>
      <c r="AU209" s="191" t="s">
        <v>90</v>
      </c>
      <c r="AV209" s="15" t="s">
        <v>298</v>
      </c>
      <c r="AW209" s="15" t="s">
        <v>36</v>
      </c>
      <c r="AX209" s="15" t="s">
        <v>88</v>
      </c>
      <c r="AY209" s="191" t="s">
        <v>299</v>
      </c>
    </row>
    <row r="210" spans="2:65" s="1" customFormat="1" ht="37.950000000000003" customHeight="1">
      <c r="B210" s="32"/>
      <c r="C210" s="136" t="s">
        <v>362</v>
      </c>
      <c r="D210" s="136" t="s">
        <v>302</v>
      </c>
      <c r="E210" s="137" t="s">
        <v>1613</v>
      </c>
      <c r="F210" s="138" t="s">
        <v>1614</v>
      </c>
      <c r="G210" s="139" t="s">
        <v>1520</v>
      </c>
      <c r="H210" s="140">
        <v>49.112000000000002</v>
      </c>
      <c r="I210" s="141"/>
      <c r="J210" s="142">
        <f>ROUND(I210*H210,2)</f>
        <v>0</v>
      </c>
      <c r="K210" s="138" t="s">
        <v>3585</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4878</v>
      </c>
    </row>
    <row r="211" spans="2:65" s="12" customFormat="1">
      <c r="B211" s="170"/>
      <c r="D211" s="149" t="s">
        <v>1489</v>
      </c>
      <c r="E211" s="171" t="s">
        <v>1</v>
      </c>
      <c r="F211" s="172" t="s">
        <v>4879</v>
      </c>
      <c r="H211" s="171" t="s">
        <v>1</v>
      </c>
      <c r="I211" s="173"/>
      <c r="L211" s="170"/>
      <c r="M211" s="174"/>
      <c r="T211" s="175"/>
      <c r="AT211" s="171" t="s">
        <v>1489</v>
      </c>
      <c r="AU211" s="171" t="s">
        <v>90</v>
      </c>
      <c r="AV211" s="12" t="s">
        <v>88</v>
      </c>
      <c r="AW211" s="12" t="s">
        <v>36</v>
      </c>
      <c r="AX211" s="12" t="s">
        <v>81</v>
      </c>
      <c r="AY211" s="171" t="s">
        <v>299</v>
      </c>
    </row>
    <row r="212" spans="2:65" s="13" customFormat="1" ht="20.399999999999999">
      <c r="B212" s="176"/>
      <c r="D212" s="149" t="s">
        <v>1489</v>
      </c>
      <c r="E212" s="177" t="s">
        <v>1</v>
      </c>
      <c r="F212" s="178" t="s">
        <v>4880</v>
      </c>
      <c r="H212" s="179">
        <v>9.4480000000000004</v>
      </c>
      <c r="I212" s="180"/>
      <c r="L212" s="176"/>
      <c r="M212" s="181"/>
      <c r="T212" s="182"/>
      <c r="AT212" s="177" t="s">
        <v>1489</v>
      </c>
      <c r="AU212" s="177" t="s">
        <v>90</v>
      </c>
      <c r="AV212" s="13" t="s">
        <v>90</v>
      </c>
      <c r="AW212" s="13" t="s">
        <v>36</v>
      </c>
      <c r="AX212" s="13" t="s">
        <v>81</v>
      </c>
      <c r="AY212" s="177" t="s">
        <v>299</v>
      </c>
    </row>
    <row r="213" spans="2:65" s="15" customFormat="1">
      <c r="B213" s="190"/>
      <c r="D213" s="149" t="s">
        <v>1489</v>
      </c>
      <c r="E213" s="191" t="s">
        <v>1</v>
      </c>
      <c r="F213" s="192" t="s">
        <v>1549</v>
      </c>
      <c r="H213" s="193">
        <v>9.4480000000000004</v>
      </c>
      <c r="I213" s="194"/>
      <c r="L213" s="190"/>
      <c r="M213" s="195"/>
      <c r="T213" s="196"/>
      <c r="AT213" s="191" t="s">
        <v>1489</v>
      </c>
      <c r="AU213" s="191" t="s">
        <v>90</v>
      </c>
      <c r="AV213" s="15" t="s">
        <v>298</v>
      </c>
      <c r="AW213" s="15" t="s">
        <v>36</v>
      </c>
      <c r="AX213" s="15" t="s">
        <v>81</v>
      </c>
      <c r="AY213" s="191" t="s">
        <v>299</v>
      </c>
    </row>
    <row r="214" spans="2:65" s="12" customFormat="1">
      <c r="B214" s="170"/>
      <c r="D214" s="149" t="s">
        <v>1489</v>
      </c>
      <c r="E214" s="171" t="s">
        <v>1</v>
      </c>
      <c r="F214" s="172" t="s">
        <v>3965</v>
      </c>
      <c r="H214" s="171" t="s">
        <v>1</v>
      </c>
      <c r="I214" s="173"/>
      <c r="L214" s="170"/>
      <c r="M214" s="174"/>
      <c r="T214" s="175"/>
      <c r="AT214" s="171" t="s">
        <v>1489</v>
      </c>
      <c r="AU214" s="171" t="s">
        <v>90</v>
      </c>
      <c r="AV214" s="12" t="s">
        <v>88</v>
      </c>
      <c r="AW214" s="12" t="s">
        <v>36</v>
      </c>
      <c r="AX214" s="12" t="s">
        <v>81</v>
      </c>
      <c r="AY214" s="171" t="s">
        <v>299</v>
      </c>
    </row>
    <row r="215" spans="2:65" s="13" customFormat="1">
      <c r="B215" s="176"/>
      <c r="D215" s="149" t="s">
        <v>1489</v>
      </c>
      <c r="E215" s="177" t="s">
        <v>1</v>
      </c>
      <c r="F215" s="178" t="s">
        <v>4875</v>
      </c>
      <c r="H215" s="179">
        <v>22.693999999999999</v>
      </c>
      <c r="I215" s="180"/>
      <c r="L215" s="176"/>
      <c r="M215" s="181"/>
      <c r="T215" s="182"/>
      <c r="AT215" s="177" t="s">
        <v>1489</v>
      </c>
      <c r="AU215" s="177" t="s">
        <v>90</v>
      </c>
      <c r="AV215" s="13" t="s">
        <v>90</v>
      </c>
      <c r="AW215" s="13" t="s">
        <v>36</v>
      </c>
      <c r="AX215" s="13" t="s">
        <v>81</v>
      </c>
      <c r="AY215" s="177" t="s">
        <v>299</v>
      </c>
    </row>
    <row r="216" spans="2:65" s="15" customFormat="1">
      <c r="B216" s="190"/>
      <c r="D216" s="149" t="s">
        <v>1489</v>
      </c>
      <c r="E216" s="191" t="s">
        <v>1</v>
      </c>
      <c r="F216" s="192" t="s">
        <v>1549</v>
      </c>
      <c r="H216" s="193">
        <v>22.693999999999999</v>
      </c>
      <c r="I216" s="194"/>
      <c r="L216" s="190"/>
      <c r="M216" s="195"/>
      <c r="T216" s="196"/>
      <c r="AT216" s="191" t="s">
        <v>1489</v>
      </c>
      <c r="AU216" s="191" t="s">
        <v>90</v>
      </c>
      <c r="AV216" s="15" t="s">
        <v>298</v>
      </c>
      <c r="AW216" s="15" t="s">
        <v>36</v>
      </c>
      <c r="AX216" s="15" t="s">
        <v>81</v>
      </c>
      <c r="AY216" s="191" t="s">
        <v>299</v>
      </c>
    </row>
    <row r="217" spans="2:65" s="12" customFormat="1" ht="20.399999999999999">
      <c r="B217" s="170"/>
      <c r="D217" s="149" t="s">
        <v>1489</v>
      </c>
      <c r="E217" s="171" t="s">
        <v>1</v>
      </c>
      <c r="F217" s="172" t="s">
        <v>4881</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E218" s="177" t="s">
        <v>1</v>
      </c>
      <c r="F218" s="178" t="s">
        <v>4882</v>
      </c>
      <c r="H218" s="179">
        <v>15.108000000000001</v>
      </c>
      <c r="I218" s="180"/>
      <c r="L218" s="176"/>
      <c r="M218" s="181"/>
      <c r="T218" s="182"/>
      <c r="AT218" s="177" t="s">
        <v>1489</v>
      </c>
      <c r="AU218" s="177" t="s">
        <v>90</v>
      </c>
      <c r="AV218" s="13" t="s">
        <v>90</v>
      </c>
      <c r="AW218" s="13" t="s">
        <v>36</v>
      </c>
      <c r="AX218" s="13" t="s">
        <v>81</v>
      </c>
      <c r="AY218" s="177" t="s">
        <v>299</v>
      </c>
    </row>
    <row r="219" spans="2:65" s="15" customFormat="1">
      <c r="B219" s="190"/>
      <c r="D219" s="149" t="s">
        <v>1489</v>
      </c>
      <c r="E219" s="191" t="s">
        <v>1</v>
      </c>
      <c r="F219" s="192" t="s">
        <v>1549</v>
      </c>
      <c r="H219" s="193">
        <v>15.108000000000001</v>
      </c>
      <c r="I219" s="194"/>
      <c r="L219" s="190"/>
      <c r="M219" s="195"/>
      <c r="T219" s="196"/>
      <c r="AT219" s="191" t="s">
        <v>1489</v>
      </c>
      <c r="AU219" s="191" t="s">
        <v>90</v>
      </c>
      <c r="AV219" s="15" t="s">
        <v>298</v>
      </c>
      <c r="AW219" s="15" t="s">
        <v>36</v>
      </c>
      <c r="AX219" s="15" t="s">
        <v>81</v>
      </c>
      <c r="AY219" s="191" t="s">
        <v>299</v>
      </c>
    </row>
    <row r="220" spans="2:65" s="12" customFormat="1">
      <c r="B220" s="170"/>
      <c r="D220" s="149" t="s">
        <v>1489</v>
      </c>
      <c r="E220" s="171" t="s">
        <v>1</v>
      </c>
      <c r="F220" s="172" t="s">
        <v>3969</v>
      </c>
      <c r="H220" s="171" t="s">
        <v>1</v>
      </c>
      <c r="I220" s="173"/>
      <c r="L220" s="170"/>
      <c r="M220" s="174"/>
      <c r="T220" s="175"/>
      <c r="AT220" s="171" t="s">
        <v>1489</v>
      </c>
      <c r="AU220" s="171" t="s">
        <v>90</v>
      </c>
      <c r="AV220" s="12" t="s">
        <v>88</v>
      </c>
      <c r="AW220" s="12" t="s">
        <v>36</v>
      </c>
      <c r="AX220" s="12" t="s">
        <v>81</v>
      </c>
      <c r="AY220" s="171" t="s">
        <v>299</v>
      </c>
    </row>
    <row r="221" spans="2:65" s="13" customFormat="1">
      <c r="B221" s="176"/>
      <c r="D221" s="149" t="s">
        <v>1489</v>
      </c>
      <c r="E221" s="177" t="s">
        <v>1</v>
      </c>
      <c r="F221" s="178" t="s">
        <v>4883</v>
      </c>
      <c r="H221" s="179">
        <v>49.112000000000002</v>
      </c>
      <c r="I221" s="180"/>
      <c r="L221" s="176"/>
      <c r="M221" s="181"/>
      <c r="T221" s="182"/>
      <c r="AT221" s="177" t="s">
        <v>1489</v>
      </c>
      <c r="AU221" s="177" t="s">
        <v>90</v>
      </c>
      <c r="AV221" s="13" t="s">
        <v>90</v>
      </c>
      <c r="AW221" s="13" t="s">
        <v>36</v>
      </c>
      <c r="AX221" s="13" t="s">
        <v>81</v>
      </c>
      <c r="AY221" s="177" t="s">
        <v>299</v>
      </c>
    </row>
    <row r="222" spans="2:65" s="15" customFormat="1">
      <c r="B222" s="190"/>
      <c r="D222" s="149" t="s">
        <v>1489</v>
      </c>
      <c r="E222" s="191" t="s">
        <v>1</v>
      </c>
      <c r="F222" s="192" t="s">
        <v>1549</v>
      </c>
      <c r="H222" s="193">
        <v>49.112000000000002</v>
      </c>
      <c r="I222" s="194"/>
      <c r="L222" s="190"/>
      <c r="M222" s="195"/>
      <c r="T222" s="196"/>
      <c r="AT222" s="191" t="s">
        <v>1489</v>
      </c>
      <c r="AU222" s="191" t="s">
        <v>90</v>
      </c>
      <c r="AV222" s="15" t="s">
        <v>298</v>
      </c>
      <c r="AW222" s="15" t="s">
        <v>36</v>
      </c>
      <c r="AX222" s="15" t="s">
        <v>88</v>
      </c>
      <c r="AY222" s="191" t="s">
        <v>299</v>
      </c>
    </row>
    <row r="223" spans="2:65" s="1" customFormat="1" ht="37.950000000000003" customHeight="1">
      <c r="B223" s="32"/>
      <c r="C223" s="136" t="s">
        <v>367</v>
      </c>
      <c r="D223" s="136" t="s">
        <v>302</v>
      </c>
      <c r="E223" s="137" t="s">
        <v>3395</v>
      </c>
      <c r="F223" s="138" t="s">
        <v>3396</v>
      </c>
      <c r="G223" s="139" t="s">
        <v>1520</v>
      </c>
      <c r="H223" s="140">
        <v>7.109</v>
      </c>
      <c r="I223" s="141"/>
      <c r="J223" s="142">
        <f>ROUND(I223*H223,2)</f>
        <v>0</v>
      </c>
      <c r="K223" s="138" t="s">
        <v>3585</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4884</v>
      </c>
    </row>
    <row r="224" spans="2:65" s="12" customFormat="1">
      <c r="B224" s="170"/>
      <c r="D224" s="149" t="s">
        <v>1489</v>
      </c>
      <c r="E224" s="171" t="s">
        <v>1</v>
      </c>
      <c r="F224" s="172" t="s">
        <v>3976</v>
      </c>
      <c r="H224" s="171" t="s">
        <v>1</v>
      </c>
      <c r="I224" s="173"/>
      <c r="L224" s="170"/>
      <c r="M224" s="174"/>
      <c r="T224" s="175"/>
      <c r="AT224" s="171" t="s">
        <v>1489</v>
      </c>
      <c r="AU224" s="171" t="s">
        <v>90</v>
      </c>
      <c r="AV224" s="12" t="s">
        <v>88</v>
      </c>
      <c r="AW224" s="12" t="s">
        <v>36</v>
      </c>
      <c r="AX224" s="12" t="s">
        <v>81</v>
      </c>
      <c r="AY224" s="171" t="s">
        <v>299</v>
      </c>
    </row>
    <row r="225" spans="2:65" s="13" customFormat="1">
      <c r="B225" s="176"/>
      <c r="D225" s="149" t="s">
        <v>1489</v>
      </c>
      <c r="E225" s="177" t="s">
        <v>1</v>
      </c>
      <c r="F225" s="178" t="s">
        <v>4885</v>
      </c>
      <c r="H225" s="179">
        <v>18.664999999999999</v>
      </c>
      <c r="I225" s="180"/>
      <c r="L225" s="176"/>
      <c r="M225" s="181"/>
      <c r="T225" s="182"/>
      <c r="AT225" s="177" t="s">
        <v>1489</v>
      </c>
      <c r="AU225" s="177" t="s">
        <v>90</v>
      </c>
      <c r="AV225" s="13" t="s">
        <v>90</v>
      </c>
      <c r="AW225" s="13" t="s">
        <v>36</v>
      </c>
      <c r="AX225" s="13" t="s">
        <v>81</v>
      </c>
      <c r="AY225" s="177" t="s">
        <v>299</v>
      </c>
    </row>
    <row r="226" spans="2:65" s="12" customFormat="1">
      <c r="B226" s="170"/>
      <c r="D226" s="149" t="s">
        <v>1489</v>
      </c>
      <c r="E226" s="171" t="s">
        <v>1</v>
      </c>
      <c r="F226" s="172" t="s">
        <v>3978</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4886</v>
      </c>
      <c r="H227" s="179">
        <v>-11.555999999999999</v>
      </c>
      <c r="I227" s="180"/>
      <c r="L227" s="176"/>
      <c r="M227" s="181"/>
      <c r="T227" s="182"/>
      <c r="AT227" s="177" t="s">
        <v>1489</v>
      </c>
      <c r="AU227" s="177" t="s">
        <v>90</v>
      </c>
      <c r="AV227" s="13" t="s">
        <v>90</v>
      </c>
      <c r="AW227" s="13" t="s">
        <v>36</v>
      </c>
      <c r="AX227" s="13" t="s">
        <v>81</v>
      </c>
      <c r="AY227" s="177" t="s">
        <v>299</v>
      </c>
    </row>
    <row r="228" spans="2:65" s="14" customFormat="1">
      <c r="B228" s="183"/>
      <c r="D228" s="149" t="s">
        <v>1489</v>
      </c>
      <c r="E228" s="184" t="s">
        <v>1</v>
      </c>
      <c r="F228" s="185" t="s">
        <v>1496</v>
      </c>
      <c r="H228" s="186">
        <v>7.109</v>
      </c>
      <c r="I228" s="187"/>
      <c r="L228" s="183"/>
      <c r="M228" s="188"/>
      <c r="T228" s="189"/>
      <c r="AT228" s="184" t="s">
        <v>1489</v>
      </c>
      <c r="AU228" s="184" t="s">
        <v>90</v>
      </c>
      <c r="AV228" s="14" t="s">
        <v>318</v>
      </c>
      <c r="AW228" s="14" t="s">
        <v>36</v>
      </c>
      <c r="AX228" s="14" t="s">
        <v>88</v>
      </c>
      <c r="AY228" s="184" t="s">
        <v>299</v>
      </c>
    </row>
    <row r="229" spans="2:65" s="1" customFormat="1" ht="37.950000000000003" customHeight="1">
      <c r="B229" s="32"/>
      <c r="C229" s="136" t="s">
        <v>372</v>
      </c>
      <c r="D229" s="136" t="s">
        <v>302</v>
      </c>
      <c r="E229" s="137" t="s">
        <v>3399</v>
      </c>
      <c r="F229" s="138" t="s">
        <v>3400</v>
      </c>
      <c r="G229" s="139" t="s">
        <v>1520</v>
      </c>
      <c r="H229" s="140">
        <v>49.762999999999998</v>
      </c>
      <c r="I229" s="141"/>
      <c r="J229" s="142">
        <f>ROUND(I229*H229,2)</f>
        <v>0</v>
      </c>
      <c r="K229" s="138" t="s">
        <v>3585</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4887</v>
      </c>
    </row>
    <row r="230" spans="2:65" s="12" customFormat="1">
      <c r="B230" s="170"/>
      <c r="D230" s="149" t="s">
        <v>1489</v>
      </c>
      <c r="E230" s="171" t="s">
        <v>1</v>
      </c>
      <c r="F230" s="172" t="s">
        <v>3981</v>
      </c>
      <c r="H230" s="171" t="s">
        <v>1</v>
      </c>
      <c r="I230" s="173"/>
      <c r="L230" s="170"/>
      <c r="M230" s="174"/>
      <c r="T230" s="175"/>
      <c r="AT230" s="171" t="s">
        <v>1489</v>
      </c>
      <c r="AU230" s="171" t="s">
        <v>90</v>
      </c>
      <c r="AV230" s="12" t="s">
        <v>88</v>
      </c>
      <c r="AW230" s="12" t="s">
        <v>36</v>
      </c>
      <c r="AX230" s="12" t="s">
        <v>81</v>
      </c>
      <c r="AY230" s="171" t="s">
        <v>299</v>
      </c>
    </row>
    <row r="231" spans="2:65" s="13" customFormat="1">
      <c r="B231" s="176"/>
      <c r="D231" s="149" t="s">
        <v>1489</v>
      </c>
      <c r="E231" s="177" t="s">
        <v>1</v>
      </c>
      <c r="F231" s="178" t="s">
        <v>4888</v>
      </c>
      <c r="H231" s="179">
        <v>49.762999999999998</v>
      </c>
      <c r="I231" s="180"/>
      <c r="L231" s="176"/>
      <c r="M231" s="181"/>
      <c r="T231" s="182"/>
      <c r="AT231" s="177" t="s">
        <v>1489</v>
      </c>
      <c r="AU231" s="177" t="s">
        <v>90</v>
      </c>
      <c r="AV231" s="13" t="s">
        <v>90</v>
      </c>
      <c r="AW231" s="13" t="s">
        <v>36</v>
      </c>
      <c r="AX231" s="13" t="s">
        <v>81</v>
      </c>
      <c r="AY231" s="177" t="s">
        <v>299</v>
      </c>
    </row>
    <row r="232" spans="2:65" s="14" customFormat="1">
      <c r="B232" s="183"/>
      <c r="D232" s="149" t="s">
        <v>1489</v>
      </c>
      <c r="E232" s="184" t="s">
        <v>1</v>
      </c>
      <c r="F232" s="185" t="s">
        <v>1496</v>
      </c>
      <c r="H232" s="186">
        <v>49.762999999999998</v>
      </c>
      <c r="I232" s="187"/>
      <c r="L232" s="183"/>
      <c r="M232" s="188"/>
      <c r="T232" s="189"/>
      <c r="AT232" s="184" t="s">
        <v>1489</v>
      </c>
      <c r="AU232" s="184" t="s">
        <v>90</v>
      </c>
      <c r="AV232" s="14" t="s">
        <v>318</v>
      </c>
      <c r="AW232" s="14" t="s">
        <v>36</v>
      </c>
      <c r="AX232" s="14" t="s">
        <v>88</v>
      </c>
      <c r="AY232" s="184" t="s">
        <v>299</v>
      </c>
    </row>
    <row r="233" spans="2:65" s="1" customFormat="1" ht="37.950000000000003" customHeight="1">
      <c r="B233" s="32"/>
      <c r="C233" s="136" t="s">
        <v>378</v>
      </c>
      <c r="D233" s="136" t="s">
        <v>302</v>
      </c>
      <c r="E233" s="137" t="s">
        <v>1618</v>
      </c>
      <c r="F233" s="138" t="s">
        <v>1619</v>
      </c>
      <c r="G233" s="139" t="s">
        <v>1520</v>
      </c>
      <c r="H233" s="140">
        <v>15.108000000000001</v>
      </c>
      <c r="I233" s="141"/>
      <c r="J233" s="142">
        <f>ROUND(I233*H233,2)</f>
        <v>0</v>
      </c>
      <c r="K233" s="138" t="s">
        <v>3585</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4889</v>
      </c>
    </row>
    <row r="234" spans="2:65" s="12" customFormat="1">
      <c r="B234" s="170"/>
      <c r="D234" s="149" t="s">
        <v>1489</v>
      </c>
      <c r="E234" s="171" t="s">
        <v>1</v>
      </c>
      <c r="F234" s="172" t="s">
        <v>3984</v>
      </c>
      <c r="H234" s="171" t="s">
        <v>1</v>
      </c>
      <c r="I234" s="173"/>
      <c r="L234" s="170"/>
      <c r="M234" s="174"/>
      <c r="T234" s="175"/>
      <c r="AT234" s="171" t="s">
        <v>1489</v>
      </c>
      <c r="AU234" s="171" t="s">
        <v>90</v>
      </c>
      <c r="AV234" s="12" t="s">
        <v>88</v>
      </c>
      <c r="AW234" s="12" t="s">
        <v>36</v>
      </c>
      <c r="AX234" s="12" t="s">
        <v>81</v>
      </c>
      <c r="AY234" s="171" t="s">
        <v>299</v>
      </c>
    </row>
    <row r="235" spans="2:65" s="13" customFormat="1">
      <c r="B235" s="176"/>
      <c r="D235" s="149" t="s">
        <v>1489</v>
      </c>
      <c r="E235" s="177" t="s">
        <v>1</v>
      </c>
      <c r="F235" s="178" t="s">
        <v>4890</v>
      </c>
      <c r="H235" s="179">
        <v>39.664000000000001</v>
      </c>
      <c r="I235" s="180"/>
      <c r="L235" s="176"/>
      <c r="M235" s="181"/>
      <c r="T235" s="182"/>
      <c r="AT235" s="177" t="s">
        <v>1489</v>
      </c>
      <c r="AU235" s="177" t="s">
        <v>90</v>
      </c>
      <c r="AV235" s="13" t="s">
        <v>90</v>
      </c>
      <c r="AW235" s="13" t="s">
        <v>36</v>
      </c>
      <c r="AX235" s="13" t="s">
        <v>81</v>
      </c>
      <c r="AY235" s="177" t="s">
        <v>299</v>
      </c>
    </row>
    <row r="236" spans="2:65" s="12" customFormat="1">
      <c r="B236" s="170"/>
      <c r="D236" s="149" t="s">
        <v>1489</v>
      </c>
      <c r="E236" s="171" t="s">
        <v>1</v>
      </c>
      <c r="F236" s="172" t="s">
        <v>3978</v>
      </c>
      <c r="H236" s="171" t="s">
        <v>1</v>
      </c>
      <c r="I236" s="173"/>
      <c r="L236" s="170"/>
      <c r="M236" s="174"/>
      <c r="T236" s="175"/>
      <c r="AT236" s="171" t="s">
        <v>1489</v>
      </c>
      <c r="AU236" s="171" t="s">
        <v>90</v>
      </c>
      <c r="AV236" s="12" t="s">
        <v>88</v>
      </c>
      <c r="AW236" s="12" t="s">
        <v>36</v>
      </c>
      <c r="AX236" s="12" t="s">
        <v>81</v>
      </c>
      <c r="AY236" s="171" t="s">
        <v>299</v>
      </c>
    </row>
    <row r="237" spans="2:65" s="13" customFormat="1">
      <c r="B237" s="176"/>
      <c r="D237" s="149" t="s">
        <v>1489</v>
      </c>
      <c r="E237" s="177" t="s">
        <v>1</v>
      </c>
      <c r="F237" s="178" t="s">
        <v>4891</v>
      </c>
      <c r="H237" s="179">
        <v>-24.556000000000001</v>
      </c>
      <c r="I237" s="180"/>
      <c r="L237" s="176"/>
      <c r="M237" s="181"/>
      <c r="T237" s="182"/>
      <c r="AT237" s="177" t="s">
        <v>1489</v>
      </c>
      <c r="AU237" s="177" t="s">
        <v>90</v>
      </c>
      <c r="AV237" s="13" t="s">
        <v>90</v>
      </c>
      <c r="AW237" s="13" t="s">
        <v>36</v>
      </c>
      <c r="AX237" s="13" t="s">
        <v>81</v>
      </c>
      <c r="AY237" s="177" t="s">
        <v>299</v>
      </c>
    </row>
    <row r="238" spans="2:65" s="14" customFormat="1">
      <c r="B238" s="183"/>
      <c r="D238" s="149" t="s">
        <v>1489</v>
      </c>
      <c r="E238" s="184" t="s">
        <v>1</v>
      </c>
      <c r="F238" s="185" t="s">
        <v>1496</v>
      </c>
      <c r="H238" s="186">
        <v>15.108000000000001</v>
      </c>
      <c r="I238" s="187"/>
      <c r="L238" s="183"/>
      <c r="M238" s="188"/>
      <c r="T238" s="189"/>
      <c r="AT238" s="184" t="s">
        <v>1489</v>
      </c>
      <c r="AU238" s="184" t="s">
        <v>90</v>
      </c>
      <c r="AV238" s="14" t="s">
        <v>318</v>
      </c>
      <c r="AW238" s="14" t="s">
        <v>36</v>
      </c>
      <c r="AX238" s="14" t="s">
        <v>88</v>
      </c>
      <c r="AY238" s="184" t="s">
        <v>299</v>
      </c>
    </row>
    <row r="239" spans="2:65" s="1" customFormat="1" ht="37.950000000000003" customHeight="1">
      <c r="B239" s="32"/>
      <c r="C239" s="136" t="s">
        <v>384</v>
      </c>
      <c r="D239" s="136" t="s">
        <v>302</v>
      </c>
      <c r="E239" s="137" t="s">
        <v>1622</v>
      </c>
      <c r="F239" s="138" t="s">
        <v>1623</v>
      </c>
      <c r="G239" s="139" t="s">
        <v>1520</v>
      </c>
      <c r="H239" s="140">
        <v>105.756</v>
      </c>
      <c r="I239" s="141"/>
      <c r="J239" s="142">
        <f>ROUND(I239*H239,2)</f>
        <v>0</v>
      </c>
      <c r="K239" s="138" t="s">
        <v>3585</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4892</v>
      </c>
    </row>
    <row r="240" spans="2:65" s="12" customFormat="1">
      <c r="B240" s="170"/>
      <c r="D240" s="149" t="s">
        <v>1489</v>
      </c>
      <c r="E240" s="171" t="s">
        <v>1</v>
      </c>
      <c r="F240" s="172" t="s">
        <v>3981</v>
      </c>
      <c r="H240" s="171" t="s">
        <v>1</v>
      </c>
      <c r="I240" s="173"/>
      <c r="L240" s="170"/>
      <c r="M240" s="174"/>
      <c r="T240" s="175"/>
      <c r="AT240" s="171" t="s">
        <v>1489</v>
      </c>
      <c r="AU240" s="171" t="s">
        <v>90</v>
      </c>
      <c r="AV240" s="12" t="s">
        <v>88</v>
      </c>
      <c r="AW240" s="12" t="s">
        <v>36</v>
      </c>
      <c r="AX240" s="12" t="s">
        <v>81</v>
      </c>
      <c r="AY240" s="171" t="s">
        <v>299</v>
      </c>
    </row>
    <row r="241" spans="2:65" s="13" customFormat="1">
      <c r="B241" s="176"/>
      <c r="D241" s="149" t="s">
        <v>1489</v>
      </c>
      <c r="E241" s="177" t="s">
        <v>1</v>
      </c>
      <c r="F241" s="178" t="s">
        <v>4893</v>
      </c>
      <c r="H241" s="179">
        <v>105.756</v>
      </c>
      <c r="I241" s="180"/>
      <c r="L241" s="176"/>
      <c r="M241" s="181"/>
      <c r="T241" s="182"/>
      <c r="AT241" s="177" t="s">
        <v>1489</v>
      </c>
      <c r="AU241" s="177" t="s">
        <v>90</v>
      </c>
      <c r="AV241" s="13" t="s">
        <v>90</v>
      </c>
      <c r="AW241" s="13" t="s">
        <v>36</v>
      </c>
      <c r="AX241" s="13" t="s">
        <v>81</v>
      </c>
      <c r="AY241" s="177" t="s">
        <v>299</v>
      </c>
    </row>
    <row r="242" spans="2:65" s="14" customFormat="1">
      <c r="B242" s="183"/>
      <c r="D242" s="149" t="s">
        <v>1489</v>
      </c>
      <c r="E242" s="184" t="s">
        <v>1</v>
      </c>
      <c r="F242" s="185" t="s">
        <v>1496</v>
      </c>
      <c r="H242" s="186">
        <v>105.756</v>
      </c>
      <c r="I242" s="187"/>
      <c r="L242" s="183"/>
      <c r="M242" s="188"/>
      <c r="T242" s="189"/>
      <c r="AT242" s="184" t="s">
        <v>1489</v>
      </c>
      <c r="AU242" s="184" t="s">
        <v>90</v>
      </c>
      <c r="AV242" s="14" t="s">
        <v>318</v>
      </c>
      <c r="AW242" s="14" t="s">
        <v>36</v>
      </c>
      <c r="AX242" s="14" t="s">
        <v>88</v>
      </c>
      <c r="AY242" s="184" t="s">
        <v>299</v>
      </c>
    </row>
    <row r="243" spans="2:65" s="1" customFormat="1" ht="24.15" customHeight="1">
      <c r="B243" s="32"/>
      <c r="C243" s="136" t="s">
        <v>389</v>
      </c>
      <c r="D243" s="136" t="s">
        <v>302</v>
      </c>
      <c r="E243" s="137" t="s">
        <v>1626</v>
      </c>
      <c r="F243" s="138" t="s">
        <v>1627</v>
      </c>
      <c r="G243" s="139" t="s">
        <v>1520</v>
      </c>
      <c r="H243" s="140">
        <v>11.555999999999999</v>
      </c>
      <c r="I243" s="141"/>
      <c r="J243" s="142">
        <f>ROUND(I243*H243,2)</f>
        <v>0</v>
      </c>
      <c r="K243" s="138" t="s">
        <v>3585</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4894</v>
      </c>
    </row>
    <row r="244" spans="2:65" s="12" customFormat="1">
      <c r="B244" s="170"/>
      <c r="D244" s="149" t="s">
        <v>1489</v>
      </c>
      <c r="E244" s="171" t="s">
        <v>1</v>
      </c>
      <c r="F244" s="172" t="s">
        <v>3619</v>
      </c>
      <c r="H244" s="171" t="s">
        <v>1</v>
      </c>
      <c r="I244" s="173"/>
      <c r="L244" s="170"/>
      <c r="M244" s="174"/>
      <c r="T244" s="175"/>
      <c r="AT244" s="171" t="s">
        <v>1489</v>
      </c>
      <c r="AU244" s="171" t="s">
        <v>90</v>
      </c>
      <c r="AV244" s="12" t="s">
        <v>88</v>
      </c>
      <c r="AW244" s="12" t="s">
        <v>36</v>
      </c>
      <c r="AX244" s="12" t="s">
        <v>81</v>
      </c>
      <c r="AY244" s="171" t="s">
        <v>299</v>
      </c>
    </row>
    <row r="245" spans="2:65" s="13" customFormat="1">
      <c r="B245" s="176"/>
      <c r="D245" s="149" t="s">
        <v>1489</v>
      </c>
      <c r="E245" s="177" t="s">
        <v>1</v>
      </c>
      <c r="F245" s="178" t="s">
        <v>4895</v>
      </c>
      <c r="H245" s="179">
        <v>11.555999999999999</v>
      </c>
      <c r="I245" s="180"/>
      <c r="L245" s="176"/>
      <c r="M245" s="181"/>
      <c r="T245" s="182"/>
      <c r="AT245" s="177" t="s">
        <v>1489</v>
      </c>
      <c r="AU245" s="177" t="s">
        <v>90</v>
      </c>
      <c r="AV245" s="13" t="s">
        <v>90</v>
      </c>
      <c r="AW245" s="13" t="s">
        <v>36</v>
      </c>
      <c r="AX245" s="13" t="s">
        <v>81</v>
      </c>
      <c r="AY245" s="177" t="s">
        <v>299</v>
      </c>
    </row>
    <row r="246" spans="2:65" s="14" customFormat="1">
      <c r="B246" s="183"/>
      <c r="D246" s="149" t="s">
        <v>1489</v>
      </c>
      <c r="E246" s="184" t="s">
        <v>1</v>
      </c>
      <c r="F246" s="185" t="s">
        <v>1496</v>
      </c>
      <c r="H246" s="186">
        <v>11.555999999999999</v>
      </c>
      <c r="I246" s="187"/>
      <c r="L246" s="183"/>
      <c r="M246" s="188"/>
      <c r="T246" s="189"/>
      <c r="AT246" s="184" t="s">
        <v>1489</v>
      </c>
      <c r="AU246" s="184" t="s">
        <v>90</v>
      </c>
      <c r="AV246" s="14" t="s">
        <v>318</v>
      </c>
      <c r="AW246" s="14" t="s">
        <v>36</v>
      </c>
      <c r="AX246" s="14" t="s">
        <v>88</v>
      </c>
      <c r="AY246" s="184" t="s">
        <v>299</v>
      </c>
    </row>
    <row r="247" spans="2:65" s="1" customFormat="1" ht="24.15" customHeight="1">
      <c r="B247" s="32"/>
      <c r="C247" s="136" t="s">
        <v>394</v>
      </c>
      <c r="D247" s="136" t="s">
        <v>302</v>
      </c>
      <c r="E247" s="137" t="s">
        <v>1630</v>
      </c>
      <c r="F247" s="138" t="s">
        <v>1631</v>
      </c>
      <c r="G247" s="139" t="s">
        <v>1520</v>
      </c>
      <c r="H247" s="140">
        <v>24.556000000000001</v>
      </c>
      <c r="I247" s="141"/>
      <c r="J247" s="142">
        <f>ROUND(I247*H247,2)</f>
        <v>0</v>
      </c>
      <c r="K247" s="138" t="s">
        <v>3585</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4896</v>
      </c>
    </row>
    <row r="248" spans="2:65" s="12" customFormat="1">
      <c r="B248" s="170"/>
      <c r="D248" s="149" t="s">
        <v>1489</v>
      </c>
      <c r="E248" s="171" t="s">
        <v>1</v>
      </c>
      <c r="F248" s="172" t="s">
        <v>3619</v>
      </c>
      <c r="H248" s="171" t="s">
        <v>1</v>
      </c>
      <c r="I248" s="173"/>
      <c r="L248" s="170"/>
      <c r="M248" s="174"/>
      <c r="T248" s="175"/>
      <c r="AT248" s="171" t="s">
        <v>1489</v>
      </c>
      <c r="AU248" s="171" t="s">
        <v>90</v>
      </c>
      <c r="AV248" s="12" t="s">
        <v>88</v>
      </c>
      <c r="AW248" s="12" t="s">
        <v>36</v>
      </c>
      <c r="AX248" s="12" t="s">
        <v>81</v>
      </c>
      <c r="AY248" s="171" t="s">
        <v>299</v>
      </c>
    </row>
    <row r="249" spans="2:65" s="13" customFormat="1">
      <c r="B249" s="176"/>
      <c r="D249" s="149" t="s">
        <v>1489</v>
      </c>
      <c r="E249" s="177" t="s">
        <v>1</v>
      </c>
      <c r="F249" s="178" t="s">
        <v>4897</v>
      </c>
      <c r="H249" s="179">
        <v>24.556000000000001</v>
      </c>
      <c r="I249" s="180"/>
      <c r="L249" s="176"/>
      <c r="M249" s="181"/>
      <c r="T249" s="182"/>
      <c r="AT249" s="177" t="s">
        <v>1489</v>
      </c>
      <c r="AU249" s="177" t="s">
        <v>90</v>
      </c>
      <c r="AV249" s="13" t="s">
        <v>90</v>
      </c>
      <c r="AW249" s="13" t="s">
        <v>36</v>
      </c>
      <c r="AX249" s="13" t="s">
        <v>81</v>
      </c>
      <c r="AY249" s="177" t="s">
        <v>299</v>
      </c>
    </row>
    <row r="250" spans="2:65" s="14" customFormat="1">
      <c r="B250" s="183"/>
      <c r="D250" s="149" t="s">
        <v>1489</v>
      </c>
      <c r="E250" s="184" t="s">
        <v>1</v>
      </c>
      <c r="F250" s="185" t="s">
        <v>1496</v>
      </c>
      <c r="H250" s="186">
        <v>24.556000000000001</v>
      </c>
      <c r="I250" s="187"/>
      <c r="L250" s="183"/>
      <c r="M250" s="188"/>
      <c r="T250" s="189"/>
      <c r="AT250" s="184" t="s">
        <v>1489</v>
      </c>
      <c r="AU250" s="184" t="s">
        <v>90</v>
      </c>
      <c r="AV250" s="14" t="s">
        <v>318</v>
      </c>
      <c r="AW250" s="14" t="s">
        <v>36</v>
      </c>
      <c r="AX250" s="14" t="s">
        <v>88</v>
      </c>
      <c r="AY250" s="184" t="s">
        <v>299</v>
      </c>
    </row>
    <row r="251" spans="2:65" s="1" customFormat="1" ht="16.5" customHeight="1">
      <c r="B251" s="32"/>
      <c r="C251" s="136" t="s">
        <v>399</v>
      </c>
      <c r="D251" s="136" t="s">
        <v>302</v>
      </c>
      <c r="E251" s="137" t="s">
        <v>1639</v>
      </c>
      <c r="F251" s="138" t="s">
        <v>1640</v>
      </c>
      <c r="G251" s="139" t="s">
        <v>1520</v>
      </c>
      <c r="H251" s="140">
        <v>58.329000000000001</v>
      </c>
      <c r="I251" s="141"/>
      <c r="J251" s="142">
        <f>ROUND(I251*H251,2)</f>
        <v>0</v>
      </c>
      <c r="K251" s="138" t="s">
        <v>3585</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4898</v>
      </c>
    </row>
    <row r="252" spans="2:65" s="12" customFormat="1">
      <c r="B252" s="170"/>
      <c r="D252" s="149" t="s">
        <v>1489</v>
      </c>
      <c r="E252" s="171" t="s">
        <v>1</v>
      </c>
      <c r="F252" s="172" t="s">
        <v>3994</v>
      </c>
      <c r="H252" s="171" t="s">
        <v>1</v>
      </c>
      <c r="I252" s="173"/>
      <c r="L252" s="170"/>
      <c r="M252" s="174"/>
      <c r="T252" s="175"/>
      <c r="AT252" s="171" t="s">
        <v>1489</v>
      </c>
      <c r="AU252" s="171" t="s">
        <v>90</v>
      </c>
      <c r="AV252" s="12" t="s">
        <v>88</v>
      </c>
      <c r="AW252" s="12" t="s">
        <v>36</v>
      </c>
      <c r="AX252" s="12" t="s">
        <v>81</v>
      </c>
      <c r="AY252" s="171" t="s">
        <v>299</v>
      </c>
    </row>
    <row r="253" spans="2:65" s="13" customFormat="1">
      <c r="B253" s="176"/>
      <c r="D253" s="149" t="s">
        <v>1489</v>
      </c>
      <c r="E253" s="177" t="s">
        <v>1</v>
      </c>
      <c r="F253" s="178" t="s">
        <v>4899</v>
      </c>
      <c r="H253" s="179">
        <v>7.109</v>
      </c>
      <c r="I253" s="180"/>
      <c r="L253" s="176"/>
      <c r="M253" s="181"/>
      <c r="T253" s="182"/>
      <c r="AT253" s="177" t="s">
        <v>1489</v>
      </c>
      <c r="AU253" s="177" t="s">
        <v>90</v>
      </c>
      <c r="AV253" s="13" t="s">
        <v>90</v>
      </c>
      <c r="AW253" s="13" t="s">
        <v>36</v>
      </c>
      <c r="AX253" s="13" t="s">
        <v>81</v>
      </c>
      <c r="AY253" s="177" t="s">
        <v>299</v>
      </c>
    </row>
    <row r="254" spans="2:65" s="13" customFormat="1">
      <c r="B254" s="176"/>
      <c r="D254" s="149" t="s">
        <v>1489</v>
      </c>
      <c r="E254" s="177" t="s">
        <v>1</v>
      </c>
      <c r="F254" s="178" t="s">
        <v>4900</v>
      </c>
      <c r="H254" s="179">
        <v>15.108000000000001</v>
      </c>
      <c r="I254" s="180"/>
      <c r="L254" s="176"/>
      <c r="M254" s="181"/>
      <c r="T254" s="182"/>
      <c r="AT254" s="177" t="s">
        <v>1489</v>
      </c>
      <c r="AU254" s="177" t="s">
        <v>90</v>
      </c>
      <c r="AV254" s="13" t="s">
        <v>90</v>
      </c>
      <c r="AW254" s="13" t="s">
        <v>36</v>
      </c>
      <c r="AX254" s="13" t="s">
        <v>81</v>
      </c>
      <c r="AY254" s="177" t="s">
        <v>299</v>
      </c>
    </row>
    <row r="255" spans="2:65" s="15" customFormat="1">
      <c r="B255" s="190"/>
      <c r="D255" s="149" t="s">
        <v>1489</v>
      </c>
      <c r="E255" s="191" t="s">
        <v>1</v>
      </c>
      <c r="F255" s="192" t="s">
        <v>1549</v>
      </c>
      <c r="H255" s="193">
        <v>22.216999999999999</v>
      </c>
      <c r="I255" s="194"/>
      <c r="L255" s="190"/>
      <c r="M255" s="195"/>
      <c r="T255" s="196"/>
      <c r="AT255" s="191" t="s">
        <v>1489</v>
      </c>
      <c r="AU255" s="191" t="s">
        <v>90</v>
      </c>
      <c r="AV255" s="15" t="s">
        <v>298</v>
      </c>
      <c r="AW255" s="15" t="s">
        <v>36</v>
      </c>
      <c r="AX255" s="15" t="s">
        <v>81</v>
      </c>
      <c r="AY255" s="191" t="s">
        <v>299</v>
      </c>
    </row>
    <row r="256" spans="2:65" s="12" customFormat="1">
      <c r="B256" s="170"/>
      <c r="D256" s="149" t="s">
        <v>1489</v>
      </c>
      <c r="E256" s="171" t="s">
        <v>1</v>
      </c>
      <c r="F256" s="172" t="s">
        <v>3619</v>
      </c>
      <c r="H256" s="171" t="s">
        <v>1</v>
      </c>
      <c r="I256" s="173"/>
      <c r="L256" s="170"/>
      <c r="M256" s="174"/>
      <c r="T256" s="175"/>
      <c r="AT256" s="171" t="s">
        <v>1489</v>
      </c>
      <c r="AU256" s="171" t="s">
        <v>90</v>
      </c>
      <c r="AV256" s="12" t="s">
        <v>88</v>
      </c>
      <c r="AW256" s="12" t="s">
        <v>36</v>
      </c>
      <c r="AX256" s="12" t="s">
        <v>81</v>
      </c>
      <c r="AY256" s="171" t="s">
        <v>299</v>
      </c>
    </row>
    <row r="257" spans="2:65" s="13" customFormat="1">
      <c r="B257" s="176"/>
      <c r="D257" s="149" t="s">
        <v>1489</v>
      </c>
      <c r="E257" s="177" t="s">
        <v>1</v>
      </c>
      <c r="F257" s="178" t="s">
        <v>4901</v>
      </c>
      <c r="H257" s="179">
        <v>11.555999999999999</v>
      </c>
      <c r="I257" s="180"/>
      <c r="L257" s="176"/>
      <c r="M257" s="181"/>
      <c r="T257" s="182"/>
      <c r="AT257" s="177" t="s">
        <v>1489</v>
      </c>
      <c r="AU257" s="177" t="s">
        <v>90</v>
      </c>
      <c r="AV257" s="13" t="s">
        <v>90</v>
      </c>
      <c r="AW257" s="13" t="s">
        <v>36</v>
      </c>
      <c r="AX257" s="13" t="s">
        <v>81</v>
      </c>
      <c r="AY257" s="177" t="s">
        <v>299</v>
      </c>
    </row>
    <row r="258" spans="2:65" s="13" customFormat="1">
      <c r="B258" s="176"/>
      <c r="D258" s="149" t="s">
        <v>1489</v>
      </c>
      <c r="E258" s="177" t="s">
        <v>1</v>
      </c>
      <c r="F258" s="178" t="s">
        <v>4902</v>
      </c>
      <c r="H258" s="179">
        <v>24.556000000000001</v>
      </c>
      <c r="I258" s="180"/>
      <c r="L258" s="176"/>
      <c r="M258" s="181"/>
      <c r="T258" s="182"/>
      <c r="AT258" s="177" t="s">
        <v>1489</v>
      </c>
      <c r="AU258" s="177" t="s">
        <v>90</v>
      </c>
      <c r="AV258" s="13" t="s">
        <v>90</v>
      </c>
      <c r="AW258" s="13" t="s">
        <v>36</v>
      </c>
      <c r="AX258" s="13" t="s">
        <v>81</v>
      </c>
      <c r="AY258" s="177" t="s">
        <v>299</v>
      </c>
    </row>
    <row r="259" spans="2:65" s="15" customFormat="1">
      <c r="B259" s="190"/>
      <c r="D259" s="149" t="s">
        <v>1489</v>
      </c>
      <c r="E259" s="191" t="s">
        <v>1</v>
      </c>
      <c r="F259" s="192" t="s">
        <v>1549</v>
      </c>
      <c r="H259" s="193">
        <v>36.112000000000002</v>
      </c>
      <c r="I259" s="194"/>
      <c r="L259" s="190"/>
      <c r="M259" s="195"/>
      <c r="T259" s="196"/>
      <c r="AT259" s="191" t="s">
        <v>1489</v>
      </c>
      <c r="AU259" s="191" t="s">
        <v>90</v>
      </c>
      <c r="AV259" s="15" t="s">
        <v>298</v>
      </c>
      <c r="AW259" s="15" t="s">
        <v>36</v>
      </c>
      <c r="AX259" s="15" t="s">
        <v>81</v>
      </c>
      <c r="AY259" s="191" t="s">
        <v>299</v>
      </c>
    </row>
    <row r="260" spans="2:65" s="14" customFormat="1">
      <c r="B260" s="183"/>
      <c r="D260" s="149" t="s">
        <v>1489</v>
      </c>
      <c r="E260" s="184" t="s">
        <v>1</v>
      </c>
      <c r="F260" s="185" t="s">
        <v>1496</v>
      </c>
      <c r="H260" s="186">
        <v>58.329000000000001</v>
      </c>
      <c r="I260" s="187"/>
      <c r="L260" s="183"/>
      <c r="M260" s="188"/>
      <c r="T260" s="189"/>
      <c r="AT260" s="184" t="s">
        <v>1489</v>
      </c>
      <c r="AU260" s="184" t="s">
        <v>90</v>
      </c>
      <c r="AV260" s="14" t="s">
        <v>318</v>
      </c>
      <c r="AW260" s="14" t="s">
        <v>36</v>
      </c>
      <c r="AX260" s="14" t="s">
        <v>88</v>
      </c>
      <c r="AY260" s="184" t="s">
        <v>299</v>
      </c>
    </row>
    <row r="261" spans="2:65" s="1" customFormat="1" ht="33" customHeight="1">
      <c r="B261" s="32"/>
      <c r="C261" s="136" t="s">
        <v>7</v>
      </c>
      <c r="D261" s="136" t="s">
        <v>302</v>
      </c>
      <c r="E261" s="137" t="s">
        <v>1634</v>
      </c>
      <c r="F261" s="138" t="s">
        <v>1635</v>
      </c>
      <c r="G261" s="139" t="s">
        <v>1636</v>
      </c>
      <c r="H261" s="140">
        <v>37.768999999999998</v>
      </c>
      <c r="I261" s="141"/>
      <c r="J261" s="142">
        <f>ROUND(I261*H261,2)</f>
        <v>0</v>
      </c>
      <c r="K261" s="138" t="s">
        <v>3585</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4903</v>
      </c>
    </row>
    <row r="262" spans="2:65" s="12" customFormat="1">
      <c r="B262" s="170"/>
      <c r="D262" s="149" t="s">
        <v>1489</v>
      </c>
      <c r="E262" s="171" t="s">
        <v>1</v>
      </c>
      <c r="F262" s="172" t="s">
        <v>3994</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4899</v>
      </c>
      <c r="H263" s="179">
        <v>7.109</v>
      </c>
      <c r="I263" s="180"/>
      <c r="L263" s="176"/>
      <c r="M263" s="181"/>
      <c r="T263" s="182"/>
      <c r="AT263" s="177" t="s">
        <v>1489</v>
      </c>
      <c r="AU263" s="177" t="s">
        <v>90</v>
      </c>
      <c r="AV263" s="13" t="s">
        <v>90</v>
      </c>
      <c r="AW263" s="13" t="s">
        <v>36</v>
      </c>
      <c r="AX263" s="13" t="s">
        <v>81</v>
      </c>
      <c r="AY263" s="177" t="s">
        <v>299</v>
      </c>
    </row>
    <row r="264" spans="2:65" s="13" customFormat="1">
      <c r="B264" s="176"/>
      <c r="D264" s="149" t="s">
        <v>1489</v>
      </c>
      <c r="E264" s="177" t="s">
        <v>1</v>
      </c>
      <c r="F264" s="178" t="s">
        <v>4900</v>
      </c>
      <c r="H264" s="179">
        <v>15.108000000000001</v>
      </c>
      <c r="I264" s="180"/>
      <c r="L264" s="176"/>
      <c r="M264" s="181"/>
      <c r="T264" s="182"/>
      <c r="AT264" s="177" t="s">
        <v>1489</v>
      </c>
      <c r="AU264" s="177" t="s">
        <v>90</v>
      </c>
      <c r="AV264" s="13" t="s">
        <v>90</v>
      </c>
      <c r="AW264" s="13" t="s">
        <v>36</v>
      </c>
      <c r="AX264" s="13" t="s">
        <v>81</v>
      </c>
      <c r="AY264" s="177" t="s">
        <v>299</v>
      </c>
    </row>
    <row r="265" spans="2:65" s="15" customFormat="1">
      <c r="B265" s="190"/>
      <c r="D265" s="149" t="s">
        <v>1489</v>
      </c>
      <c r="E265" s="191" t="s">
        <v>1</v>
      </c>
      <c r="F265" s="192" t="s">
        <v>1549</v>
      </c>
      <c r="H265" s="193">
        <v>22.216999999999999</v>
      </c>
      <c r="I265" s="194"/>
      <c r="L265" s="190"/>
      <c r="M265" s="195"/>
      <c r="T265" s="196"/>
      <c r="AT265" s="191" t="s">
        <v>1489</v>
      </c>
      <c r="AU265" s="191" t="s">
        <v>90</v>
      </c>
      <c r="AV265" s="15" t="s">
        <v>298</v>
      </c>
      <c r="AW265" s="15" t="s">
        <v>36</v>
      </c>
      <c r="AX265" s="15" t="s">
        <v>81</v>
      </c>
      <c r="AY265" s="191" t="s">
        <v>299</v>
      </c>
    </row>
    <row r="266" spans="2:65" s="13" customFormat="1">
      <c r="B266" s="176"/>
      <c r="D266" s="149" t="s">
        <v>1489</v>
      </c>
      <c r="E266" s="177" t="s">
        <v>1</v>
      </c>
      <c r="F266" s="178" t="s">
        <v>4904</v>
      </c>
      <c r="H266" s="179">
        <v>37.768999999999998</v>
      </c>
      <c r="I266" s="180"/>
      <c r="L266" s="176"/>
      <c r="M266" s="181"/>
      <c r="T266" s="182"/>
      <c r="AT266" s="177" t="s">
        <v>1489</v>
      </c>
      <c r="AU266" s="177" t="s">
        <v>90</v>
      </c>
      <c r="AV266" s="13" t="s">
        <v>90</v>
      </c>
      <c r="AW266" s="13" t="s">
        <v>36</v>
      </c>
      <c r="AX266" s="13" t="s">
        <v>81</v>
      </c>
      <c r="AY266" s="177" t="s">
        <v>299</v>
      </c>
    </row>
    <row r="267" spans="2:65" s="15" customFormat="1">
      <c r="B267" s="190"/>
      <c r="D267" s="149" t="s">
        <v>1489</v>
      </c>
      <c r="E267" s="191" t="s">
        <v>1</v>
      </c>
      <c r="F267" s="192" t="s">
        <v>1549</v>
      </c>
      <c r="H267" s="193">
        <v>37.768999999999998</v>
      </c>
      <c r="I267" s="194"/>
      <c r="L267" s="190"/>
      <c r="M267" s="195"/>
      <c r="T267" s="196"/>
      <c r="AT267" s="191" t="s">
        <v>1489</v>
      </c>
      <c r="AU267" s="191" t="s">
        <v>90</v>
      </c>
      <c r="AV267" s="15" t="s">
        <v>298</v>
      </c>
      <c r="AW267" s="15" t="s">
        <v>36</v>
      </c>
      <c r="AX267" s="15" t="s">
        <v>88</v>
      </c>
      <c r="AY267" s="191" t="s">
        <v>299</v>
      </c>
    </row>
    <row r="268" spans="2:65" s="1" customFormat="1" ht="24.15" customHeight="1">
      <c r="B268" s="32"/>
      <c r="C268" s="136" t="s">
        <v>408</v>
      </c>
      <c r="D268" s="136" t="s">
        <v>302</v>
      </c>
      <c r="E268" s="137" t="s">
        <v>4001</v>
      </c>
      <c r="F268" s="138" t="s">
        <v>1644</v>
      </c>
      <c r="G268" s="139" t="s">
        <v>1520</v>
      </c>
      <c r="H268" s="140">
        <v>36.588000000000001</v>
      </c>
      <c r="I268" s="141"/>
      <c r="J268" s="142">
        <f>ROUND(I268*H268,2)</f>
        <v>0</v>
      </c>
      <c r="K268" s="138" t="s">
        <v>3585</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4905</v>
      </c>
    </row>
    <row r="269" spans="2:65" s="1" customFormat="1" ht="28.8">
      <c r="B269" s="32"/>
      <c r="D269" s="149" t="s">
        <v>308</v>
      </c>
      <c r="F269" s="150" t="s">
        <v>4003</v>
      </c>
      <c r="I269" s="151"/>
      <c r="L269" s="32"/>
      <c r="M269" s="152"/>
      <c r="T269" s="56"/>
      <c r="AT269" s="17" t="s">
        <v>308</v>
      </c>
      <c r="AU269" s="17" t="s">
        <v>90</v>
      </c>
    </row>
    <row r="270" spans="2:65" s="13" customFormat="1">
      <c r="B270" s="176"/>
      <c r="D270" s="149" t="s">
        <v>1489</v>
      </c>
      <c r="E270" s="177" t="s">
        <v>1</v>
      </c>
      <c r="F270" s="178" t="s">
        <v>4906</v>
      </c>
      <c r="H270" s="179">
        <v>58.329000000000001</v>
      </c>
      <c r="I270" s="180"/>
      <c r="L270" s="176"/>
      <c r="M270" s="181"/>
      <c r="T270" s="182"/>
      <c r="AT270" s="177" t="s">
        <v>1489</v>
      </c>
      <c r="AU270" s="177" t="s">
        <v>90</v>
      </c>
      <c r="AV270" s="13" t="s">
        <v>90</v>
      </c>
      <c r="AW270" s="13" t="s">
        <v>36</v>
      </c>
      <c r="AX270" s="13" t="s">
        <v>81</v>
      </c>
      <c r="AY270" s="177" t="s">
        <v>299</v>
      </c>
    </row>
    <row r="271" spans="2:65" s="12" customFormat="1">
      <c r="B271" s="170"/>
      <c r="D271" s="149" t="s">
        <v>1489</v>
      </c>
      <c r="E271" s="171" t="s">
        <v>1</v>
      </c>
      <c r="F271" s="172" t="s">
        <v>4005</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4907</v>
      </c>
      <c r="H272" s="179">
        <v>-0.26900000000000002</v>
      </c>
      <c r="I272" s="180"/>
      <c r="L272" s="176"/>
      <c r="M272" s="181"/>
      <c r="T272" s="182"/>
      <c r="AT272" s="177" t="s">
        <v>1489</v>
      </c>
      <c r="AU272" s="177" t="s">
        <v>90</v>
      </c>
      <c r="AV272" s="13" t="s">
        <v>90</v>
      </c>
      <c r="AW272" s="13" t="s">
        <v>36</v>
      </c>
      <c r="AX272" s="13" t="s">
        <v>81</v>
      </c>
      <c r="AY272" s="177" t="s">
        <v>299</v>
      </c>
    </row>
    <row r="273" spans="2:65" s="13" customFormat="1">
      <c r="B273" s="176"/>
      <c r="D273" s="149" t="s">
        <v>1489</v>
      </c>
      <c r="E273" s="177" t="s">
        <v>1</v>
      </c>
      <c r="F273" s="178" t="s">
        <v>4908</v>
      </c>
      <c r="H273" s="179">
        <v>-15.433</v>
      </c>
      <c r="I273" s="180"/>
      <c r="L273" s="176"/>
      <c r="M273" s="181"/>
      <c r="T273" s="182"/>
      <c r="AT273" s="177" t="s">
        <v>1489</v>
      </c>
      <c r="AU273" s="177" t="s">
        <v>90</v>
      </c>
      <c r="AV273" s="13" t="s">
        <v>90</v>
      </c>
      <c r="AW273" s="13" t="s">
        <v>36</v>
      </c>
      <c r="AX273" s="13" t="s">
        <v>81</v>
      </c>
      <c r="AY273" s="177" t="s">
        <v>299</v>
      </c>
    </row>
    <row r="274" spans="2:65" s="13" customFormat="1">
      <c r="B274" s="176"/>
      <c r="D274" s="149" t="s">
        <v>1489</v>
      </c>
      <c r="E274" s="177" t="s">
        <v>1</v>
      </c>
      <c r="F274" s="178" t="s">
        <v>4909</v>
      </c>
      <c r="H274" s="179">
        <v>-6.0389999999999997</v>
      </c>
      <c r="I274" s="180"/>
      <c r="L274" s="176"/>
      <c r="M274" s="181"/>
      <c r="T274" s="182"/>
      <c r="AT274" s="177" t="s">
        <v>1489</v>
      </c>
      <c r="AU274" s="177" t="s">
        <v>90</v>
      </c>
      <c r="AV274" s="13" t="s">
        <v>90</v>
      </c>
      <c r="AW274" s="13" t="s">
        <v>36</v>
      </c>
      <c r="AX274" s="13" t="s">
        <v>81</v>
      </c>
      <c r="AY274" s="177" t="s">
        <v>299</v>
      </c>
    </row>
    <row r="275" spans="2:65" s="15" customFormat="1">
      <c r="B275" s="190"/>
      <c r="D275" s="149" t="s">
        <v>1489</v>
      </c>
      <c r="E275" s="191" t="s">
        <v>1</v>
      </c>
      <c r="F275" s="192" t="s">
        <v>1549</v>
      </c>
      <c r="H275" s="193">
        <v>36.588000000000001</v>
      </c>
      <c r="I275" s="194"/>
      <c r="L275" s="190"/>
      <c r="M275" s="195"/>
      <c r="T275" s="196"/>
      <c r="AT275" s="191" t="s">
        <v>1489</v>
      </c>
      <c r="AU275" s="191" t="s">
        <v>90</v>
      </c>
      <c r="AV275" s="15" t="s">
        <v>298</v>
      </c>
      <c r="AW275" s="15" t="s">
        <v>36</v>
      </c>
      <c r="AX275" s="15" t="s">
        <v>81</v>
      </c>
      <c r="AY275" s="191" t="s">
        <v>299</v>
      </c>
    </row>
    <row r="276" spans="2:65" s="14" customFormat="1">
      <c r="B276" s="183"/>
      <c r="D276" s="149" t="s">
        <v>1489</v>
      </c>
      <c r="E276" s="184" t="s">
        <v>1</v>
      </c>
      <c r="F276" s="185" t="s">
        <v>1496</v>
      </c>
      <c r="H276" s="186">
        <v>36.588000000000001</v>
      </c>
      <c r="I276" s="187"/>
      <c r="L276" s="183"/>
      <c r="M276" s="188"/>
      <c r="T276" s="189"/>
      <c r="AT276" s="184" t="s">
        <v>1489</v>
      </c>
      <c r="AU276" s="184" t="s">
        <v>90</v>
      </c>
      <c r="AV276" s="14" t="s">
        <v>318</v>
      </c>
      <c r="AW276" s="14" t="s">
        <v>36</v>
      </c>
      <c r="AX276" s="14" t="s">
        <v>88</v>
      </c>
      <c r="AY276" s="184" t="s">
        <v>299</v>
      </c>
    </row>
    <row r="277" spans="2:65" s="12" customFormat="1">
      <c r="B277" s="170"/>
      <c r="D277" s="149" t="s">
        <v>1489</v>
      </c>
      <c r="E277" s="171" t="s">
        <v>1</v>
      </c>
      <c r="F277" s="172" t="s">
        <v>4394</v>
      </c>
      <c r="H277" s="171" t="s">
        <v>1</v>
      </c>
      <c r="I277" s="173"/>
      <c r="L277" s="170"/>
      <c r="M277" s="174"/>
      <c r="T277" s="175"/>
      <c r="AT277" s="171" t="s">
        <v>1489</v>
      </c>
      <c r="AU277" s="171" t="s">
        <v>90</v>
      </c>
      <c r="AV277" s="12" t="s">
        <v>88</v>
      </c>
      <c r="AW277" s="12" t="s">
        <v>36</v>
      </c>
      <c r="AX277" s="12" t="s">
        <v>81</v>
      </c>
      <c r="AY277" s="171" t="s">
        <v>299</v>
      </c>
    </row>
    <row r="278" spans="2:65" s="13" customFormat="1" ht="20.399999999999999">
      <c r="B278" s="176"/>
      <c r="D278" s="149" t="s">
        <v>1489</v>
      </c>
      <c r="E278" s="177" t="s">
        <v>1</v>
      </c>
      <c r="F278" s="178" t="s">
        <v>4910</v>
      </c>
      <c r="H278" s="179">
        <v>13.894</v>
      </c>
      <c r="I278" s="180"/>
      <c r="L278" s="176"/>
      <c r="M278" s="181"/>
      <c r="T278" s="182"/>
      <c r="AT278" s="177" t="s">
        <v>1489</v>
      </c>
      <c r="AU278" s="177" t="s">
        <v>90</v>
      </c>
      <c r="AV278" s="13" t="s">
        <v>90</v>
      </c>
      <c r="AW278" s="13" t="s">
        <v>36</v>
      </c>
      <c r="AX278" s="13" t="s">
        <v>81</v>
      </c>
      <c r="AY278" s="177" t="s">
        <v>299</v>
      </c>
    </row>
    <row r="279" spans="2:65" s="15" customFormat="1">
      <c r="B279" s="190"/>
      <c r="D279" s="149" t="s">
        <v>1489</v>
      </c>
      <c r="E279" s="191" t="s">
        <v>1</v>
      </c>
      <c r="F279" s="192" t="s">
        <v>1549</v>
      </c>
      <c r="H279" s="193">
        <v>13.894</v>
      </c>
      <c r="I279" s="194"/>
      <c r="L279" s="190"/>
      <c r="M279" s="195"/>
      <c r="T279" s="196"/>
      <c r="AT279" s="191" t="s">
        <v>1489</v>
      </c>
      <c r="AU279" s="191" t="s">
        <v>90</v>
      </c>
      <c r="AV279" s="15" t="s">
        <v>298</v>
      </c>
      <c r="AW279" s="15" t="s">
        <v>36</v>
      </c>
      <c r="AX279" s="15" t="s">
        <v>81</v>
      </c>
      <c r="AY279" s="191" t="s">
        <v>299</v>
      </c>
    </row>
    <row r="280" spans="2:65" s="12" customFormat="1">
      <c r="B280" s="170"/>
      <c r="D280" s="149" t="s">
        <v>1489</v>
      </c>
      <c r="E280" s="171" t="s">
        <v>1</v>
      </c>
      <c r="F280" s="172" t="s">
        <v>3965</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4875</v>
      </c>
      <c r="H281" s="179">
        <v>22.693999999999999</v>
      </c>
      <c r="I281" s="180"/>
      <c r="L281" s="176"/>
      <c r="M281" s="181"/>
      <c r="T281" s="182"/>
      <c r="AT281" s="177" t="s">
        <v>1489</v>
      </c>
      <c r="AU281" s="177" t="s">
        <v>90</v>
      </c>
      <c r="AV281" s="13" t="s">
        <v>90</v>
      </c>
      <c r="AW281" s="13" t="s">
        <v>36</v>
      </c>
      <c r="AX281" s="13" t="s">
        <v>81</v>
      </c>
      <c r="AY281" s="177" t="s">
        <v>299</v>
      </c>
    </row>
    <row r="282" spans="2:65" s="12" customFormat="1">
      <c r="B282" s="170"/>
      <c r="D282" s="149" t="s">
        <v>1489</v>
      </c>
      <c r="E282" s="171" t="s">
        <v>1</v>
      </c>
      <c r="F282" s="172" t="s">
        <v>4010</v>
      </c>
      <c r="H282" s="171" t="s">
        <v>1</v>
      </c>
      <c r="I282" s="173"/>
      <c r="L282" s="170"/>
      <c r="M282" s="174"/>
      <c r="T282" s="175"/>
      <c r="AT282" s="171" t="s">
        <v>1489</v>
      </c>
      <c r="AU282" s="171" t="s">
        <v>90</v>
      </c>
      <c r="AV282" s="12" t="s">
        <v>88</v>
      </c>
      <c r="AW282" s="12" t="s">
        <v>36</v>
      </c>
      <c r="AX282" s="12" t="s">
        <v>81</v>
      </c>
      <c r="AY282" s="171" t="s">
        <v>299</v>
      </c>
    </row>
    <row r="283" spans="2:65" s="13" customFormat="1">
      <c r="B283" s="176"/>
      <c r="D283" s="149" t="s">
        <v>1489</v>
      </c>
      <c r="E283" s="177" t="s">
        <v>1</v>
      </c>
      <c r="F283" s="178" t="s">
        <v>4911</v>
      </c>
      <c r="H283" s="179">
        <v>22.218</v>
      </c>
      <c r="I283" s="180"/>
      <c r="L283" s="176"/>
      <c r="M283" s="181"/>
      <c r="T283" s="182"/>
      <c r="AT283" s="177" t="s">
        <v>1489</v>
      </c>
      <c r="AU283" s="177" t="s">
        <v>90</v>
      </c>
      <c r="AV283" s="13" t="s">
        <v>90</v>
      </c>
      <c r="AW283" s="13" t="s">
        <v>36</v>
      </c>
      <c r="AX283" s="13" t="s">
        <v>81</v>
      </c>
      <c r="AY283" s="177" t="s">
        <v>299</v>
      </c>
    </row>
    <row r="284" spans="2:65" s="12" customFormat="1">
      <c r="B284" s="170"/>
      <c r="D284" s="149" t="s">
        <v>1489</v>
      </c>
      <c r="E284" s="171" t="s">
        <v>1</v>
      </c>
      <c r="F284" s="172" t="s">
        <v>4012</v>
      </c>
      <c r="H284" s="171" t="s">
        <v>1</v>
      </c>
      <c r="I284" s="173"/>
      <c r="L284" s="170"/>
      <c r="M284" s="174"/>
      <c r="T284" s="175"/>
      <c r="AT284" s="171" t="s">
        <v>1489</v>
      </c>
      <c r="AU284" s="171" t="s">
        <v>90</v>
      </c>
      <c r="AV284" s="12" t="s">
        <v>88</v>
      </c>
      <c r="AW284" s="12" t="s">
        <v>36</v>
      </c>
      <c r="AX284" s="12" t="s">
        <v>81</v>
      </c>
      <c r="AY284" s="171" t="s">
        <v>299</v>
      </c>
    </row>
    <row r="285" spans="2:65" s="13" customFormat="1">
      <c r="B285" s="176"/>
      <c r="D285" s="149" t="s">
        <v>1489</v>
      </c>
      <c r="E285" s="177" t="s">
        <v>1</v>
      </c>
      <c r="F285" s="178" t="s">
        <v>4912</v>
      </c>
      <c r="H285" s="179">
        <v>0.47599999999999998</v>
      </c>
      <c r="I285" s="180"/>
      <c r="L285" s="176"/>
      <c r="M285" s="181"/>
      <c r="T285" s="182"/>
      <c r="AT285" s="177" t="s">
        <v>1489</v>
      </c>
      <c r="AU285" s="177" t="s">
        <v>90</v>
      </c>
      <c r="AV285" s="13" t="s">
        <v>90</v>
      </c>
      <c r="AW285" s="13" t="s">
        <v>36</v>
      </c>
      <c r="AX285" s="13" t="s">
        <v>81</v>
      </c>
      <c r="AY285" s="177" t="s">
        <v>299</v>
      </c>
    </row>
    <row r="286" spans="2:65" s="1" customFormat="1" ht="21.75" customHeight="1">
      <c r="B286" s="32"/>
      <c r="C286" s="158" t="s">
        <v>413</v>
      </c>
      <c r="D286" s="158" t="s">
        <v>340</v>
      </c>
      <c r="E286" s="159" t="s">
        <v>4014</v>
      </c>
      <c r="F286" s="160" t="s">
        <v>4015</v>
      </c>
      <c r="G286" s="161" t="s">
        <v>1520</v>
      </c>
      <c r="H286" s="162">
        <v>0.52900000000000003</v>
      </c>
      <c r="I286" s="163"/>
      <c r="J286" s="164">
        <f>ROUND(I286*H286,2)</f>
        <v>0</v>
      </c>
      <c r="K286" s="160" t="s">
        <v>1</v>
      </c>
      <c r="L286" s="165"/>
      <c r="M286" s="166" t="s">
        <v>1</v>
      </c>
      <c r="N286" s="167" t="s">
        <v>46</v>
      </c>
      <c r="P286" s="145">
        <f>O286*H286</f>
        <v>0</v>
      </c>
      <c r="Q286" s="145">
        <v>0</v>
      </c>
      <c r="R286" s="145">
        <f>Q286*H286</f>
        <v>0</v>
      </c>
      <c r="S286" s="145">
        <v>0</v>
      </c>
      <c r="T286" s="146">
        <f>S286*H286</f>
        <v>0</v>
      </c>
      <c r="AR286" s="147" t="s">
        <v>4016</v>
      </c>
      <c r="AT286" s="147" t="s">
        <v>340</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4016</v>
      </c>
      <c r="BM286" s="147" t="s">
        <v>4913</v>
      </c>
    </row>
    <row r="287" spans="2:65" s="12" customFormat="1">
      <c r="B287" s="170"/>
      <c r="D287" s="149" t="s">
        <v>1489</v>
      </c>
      <c r="E287" s="171" t="s">
        <v>1</v>
      </c>
      <c r="F287" s="172" t="s">
        <v>3965</v>
      </c>
      <c r="H287" s="171" t="s">
        <v>1</v>
      </c>
      <c r="I287" s="173"/>
      <c r="L287" s="170"/>
      <c r="M287" s="174"/>
      <c r="T287" s="175"/>
      <c r="AT287" s="171" t="s">
        <v>1489</v>
      </c>
      <c r="AU287" s="171" t="s">
        <v>90</v>
      </c>
      <c r="AV287" s="12" t="s">
        <v>88</v>
      </c>
      <c r="AW287" s="12" t="s">
        <v>36</v>
      </c>
      <c r="AX287" s="12" t="s">
        <v>81</v>
      </c>
      <c r="AY287" s="171" t="s">
        <v>299</v>
      </c>
    </row>
    <row r="288" spans="2:65" s="13" customFormat="1">
      <c r="B288" s="176"/>
      <c r="D288" s="149" t="s">
        <v>1489</v>
      </c>
      <c r="E288" s="177" t="s">
        <v>1</v>
      </c>
      <c r="F288" s="178" t="s">
        <v>4875</v>
      </c>
      <c r="H288" s="179">
        <v>22.693999999999999</v>
      </c>
      <c r="I288" s="180"/>
      <c r="L288" s="176"/>
      <c r="M288" s="181"/>
      <c r="T288" s="182"/>
      <c r="AT288" s="177" t="s">
        <v>1489</v>
      </c>
      <c r="AU288" s="177" t="s">
        <v>90</v>
      </c>
      <c r="AV288" s="13" t="s">
        <v>90</v>
      </c>
      <c r="AW288" s="13" t="s">
        <v>36</v>
      </c>
      <c r="AX288" s="13" t="s">
        <v>81</v>
      </c>
      <c r="AY288" s="177" t="s">
        <v>299</v>
      </c>
    </row>
    <row r="289" spans="2:65" s="12" customFormat="1">
      <c r="B289" s="170"/>
      <c r="D289" s="149" t="s">
        <v>1489</v>
      </c>
      <c r="E289" s="171" t="s">
        <v>1</v>
      </c>
      <c r="F289" s="172" t="s">
        <v>4010</v>
      </c>
      <c r="H289" s="171" t="s">
        <v>1</v>
      </c>
      <c r="I289" s="173"/>
      <c r="L289" s="170"/>
      <c r="M289" s="174"/>
      <c r="T289" s="175"/>
      <c r="AT289" s="171" t="s">
        <v>1489</v>
      </c>
      <c r="AU289" s="171" t="s">
        <v>90</v>
      </c>
      <c r="AV289" s="12" t="s">
        <v>88</v>
      </c>
      <c r="AW289" s="12" t="s">
        <v>36</v>
      </c>
      <c r="AX289" s="12" t="s">
        <v>81</v>
      </c>
      <c r="AY289" s="171" t="s">
        <v>299</v>
      </c>
    </row>
    <row r="290" spans="2:65" s="13" customFormat="1">
      <c r="B290" s="176"/>
      <c r="D290" s="149" t="s">
        <v>1489</v>
      </c>
      <c r="E290" s="177" t="s">
        <v>1</v>
      </c>
      <c r="F290" s="178" t="s">
        <v>4911</v>
      </c>
      <c r="H290" s="179">
        <v>22.218</v>
      </c>
      <c r="I290" s="180"/>
      <c r="L290" s="176"/>
      <c r="M290" s="181"/>
      <c r="T290" s="182"/>
      <c r="AT290" s="177" t="s">
        <v>1489</v>
      </c>
      <c r="AU290" s="177" t="s">
        <v>90</v>
      </c>
      <c r="AV290" s="13" t="s">
        <v>90</v>
      </c>
      <c r="AW290" s="13" t="s">
        <v>36</v>
      </c>
      <c r="AX290" s="13" t="s">
        <v>81</v>
      </c>
      <c r="AY290" s="177" t="s">
        <v>299</v>
      </c>
    </row>
    <row r="291" spans="2:65" s="12" customFormat="1">
      <c r="B291" s="170"/>
      <c r="D291" s="149" t="s">
        <v>1489</v>
      </c>
      <c r="E291" s="171" t="s">
        <v>1</v>
      </c>
      <c r="F291" s="172" t="s">
        <v>4012</v>
      </c>
      <c r="H291" s="171" t="s">
        <v>1</v>
      </c>
      <c r="I291" s="173"/>
      <c r="L291" s="170"/>
      <c r="M291" s="174"/>
      <c r="T291" s="175"/>
      <c r="AT291" s="171" t="s">
        <v>1489</v>
      </c>
      <c r="AU291" s="171" t="s">
        <v>90</v>
      </c>
      <c r="AV291" s="12" t="s">
        <v>88</v>
      </c>
      <c r="AW291" s="12" t="s">
        <v>36</v>
      </c>
      <c r="AX291" s="12" t="s">
        <v>81</v>
      </c>
      <c r="AY291" s="171" t="s">
        <v>299</v>
      </c>
    </row>
    <row r="292" spans="2:65" s="13" customFormat="1">
      <c r="B292" s="176"/>
      <c r="D292" s="149" t="s">
        <v>1489</v>
      </c>
      <c r="E292" s="177" t="s">
        <v>1</v>
      </c>
      <c r="F292" s="178" t="s">
        <v>4912</v>
      </c>
      <c r="H292" s="179">
        <v>0.47599999999999998</v>
      </c>
      <c r="I292" s="180"/>
      <c r="L292" s="176"/>
      <c r="M292" s="181"/>
      <c r="T292" s="182"/>
      <c r="AT292" s="177" t="s">
        <v>1489</v>
      </c>
      <c r="AU292" s="177" t="s">
        <v>90</v>
      </c>
      <c r="AV292" s="13" t="s">
        <v>90</v>
      </c>
      <c r="AW292" s="13" t="s">
        <v>36</v>
      </c>
      <c r="AX292" s="13" t="s">
        <v>81</v>
      </c>
      <c r="AY292" s="177" t="s">
        <v>299</v>
      </c>
    </row>
    <row r="293" spans="2:65" s="13" customFormat="1">
      <c r="B293" s="176"/>
      <c r="D293" s="149" t="s">
        <v>1489</v>
      </c>
      <c r="E293" s="177" t="s">
        <v>1</v>
      </c>
      <c r="F293" s="178" t="s">
        <v>4914</v>
      </c>
      <c r="H293" s="179">
        <v>0.52900000000000003</v>
      </c>
      <c r="I293" s="180"/>
      <c r="L293" s="176"/>
      <c r="M293" s="181"/>
      <c r="T293" s="182"/>
      <c r="AT293" s="177" t="s">
        <v>1489</v>
      </c>
      <c r="AU293" s="177" t="s">
        <v>90</v>
      </c>
      <c r="AV293" s="13" t="s">
        <v>90</v>
      </c>
      <c r="AW293" s="13" t="s">
        <v>36</v>
      </c>
      <c r="AX293" s="13" t="s">
        <v>88</v>
      </c>
      <c r="AY293" s="177" t="s">
        <v>299</v>
      </c>
    </row>
    <row r="294" spans="2:65" s="1" customFormat="1" ht="24.15" customHeight="1">
      <c r="B294" s="32"/>
      <c r="C294" s="136" t="s">
        <v>418</v>
      </c>
      <c r="D294" s="136" t="s">
        <v>302</v>
      </c>
      <c r="E294" s="137" t="s">
        <v>1670</v>
      </c>
      <c r="F294" s="138" t="s">
        <v>1671</v>
      </c>
      <c r="G294" s="139" t="s">
        <v>1520</v>
      </c>
      <c r="H294" s="140">
        <v>15.433</v>
      </c>
      <c r="I294" s="141"/>
      <c r="J294" s="142">
        <f>ROUND(I294*H294,2)</f>
        <v>0</v>
      </c>
      <c r="K294" s="138" t="s">
        <v>3585</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4915</v>
      </c>
    </row>
    <row r="295" spans="2:65" s="12" customFormat="1">
      <c r="B295" s="170"/>
      <c r="D295" s="149" t="s">
        <v>1489</v>
      </c>
      <c r="E295" s="171" t="s">
        <v>1</v>
      </c>
      <c r="F295" s="172" t="s">
        <v>4020</v>
      </c>
      <c r="H295" s="171" t="s">
        <v>1</v>
      </c>
      <c r="I295" s="173"/>
      <c r="L295" s="170"/>
      <c r="M295" s="174"/>
      <c r="T295" s="175"/>
      <c r="AT295" s="171" t="s">
        <v>1489</v>
      </c>
      <c r="AU295" s="171" t="s">
        <v>90</v>
      </c>
      <c r="AV295" s="12" t="s">
        <v>88</v>
      </c>
      <c r="AW295" s="12" t="s">
        <v>36</v>
      </c>
      <c r="AX295" s="12" t="s">
        <v>81</v>
      </c>
      <c r="AY295" s="171" t="s">
        <v>299</v>
      </c>
    </row>
    <row r="296" spans="2:65" s="12" customFormat="1">
      <c r="B296" s="170"/>
      <c r="D296" s="149" t="s">
        <v>1489</v>
      </c>
      <c r="E296" s="171" t="s">
        <v>1</v>
      </c>
      <c r="F296" s="172" t="s">
        <v>4265</v>
      </c>
      <c r="H296" s="171" t="s">
        <v>1</v>
      </c>
      <c r="I296" s="173"/>
      <c r="L296" s="170"/>
      <c r="M296" s="174"/>
      <c r="T296" s="175"/>
      <c r="AT296" s="171" t="s">
        <v>1489</v>
      </c>
      <c r="AU296" s="171" t="s">
        <v>90</v>
      </c>
      <c r="AV296" s="12" t="s">
        <v>88</v>
      </c>
      <c r="AW296" s="12" t="s">
        <v>36</v>
      </c>
      <c r="AX296" s="12" t="s">
        <v>81</v>
      </c>
      <c r="AY296" s="171" t="s">
        <v>299</v>
      </c>
    </row>
    <row r="297" spans="2:65" s="12" customFormat="1">
      <c r="B297" s="170"/>
      <c r="D297" s="149" t="s">
        <v>1489</v>
      </c>
      <c r="E297" s="171" t="s">
        <v>1</v>
      </c>
      <c r="F297" s="172" t="s">
        <v>4851</v>
      </c>
      <c r="H297" s="171" t="s">
        <v>1</v>
      </c>
      <c r="I297" s="173"/>
      <c r="L297" s="170"/>
      <c r="M297" s="174"/>
      <c r="T297" s="175"/>
      <c r="AT297" s="171" t="s">
        <v>1489</v>
      </c>
      <c r="AU297" s="171" t="s">
        <v>90</v>
      </c>
      <c r="AV297" s="12" t="s">
        <v>88</v>
      </c>
      <c r="AW297" s="12" t="s">
        <v>36</v>
      </c>
      <c r="AX297" s="12" t="s">
        <v>81</v>
      </c>
      <c r="AY297" s="171" t="s">
        <v>299</v>
      </c>
    </row>
    <row r="298" spans="2:65" s="12" customFormat="1">
      <c r="B298" s="170"/>
      <c r="D298" s="149" t="s">
        <v>1489</v>
      </c>
      <c r="E298" s="171" t="s">
        <v>1</v>
      </c>
      <c r="F298" s="172" t="s">
        <v>4022</v>
      </c>
      <c r="H298" s="171" t="s">
        <v>1</v>
      </c>
      <c r="I298" s="173"/>
      <c r="L298" s="170"/>
      <c r="M298" s="174"/>
      <c r="T298" s="175"/>
      <c r="AT298" s="171" t="s">
        <v>1489</v>
      </c>
      <c r="AU298" s="171" t="s">
        <v>90</v>
      </c>
      <c r="AV298" s="12" t="s">
        <v>88</v>
      </c>
      <c r="AW298" s="12" t="s">
        <v>36</v>
      </c>
      <c r="AX298" s="12" t="s">
        <v>81</v>
      </c>
      <c r="AY298" s="171" t="s">
        <v>299</v>
      </c>
    </row>
    <row r="299" spans="2:65" s="13" customFormat="1">
      <c r="B299" s="176"/>
      <c r="D299" s="149" t="s">
        <v>1489</v>
      </c>
      <c r="E299" s="177" t="s">
        <v>1</v>
      </c>
      <c r="F299" s="178" t="s">
        <v>4916</v>
      </c>
      <c r="H299" s="179">
        <v>15.702</v>
      </c>
      <c r="I299" s="180"/>
      <c r="L299" s="176"/>
      <c r="M299" s="181"/>
      <c r="T299" s="182"/>
      <c r="AT299" s="177" t="s">
        <v>1489</v>
      </c>
      <c r="AU299" s="177" t="s">
        <v>90</v>
      </c>
      <c r="AV299" s="13" t="s">
        <v>90</v>
      </c>
      <c r="AW299" s="13" t="s">
        <v>36</v>
      </c>
      <c r="AX299" s="13" t="s">
        <v>81</v>
      </c>
      <c r="AY299" s="177" t="s">
        <v>299</v>
      </c>
    </row>
    <row r="300" spans="2:65" s="12" customFormat="1">
      <c r="B300" s="170"/>
      <c r="D300" s="149" t="s">
        <v>1489</v>
      </c>
      <c r="E300" s="171" t="s">
        <v>1</v>
      </c>
      <c r="F300" s="172" t="s">
        <v>4028</v>
      </c>
      <c r="H300" s="171" t="s">
        <v>1</v>
      </c>
      <c r="I300" s="173"/>
      <c r="L300" s="170"/>
      <c r="M300" s="174"/>
      <c r="T300" s="175"/>
      <c r="AT300" s="171" t="s">
        <v>1489</v>
      </c>
      <c r="AU300" s="171" t="s">
        <v>90</v>
      </c>
      <c r="AV300" s="12" t="s">
        <v>88</v>
      </c>
      <c r="AW300" s="12" t="s">
        <v>36</v>
      </c>
      <c r="AX300" s="12" t="s">
        <v>81</v>
      </c>
      <c r="AY300" s="171" t="s">
        <v>299</v>
      </c>
    </row>
    <row r="301" spans="2:65" s="12" customFormat="1">
      <c r="B301" s="170"/>
      <c r="D301" s="149" t="s">
        <v>1489</v>
      </c>
      <c r="E301" s="171" t="s">
        <v>1</v>
      </c>
      <c r="F301" s="172" t="s">
        <v>4029</v>
      </c>
      <c r="H301" s="171" t="s">
        <v>1</v>
      </c>
      <c r="I301" s="173"/>
      <c r="L301" s="170"/>
      <c r="M301" s="174"/>
      <c r="T301" s="175"/>
      <c r="AT301" s="171" t="s">
        <v>1489</v>
      </c>
      <c r="AU301" s="171" t="s">
        <v>90</v>
      </c>
      <c r="AV301" s="12" t="s">
        <v>88</v>
      </c>
      <c r="AW301" s="12" t="s">
        <v>36</v>
      </c>
      <c r="AX301" s="12" t="s">
        <v>81</v>
      </c>
      <c r="AY301" s="171" t="s">
        <v>299</v>
      </c>
    </row>
    <row r="302" spans="2:65" s="13" customFormat="1">
      <c r="B302" s="176"/>
      <c r="D302" s="149" t="s">
        <v>1489</v>
      </c>
      <c r="E302" s="177" t="s">
        <v>1</v>
      </c>
      <c r="F302" s="178" t="s">
        <v>4917</v>
      </c>
      <c r="H302" s="179">
        <v>-0.26900000000000002</v>
      </c>
      <c r="I302" s="180"/>
      <c r="L302" s="176"/>
      <c r="M302" s="181"/>
      <c r="T302" s="182"/>
      <c r="AT302" s="177" t="s">
        <v>1489</v>
      </c>
      <c r="AU302" s="177" t="s">
        <v>90</v>
      </c>
      <c r="AV302" s="13" t="s">
        <v>90</v>
      </c>
      <c r="AW302" s="13" t="s">
        <v>36</v>
      </c>
      <c r="AX302" s="13" t="s">
        <v>81</v>
      </c>
      <c r="AY302" s="177" t="s">
        <v>299</v>
      </c>
    </row>
    <row r="303" spans="2:65" s="14" customFormat="1">
      <c r="B303" s="183"/>
      <c r="D303" s="149" t="s">
        <v>1489</v>
      </c>
      <c r="E303" s="184" t="s">
        <v>1</v>
      </c>
      <c r="F303" s="185" t="s">
        <v>1496</v>
      </c>
      <c r="H303" s="186">
        <v>15.433</v>
      </c>
      <c r="I303" s="187"/>
      <c r="L303" s="183"/>
      <c r="M303" s="188"/>
      <c r="T303" s="189"/>
      <c r="AT303" s="184" t="s">
        <v>1489</v>
      </c>
      <c r="AU303" s="184" t="s">
        <v>90</v>
      </c>
      <c r="AV303" s="14" t="s">
        <v>318</v>
      </c>
      <c r="AW303" s="14" t="s">
        <v>36</v>
      </c>
      <c r="AX303" s="14" t="s">
        <v>88</v>
      </c>
      <c r="AY303" s="184" t="s">
        <v>299</v>
      </c>
    </row>
    <row r="304" spans="2:65" s="1" customFormat="1" ht="16.5" customHeight="1">
      <c r="B304" s="32"/>
      <c r="C304" s="158" t="s">
        <v>423</v>
      </c>
      <c r="D304" s="158" t="s">
        <v>340</v>
      </c>
      <c r="E304" s="159" t="s">
        <v>1678</v>
      </c>
      <c r="F304" s="160" t="s">
        <v>1679</v>
      </c>
      <c r="G304" s="161" t="s">
        <v>1636</v>
      </c>
      <c r="H304" s="162">
        <v>28.634</v>
      </c>
      <c r="I304" s="163"/>
      <c r="J304" s="164">
        <f>ROUND(I304*H304,2)</f>
        <v>0</v>
      </c>
      <c r="K304" s="160" t="s">
        <v>3585</v>
      </c>
      <c r="L304" s="165"/>
      <c r="M304" s="166" t="s">
        <v>1</v>
      </c>
      <c r="N304" s="167" t="s">
        <v>46</v>
      </c>
      <c r="P304" s="145">
        <f>O304*H304</f>
        <v>0</v>
      </c>
      <c r="Q304" s="145">
        <v>1</v>
      </c>
      <c r="R304" s="145">
        <f>Q304*H304</f>
        <v>28.634</v>
      </c>
      <c r="S304" s="145">
        <v>0</v>
      </c>
      <c r="T304" s="146">
        <f>S304*H304</f>
        <v>0</v>
      </c>
      <c r="AR304" s="147" t="s">
        <v>337</v>
      </c>
      <c r="AT304" s="147" t="s">
        <v>340</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4918</v>
      </c>
    </row>
    <row r="305" spans="2:65" s="12" customFormat="1">
      <c r="B305" s="170"/>
      <c r="D305" s="149" t="s">
        <v>1489</v>
      </c>
      <c r="E305" s="171" t="s">
        <v>1</v>
      </c>
      <c r="F305" s="172" t="s">
        <v>4034</v>
      </c>
      <c r="H305" s="171" t="s">
        <v>1</v>
      </c>
      <c r="I305" s="173"/>
      <c r="L305" s="170"/>
      <c r="M305" s="174"/>
      <c r="T305" s="175"/>
      <c r="AT305" s="171" t="s">
        <v>1489</v>
      </c>
      <c r="AU305" s="171" t="s">
        <v>90</v>
      </c>
      <c r="AV305" s="12" t="s">
        <v>88</v>
      </c>
      <c r="AW305" s="12" t="s">
        <v>36</v>
      </c>
      <c r="AX305" s="12" t="s">
        <v>81</v>
      </c>
      <c r="AY305" s="171" t="s">
        <v>299</v>
      </c>
    </row>
    <row r="306" spans="2:65" s="13" customFormat="1">
      <c r="B306" s="176"/>
      <c r="D306" s="149" t="s">
        <v>1489</v>
      </c>
      <c r="E306" s="177" t="s">
        <v>1</v>
      </c>
      <c r="F306" s="178" t="s">
        <v>4919</v>
      </c>
      <c r="H306" s="179">
        <v>28.634</v>
      </c>
      <c r="I306" s="180"/>
      <c r="L306" s="176"/>
      <c r="M306" s="181"/>
      <c r="T306" s="182"/>
      <c r="AT306" s="177" t="s">
        <v>1489</v>
      </c>
      <c r="AU306" s="177" t="s">
        <v>90</v>
      </c>
      <c r="AV306" s="13" t="s">
        <v>90</v>
      </c>
      <c r="AW306" s="13" t="s">
        <v>36</v>
      </c>
      <c r="AX306" s="13" t="s">
        <v>81</v>
      </c>
      <c r="AY306" s="177" t="s">
        <v>299</v>
      </c>
    </row>
    <row r="307" spans="2:65" s="14" customFormat="1">
      <c r="B307" s="183"/>
      <c r="D307" s="149" t="s">
        <v>1489</v>
      </c>
      <c r="E307" s="184" t="s">
        <v>1</v>
      </c>
      <c r="F307" s="185" t="s">
        <v>1496</v>
      </c>
      <c r="H307" s="186">
        <v>28.634</v>
      </c>
      <c r="I307" s="187"/>
      <c r="L307" s="183"/>
      <c r="M307" s="188"/>
      <c r="T307" s="189"/>
      <c r="AT307" s="184" t="s">
        <v>1489</v>
      </c>
      <c r="AU307" s="184" t="s">
        <v>90</v>
      </c>
      <c r="AV307" s="14" t="s">
        <v>318</v>
      </c>
      <c r="AW307" s="14" t="s">
        <v>36</v>
      </c>
      <c r="AX307" s="14" t="s">
        <v>88</v>
      </c>
      <c r="AY307" s="184" t="s">
        <v>299</v>
      </c>
    </row>
    <row r="308" spans="2:65" s="1" customFormat="1" ht="24.15" customHeight="1">
      <c r="B308" s="32"/>
      <c r="C308" s="136" t="s">
        <v>428</v>
      </c>
      <c r="D308" s="136" t="s">
        <v>302</v>
      </c>
      <c r="E308" s="137" t="s">
        <v>1682</v>
      </c>
      <c r="F308" s="138" t="s">
        <v>1683</v>
      </c>
      <c r="G308" s="139" t="s">
        <v>375</v>
      </c>
      <c r="H308" s="140">
        <v>11.875</v>
      </c>
      <c r="I308" s="141"/>
      <c r="J308" s="142">
        <f>ROUND(I308*H308,2)</f>
        <v>0</v>
      </c>
      <c r="K308" s="138" t="s">
        <v>3585</v>
      </c>
      <c r="L308" s="32"/>
      <c r="M308" s="143" t="s">
        <v>1</v>
      </c>
      <c r="N308" s="144" t="s">
        <v>46</v>
      </c>
      <c r="P308" s="145">
        <f>O308*H308</f>
        <v>0</v>
      </c>
      <c r="Q308" s="145">
        <v>0</v>
      </c>
      <c r="R308" s="145">
        <f>Q308*H308</f>
        <v>0</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4920</v>
      </c>
    </row>
    <row r="309" spans="2:65" s="12" customFormat="1">
      <c r="B309" s="170"/>
      <c r="D309" s="149" t="s">
        <v>1489</v>
      </c>
      <c r="E309" s="171" t="s">
        <v>1</v>
      </c>
      <c r="F309" s="172" t="s">
        <v>4851</v>
      </c>
      <c r="H309" s="171" t="s">
        <v>1</v>
      </c>
      <c r="I309" s="173"/>
      <c r="L309" s="170"/>
      <c r="M309" s="174"/>
      <c r="T309" s="175"/>
      <c r="AT309" s="171" t="s">
        <v>1489</v>
      </c>
      <c r="AU309" s="171" t="s">
        <v>90</v>
      </c>
      <c r="AV309" s="12" t="s">
        <v>88</v>
      </c>
      <c r="AW309" s="12" t="s">
        <v>36</v>
      </c>
      <c r="AX309" s="12" t="s">
        <v>81</v>
      </c>
      <c r="AY309" s="171" t="s">
        <v>299</v>
      </c>
    </row>
    <row r="310" spans="2:65" s="12" customFormat="1">
      <c r="B310" s="170"/>
      <c r="D310" s="149" t="s">
        <v>1489</v>
      </c>
      <c r="E310" s="171" t="s">
        <v>1</v>
      </c>
      <c r="F310" s="172" t="s">
        <v>4338</v>
      </c>
      <c r="H310" s="171" t="s">
        <v>1</v>
      </c>
      <c r="I310" s="173"/>
      <c r="L310" s="170"/>
      <c r="M310" s="174"/>
      <c r="T310" s="175"/>
      <c r="AT310" s="171" t="s">
        <v>1489</v>
      </c>
      <c r="AU310" s="171" t="s">
        <v>90</v>
      </c>
      <c r="AV310" s="12" t="s">
        <v>88</v>
      </c>
      <c r="AW310" s="12" t="s">
        <v>36</v>
      </c>
      <c r="AX310" s="12" t="s">
        <v>81</v>
      </c>
      <c r="AY310" s="171" t="s">
        <v>299</v>
      </c>
    </row>
    <row r="311" spans="2:65" s="12" customFormat="1">
      <c r="B311" s="170"/>
      <c r="D311" s="149" t="s">
        <v>1489</v>
      </c>
      <c r="E311" s="171" t="s">
        <v>1</v>
      </c>
      <c r="F311" s="172" t="s">
        <v>3917</v>
      </c>
      <c r="H311" s="171" t="s">
        <v>1</v>
      </c>
      <c r="I311" s="173"/>
      <c r="L311" s="170"/>
      <c r="M311" s="174"/>
      <c r="T311" s="175"/>
      <c r="AT311" s="171" t="s">
        <v>1489</v>
      </c>
      <c r="AU311" s="171" t="s">
        <v>90</v>
      </c>
      <c r="AV311" s="12" t="s">
        <v>88</v>
      </c>
      <c r="AW311" s="12" t="s">
        <v>36</v>
      </c>
      <c r="AX311" s="12" t="s">
        <v>81</v>
      </c>
      <c r="AY311" s="171" t="s">
        <v>299</v>
      </c>
    </row>
    <row r="312" spans="2:65" s="13" customFormat="1">
      <c r="B312" s="176"/>
      <c r="D312" s="149" t="s">
        <v>1489</v>
      </c>
      <c r="E312" s="177" t="s">
        <v>1</v>
      </c>
      <c r="F312" s="178" t="s">
        <v>4854</v>
      </c>
      <c r="H312" s="179">
        <v>11.875</v>
      </c>
      <c r="I312" s="180"/>
      <c r="L312" s="176"/>
      <c r="M312" s="181"/>
      <c r="T312" s="182"/>
      <c r="AT312" s="177" t="s">
        <v>1489</v>
      </c>
      <c r="AU312" s="177" t="s">
        <v>90</v>
      </c>
      <c r="AV312" s="13" t="s">
        <v>90</v>
      </c>
      <c r="AW312" s="13" t="s">
        <v>36</v>
      </c>
      <c r="AX312" s="13" t="s">
        <v>81</v>
      </c>
      <c r="AY312" s="177" t="s">
        <v>299</v>
      </c>
    </row>
    <row r="313" spans="2:65" s="14" customFormat="1">
      <c r="B313" s="183"/>
      <c r="D313" s="149" t="s">
        <v>1489</v>
      </c>
      <c r="E313" s="184" t="s">
        <v>1</v>
      </c>
      <c r="F313" s="185" t="s">
        <v>1496</v>
      </c>
      <c r="H313" s="186">
        <v>11.875</v>
      </c>
      <c r="I313" s="187"/>
      <c r="L313" s="183"/>
      <c r="M313" s="188"/>
      <c r="T313" s="189"/>
      <c r="AT313" s="184" t="s">
        <v>1489</v>
      </c>
      <c r="AU313" s="184" t="s">
        <v>90</v>
      </c>
      <c r="AV313" s="14" t="s">
        <v>318</v>
      </c>
      <c r="AW313" s="14" t="s">
        <v>36</v>
      </c>
      <c r="AX313" s="14" t="s">
        <v>88</v>
      </c>
      <c r="AY313" s="184" t="s">
        <v>299</v>
      </c>
    </row>
    <row r="314" spans="2:65" s="1" customFormat="1" ht="24.15" customHeight="1">
      <c r="B314" s="32"/>
      <c r="C314" s="136" t="s">
        <v>433</v>
      </c>
      <c r="D314" s="136" t="s">
        <v>302</v>
      </c>
      <c r="E314" s="137" t="s">
        <v>4408</v>
      </c>
      <c r="F314" s="138" t="s">
        <v>4409</v>
      </c>
      <c r="G314" s="139" t="s">
        <v>375</v>
      </c>
      <c r="H314" s="140">
        <v>11.875</v>
      </c>
      <c r="I314" s="141"/>
      <c r="J314" s="142">
        <f>ROUND(I314*H314,2)</f>
        <v>0</v>
      </c>
      <c r="K314" s="138" t="s">
        <v>3585</v>
      </c>
      <c r="L314" s="32"/>
      <c r="M314" s="143" t="s">
        <v>1</v>
      </c>
      <c r="N314" s="144" t="s">
        <v>46</v>
      </c>
      <c r="P314" s="145">
        <f>O314*H314</f>
        <v>0</v>
      </c>
      <c r="Q314" s="145">
        <v>0</v>
      </c>
      <c r="R314" s="145">
        <f>Q314*H314</f>
        <v>0</v>
      </c>
      <c r="S314" s="145">
        <v>0</v>
      </c>
      <c r="T314" s="146">
        <f>S314*H314</f>
        <v>0</v>
      </c>
      <c r="AR314" s="147" t="s">
        <v>318</v>
      </c>
      <c r="AT314" s="147" t="s">
        <v>302</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4921</v>
      </c>
    </row>
    <row r="315" spans="2:65" s="12" customFormat="1">
      <c r="B315" s="170"/>
      <c r="D315" s="149" t="s">
        <v>1489</v>
      </c>
      <c r="E315" s="171" t="s">
        <v>1</v>
      </c>
      <c r="F315" s="172" t="s">
        <v>4708</v>
      </c>
      <c r="H315" s="171" t="s">
        <v>1</v>
      </c>
      <c r="I315" s="173"/>
      <c r="L315" s="170"/>
      <c r="M315" s="174"/>
      <c r="T315" s="175"/>
      <c r="AT315" s="171" t="s">
        <v>1489</v>
      </c>
      <c r="AU315" s="171" t="s">
        <v>90</v>
      </c>
      <c r="AV315" s="12" t="s">
        <v>88</v>
      </c>
      <c r="AW315" s="12" t="s">
        <v>36</v>
      </c>
      <c r="AX315" s="12" t="s">
        <v>81</v>
      </c>
      <c r="AY315" s="171" t="s">
        <v>299</v>
      </c>
    </row>
    <row r="316" spans="2:65" s="12" customFormat="1">
      <c r="B316" s="170"/>
      <c r="D316" s="149" t="s">
        <v>1489</v>
      </c>
      <c r="E316" s="171" t="s">
        <v>1</v>
      </c>
      <c r="F316" s="172" t="s">
        <v>4338</v>
      </c>
      <c r="H316" s="171" t="s">
        <v>1</v>
      </c>
      <c r="I316" s="173"/>
      <c r="L316" s="170"/>
      <c r="M316" s="174"/>
      <c r="T316" s="175"/>
      <c r="AT316" s="171" t="s">
        <v>1489</v>
      </c>
      <c r="AU316" s="171" t="s">
        <v>90</v>
      </c>
      <c r="AV316" s="12" t="s">
        <v>88</v>
      </c>
      <c r="AW316" s="12" t="s">
        <v>36</v>
      </c>
      <c r="AX316" s="12" t="s">
        <v>81</v>
      </c>
      <c r="AY316" s="171" t="s">
        <v>299</v>
      </c>
    </row>
    <row r="317" spans="2:65" s="12" customFormat="1">
      <c r="B317" s="170"/>
      <c r="D317" s="149" t="s">
        <v>1489</v>
      </c>
      <c r="E317" s="171" t="s">
        <v>1</v>
      </c>
      <c r="F317" s="172" t="s">
        <v>3917</v>
      </c>
      <c r="H317" s="171" t="s">
        <v>1</v>
      </c>
      <c r="I317" s="173"/>
      <c r="L317" s="170"/>
      <c r="M317" s="174"/>
      <c r="T317" s="175"/>
      <c r="AT317" s="171" t="s">
        <v>1489</v>
      </c>
      <c r="AU317" s="171" t="s">
        <v>90</v>
      </c>
      <c r="AV317" s="12" t="s">
        <v>88</v>
      </c>
      <c r="AW317" s="12" t="s">
        <v>36</v>
      </c>
      <c r="AX317" s="12" t="s">
        <v>81</v>
      </c>
      <c r="AY317" s="171" t="s">
        <v>299</v>
      </c>
    </row>
    <row r="318" spans="2:65" s="13" customFormat="1">
      <c r="B318" s="176"/>
      <c r="D318" s="149" t="s">
        <v>1489</v>
      </c>
      <c r="E318" s="177" t="s">
        <v>1</v>
      </c>
      <c r="F318" s="178" t="s">
        <v>4854</v>
      </c>
      <c r="H318" s="179">
        <v>11.875</v>
      </c>
      <c r="I318" s="180"/>
      <c r="L318" s="176"/>
      <c r="M318" s="181"/>
      <c r="T318" s="182"/>
      <c r="AT318" s="177" t="s">
        <v>1489</v>
      </c>
      <c r="AU318" s="177" t="s">
        <v>90</v>
      </c>
      <c r="AV318" s="13" t="s">
        <v>90</v>
      </c>
      <c r="AW318" s="13" t="s">
        <v>36</v>
      </c>
      <c r="AX318" s="13" t="s">
        <v>81</v>
      </c>
      <c r="AY318" s="177" t="s">
        <v>299</v>
      </c>
    </row>
    <row r="319" spans="2:65" s="14" customFormat="1">
      <c r="B319" s="183"/>
      <c r="D319" s="149" t="s">
        <v>1489</v>
      </c>
      <c r="E319" s="184" t="s">
        <v>1</v>
      </c>
      <c r="F319" s="185" t="s">
        <v>1496</v>
      </c>
      <c r="H319" s="186">
        <v>11.875</v>
      </c>
      <c r="I319" s="187"/>
      <c r="L319" s="183"/>
      <c r="M319" s="188"/>
      <c r="T319" s="189"/>
      <c r="AT319" s="184" t="s">
        <v>1489</v>
      </c>
      <c r="AU319" s="184" t="s">
        <v>90</v>
      </c>
      <c r="AV319" s="14" t="s">
        <v>318</v>
      </c>
      <c r="AW319" s="14" t="s">
        <v>36</v>
      </c>
      <c r="AX319" s="14" t="s">
        <v>88</v>
      </c>
      <c r="AY319" s="184" t="s">
        <v>299</v>
      </c>
    </row>
    <row r="320" spans="2:65" s="1" customFormat="1" ht="16.5" customHeight="1">
      <c r="B320" s="32"/>
      <c r="C320" s="158" t="s">
        <v>438</v>
      </c>
      <c r="D320" s="158" t="s">
        <v>340</v>
      </c>
      <c r="E320" s="159" t="s">
        <v>4411</v>
      </c>
      <c r="F320" s="160" t="s">
        <v>4412</v>
      </c>
      <c r="G320" s="161" t="s">
        <v>822</v>
      </c>
      <c r="H320" s="162">
        <v>0.49199999999999999</v>
      </c>
      <c r="I320" s="163"/>
      <c r="J320" s="164">
        <f>ROUND(I320*H320,2)</f>
        <v>0</v>
      </c>
      <c r="K320" s="160" t="s">
        <v>3585</v>
      </c>
      <c r="L320" s="165"/>
      <c r="M320" s="166" t="s">
        <v>1</v>
      </c>
      <c r="N320" s="167" t="s">
        <v>46</v>
      </c>
      <c r="P320" s="145">
        <f>O320*H320</f>
        <v>0</v>
      </c>
      <c r="Q320" s="145">
        <v>1E-3</v>
      </c>
      <c r="R320" s="145">
        <f>Q320*H320</f>
        <v>4.9200000000000003E-4</v>
      </c>
      <c r="S320" s="145">
        <v>0</v>
      </c>
      <c r="T320" s="146">
        <f>S320*H320</f>
        <v>0</v>
      </c>
      <c r="AR320" s="147" t="s">
        <v>337</v>
      </c>
      <c r="AT320" s="147" t="s">
        <v>340</v>
      </c>
      <c r="AU320" s="147" t="s">
        <v>90</v>
      </c>
      <c r="AY320" s="17" t="s">
        <v>299</v>
      </c>
      <c r="BE320" s="148">
        <f>IF(N320="základní",J320,0)</f>
        <v>0</v>
      </c>
      <c r="BF320" s="148">
        <f>IF(N320="snížená",J320,0)</f>
        <v>0</v>
      </c>
      <c r="BG320" s="148">
        <f>IF(N320="zákl. přenesená",J320,0)</f>
        <v>0</v>
      </c>
      <c r="BH320" s="148">
        <f>IF(N320="sníž. přenesená",J320,0)</f>
        <v>0</v>
      </c>
      <c r="BI320" s="148">
        <f>IF(N320="nulová",J320,0)</f>
        <v>0</v>
      </c>
      <c r="BJ320" s="17" t="s">
        <v>88</v>
      </c>
      <c r="BK320" s="148">
        <f>ROUND(I320*H320,2)</f>
        <v>0</v>
      </c>
      <c r="BL320" s="17" t="s">
        <v>318</v>
      </c>
      <c r="BM320" s="147" t="s">
        <v>4922</v>
      </c>
    </row>
    <row r="321" spans="2:65" s="12" customFormat="1">
      <c r="B321" s="170"/>
      <c r="D321" s="149" t="s">
        <v>1489</v>
      </c>
      <c r="E321" s="171" t="s">
        <v>1</v>
      </c>
      <c r="F321" s="172" t="s">
        <v>4708</v>
      </c>
      <c r="H321" s="171" t="s">
        <v>1</v>
      </c>
      <c r="I321" s="173"/>
      <c r="L321" s="170"/>
      <c r="M321" s="174"/>
      <c r="T321" s="175"/>
      <c r="AT321" s="171" t="s">
        <v>1489</v>
      </c>
      <c r="AU321" s="171" t="s">
        <v>90</v>
      </c>
      <c r="AV321" s="12" t="s">
        <v>88</v>
      </c>
      <c r="AW321" s="12" t="s">
        <v>36</v>
      </c>
      <c r="AX321" s="12" t="s">
        <v>81</v>
      </c>
      <c r="AY321" s="171" t="s">
        <v>299</v>
      </c>
    </row>
    <row r="322" spans="2:65" s="12" customFormat="1">
      <c r="B322" s="170"/>
      <c r="D322" s="149" t="s">
        <v>1489</v>
      </c>
      <c r="E322" s="171" t="s">
        <v>1</v>
      </c>
      <c r="F322" s="172" t="s">
        <v>4338</v>
      </c>
      <c r="H322" s="171" t="s">
        <v>1</v>
      </c>
      <c r="I322" s="173"/>
      <c r="L322" s="170"/>
      <c r="M322" s="174"/>
      <c r="T322" s="175"/>
      <c r="AT322" s="171" t="s">
        <v>1489</v>
      </c>
      <c r="AU322" s="171" t="s">
        <v>90</v>
      </c>
      <c r="AV322" s="12" t="s">
        <v>88</v>
      </c>
      <c r="AW322" s="12" t="s">
        <v>36</v>
      </c>
      <c r="AX322" s="12" t="s">
        <v>81</v>
      </c>
      <c r="AY322" s="171" t="s">
        <v>299</v>
      </c>
    </row>
    <row r="323" spans="2:65" s="12" customFormat="1">
      <c r="B323" s="170"/>
      <c r="D323" s="149" t="s">
        <v>1489</v>
      </c>
      <c r="E323" s="171" t="s">
        <v>1</v>
      </c>
      <c r="F323" s="172" t="s">
        <v>3917</v>
      </c>
      <c r="H323" s="171" t="s">
        <v>1</v>
      </c>
      <c r="I323" s="173"/>
      <c r="L323" s="170"/>
      <c r="M323" s="174"/>
      <c r="T323" s="175"/>
      <c r="AT323" s="171" t="s">
        <v>1489</v>
      </c>
      <c r="AU323" s="171" t="s">
        <v>90</v>
      </c>
      <c r="AV323" s="12" t="s">
        <v>88</v>
      </c>
      <c r="AW323" s="12" t="s">
        <v>36</v>
      </c>
      <c r="AX323" s="12" t="s">
        <v>81</v>
      </c>
      <c r="AY323" s="171" t="s">
        <v>299</v>
      </c>
    </row>
    <row r="324" spans="2:65" s="13" customFormat="1">
      <c r="B324" s="176"/>
      <c r="D324" s="149" t="s">
        <v>1489</v>
      </c>
      <c r="E324" s="177" t="s">
        <v>1</v>
      </c>
      <c r="F324" s="178" t="s">
        <v>4923</v>
      </c>
      <c r="H324" s="179">
        <v>0.49199999999999999</v>
      </c>
      <c r="I324" s="180"/>
      <c r="L324" s="176"/>
      <c r="M324" s="181"/>
      <c r="T324" s="182"/>
      <c r="AT324" s="177" t="s">
        <v>1489</v>
      </c>
      <c r="AU324" s="177" t="s">
        <v>90</v>
      </c>
      <c r="AV324" s="13" t="s">
        <v>90</v>
      </c>
      <c r="AW324" s="13" t="s">
        <v>36</v>
      </c>
      <c r="AX324" s="13" t="s">
        <v>81</v>
      </c>
      <c r="AY324" s="177" t="s">
        <v>299</v>
      </c>
    </row>
    <row r="325" spans="2:65" s="14" customFormat="1">
      <c r="B325" s="183"/>
      <c r="D325" s="149" t="s">
        <v>1489</v>
      </c>
      <c r="E325" s="184" t="s">
        <v>1</v>
      </c>
      <c r="F325" s="185" t="s">
        <v>1496</v>
      </c>
      <c r="H325" s="186">
        <v>0.49199999999999999</v>
      </c>
      <c r="I325" s="187"/>
      <c r="L325" s="183"/>
      <c r="M325" s="188"/>
      <c r="T325" s="189"/>
      <c r="AT325" s="184" t="s">
        <v>1489</v>
      </c>
      <c r="AU325" s="184" t="s">
        <v>90</v>
      </c>
      <c r="AV325" s="14" t="s">
        <v>318</v>
      </c>
      <c r="AW325" s="14" t="s">
        <v>36</v>
      </c>
      <c r="AX325" s="14" t="s">
        <v>88</v>
      </c>
      <c r="AY325" s="184" t="s">
        <v>299</v>
      </c>
    </row>
    <row r="326" spans="2:65" s="11" customFormat="1" ht="22.95" customHeight="1">
      <c r="B326" s="124"/>
      <c r="D326" s="125" t="s">
        <v>80</v>
      </c>
      <c r="E326" s="134" t="s">
        <v>318</v>
      </c>
      <c r="F326" s="134" t="s">
        <v>1702</v>
      </c>
      <c r="I326" s="127"/>
      <c r="J326" s="135">
        <f>BK326</f>
        <v>0</v>
      </c>
      <c r="L326" s="124"/>
      <c r="M326" s="129"/>
      <c r="P326" s="130">
        <f>SUM(P327:P332)</f>
        <v>0</v>
      </c>
      <c r="R326" s="130">
        <f>SUM(R327:R332)</f>
        <v>0</v>
      </c>
      <c r="T326" s="131">
        <f>SUM(T327:T332)</f>
        <v>0</v>
      </c>
      <c r="AR326" s="125" t="s">
        <v>88</v>
      </c>
      <c r="AT326" s="132" t="s">
        <v>80</v>
      </c>
      <c r="AU326" s="132" t="s">
        <v>88</v>
      </c>
      <c r="AY326" s="125" t="s">
        <v>299</v>
      </c>
      <c r="BK326" s="133">
        <f>SUM(BK327:BK332)</f>
        <v>0</v>
      </c>
    </row>
    <row r="327" spans="2:65" s="1" customFormat="1" ht="16.5" customHeight="1">
      <c r="B327" s="32"/>
      <c r="C327" s="136" t="s">
        <v>444</v>
      </c>
      <c r="D327" s="136" t="s">
        <v>302</v>
      </c>
      <c r="E327" s="137" t="s">
        <v>1703</v>
      </c>
      <c r="F327" s="138" t="s">
        <v>1704</v>
      </c>
      <c r="G327" s="139" t="s">
        <v>1520</v>
      </c>
      <c r="H327" s="140">
        <v>6.0389999999999997</v>
      </c>
      <c r="I327" s="141"/>
      <c r="J327" s="142">
        <f>ROUND(I327*H327,2)</f>
        <v>0</v>
      </c>
      <c r="K327" s="138" t="s">
        <v>3585</v>
      </c>
      <c r="L327" s="32"/>
      <c r="M327" s="143" t="s">
        <v>1</v>
      </c>
      <c r="N327" s="144" t="s">
        <v>46</v>
      </c>
      <c r="P327" s="145">
        <f>O327*H327</f>
        <v>0</v>
      </c>
      <c r="Q327" s="145">
        <v>0</v>
      </c>
      <c r="R327" s="145">
        <f>Q327*H327</f>
        <v>0</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4924</v>
      </c>
    </row>
    <row r="328" spans="2:65" s="12" customFormat="1">
      <c r="B328" s="170"/>
      <c r="D328" s="149" t="s">
        <v>1489</v>
      </c>
      <c r="E328" s="171" t="s">
        <v>1</v>
      </c>
      <c r="F328" s="172" t="s">
        <v>4020</v>
      </c>
      <c r="H328" s="171" t="s">
        <v>1</v>
      </c>
      <c r="I328" s="173"/>
      <c r="L328" s="170"/>
      <c r="M328" s="174"/>
      <c r="T328" s="175"/>
      <c r="AT328" s="171" t="s">
        <v>1489</v>
      </c>
      <c r="AU328" s="171" t="s">
        <v>90</v>
      </c>
      <c r="AV328" s="12" t="s">
        <v>88</v>
      </c>
      <c r="AW328" s="12" t="s">
        <v>36</v>
      </c>
      <c r="AX328" s="12" t="s">
        <v>81</v>
      </c>
      <c r="AY328" s="171" t="s">
        <v>299</v>
      </c>
    </row>
    <row r="329" spans="2:65" s="12" customFormat="1">
      <c r="B329" s="170"/>
      <c r="D329" s="149" t="s">
        <v>1489</v>
      </c>
      <c r="E329" s="171" t="s">
        <v>1</v>
      </c>
      <c r="F329" s="172" t="s">
        <v>4265</v>
      </c>
      <c r="H329" s="171" t="s">
        <v>1</v>
      </c>
      <c r="I329" s="173"/>
      <c r="L329" s="170"/>
      <c r="M329" s="174"/>
      <c r="T329" s="175"/>
      <c r="AT329" s="171" t="s">
        <v>1489</v>
      </c>
      <c r="AU329" s="171" t="s">
        <v>90</v>
      </c>
      <c r="AV329" s="12" t="s">
        <v>88</v>
      </c>
      <c r="AW329" s="12" t="s">
        <v>36</v>
      </c>
      <c r="AX329" s="12" t="s">
        <v>81</v>
      </c>
      <c r="AY329" s="171" t="s">
        <v>299</v>
      </c>
    </row>
    <row r="330" spans="2:65" s="12" customFormat="1">
      <c r="B330" s="170"/>
      <c r="D330" s="149" t="s">
        <v>1489</v>
      </c>
      <c r="E330" s="171" t="s">
        <v>1</v>
      </c>
      <c r="F330" s="172" t="s">
        <v>4851</v>
      </c>
      <c r="H330" s="171" t="s">
        <v>1</v>
      </c>
      <c r="I330" s="173"/>
      <c r="L330" s="170"/>
      <c r="M330" s="174"/>
      <c r="T330" s="175"/>
      <c r="AT330" s="171" t="s">
        <v>1489</v>
      </c>
      <c r="AU330" s="171" t="s">
        <v>90</v>
      </c>
      <c r="AV330" s="12" t="s">
        <v>88</v>
      </c>
      <c r="AW330" s="12" t="s">
        <v>36</v>
      </c>
      <c r="AX330" s="12" t="s">
        <v>81</v>
      </c>
      <c r="AY330" s="171" t="s">
        <v>299</v>
      </c>
    </row>
    <row r="331" spans="2:65" s="13" customFormat="1">
      <c r="B331" s="176"/>
      <c r="D331" s="149" t="s">
        <v>1489</v>
      </c>
      <c r="E331" s="177" t="s">
        <v>1</v>
      </c>
      <c r="F331" s="178" t="s">
        <v>4925</v>
      </c>
      <c r="H331" s="179">
        <v>6.0389999999999997</v>
      </c>
      <c r="I331" s="180"/>
      <c r="L331" s="176"/>
      <c r="M331" s="181"/>
      <c r="T331" s="182"/>
      <c r="AT331" s="177" t="s">
        <v>1489</v>
      </c>
      <c r="AU331" s="177" t="s">
        <v>90</v>
      </c>
      <c r="AV331" s="13" t="s">
        <v>90</v>
      </c>
      <c r="AW331" s="13" t="s">
        <v>36</v>
      </c>
      <c r="AX331" s="13" t="s">
        <v>81</v>
      </c>
      <c r="AY331" s="177" t="s">
        <v>299</v>
      </c>
    </row>
    <row r="332" spans="2:65" s="14" customFormat="1">
      <c r="B332" s="183"/>
      <c r="D332" s="149" t="s">
        <v>1489</v>
      </c>
      <c r="E332" s="184" t="s">
        <v>1</v>
      </c>
      <c r="F332" s="185" t="s">
        <v>1496</v>
      </c>
      <c r="H332" s="186">
        <v>6.0389999999999997</v>
      </c>
      <c r="I332" s="187"/>
      <c r="L332" s="183"/>
      <c r="M332" s="188"/>
      <c r="T332" s="189"/>
      <c r="AT332" s="184" t="s">
        <v>1489</v>
      </c>
      <c r="AU332" s="184" t="s">
        <v>90</v>
      </c>
      <c r="AV332" s="14" t="s">
        <v>318</v>
      </c>
      <c r="AW332" s="14" t="s">
        <v>36</v>
      </c>
      <c r="AX332" s="14" t="s">
        <v>88</v>
      </c>
      <c r="AY332" s="184" t="s">
        <v>299</v>
      </c>
    </row>
    <row r="333" spans="2:65" s="11" customFormat="1" ht="22.95" customHeight="1">
      <c r="B333" s="124"/>
      <c r="D333" s="125" t="s">
        <v>80</v>
      </c>
      <c r="E333" s="134" t="s">
        <v>337</v>
      </c>
      <c r="F333" s="134" t="s">
        <v>2607</v>
      </c>
      <c r="I333" s="127"/>
      <c r="J333" s="135">
        <f>BK333</f>
        <v>0</v>
      </c>
      <c r="L333" s="124"/>
      <c r="M333" s="129"/>
      <c r="P333" s="130">
        <f>SUM(P334:P466)</f>
        <v>0</v>
      </c>
      <c r="R333" s="130">
        <f>SUM(R334:R466)</f>
        <v>0.87506304000000001</v>
      </c>
      <c r="T333" s="131">
        <f>SUM(T334:T466)</f>
        <v>0</v>
      </c>
      <c r="AR333" s="125" t="s">
        <v>88</v>
      </c>
      <c r="AT333" s="132" t="s">
        <v>80</v>
      </c>
      <c r="AU333" s="132" t="s">
        <v>88</v>
      </c>
      <c r="AY333" s="125" t="s">
        <v>299</v>
      </c>
      <c r="BK333" s="133">
        <f>SUM(BK334:BK466)</f>
        <v>0</v>
      </c>
    </row>
    <row r="334" spans="2:65" s="1" customFormat="1" ht="24.15" customHeight="1">
      <c r="B334" s="32"/>
      <c r="C334" s="136" t="s">
        <v>448</v>
      </c>
      <c r="D334" s="136" t="s">
        <v>302</v>
      </c>
      <c r="E334" s="137" t="s">
        <v>3868</v>
      </c>
      <c r="F334" s="138" t="s">
        <v>4040</v>
      </c>
      <c r="G334" s="139" t="s">
        <v>647</v>
      </c>
      <c r="H334" s="140">
        <v>42.38</v>
      </c>
      <c r="I334" s="141"/>
      <c r="J334" s="142">
        <f>ROUND(I334*H334,2)</f>
        <v>0</v>
      </c>
      <c r="K334" s="138" t="s">
        <v>3585</v>
      </c>
      <c r="L334" s="32"/>
      <c r="M334" s="143" t="s">
        <v>1</v>
      </c>
      <c r="N334" s="144" t="s">
        <v>46</v>
      </c>
      <c r="P334" s="145">
        <f>O334*H334</f>
        <v>0</v>
      </c>
      <c r="Q334" s="145">
        <v>0</v>
      </c>
      <c r="R334" s="145">
        <f>Q334*H334</f>
        <v>0</v>
      </c>
      <c r="S334" s="145">
        <v>0</v>
      </c>
      <c r="T334" s="146">
        <f>S334*H334</f>
        <v>0</v>
      </c>
      <c r="AR334" s="147" t="s">
        <v>318</v>
      </c>
      <c r="AT334" s="147" t="s">
        <v>302</v>
      </c>
      <c r="AU334" s="147" t="s">
        <v>90</v>
      </c>
      <c r="AY334" s="17" t="s">
        <v>299</v>
      </c>
      <c r="BE334" s="148">
        <f>IF(N334="základní",J334,0)</f>
        <v>0</v>
      </c>
      <c r="BF334" s="148">
        <f>IF(N334="snížená",J334,0)</f>
        <v>0</v>
      </c>
      <c r="BG334" s="148">
        <f>IF(N334="zákl. přenesená",J334,0)</f>
        <v>0</v>
      </c>
      <c r="BH334" s="148">
        <f>IF(N334="sníž. přenesená",J334,0)</f>
        <v>0</v>
      </c>
      <c r="BI334" s="148">
        <f>IF(N334="nulová",J334,0)</f>
        <v>0</v>
      </c>
      <c r="BJ334" s="17" t="s">
        <v>88</v>
      </c>
      <c r="BK334" s="148">
        <f>ROUND(I334*H334,2)</f>
        <v>0</v>
      </c>
      <c r="BL334" s="17" t="s">
        <v>318</v>
      </c>
      <c r="BM334" s="147" t="s">
        <v>4926</v>
      </c>
    </row>
    <row r="335" spans="2:65" s="12" customFormat="1" ht="20.399999999999999">
      <c r="B335" s="170"/>
      <c r="D335" s="149" t="s">
        <v>1489</v>
      </c>
      <c r="E335" s="171" t="s">
        <v>1</v>
      </c>
      <c r="F335" s="172" t="s">
        <v>4042</v>
      </c>
      <c r="H335" s="171" t="s">
        <v>1</v>
      </c>
      <c r="I335" s="173"/>
      <c r="L335" s="170"/>
      <c r="M335" s="174"/>
      <c r="T335" s="175"/>
      <c r="AT335" s="171" t="s">
        <v>1489</v>
      </c>
      <c r="AU335" s="171" t="s">
        <v>90</v>
      </c>
      <c r="AV335" s="12" t="s">
        <v>88</v>
      </c>
      <c r="AW335" s="12" t="s">
        <v>36</v>
      </c>
      <c r="AX335" s="12" t="s">
        <v>81</v>
      </c>
      <c r="AY335" s="171" t="s">
        <v>299</v>
      </c>
    </row>
    <row r="336" spans="2:65" s="12" customFormat="1">
      <c r="B336" s="170"/>
      <c r="D336" s="149" t="s">
        <v>1489</v>
      </c>
      <c r="E336" s="171" t="s">
        <v>1</v>
      </c>
      <c r="F336" s="172" t="s">
        <v>4851</v>
      </c>
      <c r="H336" s="171" t="s">
        <v>1</v>
      </c>
      <c r="I336" s="173"/>
      <c r="L336" s="170"/>
      <c r="M336" s="174"/>
      <c r="T336" s="175"/>
      <c r="AT336" s="171" t="s">
        <v>1489</v>
      </c>
      <c r="AU336" s="171" t="s">
        <v>90</v>
      </c>
      <c r="AV336" s="12" t="s">
        <v>88</v>
      </c>
      <c r="AW336" s="12" t="s">
        <v>36</v>
      </c>
      <c r="AX336" s="12" t="s">
        <v>81</v>
      </c>
      <c r="AY336" s="171" t="s">
        <v>299</v>
      </c>
    </row>
    <row r="337" spans="2:65" s="13" customFormat="1">
      <c r="B337" s="176"/>
      <c r="D337" s="149" t="s">
        <v>1489</v>
      </c>
      <c r="E337" s="177" t="s">
        <v>1</v>
      </c>
      <c r="F337" s="178" t="s">
        <v>4927</v>
      </c>
      <c r="H337" s="179">
        <v>42.38</v>
      </c>
      <c r="I337" s="180"/>
      <c r="L337" s="176"/>
      <c r="M337" s="181"/>
      <c r="T337" s="182"/>
      <c r="AT337" s="177" t="s">
        <v>1489</v>
      </c>
      <c r="AU337" s="177" t="s">
        <v>90</v>
      </c>
      <c r="AV337" s="13" t="s">
        <v>90</v>
      </c>
      <c r="AW337" s="13" t="s">
        <v>36</v>
      </c>
      <c r="AX337" s="13" t="s">
        <v>81</v>
      </c>
      <c r="AY337" s="177" t="s">
        <v>299</v>
      </c>
    </row>
    <row r="338" spans="2:65" s="14" customFormat="1">
      <c r="B338" s="183"/>
      <c r="D338" s="149" t="s">
        <v>1489</v>
      </c>
      <c r="E338" s="184" t="s">
        <v>1</v>
      </c>
      <c r="F338" s="185" t="s">
        <v>1496</v>
      </c>
      <c r="H338" s="186">
        <v>42.38</v>
      </c>
      <c r="I338" s="187"/>
      <c r="L338" s="183"/>
      <c r="M338" s="188"/>
      <c r="T338" s="189"/>
      <c r="AT338" s="184" t="s">
        <v>1489</v>
      </c>
      <c r="AU338" s="184" t="s">
        <v>90</v>
      </c>
      <c r="AV338" s="14" t="s">
        <v>318</v>
      </c>
      <c r="AW338" s="14" t="s">
        <v>36</v>
      </c>
      <c r="AX338" s="14" t="s">
        <v>88</v>
      </c>
      <c r="AY338" s="184" t="s">
        <v>299</v>
      </c>
    </row>
    <row r="339" spans="2:65" s="1" customFormat="1" ht="16.5" customHeight="1">
      <c r="B339" s="32"/>
      <c r="C339" s="158" t="s">
        <v>452</v>
      </c>
      <c r="D339" s="158" t="s">
        <v>340</v>
      </c>
      <c r="E339" s="159" t="s">
        <v>3870</v>
      </c>
      <c r="F339" s="160" t="s">
        <v>4044</v>
      </c>
      <c r="G339" s="161" t="s">
        <v>647</v>
      </c>
      <c r="H339" s="162">
        <v>43.015999999999998</v>
      </c>
      <c r="I339" s="163"/>
      <c r="J339" s="164">
        <f>ROUND(I339*H339,2)</f>
        <v>0</v>
      </c>
      <c r="K339" s="160" t="s">
        <v>3585</v>
      </c>
      <c r="L339" s="165"/>
      <c r="M339" s="166" t="s">
        <v>1</v>
      </c>
      <c r="N339" s="167" t="s">
        <v>46</v>
      </c>
      <c r="P339" s="145">
        <f>O339*H339</f>
        <v>0</v>
      </c>
      <c r="Q339" s="145">
        <v>2.14E-3</v>
      </c>
      <c r="R339" s="145">
        <f>Q339*H339</f>
        <v>9.2054239999999996E-2</v>
      </c>
      <c r="S339" s="145">
        <v>0</v>
      </c>
      <c r="T339" s="146">
        <f>S339*H339</f>
        <v>0</v>
      </c>
      <c r="AR339" s="147" t="s">
        <v>337</v>
      </c>
      <c r="AT339" s="147" t="s">
        <v>340</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4928</v>
      </c>
    </row>
    <row r="340" spans="2:65" s="12" customFormat="1" ht="20.399999999999999">
      <c r="B340" s="170"/>
      <c r="D340" s="149" t="s">
        <v>1489</v>
      </c>
      <c r="E340" s="171" t="s">
        <v>1</v>
      </c>
      <c r="F340" s="172" t="s">
        <v>4042</v>
      </c>
      <c r="H340" s="171" t="s">
        <v>1</v>
      </c>
      <c r="I340" s="173"/>
      <c r="L340" s="170"/>
      <c r="M340" s="174"/>
      <c r="T340" s="175"/>
      <c r="AT340" s="171" t="s">
        <v>1489</v>
      </c>
      <c r="AU340" s="171" t="s">
        <v>90</v>
      </c>
      <c r="AV340" s="12" t="s">
        <v>88</v>
      </c>
      <c r="AW340" s="12" t="s">
        <v>36</v>
      </c>
      <c r="AX340" s="12" t="s">
        <v>81</v>
      </c>
      <c r="AY340" s="171" t="s">
        <v>299</v>
      </c>
    </row>
    <row r="341" spans="2:65" s="12" customFormat="1">
      <c r="B341" s="170"/>
      <c r="D341" s="149" t="s">
        <v>1489</v>
      </c>
      <c r="E341" s="171" t="s">
        <v>1</v>
      </c>
      <c r="F341" s="172" t="s">
        <v>4851</v>
      </c>
      <c r="H341" s="171" t="s">
        <v>1</v>
      </c>
      <c r="I341" s="173"/>
      <c r="L341" s="170"/>
      <c r="M341" s="174"/>
      <c r="T341" s="175"/>
      <c r="AT341" s="171" t="s">
        <v>1489</v>
      </c>
      <c r="AU341" s="171" t="s">
        <v>90</v>
      </c>
      <c r="AV341" s="12" t="s">
        <v>88</v>
      </c>
      <c r="AW341" s="12" t="s">
        <v>36</v>
      </c>
      <c r="AX341" s="12" t="s">
        <v>81</v>
      </c>
      <c r="AY341" s="171" t="s">
        <v>299</v>
      </c>
    </row>
    <row r="342" spans="2:65" s="13" customFormat="1">
      <c r="B342" s="176"/>
      <c r="D342" s="149" t="s">
        <v>1489</v>
      </c>
      <c r="E342" s="177" t="s">
        <v>1</v>
      </c>
      <c r="F342" s="178" t="s">
        <v>4929</v>
      </c>
      <c r="H342" s="179">
        <v>43.015999999999998</v>
      </c>
      <c r="I342" s="180"/>
      <c r="L342" s="176"/>
      <c r="M342" s="181"/>
      <c r="T342" s="182"/>
      <c r="AT342" s="177" t="s">
        <v>1489</v>
      </c>
      <c r="AU342" s="177" t="s">
        <v>90</v>
      </c>
      <c r="AV342" s="13" t="s">
        <v>90</v>
      </c>
      <c r="AW342" s="13" t="s">
        <v>36</v>
      </c>
      <c r="AX342" s="13" t="s">
        <v>81</v>
      </c>
      <c r="AY342" s="177" t="s">
        <v>299</v>
      </c>
    </row>
    <row r="343" spans="2:65" s="14" customFormat="1">
      <c r="B343" s="183"/>
      <c r="D343" s="149" t="s">
        <v>1489</v>
      </c>
      <c r="E343" s="184" t="s">
        <v>1</v>
      </c>
      <c r="F343" s="185" t="s">
        <v>1496</v>
      </c>
      <c r="H343" s="186">
        <v>43.015999999999998</v>
      </c>
      <c r="I343" s="187"/>
      <c r="L343" s="183"/>
      <c r="M343" s="188"/>
      <c r="T343" s="189"/>
      <c r="AT343" s="184" t="s">
        <v>1489</v>
      </c>
      <c r="AU343" s="184" t="s">
        <v>90</v>
      </c>
      <c r="AV343" s="14" t="s">
        <v>318</v>
      </c>
      <c r="AW343" s="14" t="s">
        <v>36</v>
      </c>
      <c r="AX343" s="14" t="s">
        <v>88</v>
      </c>
      <c r="AY343" s="184" t="s">
        <v>299</v>
      </c>
    </row>
    <row r="344" spans="2:65" s="1" customFormat="1" ht="24.15" customHeight="1">
      <c r="B344" s="32"/>
      <c r="C344" s="136" t="s">
        <v>457</v>
      </c>
      <c r="D344" s="136" t="s">
        <v>302</v>
      </c>
      <c r="E344" s="137" t="s">
        <v>3873</v>
      </c>
      <c r="F344" s="138" t="s">
        <v>4061</v>
      </c>
      <c r="G344" s="139" t="s">
        <v>598</v>
      </c>
      <c r="H344" s="140">
        <v>10</v>
      </c>
      <c r="I344" s="141"/>
      <c r="J344" s="142">
        <f>ROUND(I344*H344,2)</f>
        <v>0</v>
      </c>
      <c r="K344" s="138" t="s">
        <v>3585</v>
      </c>
      <c r="L344" s="32"/>
      <c r="M344" s="143" t="s">
        <v>1</v>
      </c>
      <c r="N344" s="144" t="s">
        <v>46</v>
      </c>
      <c r="P344" s="145">
        <f>O344*H344</f>
        <v>0</v>
      </c>
      <c r="Q344" s="145">
        <v>0</v>
      </c>
      <c r="R344" s="145">
        <f>Q344*H344</f>
        <v>0</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4930</v>
      </c>
    </row>
    <row r="345" spans="2:65" s="12" customFormat="1" ht="20.399999999999999">
      <c r="B345" s="170"/>
      <c r="D345" s="149" t="s">
        <v>1489</v>
      </c>
      <c r="E345" s="171" t="s">
        <v>1</v>
      </c>
      <c r="F345" s="172" t="s">
        <v>4042</v>
      </c>
      <c r="H345" s="171" t="s">
        <v>1</v>
      </c>
      <c r="I345" s="173"/>
      <c r="L345" s="170"/>
      <c r="M345" s="174"/>
      <c r="T345" s="175"/>
      <c r="AT345" s="171" t="s">
        <v>1489</v>
      </c>
      <c r="AU345" s="171" t="s">
        <v>90</v>
      </c>
      <c r="AV345" s="12" t="s">
        <v>88</v>
      </c>
      <c r="AW345" s="12" t="s">
        <v>36</v>
      </c>
      <c r="AX345" s="12" t="s">
        <v>81</v>
      </c>
      <c r="AY345" s="171" t="s">
        <v>299</v>
      </c>
    </row>
    <row r="346" spans="2:65" s="13" customFormat="1">
      <c r="B346" s="176"/>
      <c r="D346" s="149" t="s">
        <v>1489</v>
      </c>
      <c r="E346" s="177" t="s">
        <v>1</v>
      </c>
      <c r="F346" s="178" t="s">
        <v>4931</v>
      </c>
      <c r="H346" s="179">
        <v>10</v>
      </c>
      <c r="I346" s="180"/>
      <c r="L346" s="176"/>
      <c r="M346" s="181"/>
      <c r="T346" s="182"/>
      <c r="AT346" s="177" t="s">
        <v>1489</v>
      </c>
      <c r="AU346" s="177" t="s">
        <v>90</v>
      </c>
      <c r="AV346" s="13" t="s">
        <v>90</v>
      </c>
      <c r="AW346" s="13" t="s">
        <v>36</v>
      </c>
      <c r="AX346" s="13" t="s">
        <v>81</v>
      </c>
      <c r="AY346" s="177" t="s">
        <v>299</v>
      </c>
    </row>
    <row r="347" spans="2:65" s="14" customFormat="1">
      <c r="B347" s="183"/>
      <c r="D347" s="149" t="s">
        <v>1489</v>
      </c>
      <c r="E347" s="184" t="s">
        <v>1</v>
      </c>
      <c r="F347" s="185" t="s">
        <v>1496</v>
      </c>
      <c r="H347" s="186">
        <v>10</v>
      </c>
      <c r="I347" s="187"/>
      <c r="L347" s="183"/>
      <c r="M347" s="188"/>
      <c r="T347" s="189"/>
      <c r="AT347" s="184" t="s">
        <v>1489</v>
      </c>
      <c r="AU347" s="184" t="s">
        <v>90</v>
      </c>
      <c r="AV347" s="14" t="s">
        <v>318</v>
      </c>
      <c r="AW347" s="14" t="s">
        <v>36</v>
      </c>
      <c r="AX347" s="14" t="s">
        <v>88</v>
      </c>
      <c r="AY347" s="184" t="s">
        <v>299</v>
      </c>
    </row>
    <row r="348" spans="2:65" s="1" customFormat="1" ht="16.5" customHeight="1">
      <c r="B348" s="32"/>
      <c r="C348" s="158" t="s">
        <v>461</v>
      </c>
      <c r="D348" s="158" t="s">
        <v>340</v>
      </c>
      <c r="E348" s="159" t="s">
        <v>3875</v>
      </c>
      <c r="F348" s="160" t="s">
        <v>3876</v>
      </c>
      <c r="G348" s="161" t="s">
        <v>598</v>
      </c>
      <c r="H348" s="162">
        <v>4</v>
      </c>
      <c r="I348" s="163"/>
      <c r="J348" s="164">
        <f>ROUND(I348*H348,2)</f>
        <v>0</v>
      </c>
      <c r="K348" s="160" t="s">
        <v>3585</v>
      </c>
      <c r="L348" s="165"/>
      <c r="M348" s="166" t="s">
        <v>1</v>
      </c>
      <c r="N348" s="167" t="s">
        <v>46</v>
      </c>
      <c r="P348" s="145">
        <f>O348*H348</f>
        <v>0</v>
      </c>
      <c r="Q348" s="145">
        <v>3.8999999999999999E-4</v>
      </c>
      <c r="R348" s="145">
        <f>Q348*H348</f>
        <v>1.56E-3</v>
      </c>
      <c r="S348" s="145">
        <v>0</v>
      </c>
      <c r="T348" s="146">
        <f>S348*H348</f>
        <v>0</v>
      </c>
      <c r="AR348" s="147" t="s">
        <v>337</v>
      </c>
      <c r="AT348" s="147" t="s">
        <v>340</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4932</v>
      </c>
    </row>
    <row r="349" spans="2:65" s="12" customFormat="1" ht="20.399999999999999">
      <c r="B349" s="170"/>
      <c r="D349" s="149" t="s">
        <v>1489</v>
      </c>
      <c r="E349" s="171" t="s">
        <v>1</v>
      </c>
      <c r="F349" s="172" t="s">
        <v>4042</v>
      </c>
      <c r="H349" s="171" t="s">
        <v>1</v>
      </c>
      <c r="I349" s="173"/>
      <c r="L349" s="170"/>
      <c r="M349" s="174"/>
      <c r="T349" s="175"/>
      <c r="AT349" s="171" t="s">
        <v>1489</v>
      </c>
      <c r="AU349" s="171" t="s">
        <v>90</v>
      </c>
      <c r="AV349" s="12" t="s">
        <v>88</v>
      </c>
      <c r="AW349" s="12" t="s">
        <v>36</v>
      </c>
      <c r="AX349" s="12" t="s">
        <v>81</v>
      </c>
      <c r="AY349" s="171" t="s">
        <v>299</v>
      </c>
    </row>
    <row r="350" spans="2:65" s="12" customFormat="1">
      <c r="B350" s="170"/>
      <c r="D350" s="149" t="s">
        <v>1489</v>
      </c>
      <c r="E350" s="171" t="s">
        <v>1</v>
      </c>
      <c r="F350" s="172" t="s">
        <v>4851</v>
      </c>
      <c r="H350" s="171" t="s">
        <v>1</v>
      </c>
      <c r="I350" s="173"/>
      <c r="L350" s="170"/>
      <c r="M350" s="174"/>
      <c r="T350" s="175"/>
      <c r="AT350" s="171" t="s">
        <v>1489</v>
      </c>
      <c r="AU350" s="171" t="s">
        <v>90</v>
      </c>
      <c r="AV350" s="12" t="s">
        <v>88</v>
      </c>
      <c r="AW350" s="12" t="s">
        <v>36</v>
      </c>
      <c r="AX350" s="12" t="s">
        <v>81</v>
      </c>
      <c r="AY350" s="171" t="s">
        <v>299</v>
      </c>
    </row>
    <row r="351" spans="2:65" s="13" customFormat="1">
      <c r="B351" s="176"/>
      <c r="D351" s="149" t="s">
        <v>1489</v>
      </c>
      <c r="E351" s="177" t="s">
        <v>1</v>
      </c>
      <c r="F351" s="178" t="s">
        <v>4098</v>
      </c>
      <c r="H351" s="179">
        <v>4</v>
      </c>
      <c r="I351" s="180"/>
      <c r="L351" s="176"/>
      <c r="M351" s="181"/>
      <c r="T351" s="182"/>
      <c r="AT351" s="177" t="s">
        <v>1489</v>
      </c>
      <c r="AU351" s="177" t="s">
        <v>90</v>
      </c>
      <c r="AV351" s="13" t="s">
        <v>90</v>
      </c>
      <c r="AW351" s="13" t="s">
        <v>36</v>
      </c>
      <c r="AX351" s="13" t="s">
        <v>81</v>
      </c>
      <c r="AY351" s="177" t="s">
        <v>299</v>
      </c>
    </row>
    <row r="352" spans="2:65" s="14" customFormat="1">
      <c r="B352" s="183"/>
      <c r="D352" s="149" t="s">
        <v>1489</v>
      </c>
      <c r="E352" s="184" t="s">
        <v>1</v>
      </c>
      <c r="F352" s="185" t="s">
        <v>1496</v>
      </c>
      <c r="H352" s="186">
        <v>4</v>
      </c>
      <c r="I352" s="187"/>
      <c r="L352" s="183"/>
      <c r="M352" s="188"/>
      <c r="T352" s="189"/>
      <c r="AT352" s="184" t="s">
        <v>1489</v>
      </c>
      <c r="AU352" s="184" t="s">
        <v>90</v>
      </c>
      <c r="AV352" s="14" t="s">
        <v>318</v>
      </c>
      <c r="AW352" s="14" t="s">
        <v>36</v>
      </c>
      <c r="AX352" s="14" t="s">
        <v>88</v>
      </c>
      <c r="AY352" s="184" t="s">
        <v>299</v>
      </c>
    </row>
    <row r="353" spans="2:65" s="1" customFormat="1" ht="21.75" customHeight="1">
      <c r="B353" s="32"/>
      <c r="C353" s="158" t="s">
        <v>465</v>
      </c>
      <c r="D353" s="158" t="s">
        <v>340</v>
      </c>
      <c r="E353" s="159" t="s">
        <v>4933</v>
      </c>
      <c r="F353" s="160" t="s">
        <v>4934</v>
      </c>
      <c r="G353" s="161" t="s">
        <v>598</v>
      </c>
      <c r="H353" s="162">
        <v>1</v>
      </c>
      <c r="I353" s="163"/>
      <c r="J353" s="164">
        <f>ROUND(I353*H353,2)</f>
        <v>0</v>
      </c>
      <c r="K353" s="160" t="s">
        <v>3585</v>
      </c>
      <c r="L353" s="165"/>
      <c r="M353" s="166" t="s">
        <v>1</v>
      </c>
      <c r="N353" s="167" t="s">
        <v>46</v>
      </c>
      <c r="P353" s="145">
        <f>O353*H353</f>
        <v>0</v>
      </c>
      <c r="Q353" s="145">
        <v>7.2000000000000005E-4</v>
      </c>
      <c r="R353" s="145">
        <f>Q353*H353</f>
        <v>7.2000000000000005E-4</v>
      </c>
      <c r="S353" s="145">
        <v>0</v>
      </c>
      <c r="T353" s="146">
        <f>S353*H353</f>
        <v>0</v>
      </c>
      <c r="AR353" s="147" t="s">
        <v>337</v>
      </c>
      <c r="AT353" s="147" t="s">
        <v>340</v>
      </c>
      <c r="AU353" s="147" t="s">
        <v>90</v>
      </c>
      <c r="AY353" s="17" t="s">
        <v>299</v>
      </c>
      <c r="BE353" s="148">
        <f>IF(N353="základní",J353,0)</f>
        <v>0</v>
      </c>
      <c r="BF353" s="148">
        <f>IF(N353="snížená",J353,0)</f>
        <v>0</v>
      </c>
      <c r="BG353" s="148">
        <f>IF(N353="zákl. přenesená",J353,0)</f>
        <v>0</v>
      </c>
      <c r="BH353" s="148">
        <f>IF(N353="sníž. přenesená",J353,0)</f>
        <v>0</v>
      </c>
      <c r="BI353" s="148">
        <f>IF(N353="nulová",J353,0)</f>
        <v>0</v>
      </c>
      <c r="BJ353" s="17" t="s">
        <v>88</v>
      </c>
      <c r="BK353" s="148">
        <f>ROUND(I353*H353,2)</f>
        <v>0</v>
      </c>
      <c r="BL353" s="17" t="s">
        <v>318</v>
      </c>
      <c r="BM353" s="147" t="s">
        <v>4935</v>
      </c>
    </row>
    <row r="354" spans="2:65" s="12" customFormat="1" ht="20.399999999999999">
      <c r="B354" s="170"/>
      <c r="D354" s="149" t="s">
        <v>1489</v>
      </c>
      <c r="E354" s="171" t="s">
        <v>1</v>
      </c>
      <c r="F354" s="172" t="s">
        <v>4042</v>
      </c>
      <c r="H354" s="171" t="s">
        <v>1</v>
      </c>
      <c r="I354" s="173"/>
      <c r="L354" s="170"/>
      <c r="M354" s="174"/>
      <c r="T354" s="175"/>
      <c r="AT354" s="171" t="s">
        <v>1489</v>
      </c>
      <c r="AU354" s="171" t="s">
        <v>90</v>
      </c>
      <c r="AV354" s="12" t="s">
        <v>88</v>
      </c>
      <c r="AW354" s="12" t="s">
        <v>36</v>
      </c>
      <c r="AX354" s="12" t="s">
        <v>81</v>
      </c>
      <c r="AY354" s="171" t="s">
        <v>299</v>
      </c>
    </row>
    <row r="355" spans="2:65" s="12" customFormat="1">
      <c r="B355" s="170"/>
      <c r="D355" s="149" t="s">
        <v>1489</v>
      </c>
      <c r="E355" s="171" t="s">
        <v>1</v>
      </c>
      <c r="F355" s="172" t="s">
        <v>4851</v>
      </c>
      <c r="H355" s="171" t="s">
        <v>1</v>
      </c>
      <c r="I355" s="173"/>
      <c r="L355" s="170"/>
      <c r="M355" s="174"/>
      <c r="T355" s="175"/>
      <c r="AT355" s="171" t="s">
        <v>1489</v>
      </c>
      <c r="AU355" s="171" t="s">
        <v>90</v>
      </c>
      <c r="AV355" s="12" t="s">
        <v>88</v>
      </c>
      <c r="AW355" s="12" t="s">
        <v>36</v>
      </c>
      <c r="AX355" s="12" t="s">
        <v>81</v>
      </c>
      <c r="AY355" s="171" t="s">
        <v>299</v>
      </c>
    </row>
    <row r="356" spans="2:65" s="13" customFormat="1">
      <c r="B356" s="176"/>
      <c r="D356" s="149" t="s">
        <v>1489</v>
      </c>
      <c r="E356" s="177" t="s">
        <v>1</v>
      </c>
      <c r="F356" s="178" t="s">
        <v>4081</v>
      </c>
      <c r="H356" s="179">
        <v>1</v>
      </c>
      <c r="I356" s="180"/>
      <c r="L356" s="176"/>
      <c r="M356" s="181"/>
      <c r="T356" s="182"/>
      <c r="AT356" s="177" t="s">
        <v>1489</v>
      </c>
      <c r="AU356" s="177" t="s">
        <v>90</v>
      </c>
      <c r="AV356" s="13" t="s">
        <v>90</v>
      </c>
      <c r="AW356" s="13" t="s">
        <v>36</v>
      </c>
      <c r="AX356" s="13" t="s">
        <v>81</v>
      </c>
      <c r="AY356" s="177" t="s">
        <v>299</v>
      </c>
    </row>
    <row r="357" spans="2:65" s="14" customFormat="1">
      <c r="B357" s="183"/>
      <c r="D357" s="149" t="s">
        <v>1489</v>
      </c>
      <c r="E357" s="184" t="s">
        <v>1</v>
      </c>
      <c r="F357" s="185" t="s">
        <v>1496</v>
      </c>
      <c r="H357" s="186">
        <v>1</v>
      </c>
      <c r="I357" s="187"/>
      <c r="L357" s="183"/>
      <c r="M357" s="188"/>
      <c r="T357" s="189"/>
      <c r="AT357" s="184" t="s">
        <v>1489</v>
      </c>
      <c r="AU357" s="184" t="s">
        <v>90</v>
      </c>
      <c r="AV357" s="14" t="s">
        <v>318</v>
      </c>
      <c r="AW357" s="14" t="s">
        <v>36</v>
      </c>
      <c r="AX357" s="14" t="s">
        <v>88</v>
      </c>
      <c r="AY357" s="184" t="s">
        <v>299</v>
      </c>
    </row>
    <row r="358" spans="2:65" s="1" customFormat="1" ht="24.15" customHeight="1">
      <c r="B358" s="32"/>
      <c r="C358" s="158" t="s">
        <v>469</v>
      </c>
      <c r="D358" s="158" t="s">
        <v>340</v>
      </c>
      <c r="E358" s="159" t="s">
        <v>4574</v>
      </c>
      <c r="F358" s="160" t="s">
        <v>4575</v>
      </c>
      <c r="G358" s="161" t="s">
        <v>598</v>
      </c>
      <c r="H358" s="162">
        <v>1</v>
      </c>
      <c r="I358" s="163"/>
      <c r="J358" s="164">
        <f>ROUND(I358*H358,2)</f>
        <v>0</v>
      </c>
      <c r="K358" s="160" t="s">
        <v>1</v>
      </c>
      <c r="L358" s="165"/>
      <c r="M358" s="166" t="s">
        <v>1</v>
      </c>
      <c r="N358" s="167" t="s">
        <v>46</v>
      </c>
      <c r="P358" s="145">
        <f>O358*H358</f>
        <v>0</v>
      </c>
      <c r="Q358" s="145">
        <v>1.4E-3</v>
      </c>
      <c r="R358" s="145">
        <f>Q358*H358</f>
        <v>1.4E-3</v>
      </c>
      <c r="S358" s="145">
        <v>0</v>
      </c>
      <c r="T358" s="146">
        <f>S358*H358</f>
        <v>0</v>
      </c>
      <c r="AR358" s="147" t="s">
        <v>337</v>
      </c>
      <c r="AT358" s="147" t="s">
        <v>340</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4936</v>
      </c>
    </row>
    <row r="359" spans="2:65" s="12" customFormat="1" ht="20.399999999999999">
      <c r="B359" s="170"/>
      <c r="D359" s="149" t="s">
        <v>1489</v>
      </c>
      <c r="E359" s="171" t="s">
        <v>1</v>
      </c>
      <c r="F359" s="172" t="s">
        <v>4042</v>
      </c>
      <c r="H359" s="171" t="s">
        <v>1</v>
      </c>
      <c r="I359" s="173"/>
      <c r="L359" s="170"/>
      <c r="M359" s="174"/>
      <c r="T359" s="175"/>
      <c r="AT359" s="171" t="s">
        <v>1489</v>
      </c>
      <c r="AU359" s="171" t="s">
        <v>90</v>
      </c>
      <c r="AV359" s="12" t="s">
        <v>88</v>
      </c>
      <c r="AW359" s="12" t="s">
        <v>36</v>
      </c>
      <c r="AX359" s="12" t="s">
        <v>81</v>
      </c>
      <c r="AY359" s="171" t="s">
        <v>299</v>
      </c>
    </row>
    <row r="360" spans="2:65" s="12" customFormat="1">
      <c r="B360" s="170"/>
      <c r="D360" s="149" t="s">
        <v>1489</v>
      </c>
      <c r="E360" s="171" t="s">
        <v>1</v>
      </c>
      <c r="F360" s="172" t="s">
        <v>4851</v>
      </c>
      <c r="H360" s="171" t="s">
        <v>1</v>
      </c>
      <c r="I360" s="173"/>
      <c r="L360" s="170"/>
      <c r="M360" s="174"/>
      <c r="T360" s="175"/>
      <c r="AT360" s="171" t="s">
        <v>1489</v>
      </c>
      <c r="AU360" s="171" t="s">
        <v>90</v>
      </c>
      <c r="AV360" s="12" t="s">
        <v>88</v>
      </c>
      <c r="AW360" s="12" t="s">
        <v>36</v>
      </c>
      <c r="AX360" s="12" t="s">
        <v>81</v>
      </c>
      <c r="AY360" s="171" t="s">
        <v>299</v>
      </c>
    </row>
    <row r="361" spans="2:65" s="13" customFormat="1">
      <c r="B361" s="176"/>
      <c r="D361" s="149" t="s">
        <v>1489</v>
      </c>
      <c r="E361" s="177" t="s">
        <v>1</v>
      </c>
      <c r="F361" s="178" t="s">
        <v>4081</v>
      </c>
      <c r="H361" s="179">
        <v>1</v>
      </c>
      <c r="I361" s="180"/>
      <c r="L361" s="176"/>
      <c r="M361" s="181"/>
      <c r="T361" s="182"/>
      <c r="AT361" s="177" t="s">
        <v>1489</v>
      </c>
      <c r="AU361" s="177" t="s">
        <v>90</v>
      </c>
      <c r="AV361" s="13" t="s">
        <v>90</v>
      </c>
      <c r="AW361" s="13" t="s">
        <v>36</v>
      </c>
      <c r="AX361" s="13" t="s">
        <v>81</v>
      </c>
      <c r="AY361" s="177" t="s">
        <v>299</v>
      </c>
    </row>
    <row r="362" spans="2:65" s="14" customFormat="1">
      <c r="B362" s="183"/>
      <c r="D362" s="149" t="s">
        <v>1489</v>
      </c>
      <c r="E362" s="184" t="s">
        <v>1</v>
      </c>
      <c r="F362" s="185" t="s">
        <v>1496</v>
      </c>
      <c r="H362" s="186">
        <v>1</v>
      </c>
      <c r="I362" s="187"/>
      <c r="L362" s="183"/>
      <c r="M362" s="188"/>
      <c r="T362" s="189"/>
      <c r="AT362" s="184" t="s">
        <v>1489</v>
      </c>
      <c r="AU362" s="184" t="s">
        <v>90</v>
      </c>
      <c r="AV362" s="14" t="s">
        <v>318</v>
      </c>
      <c r="AW362" s="14" t="s">
        <v>36</v>
      </c>
      <c r="AX362" s="14" t="s">
        <v>88</v>
      </c>
      <c r="AY362" s="184" t="s">
        <v>299</v>
      </c>
    </row>
    <row r="363" spans="2:65" s="1" customFormat="1" ht="16.5" customHeight="1">
      <c r="B363" s="32"/>
      <c r="C363" s="158" t="s">
        <v>475</v>
      </c>
      <c r="D363" s="158" t="s">
        <v>340</v>
      </c>
      <c r="E363" s="159" t="s">
        <v>3877</v>
      </c>
      <c r="F363" s="160" t="s">
        <v>3878</v>
      </c>
      <c r="G363" s="161" t="s">
        <v>598</v>
      </c>
      <c r="H363" s="162">
        <v>2</v>
      </c>
      <c r="I363" s="163"/>
      <c r="J363" s="164">
        <f>ROUND(I363*H363,2)</f>
        <v>0</v>
      </c>
      <c r="K363" s="160" t="s">
        <v>3585</v>
      </c>
      <c r="L363" s="165"/>
      <c r="M363" s="166" t="s">
        <v>1</v>
      </c>
      <c r="N363" s="167" t="s">
        <v>46</v>
      </c>
      <c r="P363" s="145">
        <f>O363*H363</f>
        <v>0</v>
      </c>
      <c r="Q363" s="145">
        <v>4.8000000000000001E-4</v>
      </c>
      <c r="R363" s="145">
        <f>Q363*H363</f>
        <v>9.6000000000000002E-4</v>
      </c>
      <c r="S363" s="145">
        <v>0</v>
      </c>
      <c r="T363" s="146">
        <f>S363*H363</f>
        <v>0</v>
      </c>
      <c r="AR363" s="147" t="s">
        <v>337</v>
      </c>
      <c r="AT363" s="147" t="s">
        <v>340</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4937</v>
      </c>
    </row>
    <row r="364" spans="2:65" s="12" customFormat="1" ht="20.399999999999999">
      <c r="B364" s="170"/>
      <c r="D364" s="149" t="s">
        <v>1489</v>
      </c>
      <c r="E364" s="171" t="s">
        <v>1</v>
      </c>
      <c r="F364" s="172" t="s">
        <v>4042</v>
      </c>
      <c r="H364" s="171" t="s">
        <v>1</v>
      </c>
      <c r="I364" s="173"/>
      <c r="L364" s="170"/>
      <c r="M364" s="174"/>
      <c r="T364" s="175"/>
      <c r="AT364" s="171" t="s">
        <v>1489</v>
      </c>
      <c r="AU364" s="171" t="s">
        <v>90</v>
      </c>
      <c r="AV364" s="12" t="s">
        <v>88</v>
      </c>
      <c r="AW364" s="12" t="s">
        <v>36</v>
      </c>
      <c r="AX364" s="12" t="s">
        <v>81</v>
      </c>
      <c r="AY364" s="171" t="s">
        <v>299</v>
      </c>
    </row>
    <row r="365" spans="2:65" s="12" customFormat="1">
      <c r="B365" s="170"/>
      <c r="D365" s="149" t="s">
        <v>1489</v>
      </c>
      <c r="E365" s="171" t="s">
        <v>1</v>
      </c>
      <c r="F365" s="172" t="s">
        <v>4851</v>
      </c>
      <c r="H365" s="171" t="s">
        <v>1</v>
      </c>
      <c r="I365" s="173"/>
      <c r="L365" s="170"/>
      <c r="M365" s="174"/>
      <c r="T365" s="175"/>
      <c r="AT365" s="171" t="s">
        <v>1489</v>
      </c>
      <c r="AU365" s="171" t="s">
        <v>90</v>
      </c>
      <c r="AV365" s="12" t="s">
        <v>88</v>
      </c>
      <c r="AW365" s="12" t="s">
        <v>36</v>
      </c>
      <c r="AX365" s="12" t="s">
        <v>81</v>
      </c>
      <c r="AY365" s="171" t="s">
        <v>299</v>
      </c>
    </row>
    <row r="366" spans="2:65" s="13" customFormat="1">
      <c r="B366" s="176"/>
      <c r="D366" s="149" t="s">
        <v>1489</v>
      </c>
      <c r="E366" s="177" t="s">
        <v>1</v>
      </c>
      <c r="F366" s="178" t="s">
        <v>4065</v>
      </c>
      <c r="H366" s="179">
        <v>2</v>
      </c>
      <c r="I366" s="180"/>
      <c r="L366" s="176"/>
      <c r="M366" s="181"/>
      <c r="T366" s="182"/>
      <c r="AT366" s="177" t="s">
        <v>1489</v>
      </c>
      <c r="AU366" s="177" t="s">
        <v>90</v>
      </c>
      <c r="AV366" s="13" t="s">
        <v>90</v>
      </c>
      <c r="AW366" s="13" t="s">
        <v>36</v>
      </c>
      <c r="AX366" s="13" t="s">
        <v>81</v>
      </c>
      <c r="AY366" s="177" t="s">
        <v>299</v>
      </c>
    </row>
    <row r="367" spans="2:65" s="14" customFormat="1">
      <c r="B367" s="183"/>
      <c r="D367" s="149" t="s">
        <v>1489</v>
      </c>
      <c r="E367" s="184" t="s">
        <v>1</v>
      </c>
      <c r="F367" s="185" t="s">
        <v>1496</v>
      </c>
      <c r="H367" s="186">
        <v>2</v>
      </c>
      <c r="I367" s="187"/>
      <c r="L367" s="183"/>
      <c r="M367" s="188"/>
      <c r="T367" s="189"/>
      <c r="AT367" s="184" t="s">
        <v>1489</v>
      </c>
      <c r="AU367" s="184" t="s">
        <v>90</v>
      </c>
      <c r="AV367" s="14" t="s">
        <v>318</v>
      </c>
      <c r="AW367" s="14" t="s">
        <v>36</v>
      </c>
      <c r="AX367" s="14" t="s">
        <v>88</v>
      </c>
      <c r="AY367" s="184" t="s">
        <v>299</v>
      </c>
    </row>
    <row r="368" spans="2:65" s="1" customFormat="1" ht="16.5" customHeight="1">
      <c r="B368" s="32"/>
      <c r="C368" s="158" t="s">
        <v>482</v>
      </c>
      <c r="D368" s="158" t="s">
        <v>340</v>
      </c>
      <c r="E368" s="159" t="s">
        <v>3879</v>
      </c>
      <c r="F368" s="160" t="s">
        <v>4067</v>
      </c>
      <c r="G368" s="161" t="s">
        <v>598</v>
      </c>
      <c r="H368" s="162">
        <v>2</v>
      </c>
      <c r="I368" s="163"/>
      <c r="J368" s="164">
        <f>ROUND(I368*H368,2)</f>
        <v>0</v>
      </c>
      <c r="K368" s="160" t="s">
        <v>3585</v>
      </c>
      <c r="L368" s="165"/>
      <c r="M368" s="166" t="s">
        <v>1</v>
      </c>
      <c r="N368" s="167" t="s">
        <v>46</v>
      </c>
      <c r="P368" s="145">
        <f>O368*H368</f>
        <v>0</v>
      </c>
      <c r="Q368" s="145">
        <v>3.5999999999999999E-3</v>
      </c>
      <c r="R368" s="145">
        <f>Q368*H368</f>
        <v>7.1999999999999998E-3</v>
      </c>
      <c r="S368" s="145">
        <v>0</v>
      </c>
      <c r="T368" s="146">
        <f>S368*H368</f>
        <v>0</v>
      </c>
      <c r="AR368" s="147" t="s">
        <v>337</v>
      </c>
      <c r="AT368" s="147" t="s">
        <v>340</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4938</v>
      </c>
    </row>
    <row r="369" spans="2:65" s="12" customFormat="1" ht="20.399999999999999">
      <c r="B369" s="170"/>
      <c r="D369" s="149" t="s">
        <v>1489</v>
      </c>
      <c r="E369" s="171" t="s">
        <v>1</v>
      </c>
      <c r="F369" s="172" t="s">
        <v>4042</v>
      </c>
      <c r="H369" s="171" t="s">
        <v>1</v>
      </c>
      <c r="I369" s="173"/>
      <c r="L369" s="170"/>
      <c r="M369" s="174"/>
      <c r="T369" s="175"/>
      <c r="AT369" s="171" t="s">
        <v>1489</v>
      </c>
      <c r="AU369" s="171" t="s">
        <v>90</v>
      </c>
      <c r="AV369" s="12" t="s">
        <v>88</v>
      </c>
      <c r="AW369" s="12" t="s">
        <v>36</v>
      </c>
      <c r="AX369" s="12" t="s">
        <v>81</v>
      </c>
      <c r="AY369" s="171" t="s">
        <v>299</v>
      </c>
    </row>
    <row r="370" spans="2:65" s="12" customFormat="1">
      <c r="B370" s="170"/>
      <c r="D370" s="149" t="s">
        <v>1489</v>
      </c>
      <c r="E370" s="171" t="s">
        <v>1</v>
      </c>
      <c r="F370" s="172" t="s">
        <v>4851</v>
      </c>
      <c r="H370" s="171" t="s">
        <v>1</v>
      </c>
      <c r="I370" s="173"/>
      <c r="L370" s="170"/>
      <c r="M370" s="174"/>
      <c r="T370" s="175"/>
      <c r="AT370" s="171" t="s">
        <v>1489</v>
      </c>
      <c r="AU370" s="171" t="s">
        <v>90</v>
      </c>
      <c r="AV370" s="12" t="s">
        <v>88</v>
      </c>
      <c r="AW370" s="12" t="s">
        <v>36</v>
      </c>
      <c r="AX370" s="12" t="s">
        <v>81</v>
      </c>
      <c r="AY370" s="171" t="s">
        <v>299</v>
      </c>
    </row>
    <row r="371" spans="2:65" s="13" customFormat="1">
      <c r="B371" s="176"/>
      <c r="D371" s="149" t="s">
        <v>1489</v>
      </c>
      <c r="E371" s="177" t="s">
        <v>1</v>
      </c>
      <c r="F371" s="178" t="s">
        <v>4065</v>
      </c>
      <c r="H371" s="179">
        <v>2</v>
      </c>
      <c r="I371" s="180"/>
      <c r="L371" s="176"/>
      <c r="M371" s="181"/>
      <c r="T371" s="182"/>
      <c r="AT371" s="177" t="s">
        <v>1489</v>
      </c>
      <c r="AU371" s="177" t="s">
        <v>90</v>
      </c>
      <c r="AV371" s="13" t="s">
        <v>90</v>
      </c>
      <c r="AW371" s="13" t="s">
        <v>36</v>
      </c>
      <c r="AX371" s="13" t="s">
        <v>81</v>
      </c>
      <c r="AY371" s="177" t="s">
        <v>299</v>
      </c>
    </row>
    <row r="372" spans="2:65" s="14" customFormat="1">
      <c r="B372" s="183"/>
      <c r="D372" s="149" t="s">
        <v>1489</v>
      </c>
      <c r="E372" s="184" t="s">
        <v>1</v>
      </c>
      <c r="F372" s="185" t="s">
        <v>1496</v>
      </c>
      <c r="H372" s="186">
        <v>2</v>
      </c>
      <c r="I372" s="187"/>
      <c r="L372" s="183"/>
      <c r="M372" s="188"/>
      <c r="T372" s="189"/>
      <c r="AT372" s="184" t="s">
        <v>1489</v>
      </c>
      <c r="AU372" s="184" t="s">
        <v>90</v>
      </c>
      <c r="AV372" s="14" t="s">
        <v>318</v>
      </c>
      <c r="AW372" s="14" t="s">
        <v>36</v>
      </c>
      <c r="AX372" s="14" t="s">
        <v>88</v>
      </c>
      <c r="AY372" s="184" t="s">
        <v>299</v>
      </c>
    </row>
    <row r="373" spans="2:65" s="1" customFormat="1" ht="24.15" customHeight="1">
      <c r="B373" s="32"/>
      <c r="C373" s="136" t="s">
        <v>618</v>
      </c>
      <c r="D373" s="136" t="s">
        <v>302</v>
      </c>
      <c r="E373" s="137" t="s">
        <v>4091</v>
      </c>
      <c r="F373" s="138" t="s">
        <v>4092</v>
      </c>
      <c r="G373" s="139" t="s">
        <v>598</v>
      </c>
      <c r="H373" s="140">
        <v>2</v>
      </c>
      <c r="I373" s="141"/>
      <c r="J373" s="142">
        <f>ROUND(I373*H373,2)</f>
        <v>0</v>
      </c>
      <c r="K373" s="138" t="s">
        <v>3585</v>
      </c>
      <c r="L373" s="32"/>
      <c r="M373" s="143" t="s">
        <v>1</v>
      </c>
      <c r="N373" s="144" t="s">
        <v>46</v>
      </c>
      <c r="P373" s="145">
        <f>O373*H373</f>
        <v>0</v>
      </c>
      <c r="Q373" s="145">
        <v>1.67E-3</v>
      </c>
      <c r="R373" s="145">
        <f>Q373*H373</f>
        <v>3.3400000000000001E-3</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4939</v>
      </c>
    </row>
    <row r="374" spans="2:65" s="12" customFormat="1" ht="20.399999999999999">
      <c r="B374" s="170"/>
      <c r="D374" s="149" t="s">
        <v>1489</v>
      </c>
      <c r="E374" s="171" t="s">
        <v>1</v>
      </c>
      <c r="F374" s="172" t="s">
        <v>4042</v>
      </c>
      <c r="H374" s="171" t="s">
        <v>1</v>
      </c>
      <c r="I374" s="173"/>
      <c r="L374" s="170"/>
      <c r="M374" s="174"/>
      <c r="T374" s="175"/>
      <c r="AT374" s="171" t="s">
        <v>1489</v>
      </c>
      <c r="AU374" s="171" t="s">
        <v>90</v>
      </c>
      <c r="AV374" s="12" t="s">
        <v>88</v>
      </c>
      <c r="AW374" s="12" t="s">
        <v>36</v>
      </c>
      <c r="AX374" s="12" t="s">
        <v>81</v>
      </c>
      <c r="AY374" s="171" t="s">
        <v>299</v>
      </c>
    </row>
    <row r="375" spans="2:65" s="13" customFormat="1">
      <c r="B375" s="176"/>
      <c r="D375" s="149" t="s">
        <v>1489</v>
      </c>
      <c r="E375" s="177" t="s">
        <v>1</v>
      </c>
      <c r="F375" s="178" t="s">
        <v>4445</v>
      </c>
      <c r="H375" s="179">
        <v>2</v>
      </c>
      <c r="I375" s="180"/>
      <c r="L375" s="176"/>
      <c r="M375" s="181"/>
      <c r="T375" s="182"/>
      <c r="AT375" s="177" t="s">
        <v>1489</v>
      </c>
      <c r="AU375" s="177" t="s">
        <v>90</v>
      </c>
      <c r="AV375" s="13" t="s">
        <v>90</v>
      </c>
      <c r="AW375" s="13" t="s">
        <v>36</v>
      </c>
      <c r="AX375" s="13" t="s">
        <v>81</v>
      </c>
      <c r="AY375" s="177" t="s">
        <v>299</v>
      </c>
    </row>
    <row r="376" spans="2:65" s="14" customFormat="1">
      <c r="B376" s="183"/>
      <c r="D376" s="149" t="s">
        <v>1489</v>
      </c>
      <c r="E376" s="184" t="s">
        <v>1</v>
      </c>
      <c r="F376" s="185" t="s">
        <v>1496</v>
      </c>
      <c r="H376" s="186">
        <v>2</v>
      </c>
      <c r="I376" s="187"/>
      <c r="L376" s="183"/>
      <c r="M376" s="188"/>
      <c r="T376" s="189"/>
      <c r="AT376" s="184" t="s">
        <v>1489</v>
      </c>
      <c r="AU376" s="184" t="s">
        <v>90</v>
      </c>
      <c r="AV376" s="14" t="s">
        <v>318</v>
      </c>
      <c r="AW376" s="14" t="s">
        <v>36</v>
      </c>
      <c r="AX376" s="14" t="s">
        <v>88</v>
      </c>
      <c r="AY376" s="184" t="s">
        <v>299</v>
      </c>
    </row>
    <row r="377" spans="2:65" s="1" customFormat="1" ht="24.15" customHeight="1">
      <c r="B377" s="32"/>
      <c r="C377" s="158" t="s">
        <v>622</v>
      </c>
      <c r="D377" s="158" t="s">
        <v>340</v>
      </c>
      <c r="E377" s="159" t="s">
        <v>4095</v>
      </c>
      <c r="F377" s="160" t="s">
        <v>4096</v>
      </c>
      <c r="G377" s="161" t="s">
        <v>598</v>
      </c>
      <c r="H377" s="162">
        <v>1</v>
      </c>
      <c r="I377" s="163"/>
      <c r="J377" s="164">
        <f>ROUND(I377*H377,2)</f>
        <v>0</v>
      </c>
      <c r="K377" s="160" t="s">
        <v>3585</v>
      </c>
      <c r="L377" s="165"/>
      <c r="M377" s="166" t="s">
        <v>1</v>
      </c>
      <c r="N377" s="167" t="s">
        <v>46</v>
      </c>
      <c r="P377" s="145">
        <f>O377*H377</f>
        <v>0</v>
      </c>
      <c r="Q377" s="145">
        <v>1.2200000000000001E-2</v>
      </c>
      <c r="R377" s="145">
        <f>Q377*H377</f>
        <v>1.2200000000000001E-2</v>
      </c>
      <c r="S377" s="145">
        <v>0</v>
      </c>
      <c r="T377" s="146">
        <f>S377*H377</f>
        <v>0</v>
      </c>
      <c r="AR377" s="147" t="s">
        <v>337</v>
      </c>
      <c r="AT377" s="147" t="s">
        <v>340</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4940</v>
      </c>
    </row>
    <row r="378" spans="2:65" s="12" customFormat="1" ht="20.399999999999999">
      <c r="B378" s="170"/>
      <c r="D378" s="149" t="s">
        <v>1489</v>
      </c>
      <c r="E378" s="171" t="s">
        <v>1</v>
      </c>
      <c r="F378" s="172" t="s">
        <v>4042</v>
      </c>
      <c r="H378" s="171" t="s">
        <v>1</v>
      </c>
      <c r="I378" s="173"/>
      <c r="L378" s="170"/>
      <c r="M378" s="174"/>
      <c r="T378" s="175"/>
      <c r="AT378" s="171" t="s">
        <v>1489</v>
      </c>
      <c r="AU378" s="171" t="s">
        <v>90</v>
      </c>
      <c r="AV378" s="12" t="s">
        <v>88</v>
      </c>
      <c r="AW378" s="12" t="s">
        <v>36</v>
      </c>
      <c r="AX378" s="12" t="s">
        <v>81</v>
      </c>
      <c r="AY378" s="171" t="s">
        <v>299</v>
      </c>
    </row>
    <row r="379" spans="2:65" s="12" customFormat="1">
      <c r="B379" s="170"/>
      <c r="D379" s="149" t="s">
        <v>1489</v>
      </c>
      <c r="E379" s="171" t="s">
        <v>1</v>
      </c>
      <c r="F379" s="172" t="s">
        <v>4851</v>
      </c>
      <c r="H379" s="171" t="s">
        <v>1</v>
      </c>
      <c r="I379" s="173"/>
      <c r="L379" s="170"/>
      <c r="M379" s="174"/>
      <c r="T379" s="175"/>
      <c r="AT379" s="171" t="s">
        <v>1489</v>
      </c>
      <c r="AU379" s="171" t="s">
        <v>90</v>
      </c>
      <c r="AV379" s="12" t="s">
        <v>88</v>
      </c>
      <c r="AW379" s="12" t="s">
        <v>36</v>
      </c>
      <c r="AX379" s="12" t="s">
        <v>81</v>
      </c>
      <c r="AY379" s="171" t="s">
        <v>299</v>
      </c>
    </row>
    <row r="380" spans="2:65" s="13" customFormat="1">
      <c r="B380" s="176"/>
      <c r="D380" s="149" t="s">
        <v>1489</v>
      </c>
      <c r="E380" s="177" t="s">
        <v>1</v>
      </c>
      <c r="F380" s="178" t="s">
        <v>4081</v>
      </c>
      <c r="H380" s="179">
        <v>1</v>
      </c>
      <c r="I380" s="180"/>
      <c r="L380" s="176"/>
      <c r="M380" s="181"/>
      <c r="T380" s="182"/>
      <c r="AT380" s="177" t="s">
        <v>1489</v>
      </c>
      <c r="AU380" s="177" t="s">
        <v>90</v>
      </c>
      <c r="AV380" s="13" t="s">
        <v>90</v>
      </c>
      <c r="AW380" s="13" t="s">
        <v>36</v>
      </c>
      <c r="AX380" s="13" t="s">
        <v>81</v>
      </c>
      <c r="AY380" s="177" t="s">
        <v>299</v>
      </c>
    </row>
    <row r="381" spans="2:65" s="14" customFormat="1">
      <c r="B381" s="183"/>
      <c r="D381" s="149" t="s">
        <v>1489</v>
      </c>
      <c r="E381" s="184" t="s">
        <v>1</v>
      </c>
      <c r="F381" s="185" t="s">
        <v>1496</v>
      </c>
      <c r="H381" s="186">
        <v>1</v>
      </c>
      <c r="I381" s="187"/>
      <c r="L381" s="183"/>
      <c r="M381" s="188"/>
      <c r="T381" s="189"/>
      <c r="AT381" s="184" t="s">
        <v>1489</v>
      </c>
      <c r="AU381" s="184" t="s">
        <v>90</v>
      </c>
      <c r="AV381" s="14" t="s">
        <v>318</v>
      </c>
      <c r="AW381" s="14" t="s">
        <v>36</v>
      </c>
      <c r="AX381" s="14" t="s">
        <v>88</v>
      </c>
      <c r="AY381" s="184" t="s">
        <v>299</v>
      </c>
    </row>
    <row r="382" spans="2:65" s="1" customFormat="1" ht="16.5" customHeight="1">
      <c r="B382" s="32"/>
      <c r="C382" s="158" t="s">
        <v>626</v>
      </c>
      <c r="D382" s="158" t="s">
        <v>340</v>
      </c>
      <c r="E382" s="159" t="s">
        <v>4099</v>
      </c>
      <c r="F382" s="160" t="s">
        <v>4680</v>
      </c>
      <c r="G382" s="161" t="s">
        <v>598</v>
      </c>
      <c r="H382" s="162">
        <v>1</v>
      </c>
      <c r="I382" s="163"/>
      <c r="J382" s="164">
        <f>ROUND(I382*H382,2)</f>
        <v>0</v>
      </c>
      <c r="K382" s="160" t="s">
        <v>3585</v>
      </c>
      <c r="L382" s="165"/>
      <c r="M382" s="166" t="s">
        <v>1</v>
      </c>
      <c r="N382" s="167" t="s">
        <v>46</v>
      </c>
      <c r="P382" s="145">
        <f>O382*H382</f>
        <v>0</v>
      </c>
      <c r="Q382" s="145">
        <v>7.4999999999999997E-3</v>
      </c>
      <c r="R382" s="145">
        <f>Q382*H382</f>
        <v>7.4999999999999997E-3</v>
      </c>
      <c r="S382" s="145">
        <v>0</v>
      </c>
      <c r="T382" s="146">
        <f>S382*H382</f>
        <v>0</v>
      </c>
      <c r="AR382" s="147" t="s">
        <v>337</v>
      </c>
      <c r="AT382" s="147" t="s">
        <v>340</v>
      </c>
      <c r="AU382" s="147" t="s">
        <v>90</v>
      </c>
      <c r="AY382" s="17" t="s">
        <v>299</v>
      </c>
      <c r="BE382" s="148">
        <f>IF(N382="základní",J382,0)</f>
        <v>0</v>
      </c>
      <c r="BF382" s="148">
        <f>IF(N382="snížená",J382,0)</f>
        <v>0</v>
      </c>
      <c r="BG382" s="148">
        <f>IF(N382="zákl. přenesená",J382,0)</f>
        <v>0</v>
      </c>
      <c r="BH382" s="148">
        <f>IF(N382="sníž. přenesená",J382,0)</f>
        <v>0</v>
      </c>
      <c r="BI382" s="148">
        <f>IF(N382="nulová",J382,0)</f>
        <v>0</v>
      </c>
      <c r="BJ382" s="17" t="s">
        <v>88</v>
      </c>
      <c r="BK382" s="148">
        <f>ROUND(I382*H382,2)</f>
        <v>0</v>
      </c>
      <c r="BL382" s="17" t="s">
        <v>318</v>
      </c>
      <c r="BM382" s="147" t="s">
        <v>4941</v>
      </c>
    </row>
    <row r="383" spans="2:65" s="12" customFormat="1" ht="20.399999999999999">
      <c r="B383" s="170"/>
      <c r="D383" s="149" t="s">
        <v>1489</v>
      </c>
      <c r="E383" s="171" t="s">
        <v>1</v>
      </c>
      <c r="F383" s="172" t="s">
        <v>4042</v>
      </c>
      <c r="H383" s="171" t="s">
        <v>1</v>
      </c>
      <c r="I383" s="173"/>
      <c r="L383" s="170"/>
      <c r="M383" s="174"/>
      <c r="T383" s="175"/>
      <c r="AT383" s="171" t="s">
        <v>1489</v>
      </c>
      <c r="AU383" s="171" t="s">
        <v>90</v>
      </c>
      <c r="AV383" s="12" t="s">
        <v>88</v>
      </c>
      <c r="AW383" s="12" t="s">
        <v>36</v>
      </c>
      <c r="AX383" s="12" t="s">
        <v>81</v>
      </c>
      <c r="AY383" s="171" t="s">
        <v>299</v>
      </c>
    </row>
    <row r="384" spans="2:65" s="12" customFormat="1">
      <c r="B384" s="170"/>
      <c r="D384" s="149" t="s">
        <v>1489</v>
      </c>
      <c r="E384" s="171" t="s">
        <v>1</v>
      </c>
      <c r="F384" s="172" t="s">
        <v>4851</v>
      </c>
      <c r="H384" s="171" t="s">
        <v>1</v>
      </c>
      <c r="I384" s="173"/>
      <c r="L384" s="170"/>
      <c r="M384" s="174"/>
      <c r="T384" s="175"/>
      <c r="AT384" s="171" t="s">
        <v>1489</v>
      </c>
      <c r="AU384" s="171" t="s">
        <v>90</v>
      </c>
      <c r="AV384" s="12" t="s">
        <v>88</v>
      </c>
      <c r="AW384" s="12" t="s">
        <v>36</v>
      </c>
      <c r="AX384" s="12" t="s">
        <v>81</v>
      </c>
      <c r="AY384" s="171" t="s">
        <v>299</v>
      </c>
    </row>
    <row r="385" spans="2:65" s="13" customFormat="1">
      <c r="B385" s="176"/>
      <c r="D385" s="149" t="s">
        <v>1489</v>
      </c>
      <c r="E385" s="177" t="s">
        <v>1</v>
      </c>
      <c r="F385" s="178" t="s">
        <v>4081</v>
      </c>
      <c r="H385" s="179">
        <v>1</v>
      </c>
      <c r="I385" s="180"/>
      <c r="L385" s="176"/>
      <c r="M385" s="181"/>
      <c r="T385" s="182"/>
      <c r="AT385" s="177" t="s">
        <v>1489</v>
      </c>
      <c r="AU385" s="177" t="s">
        <v>90</v>
      </c>
      <c r="AV385" s="13" t="s">
        <v>90</v>
      </c>
      <c r="AW385" s="13" t="s">
        <v>36</v>
      </c>
      <c r="AX385" s="13" t="s">
        <v>81</v>
      </c>
      <c r="AY385" s="177" t="s">
        <v>299</v>
      </c>
    </row>
    <row r="386" spans="2:65" s="14" customFormat="1">
      <c r="B386" s="183"/>
      <c r="D386" s="149" t="s">
        <v>1489</v>
      </c>
      <c r="E386" s="184" t="s">
        <v>1</v>
      </c>
      <c r="F386" s="185" t="s">
        <v>1496</v>
      </c>
      <c r="H386" s="186">
        <v>1</v>
      </c>
      <c r="I386" s="187"/>
      <c r="L386" s="183"/>
      <c r="M386" s="188"/>
      <c r="T386" s="189"/>
      <c r="AT386" s="184" t="s">
        <v>1489</v>
      </c>
      <c r="AU386" s="184" t="s">
        <v>90</v>
      </c>
      <c r="AV386" s="14" t="s">
        <v>318</v>
      </c>
      <c r="AW386" s="14" t="s">
        <v>36</v>
      </c>
      <c r="AX386" s="14" t="s">
        <v>88</v>
      </c>
      <c r="AY386" s="184" t="s">
        <v>299</v>
      </c>
    </row>
    <row r="387" spans="2:65" s="1" customFormat="1" ht="21.75" customHeight="1">
      <c r="B387" s="32"/>
      <c r="C387" s="136" t="s">
        <v>630</v>
      </c>
      <c r="D387" s="136" t="s">
        <v>302</v>
      </c>
      <c r="E387" s="137" t="s">
        <v>4125</v>
      </c>
      <c r="F387" s="138" t="s">
        <v>4126</v>
      </c>
      <c r="G387" s="139" t="s">
        <v>598</v>
      </c>
      <c r="H387" s="140">
        <v>2</v>
      </c>
      <c r="I387" s="141"/>
      <c r="J387" s="142">
        <f>ROUND(I387*H387,2)</f>
        <v>0</v>
      </c>
      <c r="K387" s="138" t="s">
        <v>3585</v>
      </c>
      <c r="L387" s="32"/>
      <c r="M387" s="143" t="s">
        <v>1</v>
      </c>
      <c r="N387" s="144" t="s">
        <v>46</v>
      </c>
      <c r="P387" s="145">
        <f>O387*H387</f>
        <v>0</v>
      </c>
      <c r="Q387" s="145">
        <v>1.6199999999999999E-3</v>
      </c>
      <c r="R387" s="145">
        <f>Q387*H387</f>
        <v>3.2399999999999998E-3</v>
      </c>
      <c r="S387" s="145">
        <v>0</v>
      </c>
      <c r="T387" s="146">
        <f>S387*H387</f>
        <v>0</v>
      </c>
      <c r="AR387" s="147" t="s">
        <v>318</v>
      </c>
      <c r="AT387" s="147" t="s">
        <v>302</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4942</v>
      </c>
    </row>
    <row r="388" spans="2:65" s="12" customFormat="1" ht="20.399999999999999">
      <c r="B388" s="170"/>
      <c r="D388" s="149" t="s">
        <v>1489</v>
      </c>
      <c r="E388" s="171" t="s">
        <v>1</v>
      </c>
      <c r="F388" s="172" t="s">
        <v>4042</v>
      </c>
      <c r="H388" s="171" t="s">
        <v>1</v>
      </c>
      <c r="I388" s="173"/>
      <c r="L388" s="170"/>
      <c r="M388" s="174"/>
      <c r="T388" s="175"/>
      <c r="AT388" s="171" t="s">
        <v>1489</v>
      </c>
      <c r="AU388" s="171" t="s">
        <v>90</v>
      </c>
      <c r="AV388" s="12" t="s">
        <v>88</v>
      </c>
      <c r="AW388" s="12" t="s">
        <v>36</v>
      </c>
      <c r="AX388" s="12" t="s">
        <v>81</v>
      </c>
      <c r="AY388" s="171" t="s">
        <v>299</v>
      </c>
    </row>
    <row r="389" spans="2:65" s="12" customFormat="1">
      <c r="B389" s="170"/>
      <c r="D389" s="149" t="s">
        <v>1489</v>
      </c>
      <c r="E389" s="171" t="s">
        <v>1</v>
      </c>
      <c r="F389" s="172" t="s">
        <v>4851</v>
      </c>
      <c r="H389" s="171" t="s">
        <v>1</v>
      </c>
      <c r="I389" s="173"/>
      <c r="L389" s="170"/>
      <c r="M389" s="174"/>
      <c r="T389" s="175"/>
      <c r="AT389" s="171" t="s">
        <v>1489</v>
      </c>
      <c r="AU389" s="171" t="s">
        <v>90</v>
      </c>
      <c r="AV389" s="12" t="s">
        <v>88</v>
      </c>
      <c r="AW389" s="12" t="s">
        <v>36</v>
      </c>
      <c r="AX389" s="12" t="s">
        <v>81</v>
      </c>
      <c r="AY389" s="171" t="s">
        <v>299</v>
      </c>
    </row>
    <row r="390" spans="2:65" s="13" customFormat="1">
      <c r="B390" s="176"/>
      <c r="D390" s="149" t="s">
        <v>1489</v>
      </c>
      <c r="E390" s="177" t="s">
        <v>1</v>
      </c>
      <c r="F390" s="178" t="s">
        <v>4065</v>
      </c>
      <c r="H390" s="179">
        <v>2</v>
      </c>
      <c r="I390" s="180"/>
      <c r="L390" s="176"/>
      <c r="M390" s="181"/>
      <c r="T390" s="182"/>
      <c r="AT390" s="177" t="s">
        <v>1489</v>
      </c>
      <c r="AU390" s="177" t="s">
        <v>90</v>
      </c>
      <c r="AV390" s="13" t="s">
        <v>90</v>
      </c>
      <c r="AW390" s="13" t="s">
        <v>36</v>
      </c>
      <c r="AX390" s="13" t="s">
        <v>81</v>
      </c>
      <c r="AY390" s="177" t="s">
        <v>299</v>
      </c>
    </row>
    <row r="391" spans="2:65" s="14" customFormat="1">
      <c r="B391" s="183"/>
      <c r="D391" s="149" t="s">
        <v>1489</v>
      </c>
      <c r="E391" s="184" t="s">
        <v>1</v>
      </c>
      <c r="F391" s="185" t="s">
        <v>1496</v>
      </c>
      <c r="H391" s="186">
        <v>2</v>
      </c>
      <c r="I391" s="187"/>
      <c r="L391" s="183"/>
      <c r="M391" s="188"/>
      <c r="T391" s="189"/>
      <c r="AT391" s="184" t="s">
        <v>1489</v>
      </c>
      <c r="AU391" s="184" t="s">
        <v>90</v>
      </c>
      <c r="AV391" s="14" t="s">
        <v>318</v>
      </c>
      <c r="AW391" s="14" t="s">
        <v>36</v>
      </c>
      <c r="AX391" s="14" t="s">
        <v>88</v>
      </c>
      <c r="AY391" s="184" t="s">
        <v>299</v>
      </c>
    </row>
    <row r="392" spans="2:65" s="1" customFormat="1" ht="16.5" customHeight="1">
      <c r="B392" s="32"/>
      <c r="C392" s="158" t="s">
        <v>634</v>
      </c>
      <c r="D392" s="158" t="s">
        <v>340</v>
      </c>
      <c r="E392" s="159" t="s">
        <v>4128</v>
      </c>
      <c r="F392" s="160" t="s">
        <v>4129</v>
      </c>
      <c r="G392" s="161" t="s">
        <v>598</v>
      </c>
      <c r="H392" s="162">
        <v>2</v>
      </c>
      <c r="I392" s="163"/>
      <c r="J392" s="164">
        <f>ROUND(I392*H392,2)</f>
        <v>0</v>
      </c>
      <c r="K392" s="160" t="s">
        <v>3585</v>
      </c>
      <c r="L392" s="165"/>
      <c r="M392" s="166" t="s">
        <v>1</v>
      </c>
      <c r="N392" s="167" t="s">
        <v>46</v>
      </c>
      <c r="P392" s="145">
        <f>O392*H392</f>
        <v>0</v>
      </c>
      <c r="Q392" s="145">
        <v>1.847E-2</v>
      </c>
      <c r="R392" s="145">
        <f>Q392*H392</f>
        <v>3.6940000000000001E-2</v>
      </c>
      <c r="S392" s="145">
        <v>0</v>
      </c>
      <c r="T392" s="146">
        <f>S392*H392</f>
        <v>0</v>
      </c>
      <c r="AR392" s="147" t="s">
        <v>337</v>
      </c>
      <c r="AT392" s="147" t="s">
        <v>340</v>
      </c>
      <c r="AU392" s="147" t="s">
        <v>90</v>
      </c>
      <c r="AY392" s="17" t="s">
        <v>299</v>
      </c>
      <c r="BE392" s="148">
        <f>IF(N392="základní",J392,0)</f>
        <v>0</v>
      </c>
      <c r="BF392" s="148">
        <f>IF(N392="snížená",J392,0)</f>
        <v>0</v>
      </c>
      <c r="BG392" s="148">
        <f>IF(N392="zákl. přenesená",J392,0)</f>
        <v>0</v>
      </c>
      <c r="BH392" s="148">
        <f>IF(N392="sníž. přenesená",J392,0)</f>
        <v>0</v>
      </c>
      <c r="BI392" s="148">
        <f>IF(N392="nulová",J392,0)</f>
        <v>0</v>
      </c>
      <c r="BJ392" s="17" t="s">
        <v>88</v>
      </c>
      <c r="BK392" s="148">
        <f>ROUND(I392*H392,2)</f>
        <v>0</v>
      </c>
      <c r="BL392" s="17" t="s">
        <v>318</v>
      </c>
      <c r="BM392" s="147" t="s">
        <v>4943</v>
      </c>
    </row>
    <row r="393" spans="2:65" s="1" customFormat="1" ht="28.8">
      <c r="B393" s="32"/>
      <c r="D393" s="149" t="s">
        <v>308</v>
      </c>
      <c r="F393" s="150" t="s">
        <v>4131</v>
      </c>
      <c r="I393" s="151"/>
      <c r="L393" s="32"/>
      <c r="M393" s="152"/>
      <c r="T393" s="56"/>
      <c r="AT393" s="17" t="s">
        <v>308</v>
      </c>
      <c r="AU393" s="17" t="s">
        <v>90</v>
      </c>
    </row>
    <row r="394" spans="2:65" s="12" customFormat="1" ht="20.399999999999999">
      <c r="B394" s="170"/>
      <c r="D394" s="149" t="s">
        <v>1489</v>
      </c>
      <c r="E394" s="171" t="s">
        <v>1</v>
      </c>
      <c r="F394" s="172" t="s">
        <v>4042</v>
      </c>
      <c r="H394" s="171" t="s">
        <v>1</v>
      </c>
      <c r="I394" s="173"/>
      <c r="L394" s="170"/>
      <c r="M394" s="174"/>
      <c r="T394" s="175"/>
      <c r="AT394" s="171" t="s">
        <v>1489</v>
      </c>
      <c r="AU394" s="171" t="s">
        <v>90</v>
      </c>
      <c r="AV394" s="12" t="s">
        <v>88</v>
      </c>
      <c r="AW394" s="12" t="s">
        <v>36</v>
      </c>
      <c r="AX394" s="12" t="s">
        <v>81</v>
      </c>
      <c r="AY394" s="171" t="s">
        <v>299</v>
      </c>
    </row>
    <row r="395" spans="2:65" s="12" customFormat="1">
      <c r="B395" s="170"/>
      <c r="D395" s="149" t="s">
        <v>1489</v>
      </c>
      <c r="E395" s="171" t="s">
        <v>1</v>
      </c>
      <c r="F395" s="172" t="s">
        <v>4851</v>
      </c>
      <c r="H395" s="171" t="s">
        <v>1</v>
      </c>
      <c r="I395" s="173"/>
      <c r="L395" s="170"/>
      <c r="M395" s="174"/>
      <c r="T395" s="175"/>
      <c r="AT395" s="171" t="s">
        <v>1489</v>
      </c>
      <c r="AU395" s="171" t="s">
        <v>90</v>
      </c>
      <c r="AV395" s="12" t="s">
        <v>88</v>
      </c>
      <c r="AW395" s="12" t="s">
        <v>36</v>
      </c>
      <c r="AX395" s="12" t="s">
        <v>81</v>
      </c>
      <c r="AY395" s="171" t="s">
        <v>299</v>
      </c>
    </row>
    <row r="396" spans="2:65" s="13" customFormat="1">
      <c r="B396" s="176"/>
      <c r="D396" s="149" t="s">
        <v>1489</v>
      </c>
      <c r="E396" s="177" t="s">
        <v>1</v>
      </c>
      <c r="F396" s="178" t="s">
        <v>4065</v>
      </c>
      <c r="H396" s="179">
        <v>2</v>
      </c>
      <c r="I396" s="180"/>
      <c r="L396" s="176"/>
      <c r="M396" s="181"/>
      <c r="T396" s="182"/>
      <c r="AT396" s="177" t="s">
        <v>1489</v>
      </c>
      <c r="AU396" s="177" t="s">
        <v>90</v>
      </c>
      <c r="AV396" s="13" t="s">
        <v>90</v>
      </c>
      <c r="AW396" s="13" t="s">
        <v>36</v>
      </c>
      <c r="AX396" s="13" t="s">
        <v>81</v>
      </c>
      <c r="AY396" s="177" t="s">
        <v>299</v>
      </c>
    </row>
    <row r="397" spans="2:65" s="14" customFormat="1">
      <c r="B397" s="183"/>
      <c r="D397" s="149" t="s">
        <v>1489</v>
      </c>
      <c r="E397" s="184" t="s">
        <v>1</v>
      </c>
      <c r="F397" s="185" t="s">
        <v>1496</v>
      </c>
      <c r="H397" s="186">
        <v>2</v>
      </c>
      <c r="I397" s="187"/>
      <c r="L397" s="183"/>
      <c r="M397" s="188"/>
      <c r="T397" s="189"/>
      <c r="AT397" s="184" t="s">
        <v>1489</v>
      </c>
      <c r="AU397" s="184" t="s">
        <v>90</v>
      </c>
      <c r="AV397" s="14" t="s">
        <v>318</v>
      </c>
      <c r="AW397" s="14" t="s">
        <v>36</v>
      </c>
      <c r="AX397" s="14" t="s">
        <v>88</v>
      </c>
      <c r="AY397" s="184" t="s">
        <v>299</v>
      </c>
    </row>
    <row r="398" spans="2:65" s="1" customFormat="1" ht="24.15" customHeight="1">
      <c r="B398" s="32"/>
      <c r="C398" s="158" t="s">
        <v>638</v>
      </c>
      <c r="D398" s="158" t="s">
        <v>340</v>
      </c>
      <c r="E398" s="159" t="s">
        <v>4132</v>
      </c>
      <c r="F398" s="160" t="s">
        <v>4133</v>
      </c>
      <c r="G398" s="161" t="s">
        <v>598</v>
      </c>
      <c r="H398" s="162">
        <v>2</v>
      </c>
      <c r="I398" s="163"/>
      <c r="J398" s="164">
        <f>ROUND(I398*H398,2)</f>
        <v>0</v>
      </c>
      <c r="K398" s="160" t="s">
        <v>3585</v>
      </c>
      <c r="L398" s="165"/>
      <c r="M398" s="166" t="s">
        <v>1</v>
      </c>
      <c r="N398" s="167" t="s">
        <v>46</v>
      </c>
      <c r="P398" s="145">
        <f>O398*H398</f>
        <v>0</v>
      </c>
      <c r="Q398" s="145">
        <v>3.5000000000000001E-3</v>
      </c>
      <c r="R398" s="145">
        <f>Q398*H398</f>
        <v>7.0000000000000001E-3</v>
      </c>
      <c r="S398" s="145">
        <v>0</v>
      </c>
      <c r="T398" s="146">
        <f>S398*H398</f>
        <v>0</v>
      </c>
      <c r="AR398" s="147" t="s">
        <v>337</v>
      </c>
      <c r="AT398" s="147" t="s">
        <v>340</v>
      </c>
      <c r="AU398" s="147" t="s">
        <v>90</v>
      </c>
      <c r="AY398" s="17" t="s">
        <v>299</v>
      </c>
      <c r="BE398" s="148">
        <f>IF(N398="základní",J398,0)</f>
        <v>0</v>
      </c>
      <c r="BF398" s="148">
        <f>IF(N398="snížená",J398,0)</f>
        <v>0</v>
      </c>
      <c r="BG398" s="148">
        <f>IF(N398="zákl. přenesená",J398,0)</f>
        <v>0</v>
      </c>
      <c r="BH398" s="148">
        <f>IF(N398="sníž. přenesená",J398,0)</f>
        <v>0</v>
      </c>
      <c r="BI398" s="148">
        <f>IF(N398="nulová",J398,0)</f>
        <v>0</v>
      </c>
      <c r="BJ398" s="17" t="s">
        <v>88</v>
      </c>
      <c r="BK398" s="148">
        <f>ROUND(I398*H398,2)</f>
        <v>0</v>
      </c>
      <c r="BL398" s="17" t="s">
        <v>318</v>
      </c>
      <c r="BM398" s="147" t="s">
        <v>4944</v>
      </c>
    </row>
    <row r="399" spans="2:65" s="1" customFormat="1" ht="28.8">
      <c r="B399" s="32"/>
      <c r="D399" s="149" t="s">
        <v>308</v>
      </c>
      <c r="F399" s="150" t="s">
        <v>4131</v>
      </c>
      <c r="I399" s="151"/>
      <c r="L399" s="32"/>
      <c r="M399" s="152"/>
      <c r="T399" s="56"/>
      <c r="AT399" s="17" t="s">
        <v>308</v>
      </c>
      <c r="AU399" s="17" t="s">
        <v>90</v>
      </c>
    </row>
    <row r="400" spans="2:65" s="12" customFormat="1" ht="20.399999999999999">
      <c r="B400" s="170"/>
      <c r="D400" s="149" t="s">
        <v>1489</v>
      </c>
      <c r="E400" s="171" t="s">
        <v>1</v>
      </c>
      <c r="F400" s="172" t="s">
        <v>4042</v>
      </c>
      <c r="H400" s="171" t="s">
        <v>1</v>
      </c>
      <c r="I400" s="173"/>
      <c r="L400" s="170"/>
      <c r="M400" s="174"/>
      <c r="T400" s="175"/>
      <c r="AT400" s="171" t="s">
        <v>1489</v>
      </c>
      <c r="AU400" s="171" t="s">
        <v>90</v>
      </c>
      <c r="AV400" s="12" t="s">
        <v>88</v>
      </c>
      <c r="AW400" s="12" t="s">
        <v>36</v>
      </c>
      <c r="AX400" s="12" t="s">
        <v>81</v>
      </c>
      <c r="AY400" s="171" t="s">
        <v>299</v>
      </c>
    </row>
    <row r="401" spans="2:65" s="12" customFormat="1">
      <c r="B401" s="170"/>
      <c r="D401" s="149" t="s">
        <v>1489</v>
      </c>
      <c r="E401" s="171" t="s">
        <v>1</v>
      </c>
      <c r="F401" s="172" t="s">
        <v>4851</v>
      </c>
      <c r="H401" s="171" t="s">
        <v>1</v>
      </c>
      <c r="I401" s="173"/>
      <c r="L401" s="170"/>
      <c r="M401" s="174"/>
      <c r="T401" s="175"/>
      <c r="AT401" s="171" t="s">
        <v>1489</v>
      </c>
      <c r="AU401" s="171" t="s">
        <v>90</v>
      </c>
      <c r="AV401" s="12" t="s">
        <v>88</v>
      </c>
      <c r="AW401" s="12" t="s">
        <v>36</v>
      </c>
      <c r="AX401" s="12" t="s">
        <v>81</v>
      </c>
      <c r="AY401" s="171" t="s">
        <v>299</v>
      </c>
    </row>
    <row r="402" spans="2:65" s="13" customFormat="1">
      <c r="B402" s="176"/>
      <c r="D402" s="149" t="s">
        <v>1489</v>
      </c>
      <c r="E402" s="177" t="s">
        <v>1</v>
      </c>
      <c r="F402" s="178" t="s">
        <v>4065</v>
      </c>
      <c r="H402" s="179">
        <v>2</v>
      </c>
      <c r="I402" s="180"/>
      <c r="L402" s="176"/>
      <c r="M402" s="181"/>
      <c r="T402" s="182"/>
      <c r="AT402" s="177" t="s">
        <v>1489</v>
      </c>
      <c r="AU402" s="177" t="s">
        <v>90</v>
      </c>
      <c r="AV402" s="13" t="s">
        <v>90</v>
      </c>
      <c r="AW402" s="13" t="s">
        <v>36</v>
      </c>
      <c r="AX402" s="13" t="s">
        <v>81</v>
      </c>
      <c r="AY402" s="177" t="s">
        <v>299</v>
      </c>
    </row>
    <row r="403" spans="2:65" s="14" customFormat="1">
      <c r="B403" s="183"/>
      <c r="D403" s="149" t="s">
        <v>1489</v>
      </c>
      <c r="E403" s="184" t="s">
        <v>1</v>
      </c>
      <c r="F403" s="185" t="s">
        <v>1496</v>
      </c>
      <c r="H403" s="186">
        <v>2</v>
      </c>
      <c r="I403" s="187"/>
      <c r="L403" s="183"/>
      <c r="M403" s="188"/>
      <c r="T403" s="189"/>
      <c r="AT403" s="184" t="s">
        <v>1489</v>
      </c>
      <c r="AU403" s="184" t="s">
        <v>90</v>
      </c>
      <c r="AV403" s="14" t="s">
        <v>318</v>
      </c>
      <c r="AW403" s="14" t="s">
        <v>36</v>
      </c>
      <c r="AX403" s="14" t="s">
        <v>88</v>
      </c>
      <c r="AY403" s="184" t="s">
        <v>299</v>
      </c>
    </row>
    <row r="404" spans="2:65" s="1" customFormat="1" ht="16.5" customHeight="1">
      <c r="B404" s="32"/>
      <c r="C404" s="136" t="s">
        <v>644</v>
      </c>
      <c r="D404" s="136" t="s">
        <v>302</v>
      </c>
      <c r="E404" s="137" t="s">
        <v>4142</v>
      </c>
      <c r="F404" s="138" t="s">
        <v>4143</v>
      </c>
      <c r="G404" s="139" t="s">
        <v>598</v>
      </c>
      <c r="H404" s="140">
        <v>1</v>
      </c>
      <c r="I404" s="141"/>
      <c r="J404" s="142">
        <f>ROUND(I404*H404,2)</f>
        <v>0</v>
      </c>
      <c r="K404" s="138" t="s">
        <v>3585</v>
      </c>
      <c r="L404" s="32"/>
      <c r="M404" s="143" t="s">
        <v>1</v>
      </c>
      <c r="N404" s="144" t="s">
        <v>46</v>
      </c>
      <c r="P404" s="145">
        <f>O404*H404</f>
        <v>0</v>
      </c>
      <c r="Q404" s="145">
        <v>1.3600000000000001E-3</v>
      </c>
      <c r="R404" s="145">
        <f>Q404*H404</f>
        <v>1.3600000000000001E-3</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4945</v>
      </c>
    </row>
    <row r="405" spans="2:65" s="12" customFormat="1" ht="20.399999999999999">
      <c r="B405" s="170"/>
      <c r="D405" s="149" t="s">
        <v>1489</v>
      </c>
      <c r="E405" s="171" t="s">
        <v>1</v>
      </c>
      <c r="F405" s="172" t="s">
        <v>4042</v>
      </c>
      <c r="H405" s="171" t="s">
        <v>1</v>
      </c>
      <c r="I405" s="173"/>
      <c r="L405" s="170"/>
      <c r="M405" s="174"/>
      <c r="T405" s="175"/>
      <c r="AT405" s="171" t="s">
        <v>1489</v>
      </c>
      <c r="AU405" s="171" t="s">
        <v>90</v>
      </c>
      <c r="AV405" s="12" t="s">
        <v>88</v>
      </c>
      <c r="AW405" s="12" t="s">
        <v>36</v>
      </c>
      <c r="AX405" s="12" t="s">
        <v>81</v>
      </c>
      <c r="AY405" s="171" t="s">
        <v>299</v>
      </c>
    </row>
    <row r="406" spans="2:65" s="13" customFormat="1">
      <c r="B406" s="176"/>
      <c r="D406" s="149" t="s">
        <v>1489</v>
      </c>
      <c r="E406" s="177" t="s">
        <v>1</v>
      </c>
      <c r="F406" s="178" t="s">
        <v>4081</v>
      </c>
      <c r="H406" s="179">
        <v>1</v>
      </c>
      <c r="I406" s="180"/>
      <c r="L406" s="176"/>
      <c r="M406" s="181"/>
      <c r="T406" s="182"/>
      <c r="AT406" s="177" t="s">
        <v>1489</v>
      </c>
      <c r="AU406" s="177" t="s">
        <v>90</v>
      </c>
      <c r="AV406" s="13" t="s">
        <v>90</v>
      </c>
      <c r="AW406" s="13" t="s">
        <v>36</v>
      </c>
      <c r="AX406" s="13" t="s">
        <v>81</v>
      </c>
      <c r="AY406" s="177" t="s">
        <v>299</v>
      </c>
    </row>
    <row r="407" spans="2:65" s="14" customFormat="1">
      <c r="B407" s="183"/>
      <c r="D407" s="149" t="s">
        <v>1489</v>
      </c>
      <c r="E407" s="184" t="s">
        <v>1</v>
      </c>
      <c r="F407" s="185" t="s">
        <v>1496</v>
      </c>
      <c r="H407" s="186">
        <v>1</v>
      </c>
      <c r="I407" s="187"/>
      <c r="L407" s="183"/>
      <c r="M407" s="188"/>
      <c r="T407" s="189"/>
      <c r="AT407" s="184" t="s">
        <v>1489</v>
      </c>
      <c r="AU407" s="184" t="s">
        <v>90</v>
      </c>
      <c r="AV407" s="14" t="s">
        <v>318</v>
      </c>
      <c r="AW407" s="14" t="s">
        <v>36</v>
      </c>
      <c r="AX407" s="14" t="s">
        <v>88</v>
      </c>
      <c r="AY407" s="184" t="s">
        <v>299</v>
      </c>
    </row>
    <row r="408" spans="2:65" s="1" customFormat="1" ht="24.15" customHeight="1">
      <c r="B408" s="32"/>
      <c r="C408" s="158" t="s">
        <v>649</v>
      </c>
      <c r="D408" s="158" t="s">
        <v>340</v>
      </c>
      <c r="E408" s="159" t="s">
        <v>4146</v>
      </c>
      <c r="F408" s="160" t="s">
        <v>4147</v>
      </c>
      <c r="G408" s="161" t="s">
        <v>598</v>
      </c>
      <c r="H408" s="162">
        <v>1</v>
      </c>
      <c r="I408" s="163"/>
      <c r="J408" s="164">
        <f>ROUND(I408*H408,2)</f>
        <v>0</v>
      </c>
      <c r="K408" s="160" t="s">
        <v>3585</v>
      </c>
      <c r="L408" s="165"/>
      <c r="M408" s="166" t="s">
        <v>1</v>
      </c>
      <c r="N408" s="167" t="s">
        <v>46</v>
      </c>
      <c r="P408" s="145">
        <f>O408*H408</f>
        <v>0</v>
      </c>
      <c r="Q408" s="145">
        <v>0.04</v>
      </c>
      <c r="R408" s="145">
        <f>Q408*H408</f>
        <v>0.04</v>
      </c>
      <c r="S408" s="145">
        <v>0</v>
      </c>
      <c r="T408" s="146">
        <f>S408*H408</f>
        <v>0</v>
      </c>
      <c r="AR408" s="147" t="s">
        <v>337</v>
      </c>
      <c r="AT408" s="147" t="s">
        <v>340</v>
      </c>
      <c r="AU408" s="147" t="s">
        <v>90</v>
      </c>
      <c r="AY408" s="17" t="s">
        <v>299</v>
      </c>
      <c r="BE408" s="148">
        <f>IF(N408="základní",J408,0)</f>
        <v>0</v>
      </c>
      <c r="BF408" s="148">
        <f>IF(N408="snížená",J408,0)</f>
        <v>0</v>
      </c>
      <c r="BG408" s="148">
        <f>IF(N408="zákl. přenesená",J408,0)</f>
        <v>0</v>
      </c>
      <c r="BH408" s="148">
        <f>IF(N408="sníž. přenesená",J408,0)</f>
        <v>0</v>
      </c>
      <c r="BI408" s="148">
        <f>IF(N408="nulová",J408,0)</f>
        <v>0</v>
      </c>
      <c r="BJ408" s="17" t="s">
        <v>88</v>
      </c>
      <c r="BK408" s="148">
        <f>ROUND(I408*H408,2)</f>
        <v>0</v>
      </c>
      <c r="BL408" s="17" t="s">
        <v>318</v>
      </c>
      <c r="BM408" s="147" t="s">
        <v>4946</v>
      </c>
    </row>
    <row r="409" spans="2:65" s="1" customFormat="1" ht="28.8">
      <c r="B409" s="32"/>
      <c r="D409" s="149" t="s">
        <v>308</v>
      </c>
      <c r="F409" s="150" t="s">
        <v>4131</v>
      </c>
      <c r="I409" s="151"/>
      <c r="L409" s="32"/>
      <c r="M409" s="152"/>
      <c r="T409" s="56"/>
      <c r="AT409" s="17" t="s">
        <v>308</v>
      </c>
      <c r="AU409" s="17" t="s">
        <v>90</v>
      </c>
    </row>
    <row r="410" spans="2:65" s="12" customFormat="1" ht="20.399999999999999">
      <c r="B410" s="170"/>
      <c r="D410" s="149" t="s">
        <v>1489</v>
      </c>
      <c r="E410" s="171" t="s">
        <v>1</v>
      </c>
      <c r="F410" s="172" t="s">
        <v>4042</v>
      </c>
      <c r="H410" s="171" t="s">
        <v>1</v>
      </c>
      <c r="I410" s="173"/>
      <c r="L410" s="170"/>
      <c r="M410" s="174"/>
      <c r="T410" s="175"/>
      <c r="AT410" s="171" t="s">
        <v>1489</v>
      </c>
      <c r="AU410" s="171" t="s">
        <v>90</v>
      </c>
      <c r="AV410" s="12" t="s">
        <v>88</v>
      </c>
      <c r="AW410" s="12" t="s">
        <v>36</v>
      </c>
      <c r="AX410" s="12" t="s">
        <v>81</v>
      </c>
      <c r="AY410" s="171" t="s">
        <v>299</v>
      </c>
    </row>
    <row r="411" spans="2:65" s="12" customFormat="1">
      <c r="B411" s="170"/>
      <c r="D411" s="149" t="s">
        <v>1489</v>
      </c>
      <c r="E411" s="171" t="s">
        <v>1</v>
      </c>
      <c r="F411" s="172" t="s">
        <v>4851</v>
      </c>
      <c r="H411" s="171" t="s">
        <v>1</v>
      </c>
      <c r="I411" s="173"/>
      <c r="L411" s="170"/>
      <c r="M411" s="174"/>
      <c r="T411" s="175"/>
      <c r="AT411" s="171" t="s">
        <v>1489</v>
      </c>
      <c r="AU411" s="171" t="s">
        <v>90</v>
      </c>
      <c r="AV411" s="12" t="s">
        <v>88</v>
      </c>
      <c r="AW411" s="12" t="s">
        <v>36</v>
      </c>
      <c r="AX411" s="12" t="s">
        <v>81</v>
      </c>
      <c r="AY411" s="171" t="s">
        <v>299</v>
      </c>
    </row>
    <row r="412" spans="2:65" s="13" customFormat="1">
      <c r="B412" s="176"/>
      <c r="D412" s="149" t="s">
        <v>1489</v>
      </c>
      <c r="E412" s="177" t="s">
        <v>1</v>
      </c>
      <c r="F412" s="178" t="s">
        <v>4081</v>
      </c>
      <c r="H412" s="179">
        <v>1</v>
      </c>
      <c r="I412" s="180"/>
      <c r="L412" s="176"/>
      <c r="M412" s="181"/>
      <c r="T412" s="182"/>
      <c r="AT412" s="177" t="s">
        <v>1489</v>
      </c>
      <c r="AU412" s="177" t="s">
        <v>90</v>
      </c>
      <c r="AV412" s="13" t="s">
        <v>90</v>
      </c>
      <c r="AW412" s="13" t="s">
        <v>36</v>
      </c>
      <c r="AX412" s="13" t="s">
        <v>81</v>
      </c>
      <c r="AY412" s="177" t="s">
        <v>299</v>
      </c>
    </row>
    <row r="413" spans="2:65" s="14" customFormat="1">
      <c r="B413" s="183"/>
      <c r="D413" s="149" t="s">
        <v>1489</v>
      </c>
      <c r="E413" s="184" t="s">
        <v>1</v>
      </c>
      <c r="F413" s="185" t="s">
        <v>1496</v>
      </c>
      <c r="H413" s="186">
        <v>1</v>
      </c>
      <c r="I413" s="187"/>
      <c r="L413" s="183"/>
      <c r="M413" s="188"/>
      <c r="T413" s="189"/>
      <c r="AT413" s="184" t="s">
        <v>1489</v>
      </c>
      <c r="AU413" s="184" t="s">
        <v>90</v>
      </c>
      <c r="AV413" s="14" t="s">
        <v>318</v>
      </c>
      <c r="AW413" s="14" t="s">
        <v>36</v>
      </c>
      <c r="AX413" s="14" t="s">
        <v>88</v>
      </c>
      <c r="AY413" s="184" t="s">
        <v>299</v>
      </c>
    </row>
    <row r="414" spans="2:65" s="1" customFormat="1" ht="16.5" customHeight="1">
      <c r="B414" s="32"/>
      <c r="C414" s="136" t="s">
        <v>653</v>
      </c>
      <c r="D414" s="136" t="s">
        <v>302</v>
      </c>
      <c r="E414" s="137" t="s">
        <v>3795</v>
      </c>
      <c r="F414" s="138" t="s">
        <v>4152</v>
      </c>
      <c r="G414" s="139" t="s">
        <v>598</v>
      </c>
      <c r="H414" s="140">
        <v>2</v>
      </c>
      <c r="I414" s="141"/>
      <c r="J414" s="142">
        <f>ROUND(I414*H414,2)</f>
        <v>0</v>
      </c>
      <c r="K414" s="138" t="s">
        <v>3585</v>
      </c>
      <c r="L414" s="32"/>
      <c r="M414" s="143" t="s">
        <v>1</v>
      </c>
      <c r="N414" s="144" t="s">
        <v>46</v>
      </c>
      <c r="P414" s="145">
        <f>O414*H414</f>
        <v>0</v>
      </c>
      <c r="Q414" s="145">
        <v>0.04</v>
      </c>
      <c r="R414" s="145">
        <f>Q414*H414</f>
        <v>0.08</v>
      </c>
      <c r="S414" s="145">
        <v>0</v>
      </c>
      <c r="T414" s="146">
        <f>S414*H414</f>
        <v>0</v>
      </c>
      <c r="AR414" s="147" t="s">
        <v>318</v>
      </c>
      <c r="AT414" s="147" t="s">
        <v>302</v>
      </c>
      <c r="AU414" s="147" t="s">
        <v>90</v>
      </c>
      <c r="AY414" s="17" t="s">
        <v>299</v>
      </c>
      <c r="BE414" s="148">
        <f>IF(N414="základní",J414,0)</f>
        <v>0</v>
      </c>
      <c r="BF414" s="148">
        <f>IF(N414="snížená",J414,0)</f>
        <v>0</v>
      </c>
      <c r="BG414" s="148">
        <f>IF(N414="zákl. přenesená",J414,0)</f>
        <v>0</v>
      </c>
      <c r="BH414" s="148">
        <f>IF(N414="sníž. přenesená",J414,0)</f>
        <v>0</v>
      </c>
      <c r="BI414" s="148">
        <f>IF(N414="nulová",J414,0)</f>
        <v>0</v>
      </c>
      <c r="BJ414" s="17" t="s">
        <v>88</v>
      </c>
      <c r="BK414" s="148">
        <f>ROUND(I414*H414,2)</f>
        <v>0</v>
      </c>
      <c r="BL414" s="17" t="s">
        <v>318</v>
      </c>
      <c r="BM414" s="147" t="s">
        <v>4947</v>
      </c>
    </row>
    <row r="415" spans="2:65" s="1" customFormat="1" ht="19.2">
      <c r="B415" s="32"/>
      <c r="D415" s="149" t="s">
        <v>308</v>
      </c>
      <c r="F415" s="150" t="s">
        <v>4154</v>
      </c>
      <c r="I415" s="151"/>
      <c r="L415" s="32"/>
      <c r="M415" s="152"/>
      <c r="T415" s="56"/>
      <c r="AT415" s="17" t="s">
        <v>308</v>
      </c>
      <c r="AU415" s="17" t="s">
        <v>90</v>
      </c>
    </row>
    <row r="416" spans="2:65" s="12" customFormat="1" ht="20.399999999999999">
      <c r="B416" s="170"/>
      <c r="D416" s="149" t="s">
        <v>1489</v>
      </c>
      <c r="E416" s="171" t="s">
        <v>1</v>
      </c>
      <c r="F416" s="172" t="s">
        <v>4042</v>
      </c>
      <c r="H416" s="171" t="s">
        <v>1</v>
      </c>
      <c r="I416" s="173"/>
      <c r="L416" s="170"/>
      <c r="M416" s="174"/>
      <c r="T416" s="175"/>
      <c r="AT416" s="171" t="s">
        <v>1489</v>
      </c>
      <c r="AU416" s="171" t="s">
        <v>90</v>
      </c>
      <c r="AV416" s="12" t="s">
        <v>88</v>
      </c>
      <c r="AW416" s="12" t="s">
        <v>36</v>
      </c>
      <c r="AX416" s="12" t="s">
        <v>81</v>
      </c>
      <c r="AY416" s="171" t="s">
        <v>299</v>
      </c>
    </row>
    <row r="417" spans="2:65" s="12" customFormat="1">
      <c r="B417" s="170"/>
      <c r="D417" s="149" t="s">
        <v>1489</v>
      </c>
      <c r="E417" s="171" t="s">
        <v>1</v>
      </c>
      <c r="F417" s="172" t="s">
        <v>4851</v>
      </c>
      <c r="H417" s="171" t="s">
        <v>1</v>
      </c>
      <c r="I417" s="173"/>
      <c r="L417" s="170"/>
      <c r="M417" s="174"/>
      <c r="T417" s="175"/>
      <c r="AT417" s="171" t="s">
        <v>1489</v>
      </c>
      <c r="AU417" s="171" t="s">
        <v>90</v>
      </c>
      <c r="AV417" s="12" t="s">
        <v>88</v>
      </c>
      <c r="AW417" s="12" t="s">
        <v>36</v>
      </c>
      <c r="AX417" s="12" t="s">
        <v>81</v>
      </c>
      <c r="AY417" s="171" t="s">
        <v>299</v>
      </c>
    </row>
    <row r="418" spans="2:65" s="13" customFormat="1">
      <c r="B418" s="176"/>
      <c r="D418" s="149" t="s">
        <v>1489</v>
      </c>
      <c r="E418" s="177" t="s">
        <v>1</v>
      </c>
      <c r="F418" s="178" t="s">
        <v>4313</v>
      </c>
      <c r="H418" s="179">
        <v>2</v>
      </c>
      <c r="I418" s="180"/>
      <c r="L418" s="176"/>
      <c r="M418" s="181"/>
      <c r="T418" s="182"/>
      <c r="AT418" s="177" t="s">
        <v>1489</v>
      </c>
      <c r="AU418" s="177" t="s">
        <v>90</v>
      </c>
      <c r="AV418" s="13" t="s">
        <v>90</v>
      </c>
      <c r="AW418" s="13" t="s">
        <v>36</v>
      </c>
      <c r="AX418" s="13" t="s">
        <v>81</v>
      </c>
      <c r="AY418" s="177" t="s">
        <v>299</v>
      </c>
    </row>
    <row r="419" spans="2:65" s="14" customFormat="1">
      <c r="B419" s="183"/>
      <c r="D419" s="149" t="s">
        <v>1489</v>
      </c>
      <c r="E419" s="184" t="s">
        <v>1</v>
      </c>
      <c r="F419" s="185" t="s">
        <v>1496</v>
      </c>
      <c r="H419" s="186">
        <v>2</v>
      </c>
      <c r="I419" s="187"/>
      <c r="L419" s="183"/>
      <c r="M419" s="188"/>
      <c r="T419" s="189"/>
      <c r="AT419" s="184" t="s">
        <v>1489</v>
      </c>
      <c r="AU419" s="184" t="s">
        <v>90</v>
      </c>
      <c r="AV419" s="14" t="s">
        <v>318</v>
      </c>
      <c r="AW419" s="14" t="s">
        <v>36</v>
      </c>
      <c r="AX419" s="14" t="s">
        <v>88</v>
      </c>
      <c r="AY419" s="184" t="s">
        <v>299</v>
      </c>
    </row>
    <row r="420" spans="2:65" s="1" customFormat="1" ht="24.15" customHeight="1">
      <c r="B420" s="32"/>
      <c r="C420" s="158" t="s">
        <v>657</v>
      </c>
      <c r="D420" s="158" t="s">
        <v>340</v>
      </c>
      <c r="E420" s="159" t="s">
        <v>3798</v>
      </c>
      <c r="F420" s="160" t="s">
        <v>3799</v>
      </c>
      <c r="G420" s="161" t="s">
        <v>598</v>
      </c>
      <c r="H420" s="162">
        <v>2</v>
      </c>
      <c r="I420" s="163"/>
      <c r="J420" s="164">
        <f>ROUND(I420*H420,2)</f>
        <v>0</v>
      </c>
      <c r="K420" s="160" t="s">
        <v>3585</v>
      </c>
      <c r="L420" s="165"/>
      <c r="M420" s="166" t="s">
        <v>1</v>
      </c>
      <c r="N420" s="167" t="s">
        <v>46</v>
      </c>
      <c r="P420" s="145">
        <f>O420*H420</f>
        <v>0</v>
      </c>
      <c r="Q420" s="145">
        <v>1.3299999999999999E-2</v>
      </c>
      <c r="R420" s="145">
        <f>Q420*H420</f>
        <v>2.6599999999999999E-2</v>
      </c>
      <c r="S420" s="145">
        <v>0</v>
      </c>
      <c r="T420" s="146">
        <f>S420*H420</f>
        <v>0</v>
      </c>
      <c r="AR420" s="147" t="s">
        <v>337</v>
      </c>
      <c r="AT420" s="147" t="s">
        <v>340</v>
      </c>
      <c r="AU420" s="147" t="s">
        <v>90</v>
      </c>
      <c r="AY420" s="17" t="s">
        <v>299</v>
      </c>
      <c r="BE420" s="148">
        <f>IF(N420="základní",J420,0)</f>
        <v>0</v>
      </c>
      <c r="BF420" s="148">
        <f>IF(N420="snížená",J420,0)</f>
        <v>0</v>
      </c>
      <c r="BG420" s="148">
        <f>IF(N420="zákl. přenesená",J420,0)</f>
        <v>0</v>
      </c>
      <c r="BH420" s="148">
        <f>IF(N420="sníž. přenesená",J420,0)</f>
        <v>0</v>
      </c>
      <c r="BI420" s="148">
        <f>IF(N420="nulová",J420,0)</f>
        <v>0</v>
      </c>
      <c r="BJ420" s="17" t="s">
        <v>88</v>
      </c>
      <c r="BK420" s="148">
        <f>ROUND(I420*H420,2)</f>
        <v>0</v>
      </c>
      <c r="BL420" s="17" t="s">
        <v>318</v>
      </c>
      <c r="BM420" s="147" t="s">
        <v>4948</v>
      </c>
    </row>
    <row r="421" spans="2:65" s="12" customFormat="1" ht="20.399999999999999">
      <c r="B421" s="170"/>
      <c r="D421" s="149" t="s">
        <v>1489</v>
      </c>
      <c r="E421" s="171" t="s">
        <v>1</v>
      </c>
      <c r="F421" s="172" t="s">
        <v>4042</v>
      </c>
      <c r="H421" s="171" t="s">
        <v>1</v>
      </c>
      <c r="I421" s="173"/>
      <c r="L421" s="170"/>
      <c r="M421" s="174"/>
      <c r="T421" s="175"/>
      <c r="AT421" s="171" t="s">
        <v>1489</v>
      </c>
      <c r="AU421" s="171" t="s">
        <v>90</v>
      </c>
      <c r="AV421" s="12" t="s">
        <v>88</v>
      </c>
      <c r="AW421" s="12" t="s">
        <v>36</v>
      </c>
      <c r="AX421" s="12" t="s">
        <v>81</v>
      </c>
      <c r="AY421" s="171" t="s">
        <v>299</v>
      </c>
    </row>
    <row r="422" spans="2:65" s="12" customFormat="1">
      <c r="B422" s="170"/>
      <c r="D422" s="149" t="s">
        <v>1489</v>
      </c>
      <c r="E422" s="171" t="s">
        <v>1</v>
      </c>
      <c r="F422" s="172" t="s">
        <v>4851</v>
      </c>
      <c r="H422" s="171" t="s">
        <v>1</v>
      </c>
      <c r="I422" s="173"/>
      <c r="L422" s="170"/>
      <c r="M422" s="174"/>
      <c r="T422" s="175"/>
      <c r="AT422" s="171" t="s">
        <v>1489</v>
      </c>
      <c r="AU422" s="171" t="s">
        <v>90</v>
      </c>
      <c r="AV422" s="12" t="s">
        <v>88</v>
      </c>
      <c r="AW422" s="12" t="s">
        <v>36</v>
      </c>
      <c r="AX422" s="12" t="s">
        <v>81</v>
      </c>
      <c r="AY422" s="171" t="s">
        <v>299</v>
      </c>
    </row>
    <row r="423" spans="2:65" s="13" customFormat="1">
      <c r="B423" s="176"/>
      <c r="D423" s="149" t="s">
        <v>1489</v>
      </c>
      <c r="E423" s="177" t="s">
        <v>1</v>
      </c>
      <c r="F423" s="178" t="s">
        <v>4313</v>
      </c>
      <c r="H423" s="179">
        <v>2</v>
      </c>
      <c r="I423" s="180"/>
      <c r="L423" s="176"/>
      <c r="M423" s="181"/>
      <c r="T423" s="182"/>
      <c r="AT423" s="177" t="s">
        <v>1489</v>
      </c>
      <c r="AU423" s="177" t="s">
        <v>90</v>
      </c>
      <c r="AV423" s="13" t="s">
        <v>90</v>
      </c>
      <c r="AW423" s="13" t="s">
        <v>36</v>
      </c>
      <c r="AX423" s="13" t="s">
        <v>81</v>
      </c>
      <c r="AY423" s="177" t="s">
        <v>299</v>
      </c>
    </row>
    <row r="424" spans="2:65" s="14" customFormat="1">
      <c r="B424" s="183"/>
      <c r="D424" s="149" t="s">
        <v>1489</v>
      </c>
      <c r="E424" s="184" t="s">
        <v>1</v>
      </c>
      <c r="F424" s="185" t="s">
        <v>1496</v>
      </c>
      <c r="H424" s="186">
        <v>2</v>
      </c>
      <c r="I424" s="187"/>
      <c r="L424" s="183"/>
      <c r="M424" s="188"/>
      <c r="T424" s="189"/>
      <c r="AT424" s="184" t="s">
        <v>1489</v>
      </c>
      <c r="AU424" s="184" t="s">
        <v>90</v>
      </c>
      <c r="AV424" s="14" t="s">
        <v>318</v>
      </c>
      <c r="AW424" s="14" t="s">
        <v>36</v>
      </c>
      <c r="AX424" s="14" t="s">
        <v>88</v>
      </c>
      <c r="AY424" s="184" t="s">
        <v>299</v>
      </c>
    </row>
    <row r="425" spans="2:65" s="1" customFormat="1" ht="16.5" customHeight="1">
      <c r="B425" s="32"/>
      <c r="C425" s="158" t="s">
        <v>661</v>
      </c>
      <c r="D425" s="158" t="s">
        <v>340</v>
      </c>
      <c r="E425" s="159" t="s">
        <v>3802</v>
      </c>
      <c r="F425" s="160" t="s">
        <v>4158</v>
      </c>
      <c r="G425" s="161" t="s">
        <v>598</v>
      </c>
      <c r="H425" s="162">
        <v>2</v>
      </c>
      <c r="I425" s="163"/>
      <c r="J425" s="164">
        <f>ROUND(I425*H425,2)</f>
        <v>0</v>
      </c>
      <c r="K425" s="160" t="s">
        <v>3585</v>
      </c>
      <c r="L425" s="165"/>
      <c r="M425" s="166" t="s">
        <v>1</v>
      </c>
      <c r="N425" s="167" t="s">
        <v>46</v>
      </c>
      <c r="P425" s="145">
        <f>O425*H425</f>
        <v>0</v>
      </c>
      <c r="Q425" s="145">
        <v>2.9999999999999997E-4</v>
      </c>
      <c r="R425" s="145">
        <f>Q425*H425</f>
        <v>5.9999999999999995E-4</v>
      </c>
      <c r="S425" s="145">
        <v>0</v>
      </c>
      <c r="T425" s="146">
        <f>S425*H425</f>
        <v>0</v>
      </c>
      <c r="AR425" s="147" t="s">
        <v>337</v>
      </c>
      <c r="AT425" s="147" t="s">
        <v>340</v>
      </c>
      <c r="AU425" s="147" t="s">
        <v>90</v>
      </c>
      <c r="AY425" s="17" t="s">
        <v>299</v>
      </c>
      <c r="BE425" s="148">
        <f>IF(N425="základní",J425,0)</f>
        <v>0</v>
      </c>
      <c r="BF425" s="148">
        <f>IF(N425="snížená",J425,0)</f>
        <v>0</v>
      </c>
      <c r="BG425" s="148">
        <f>IF(N425="zákl. přenesená",J425,0)</f>
        <v>0</v>
      </c>
      <c r="BH425" s="148">
        <f>IF(N425="sníž. přenesená",J425,0)</f>
        <v>0</v>
      </c>
      <c r="BI425" s="148">
        <f>IF(N425="nulová",J425,0)</f>
        <v>0</v>
      </c>
      <c r="BJ425" s="17" t="s">
        <v>88</v>
      </c>
      <c r="BK425" s="148">
        <f>ROUND(I425*H425,2)</f>
        <v>0</v>
      </c>
      <c r="BL425" s="17" t="s">
        <v>318</v>
      </c>
      <c r="BM425" s="147" t="s">
        <v>4949</v>
      </c>
    </row>
    <row r="426" spans="2:65" s="12" customFormat="1" ht="20.399999999999999">
      <c r="B426" s="170"/>
      <c r="D426" s="149" t="s">
        <v>1489</v>
      </c>
      <c r="E426" s="171" t="s">
        <v>1</v>
      </c>
      <c r="F426" s="172" t="s">
        <v>4042</v>
      </c>
      <c r="H426" s="171" t="s">
        <v>1</v>
      </c>
      <c r="I426" s="173"/>
      <c r="L426" s="170"/>
      <c r="M426" s="174"/>
      <c r="T426" s="175"/>
      <c r="AT426" s="171" t="s">
        <v>1489</v>
      </c>
      <c r="AU426" s="171" t="s">
        <v>90</v>
      </c>
      <c r="AV426" s="12" t="s">
        <v>88</v>
      </c>
      <c r="AW426" s="12" t="s">
        <v>36</v>
      </c>
      <c r="AX426" s="12" t="s">
        <v>81</v>
      </c>
      <c r="AY426" s="171" t="s">
        <v>299</v>
      </c>
    </row>
    <row r="427" spans="2:65" s="12" customFormat="1">
      <c r="B427" s="170"/>
      <c r="D427" s="149" t="s">
        <v>1489</v>
      </c>
      <c r="E427" s="171" t="s">
        <v>1</v>
      </c>
      <c r="F427" s="172" t="s">
        <v>4851</v>
      </c>
      <c r="H427" s="171" t="s">
        <v>1</v>
      </c>
      <c r="I427" s="173"/>
      <c r="L427" s="170"/>
      <c r="M427" s="174"/>
      <c r="T427" s="175"/>
      <c r="AT427" s="171" t="s">
        <v>1489</v>
      </c>
      <c r="AU427" s="171" t="s">
        <v>90</v>
      </c>
      <c r="AV427" s="12" t="s">
        <v>88</v>
      </c>
      <c r="AW427" s="12" t="s">
        <v>36</v>
      </c>
      <c r="AX427" s="12" t="s">
        <v>81</v>
      </c>
      <c r="AY427" s="171" t="s">
        <v>299</v>
      </c>
    </row>
    <row r="428" spans="2:65" s="13" customFormat="1">
      <c r="B428" s="176"/>
      <c r="D428" s="149" t="s">
        <v>1489</v>
      </c>
      <c r="E428" s="177" t="s">
        <v>1</v>
      </c>
      <c r="F428" s="178" t="s">
        <v>4313</v>
      </c>
      <c r="H428" s="179">
        <v>2</v>
      </c>
      <c r="I428" s="180"/>
      <c r="L428" s="176"/>
      <c r="M428" s="181"/>
      <c r="T428" s="182"/>
      <c r="AT428" s="177" t="s">
        <v>1489</v>
      </c>
      <c r="AU428" s="177" t="s">
        <v>90</v>
      </c>
      <c r="AV428" s="13" t="s">
        <v>90</v>
      </c>
      <c r="AW428" s="13" t="s">
        <v>36</v>
      </c>
      <c r="AX428" s="13" t="s">
        <v>81</v>
      </c>
      <c r="AY428" s="177" t="s">
        <v>299</v>
      </c>
    </row>
    <row r="429" spans="2:65" s="14" customFormat="1">
      <c r="B429" s="183"/>
      <c r="D429" s="149" t="s">
        <v>1489</v>
      </c>
      <c r="E429" s="184" t="s">
        <v>1</v>
      </c>
      <c r="F429" s="185" t="s">
        <v>1496</v>
      </c>
      <c r="H429" s="186">
        <v>2</v>
      </c>
      <c r="I429" s="187"/>
      <c r="L429" s="183"/>
      <c r="M429" s="188"/>
      <c r="T429" s="189"/>
      <c r="AT429" s="184" t="s">
        <v>1489</v>
      </c>
      <c r="AU429" s="184" t="s">
        <v>90</v>
      </c>
      <c r="AV429" s="14" t="s">
        <v>318</v>
      </c>
      <c r="AW429" s="14" t="s">
        <v>36</v>
      </c>
      <c r="AX429" s="14" t="s">
        <v>88</v>
      </c>
      <c r="AY429" s="184" t="s">
        <v>299</v>
      </c>
    </row>
    <row r="430" spans="2:65" s="1" customFormat="1" ht="16.5" customHeight="1">
      <c r="B430" s="32"/>
      <c r="C430" s="136" t="s">
        <v>665</v>
      </c>
      <c r="D430" s="136" t="s">
        <v>302</v>
      </c>
      <c r="E430" s="137" t="s">
        <v>4160</v>
      </c>
      <c r="F430" s="138" t="s">
        <v>4161</v>
      </c>
      <c r="G430" s="139" t="s">
        <v>598</v>
      </c>
      <c r="H430" s="140">
        <v>1</v>
      </c>
      <c r="I430" s="141"/>
      <c r="J430" s="142">
        <f>ROUND(I430*H430,2)</f>
        <v>0</v>
      </c>
      <c r="K430" s="138" t="s">
        <v>3585</v>
      </c>
      <c r="L430" s="32"/>
      <c r="M430" s="143" t="s">
        <v>1</v>
      </c>
      <c r="N430" s="144" t="s">
        <v>46</v>
      </c>
      <c r="P430" s="145">
        <f>O430*H430</f>
        <v>0</v>
      </c>
      <c r="Q430" s="145">
        <v>0.05</v>
      </c>
      <c r="R430" s="145">
        <f>Q430*H430</f>
        <v>0.05</v>
      </c>
      <c r="S430" s="145">
        <v>0</v>
      </c>
      <c r="T430" s="146">
        <f>S430*H430</f>
        <v>0</v>
      </c>
      <c r="AR430" s="147" t="s">
        <v>318</v>
      </c>
      <c r="AT430" s="147" t="s">
        <v>302</v>
      </c>
      <c r="AU430" s="147" t="s">
        <v>90</v>
      </c>
      <c r="AY430" s="17" t="s">
        <v>299</v>
      </c>
      <c r="BE430" s="148">
        <f>IF(N430="základní",J430,0)</f>
        <v>0</v>
      </c>
      <c r="BF430" s="148">
        <f>IF(N430="snížená",J430,0)</f>
        <v>0</v>
      </c>
      <c r="BG430" s="148">
        <f>IF(N430="zákl. přenesená",J430,0)</f>
        <v>0</v>
      </c>
      <c r="BH430" s="148">
        <f>IF(N430="sníž. přenesená",J430,0)</f>
        <v>0</v>
      </c>
      <c r="BI430" s="148">
        <f>IF(N430="nulová",J430,0)</f>
        <v>0</v>
      </c>
      <c r="BJ430" s="17" t="s">
        <v>88</v>
      </c>
      <c r="BK430" s="148">
        <f>ROUND(I430*H430,2)</f>
        <v>0</v>
      </c>
      <c r="BL430" s="17" t="s">
        <v>318</v>
      </c>
      <c r="BM430" s="147" t="s">
        <v>4950</v>
      </c>
    </row>
    <row r="431" spans="2:65" s="1" customFormat="1" ht="19.2">
      <c r="B431" s="32"/>
      <c r="D431" s="149" t="s">
        <v>308</v>
      </c>
      <c r="F431" s="150" t="s">
        <v>4154</v>
      </c>
      <c r="I431" s="151"/>
      <c r="L431" s="32"/>
      <c r="M431" s="152"/>
      <c r="T431" s="56"/>
      <c r="AT431" s="17" t="s">
        <v>308</v>
      </c>
      <c r="AU431" s="17" t="s">
        <v>90</v>
      </c>
    </row>
    <row r="432" spans="2:65" s="12" customFormat="1" ht="20.399999999999999">
      <c r="B432" s="170"/>
      <c r="D432" s="149" t="s">
        <v>1489</v>
      </c>
      <c r="E432" s="171" t="s">
        <v>1</v>
      </c>
      <c r="F432" s="172" t="s">
        <v>4042</v>
      </c>
      <c r="H432" s="171" t="s">
        <v>1</v>
      </c>
      <c r="I432" s="173"/>
      <c r="L432" s="170"/>
      <c r="M432" s="174"/>
      <c r="T432" s="175"/>
      <c r="AT432" s="171" t="s">
        <v>1489</v>
      </c>
      <c r="AU432" s="171" t="s">
        <v>90</v>
      </c>
      <c r="AV432" s="12" t="s">
        <v>88</v>
      </c>
      <c r="AW432" s="12" t="s">
        <v>36</v>
      </c>
      <c r="AX432" s="12" t="s">
        <v>81</v>
      </c>
      <c r="AY432" s="171" t="s">
        <v>299</v>
      </c>
    </row>
    <row r="433" spans="2:65" s="13" customFormat="1">
      <c r="B433" s="176"/>
      <c r="D433" s="149" t="s">
        <v>1489</v>
      </c>
      <c r="E433" s="177" t="s">
        <v>1</v>
      </c>
      <c r="F433" s="178" t="s">
        <v>4081</v>
      </c>
      <c r="H433" s="179">
        <v>1</v>
      </c>
      <c r="I433" s="180"/>
      <c r="L433" s="176"/>
      <c r="M433" s="181"/>
      <c r="T433" s="182"/>
      <c r="AT433" s="177" t="s">
        <v>1489</v>
      </c>
      <c r="AU433" s="177" t="s">
        <v>90</v>
      </c>
      <c r="AV433" s="13" t="s">
        <v>90</v>
      </c>
      <c r="AW433" s="13" t="s">
        <v>36</v>
      </c>
      <c r="AX433" s="13" t="s">
        <v>81</v>
      </c>
      <c r="AY433" s="177" t="s">
        <v>299</v>
      </c>
    </row>
    <row r="434" spans="2:65" s="14" customFormat="1">
      <c r="B434" s="183"/>
      <c r="D434" s="149" t="s">
        <v>1489</v>
      </c>
      <c r="E434" s="184" t="s">
        <v>1</v>
      </c>
      <c r="F434" s="185" t="s">
        <v>1496</v>
      </c>
      <c r="H434" s="186">
        <v>1</v>
      </c>
      <c r="I434" s="187"/>
      <c r="L434" s="183"/>
      <c r="M434" s="188"/>
      <c r="T434" s="189"/>
      <c r="AT434" s="184" t="s">
        <v>1489</v>
      </c>
      <c r="AU434" s="184" t="s">
        <v>90</v>
      </c>
      <c r="AV434" s="14" t="s">
        <v>318</v>
      </c>
      <c r="AW434" s="14" t="s">
        <v>36</v>
      </c>
      <c r="AX434" s="14" t="s">
        <v>88</v>
      </c>
      <c r="AY434" s="184" t="s">
        <v>299</v>
      </c>
    </row>
    <row r="435" spans="2:65" s="1" customFormat="1" ht="16.5" customHeight="1">
      <c r="B435" s="32"/>
      <c r="C435" s="158" t="s">
        <v>669</v>
      </c>
      <c r="D435" s="158" t="s">
        <v>340</v>
      </c>
      <c r="E435" s="159" t="s">
        <v>4163</v>
      </c>
      <c r="F435" s="160" t="s">
        <v>4164</v>
      </c>
      <c r="G435" s="161" t="s">
        <v>598</v>
      </c>
      <c r="H435" s="162">
        <v>1</v>
      </c>
      <c r="I435" s="163"/>
      <c r="J435" s="164">
        <f>ROUND(I435*H435,2)</f>
        <v>0</v>
      </c>
      <c r="K435" s="160" t="s">
        <v>3585</v>
      </c>
      <c r="L435" s="165"/>
      <c r="M435" s="166" t="s">
        <v>1</v>
      </c>
      <c r="N435" s="167" t="s">
        <v>46</v>
      </c>
      <c r="P435" s="145">
        <f>O435*H435</f>
        <v>0</v>
      </c>
      <c r="Q435" s="145">
        <v>2.9499999999999998E-2</v>
      </c>
      <c r="R435" s="145">
        <f>Q435*H435</f>
        <v>2.9499999999999998E-2</v>
      </c>
      <c r="S435" s="145">
        <v>0</v>
      </c>
      <c r="T435" s="146">
        <f>S435*H435</f>
        <v>0</v>
      </c>
      <c r="AR435" s="147" t="s">
        <v>337</v>
      </c>
      <c r="AT435" s="147" t="s">
        <v>340</v>
      </c>
      <c r="AU435" s="147" t="s">
        <v>90</v>
      </c>
      <c r="AY435" s="17" t="s">
        <v>299</v>
      </c>
      <c r="BE435" s="148">
        <f>IF(N435="základní",J435,0)</f>
        <v>0</v>
      </c>
      <c r="BF435" s="148">
        <f>IF(N435="snížená",J435,0)</f>
        <v>0</v>
      </c>
      <c r="BG435" s="148">
        <f>IF(N435="zákl. přenesená",J435,0)</f>
        <v>0</v>
      </c>
      <c r="BH435" s="148">
        <f>IF(N435="sníž. přenesená",J435,0)</f>
        <v>0</v>
      </c>
      <c r="BI435" s="148">
        <f>IF(N435="nulová",J435,0)</f>
        <v>0</v>
      </c>
      <c r="BJ435" s="17" t="s">
        <v>88</v>
      </c>
      <c r="BK435" s="148">
        <f>ROUND(I435*H435,2)</f>
        <v>0</v>
      </c>
      <c r="BL435" s="17" t="s">
        <v>318</v>
      </c>
      <c r="BM435" s="147" t="s">
        <v>4951</v>
      </c>
    </row>
    <row r="436" spans="2:65" s="12" customFormat="1" ht="20.399999999999999">
      <c r="B436" s="170"/>
      <c r="D436" s="149" t="s">
        <v>1489</v>
      </c>
      <c r="E436" s="171" t="s">
        <v>1</v>
      </c>
      <c r="F436" s="172" t="s">
        <v>4042</v>
      </c>
      <c r="H436" s="171" t="s">
        <v>1</v>
      </c>
      <c r="I436" s="173"/>
      <c r="L436" s="170"/>
      <c r="M436" s="174"/>
      <c r="T436" s="175"/>
      <c r="AT436" s="171" t="s">
        <v>1489</v>
      </c>
      <c r="AU436" s="171" t="s">
        <v>90</v>
      </c>
      <c r="AV436" s="12" t="s">
        <v>88</v>
      </c>
      <c r="AW436" s="12" t="s">
        <v>36</v>
      </c>
      <c r="AX436" s="12" t="s">
        <v>81</v>
      </c>
      <c r="AY436" s="171" t="s">
        <v>299</v>
      </c>
    </row>
    <row r="437" spans="2:65" s="12" customFormat="1">
      <c r="B437" s="170"/>
      <c r="D437" s="149" t="s">
        <v>1489</v>
      </c>
      <c r="E437" s="171" t="s">
        <v>1</v>
      </c>
      <c r="F437" s="172" t="s">
        <v>4851</v>
      </c>
      <c r="H437" s="171" t="s">
        <v>1</v>
      </c>
      <c r="I437" s="173"/>
      <c r="L437" s="170"/>
      <c r="M437" s="174"/>
      <c r="T437" s="175"/>
      <c r="AT437" s="171" t="s">
        <v>1489</v>
      </c>
      <c r="AU437" s="171" t="s">
        <v>90</v>
      </c>
      <c r="AV437" s="12" t="s">
        <v>88</v>
      </c>
      <c r="AW437" s="12" t="s">
        <v>36</v>
      </c>
      <c r="AX437" s="12" t="s">
        <v>81</v>
      </c>
      <c r="AY437" s="171" t="s">
        <v>299</v>
      </c>
    </row>
    <row r="438" spans="2:65" s="13" customFormat="1">
      <c r="B438" s="176"/>
      <c r="D438" s="149" t="s">
        <v>1489</v>
      </c>
      <c r="E438" s="177" t="s">
        <v>1</v>
      </c>
      <c r="F438" s="178" t="s">
        <v>4081</v>
      </c>
      <c r="H438" s="179">
        <v>1</v>
      </c>
      <c r="I438" s="180"/>
      <c r="L438" s="176"/>
      <c r="M438" s="181"/>
      <c r="T438" s="182"/>
      <c r="AT438" s="177" t="s">
        <v>1489</v>
      </c>
      <c r="AU438" s="177" t="s">
        <v>90</v>
      </c>
      <c r="AV438" s="13" t="s">
        <v>90</v>
      </c>
      <c r="AW438" s="13" t="s">
        <v>36</v>
      </c>
      <c r="AX438" s="13" t="s">
        <v>81</v>
      </c>
      <c r="AY438" s="177" t="s">
        <v>299</v>
      </c>
    </row>
    <row r="439" spans="2:65" s="14" customFormat="1">
      <c r="B439" s="183"/>
      <c r="D439" s="149" t="s">
        <v>1489</v>
      </c>
      <c r="E439" s="184" t="s">
        <v>1</v>
      </c>
      <c r="F439" s="185" t="s">
        <v>1496</v>
      </c>
      <c r="H439" s="186">
        <v>1</v>
      </c>
      <c r="I439" s="187"/>
      <c r="L439" s="183"/>
      <c r="M439" s="188"/>
      <c r="T439" s="189"/>
      <c r="AT439" s="184" t="s">
        <v>1489</v>
      </c>
      <c r="AU439" s="184" t="s">
        <v>90</v>
      </c>
      <c r="AV439" s="14" t="s">
        <v>318</v>
      </c>
      <c r="AW439" s="14" t="s">
        <v>36</v>
      </c>
      <c r="AX439" s="14" t="s">
        <v>88</v>
      </c>
      <c r="AY439" s="184" t="s">
        <v>299</v>
      </c>
    </row>
    <row r="440" spans="2:65" s="1" customFormat="1" ht="21.75" customHeight="1">
      <c r="B440" s="32"/>
      <c r="C440" s="158" t="s">
        <v>673</v>
      </c>
      <c r="D440" s="158" t="s">
        <v>340</v>
      </c>
      <c r="E440" s="159" t="s">
        <v>4166</v>
      </c>
      <c r="F440" s="160" t="s">
        <v>4167</v>
      </c>
      <c r="G440" s="161" t="s">
        <v>598</v>
      </c>
      <c r="H440" s="162">
        <v>1</v>
      </c>
      <c r="I440" s="163"/>
      <c r="J440" s="164">
        <f>ROUND(I440*H440,2)</f>
        <v>0</v>
      </c>
      <c r="K440" s="160" t="s">
        <v>3585</v>
      </c>
      <c r="L440" s="165"/>
      <c r="M440" s="166" t="s">
        <v>1</v>
      </c>
      <c r="N440" s="167" t="s">
        <v>46</v>
      </c>
      <c r="P440" s="145">
        <f>O440*H440</f>
        <v>0</v>
      </c>
      <c r="Q440" s="145">
        <v>2.5000000000000001E-3</v>
      </c>
      <c r="R440" s="145">
        <f>Q440*H440</f>
        <v>2.5000000000000001E-3</v>
      </c>
      <c r="S440" s="145">
        <v>0</v>
      </c>
      <c r="T440" s="146">
        <f>S440*H440</f>
        <v>0</v>
      </c>
      <c r="AR440" s="147" t="s">
        <v>337</v>
      </c>
      <c r="AT440" s="147" t="s">
        <v>340</v>
      </c>
      <c r="AU440" s="147" t="s">
        <v>90</v>
      </c>
      <c r="AY440" s="17" t="s">
        <v>299</v>
      </c>
      <c r="BE440" s="148">
        <f>IF(N440="základní",J440,0)</f>
        <v>0</v>
      </c>
      <c r="BF440" s="148">
        <f>IF(N440="snížená",J440,0)</f>
        <v>0</v>
      </c>
      <c r="BG440" s="148">
        <f>IF(N440="zákl. přenesená",J440,0)</f>
        <v>0</v>
      </c>
      <c r="BH440" s="148">
        <f>IF(N440="sníž. přenesená",J440,0)</f>
        <v>0</v>
      </c>
      <c r="BI440" s="148">
        <f>IF(N440="nulová",J440,0)</f>
        <v>0</v>
      </c>
      <c r="BJ440" s="17" t="s">
        <v>88</v>
      </c>
      <c r="BK440" s="148">
        <f>ROUND(I440*H440,2)</f>
        <v>0</v>
      </c>
      <c r="BL440" s="17" t="s">
        <v>318</v>
      </c>
      <c r="BM440" s="147" t="s">
        <v>4952</v>
      </c>
    </row>
    <row r="441" spans="2:65" s="12" customFormat="1" ht="20.399999999999999">
      <c r="B441" s="170"/>
      <c r="D441" s="149" t="s">
        <v>1489</v>
      </c>
      <c r="E441" s="171" t="s">
        <v>1</v>
      </c>
      <c r="F441" s="172" t="s">
        <v>4042</v>
      </c>
      <c r="H441" s="171" t="s">
        <v>1</v>
      </c>
      <c r="I441" s="173"/>
      <c r="L441" s="170"/>
      <c r="M441" s="174"/>
      <c r="T441" s="175"/>
      <c r="AT441" s="171" t="s">
        <v>1489</v>
      </c>
      <c r="AU441" s="171" t="s">
        <v>90</v>
      </c>
      <c r="AV441" s="12" t="s">
        <v>88</v>
      </c>
      <c r="AW441" s="12" t="s">
        <v>36</v>
      </c>
      <c r="AX441" s="12" t="s">
        <v>81</v>
      </c>
      <c r="AY441" s="171" t="s">
        <v>299</v>
      </c>
    </row>
    <row r="442" spans="2:65" s="12" customFormat="1">
      <c r="B442" s="170"/>
      <c r="D442" s="149" t="s">
        <v>1489</v>
      </c>
      <c r="E442" s="171" t="s">
        <v>1</v>
      </c>
      <c r="F442" s="172" t="s">
        <v>4851</v>
      </c>
      <c r="H442" s="171" t="s">
        <v>1</v>
      </c>
      <c r="I442" s="173"/>
      <c r="L442" s="170"/>
      <c r="M442" s="174"/>
      <c r="T442" s="175"/>
      <c r="AT442" s="171" t="s">
        <v>1489</v>
      </c>
      <c r="AU442" s="171" t="s">
        <v>90</v>
      </c>
      <c r="AV442" s="12" t="s">
        <v>88</v>
      </c>
      <c r="AW442" s="12" t="s">
        <v>36</v>
      </c>
      <c r="AX442" s="12" t="s">
        <v>81</v>
      </c>
      <c r="AY442" s="171" t="s">
        <v>299</v>
      </c>
    </row>
    <row r="443" spans="2:65" s="13" customFormat="1">
      <c r="B443" s="176"/>
      <c r="D443" s="149" t="s">
        <v>1489</v>
      </c>
      <c r="E443" s="177" t="s">
        <v>1</v>
      </c>
      <c r="F443" s="178" t="s">
        <v>4081</v>
      </c>
      <c r="H443" s="179">
        <v>1</v>
      </c>
      <c r="I443" s="180"/>
      <c r="L443" s="176"/>
      <c r="M443" s="181"/>
      <c r="T443" s="182"/>
      <c r="AT443" s="177" t="s">
        <v>1489</v>
      </c>
      <c r="AU443" s="177" t="s">
        <v>90</v>
      </c>
      <c r="AV443" s="13" t="s">
        <v>90</v>
      </c>
      <c r="AW443" s="13" t="s">
        <v>36</v>
      </c>
      <c r="AX443" s="13" t="s">
        <v>81</v>
      </c>
      <c r="AY443" s="177" t="s">
        <v>299</v>
      </c>
    </row>
    <row r="444" spans="2:65" s="14" customFormat="1">
      <c r="B444" s="183"/>
      <c r="D444" s="149" t="s">
        <v>1489</v>
      </c>
      <c r="E444" s="184" t="s">
        <v>1</v>
      </c>
      <c r="F444" s="185" t="s">
        <v>1496</v>
      </c>
      <c r="H444" s="186">
        <v>1</v>
      </c>
      <c r="I444" s="187"/>
      <c r="L444" s="183"/>
      <c r="M444" s="188"/>
      <c r="T444" s="189"/>
      <c r="AT444" s="184" t="s">
        <v>1489</v>
      </c>
      <c r="AU444" s="184" t="s">
        <v>90</v>
      </c>
      <c r="AV444" s="14" t="s">
        <v>318</v>
      </c>
      <c r="AW444" s="14" t="s">
        <v>36</v>
      </c>
      <c r="AX444" s="14" t="s">
        <v>88</v>
      </c>
      <c r="AY444" s="184" t="s">
        <v>299</v>
      </c>
    </row>
    <row r="445" spans="2:65" s="1" customFormat="1" ht="16.5" customHeight="1">
      <c r="B445" s="32"/>
      <c r="C445" s="136" t="s">
        <v>677</v>
      </c>
      <c r="D445" s="136" t="s">
        <v>302</v>
      </c>
      <c r="E445" s="137" t="s">
        <v>3881</v>
      </c>
      <c r="F445" s="138" t="s">
        <v>4169</v>
      </c>
      <c r="G445" s="139" t="s">
        <v>647</v>
      </c>
      <c r="H445" s="140">
        <v>42.38</v>
      </c>
      <c r="I445" s="141"/>
      <c r="J445" s="142">
        <f>ROUND(I445*H445,2)</f>
        <v>0</v>
      </c>
      <c r="K445" s="138" t="s">
        <v>3585</v>
      </c>
      <c r="L445" s="32"/>
      <c r="M445" s="143" t="s">
        <v>1</v>
      </c>
      <c r="N445" s="144" t="s">
        <v>46</v>
      </c>
      <c r="P445" s="145">
        <f>O445*H445</f>
        <v>0</v>
      </c>
      <c r="Q445" s="145">
        <v>0</v>
      </c>
      <c r="R445" s="145">
        <f>Q445*H445</f>
        <v>0</v>
      </c>
      <c r="S445" s="145">
        <v>0</v>
      </c>
      <c r="T445" s="146">
        <f>S445*H445</f>
        <v>0</v>
      </c>
      <c r="AR445" s="147" t="s">
        <v>318</v>
      </c>
      <c r="AT445" s="147" t="s">
        <v>302</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4953</v>
      </c>
    </row>
    <row r="446" spans="2:65" s="12" customFormat="1">
      <c r="B446" s="170"/>
      <c r="D446" s="149" t="s">
        <v>1489</v>
      </c>
      <c r="E446" s="171" t="s">
        <v>1</v>
      </c>
      <c r="F446" s="172" t="s">
        <v>4851</v>
      </c>
      <c r="H446" s="171" t="s">
        <v>1</v>
      </c>
      <c r="I446" s="173"/>
      <c r="L446" s="170"/>
      <c r="M446" s="174"/>
      <c r="T446" s="175"/>
      <c r="AT446" s="171" t="s">
        <v>1489</v>
      </c>
      <c r="AU446" s="171" t="s">
        <v>90</v>
      </c>
      <c r="AV446" s="12" t="s">
        <v>88</v>
      </c>
      <c r="AW446" s="12" t="s">
        <v>36</v>
      </c>
      <c r="AX446" s="12" t="s">
        <v>81</v>
      </c>
      <c r="AY446" s="171" t="s">
        <v>299</v>
      </c>
    </row>
    <row r="447" spans="2:65" s="13" customFormat="1">
      <c r="B447" s="176"/>
      <c r="D447" s="149" t="s">
        <v>1489</v>
      </c>
      <c r="E447" s="177" t="s">
        <v>1</v>
      </c>
      <c r="F447" s="178" t="s">
        <v>4954</v>
      </c>
      <c r="H447" s="179">
        <v>42.38</v>
      </c>
      <c r="I447" s="180"/>
      <c r="L447" s="176"/>
      <c r="M447" s="181"/>
      <c r="T447" s="182"/>
      <c r="AT447" s="177" t="s">
        <v>1489</v>
      </c>
      <c r="AU447" s="177" t="s">
        <v>90</v>
      </c>
      <c r="AV447" s="13" t="s">
        <v>90</v>
      </c>
      <c r="AW447" s="13" t="s">
        <v>36</v>
      </c>
      <c r="AX447" s="13" t="s">
        <v>81</v>
      </c>
      <c r="AY447" s="177" t="s">
        <v>299</v>
      </c>
    </row>
    <row r="448" spans="2:65" s="14" customFormat="1">
      <c r="B448" s="183"/>
      <c r="D448" s="149" t="s">
        <v>1489</v>
      </c>
      <c r="E448" s="184" t="s">
        <v>1</v>
      </c>
      <c r="F448" s="185" t="s">
        <v>1496</v>
      </c>
      <c r="H448" s="186">
        <v>42.38</v>
      </c>
      <c r="I448" s="187"/>
      <c r="L448" s="183"/>
      <c r="M448" s="188"/>
      <c r="T448" s="189"/>
      <c r="AT448" s="184" t="s">
        <v>1489</v>
      </c>
      <c r="AU448" s="184" t="s">
        <v>90</v>
      </c>
      <c r="AV448" s="14" t="s">
        <v>318</v>
      </c>
      <c r="AW448" s="14" t="s">
        <v>36</v>
      </c>
      <c r="AX448" s="14" t="s">
        <v>88</v>
      </c>
      <c r="AY448" s="184" t="s">
        <v>299</v>
      </c>
    </row>
    <row r="449" spans="2:65" s="1" customFormat="1" ht="24.15" customHeight="1">
      <c r="B449" s="32"/>
      <c r="C449" s="136" t="s">
        <v>681</v>
      </c>
      <c r="D449" s="136" t="s">
        <v>302</v>
      </c>
      <c r="E449" s="137" t="s">
        <v>3792</v>
      </c>
      <c r="F449" s="138" t="s">
        <v>3793</v>
      </c>
      <c r="G449" s="139" t="s">
        <v>647</v>
      </c>
      <c r="H449" s="140">
        <v>42.38</v>
      </c>
      <c r="I449" s="141"/>
      <c r="J449" s="142">
        <f>ROUND(I449*H449,2)</f>
        <v>0</v>
      </c>
      <c r="K449" s="138" t="s">
        <v>3585</v>
      </c>
      <c r="L449" s="32"/>
      <c r="M449" s="143" t="s">
        <v>1</v>
      </c>
      <c r="N449" s="144" t="s">
        <v>46</v>
      </c>
      <c r="P449" s="145">
        <f>O449*H449</f>
        <v>0</v>
      </c>
      <c r="Q449" s="145">
        <v>0</v>
      </c>
      <c r="R449" s="145">
        <f>Q449*H449</f>
        <v>0</v>
      </c>
      <c r="S449" s="145">
        <v>0</v>
      </c>
      <c r="T449" s="146">
        <f>S449*H449</f>
        <v>0</v>
      </c>
      <c r="AR449" s="147" t="s">
        <v>318</v>
      </c>
      <c r="AT449" s="147" t="s">
        <v>302</v>
      </c>
      <c r="AU449" s="147" t="s">
        <v>90</v>
      </c>
      <c r="AY449" s="17" t="s">
        <v>299</v>
      </c>
      <c r="BE449" s="148">
        <f>IF(N449="základní",J449,0)</f>
        <v>0</v>
      </c>
      <c r="BF449" s="148">
        <f>IF(N449="snížená",J449,0)</f>
        <v>0</v>
      </c>
      <c r="BG449" s="148">
        <f>IF(N449="zákl. přenesená",J449,0)</f>
        <v>0</v>
      </c>
      <c r="BH449" s="148">
        <f>IF(N449="sníž. přenesená",J449,0)</f>
        <v>0</v>
      </c>
      <c r="BI449" s="148">
        <f>IF(N449="nulová",J449,0)</f>
        <v>0</v>
      </c>
      <c r="BJ449" s="17" t="s">
        <v>88</v>
      </c>
      <c r="BK449" s="148">
        <f>ROUND(I449*H449,2)</f>
        <v>0</v>
      </c>
      <c r="BL449" s="17" t="s">
        <v>318</v>
      </c>
      <c r="BM449" s="147" t="s">
        <v>4955</v>
      </c>
    </row>
    <row r="450" spans="2:65" s="12" customFormat="1">
      <c r="B450" s="170"/>
      <c r="D450" s="149" t="s">
        <v>1489</v>
      </c>
      <c r="E450" s="171" t="s">
        <v>1</v>
      </c>
      <c r="F450" s="172" t="s">
        <v>4851</v>
      </c>
      <c r="H450" s="171" t="s">
        <v>1</v>
      </c>
      <c r="I450" s="173"/>
      <c r="L450" s="170"/>
      <c r="M450" s="174"/>
      <c r="T450" s="175"/>
      <c r="AT450" s="171" t="s">
        <v>1489</v>
      </c>
      <c r="AU450" s="171" t="s">
        <v>90</v>
      </c>
      <c r="AV450" s="12" t="s">
        <v>88</v>
      </c>
      <c r="AW450" s="12" t="s">
        <v>36</v>
      </c>
      <c r="AX450" s="12" t="s">
        <v>81</v>
      </c>
      <c r="AY450" s="171" t="s">
        <v>299</v>
      </c>
    </row>
    <row r="451" spans="2:65" s="13" customFormat="1">
      <c r="B451" s="176"/>
      <c r="D451" s="149" t="s">
        <v>1489</v>
      </c>
      <c r="E451" s="177" t="s">
        <v>1</v>
      </c>
      <c r="F451" s="178" t="s">
        <v>4954</v>
      </c>
      <c r="H451" s="179">
        <v>42.38</v>
      </c>
      <c r="I451" s="180"/>
      <c r="L451" s="176"/>
      <c r="M451" s="181"/>
      <c r="T451" s="182"/>
      <c r="AT451" s="177" t="s">
        <v>1489</v>
      </c>
      <c r="AU451" s="177" t="s">
        <v>90</v>
      </c>
      <c r="AV451" s="13" t="s">
        <v>90</v>
      </c>
      <c r="AW451" s="13" t="s">
        <v>36</v>
      </c>
      <c r="AX451" s="13" t="s">
        <v>81</v>
      </c>
      <c r="AY451" s="177" t="s">
        <v>299</v>
      </c>
    </row>
    <row r="452" spans="2:65" s="14" customFormat="1">
      <c r="B452" s="183"/>
      <c r="D452" s="149" t="s">
        <v>1489</v>
      </c>
      <c r="E452" s="184" t="s">
        <v>1</v>
      </c>
      <c r="F452" s="185" t="s">
        <v>1496</v>
      </c>
      <c r="H452" s="186">
        <v>42.38</v>
      </c>
      <c r="I452" s="187"/>
      <c r="L452" s="183"/>
      <c r="M452" s="188"/>
      <c r="T452" s="189"/>
      <c r="AT452" s="184" t="s">
        <v>1489</v>
      </c>
      <c r="AU452" s="184" t="s">
        <v>90</v>
      </c>
      <c r="AV452" s="14" t="s">
        <v>318</v>
      </c>
      <c r="AW452" s="14" t="s">
        <v>36</v>
      </c>
      <c r="AX452" s="14" t="s">
        <v>88</v>
      </c>
      <c r="AY452" s="184" t="s">
        <v>299</v>
      </c>
    </row>
    <row r="453" spans="2:65" s="1" customFormat="1" ht="24.15" customHeight="1">
      <c r="B453" s="32"/>
      <c r="C453" s="136" t="s">
        <v>685</v>
      </c>
      <c r="D453" s="136" t="s">
        <v>302</v>
      </c>
      <c r="E453" s="137" t="s">
        <v>1746</v>
      </c>
      <c r="F453" s="138" t="s">
        <v>1747</v>
      </c>
      <c r="G453" s="139" t="s">
        <v>598</v>
      </c>
      <c r="H453" s="140">
        <v>1</v>
      </c>
      <c r="I453" s="141"/>
      <c r="J453" s="142">
        <f>ROUND(I453*H453,2)</f>
        <v>0</v>
      </c>
      <c r="K453" s="138" t="s">
        <v>3585</v>
      </c>
      <c r="L453" s="32"/>
      <c r="M453" s="143" t="s">
        <v>1</v>
      </c>
      <c r="N453" s="144" t="s">
        <v>46</v>
      </c>
      <c r="P453" s="145">
        <f>O453*H453</f>
        <v>0</v>
      </c>
      <c r="Q453" s="145">
        <v>0.45937</v>
      </c>
      <c r="R453" s="145">
        <f>Q453*H453</f>
        <v>0.45937</v>
      </c>
      <c r="S453" s="145">
        <v>0</v>
      </c>
      <c r="T453" s="146">
        <f>S453*H453</f>
        <v>0</v>
      </c>
      <c r="AR453" s="147" t="s">
        <v>318</v>
      </c>
      <c r="AT453" s="147" t="s">
        <v>302</v>
      </c>
      <c r="AU453" s="147" t="s">
        <v>90</v>
      </c>
      <c r="AY453" s="17" t="s">
        <v>299</v>
      </c>
      <c r="BE453" s="148">
        <f>IF(N453="základní",J453,0)</f>
        <v>0</v>
      </c>
      <c r="BF453" s="148">
        <f>IF(N453="snížená",J453,0)</f>
        <v>0</v>
      </c>
      <c r="BG453" s="148">
        <f>IF(N453="zákl. přenesená",J453,0)</f>
        <v>0</v>
      </c>
      <c r="BH453" s="148">
        <f>IF(N453="sníž. přenesená",J453,0)</f>
        <v>0</v>
      </c>
      <c r="BI453" s="148">
        <f>IF(N453="nulová",J453,0)</f>
        <v>0</v>
      </c>
      <c r="BJ453" s="17" t="s">
        <v>88</v>
      </c>
      <c r="BK453" s="148">
        <f>ROUND(I453*H453,2)</f>
        <v>0</v>
      </c>
      <c r="BL453" s="17" t="s">
        <v>318</v>
      </c>
      <c r="BM453" s="147" t="s">
        <v>4956</v>
      </c>
    </row>
    <row r="454" spans="2:65" s="12" customFormat="1">
      <c r="B454" s="170"/>
      <c r="D454" s="149" t="s">
        <v>1489</v>
      </c>
      <c r="E454" s="171" t="s">
        <v>1</v>
      </c>
      <c r="F454" s="172" t="s">
        <v>4851</v>
      </c>
      <c r="H454" s="171" t="s">
        <v>1</v>
      </c>
      <c r="I454" s="173"/>
      <c r="L454" s="170"/>
      <c r="M454" s="174"/>
      <c r="T454" s="175"/>
      <c r="AT454" s="171" t="s">
        <v>1489</v>
      </c>
      <c r="AU454" s="171" t="s">
        <v>90</v>
      </c>
      <c r="AV454" s="12" t="s">
        <v>88</v>
      </c>
      <c r="AW454" s="12" t="s">
        <v>36</v>
      </c>
      <c r="AX454" s="12" t="s">
        <v>81</v>
      </c>
      <c r="AY454" s="171" t="s">
        <v>299</v>
      </c>
    </row>
    <row r="455" spans="2:65" s="13" customFormat="1">
      <c r="B455" s="176"/>
      <c r="D455" s="149" t="s">
        <v>1489</v>
      </c>
      <c r="E455" s="177" t="s">
        <v>1</v>
      </c>
      <c r="F455" s="178" t="s">
        <v>4081</v>
      </c>
      <c r="H455" s="179">
        <v>1</v>
      </c>
      <c r="I455" s="180"/>
      <c r="L455" s="176"/>
      <c r="M455" s="181"/>
      <c r="T455" s="182"/>
      <c r="AT455" s="177" t="s">
        <v>1489</v>
      </c>
      <c r="AU455" s="177" t="s">
        <v>90</v>
      </c>
      <c r="AV455" s="13" t="s">
        <v>90</v>
      </c>
      <c r="AW455" s="13" t="s">
        <v>36</v>
      </c>
      <c r="AX455" s="13" t="s">
        <v>81</v>
      </c>
      <c r="AY455" s="177" t="s">
        <v>299</v>
      </c>
    </row>
    <row r="456" spans="2:65" s="14" customFormat="1">
      <c r="B456" s="183"/>
      <c r="D456" s="149" t="s">
        <v>1489</v>
      </c>
      <c r="E456" s="184" t="s">
        <v>1</v>
      </c>
      <c r="F456" s="185" t="s">
        <v>1496</v>
      </c>
      <c r="H456" s="186">
        <v>1</v>
      </c>
      <c r="I456" s="187"/>
      <c r="L456" s="183"/>
      <c r="M456" s="188"/>
      <c r="T456" s="189"/>
      <c r="AT456" s="184" t="s">
        <v>1489</v>
      </c>
      <c r="AU456" s="184" t="s">
        <v>90</v>
      </c>
      <c r="AV456" s="14" t="s">
        <v>318</v>
      </c>
      <c r="AW456" s="14" t="s">
        <v>36</v>
      </c>
      <c r="AX456" s="14" t="s">
        <v>88</v>
      </c>
      <c r="AY456" s="184" t="s">
        <v>299</v>
      </c>
    </row>
    <row r="457" spans="2:65" s="1" customFormat="1" ht="16.5" customHeight="1">
      <c r="B457" s="32"/>
      <c r="C457" s="136" t="s">
        <v>689</v>
      </c>
      <c r="D457" s="136" t="s">
        <v>302</v>
      </c>
      <c r="E457" s="137" t="s">
        <v>3808</v>
      </c>
      <c r="F457" s="138" t="s">
        <v>3809</v>
      </c>
      <c r="G457" s="139" t="s">
        <v>647</v>
      </c>
      <c r="H457" s="140">
        <v>42.38</v>
      </c>
      <c r="I457" s="141"/>
      <c r="J457" s="142">
        <f>ROUND(I457*H457,2)</f>
        <v>0</v>
      </c>
      <c r="K457" s="138" t="s">
        <v>3585</v>
      </c>
      <c r="L457" s="32"/>
      <c r="M457" s="143" t="s">
        <v>1</v>
      </c>
      <c r="N457" s="144" t="s">
        <v>46</v>
      </c>
      <c r="P457" s="145">
        <f>O457*H457</f>
        <v>0</v>
      </c>
      <c r="Q457" s="145">
        <v>1.9000000000000001E-4</v>
      </c>
      <c r="R457" s="145">
        <f>Q457*H457</f>
        <v>8.0522000000000007E-3</v>
      </c>
      <c r="S457" s="145">
        <v>0</v>
      </c>
      <c r="T457" s="146">
        <f>S457*H457</f>
        <v>0</v>
      </c>
      <c r="AR457" s="147" t="s">
        <v>318</v>
      </c>
      <c r="AT457" s="147" t="s">
        <v>302</v>
      </c>
      <c r="AU457" s="147" t="s">
        <v>90</v>
      </c>
      <c r="AY457" s="17" t="s">
        <v>299</v>
      </c>
      <c r="BE457" s="148">
        <f>IF(N457="základní",J457,0)</f>
        <v>0</v>
      </c>
      <c r="BF457" s="148">
        <f>IF(N457="snížená",J457,0)</f>
        <v>0</v>
      </c>
      <c r="BG457" s="148">
        <f>IF(N457="zákl. přenesená",J457,0)</f>
        <v>0</v>
      </c>
      <c r="BH457" s="148">
        <f>IF(N457="sníž. přenesená",J457,0)</f>
        <v>0</v>
      </c>
      <c r="BI457" s="148">
        <f>IF(N457="nulová",J457,0)</f>
        <v>0</v>
      </c>
      <c r="BJ457" s="17" t="s">
        <v>88</v>
      </c>
      <c r="BK457" s="148">
        <f>ROUND(I457*H457,2)</f>
        <v>0</v>
      </c>
      <c r="BL457" s="17" t="s">
        <v>318</v>
      </c>
      <c r="BM457" s="147" t="s">
        <v>4957</v>
      </c>
    </row>
    <row r="458" spans="2:65" s="12" customFormat="1" ht="20.399999999999999">
      <c r="B458" s="170"/>
      <c r="D458" s="149" t="s">
        <v>1489</v>
      </c>
      <c r="E458" s="171" t="s">
        <v>1</v>
      </c>
      <c r="F458" s="172" t="s">
        <v>4178</v>
      </c>
      <c r="H458" s="171" t="s">
        <v>1</v>
      </c>
      <c r="I458" s="173"/>
      <c r="L458" s="170"/>
      <c r="M458" s="174"/>
      <c r="T458" s="175"/>
      <c r="AT458" s="171" t="s">
        <v>1489</v>
      </c>
      <c r="AU458" s="171" t="s">
        <v>90</v>
      </c>
      <c r="AV458" s="12" t="s">
        <v>88</v>
      </c>
      <c r="AW458" s="12" t="s">
        <v>36</v>
      </c>
      <c r="AX458" s="12" t="s">
        <v>81</v>
      </c>
      <c r="AY458" s="171" t="s">
        <v>299</v>
      </c>
    </row>
    <row r="459" spans="2:65" s="12" customFormat="1">
      <c r="B459" s="170"/>
      <c r="D459" s="149" t="s">
        <v>1489</v>
      </c>
      <c r="E459" s="171" t="s">
        <v>1</v>
      </c>
      <c r="F459" s="172" t="s">
        <v>4851</v>
      </c>
      <c r="H459" s="171" t="s">
        <v>1</v>
      </c>
      <c r="I459" s="173"/>
      <c r="L459" s="170"/>
      <c r="M459" s="174"/>
      <c r="T459" s="175"/>
      <c r="AT459" s="171" t="s">
        <v>1489</v>
      </c>
      <c r="AU459" s="171" t="s">
        <v>90</v>
      </c>
      <c r="AV459" s="12" t="s">
        <v>88</v>
      </c>
      <c r="AW459" s="12" t="s">
        <v>36</v>
      </c>
      <c r="AX459" s="12" t="s">
        <v>81</v>
      </c>
      <c r="AY459" s="171" t="s">
        <v>299</v>
      </c>
    </row>
    <row r="460" spans="2:65" s="13" customFormat="1">
      <c r="B460" s="176"/>
      <c r="D460" s="149" t="s">
        <v>1489</v>
      </c>
      <c r="E460" s="177" t="s">
        <v>1</v>
      </c>
      <c r="F460" s="178" t="s">
        <v>4958</v>
      </c>
      <c r="H460" s="179">
        <v>42.38</v>
      </c>
      <c r="I460" s="180"/>
      <c r="L460" s="176"/>
      <c r="M460" s="181"/>
      <c r="T460" s="182"/>
      <c r="AT460" s="177" t="s">
        <v>1489</v>
      </c>
      <c r="AU460" s="177" t="s">
        <v>90</v>
      </c>
      <c r="AV460" s="13" t="s">
        <v>90</v>
      </c>
      <c r="AW460" s="13" t="s">
        <v>36</v>
      </c>
      <c r="AX460" s="13" t="s">
        <v>81</v>
      </c>
      <c r="AY460" s="177" t="s">
        <v>299</v>
      </c>
    </row>
    <row r="461" spans="2:65" s="14" customFormat="1">
      <c r="B461" s="183"/>
      <c r="D461" s="149" t="s">
        <v>1489</v>
      </c>
      <c r="E461" s="184" t="s">
        <v>1</v>
      </c>
      <c r="F461" s="185" t="s">
        <v>1496</v>
      </c>
      <c r="H461" s="186">
        <v>42.38</v>
      </c>
      <c r="I461" s="187"/>
      <c r="L461" s="183"/>
      <c r="M461" s="188"/>
      <c r="T461" s="189"/>
      <c r="AT461" s="184" t="s">
        <v>1489</v>
      </c>
      <c r="AU461" s="184" t="s">
        <v>90</v>
      </c>
      <c r="AV461" s="14" t="s">
        <v>318</v>
      </c>
      <c r="AW461" s="14" t="s">
        <v>36</v>
      </c>
      <c r="AX461" s="14" t="s">
        <v>88</v>
      </c>
      <c r="AY461" s="184" t="s">
        <v>299</v>
      </c>
    </row>
    <row r="462" spans="2:65" s="1" customFormat="1" ht="16.5" customHeight="1">
      <c r="B462" s="32"/>
      <c r="C462" s="136" t="s">
        <v>693</v>
      </c>
      <c r="D462" s="136" t="s">
        <v>302</v>
      </c>
      <c r="E462" s="137" t="s">
        <v>3811</v>
      </c>
      <c r="F462" s="138" t="s">
        <v>4180</v>
      </c>
      <c r="G462" s="139" t="s">
        <v>647</v>
      </c>
      <c r="H462" s="140">
        <v>42.38</v>
      </c>
      <c r="I462" s="141"/>
      <c r="J462" s="142">
        <f>ROUND(I462*H462,2)</f>
        <v>0</v>
      </c>
      <c r="K462" s="138" t="s">
        <v>3585</v>
      </c>
      <c r="L462" s="32"/>
      <c r="M462" s="143" t="s">
        <v>1</v>
      </c>
      <c r="N462" s="144" t="s">
        <v>46</v>
      </c>
      <c r="P462" s="145">
        <f>O462*H462</f>
        <v>0</v>
      </c>
      <c r="Q462" s="145">
        <v>6.9999999999999994E-5</v>
      </c>
      <c r="R462" s="145">
        <f>Q462*H462</f>
        <v>2.9665999999999998E-3</v>
      </c>
      <c r="S462" s="145">
        <v>0</v>
      </c>
      <c r="T462" s="146">
        <f>S462*H462</f>
        <v>0</v>
      </c>
      <c r="AR462" s="147" t="s">
        <v>318</v>
      </c>
      <c r="AT462" s="147" t="s">
        <v>302</v>
      </c>
      <c r="AU462" s="147" t="s">
        <v>90</v>
      </c>
      <c r="AY462" s="17" t="s">
        <v>299</v>
      </c>
      <c r="BE462" s="148">
        <f>IF(N462="základní",J462,0)</f>
        <v>0</v>
      </c>
      <c r="BF462" s="148">
        <f>IF(N462="snížená",J462,0)</f>
        <v>0</v>
      </c>
      <c r="BG462" s="148">
        <f>IF(N462="zákl. přenesená",J462,0)</f>
        <v>0</v>
      </c>
      <c r="BH462" s="148">
        <f>IF(N462="sníž. přenesená",J462,0)</f>
        <v>0</v>
      </c>
      <c r="BI462" s="148">
        <f>IF(N462="nulová",J462,0)</f>
        <v>0</v>
      </c>
      <c r="BJ462" s="17" t="s">
        <v>88</v>
      </c>
      <c r="BK462" s="148">
        <f>ROUND(I462*H462,2)</f>
        <v>0</v>
      </c>
      <c r="BL462" s="17" t="s">
        <v>318</v>
      </c>
      <c r="BM462" s="147" t="s">
        <v>4959</v>
      </c>
    </row>
    <row r="463" spans="2:65" s="12" customFormat="1" ht="20.399999999999999">
      <c r="B463" s="170"/>
      <c r="D463" s="149" t="s">
        <v>1489</v>
      </c>
      <c r="E463" s="171" t="s">
        <v>1</v>
      </c>
      <c r="F463" s="172" t="s">
        <v>4178</v>
      </c>
      <c r="H463" s="171" t="s">
        <v>1</v>
      </c>
      <c r="I463" s="173"/>
      <c r="L463" s="170"/>
      <c r="M463" s="174"/>
      <c r="T463" s="175"/>
      <c r="AT463" s="171" t="s">
        <v>1489</v>
      </c>
      <c r="AU463" s="171" t="s">
        <v>90</v>
      </c>
      <c r="AV463" s="12" t="s">
        <v>88</v>
      </c>
      <c r="AW463" s="12" t="s">
        <v>36</v>
      </c>
      <c r="AX463" s="12" t="s">
        <v>81</v>
      </c>
      <c r="AY463" s="171" t="s">
        <v>299</v>
      </c>
    </row>
    <row r="464" spans="2:65" s="12" customFormat="1">
      <c r="B464" s="170"/>
      <c r="D464" s="149" t="s">
        <v>1489</v>
      </c>
      <c r="E464" s="171" t="s">
        <v>1</v>
      </c>
      <c r="F464" s="172" t="s">
        <v>4851</v>
      </c>
      <c r="H464" s="171" t="s">
        <v>1</v>
      </c>
      <c r="I464" s="173"/>
      <c r="L464" s="170"/>
      <c r="M464" s="174"/>
      <c r="T464" s="175"/>
      <c r="AT464" s="171" t="s">
        <v>1489</v>
      </c>
      <c r="AU464" s="171" t="s">
        <v>90</v>
      </c>
      <c r="AV464" s="12" t="s">
        <v>88</v>
      </c>
      <c r="AW464" s="12" t="s">
        <v>36</v>
      </c>
      <c r="AX464" s="12" t="s">
        <v>81</v>
      </c>
      <c r="AY464" s="171" t="s">
        <v>299</v>
      </c>
    </row>
    <row r="465" spans="2:65" s="13" customFormat="1">
      <c r="B465" s="176"/>
      <c r="D465" s="149" t="s">
        <v>1489</v>
      </c>
      <c r="E465" s="177" t="s">
        <v>1</v>
      </c>
      <c r="F465" s="178" t="s">
        <v>4958</v>
      </c>
      <c r="H465" s="179">
        <v>42.38</v>
      </c>
      <c r="I465" s="180"/>
      <c r="L465" s="176"/>
      <c r="M465" s="181"/>
      <c r="T465" s="182"/>
      <c r="AT465" s="177" t="s">
        <v>1489</v>
      </c>
      <c r="AU465" s="177" t="s">
        <v>90</v>
      </c>
      <c r="AV465" s="13" t="s">
        <v>90</v>
      </c>
      <c r="AW465" s="13" t="s">
        <v>36</v>
      </c>
      <c r="AX465" s="13" t="s">
        <v>81</v>
      </c>
      <c r="AY465" s="177" t="s">
        <v>299</v>
      </c>
    </row>
    <row r="466" spans="2:65" s="14" customFormat="1">
      <c r="B466" s="183"/>
      <c r="D466" s="149" t="s">
        <v>1489</v>
      </c>
      <c r="E466" s="184" t="s">
        <v>1</v>
      </c>
      <c r="F466" s="185" t="s">
        <v>1496</v>
      </c>
      <c r="H466" s="186">
        <v>42.38</v>
      </c>
      <c r="I466" s="187"/>
      <c r="L466" s="183"/>
      <c r="M466" s="188"/>
      <c r="T466" s="189"/>
      <c r="AT466" s="184" t="s">
        <v>1489</v>
      </c>
      <c r="AU466" s="184" t="s">
        <v>90</v>
      </c>
      <c r="AV466" s="14" t="s">
        <v>318</v>
      </c>
      <c r="AW466" s="14" t="s">
        <v>36</v>
      </c>
      <c r="AX466" s="14" t="s">
        <v>88</v>
      </c>
      <c r="AY466" s="184" t="s">
        <v>299</v>
      </c>
    </row>
    <row r="467" spans="2:65" s="11" customFormat="1" ht="22.95" customHeight="1">
      <c r="B467" s="124"/>
      <c r="D467" s="125" t="s">
        <v>80</v>
      </c>
      <c r="E467" s="134" t="s">
        <v>1789</v>
      </c>
      <c r="F467" s="134" t="s">
        <v>1790</v>
      </c>
      <c r="I467" s="127"/>
      <c r="J467" s="135">
        <f>BK467</f>
        <v>0</v>
      </c>
      <c r="L467" s="124"/>
      <c r="M467" s="129"/>
      <c r="P467" s="130">
        <f>P468</f>
        <v>0</v>
      </c>
      <c r="R467" s="130">
        <f>R468</f>
        <v>0</v>
      </c>
      <c r="T467" s="131">
        <f>T468</f>
        <v>0</v>
      </c>
      <c r="AR467" s="125" t="s">
        <v>88</v>
      </c>
      <c r="AT467" s="132" t="s">
        <v>80</v>
      </c>
      <c r="AU467" s="132" t="s">
        <v>88</v>
      </c>
      <c r="AY467" s="125" t="s">
        <v>299</v>
      </c>
      <c r="BK467" s="133">
        <f>BK468</f>
        <v>0</v>
      </c>
    </row>
    <row r="468" spans="2:65" s="1" customFormat="1" ht="24.15" customHeight="1">
      <c r="B468" s="32"/>
      <c r="C468" s="136" t="s">
        <v>697</v>
      </c>
      <c r="D468" s="136" t="s">
        <v>302</v>
      </c>
      <c r="E468" s="137" t="s">
        <v>1791</v>
      </c>
      <c r="F468" s="138" t="s">
        <v>1792</v>
      </c>
      <c r="G468" s="139" t="s">
        <v>1636</v>
      </c>
      <c r="H468" s="140">
        <v>29.681000000000001</v>
      </c>
      <c r="I468" s="141"/>
      <c r="J468" s="142">
        <f>ROUND(I468*H468,2)</f>
        <v>0</v>
      </c>
      <c r="K468" s="138" t="s">
        <v>3585</v>
      </c>
      <c r="L468" s="32"/>
      <c r="M468" s="153" t="s">
        <v>1</v>
      </c>
      <c r="N468" s="154" t="s">
        <v>46</v>
      </c>
      <c r="O468" s="155"/>
      <c r="P468" s="156">
        <f>O468*H468</f>
        <v>0</v>
      </c>
      <c r="Q468" s="156">
        <v>0</v>
      </c>
      <c r="R468" s="156">
        <f>Q468*H468</f>
        <v>0</v>
      </c>
      <c r="S468" s="156">
        <v>0</v>
      </c>
      <c r="T468" s="157">
        <f>S468*H468</f>
        <v>0</v>
      </c>
      <c r="AR468" s="147" t="s">
        <v>318</v>
      </c>
      <c r="AT468" s="147" t="s">
        <v>302</v>
      </c>
      <c r="AU468" s="147" t="s">
        <v>90</v>
      </c>
      <c r="AY468" s="17" t="s">
        <v>299</v>
      </c>
      <c r="BE468" s="148">
        <f>IF(N468="základní",J468,0)</f>
        <v>0</v>
      </c>
      <c r="BF468" s="148">
        <f>IF(N468="snížená",J468,0)</f>
        <v>0</v>
      </c>
      <c r="BG468" s="148">
        <f>IF(N468="zákl. přenesená",J468,0)</f>
        <v>0</v>
      </c>
      <c r="BH468" s="148">
        <f>IF(N468="sníž. přenesená",J468,0)</f>
        <v>0</v>
      </c>
      <c r="BI468" s="148">
        <f>IF(N468="nulová",J468,0)</f>
        <v>0</v>
      </c>
      <c r="BJ468" s="17" t="s">
        <v>88</v>
      </c>
      <c r="BK468" s="148">
        <f>ROUND(I468*H468,2)</f>
        <v>0</v>
      </c>
      <c r="BL468" s="17" t="s">
        <v>318</v>
      </c>
      <c r="BM468" s="147" t="s">
        <v>4960</v>
      </c>
    </row>
    <row r="469" spans="2:65" s="1" customFormat="1" ht="6.9" customHeight="1">
      <c r="B469" s="44"/>
      <c r="C469" s="45"/>
      <c r="D469" s="45"/>
      <c r="E469" s="45"/>
      <c r="F469" s="45"/>
      <c r="G469" s="45"/>
      <c r="H469" s="45"/>
      <c r="I469" s="45"/>
      <c r="J469" s="45"/>
      <c r="K469" s="45"/>
      <c r="L469" s="32"/>
    </row>
  </sheetData>
  <sheetProtection algorithmName="SHA-512" hashValue="UDc6rGKBqaO81IvVYv0tACIoK2Hzg2CCyokCVYy90gGChBO9Tjg7A7cVZ5OR996pr/Mdu8I03zGZZ0hzmnlJOw==" saltValue="bpNYjca2HDcGXLzITrPDVc7LtiCN1C/Gnmd3pWrcyLjiZ8CdkXle/erHDB5/9t/zgwjcxIPM0cQdfqzPJlXMqg==" spinCount="100000" sheet="1" objects="1" scenarios="1" formatColumns="0" formatRows="0" autoFilter="0"/>
  <autoFilter ref="C124:K468" xr:uid="{00000000-0009-0000-0000-000021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466"/>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201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4961</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ROUND(J129,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ROUND((SUM(BE129:BE465)),  2)</f>
        <v>0</v>
      </c>
      <c r="I35" s="96">
        <v>0.21</v>
      </c>
      <c r="J35" s="86">
        <f>ROUND(((SUM(BE129:BE465))*I35),  2)</f>
        <v>0</v>
      </c>
      <c r="L35" s="32"/>
    </row>
    <row r="36" spans="2:12" s="1" customFormat="1" ht="14.4" customHeight="1">
      <c r="B36" s="32"/>
      <c r="E36" s="27" t="s">
        <v>47</v>
      </c>
      <c r="F36" s="86">
        <f>ROUND((SUM(BF129:BF465)),  2)</f>
        <v>0</v>
      </c>
      <c r="I36" s="96">
        <v>0.12</v>
      </c>
      <c r="J36" s="86">
        <f>ROUND(((SUM(BF129:BF465))*I36),  2)</f>
        <v>0</v>
      </c>
      <c r="L36" s="32"/>
    </row>
    <row r="37" spans="2:12" s="1" customFormat="1" ht="14.4" hidden="1" customHeight="1">
      <c r="B37" s="32"/>
      <c r="E37" s="27" t="s">
        <v>48</v>
      </c>
      <c r="F37" s="86">
        <f>ROUND((SUM(BG129:BG465)),  2)</f>
        <v>0</v>
      </c>
      <c r="I37" s="96">
        <v>0.21</v>
      </c>
      <c r="J37" s="86">
        <f>0</f>
        <v>0</v>
      </c>
      <c r="L37" s="32"/>
    </row>
    <row r="38" spans="2:12" s="1" customFormat="1" ht="14.4" hidden="1" customHeight="1">
      <c r="B38" s="32"/>
      <c r="E38" s="27" t="s">
        <v>49</v>
      </c>
      <c r="F38" s="86">
        <f>ROUND((SUM(BH129:BH465)),  2)</f>
        <v>0</v>
      </c>
      <c r="I38" s="96">
        <v>0.12</v>
      </c>
      <c r="J38" s="86">
        <f>0</f>
        <v>0</v>
      </c>
      <c r="L38" s="32"/>
    </row>
    <row r="39" spans="2:12" s="1" customFormat="1" ht="14.4" hidden="1" customHeight="1">
      <c r="B39" s="32"/>
      <c r="E39" s="27" t="s">
        <v>50</v>
      </c>
      <c r="F39" s="86">
        <f>ROUND((SUM(BI129:BI465)),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02.10 - Řad 1-5</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J129</f>
        <v>0</v>
      </c>
      <c r="L98" s="32"/>
      <c r="AU98" s="17" t="s">
        <v>273</v>
      </c>
    </row>
    <row r="99" spans="2:47" s="8" customFormat="1" ht="24.9" customHeight="1">
      <c r="B99" s="108"/>
      <c r="D99" s="109" t="s">
        <v>1476</v>
      </c>
      <c r="E99" s="110"/>
      <c r="F99" s="110"/>
      <c r="G99" s="110"/>
      <c r="H99" s="110"/>
      <c r="I99" s="110"/>
      <c r="J99" s="111">
        <f>J130</f>
        <v>0</v>
      </c>
      <c r="L99" s="108"/>
    </row>
    <row r="100" spans="2:47" s="9" customFormat="1" ht="19.95" customHeight="1">
      <c r="B100" s="112"/>
      <c r="D100" s="113" t="s">
        <v>1477</v>
      </c>
      <c r="E100" s="114"/>
      <c r="F100" s="114"/>
      <c r="G100" s="114"/>
      <c r="H100" s="114"/>
      <c r="I100" s="114"/>
      <c r="J100" s="115">
        <f>J131</f>
        <v>0</v>
      </c>
      <c r="L100" s="112"/>
    </row>
    <row r="101" spans="2:47" s="9" customFormat="1" ht="14.85" customHeight="1">
      <c r="B101" s="112"/>
      <c r="D101" s="113" t="s">
        <v>4202</v>
      </c>
      <c r="E101" s="114"/>
      <c r="F101" s="114"/>
      <c r="G101" s="114"/>
      <c r="H101" s="114"/>
      <c r="I101" s="114"/>
      <c r="J101" s="115">
        <f>J296</f>
        <v>0</v>
      </c>
      <c r="L101" s="112"/>
    </row>
    <row r="102" spans="2:47" s="9" customFormat="1" ht="19.95" customHeight="1">
      <c r="B102" s="112"/>
      <c r="D102" s="113" t="s">
        <v>1479</v>
      </c>
      <c r="E102" s="114"/>
      <c r="F102" s="114"/>
      <c r="G102" s="114"/>
      <c r="H102" s="114"/>
      <c r="I102" s="114"/>
      <c r="J102" s="115">
        <f>J314</f>
        <v>0</v>
      </c>
      <c r="L102" s="112"/>
    </row>
    <row r="103" spans="2:47" s="9" customFormat="1" ht="19.95" customHeight="1">
      <c r="B103" s="112"/>
      <c r="D103" s="113" t="s">
        <v>1986</v>
      </c>
      <c r="E103" s="114"/>
      <c r="F103" s="114"/>
      <c r="G103" s="114"/>
      <c r="H103" s="114"/>
      <c r="I103" s="114"/>
      <c r="J103" s="115">
        <f>J321</f>
        <v>0</v>
      </c>
      <c r="L103" s="112"/>
    </row>
    <row r="104" spans="2:47" s="9" customFormat="1" ht="19.95" customHeight="1">
      <c r="B104" s="112"/>
      <c r="D104" s="113" t="s">
        <v>2495</v>
      </c>
      <c r="E104" s="114"/>
      <c r="F104" s="114"/>
      <c r="G104" s="114"/>
      <c r="H104" s="114"/>
      <c r="I104" s="114"/>
      <c r="J104" s="115">
        <f>J329</f>
        <v>0</v>
      </c>
      <c r="L104" s="112"/>
    </row>
    <row r="105" spans="2:47" s="9" customFormat="1" ht="19.95" customHeight="1">
      <c r="B105" s="112"/>
      <c r="D105" s="113" t="s">
        <v>1481</v>
      </c>
      <c r="E105" s="114"/>
      <c r="F105" s="114"/>
      <c r="G105" s="114"/>
      <c r="H105" s="114"/>
      <c r="I105" s="114"/>
      <c r="J105" s="115">
        <f>J458</f>
        <v>0</v>
      </c>
      <c r="L105" s="112"/>
    </row>
    <row r="106" spans="2:47" s="8" customFormat="1" ht="24.9" customHeight="1">
      <c r="B106" s="108"/>
      <c r="D106" s="109" t="s">
        <v>3885</v>
      </c>
      <c r="E106" s="110"/>
      <c r="F106" s="110"/>
      <c r="G106" s="110"/>
      <c r="H106" s="110"/>
      <c r="I106" s="110"/>
      <c r="J106" s="111">
        <f>J460</f>
        <v>0</v>
      </c>
      <c r="L106" s="108"/>
    </row>
    <row r="107" spans="2:47" s="9" customFormat="1" ht="19.95" customHeight="1">
      <c r="B107" s="112"/>
      <c r="D107" s="113" t="s">
        <v>3887</v>
      </c>
      <c r="E107" s="114"/>
      <c r="F107" s="114"/>
      <c r="G107" s="114"/>
      <c r="H107" s="114"/>
      <c r="I107" s="114"/>
      <c r="J107" s="115">
        <f>J461</f>
        <v>0</v>
      </c>
      <c r="L107" s="112"/>
    </row>
    <row r="108" spans="2:47" s="1" customFormat="1" ht="21.75" customHeight="1">
      <c r="B108" s="32"/>
      <c r="L108" s="32"/>
    </row>
    <row r="109" spans="2:47" s="1" customFormat="1" ht="6.9" customHeight="1">
      <c r="B109" s="44"/>
      <c r="C109" s="45"/>
      <c r="D109" s="45"/>
      <c r="E109" s="45"/>
      <c r="F109" s="45"/>
      <c r="G109" s="45"/>
      <c r="H109" s="45"/>
      <c r="I109" s="45"/>
      <c r="J109" s="45"/>
      <c r="K109" s="45"/>
      <c r="L109" s="32"/>
    </row>
    <row r="113" spans="2:20" s="1" customFormat="1" ht="6.9" customHeight="1">
      <c r="B113" s="46"/>
      <c r="C113" s="47"/>
      <c r="D113" s="47"/>
      <c r="E113" s="47"/>
      <c r="F113" s="47"/>
      <c r="G113" s="47"/>
      <c r="H113" s="47"/>
      <c r="I113" s="47"/>
      <c r="J113" s="47"/>
      <c r="K113" s="47"/>
      <c r="L113" s="32"/>
    </row>
    <row r="114" spans="2:20" s="1" customFormat="1" ht="24.9" customHeight="1">
      <c r="B114" s="32"/>
      <c r="C114" s="21" t="s">
        <v>284</v>
      </c>
      <c r="L114" s="32"/>
    </row>
    <row r="115" spans="2:20" s="1" customFormat="1" ht="6.9" customHeight="1">
      <c r="B115" s="32"/>
      <c r="L115" s="32"/>
    </row>
    <row r="116" spans="2:20" s="1" customFormat="1" ht="12" customHeight="1">
      <c r="B116" s="32"/>
      <c r="C116" s="27" t="s">
        <v>16</v>
      </c>
      <c r="L116" s="32"/>
    </row>
    <row r="117" spans="2:20" s="1" customFormat="1" ht="16.5" customHeight="1">
      <c r="B117" s="32"/>
      <c r="E117" s="270" t="str">
        <f>E7</f>
        <v>TÁBOR - STOKLASNÁ LHOTA, VODOVOD A KANALIZACE</v>
      </c>
      <c r="F117" s="271"/>
      <c r="G117" s="271"/>
      <c r="H117" s="271"/>
      <c r="L117" s="32"/>
    </row>
    <row r="118" spans="2:20" ht="12" customHeight="1">
      <c r="B118" s="20"/>
      <c r="C118" s="27" t="s">
        <v>264</v>
      </c>
      <c r="L118" s="20"/>
    </row>
    <row r="119" spans="2:20" s="1" customFormat="1" ht="16.5" customHeight="1">
      <c r="B119" s="32"/>
      <c r="E119" s="270" t="s">
        <v>3631</v>
      </c>
      <c r="F119" s="269"/>
      <c r="G119" s="269"/>
      <c r="H119" s="269"/>
      <c r="L119" s="32"/>
    </row>
    <row r="120" spans="2:20" s="1" customFormat="1" ht="12" customHeight="1">
      <c r="B120" s="32"/>
      <c r="C120" s="27" t="s">
        <v>266</v>
      </c>
      <c r="L120" s="32"/>
    </row>
    <row r="121" spans="2:20" s="1" customFormat="1" ht="16.5" customHeight="1">
      <c r="B121" s="32"/>
      <c r="E121" s="247" t="str">
        <f>E11</f>
        <v>02.10 - Řad 1-5</v>
      </c>
      <c r="F121" s="269"/>
      <c r="G121" s="269"/>
      <c r="H121" s="269"/>
      <c r="L121" s="32"/>
    </row>
    <row r="122" spans="2:20" s="1" customFormat="1" ht="6.9" customHeight="1">
      <c r="B122" s="32"/>
      <c r="L122" s="32"/>
    </row>
    <row r="123" spans="2:20" s="1" customFormat="1" ht="12" customHeight="1">
      <c r="B123" s="32"/>
      <c r="C123" s="27" t="s">
        <v>20</v>
      </c>
      <c r="F123" s="25" t="str">
        <f>F14</f>
        <v>Stoklasná Lhota</v>
      </c>
      <c r="I123" s="27" t="s">
        <v>22</v>
      </c>
      <c r="J123" s="52" t="str">
        <f>IF(J14="","",J14)</f>
        <v>28. 4. 2025</v>
      </c>
      <c r="L123" s="32"/>
    </row>
    <row r="124" spans="2:20" s="1" customFormat="1" ht="6.9" customHeight="1">
      <c r="B124" s="32"/>
      <c r="L124" s="32"/>
    </row>
    <row r="125" spans="2:20" s="1" customFormat="1" ht="25.65" customHeight="1">
      <c r="B125" s="32"/>
      <c r="C125" s="27" t="s">
        <v>24</v>
      </c>
      <c r="F125" s="25" t="str">
        <f>E17</f>
        <v>Vodárenská společnost Táborsko s.r.o.</v>
      </c>
      <c r="I125" s="27" t="s">
        <v>32</v>
      </c>
      <c r="J125" s="30" t="str">
        <f>E23</f>
        <v>Aquaprocon s.r.o., Divize Praha</v>
      </c>
      <c r="L125" s="32"/>
    </row>
    <row r="126" spans="2:20" s="1" customFormat="1" ht="15.15" customHeight="1">
      <c r="B126" s="32"/>
      <c r="C126" s="27" t="s">
        <v>30</v>
      </c>
      <c r="F126" s="25" t="str">
        <f>IF(E20="","",E20)</f>
        <v>Vyplň údaj</v>
      </c>
      <c r="I126" s="27" t="s">
        <v>37</v>
      </c>
      <c r="J126" s="30" t="str">
        <f>E26</f>
        <v>Jaroslav Pelnář</v>
      </c>
      <c r="L126" s="32"/>
    </row>
    <row r="127" spans="2:20" s="1" customFormat="1" ht="10.35" customHeight="1">
      <c r="B127" s="32"/>
      <c r="L127" s="32"/>
    </row>
    <row r="128" spans="2:20" s="10" customFormat="1" ht="29.25" customHeight="1">
      <c r="B128" s="116"/>
      <c r="C128" s="117" t="s">
        <v>285</v>
      </c>
      <c r="D128" s="118" t="s">
        <v>66</v>
      </c>
      <c r="E128" s="118" t="s">
        <v>62</v>
      </c>
      <c r="F128" s="118" t="s">
        <v>63</v>
      </c>
      <c r="G128" s="118" t="s">
        <v>286</v>
      </c>
      <c r="H128" s="118" t="s">
        <v>287</v>
      </c>
      <c r="I128" s="118" t="s">
        <v>288</v>
      </c>
      <c r="J128" s="118" t="s">
        <v>271</v>
      </c>
      <c r="K128" s="119" t="s">
        <v>289</v>
      </c>
      <c r="L128" s="116"/>
      <c r="M128" s="59" t="s">
        <v>1</v>
      </c>
      <c r="N128" s="60" t="s">
        <v>45</v>
      </c>
      <c r="O128" s="60" t="s">
        <v>290</v>
      </c>
      <c r="P128" s="60" t="s">
        <v>291</v>
      </c>
      <c r="Q128" s="60" t="s">
        <v>292</v>
      </c>
      <c r="R128" s="60" t="s">
        <v>293</v>
      </c>
      <c r="S128" s="60" t="s">
        <v>294</v>
      </c>
      <c r="T128" s="61" t="s">
        <v>295</v>
      </c>
    </row>
    <row r="129" spans="2:65" s="1" customFormat="1" ht="22.95" customHeight="1">
      <c r="B129" s="32"/>
      <c r="C129" s="64" t="s">
        <v>296</v>
      </c>
      <c r="J129" s="120">
        <f>BK129</f>
        <v>0</v>
      </c>
      <c r="L129" s="32"/>
      <c r="M129" s="62"/>
      <c r="N129" s="53"/>
      <c r="O129" s="53"/>
      <c r="P129" s="121">
        <f>P130+P460</f>
        <v>0</v>
      </c>
      <c r="Q129" s="53"/>
      <c r="R129" s="121">
        <f>R130+R460</f>
        <v>26.39152721</v>
      </c>
      <c r="S129" s="53"/>
      <c r="T129" s="122">
        <f>T130+T460</f>
        <v>9.9290199999999995</v>
      </c>
      <c r="AT129" s="17" t="s">
        <v>80</v>
      </c>
      <c r="AU129" s="17" t="s">
        <v>273</v>
      </c>
      <c r="BK129" s="123">
        <f>BK130+BK460</f>
        <v>0</v>
      </c>
    </row>
    <row r="130" spans="2:65" s="11" customFormat="1" ht="25.95" customHeight="1">
      <c r="B130" s="124"/>
      <c r="D130" s="125" t="s">
        <v>80</v>
      </c>
      <c r="E130" s="126" t="s">
        <v>1482</v>
      </c>
      <c r="F130" s="126" t="s">
        <v>1483</v>
      </c>
      <c r="I130" s="127"/>
      <c r="J130" s="128">
        <f>BK130</f>
        <v>0</v>
      </c>
      <c r="L130" s="124"/>
      <c r="M130" s="129"/>
      <c r="P130" s="130">
        <f>P131+P314+P321+P329+P458</f>
        <v>0</v>
      </c>
      <c r="R130" s="130">
        <f>R131+R314+R321+R329+R458</f>
        <v>26.39152721</v>
      </c>
      <c r="T130" s="131">
        <f>T131+T314+T321+T329+T458</f>
        <v>9.9290199999999995</v>
      </c>
      <c r="AR130" s="125" t="s">
        <v>88</v>
      </c>
      <c r="AT130" s="132" t="s">
        <v>80</v>
      </c>
      <c r="AU130" s="132" t="s">
        <v>81</v>
      </c>
      <c r="AY130" s="125" t="s">
        <v>299</v>
      </c>
      <c r="BK130" s="133">
        <f>BK131+BK314+BK321+BK329+BK458</f>
        <v>0</v>
      </c>
    </row>
    <row r="131" spans="2:65" s="11" customFormat="1" ht="22.95" customHeight="1">
      <c r="B131" s="124"/>
      <c r="D131" s="125" t="s">
        <v>80</v>
      </c>
      <c r="E131" s="134" t="s">
        <v>88</v>
      </c>
      <c r="F131" s="134" t="s">
        <v>1448</v>
      </c>
      <c r="I131" s="127"/>
      <c r="J131" s="135">
        <f>BK131</f>
        <v>0</v>
      </c>
      <c r="L131" s="124"/>
      <c r="M131" s="129"/>
      <c r="P131" s="130">
        <f>P132+SUM(P133:P296)</f>
        <v>0</v>
      </c>
      <c r="R131" s="130">
        <f>R132+SUM(R133:R296)</f>
        <v>25.530416389999999</v>
      </c>
      <c r="T131" s="131">
        <f>T132+SUM(T133:T296)</f>
        <v>9.9290199999999995</v>
      </c>
      <c r="AR131" s="125" t="s">
        <v>88</v>
      </c>
      <c r="AT131" s="132" t="s">
        <v>80</v>
      </c>
      <c r="AU131" s="132" t="s">
        <v>88</v>
      </c>
      <c r="AY131" s="125" t="s">
        <v>299</v>
      </c>
      <c r="BK131" s="133">
        <f>BK132+SUM(BK133:BK296)</f>
        <v>0</v>
      </c>
    </row>
    <row r="132" spans="2:65" s="1" customFormat="1" ht="24.15" customHeight="1">
      <c r="B132" s="32"/>
      <c r="C132" s="136" t="s">
        <v>88</v>
      </c>
      <c r="D132" s="136" t="s">
        <v>302</v>
      </c>
      <c r="E132" s="137" t="s">
        <v>1484</v>
      </c>
      <c r="F132" s="138" t="s">
        <v>1485</v>
      </c>
      <c r="G132" s="139" t="s">
        <v>1486</v>
      </c>
      <c r="H132" s="140">
        <v>56</v>
      </c>
      <c r="I132" s="141"/>
      <c r="J132" s="142">
        <f>ROUND(I132*H132,2)</f>
        <v>0</v>
      </c>
      <c r="K132" s="138" t="s">
        <v>3585</v>
      </c>
      <c r="L132" s="32"/>
      <c r="M132" s="143" t="s">
        <v>1</v>
      </c>
      <c r="N132" s="144" t="s">
        <v>46</v>
      </c>
      <c r="P132" s="145">
        <f>O132*H132</f>
        <v>0</v>
      </c>
      <c r="Q132" s="145">
        <v>3.0000000000000001E-5</v>
      </c>
      <c r="R132" s="145">
        <f>Q132*H132</f>
        <v>1.6800000000000001E-3</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4962</v>
      </c>
    </row>
    <row r="133" spans="2:65" s="1" customFormat="1" ht="19.2">
      <c r="B133" s="32"/>
      <c r="D133" s="149" t="s">
        <v>308</v>
      </c>
      <c r="F133" s="150" t="s">
        <v>3889</v>
      </c>
      <c r="I133" s="151"/>
      <c r="L133" s="32"/>
      <c r="M133" s="152"/>
      <c r="T133" s="56"/>
      <c r="AT133" s="17" t="s">
        <v>308</v>
      </c>
      <c r="AU133" s="17" t="s">
        <v>90</v>
      </c>
    </row>
    <row r="134" spans="2:65" s="12" customFormat="1">
      <c r="B134" s="170"/>
      <c r="D134" s="149" t="s">
        <v>1489</v>
      </c>
      <c r="E134" s="171" t="s">
        <v>1</v>
      </c>
      <c r="F134" s="172" t="s">
        <v>3890</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4963</v>
      </c>
      <c r="H135" s="179">
        <v>37.54</v>
      </c>
      <c r="I135" s="180"/>
      <c r="L135" s="176"/>
      <c r="M135" s="181"/>
      <c r="T135" s="182"/>
      <c r="AT135" s="177" t="s">
        <v>1489</v>
      </c>
      <c r="AU135" s="177" t="s">
        <v>90</v>
      </c>
      <c r="AV135" s="13" t="s">
        <v>90</v>
      </c>
      <c r="AW135" s="13" t="s">
        <v>36</v>
      </c>
      <c r="AX135" s="13" t="s">
        <v>81</v>
      </c>
      <c r="AY135" s="177" t="s">
        <v>299</v>
      </c>
    </row>
    <row r="136" spans="2:65" s="13" customFormat="1">
      <c r="B136" s="176"/>
      <c r="D136" s="149" t="s">
        <v>1489</v>
      </c>
      <c r="E136" s="177" t="s">
        <v>1</v>
      </c>
      <c r="F136" s="178" t="s">
        <v>4964</v>
      </c>
      <c r="H136" s="179">
        <v>1.502</v>
      </c>
      <c r="I136" s="180"/>
      <c r="L136" s="176"/>
      <c r="M136" s="181"/>
      <c r="T136" s="182"/>
      <c r="AT136" s="177" t="s">
        <v>1489</v>
      </c>
      <c r="AU136" s="177" t="s">
        <v>90</v>
      </c>
      <c r="AV136" s="13" t="s">
        <v>90</v>
      </c>
      <c r="AW136" s="13" t="s">
        <v>36</v>
      </c>
      <c r="AX136" s="13" t="s">
        <v>81</v>
      </c>
      <c r="AY136" s="177" t="s">
        <v>299</v>
      </c>
    </row>
    <row r="137" spans="2:65" s="12" customFormat="1">
      <c r="B137" s="170"/>
      <c r="D137" s="149" t="s">
        <v>1489</v>
      </c>
      <c r="E137" s="171" t="s">
        <v>1</v>
      </c>
      <c r="F137" s="172" t="s">
        <v>4846</v>
      </c>
      <c r="H137" s="171" t="s">
        <v>1</v>
      </c>
      <c r="I137" s="173"/>
      <c r="L137" s="170"/>
      <c r="M137" s="174"/>
      <c r="T137" s="175"/>
      <c r="AT137" s="171" t="s">
        <v>1489</v>
      </c>
      <c r="AU137" s="171" t="s">
        <v>90</v>
      </c>
      <c r="AV137" s="12" t="s">
        <v>88</v>
      </c>
      <c r="AW137" s="12" t="s">
        <v>36</v>
      </c>
      <c r="AX137" s="12" t="s">
        <v>81</v>
      </c>
      <c r="AY137" s="171" t="s">
        <v>299</v>
      </c>
    </row>
    <row r="138" spans="2:65" s="15" customFormat="1">
      <c r="B138" s="190"/>
      <c r="D138" s="149" t="s">
        <v>1489</v>
      </c>
      <c r="E138" s="191" t="s">
        <v>1</v>
      </c>
      <c r="F138" s="192" t="s">
        <v>1549</v>
      </c>
      <c r="H138" s="193">
        <v>39.042000000000002</v>
      </c>
      <c r="I138" s="194"/>
      <c r="L138" s="190"/>
      <c r="M138" s="195"/>
      <c r="T138" s="196"/>
      <c r="AT138" s="191" t="s">
        <v>1489</v>
      </c>
      <c r="AU138" s="191" t="s">
        <v>90</v>
      </c>
      <c r="AV138" s="15" t="s">
        <v>298</v>
      </c>
      <c r="AW138" s="15" t="s">
        <v>36</v>
      </c>
      <c r="AX138" s="15" t="s">
        <v>81</v>
      </c>
      <c r="AY138" s="191" t="s">
        <v>299</v>
      </c>
    </row>
    <row r="139" spans="2:65" s="13" customFormat="1">
      <c r="B139" s="176"/>
      <c r="D139" s="149" t="s">
        <v>1489</v>
      </c>
      <c r="E139" s="177" t="s">
        <v>1</v>
      </c>
      <c r="F139" s="178" t="s">
        <v>4965</v>
      </c>
      <c r="H139" s="179">
        <v>56</v>
      </c>
      <c r="I139" s="180"/>
      <c r="L139" s="176"/>
      <c r="M139" s="181"/>
      <c r="T139" s="182"/>
      <c r="AT139" s="177" t="s">
        <v>1489</v>
      </c>
      <c r="AU139" s="177" t="s">
        <v>90</v>
      </c>
      <c r="AV139" s="13" t="s">
        <v>90</v>
      </c>
      <c r="AW139" s="13" t="s">
        <v>36</v>
      </c>
      <c r="AX139" s="13" t="s">
        <v>81</v>
      </c>
      <c r="AY139" s="177" t="s">
        <v>299</v>
      </c>
    </row>
    <row r="140" spans="2:65" s="15" customFormat="1">
      <c r="B140" s="190"/>
      <c r="D140" s="149" t="s">
        <v>1489</v>
      </c>
      <c r="E140" s="191" t="s">
        <v>1</v>
      </c>
      <c r="F140" s="192" t="s">
        <v>1549</v>
      </c>
      <c r="H140" s="193">
        <v>56</v>
      </c>
      <c r="I140" s="194"/>
      <c r="L140" s="190"/>
      <c r="M140" s="195"/>
      <c r="T140" s="196"/>
      <c r="AT140" s="191" t="s">
        <v>1489</v>
      </c>
      <c r="AU140" s="191" t="s">
        <v>90</v>
      </c>
      <c r="AV140" s="15" t="s">
        <v>298</v>
      </c>
      <c r="AW140" s="15" t="s">
        <v>36</v>
      </c>
      <c r="AX140" s="15" t="s">
        <v>88</v>
      </c>
      <c r="AY140" s="191" t="s">
        <v>299</v>
      </c>
    </row>
    <row r="141" spans="2:65" s="1" customFormat="1" ht="24.15" customHeight="1">
      <c r="B141" s="32"/>
      <c r="C141" s="136" t="s">
        <v>90</v>
      </c>
      <c r="D141" s="136" t="s">
        <v>302</v>
      </c>
      <c r="E141" s="137" t="s">
        <v>1497</v>
      </c>
      <c r="F141" s="138" t="s">
        <v>1498</v>
      </c>
      <c r="G141" s="139" t="s">
        <v>1499</v>
      </c>
      <c r="H141" s="140">
        <v>14</v>
      </c>
      <c r="I141" s="141"/>
      <c r="J141" s="142">
        <f>ROUND(I141*H141,2)</f>
        <v>0</v>
      </c>
      <c r="K141" s="138" t="s">
        <v>3585</v>
      </c>
      <c r="L141" s="32"/>
      <c r="M141" s="143" t="s">
        <v>1</v>
      </c>
      <c r="N141" s="144" t="s">
        <v>46</v>
      </c>
      <c r="P141" s="145">
        <f>O141*H141</f>
        <v>0</v>
      </c>
      <c r="Q141" s="145">
        <v>0</v>
      </c>
      <c r="R141" s="145">
        <f>Q141*H141</f>
        <v>0</v>
      </c>
      <c r="S141" s="145">
        <v>0</v>
      </c>
      <c r="T141" s="146">
        <f>S141*H141</f>
        <v>0</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4966</v>
      </c>
    </row>
    <row r="142" spans="2:65" s="12" customFormat="1">
      <c r="B142" s="170"/>
      <c r="D142" s="149" t="s">
        <v>1489</v>
      </c>
      <c r="E142" s="171" t="s">
        <v>1</v>
      </c>
      <c r="F142" s="172" t="s">
        <v>3890</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4963</v>
      </c>
      <c r="H143" s="179">
        <v>37.54</v>
      </c>
      <c r="I143" s="180"/>
      <c r="L143" s="176"/>
      <c r="M143" s="181"/>
      <c r="T143" s="182"/>
      <c r="AT143" s="177" t="s">
        <v>1489</v>
      </c>
      <c r="AU143" s="177" t="s">
        <v>90</v>
      </c>
      <c r="AV143" s="13" t="s">
        <v>90</v>
      </c>
      <c r="AW143" s="13" t="s">
        <v>36</v>
      </c>
      <c r="AX143" s="13" t="s">
        <v>81</v>
      </c>
      <c r="AY143" s="177" t="s">
        <v>299</v>
      </c>
    </row>
    <row r="144" spans="2:65" s="13" customFormat="1">
      <c r="B144" s="176"/>
      <c r="D144" s="149" t="s">
        <v>1489</v>
      </c>
      <c r="E144" s="177" t="s">
        <v>1</v>
      </c>
      <c r="F144" s="178" t="s">
        <v>4964</v>
      </c>
      <c r="H144" s="179">
        <v>1.502</v>
      </c>
      <c r="I144" s="180"/>
      <c r="L144" s="176"/>
      <c r="M144" s="181"/>
      <c r="T144" s="182"/>
      <c r="AT144" s="177" t="s">
        <v>1489</v>
      </c>
      <c r="AU144" s="177" t="s">
        <v>90</v>
      </c>
      <c r="AV144" s="13" t="s">
        <v>90</v>
      </c>
      <c r="AW144" s="13" t="s">
        <v>36</v>
      </c>
      <c r="AX144" s="13" t="s">
        <v>81</v>
      </c>
      <c r="AY144" s="177" t="s">
        <v>299</v>
      </c>
    </row>
    <row r="145" spans="2:65" s="15" customFormat="1">
      <c r="B145" s="190"/>
      <c r="D145" s="149" t="s">
        <v>1489</v>
      </c>
      <c r="E145" s="191" t="s">
        <v>1</v>
      </c>
      <c r="F145" s="192" t="s">
        <v>1549</v>
      </c>
      <c r="H145" s="193">
        <v>39.042000000000002</v>
      </c>
      <c r="I145" s="194"/>
      <c r="L145" s="190"/>
      <c r="M145" s="195"/>
      <c r="T145" s="196"/>
      <c r="AT145" s="191" t="s">
        <v>1489</v>
      </c>
      <c r="AU145" s="191" t="s">
        <v>90</v>
      </c>
      <c r="AV145" s="15" t="s">
        <v>298</v>
      </c>
      <c r="AW145" s="15" t="s">
        <v>36</v>
      </c>
      <c r="AX145" s="15" t="s">
        <v>81</v>
      </c>
      <c r="AY145" s="191" t="s">
        <v>299</v>
      </c>
    </row>
    <row r="146" spans="2:65" s="13" customFormat="1">
      <c r="B146" s="176"/>
      <c r="D146" s="149" t="s">
        <v>1489</v>
      </c>
      <c r="E146" s="177" t="s">
        <v>1</v>
      </c>
      <c r="F146" s="178" t="s">
        <v>4849</v>
      </c>
      <c r="H146" s="179">
        <v>14</v>
      </c>
      <c r="I146" s="180"/>
      <c r="L146" s="176"/>
      <c r="M146" s="181"/>
      <c r="T146" s="182"/>
      <c r="AT146" s="177" t="s">
        <v>1489</v>
      </c>
      <c r="AU146" s="177" t="s">
        <v>90</v>
      </c>
      <c r="AV146" s="13" t="s">
        <v>90</v>
      </c>
      <c r="AW146" s="13" t="s">
        <v>36</v>
      </c>
      <c r="AX146" s="13" t="s">
        <v>81</v>
      </c>
      <c r="AY146" s="177" t="s">
        <v>299</v>
      </c>
    </row>
    <row r="147" spans="2:65" s="15" customFormat="1">
      <c r="B147" s="190"/>
      <c r="D147" s="149" t="s">
        <v>1489</v>
      </c>
      <c r="E147" s="191" t="s">
        <v>1</v>
      </c>
      <c r="F147" s="192" t="s">
        <v>1549</v>
      </c>
      <c r="H147" s="193">
        <v>14</v>
      </c>
      <c r="I147" s="194"/>
      <c r="L147" s="190"/>
      <c r="M147" s="195"/>
      <c r="T147" s="196"/>
      <c r="AT147" s="191" t="s">
        <v>1489</v>
      </c>
      <c r="AU147" s="191" t="s">
        <v>90</v>
      </c>
      <c r="AV147" s="15" t="s">
        <v>298</v>
      </c>
      <c r="AW147" s="15" t="s">
        <v>36</v>
      </c>
      <c r="AX147" s="15" t="s">
        <v>88</v>
      </c>
      <c r="AY147" s="191" t="s">
        <v>299</v>
      </c>
    </row>
    <row r="148" spans="2:65" s="1" customFormat="1" ht="24.15" customHeight="1">
      <c r="B148" s="32"/>
      <c r="C148" s="136" t="s">
        <v>298</v>
      </c>
      <c r="D148" s="136" t="s">
        <v>302</v>
      </c>
      <c r="E148" s="137" t="s">
        <v>1502</v>
      </c>
      <c r="F148" s="138" t="s">
        <v>3897</v>
      </c>
      <c r="G148" s="139" t="s">
        <v>647</v>
      </c>
      <c r="H148" s="140">
        <v>0.95</v>
      </c>
      <c r="I148" s="141"/>
      <c r="J148" s="142">
        <f>ROUND(I148*H148,2)</f>
        <v>0</v>
      </c>
      <c r="K148" s="138" t="s">
        <v>3585</v>
      </c>
      <c r="L148" s="32"/>
      <c r="M148" s="143" t="s">
        <v>1</v>
      </c>
      <c r="N148" s="144" t="s">
        <v>46</v>
      </c>
      <c r="P148" s="145">
        <f>O148*H148</f>
        <v>0</v>
      </c>
      <c r="Q148" s="145">
        <v>1.269E-2</v>
      </c>
      <c r="R148" s="145">
        <f>Q148*H148</f>
        <v>1.2055499999999999E-2</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4967</v>
      </c>
    </row>
    <row r="149" spans="2:65" s="12" customFormat="1">
      <c r="B149" s="170"/>
      <c r="D149" s="149" t="s">
        <v>1489</v>
      </c>
      <c r="E149" s="171" t="s">
        <v>1</v>
      </c>
      <c r="F149" s="172" t="s">
        <v>4968</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E150" s="177" t="s">
        <v>1</v>
      </c>
      <c r="F150" s="178" t="s">
        <v>4212</v>
      </c>
      <c r="H150" s="179">
        <v>0.95</v>
      </c>
      <c r="I150" s="180"/>
      <c r="L150" s="176"/>
      <c r="M150" s="181"/>
      <c r="T150" s="182"/>
      <c r="AT150" s="177" t="s">
        <v>1489</v>
      </c>
      <c r="AU150" s="177" t="s">
        <v>90</v>
      </c>
      <c r="AV150" s="13" t="s">
        <v>90</v>
      </c>
      <c r="AW150" s="13" t="s">
        <v>36</v>
      </c>
      <c r="AX150" s="13" t="s">
        <v>81</v>
      </c>
      <c r="AY150" s="177" t="s">
        <v>299</v>
      </c>
    </row>
    <row r="151" spans="2:65" s="14" customFormat="1">
      <c r="B151" s="183"/>
      <c r="D151" s="149" t="s">
        <v>1489</v>
      </c>
      <c r="E151" s="184" t="s">
        <v>1</v>
      </c>
      <c r="F151" s="185" t="s">
        <v>1496</v>
      </c>
      <c r="H151" s="186">
        <v>0.95</v>
      </c>
      <c r="I151" s="187"/>
      <c r="L151" s="183"/>
      <c r="M151" s="188"/>
      <c r="T151" s="189"/>
      <c r="AT151" s="184" t="s">
        <v>1489</v>
      </c>
      <c r="AU151" s="184" t="s">
        <v>90</v>
      </c>
      <c r="AV151" s="14" t="s">
        <v>318</v>
      </c>
      <c r="AW151" s="14" t="s">
        <v>36</v>
      </c>
      <c r="AX151" s="14" t="s">
        <v>88</v>
      </c>
      <c r="AY151" s="184" t="s">
        <v>299</v>
      </c>
    </row>
    <row r="152" spans="2:65" s="1" customFormat="1" ht="24.15" customHeight="1">
      <c r="B152" s="32"/>
      <c r="C152" s="136" t="s">
        <v>318</v>
      </c>
      <c r="D152" s="136" t="s">
        <v>302</v>
      </c>
      <c r="E152" s="137" t="s">
        <v>1508</v>
      </c>
      <c r="F152" s="138" t="s">
        <v>1509</v>
      </c>
      <c r="G152" s="139" t="s">
        <v>647</v>
      </c>
      <c r="H152" s="140">
        <v>0.95</v>
      </c>
      <c r="I152" s="141"/>
      <c r="J152" s="142">
        <f>ROUND(I152*H152,2)</f>
        <v>0</v>
      </c>
      <c r="K152" s="138" t="s">
        <v>3585</v>
      </c>
      <c r="L152" s="32"/>
      <c r="M152" s="143" t="s">
        <v>1</v>
      </c>
      <c r="N152" s="144" t="s">
        <v>46</v>
      </c>
      <c r="P152" s="145">
        <f>O152*H152</f>
        <v>0</v>
      </c>
      <c r="Q152" s="145">
        <v>3.6900000000000002E-2</v>
      </c>
      <c r="R152" s="145">
        <f>Q152*H152</f>
        <v>3.5055000000000003E-2</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4969</v>
      </c>
    </row>
    <row r="153" spans="2:65" s="12" customFormat="1">
      <c r="B153" s="170"/>
      <c r="D153" s="149" t="s">
        <v>1489</v>
      </c>
      <c r="E153" s="171" t="s">
        <v>1</v>
      </c>
      <c r="F153" s="172" t="s">
        <v>4968</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E154" s="177" t="s">
        <v>1</v>
      </c>
      <c r="F154" s="178" t="s">
        <v>4484</v>
      </c>
      <c r="H154" s="179">
        <v>0.95</v>
      </c>
      <c r="I154" s="180"/>
      <c r="L154" s="176"/>
      <c r="M154" s="181"/>
      <c r="T154" s="182"/>
      <c r="AT154" s="177" t="s">
        <v>1489</v>
      </c>
      <c r="AU154" s="177" t="s">
        <v>90</v>
      </c>
      <c r="AV154" s="13" t="s">
        <v>90</v>
      </c>
      <c r="AW154" s="13" t="s">
        <v>36</v>
      </c>
      <c r="AX154" s="13" t="s">
        <v>81</v>
      </c>
      <c r="AY154" s="177" t="s">
        <v>299</v>
      </c>
    </row>
    <row r="155" spans="2:65" s="14" customFormat="1">
      <c r="B155" s="183"/>
      <c r="D155" s="149" t="s">
        <v>1489</v>
      </c>
      <c r="E155" s="184" t="s">
        <v>1</v>
      </c>
      <c r="F155" s="185" t="s">
        <v>1496</v>
      </c>
      <c r="H155" s="186">
        <v>0.95</v>
      </c>
      <c r="I155" s="187"/>
      <c r="L155" s="183"/>
      <c r="M155" s="188"/>
      <c r="T155" s="189"/>
      <c r="AT155" s="184" t="s">
        <v>1489</v>
      </c>
      <c r="AU155" s="184" t="s">
        <v>90</v>
      </c>
      <c r="AV155" s="14" t="s">
        <v>318</v>
      </c>
      <c r="AW155" s="14" t="s">
        <v>36</v>
      </c>
      <c r="AX155" s="14" t="s">
        <v>88</v>
      </c>
      <c r="AY155" s="184" t="s">
        <v>299</v>
      </c>
    </row>
    <row r="156" spans="2:65" s="1" customFormat="1" ht="24.15" customHeight="1">
      <c r="B156" s="32"/>
      <c r="C156" s="136" t="s">
        <v>323</v>
      </c>
      <c r="D156" s="136" t="s">
        <v>302</v>
      </c>
      <c r="E156" s="137" t="s">
        <v>3904</v>
      </c>
      <c r="F156" s="138" t="s">
        <v>1572</v>
      </c>
      <c r="G156" s="139" t="s">
        <v>1520</v>
      </c>
      <c r="H156" s="140">
        <v>7.0350000000000001</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4970</v>
      </c>
    </row>
    <row r="157" spans="2:65" s="12" customFormat="1">
      <c r="B157" s="170"/>
      <c r="D157" s="149" t="s">
        <v>1489</v>
      </c>
      <c r="E157" s="171" t="s">
        <v>1</v>
      </c>
      <c r="F157" s="172" t="s">
        <v>4968</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E158" s="177" t="s">
        <v>1</v>
      </c>
      <c r="F158" s="178" t="s">
        <v>4971</v>
      </c>
      <c r="H158" s="179">
        <v>4.0140000000000002</v>
      </c>
      <c r="I158" s="180"/>
      <c r="L158" s="176"/>
      <c r="M158" s="181"/>
      <c r="T158" s="182"/>
      <c r="AT158" s="177" t="s">
        <v>1489</v>
      </c>
      <c r="AU158" s="177" t="s">
        <v>90</v>
      </c>
      <c r="AV158" s="13" t="s">
        <v>90</v>
      </c>
      <c r="AW158" s="13" t="s">
        <v>36</v>
      </c>
      <c r="AX158" s="13" t="s">
        <v>81</v>
      </c>
      <c r="AY158" s="177" t="s">
        <v>299</v>
      </c>
    </row>
    <row r="159" spans="2:65" s="13" customFormat="1">
      <c r="B159" s="176"/>
      <c r="D159" s="149" t="s">
        <v>1489</v>
      </c>
      <c r="E159" s="177" t="s">
        <v>1</v>
      </c>
      <c r="F159" s="178" t="s">
        <v>4972</v>
      </c>
      <c r="H159" s="179">
        <v>3.0209999999999999</v>
      </c>
      <c r="I159" s="180"/>
      <c r="L159" s="176"/>
      <c r="M159" s="181"/>
      <c r="T159" s="182"/>
      <c r="AT159" s="177" t="s">
        <v>1489</v>
      </c>
      <c r="AU159" s="177" t="s">
        <v>90</v>
      </c>
      <c r="AV159" s="13" t="s">
        <v>90</v>
      </c>
      <c r="AW159" s="13" t="s">
        <v>36</v>
      </c>
      <c r="AX159" s="13" t="s">
        <v>81</v>
      </c>
      <c r="AY159" s="177" t="s">
        <v>299</v>
      </c>
    </row>
    <row r="160" spans="2:65" s="14" customFormat="1">
      <c r="B160" s="183"/>
      <c r="D160" s="149" t="s">
        <v>1489</v>
      </c>
      <c r="E160" s="184" t="s">
        <v>1</v>
      </c>
      <c r="F160" s="185" t="s">
        <v>1496</v>
      </c>
      <c r="H160" s="186">
        <v>7.0350000000000001</v>
      </c>
      <c r="I160" s="187"/>
      <c r="L160" s="183"/>
      <c r="M160" s="188"/>
      <c r="T160" s="189"/>
      <c r="AT160" s="184" t="s">
        <v>1489</v>
      </c>
      <c r="AU160" s="184" t="s">
        <v>90</v>
      </c>
      <c r="AV160" s="14" t="s">
        <v>318</v>
      </c>
      <c r="AW160" s="14" t="s">
        <v>36</v>
      </c>
      <c r="AX160" s="14" t="s">
        <v>88</v>
      </c>
      <c r="AY160" s="184" t="s">
        <v>299</v>
      </c>
    </row>
    <row r="161" spans="2:65" s="1" customFormat="1" ht="33" customHeight="1">
      <c r="B161" s="32"/>
      <c r="C161" s="136" t="s">
        <v>328</v>
      </c>
      <c r="D161" s="136" t="s">
        <v>302</v>
      </c>
      <c r="E161" s="137" t="s">
        <v>1803</v>
      </c>
      <c r="F161" s="138" t="s">
        <v>1804</v>
      </c>
      <c r="G161" s="139" t="s">
        <v>1520</v>
      </c>
      <c r="H161" s="140">
        <v>14.157999999999999</v>
      </c>
      <c r="I161" s="141"/>
      <c r="J161" s="142">
        <f>ROUND(I161*H161,2)</f>
        <v>0</v>
      </c>
      <c r="K161" s="138" t="s">
        <v>3585</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4973</v>
      </c>
    </row>
    <row r="162" spans="2:65" s="12" customFormat="1">
      <c r="B162" s="170"/>
      <c r="D162" s="149" t="s">
        <v>1489</v>
      </c>
      <c r="E162" s="171" t="s">
        <v>1</v>
      </c>
      <c r="F162" s="172" t="s">
        <v>3910</v>
      </c>
      <c r="H162" s="171" t="s">
        <v>1</v>
      </c>
      <c r="I162" s="173"/>
      <c r="L162" s="170"/>
      <c r="M162" s="174"/>
      <c r="T162" s="175"/>
      <c r="AT162" s="171" t="s">
        <v>1489</v>
      </c>
      <c r="AU162" s="171" t="s">
        <v>90</v>
      </c>
      <c r="AV162" s="12" t="s">
        <v>88</v>
      </c>
      <c r="AW162" s="12" t="s">
        <v>36</v>
      </c>
      <c r="AX162" s="12" t="s">
        <v>81</v>
      </c>
      <c r="AY162" s="171" t="s">
        <v>299</v>
      </c>
    </row>
    <row r="163" spans="2:65" s="12" customFormat="1">
      <c r="B163" s="170"/>
      <c r="D163" s="149" t="s">
        <v>1489</v>
      </c>
      <c r="E163" s="171" t="s">
        <v>1</v>
      </c>
      <c r="F163" s="172" t="s">
        <v>3911</v>
      </c>
      <c r="H163" s="171" t="s">
        <v>1</v>
      </c>
      <c r="I163" s="173"/>
      <c r="L163" s="170"/>
      <c r="M163" s="174"/>
      <c r="T163" s="175"/>
      <c r="AT163" s="171" t="s">
        <v>1489</v>
      </c>
      <c r="AU163" s="171" t="s">
        <v>90</v>
      </c>
      <c r="AV163" s="12" t="s">
        <v>88</v>
      </c>
      <c r="AW163" s="12" t="s">
        <v>36</v>
      </c>
      <c r="AX163" s="12" t="s">
        <v>81</v>
      </c>
      <c r="AY163" s="171" t="s">
        <v>299</v>
      </c>
    </row>
    <row r="164" spans="2:65" s="13" customFormat="1">
      <c r="B164" s="176"/>
      <c r="D164" s="149" t="s">
        <v>1489</v>
      </c>
      <c r="E164" s="177" t="s">
        <v>1</v>
      </c>
      <c r="F164" s="178" t="s">
        <v>4974</v>
      </c>
      <c r="H164" s="179">
        <v>14.157999999999999</v>
      </c>
      <c r="I164" s="180"/>
      <c r="L164" s="176"/>
      <c r="M164" s="181"/>
      <c r="T164" s="182"/>
      <c r="AT164" s="177" t="s">
        <v>1489</v>
      </c>
      <c r="AU164" s="177" t="s">
        <v>90</v>
      </c>
      <c r="AV164" s="13" t="s">
        <v>90</v>
      </c>
      <c r="AW164" s="13" t="s">
        <v>36</v>
      </c>
      <c r="AX164" s="13" t="s">
        <v>81</v>
      </c>
      <c r="AY164" s="177" t="s">
        <v>299</v>
      </c>
    </row>
    <row r="165" spans="2:65" s="14" customFormat="1">
      <c r="B165" s="183"/>
      <c r="D165" s="149" t="s">
        <v>1489</v>
      </c>
      <c r="E165" s="184" t="s">
        <v>1</v>
      </c>
      <c r="F165" s="185" t="s">
        <v>1496</v>
      </c>
      <c r="H165" s="186">
        <v>14.157999999999999</v>
      </c>
      <c r="I165" s="187"/>
      <c r="L165" s="183"/>
      <c r="M165" s="188"/>
      <c r="T165" s="189"/>
      <c r="AT165" s="184" t="s">
        <v>1489</v>
      </c>
      <c r="AU165" s="184" t="s">
        <v>90</v>
      </c>
      <c r="AV165" s="14" t="s">
        <v>318</v>
      </c>
      <c r="AW165" s="14" t="s">
        <v>36</v>
      </c>
      <c r="AX165" s="14" t="s">
        <v>88</v>
      </c>
      <c r="AY165" s="184" t="s">
        <v>299</v>
      </c>
    </row>
    <row r="166" spans="2:65" s="1" customFormat="1" ht="33" customHeight="1">
      <c r="B166" s="32"/>
      <c r="C166" s="136" t="s">
        <v>333</v>
      </c>
      <c r="D166" s="136" t="s">
        <v>302</v>
      </c>
      <c r="E166" s="137" t="s">
        <v>1811</v>
      </c>
      <c r="F166" s="138" t="s">
        <v>1812</v>
      </c>
      <c r="G166" s="139" t="s">
        <v>1520</v>
      </c>
      <c r="H166" s="140">
        <v>3.964</v>
      </c>
      <c r="I166" s="141"/>
      <c r="J166" s="142">
        <f>ROUND(I166*H166,2)</f>
        <v>0</v>
      </c>
      <c r="K166" s="138" t="s">
        <v>3585</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4975</v>
      </c>
    </row>
    <row r="167" spans="2:65" s="12" customFormat="1">
      <c r="B167" s="170"/>
      <c r="D167" s="149" t="s">
        <v>1489</v>
      </c>
      <c r="E167" s="171" t="s">
        <v>1</v>
      </c>
      <c r="F167" s="172" t="s">
        <v>4968</v>
      </c>
      <c r="H167" s="171" t="s">
        <v>1</v>
      </c>
      <c r="I167" s="173"/>
      <c r="L167" s="170"/>
      <c r="M167" s="174"/>
      <c r="T167" s="175"/>
      <c r="AT167" s="171" t="s">
        <v>1489</v>
      </c>
      <c r="AU167" s="171" t="s">
        <v>90</v>
      </c>
      <c r="AV167" s="12" t="s">
        <v>88</v>
      </c>
      <c r="AW167" s="12" t="s">
        <v>36</v>
      </c>
      <c r="AX167" s="12" t="s">
        <v>81</v>
      </c>
      <c r="AY167" s="171" t="s">
        <v>299</v>
      </c>
    </row>
    <row r="168" spans="2:65" s="12" customFormat="1">
      <c r="B168" s="170"/>
      <c r="D168" s="149" t="s">
        <v>1489</v>
      </c>
      <c r="E168" s="171" t="s">
        <v>1</v>
      </c>
      <c r="F168" s="172" t="s">
        <v>3914</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3917</v>
      </c>
      <c r="H169" s="171" t="s">
        <v>1</v>
      </c>
      <c r="I169" s="173"/>
      <c r="L169" s="170"/>
      <c r="M169" s="174"/>
      <c r="T169" s="175"/>
      <c r="AT169" s="171" t="s">
        <v>1489</v>
      </c>
      <c r="AU169" s="171" t="s">
        <v>90</v>
      </c>
      <c r="AV169" s="12" t="s">
        <v>88</v>
      </c>
      <c r="AW169" s="12" t="s">
        <v>36</v>
      </c>
      <c r="AX169" s="12" t="s">
        <v>81</v>
      </c>
      <c r="AY169" s="171" t="s">
        <v>299</v>
      </c>
    </row>
    <row r="170" spans="2:65" s="13" customFormat="1" ht="20.399999999999999">
      <c r="B170" s="176"/>
      <c r="D170" s="149" t="s">
        <v>1489</v>
      </c>
      <c r="E170" s="177" t="s">
        <v>1</v>
      </c>
      <c r="F170" s="178" t="s">
        <v>4976</v>
      </c>
      <c r="H170" s="179">
        <v>2.0449999999999999</v>
      </c>
      <c r="I170" s="180"/>
      <c r="L170" s="176"/>
      <c r="M170" s="181"/>
      <c r="T170" s="182"/>
      <c r="AT170" s="177" t="s">
        <v>1489</v>
      </c>
      <c r="AU170" s="177" t="s">
        <v>90</v>
      </c>
      <c r="AV170" s="13" t="s">
        <v>90</v>
      </c>
      <c r="AW170" s="13" t="s">
        <v>36</v>
      </c>
      <c r="AX170" s="13" t="s">
        <v>81</v>
      </c>
      <c r="AY170" s="177" t="s">
        <v>299</v>
      </c>
    </row>
    <row r="171" spans="2:65" s="12" customFormat="1">
      <c r="B171" s="170"/>
      <c r="D171" s="149" t="s">
        <v>1489</v>
      </c>
      <c r="E171" s="171" t="s">
        <v>1</v>
      </c>
      <c r="F171" s="172" t="s">
        <v>4977</v>
      </c>
      <c r="H171" s="171" t="s">
        <v>1</v>
      </c>
      <c r="I171" s="173"/>
      <c r="L171" s="170"/>
      <c r="M171" s="174"/>
      <c r="T171" s="175"/>
      <c r="AT171" s="171" t="s">
        <v>1489</v>
      </c>
      <c r="AU171" s="171" t="s">
        <v>90</v>
      </c>
      <c r="AV171" s="12" t="s">
        <v>88</v>
      </c>
      <c r="AW171" s="12" t="s">
        <v>36</v>
      </c>
      <c r="AX171" s="12" t="s">
        <v>81</v>
      </c>
      <c r="AY171" s="171" t="s">
        <v>299</v>
      </c>
    </row>
    <row r="172" spans="2:65" s="12" customFormat="1">
      <c r="B172" s="170"/>
      <c r="D172" s="149" t="s">
        <v>1489</v>
      </c>
      <c r="E172" s="171" t="s">
        <v>1</v>
      </c>
      <c r="F172" s="172" t="s">
        <v>3917</v>
      </c>
      <c r="H172" s="171" t="s">
        <v>1</v>
      </c>
      <c r="I172" s="173"/>
      <c r="L172" s="170"/>
      <c r="M172" s="174"/>
      <c r="T172" s="175"/>
      <c r="AT172" s="171" t="s">
        <v>1489</v>
      </c>
      <c r="AU172" s="171" t="s">
        <v>90</v>
      </c>
      <c r="AV172" s="12" t="s">
        <v>88</v>
      </c>
      <c r="AW172" s="12" t="s">
        <v>36</v>
      </c>
      <c r="AX172" s="12" t="s">
        <v>81</v>
      </c>
      <c r="AY172" s="171" t="s">
        <v>299</v>
      </c>
    </row>
    <row r="173" spans="2:65" s="13" customFormat="1" ht="20.399999999999999">
      <c r="B173" s="176"/>
      <c r="D173" s="149" t="s">
        <v>1489</v>
      </c>
      <c r="E173" s="177" t="s">
        <v>1</v>
      </c>
      <c r="F173" s="178" t="s">
        <v>4978</v>
      </c>
      <c r="H173" s="179">
        <v>54.585000000000001</v>
      </c>
      <c r="I173" s="180"/>
      <c r="L173" s="176"/>
      <c r="M173" s="181"/>
      <c r="T173" s="182"/>
      <c r="AT173" s="177" t="s">
        <v>1489</v>
      </c>
      <c r="AU173" s="177" t="s">
        <v>90</v>
      </c>
      <c r="AV173" s="13" t="s">
        <v>90</v>
      </c>
      <c r="AW173" s="13" t="s">
        <v>36</v>
      </c>
      <c r="AX173" s="13" t="s">
        <v>81</v>
      </c>
      <c r="AY173" s="177" t="s">
        <v>299</v>
      </c>
    </row>
    <row r="174" spans="2:65" s="15" customFormat="1">
      <c r="B174" s="190"/>
      <c r="D174" s="149" t="s">
        <v>1489</v>
      </c>
      <c r="E174" s="191" t="s">
        <v>1</v>
      </c>
      <c r="F174" s="192" t="s">
        <v>1549</v>
      </c>
      <c r="H174" s="193">
        <v>56.63</v>
      </c>
      <c r="I174" s="194"/>
      <c r="L174" s="190"/>
      <c r="M174" s="195"/>
      <c r="T174" s="196"/>
      <c r="AT174" s="191" t="s">
        <v>1489</v>
      </c>
      <c r="AU174" s="191" t="s">
        <v>90</v>
      </c>
      <c r="AV174" s="15" t="s">
        <v>298</v>
      </c>
      <c r="AW174" s="15" t="s">
        <v>36</v>
      </c>
      <c r="AX174" s="15" t="s">
        <v>81</v>
      </c>
      <c r="AY174" s="191" t="s">
        <v>299</v>
      </c>
    </row>
    <row r="175" spans="2:65" s="12" customFormat="1">
      <c r="B175" s="170"/>
      <c r="D175" s="149" t="s">
        <v>1489</v>
      </c>
      <c r="E175" s="171" t="s">
        <v>1</v>
      </c>
      <c r="F175" s="172" t="s">
        <v>3932</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E176" s="177" t="s">
        <v>1</v>
      </c>
      <c r="F176" s="178" t="s">
        <v>4979</v>
      </c>
      <c r="H176" s="179">
        <v>3.964</v>
      </c>
      <c r="I176" s="180"/>
      <c r="L176" s="176"/>
      <c r="M176" s="181"/>
      <c r="T176" s="182"/>
      <c r="AT176" s="177" t="s">
        <v>1489</v>
      </c>
      <c r="AU176" s="177" t="s">
        <v>90</v>
      </c>
      <c r="AV176" s="13" t="s">
        <v>90</v>
      </c>
      <c r="AW176" s="13" t="s">
        <v>36</v>
      </c>
      <c r="AX176" s="13" t="s">
        <v>81</v>
      </c>
      <c r="AY176" s="177" t="s">
        <v>299</v>
      </c>
    </row>
    <row r="177" spans="2:65" s="15" customFormat="1">
      <c r="B177" s="190"/>
      <c r="D177" s="149" t="s">
        <v>1489</v>
      </c>
      <c r="E177" s="191" t="s">
        <v>1</v>
      </c>
      <c r="F177" s="192" t="s">
        <v>1549</v>
      </c>
      <c r="H177" s="193">
        <v>3.964</v>
      </c>
      <c r="I177" s="194"/>
      <c r="L177" s="190"/>
      <c r="M177" s="195"/>
      <c r="T177" s="196"/>
      <c r="AT177" s="191" t="s">
        <v>1489</v>
      </c>
      <c r="AU177" s="191" t="s">
        <v>90</v>
      </c>
      <c r="AV177" s="15" t="s">
        <v>298</v>
      </c>
      <c r="AW177" s="15" t="s">
        <v>36</v>
      </c>
      <c r="AX177" s="15" t="s">
        <v>88</v>
      </c>
      <c r="AY177" s="191" t="s">
        <v>299</v>
      </c>
    </row>
    <row r="178" spans="2:65" s="1" customFormat="1" ht="33" customHeight="1">
      <c r="B178" s="32"/>
      <c r="C178" s="136" t="s">
        <v>337</v>
      </c>
      <c r="D178" s="136" t="s">
        <v>302</v>
      </c>
      <c r="E178" s="137" t="s">
        <v>1815</v>
      </c>
      <c r="F178" s="138" t="s">
        <v>1816</v>
      </c>
      <c r="G178" s="139" t="s">
        <v>1520</v>
      </c>
      <c r="H178" s="140">
        <v>38.508000000000003</v>
      </c>
      <c r="I178" s="141"/>
      <c r="J178" s="142">
        <f>ROUND(I178*H178,2)</f>
        <v>0</v>
      </c>
      <c r="K178" s="138" t="s">
        <v>3585</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4980</v>
      </c>
    </row>
    <row r="179" spans="2:65" s="12" customFormat="1">
      <c r="B179" s="170"/>
      <c r="D179" s="149" t="s">
        <v>1489</v>
      </c>
      <c r="E179" s="171" t="s">
        <v>1</v>
      </c>
      <c r="F179" s="172" t="s">
        <v>3910</v>
      </c>
      <c r="H179" s="171" t="s">
        <v>1</v>
      </c>
      <c r="I179" s="173"/>
      <c r="L179" s="170"/>
      <c r="M179" s="174"/>
      <c r="T179" s="175"/>
      <c r="AT179" s="171" t="s">
        <v>1489</v>
      </c>
      <c r="AU179" s="171" t="s">
        <v>90</v>
      </c>
      <c r="AV179" s="12" t="s">
        <v>88</v>
      </c>
      <c r="AW179" s="12" t="s">
        <v>36</v>
      </c>
      <c r="AX179" s="12" t="s">
        <v>81</v>
      </c>
      <c r="AY179" s="171" t="s">
        <v>299</v>
      </c>
    </row>
    <row r="180" spans="2:65" s="12" customFormat="1">
      <c r="B180" s="170"/>
      <c r="D180" s="149" t="s">
        <v>1489</v>
      </c>
      <c r="E180" s="171" t="s">
        <v>1</v>
      </c>
      <c r="F180" s="172" t="s">
        <v>3935</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E181" s="177" t="s">
        <v>1</v>
      </c>
      <c r="F181" s="178" t="s">
        <v>4981</v>
      </c>
      <c r="H181" s="179">
        <v>38.508000000000003</v>
      </c>
      <c r="I181" s="180"/>
      <c r="L181" s="176"/>
      <c r="M181" s="181"/>
      <c r="T181" s="182"/>
      <c r="AT181" s="177" t="s">
        <v>1489</v>
      </c>
      <c r="AU181" s="177" t="s">
        <v>90</v>
      </c>
      <c r="AV181" s="13" t="s">
        <v>90</v>
      </c>
      <c r="AW181" s="13" t="s">
        <v>36</v>
      </c>
      <c r="AX181" s="13" t="s">
        <v>81</v>
      </c>
      <c r="AY181" s="177" t="s">
        <v>299</v>
      </c>
    </row>
    <row r="182" spans="2:65" s="14" customFormat="1">
      <c r="B182" s="183"/>
      <c r="D182" s="149" t="s">
        <v>1489</v>
      </c>
      <c r="E182" s="184" t="s">
        <v>1</v>
      </c>
      <c r="F182" s="185" t="s">
        <v>1496</v>
      </c>
      <c r="H182" s="186">
        <v>38.508000000000003</v>
      </c>
      <c r="I182" s="187"/>
      <c r="L182" s="183"/>
      <c r="M182" s="188"/>
      <c r="T182" s="189"/>
      <c r="AT182" s="184" t="s">
        <v>1489</v>
      </c>
      <c r="AU182" s="184" t="s">
        <v>90</v>
      </c>
      <c r="AV182" s="14" t="s">
        <v>318</v>
      </c>
      <c r="AW182" s="14" t="s">
        <v>36</v>
      </c>
      <c r="AX182" s="14" t="s">
        <v>88</v>
      </c>
      <c r="AY182" s="184" t="s">
        <v>299</v>
      </c>
    </row>
    <row r="183" spans="2:65" s="1" customFormat="1" ht="21.75" customHeight="1">
      <c r="B183" s="32"/>
      <c r="C183" s="136" t="s">
        <v>342</v>
      </c>
      <c r="D183" s="136" t="s">
        <v>302</v>
      </c>
      <c r="E183" s="137" t="s">
        <v>3945</v>
      </c>
      <c r="F183" s="138" t="s">
        <v>3946</v>
      </c>
      <c r="G183" s="139" t="s">
        <v>375</v>
      </c>
      <c r="H183" s="140">
        <v>59.610999999999997</v>
      </c>
      <c r="I183" s="141"/>
      <c r="J183" s="142">
        <f>ROUND(I183*H183,2)</f>
        <v>0</v>
      </c>
      <c r="K183" s="138" t="s">
        <v>3585</v>
      </c>
      <c r="L183" s="32"/>
      <c r="M183" s="143" t="s">
        <v>1</v>
      </c>
      <c r="N183" s="144" t="s">
        <v>46</v>
      </c>
      <c r="P183" s="145">
        <f>O183*H183</f>
        <v>0</v>
      </c>
      <c r="Q183" s="145">
        <v>1.99E-3</v>
      </c>
      <c r="R183" s="145">
        <f>Q183*H183</f>
        <v>0.11862589</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4982</v>
      </c>
    </row>
    <row r="184" spans="2:65" s="12" customFormat="1">
      <c r="B184" s="170"/>
      <c r="D184" s="149" t="s">
        <v>1489</v>
      </c>
      <c r="E184" s="171" t="s">
        <v>1</v>
      </c>
      <c r="F184" s="172" t="s">
        <v>4968</v>
      </c>
      <c r="H184" s="171" t="s">
        <v>1</v>
      </c>
      <c r="I184" s="173"/>
      <c r="L184" s="170"/>
      <c r="M184" s="174"/>
      <c r="T184" s="175"/>
      <c r="AT184" s="171" t="s">
        <v>1489</v>
      </c>
      <c r="AU184" s="171" t="s">
        <v>90</v>
      </c>
      <c r="AV184" s="12" t="s">
        <v>88</v>
      </c>
      <c r="AW184" s="12" t="s">
        <v>36</v>
      </c>
      <c r="AX184" s="12" t="s">
        <v>81</v>
      </c>
      <c r="AY184" s="171" t="s">
        <v>299</v>
      </c>
    </row>
    <row r="185" spans="2:65" s="12" customFormat="1">
      <c r="B185" s="170"/>
      <c r="D185" s="149" t="s">
        <v>1489</v>
      </c>
      <c r="E185" s="171" t="s">
        <v>1</v>
      </c>
      <c r="F185" s="172" t="s">
        <v>3914</v>
      </c>
      <c r="H185" s="171" t="s">
        <v>1</v>
      </c>
      <c r="I185" s="173"/>
      <c r="L185" s="170"/>
      <c r="M185" s="174"/>
      <c r="T185" s="175"/>
      <c r="AT185" s="171" t="s">
        <v>1489</v>
      </c>
      <c r="AU185" s="171" t="s">
        <v>90</v>
      </c>
      <c r="AV185" s="12" t="s">
        <v>88</v>
      </c>
      <c r="AW185" s="12" t="s">
        <v>36</v>
      </c>
      <c r="AX185" s="12" t="s">
        <v>81</v>
      </c>
      <c r="AY185" s="171" t="s">
        <v>299</v>
      </c>
    </row>
    <row r="186" spans="2:65" s="12" customFormat="1">
      <c r="B186" s="170"/>
      <c r="D186" s="149" t="s">
        <v>1489</v>
      </c>
      <c r="E186" s="171" t="s">
        <v>1</v>
      </c>
      <c r="F186" s="172" t="s">
        <v>3917</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E187" s="177" t="s">
        <v>1</v>
      </c>
      <c r="F187" s="178" t="s">
        <v>4983</v>
      </c>
      <c r="H187" s="179">
        <v>2.153</v>
      </c>
      <c r="I187" s="180"/>
      <c r="L187" s="176"/>
      <c r="M187" s="181"/>
      <c r="T187" s="182"/>
      <c r="AT187" s="177" t="s">
        <v>1489</v>
      </c>
      <c r="AU187" s="177" t="s">
        <v>90</v>
      </c>
      <c r="AV187" s="13" t="s">
        <v>90</v>
      </c>
      <c r="AW187" s="13" t="s">
        <v>36</v>
      </c>
      <c r="AX187" s="13" t="s">
        <v>81</v>
      </c>
      <c r="AY187" s="177" t="s">
        <v>299</v>
      </c>
    </row>
    <row r="188" spans="2:65" s="12" customFormat="1">
      <c r="B188" s="170"/>
      <c r="D188" s="149" t="s">
        <v>1489</v>
      </c>
      <c r="E188" s="171" t="s">
        <v>1</v>
      </c>
      <c r="F188" s="172" t="s">
        <v>4977</v>
      </c>
      <c r="H188" s="171" t="s">
        <v>1</v>
      </c>
      <c r="I188" s="173"/>
      <c r="L188" s="170"/>
      <c r="M188" s="174"/>
      <c r="T188" s="175"/>
      <c r="AT188" s="171" t="s">
        <v>1489</v>
      </c>
      <c r="AU188" s="171" t="s">
        <v>90</v>
      </c>
      <c r="AV188" s="12" t="s">
        <v>88</v>
      </c>
      <c r="AW188" s="12" t="s">
        <v>36</v>
      </c>
      <c r="AX188" s="12" t="s">
        <v>81</v>
      </c>
      <c r="AY188" s="171" t="s">
        <v>299</v>
      </c>
    </row>
    <row r="189" spans="2:65" s="12" customFormat="1">
      <c r="B189" s="170"/>
      <c r="D189" s="149" t="s">
        <v>1489</v>
      </c>
      <c r="E189" s="171" t="s">
        <v>1</v>
      </c>
      <c r="F189" s="172" t="s">
        <v>3917</v>
      </c>
      <c r="H189" s="171" t="s">
        <v>1</v>
      </c>
      <c r="I189" s="173"/>
      <c r="L189" s="170"/>
      <c r="M189" s="174"/>
      <c r="T189" s="175"/>
      <c r="AT189" s="171" t="s">
        <v>1489</v>
      </c>
      <c r="AU189" s="171" t="s">
        <v>90</v>
      </c>
      <c r="AV189" s="12" t="s">
        <v>88</v>
      </c>
      <c r="AW189" s="12" t="s">
        <v>36</v>
      </c>
      <c r="AX189" s="12" t="s">
        <v>81</v>
      </c>
      <c r="AY189" s="171" t="s">
        <v>299</v>
      </c>
    </row>
    <row r="190" spans="2:65" s="13" customFormat="1" ht="20.399999999999999">
      <c r="B190" s="176"/>
      <c r="D190" s="149" t="s">
        <v>1489</v>
      </c>
      <c r="E190" s="177" t="s">
        <v>1</v>
      </c>
      <c r="F190" s="178" t="s">
        <v>4984</v>
      </c>
      <c r="H190" s="179">
        <v>57.457999999999998</v>
      </c>
      <c r="I190" s="180"/>
      <c r="L190" s="176"/>
      <c r="M190" s="181"/>
      <c r="T190" s="182"/>
      <c r="AT190" s="177" t="s">
        <v>1489</v>
      </c>
      <c r="AU190" s="177" t="s">
        <v>90</v>
      </c>
      <c r="AV190" s="13" t="s">
        <v>90</v>
      </c>
      <c r="AW190" s="13" t="s">
        <v>36</v>
      </c>
      <c r="AX190" s="13" t="s">
        <v>81</v>
      </c>
      <c r="AY190" s="177" t="s">
        <v>299</v>
      </c>
    </row>
    <row r="191" spans="2:65" s="15" customFormat="1">
      <c r="B191" s="190"/>
      <c r="D191" s="149" t="s">
        <v>1489</v>
      </c>
      <c r="E191" s="191" t="s">
        <v>1</v>
      </c>
      <c r="F191" s="192" t="s">
        <v>1549</v>
      </c>
      <c r="H191" s="193">
        <v>59.610999999999997</v>
      </c>
      <c r="I191" s="194"/>
      <c r="L191" s="190"/>
      <c r="M191" s="195"/>
      <c r="T191" s="196"/>
      <c r="AT191" s="191" t="s">
        <v>1489</v>
      </c>
      <c r="AU191" s="191" t="s">
        <v>90</v>
      </c>
      <c r="AV191" s="15" t="s">
        <v>298</v>
      </c>
      <c r="AW191" s="15" t="s">
        <v>36</v>
      </c>
      <c r="AX191" s="15" t="s">
        <v>81</v>
      </c>
      <c r="AY191" s="191" t="s">
        <v>299</v>
      </c>
    </row>
    <row r="192" spans="2:65" s="14" customFormat="1">
      <c r="B192" s="183"/>
      <c r="D192" s="149" t="s">
        <v>1489</v>
      </c>
      <c r="E192" s="184" t="s">
        <v>1</v>
      </c>
      <c r="F192" s="185" t="s">
        <v>1496</v>
      </c>
      <c r="H192" s="186">
        <v>59.610999999999997</v>
      </c>
      <c r="I192" s="187"/>
      <c r="L192" s="183"/>
      <c r="M192" s="188"/>
      <c r="T192" s="189"/>
      <c r="AT192" s="184" t="s">
        <v>1489</v>
      </c>
      <c r="AU192" s="184" t="s">
        <v>90</v>
      </c>
      <c r="AV192" s="14" t="s">
        <v>318</v>
      </c>
      <c r="AW192" s="14" t="s">
        <v>36</v>
      </c>
      <c r="AX192" s="14" t="s">
        <v>88</v>
      </c>
      <c r="AY192" s="184" t="s">
        <v>299</v>
      </c>
    </row>
    <row r="193" spans="2:65" s="1" customFormat="1" ht="24.15" customHeight="1">
      <c r="B193" s="32"/>
      <c r="C193" s="136" t="s">
        <v>347</v>
      </c>
      <c r="D193" s="136" t="s">
        <v>302</v>
      </c>
      <c r="E193" s="137" t="s">
        <v>3960</v>
      </c>
      <c r="F193" s="138" t="s">
        <v>3961</v>
      </c>
      <c r="G193" s="139" t="s">
        <v>375</v>
      </c>
      <c r="H193" s="140">
        <v>59.610999999999997</v>
      </c>
      <c r="I193" s="141"/>
      <c r="J193" s="142">
        <f>ROUND(I193*H193,2)</f>
        <v>0</v>
      </c>
      <c r="K193" s="138" t="s">
        <v>3585</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4985</v>
      </c>
    </row>
    <row r="194" spans="2:65" s="13" customFormat="1">
      <c r="B194" s="176"/>
      <c r="D194" s="149" t="s">
        <v>1489</v>
      </c>
      <c r="E194" s="177" t="s">
        <v>1</v>
      </c>
      <c r="F194" s="178" t="s">
        <v>4986</v>
      </c>
      <c r="H194" s="179">
        <v>59.610999999999997</v>
      </c>
      <c r="I194" s="180"/>
      <c r="L194" s="176"/>
      <c r="M194" s="181"/>
      <c r="T194" s="182"/>
      <c r="AT194" s="177" t="s">
        <v>1489</v>
      </c>
      <c r="AU194" s="177" t="s">
        <v>90</v>
      </c>
      <c r="AV194" s="13" t="s">
        <v>90</v>
      </c>
      <c r="AW194" s="13" t="s">
        <v>36</v>
      </c>
      <c r="AX194" s="13" t="s">
        <v>88</v>
      </c>
      <c r="AY194" s="177" t="s">
        <v>299</v>
      </c>
    </row>
    <row r="195" spans="2:65" s="1" customFormat="1" ht="37.950000000000003" customHeight="1">
      <c r="B195" s="32"/>
      <c r="C195" s="136" t="s">
        <v>351</v>
      </c>
      <c r="D195" s="136" t="s">
        <v>302</v>
      </c>
      <c r="E195" s="137" t="s">
        <v>1608</v>
      </c>
      <c r="F195" s="138" t="s">
        <v>1609</v>
      </c>
      <c r="G195" s="139" t="s">
        <v>1520</v>
      </c>
      <c r="H195" s="140">
        <v>18.122</v>
      </c>
      <c r="I195" s="141"/>
      <c r="J195" s="142">
        <f>ROUND(I195*H195,2)</f>
        <v>0</v>
      </c>
      <c r="K195" s="138" t="s">
        <v>3585</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4987</v>
      </c>
    </row>
    <row r="196" spans="2:65" s="12" customFormat="1">
      <c r="B196" s="170"/>
      <c r="D196" s="149" t="s">
        <v>1489</v>
      </c>
      <c r="E196" s="171" t="s">
        <v>1</v>
      </c>
      <c r="F196" s="172" t="s">
        <v>3965</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E197" s="177" t="s">
        <v>1</v>
      </c>
      <c r="F197" s="178" t="s">
        <v>4988</v>
      </c>
      <c r="H197" s="179">
        <v>37.372</v>
      </c>
      <c r="I197" s="180"/>
      <c r="L197" s="176"/>
      <c r="M197" s="181"/>
      <c r="T197" s="182"/>
      <c r="AT197" s="177" t="s">
        <v>1489</v>
      </c>
      <c r="AU197" s="177" t="s">
        <v>90</v>
      </c>
      <c r="AV197" s="13" t="s">
        <v>90</v>
      </c>
      <c r="AW197" s="13" t="s">
        <v>36</v>
      </c>
      <c r="AX197" s="13" t="s">
        <v>81</v>
      </c>
      <c r="AY197" s="177" t="s">
        <v>299</v>
      </c>
    </row>
    <row r="198" spans="2:65" s="15" customFormat="1">
      <c r="B198" s="190"/>
      <c r="D198" s="149" t="s">
        <v>1489</v>
      </c>
      <c r="E198" s="191" t="s">
        <v>1</v>
      </c>
      <c r="F198" s="192" t="s">
        <v>1549</v>
      </c>
      <c r="H198" s="193">
        <v>37.372</v>
      </c>
      <c r="I198" s="194"/>
      <c r="L198" s="190"/>
      <c r="M198" s="195"/>
      <c r="T198" s="196"/>
      <c r="AT198" s="191" t="s">
        <v>1489</v>
      </c>
      <c r="AU198" s="191" t="s">
        <v>90</v>
      </c>
      <c r="AV198" s="15" t="s">
        <v>298</v>
      </c>
      <c r="AW198" s="15" t="s">
        <v>36</v>
      </c>
      <c r="AX198" s="15" t="s">
        <v>81</v>
      </c>
      <c r="AY198" s="191" t="s">
        <v>299</v>
      </c>
    </row>
    <row r="199" spans="2:65" s="12" customFormat="1" ht="20.399999999999999">
      <c r="B199" s="170"/>
      <c r="D199" s="149" t="s">
        <v>1489</v>
      </c>
      <c r="E199" s="171" t="s">
        <v>1</v>
      </c>
      <c r="F199" s="172" t="s">
        <v>3967</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4989</v>
      </c>
      <c r="H200" s="179">
        <v>9.0609999999999999</v>
      </c>
      <c r="I200" s="180"/>
      <c r="L200" s="176"/>
      <c r="M200" s="181"/>
      <c r="T200" s="182"/>
      <c r="AT200" s="177" t="s">
        <v>1489</v>
      </c>
      <c r="AU200" s="177" t="s">
        <v>90</v>
      </c>
      <c r="AV200" s="13" t="s">
        <v>90</v>
      </c>
      <c r="AW200" s="13" t="s">
        <v>36</v>
      </c>
      <c r="AX200" s="13" t="s">
        <v>81</v>
      </c>
      <c r="AY200" s="177" t="s">
        <v>299</v>
      </c>
    </row>
    <row r="201" spans="2:65" s="15" customFormat="1">
      <c r="B201" s="190"/>
      <c r="D201" s="149" t="s">
        <v>1489</v>
      </c>
      <c r="E201" s="191" t="s">
        <v>1</v>
      </c>
      <c r="F201" s="192" t="s">
        <v>1549</v>
      </c>
      <c r="H201" s="193">
        <v>9.0609999999999999</v>
      </c>
      <c r="I201" s="194"/>
      <c r="L201" s="190"/>
      <c r="M201" s="195"/>
      <c r="T201" s="196"/>
      <c r="AT201" s="191" t="s">
        <v>1489</v>
      </c>
      <c r="AU201" s="191" t="s">
        <v>90</v>
      </c>
      <c r="AV201" s="15" t="s">
        <v>298</v>
      </c>
      <c r="AW201" s="15" t="s">
        <v>36</v>
      </c>
      <c r="AX201" s="15" t="s">
        <v>81</v>
      </c>
      <c r="AY201" s="191" t="s">
        <v>299</v>
      </c>
    </row>
    <row r="202" spans="2:65" s="12" customFormat="1">
      <c r="B202" s="170"/>
      <c r="D202" s="149" t="s">
        <v>1489</v>
      </c>
      <c r="E202" s="171" t="s">
        <v>1</v>
      </c>
      <c r="F202" s="172" t="s">
        <v>3969</v>
      </c>
      <c r="H202" s="171" t="s">
        <v>1</v>
      </c>
      <c r="I202" s="173"/>
      <c r="L202" s="170"/>
      <c r="M202" s="174"/>
      <c r="T202" s="175"/>
      <c r="AT202" s="171" t="s">
        <v>1489</v>
      </c>
      <c r="AU202" s="171" t="s">
        <v>90</v>
      </c>
      <c r="AV202" s="12" t="s">
        <v>88</v>
      </c>
      <c r="AW202" s="12" t="s">
        <v>36</v>
      </c>
      <c r="AX202" s="12" t="s">
        <v>81</v>
      </c>
      <c r="AY202" s="171" t="s">
        <v>299</v>
      </c>
    </row>
    <row r="203" spans="2:65" s="13" customFormat="1">
      <c r="B203" s="176"/>
      <c r="D203" s="149" t="s">
        <v>1489</v>
      </c>
      <c r="E203" s="177" t="s">
        <v>1</v>
      </c>
      <c r="F203" s="178" t="s">
        <v>4990</v>
      </c>
      <c r="H203" s="179">
        <v>18.122</v>
      </c>
      <c r="I203" s="180"/>
      <c r="L203" s="176"/>
      <c r="M203" s="181"/>
      <c r="T203" s="182"/>
      <c r="AT203" s="177" t="s">
        <v>1489</v>
      </c>
      <c r="AU203" s="177" t="s">
        <v>90</v>
      </c>
      <c r="AV203" s="13" t="s">
        <v>90</v>
      </c>
      <c r="AW203" s="13" t="s">
        <v>36</v>
      </c>
      <c r="AX203" s="13" t="s">
        <v>81</v>
      </c>
      <c r="AY203" s="177" t="s">
        <v>299</v>
      </c>
    </row>
    <row r="204" spans="2:65" s="15" customFormat="1">
      <c r="B204" s="190"/>
      <c r="D204" s="149" t="s">
        <v>1489</v>
      </c>
      <c r="E204" s="191" t="s">
        <v>1</v>
      </c>
      <c r="F204" s="192" t="s">
        <v>1549</v>
      </c>
      <c r="H204" s="193">
        <v>18.122</v>
      </c>
      <c r="I204" s="194"/>
      <c r="L204" s="190"/>
      <c r="M204" s="195"/>
      <c r="T204" s="196"/>
      <c r="AT204" s="191" t="s">
        <v>1489</v>
      </c>
      <c r="AU204" s="191" t="s">
        <v>90</v>
      </c>
      <c r="AV204" s="15" t="s">
        <v>298</v>
      </c>
      <c r="AW204" s="15" t="s">
        <v>36</v>
      </c>
      <c r="AX204" s="15" t="s">
        <v>88</v>
      </c>
      <c r="AY204" s="191" t="s">
        <v>299</v>
      </c>
    </row>
    <row r="205" spans="2:65" s="1" customFormat="1" ht="37.950000000000003" customHeight="1">
      <c r="B205" s="32"/>
      <c r="C205" s="136" t="s">
        <v>8</v>
      </c>
      <c r="D205" s="136" t="s">
        <v>302</v>
      </c>
      <c r="E205" s="137" t="s">
        <v>1613</v>
      </c>
      <c r="F205" s="138" t="s">
        <v>1614</v>
      </c>
      <c r="G205" s="139" t="s">
        <v>1520</v>
      </c>
      <c r="H205" s="140">
        <v>38.508000000000003</v>
      </c>
      <c r="I205" s="141"/>
      <c r="J205" s="142">
        <f>ROUND(I205*H205,2)</f>
        <v>0</v>
      </c>
      <c r="K205" s="138" t="s">
        <v>3585</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4991</v>
      </c>
    </row>
    <row r="206" spans="2:65" s="12" customFormat="1">
      <c r="B206" s="170"/>
      <c r="D206" s="149" t="s">
        <v>1489</v>
      </c>
      <c r="E206" s="171" t="s">
        <v>1</v>
      </c>
      <c r="F206" s="172" t="s">
        <v>3965</v>
      </c>
      <c r="H206" s="171" t="s">
        <v>1</v>
      </c>
      <c r="I206" s="173"/>
      <c r="L206" s="170"/>
      <c r="M206" s="174"/>
      <c r="T206" s="175"/>
      <c r="AT206" s="171" t="s">
        <v>1489</v>
      </c>
      <c r="AU206" s="171" t="s">
        <v>90</v>
      </c>
      <c r="AV206" s="12" t="s">
        <v>88</v>
      </c>
      <c r="AW206" s="12" t="s">
        <v>36</v>
      </c>
      <c r="AX206" s="12" t="s">
        <v>81</v>
      </c>
      <c r="AY206" s="171" t="s">
        <v>299</v>
      </c>
    </row>
    <row r="207" spans="2:65" s="13" customFormat="1">
      <c r="B207" s="176"/>
      <c r="D207" s="149" t="s">
        <v>1489</v>
      </c>
      <c r="E207" s="177" t="s">
        <v>1</v>
      </c>
      <c r="F207" s="178" t="s">
        <v>4988</v>
      </c>
      <c r="H207" s="179">
        <v>37.372</v>
      </c>
      <c r="I207" s="180"/>
      <c r="L207" s="176"/>
      <c r="M207" s="181"/>
      <c r="T207" s="182"/>
      <c r="AT207" s="177" t="s">
        <v>1489</v>
      </c>
      <c r="AU207" s="177" t="s">
        <v>90</v>
      </c>
      <c r="AV207" s="13" t="s">
        <v>90</v>
      </c>
      <c r="AW207" s="13" t="s">
        <v>36</v>
      </c>
      <c r="AX207" s="13" t="s">
        <v>81</v>
      </c>
      <c r="AY207" s="177" t="s">
        <v>299</v>
      </c>
    </row>
    <row r="208" spans="2:65" s="15" customFormat="1">
      <c r="B208" s="190"/>
      <c r="D208" s="149" t="s">
        <v>1489</v>
      </c>
      <c r="E208" s="191" t="s">
        <v>1</v>
      </c>
      <c r="F208" s="192" t="s">
        <v>1549</v>
      </c>
      <c r="H208" s="193">
        <v>37.372</v>
      </c>
      <c r="I208" s="194"/>
      <c r="L208" s="190"/>
      <c r="M208" s="195"/>
      <c r="T208" s="196"/>
      <c r="AT208" s="191" t="s">
        <v>1489</v>
      </c>
      <c r="AU208" s="191" t="s">
        <v>90</v>
      </c>
      <c r="AV208" s="15" t="s">
        <v>298</v>
      </c>
      <c r="AW208" s="15" t="s">
        <v>36</v>
      </c>
      <c r="AX208" s="15" t="s">
        <v>81</v>
      </c>
      <c r="AY208" s="191" t="s">
        <v>299</v>
      </c>
    </row>
    <row r="209" spans="2:65" s="12" customFormat="1" ht="20.399999999999999">
      <c r="B209" s="170"/>
      <c r="D209" s="149" t="s">
        <v>1489</v>
      </c>
      <c r="E209" s="171" t="s">
        <v>1</v>
      </c>
      <c r="F209" s="172" t="s">
        <v>3972</v>
      </c>
      <c r="H209" s="171" t="s">
        <v>1</v>
      </c>
      <c r="I209" s="173"/>
      <c r="L209" s="170"/>
      <c r="M209" s="174"/>
      <c r="T209" s="175"/>
      <c r="AT209" s="171" t="s">
        <v>1489</v>
      </c>
      <c r="AU209" s="171" t="s">
        <v>90</v>
      </c>
      <c r="AV209" s="12" t="s">
        <v>88</v>
      </c>
      <c r="AW209" s="12" t="s">
        <v>36</v>
      </c>
      <c r="AX209" s="12" t="s">
        <v>81</v>
      </c>
      <c r="AY209" s="171" t="s">
        <v>299</v>
      </c>
    </row>
    <row r="210" spans="2:65" s="13" customFormat="1">
      <c r="B210" s="176"/>
      <c r="D210" s="149" t="s">
        <v>1489</v>
      </c>
      <c r="E210" s="177" t="s">
        <v>1</v>
      </c>
      <c r="F210" s="178" t="s">
        <v>4992</v>
      </c>
      <c r="H210" s="179">
        <v>19.254000000000001</v>
      </c>
      <c r="I210" s="180"/>
      <c r="L210" s="176"/>
      <c r="M210" s="181"/>
      <c r="T210" s="182"/>
      <c r="AT210" s="177" t="s">
        <v>1489</v>
      </c>
      <c r="AU210" s="177" t="s">
        <v>90</v>
      </c>
      <c r="AV210" s="13" t="s">
        <v>90</v>
      </c>
      <c r="AW210" s="13" t="s">
        <v>36</v>
      </c>
      <c r="AX210" s="13" t="s">
        <v>81</v>
      </c>
      <c r="AY210" s="177" t="s">
        <v>299</v>
      </c>
    </row>
    <row r="211" spans="2:65" s="15" customFormat="1">
      <c r="B211" s="190"/>
      <c r="D211" s="149" t="s">
        <v>1489</v>
      </c>
      <c r="E211" s="191" t="s">
        <v>1</v>
      </c>
      <c r="F211" s="192" t="s">
        <v>1549</v>
      </c>
      <c r="H211" s="193">
        <v>19.254000000000001</v>
      </c>
      <c r="I211" s="194"/>
      <c r="L211" s="190"/>
      <c r="M211" s="195"/>
      <c r="T211" s="196"/>
      <c r="AT211" s="191" t="s">
        <v>1489</v>
      </c>
      <c r="AU211" s="191" t="s">
        <v>90</v>
      </c>
      <c r="AV211" s="15" t="s">
        <v>298</v>
      </c>
      <c r="AW211" s="15" t="s">
        <v>36</v>
      </c>
      <c r="AX211" s="15" t="s">
        <v>81</v>
      </c>
      <c r="AY211" s="191" t="s">
        <v>299</v>
      </c>
    </row>
    <row r="212" spans="2:65" s="12" customFormat="1">
      <c r="B212" s="170"/>
      <c r="D212" s="149" t="s">
        <v>1489</v>
      </c>
      <c r="E212" s="171" t="s">
        <v>1</v>
      </c>
      <c r="F212" s="172" t="s">
        <v>3969</v>
      </c>
      <c r="H212" s="171" t="s">
        <v>1</v>
      </c>
      <c r="I212" s="173"/>
      <c r="L212" s="170"/>
      <c r="M212" s="174"/>
      <c r="T212" s="175"/>
      <c r="AT212" s="171" t="s">
        <v>1489</v>
      </c>
      <c r="AU212" s="171" t="s">
        <v>90</v>
      </c>
      <c r="AV212" s="12" t="s">
        <v>88</v>
      </c>
      <c r="AW212" s="12" t="s">
        <v>36</v>
      </c>
      <c r="AX212" s="12" t="s">
        <v>81</v>
      </c>
      <c r="AY212" s="171" t="s">
        <v>299</v>
      </c>
    </row>
    <row r="213" spans="2:65" s="13" customFormat="1">
      <c r="B213" s="176"/>
      <c r="D213" s="149" t="s">
        <v>1489</v>
      </c>
      <c r="E213" s="177" t="s">
        <v>1</v>
      </c>
      <c r="F213" s="178" t="s">
        <v>4993</v>
      </c>
      <c r="H213" s="179">
        <v>38.508000000000003</v>
      </c>
      <c r="I213" s="180"/>
      <c r="L213" s="176"/>
      <c r="M213" s="181"/>
      <c r="T213" s="182"/>
      <c r="AT213" s="177" t="s">
        <v>1489</v>
      </c>
      <c r="AU213" s="177" t="s">
        <v>90</v>
      </c>
      <c r="AV213" s="13" t="s">
        <v>90</v>
      </c>
      <c r="AW213" s="13" t="s">
        <v>36</v>
      </c>
      <c r="AX213" s="13" t="s">
        <v>81</v>
      </c>
      <c r="AY213" s="177" t="s">
        <v>299</v>
      </c>
    </row>
    <row r="214" spans="2:65" s="15" customFormat="1">
      <c r="B214" s="190"/>
      <c r="D214" s="149" t="s">
        <v>1489</v>
      </c>
      <c r="E214" s="191" t="s">
        <v>1</v>
      </c>
      <c r="F214" s="192" t="s">
        <v>1549</v>
      </c>
      <c r="H214" s="193">
        <v>38.508000000000003</v>
      </c>
      <c r="I214" s="194"/>
      <c r="L214" s="190"/>
      <c r="M214" s="195"/>
      <c r="T214" s="196"/>
      <c r="AT214" s="191" t="s">
        <v>1489</v>
      </c>
      <c r="AU214" s="191" t="s">
        <v>90</v>
      </c>
      <c r="AV214" s="15" t="s">
        <v>298</v>
      </c>
      <c r="AW214" s="15" t="s">
        <v>36</v>
      </c>
      <c r="AX214" s="15" t="s">
        <v>88</v>
      </c>
      <c r="AY214" s="191" t="s">
        <v>299</v>
      </c>
    </row>
    <row r="215" spans="2:65" s="1" customFormat="1" ht="37.950000000000003" customHeight="1">
      <c r="B215" s="32"/>
      <c r="C215" s="136" t="s">
        <v>362</v>
      </c>
      <c r="D215" s="136" t="s">
        <v>302</v>
      </c>
      <c r="E215" s="137" t="s">
        <v>3395</v>
      </c>
      <c r="F215" s="138" t="s">
        <v>3396</v>
      </c>
      <c r="G215" s="139" t="s">
        <v>1520</v>
      </c>
      <c r="H215" s="140">
        <v>9.0609999999999999</v>
      </c>
      <c r="I215" s="141"/>
      <c r="J215" s="142">
        <f>ROUND(I215*H215,2)</f>
        <v>0</v>
      </c>
      <c r="K215" s="138" t="s">
        <v>3585</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4994</v>
      </c>
    </row>
    <row r="216" spans="2:65" s="12" customFormat="1">
      <c r="B216" s="170"/>
      <c r="D216" s="149" t="s">
        <v>1489</v>
      </c>
      <c r="E216" s="171" t="s">
        <v>1</v>
      </c>
      <c r="F216" s="172" t="s">
        <v>3976</v>
      </c>
      <c r="H216" s="171" t="s">
        <v>1</v>
      </c>
      <c r="I216" s="173"/>
      <c r="L216" s="170"/>
      <c r="M216" s="174"/>
      <c r="T216" s="175"/>
      <c r="AT216" s="171" t="s">
        <v>1489</v>
      </c>
      <c r="AU216" s="171" t="s">
        <v>90</v>
      </c>
      <c r="AV216" s="12" t="s">
        <v>88</v>
      </c>
      <c r="AW216" s="12" t="s">
        <v>36</v>
      </c>
      <c r="AX216" s="12" t="s">
        <v>81</v>
      </c>
      <c r="AY216" s="171" t="s">
        <v>299</v>
      </c>
    </row>
    <row r="217" spans="2:65" s="13" customFormat="1">
      <c r="B217" s="176"/>
      <c r="D217" s="149" t="s">
        <v>1489</v>
      </c>
      <c r="E217" s="177" t="s">
        <v>1</v>
      </c>
      <c r="F217" s="178" t="s">
        <v>4995</v>
      </c>
      <c r="H217" s="179">
        <v>18.122</v>
      </c>
      <c r="I217" s="180"/>
      <c r="L217" s="176"/>
      <c r="M217" s="181"/>
      <c r="T217" s="182"/>
      <c r="AT217" s="177" t="s">
        <v>1489</v>
      </c>
      <c r="AU217" s="177" t="s">
        <v>90</v>
      </c>
      <c r="AV217" s="13" t="s">
        <v>90</v>
      </c>
      <c r="AW217" s="13" t="s">
        <v>36</v>
      </c>
      <c r="AX217" s="13" t="s">
        <v>81</v>
      </c>
      <c r="AY217" s="177" t="s">
        <v>299</v>
      </c>
    </row>
    <row r="218" spans="2:65" s="12" customFormat="1">
      <c r="B218" s="170"/>
      <c r="D218" s="149" t="s">
        <v>1489</v>
      </c>
      <c r="E218" s="171" t="s">
        <v>1</v>
      </c>
      <c r="F218" s="172" t="s">
        <v>3978</v>
      </c>
      <c r="H218" s="171" t="s">
        <v>1</v>
      </c>
      <c r="I218" s="173"/>
      <c r="L218" s="170"/>
      <c r="M218" s="174"/>
      <c r="T218" s="175"/>
      <c r="AT218" s="171" t="s">
        <v>1489</v>
      </c>
      <c r="AU218" s="171" t="s">
        <v>90</v>
      </c>
      <c r="AV218" s="12" t="s">
        <v>88</v>
      </c>
      <c r="AW218" s="12" t="s">
        <v>36</v>
      </c>
      <c r="AX218" s="12" t="s">
        <v>81</v>
      </c>
      <c r="AY218" s="171" t="s">
        <v>299</v>
      </c>
    </row>
    <row r="219" spans="2:65" s="13" customFormat="1">
      <c r="B219" s="176"/>
      <c r="D219" s="149" t="s">
        <v>1489</v>
      </c>
      <c r="E219" s="177" t="s">
        <v>1</v>
      </c>
      <c r="F219" s="178" t="s">
        <v>4996</v>
      </c>
      <c r="H219" s="179">
        <v>-9.0609999999999999</v>
      </c>
      <c r="I219" s="180"/>
      <c r="L219" s="176"/>
      <c r="M219" s="181"/>
      <c r="T219" s="182"/>
      <c r="AT219" s="177" t="s">
        <v>1489</v>
      </c>
      <c r="AU219" s="177" t="s">
        <v>90</v>
      </c>
      <c r="AV219" s="13" t="s">
        <v>90</v>
      </c>
      <c r="AW219" s="13" t="s">
        <v>36</v>
      </c>
      <c r="AX219" s="13" t="s">
        <v>81</v>
      </c>
      <c r="AY219" s="177" t="s">
        <v>299</v>
      </c>
    </row>
    <row r="220" spans="2:65" s="14" customFormat="1">
      <c r="B220" s="183"/>
      <c r="D220" s="149" t="s">
        <v>1489</v>
      </c>
      <c r="E220" s="184" t="s">
        <v>1</v>
      </c>
      <c r="F220" s="185" t="s">
        <v>1496</v>
      </c>
      <c r="H220" s="186">
        <v>9.0609999999999999</v>
      </c>
      <c r="I220" s="187"/>
      <c r="L220" s="183"/>
      <c r="M220" s="188"/>
      <c r="T220" s="189"/>
      <c r="AT220" s="184" t="s">
        <v>1489</v>
      </c>
      <c r="AU220" s="184" t="s">
        <v>90</v>
      </c>
      <c r="AV220" s="14" t="s">
        <v>318</v>
      </c>
      <c r="AW220" s="14" t="s">
        <v>36</v>
      </c>
      <c r="AX220" s="14" t="s">
        <v>88</v>
      </c>
      <c r="AY220" s="184" t="s">
        <v>299</v>
      </c>
    </row>
    <row r="221" spans="2:65" s="1" customFormat="1" ht="37.950000000000003" customHeight="1">
      <c r="B221" s="32"/>
      <c r="C221" s="136" t="s">
        <v>367</v>
      </c>
      <c r="D221" s="136" t="s">
        <v>302</v>
      </c>
      <c r="E221" s="137" t="s">
        <v>3399</v>
      </c>
      <c r="F221" s="138" t="s">
        <v>3400</v>
      </c>
      <c r="G221" s="139" t="s">
        <v>1520</v>
      </c>
      <c r="H221" s="140">
        <v>63.427</v>
      </c>
      <c r="I221" s="141"/>
      <c r="J221" s="142">
        <f>ROUND(I221*H221,2)</f>
        <v>0</v>
      </c>
      <c r="K221" s="138" t="s">
        <v>3585</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4997</v>
      </c>
    </row>
    <row r="222" spans="2:65" s="12" customFormat="1">
      <c r="B222" s="170"/>
      <c r="D222" s="149" t="s">
        <v>1489</v>
      </c>
      <c r="E222" s="171" t="s">
        <v>1</v>
      </c>
      <c r="F222" s="172" t="s">
        <v>3981</v>
      </c>
      <c r="H222" s="171" t="s">
        <v>1</v>
      </c>
      <c r="I222" s="173"/>
      <c r="L222" s="170"/>
      <c r="M222" s="174"/>
      <c r="T222" s="175"/>
      <c r="AT222" s="171" t="s">
        <v>1489</v>
      </c>
      <c r="AU222" s="171" t="s">
        <v>90</v>
      </c>
      <c r="AV222" s="12" t="s">
        <v>88</v>
      </c>
      <c r="AW222" s="12" t="s">
        <v>36</v>
      </c>
      <c r="AX222" s="12" t="s">
        <v>81</v>
      </c>
      <c r="AY222" s="171" t="s">
        <v>299</v>
      </c>
    </row>
    <row r="223" spans="2:65" s="13" customFormat="1">
      <c r="B223" s="176"/>
      <c r="D223" s="149" t="s">
        <v>1489</v>
      </c>
      <c r="E223" s="177" t="s">
        <v>1</v>
      </c>
      <c r="F223" s="178" t="s">
        <v>4998</v>
      </c>
      <c r="H223" s="179">
        <v>63.427</v>
      </c>
      <c r="I223" s="180"/>
      <c r="L223" s="176"/>
      <c r="M223" s="181"/>
      <c r="T223" s="182"/>
      <c r="AT223" s="177" t="s">
        <v>1489</v>
      </c>
      <c r="AU223" s="177" t="s">
        <v>90</v>
      </c>
      <c r="AV223" s="13" t="s">
        <v>90</v>
      </c>
      <c r="AW223" s="13" t="s">
        <v>36</v>
      </c>
      <c r="AX223" s="13" t="s">
        <v>81</v>
      </c>
      <c r="AY223" s="177" t="s">
        <v>299</v>
      </c>
    </row>
    <row r="224" spans="2:65" s="14" customFormat="1">
      <c r="B224" s="183"/>
      <c r="D224" s="149" t="s">
        <v>1489</v>
      </c>
      <c r="E224" s="184" t="s">
        <v>1</v>
      </c>
      <c r="F224" s="185" t="s">
        <v>1496</v>
      </c>
      <c r="H224" s="186">
        <v>63.427</v>
      </c>
      <c r="I224" s="187"/>
      <c r="L224" s="183"/>
      <c r="M224" s="188"/>
      <c r="T224" s="189"/>
      <c r="AT224" s="184" t="s">
        <v>1489</v>
      </c>
      <c r="AU224" s="184" t="s">
        <v>90</v>
      </c>
      <c r="AV224" s="14" t="s">
        <v>318</v>
      </c>
      <c r="AW224" s="14" t="s">
        <v>36</v>
      </c>
      <c r="AX224" s="14" t="s">
        <v>88</v>
      </c>
      <c r="AY224" s="184" t="s">
        <v>299</v>
      </c>
    </row>
    <row r="225" spans="2:65" s="1" customFormat="1" ht="37.950000000000003" customHeight="1">
      <c r="B225" s="32"/>
      <c r="C225" s="136" t="s">
        <v>372</v>
      </c>
      <c r="D225" s="136" t="s">
        <v>302</v>
      </c>
      <c r="E225" s="137" t="s">
        <v>1618</v>
      </c>
      <c r="F225" s="138" t="s">
        <v>1619</v>
      </c>
      <c r="G225" s="139" t="s">
        <v>1520</v>
      </c>
      <c r="H225" s="140">
        <v>19.254000000000001</v>
      </c>
      <c r="I225" s="141"/>
      <c r="J225" s="142">
        <f>ROUND(I225*H225,2)</f>
        <v>0</v>
      </c>
      <c r="K225" s="138" t="s">
        <v>3585</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4999</v>
      </c>
    </row>
    <row r="226" spans="2:65" s="12" customFormat="1">
      <c r="B226" s="170"/>
      <c r="D226" s="149" t="s">
        <v>1489</v>
      </c>
      <c r="E226" s="171" t="s">
        <v>1</v>
      </c>
      <c r="F226" s="172" t="s">
        <v>3984</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5000</v>
      </c>
      <c r="H227" s="179">
        <v>38.508000000000003</v>
      </c>
      <c r="I227" s="180"/>
      <c r="L227" s="176"/>
      <c r="M227" s="181"/>
      <c r="T227" s="182"/>
      <c r="AT227" s="177" t="s">
        <v>1489</v>
      </c>
      <c r="AU227" s="177" t="s">
        <v>90</v>
      </c>
      <c r="AV227" s="13" t="s">
        <v>90</v>
      </c>
      <c r="AW227" s="13" t="s">
        <v>36</v>
      </c>
      <c r="AX227" s="13" t="s">
        <v>81</v>
      </c>
      <c r="AY227" s="177" t="s">
        <v>299</v>
      </c>
    </row>
    <row r="228" spans="2:65" s="12" customFormat="1">
      <c r="B228" s="170"/>
      <c r="D228" s="149" t="s">
        <v>1489</v>
      </c>
      <c r="E228" s="171" t="s">
        <v>1</v>
      </c>
      <c r="F228" s="172" t="s">
        <v>3978</v>
      </c>
      <c r="H228" s="171" t="s">
        <v>1</v>
      </c>
      <c r="I228" s="173"/>
      <c r="L228" s="170"/>
      <c r="M228" s="174"/>
      <c r="T228" s="175"/>
      <c r="AT228" s="171" t="s">
        <v>1489</v>
      </c>
      <c r="AU228" s="171" t="s">
        <v>90</v>
      </c>
      <c r="AV228" s="12" t="s">
        <v>88</v>
      </c>
      <c r="AW228" s="12" t="s">
        <v>36</v>
      </c>
      <c r="AX228" s="12" t="s">
        <v>81</v>
      </c>
      <c r="AY228" s="171" t="s">
        <v>299</v>
      </c>
    </row>
    <row r="229" spans="2:65" s="13" customFormat="1">
      <c r="B229" s="176"/>
      <c r="D229" s="149" t="s">
        <v>1489</v>
      </c>
      <c r="E229" s="177" t="s">
        <v>1</v>
      </c>
      <c r="F229" s="178" t="s">
        <v>5001</v>
      </c>
      <c r="H229" s="179">
        <v>-19.254000000000001</v>
      </c>
      <c r="I229" s="180"/>
      <c r="L229" s="176"/>
      <c r="M229" s="181"/>
      <c r="T229" s="182"/>
      <c r="AT229" s="177" t="s">
        <v>1489</v>
      </c>
      <c r="AU229" s="177" t="s">
        <v>90</v>
      </c>
      <c r="AV229" s="13" t="s">
        <v>90</v>
      </c>
      <c r="AW229" s="13" t="s">
        <v>36</v>
      </c>
      <c r="AX229" s="13" t="s">
        <v>81</v>
      </c>
      <c r="AY229" s="177" t="s">
        <v>299</v>
      </c>
    </row>
    <row r="230" spans="2:65" s="14" customFormat="1">
      <c r="B230" s="183"/>
      <c r="D230" s="149" t="s">
        <v>1489</v>
      </c>
      <c r="E230" s="184" t="s">
        <v>1</v>
      </c>
      <c r="F230" s="185" t="s">
        <v>1496</v>
      </c>
      <c r="H230" s="186">
        <v>19.254000000000001</v>
      </c>
      <c r="I230" s="187"/>
      <c r="L230" s="183"/>
      <c r="M230" s="188"/>
      <c r="T230" s="189"/>
      <c r="AT230" s="184" t="s">
        <v>1489</v>
      </c>
      <c r="AU230" s="184" t="s">
        <v>90</v>
      </c>
      <c r="AV230" s="14" t="s">
        <v>318</v>
      </c>
      <c r="AW230" s="14" t="s">
        <v>36</v>
      </c>
      <c r="AX230" s="14" t="s">
        <v>88</v>
      </c>
      <c r="AY230" s="184" t="s">
        <v>299</v>
      </c>
    </row>
    <row r="231" spans="2:65" s="1" customFormat="1" ht="37.950000000000003" customHeight="1">
      <c r="B231" s="32"/>
      <c r="C231" s="136" t="s">
        <v>378</v>
      </c>
      <c r="D231" s="136" t="s">
        <v>302</v>
      </c>
      <c r="E231" s="137" t="s">
        <v>1622</v>
      </c>
      <c r="F231" s="138" t="s">
        <v>1623</v>
      </c>
      <c r="G231" s="139" t="s">
        <v>1520</v>
      </c>
      <c r="H231" s="140">
        <v>134.77799999999999</v>
      </c>
      <c r="I231" s="141"/>
      <c r="J231" s="142">
        <f>ROUND(I231*H231,2)</f>
        <v>0</v>
      </c>
      <c r="K231" s="138" t="s">
        <v>3585</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5002</v>
      </c>
    </row>
    <row r="232" spans="2:65" s="12" customFormat="1">
      <c r="B232" s="170"/>
      <c r="D232" s="149" t="s">
        <v>1489</v>
      </c>
      <c r="E232" s="171" t="s">
        <v>1</v>
      </c>
      <c r="F232" s="172" t="s">
        <v>3981</v>
      </c>
      <c r="H232" s="171" t="s">
        <v>1</v>
      </c>
      <c r="I232" s="173"/>
      <c r="L232" s="170"/>
      <c r="M232" s="174"/>
      <c r="T232" s="175"/>
      <c r="AT232" s="171" t="s">
        <v>1489</v>
      </c>
      <c r="AU232" s="171" t="s">
        <v>90</v>
      </c>
      <c r="AV232" s="12" t="s">
        <v>88</v>
      </c>
      <c r="AW232" s="12" t="s">
        <v>36</v>
      </c>
      <c r="AX232" s="12" t="s">
        <v>81</v>
      </c>
      <c r="AY232" s="171" t="s">
        <v>299</v>
      </c>
    </row>
    <row r="233" spans="2:65" s="13" customFormat="1">
      <c r="B233" s="176"/>
      <c r="D233" s="149" t="s">
        <v>1489</v>
      </c>
      <c r="E233" s="177" t="s">
        <v>1</v>
      </c>
      <c r="F233" s="178" t="s">
        <v>5003</v>
      </c>
      <c r="H233" s="179">
        <v>134.77799999999999</v>
      </c>
      <c r="I233" s="180"/>
      <c r="L233" s="176"/>
      <c r="M233" s="181"/>
      <c r="T233" s="182"/>
      <c r="AT233" s="177" t="s">
        <v>1489</v>
      </c>
      <c r="AU233" s="177" t="s">
        <v>90</v>
      </c>
      <c r="AV233" s="13" t="s">
        <v>90</v>
      </c>
      <c r="AW233" s="13" t="s">
        <v>36</v>
      </c>
      <c r="AX233" s="13" t="s">
        <v>81</v>
      </c>
      <c r="AY233" s="177" t="s">
        <v>299</v>
      </c>
    </row>
    <row r="234" spans="2:65" s="14" customFormat="1">
      <c r="B234" s="183"/>
      <c r="D234" s="149" t="s">
        <v>1489</v>
      </c>
      <c r="E234" s="184" t="s">
        <v>1</v>
      </c>
      <c r="F234" s="185" t="s">
        <v>1496</v>
      </c>
      <c r="H234" s="186">
        <v>134.77799999999999</v>
      </c>
      <c r="I234" s="187"/>
      <c r="L234" s="183"/>
      <c r="M234" s="188"/>
      <c r="T234" s="189"/>
      <c r="AT234" s="184" t="s">
        <v>1489</v>
      </c>
      <c r="AU234" s="184" t="s">
        <v>90</v>
      </c>
      <c r="AV234" s="14" t="s">
        <v>318</v>
      </c>
      <c r="AW234" s="14" t="s">
        <v>36</v>
      </c>
      <c r="AX234" s="14" t="s">
        <v>88</v>
      </c>
      <c r="AY234" s="184" t="s">
        <v>299</v>
      </c>
    </row>
    <row r="235" spans="2:65" s="1" customFormat="1" ht="24.15" customHeight="1">
      <c r="B235" s="32"/>
      <c r="C235" s="136" t="s">
        <v>384</v>
      </c>
      <c r="D235" s="136" t="s">
        <v>302</v>
      </c>
      <c r="E235" s="137" t="s">
        <v>1626</v>
      </c>
      <c r="F235" s="138" t="s">
        <v>1627</v>
      </c>
      <c r="G235" s="139" t="s">
        <v>1520</v>
      </c>
      <c r="H235" s="140">
        <v>9.0609999999999999</v>
      </c>
      <c r="I235" s="141"/>
      <c r="J235" s="142">
        <f>ROUND(I235*H235,2)</f>
        <v>0</v>
      </c>
      <c r="K235" s="138" t="s">
        <v>3585</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5004</v>
      </c>
    </row>
    <row r="236" spans="2:65" s="12" customFormat="1">
      <c r="B236" s="170"/>
      <c r="D236" s="149" t="s">
        <v>1489</v>
      </c>
      <c r="E236" s="171" t="s">
        <v>1</v>
      </c>
      <c r="F236" s="172" t="s">
        <v>3619</v>
      </c>
      <c r="H236" s="171" t="s">
        <v>1</v>
      </c>
      <c r="I236" s="173"/>
      <c r="L236" s="170"/>
      <c r="M236" s="174"/>
      <c r="T236" s="175"/>
      <c r="AT236" s="171" t="s">
        <v>1489</v>
      </c>
      <c r="AU236" s="171" t="s">
        <v>90</v>
      </c>
      <c r="AV236" s="12" t="s">
        <v>88</v>
      </c>
      <c r="AW236" s="12" t="s">
        <v>36</v>
      </c>
      <c r="AX236" s="12" t="s">
        <v>81</v>
      </c>
      <c r="AY236" s="171" t="s">
        <v>299</v>
      </c>
    </row>
    <row r="237" spans="2:65" s="13" customFormat="1">
      <c r="B237" s="176"/>
      <c r="D237" s="149" t="s">
        <v>1489</v>
      </c>
      <c r="E237" s="177" t="s">
        <v>1</v>
      </c>
      <c r="F237" s="178" t="s">
        <v>5005</v>
      </c>
      <c r="H237" s="179">
        <v>9.0609999999999999</v>
      </c>
      <c r="I237" s="180"/>
      <c r="L237" s="176"/>
      <c r="M237" s="181"/>
      <c r="T237" s="182"/>
      <c r="AT237" s="177" t="s">
        <v>1489</v>
      </c>
      <c r="AU237" s="177" t="s">
        <v>90</v>
      </c>
      <c r="AV237" s="13" t="s">
        <v>90</v>
      </c>
      <c r="AW237" s="13" t="s">
        <v>36</v>
      </c>
      <c r="AX237" s="13" t="s">
        <v>81</v>
      </c>
      <c r="AY237" s="177" t="s">
        <v>299</v>
      </c>
    </row>
    <row r="238" spans="2:65" s="14" customFormat="1">
      <c r="B238" s="183"/>
      <c r="D238" s="149" t="s">
        <v>1489</v>
      </c>
      <c r="E238" s="184" t="s">
        <v>1</v>
      </c>
      <c r="F238" s="185" t="s">
        <v>1496</v>
      </c>
      <c r="H238" s="186">
        <v>9.0609999999999999</v>
      </c>
      <c r="I238" s="187"/>
      <c r="L238" s="183"/>
      <c r="M238" s="188"/>
      <c r="T238" s="189"/>
      <c r="AT238" s="184" t="s">
        <v>1489</v>
      </c>
      <c r="AU238" s="184" t="s">
        <v>90</v>
      </c>
      <c r="AV238" s="14" t="s">
        <v>318</v>
      </c>
      <c r="AW238" s="14" t="s">
        <v>36</v>
      </c>
      <c r="AX238" s="14" t="s">
        <v>88</v>
      </c>
      <c r="AY238" s="184" t="s">
        <v>299</v>
      </c>
    </row>
    <row r="239" spans="2:65" s="1" customFormat="1" ht="24.15" customHeight="1">
      <c r="B239" s="32"/>
      <c r="C239" s="136" t="s">
        <v>389</v>
      </c>
      <c r="D239" s="136" t="s">
        <v>302</v>
      </c>
      <c r="E239" s="137" t="s">
        <v>1630</v>
      </c>
      <c r="F239" s="138" t="s">
        <v>1631</v>
      </c>
      <c r="G239" s="139" t="s">
        <v>1520</v>
      </c>
      <c r="H239" s="140">
        <v>19.254000000000001</v>
      </c>
      <c r="I239" s="141"/>
      <c r="J239" s="142">
        <f>ROUND(I239*H239,2)</f>
        <v>0</v>
      </c>
      <c r="K239" s="138" t="s">
        <v>3585</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5006</v>
      </c>
    </row>
    <row r="240" spans="2:65" s="12" customFormat="1">
      <c r="B240" s="170"/>
      <c r="D240" s="149" t="s">
        <v>1489</v>
      </c>
      <c r="E240" s="171" t="s">
        <v>1</v>
      </c>
      <c r="F240" s="172" t="s">
        <v>3619</v>
      </c>
      <c r="H240" s="171" t="s">
        <v>1</v>
      </c>
      <c r="I240" s="173"/>
      <c r="L240" s="170"/>
      <c r="M240" s="174"/>
      <c r="T240" s="175"/>
      <c r="AT240" s="171" t="s">
        <v>1489</v>
      </c>
      <c r="AU240" s="171" t="s">
        <v>90</v>
      </c>
      <c r="AV240" s="12" t="s">
        <v>88</v>
      </c>
      <c r="AW240" s="12" t="s">
        <v>36</v>
      </c>
      <c r="AX240" s="12" t="s">
        <v>81</v>
      </c>
      <c r="AY240" s="171" t="s">
        <v>299</v>
      </c>
    </row>
    <row r="241" spans="2:65" s="13" customFormat="1">
      <c r="B241" s="176"/>
      <c r="D241" s="149" t="s">
        <v>1489</v>
      </c>
      <c r="E241" s="177" t="s">
        <v>1</v>
      </c>
      <c r="F241" s="178" t="s">
        <v>5007</v>
      </c>
      <c r="H241" s="179">
        <v>19.254000000000001</v>
      </c>
      <c r="I241" s="180"/>
      <c r="L241" s="176"/>
      <c r="M241" s="181"/>
      <c r="T241" s="182"/>
      <c r="AT241" s="177" t="s">
        <v>1489</v>
      </c>
      <c r="AU241" s="177" t="s">
        <v>90</v>
      </c>
      <c r="AV241" s="13" t="s">
        <v>90</v>
      </c>
      <c r="AW241" s="13" t="s">
        <v>36</v>
      </c>
      <c r="AX241" s="13" t="s">
        <v>81</v>
      </c>
      <c r="AY241" s="177" t="s">
        <v>299</v>
      </c>
    </row>
    <row r="242" spans="2:65" s="14" customFormat="1">
      <c r="B242" s="183"/>
      <c r="D242" s="149" t="s">
        <v>1489</v>
      </c>
      <c r="E242" s="184" t="s">
        <v>1</v>
      </c>
      <c r="F242" s="185" t="s">
        <v>1496</v>
      </c>
      <c r="H242" s="186">
        <v>19.254000000000001</v>
      </c>
      <c r="I242" s="187"/>
      <c r="L242" s="183"/>
      <c r="M242" s="188"/>
      <c r="T242" s="189"/>
      <c r="AT242" s="184" t="s">
        <v>1489</v>
      </c>
      <c r="AU242" s="184" t="s">
        <v>90</v>
      </c>
      <c r="AV242" s="14" t="s">
        <v>318</v>
      </c>
      <c r="AW242" s="14" t="s">
        <v>36</v>
      </c>
      <c r="AX242" s="14" t="s">
        <v>88</v>
      </c>
      <c r="AY242" s="184" t="s">
        <v>299</v>
      </c>
    </row>
    <row r="243" spans="2:65" s="1" customFormat="1" ht="33" customHeight="1">
      <c r="B243" s="32"/>
      <c r="C243" s="136" t="s">
        <v>394</v>
      </c>
      <c r="D243" s="136" t="s">
        <v>302</v>
      </c>
      <c r="E243" s="137" t="s">
        <v>1634</v>
      </c>
      <c r="F243" s="138" t="s">
        <v>1635</v>
      </c>
      <c r="G243" s="139" t="s">
        <v>1636</v>
      </c>
      <c r="H243" s="140">
        <v>48.136000000000003</v>
      </c>
      <c r="I243" s="141"/>
      <c r="J243" s="142">
        <f>ROUND(I243*H243,2)</f>
        <v>0</v>
      </c>
      <c r="K243" s="138" t="s">
        <v>3585</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5008</v>
      </c>
    </row>
    <row r="244" spans="2:65" s="12" customFormat="1">
      <c r="B244" s="170"/>
      <c r="D244" s="149" t="s">
        <v>1489</v>
      </c>
      <c r="E244" s="171" t="s">
        <v>1</v>
      </c>
      <c r="F244" s="172" t="s">
        <v>3994</v>
      </c>
      <c r="H244" s="171" t="s">
        <v>1</v>
      </c>
      <c r="I244" s="173"/>
      <c r="L244" s="170"/>
      <c r="M244" s="174"/>
      <c r="T244" s="175"/>
      <c r="AT244" s="171" t="s">
        <v>1489</v>
      </c>
      <c r="AU244" s="171" t="s">
        <v>90</v>
      </c>
      <c r="AV244" s="12" t="s">
        <v>88</v>
      </c>
      <c r="AW244" s="12" t="s">
        <v>36</v>
      </c>
      <c r="AX244" s="12" t="s">
        <v>81</v>
      </c>
      <c r="AY244" s="171" t="s">
        <v>299</v>
      </c>
    </row>
    <row r="245" spans="2:65" s="13" customFormat="1">
      <c r="B245" s="176"/>
      <c r="D245" s="149" t="s">
        <v>1489</v>
      </c>
      <c r="E245" s="177" t="s">
        <v>1</v>
      </c>
      <c r="F245" s="178" t="s">
        <v>5009</v>
      </c>
      <c r="H245" s="179">
        <v>9.0609999999999999</v>
      </c>
      <c r="I245" s="180"/>
      <c r="L245" s="176"/>
      <c r="M245" s="181"/>
      <c r="T245" s="182"/>
      <c r="AT245" s="177" t="s">
        <v>1489</v>
      </c>
      <c r="AU245" s="177" t="s">
        <v>90</v>
      </c>
      <c r="AV245" s="13" t="s">
        <v>90</v>
      </c>
      <c r="AW245" s="13" t="s">
        <v>36</v>
      </c>
      <c r="AX245" s="13" t="s">
        <v>81</v>
      </c>
      <c r="AY245" s="177" t="s">
        <v>299</v>
      </c>
    </row>
    <row r="246" spans="2:65" s="13" customFormat="1">
      <c r="B246" s="176"/>
      <c r="D246" s="149" t="s">
        <v>1489</v>
      </c>
      <c r="E246" s="177" t="s">
        <v>1</v>
      </c>
      <c r="F246" s="178" t="s">
        <v>5010</v>
      </c>
      <c r="H246" s="179">
        <v>19.254000000000001</v>
      </c>
      <c r="I246" s="180"/>
      <c r="L246" s="176"/>
      <c r="M246" s="181"/>
      <c r="T246" s="182"/>
      <c r="AT246" s="177" t="s">
        <v>1489</v>
      </c>
      <c r="AU246" s="177" t="s">
        <v>90</v>
      </c>
      <c r="AV246" s="13" t="s">
        <v>90</v>
      </c>
      <c r="AW246" s="13" t="s">
        <v>36</v>
      </c>
      <c r="AX246" s="13" t="s">
        <v>81</v>
      </c>
      <c r="AY246" s="177" t="s">
        <v>299</v>
      </c>
    </row>
    <row r="247" spans="2:65" s="15" customFormat="1">
      <c r="B247" s="190"/>
      <c r="D247" s="149" t="s">
        <v>1489</v>
      </c>
      <c r="E247" s="191" t="s">
        <v>1</v>
      </c>
      <c r="F247" s="192" t="s">
        <v>1549</v>
      </c>
      <c r="H247" s="193">
        <v>28.315000000000001</v>
      </c>
      <c r="I247" s="194"/>
      <c r="L247" s="190"/>
      <c r="M247" s="195"/>
      <c r="T247" s="196"/>
      <c r="AT247" s="191" t="s">
        <v>1489</v>
      </c>
      <c r="AU247" s="191" t="s">
        <v>90</v>
      </c>
      <c r="AV247" s="15" t="s">
        <v>298</v>
      </c>
      <c r="AW247" s="15" t="s">
        <v>36</v>
      </c>
      <c r="AX247" s="15" t="s">
        <v>81</v>
      </c>
      <c r="AY247" s="191" t="s">
        <v>299</v>
      </c>
    </row>
    <row r="248" spans="2:65" s="13" customFormat="1">
      <c r="B248" s="176"/>
      <c r="D248" s="149" t="s">
        <v>1489</v>
      </c>
      <c r="E248" s="177" t="s">
        <v>1</v>
      </c>
      <c r="F248" s="178" t="s">
        <v>5011</v>
      </c>
      <c r="H248" s="179">
        <v>48.136000000000003</v>
      </c>
      <c r="I248" s="180"/>
      <c r="L248" s="176"/>
      <c r="M248" s="181"/>
      <c r="T248" s="182"/>
      <c r="AT248" s="177" t="s">
        <v>1489</v>
      </c>
      <c r="AU248" s="177" t="s">
        <v>90</v>
      </c>
      <c r="AV248" s="13" t="s">
        <v>90</v>
      </c>
      <c r="AW248" s="13" t="s">
        <v>36</v>
      </c>
      <c r="AX248" s="13" t="s">
        <v>81</v>
      </c>
      <c r="AY248" s="177" t="s">
        <v>299</v>
      </c>
    </row>
    <row r="249" spans="2:65" s="15" customFormat="1">
      <c r="B249" s="190"/>
      <c r="D249" s="149" t="s">
        <v>1489</v>
      </c>
      <c r="E249" s="191" t="s">
        <v>1</v>
      </c>
      <c r="F249" s="192" t="s">
        <v>1549</v>
      </c>
      <c r="H249" s="193">
        <v>48.136000000000003</v>
      </c>
      <c r="I249" s="194"/>
      <c r="L249" s="190"/>
      <c r="M249" s="195"/>
      <c r="T249" s="196"/>
      <c r="AT249" s="191" t="s">
        <v>1489</v>
      </c>
      <c r="AU249" s="191" t="s">
        <v>90</v>
      </c>
      <c r="AV249" s="15" t="s">
        <v>298</v>
      </c>
      <c r="AW249" s="15" t="s">
        <v>36</v>
      </c>
      <c r="AX249" s="15" t="s">
        <v>88</v>
      </c>
      <c r="AY249" s="191" t="s">
        <v>299</v>
      </c>
    </row>
    <row r="250" spans="2:65" s="1" customFormat="1" ht="16.5" customHeight="1">
      <c r="B250" s="32"/>
      <c r="C250" s="136" t="s">
        <v>399</v>
      </c>
      <c r="D250" s="136" t="s">
        <v>302</v>
      </c>
      <c r="E250" s="137" t="s">
        <v>1639</v>
      </c>
      <c r="F250" s="138" t="s">
        <v>1640</v>
      </c>
      <c r="G250" s="139" t="s">
        <v>1520</v>
      </c>
      <c r="H250" s="140">
        <v>56.63</v>
      </c>
      <c r="I250" s="141"/>
      <c r="J250" s="142">
        <f>ROUND(I250*H250,2)</f>
        <v>0</v>
      </c>
      <c r="K250" s="138" t="s">
        <v>3585</v>
      </c>
      <c r="L250" s="32"/>
      <c r="M250" s="143" t="s">
        <v>1</v>
      </c>
      <c r="N250" s="144" t="s">
        <v>46</v>
      </c>
      <c r="P250" s="145">
        <f>O250*H250</f>
        <v>0</v>
      </c>
      <c r="Q250" s="145">
        <v>0</v>
      </c>
      <c r="R250" s="145">
        <f>Q250*H250</f>
        <v>0</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5012</v>
      </c>
    </row>
    <row r="251" spans="2:65" s="12" customFormat="1">
      <c r="B251" s="170"/>
      <c r="D251" s="149" t="s">
        <v>1489</v>
      </c>
      <c r="E251" s="171" t="s">
        <v>1</v>
      </c>
      <c r="F251" s="172" t="s">
        <v>3994</v>
      </c>
      <c r="H251" s="171" t="s">
        <v>1</v>
      </c>
      <c r="I251" s="173"/>
      <c r="L251" s="170"/>
      <c r="M251" s="174"/>
      <c r="T251" s="175"/>
      <c r="AT251" s="171" t="s">
        <v>1489</v>
      </c>
      <c r="AU251" s="171" t="s">
        <v>90</v>
      </c>
      <c r="AV251" s="12" t="s">
        <v>88</v>
      </c>
      <c r="AW251" s="12" t="s">
        <v>36</v>
      </c>
      <c r="AX251" s="12" t="s">
        <v>81</v>
      </c>
      <c r="AY251" s="171" t="s">
        <v>299</v>
      </c>
    </row>
    <row r="252" spans="2:65" s="13" customFormat="1">
      <c r="B252" s="176"/>
      <c r="D252" s="149" t="s">
        <v>1489</v>
      </c>
      <c r="E252" s="177" t="s">
        <v>1</v>
      </c>
      <c r="F252" s="178" t="s">
        <v>5009</v>
      </c>
      <c r="H252" s="179">
        <v>9.0609999999999999</v>
      </c>
      <c r="I252" s="180"/>
      <c r="L252" s="176"/>
      <c r="M252" s="181"/>
      <c r="T252" s="182"/>
      <c r="AT252" s="177" t="s">
        <v>1489</v>
      </c>
      <c r="AU252" s="177" t="s">
        <v>90</v>
      </c>
      <c r="AV252" s="13" t="s">
        <v>90</v>
      </c>
      <c r="AW252" s="13" t="s">
        <v>36</v>
      </c>
      <c r="AX252" s="13" t="s">
        <v>81</v>
      </c>
      <c r="AY252" s="177" t="s">
        <v>299</v>
      </c>
    </row>
    <row r="253" spans="2:65" s="13" customFormat="1">
      <c r="B253" s="176"/>
      <c r="D253" s="149" t="s">
        <v>1489</v>
      </c>
      <c r="E253" s="177" t="s">
        <v>1</v>
      </c>
      <c r="F253" s="178" t="s">
        <v>5010</v>
      </c>
      <c r="H253" s="179">
        <v>19.254000000000001</v>
      </c>
      <c r="I253" s="180"/>
      <c r="L253" s="176"/>
      <c r="M253" s="181"/>
      <c r="T253" s="182"/>
      <c r="AT253" s="177" t="s">
        <v>1489</v>
      </c>
      <c r="AU253" s="177" t="s">
        <v>90</v>
      </c>
      <c r="AV253" s="13" t="s">
        <v>90</v>
      </c>
      <c r="AW253" s="13" t="s">
        <v>36</v>
      </c>
      <c r="AX253" s="13" t="s">
        <v>81</v>
      </c>
      <c r="AY253" s="177" t="s">
        <v>299</v>
      </c>
    </row>
    <row r="254" spans="2:65" s="15" customFormat="1">
      <c r="B254" s="190"/>
      <c r="D254" s="149" t="s">
        <v>1489</v>
      </c>
      <c r="E254" s="191" t="s">
        <v>1</v>
      </c>
      <c r="F254" s="192" t="s">
        <v>1549</v>
      </c>
      <c r="H254" s="193">
        <v>28.315000000000001</v>
      </c>
      <c r="I254" s="194"/>
      <c r="L254" s="190"/>
      <c r="M254" s="195"/>
      <c r="T254" s="196"/>
      <c r="AT254" s="191" t="s">
        <v>1489</v>
      </c>
      <c r="AU254" s="191" t="s">
        <v>90</v>
      </c>
      <c r="AV254" s="15" t="s">
        <v>298</v>
      </c>
      <c r="AW254" s="15" t="s">
        <v>36</v>
      </c>
      <c r="AX254" s="15" t="s">
        <v>81</v>
      </c>
      <c r="AY254" s="191" t="s">
        <v>299</v>
      </c>
    </row>
    <row r="255" spans="2:65" s="12" customFormat="1">
      <c r="B255" s="170"/>
      <c r="D255" s="149" t="s">
        <v>1489</v>
      </c>
      <c r="E255" s="171" t="s">
        <v>1</v>
      </c>
      <c r="F255" s="172" t="s">
        <v>3619</v>
      </c>
      <c r="H255" s="171" t="s">
        <v>1</v>
      </c>
      <c r="I255" s="173"/>
      <c r="L255" s="170"/>
      <c r="M255" s="174"/>
      <c r="T255" s="175"/>
      <c r="AT255" s="171" t="s">
        <v>1489</v>
      </c>
      <c r="AU255" s="171" t="s">
        <v>90</v>
      </c>
      <c r="AV255" s="12" t="s">
        <v>88</v>
      </c>
      <c r="AW255" s="12" t="s">
        <v>36</v>
      </c>
      <c r="AX255" s="12" t="s">
        <v>81</v>
      </c>
      <c r="AY255" s="171" t="s">
        <v>299</v>
      </c>
    </row>
    <row r="256" spans="2:65" s="13" customFormat="1">
      <c r="B256" s="176"/>
      <c r="D256" s="149" t="s">
        <v>1489</v>
      </c>
      <c r="E256" s="177" t="s">
        <v>1</v>
      </c>
      <c r="F256" s="178" t="s">
        <v>5009</v>
      </c>
      <c r="H256" s="179">
        <v>9.0609999999999999</v>
      </c>
      <c r="I256" s="180"/>
      <c r="L256" s="176"/>
      <c r="M256" s="181"/>
      <c r="T256" s="182"/>
      <c r="AT256" s="177" t="s">
        <v>1489</v>
      </c>
      <c r="AU256" s="177" t="s">
        <v>90</v>
      </c>
      <c r="AV256" s="13" t="s">
        <v>90</v>
      </c>
      <c r="AW256" s="13" t="s">
        <v>36</v>
      </c>
      <c r="AX256" s="13" t="s">
        <v>81</v>
      </c>
      <c r="AY256" s="177" t="s">
        <v>299</v>
      </c>
    </row>
    <row r="257" spans="2:65" s="13" customFormat="1">
      <c r="B257" s="176"/>
      <c r="D257" s="149" t="s">
        <v>1489</v>
      </c>
      <c r="E257" s="177" t="s">
        <v>1</v>
      </c>
      <c r="F257" s="178" t="s">
        <v>5010</v>
      </c>
      <c r="H257" s="179">
        <v>19.254000000000001</v>
      </c>
      <c r="I257" s="180"/>
      <c r="L257" s="176"/>
      <c r="M257" s="181"/>
      <c r="T257" s="182"/>
      <c r="AT257" s="177" t="s">
        <v>1489</v>
      </c>
      <c r="AU257" s="177" t="s">
        <v>90</v>
      </c>
      <c r="AV257" s="13" t="s">
        <v>90</v>
      </c>
      <c r="AW257" s="13" t="s">
        <v>36</v>
      </c>
      <c r="AX257" s="13" t="s">
        <v>81</v>
      </c>
      <c r="AY257" s="177" t="s">
        <v>299</v>
      </c>
    </row>
    <row r="258" spans="2:65" s="15" customFormat="1">
      <c r="B258" s="190"/>
      <c r="D258" s="149" t="s">
        <v>1489</v>
      </c>
      <c r="E258" s="191" t="s">
        <v>1</v>
      </c>
      <c r="F258" s="192" t="s">
        <v>1549</v>
      </c>
      <c r="H258" s="193">
        <v>28.315000000000001</v>
      </c>
      <c r="I258" s="194"/>
      <c r="L258" s="190"/>
      <c r="M258" s="195"/>
      <c r="T258" s="196"/>
      <c r="AT258" s="191" t="s">
        <v>1489</v>
      </c>
      <c r="AU258" s="191" t="s">
        <v>90</v>
      </c>
      <c r="AV258" s="15" t="s">
        <v>298</v>
      </c>
      <c r="AW258" s="15" t="s">
        <v>36</v>
      </c>
      <c r="AX258" s="15" t="s">
        <v>81</v>
      </c>
      <c r="AY258" s="191" t="s">
        <v>299</v>
      </c>
    </row>
    <row r="259" spans="2:65" s="14" customFormat="1">
      <c r="B259" s="183"/>
      <c r="D259" s="149" t="s">
        <v>1489</v>
      </c>
      <c r="E259" s="184" t="s">
        <v>1</v>
      </c>
      <c r="F259" s="185" t="s">
        <v>1496</v>
      </c>
      <c r="H259" s="186">
        <v>56.63</v>
      </c>
      <c r="I259" s="187"/>
      <c r="L259" s="183"/>
      <c r="M259" s="188"/>
      <c r="T259" s="189"/>
      <c r="AT259" s="184" t="s">
        <v>1489</v>
      </c>
      <c r="AU259" s="184" t="s">
        <v>90</v>
      </c>
      <c r="AV259" s="14" t="s">
        <v>318</v>
      </c>
      <c r="AW259" s="14" t="s">
        <v>36</v>
      </c>
      <c r="AX259" s="14" t="s">
        <v>88</v>
      </c>
      <c r="AY259" s="184" t="s">
        <v>299</v>
      </c>
    </row>
    <row r="260" spans="2:65" s="1" customFormat="1" ht="24.15" customHeight="1">
      <c r="B260" s="32"/>
      <c r="C260" s="136" t="s">
        <v>7</v>
      </c>
      <c r="D260" s="136" t="s">
        <v>302</v>
      </c>
      <c r="E260" s="137" t="s">
        <v>4001</v>
      </c>
      <c r="F260" s="138" t="s">
        <v>1644</v>
      </c>
      <c r="G260" s="139" t="s">
        <v>1520</v>
      </c>
      <c r="H260" s="140">
        <v>37.372</v>
      </c>
      <c r="I260" s="141"/>
      <c r="J260" s="142">
        <f>ROUND(I260*H260,2)</f>
        <v>0</v>
      </c>
      <c r="K260" s="138" t="s">
        <v>3585</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5013</v>
      </c>
    </row>
    <row r="261" spans="2:65" s="1" customFormat="1" ht="28.8">
      <c r="B261" s="32"/>
      <c r="D261" s="149" t="s">
        <v>308</v>
      </c>
      <c r="F261" s="150" t="s">
        <v>4003</v>
      </c>
      <c r="I261" s="151"/>
      <c r="L261" s="32"/>
      <c r="M261" s="152"/>
      <c r="T261" s="56"/>
      <c r="AT261" s="17" t="s">
        <v>308</v>
      </c>
      <c r="AU261" s="17" t="s">
        <v>90</v>
      </c>
    </row>
    <row r="262" spans="2:65" s="13" customFormat="1">
      <c r="B262" s="176"/>
      <c r="D262" s="149" t="s">
        <v>1489</v>
      </c>
      <c r="E262" s="177" t="s">
        <v>1</v>
      </c>
      <c r="F262" s="178" t="s">
        <v>5014</v>
      </c>
      <c r="H262" s="179">
        <v>56.63</v>
      </c>
      <c r="I262" s="180"/>
      <c r="L262" s="176"/>
      <c r="M262" s="181"/>
      <c r="T262" s="182"/>
      <c r="AT262" s="177" t="s">
        <v>1489</v>
      </c>
      <c r="AU262" s="177" t="s">
        <v>90</v>
      </c>
      <c r="AV262" s="13" t="s">
        <v>90</v>
      </c>
      <c r="AW262" s="13" t="s">
        <v>36</v>
      </c>
      <c r="AX262" s="13" t="s">
        <v>81</v>
      </c>
      <c r="AY262" s="177" t="s">
        <v>299</v>
      </c>
    </row>
    <row r="263" spans="2:65" s="12" customFormat="1">
      <c r="B263" s="170"/>
      <c r="D263" s="149" t="s">
        <v>1489</v>
      </c>
      <c r="E263" s="171" t="s">
        <v>1</v>
      </c>
      <c r="F263" s="172" t="s">
        <v>4005</v>
      </c>
      <c r="H263" s="171" t="s">
        <v>1</v>
      </c>
      <c r="I263" s="173"/>
      <c r="L263" s="170"/>
      <c r="M263" s="174"/>
      <c r="T263" s="175"/>
      <c r="AT263" s="171" t="s">
        <v>1489</v>
      </c>
      <c r="AU263" s="171" t="s">
        <v>90</v>
      </c>
      <c r="AV263" s="12" t="s">
        <v>88</v>
      </c>
      <c r="AW263" s="12" t="s">
        <v>36</v>
      </c>
      <c r="AX263" s="12" t="s">
        <v>81</v>
      </c>
      <c r="AY263" s="171" t="s">
        <v>299</v>
      </c>
    </row>
    <row r="264" spans="2:65" s="13" customFormat="1">
      <c r="B264" s="176"/>
      <c r="D264" s="149" t="s">
        <v>1489</v>
      </c>
      <c r="E264" s="177" t="s">
        <v>1</v>
      </c>
      <c r="F264" s="178" t="s">
        <v>5015</v>
      </c>
      <c r="H264" s="179">
        <v>-0.23899999999999999</v>
      </c>
      <c r="I264" s="180"/>
      <c r="L264" s="176"/>
      <c r="M264" s="181"/>
      <c r="T264" s="182"/>
      <c r="AT264" s="177" t="s">
        <v>1489</v>
      </c>
      <c r="AU264" s="177" t="s">
        <v>90</v>
      </c>
      <c r="AV264" s="13" t="s">
        <v>90</v>
      </c>
      <c r="AW264" s="13" t="s">
        <v>36</v>
      </c>
      <c r="AX264" s="13" t="s">
        <v>81</v>
      </c>
      <c r="AY264" s="177" t="s">
        <v>299</v>
      </c>
    </row>
    <row r="265" spans="2:65" s="13" customFormat="1">
      <c r="B265" s="176"/>
      <c r="D265" s="149" t="s">
        <v>1489</v>
      </c>
      <c r="E265" s="177" t="s">
        <v>1</v>
      </c>
      <c r="F265" s="178" t="s">
        <v>5016</v>
      </c>
      <c r="H265" s="179">
        <v>-13.67</v>
      </c>
      <c r="I265" s="180"/>
      <c r="L265" s="176"/>
      <c r="M265" s="181"/>
      <c r="T265" s="182"/>
      <c r="AT265" s="177" t="s">
        <v>1489</v>
      </c>
      <c r="AU265" s="177" t="s">
        <v>90</v>
      </c>
      <c r="AV265" s="13" t="s">
        <v>90</v>
      </c>
      <c r="AW265" s="13" t="s">
        <v>36</v>
      </c>
      <c r="AX265" s="13" t="s">
        <v>81</v>
      </c>
      <c r="AY265" s="177" t="s">
        <v>299</v>
      </c>
    </row>
    <row r="266" spans="2:65" s="13" customFormat="1">
      <c r="B266" s="176"/>
      <c r="D266" s="149" t="s">
        <v>1489</v>
      </c>
      <c r="E266" s="177" t="s">
        <v>1</v>
      </c>
      <c r="F266" s="178" t="s">
        <v>5017</v>
      </c>
      <c r="H266" s="179">
        <v>-5.3490000000000002</v>
      </c>
      <c r="I266" s="180"/>
      <c r="L266" s="176"/>
      <c r="M266" s="181"/>
      <c r="T266" s="182"/>
      <c r="AT266" s="177" t="s">
        <v>1489</v>
      </c>
      <c r="AU266" s="177" t="s">
        <v>90</v>
      </c>
      <c r="AV266" s="13" t="s">
        <v>90</v>
      </c>
      <c r="AW266" s="13" t="s">
        <v>36</v>
      </c>
      <c r="AX266" s="13" t="s">
        <v>81</v>
      </c>
      <c r="AY266" s="177" t="s">
        <v>299</v>
      </c>
    </row>
    <row r="267" spans="2:65" s="15" customFormat="1">
      <c r="B267" s="190"/>
      <c r="D267" s="149" t="s">
        <v>1489</v>
      </c>
      <c r="E267" s="191" t="s">
        <v>1</v>
      </c>
      <c r="F267" s="192" t="s">
        <v>1549</v>
      </c>
      <c r="H267" s="193">
        <v>37.372</v>
      </c>
      <c r="I267" s="194"/>
      <c r="L267" s="190"/>
      <c r="M267" s="195"/>
      <c r="T267" s="196"/>
      <c r="AT267" s="191" t="s">
        <v>1489</v>
      </c>
      <c r="AU267" s="191" t="s">
        <v>90</v>
      </c>
      <c r="AV267" s="15" t="s">
        <v>298</v>
      </c>
      <c r="AW267" s="15" t="s">
        <v>36</v>
      </c>
      <c r="AX267" s="15" t="s">
        <v>81</v>
      </c>
      <c r="AY267" s="191" t="s">
        <v>299</v>
      </c>
    </row>
    <row r="268" spans="2:65" s="14" customFormat="1">
      <c r="B268" s="183"/>
      <c r="D268" s="149" t="s">
        <v>1489</v>
      </c>
      <c r="E268" s="184" t="s">
        <v>1</v>
      </c>
      <c r="F268" s="185" t="s">
        <v>1496</v>
      </c>
      <c r="H268" s="186">
        <v>37.372</v>
      </c>
      <c r="I268" s="187"/>
      <c r="L268" s="183"/>
      <c r="M268" s="188"/>
      <c r="T268" s="189"/>
      <c r="AT268" s="184" t="s">
        <v>1489</v>
      </c>
      <c r="AU268" s="184" t="s">
        <v>90</v>
      </c>
      <c r="AV268" s="14" t="s">
        <v>318</v>
      </c>
      <c r="AW268" s="14" t="s">
        <v>36</v>
      </c>
      <c r="AX268" s="14" t="s">
        <v>88</v>
      </c>
      <c r="AY268" s="184" t="s">
        <v>299</v>
      </c>
    </row>
    <row r="269" spans="2:65" s="12" customFormat="1">
      <c r="B269" s="170"/>
      <c r="D269" s="149" t="s">
        <v>1489</v>
      </c>
      <c r="E269" s="171" t="s">
        <v>1</v>
      </c>
      <c r="F269" s="172" t="s">
        <v>3965</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4988</v>
      </c>
      <c r="H270" s="179">
        <v>37.372</v>
      </c>
      <c r="I270" s="180"/>
      <c r="L270" s="176"/>
      <c r="M270" s="181"/>
      <c r="T270" s="182"/>
      <c r="AT270" s="177" t="s">
        <v>1489</v>
      </c>
      <c r="AU270" s="177" t="s">
        <v>90</v>
      </c>
      <c r="AV270" s="13" t="s">
        <v>90</v>
      </c>
      <c r="AW270" s="13" t="s">
        <v>36</v>
      </c>
      <c r="AX270" s="13" t="s">
        <v>81</v>
      </c>
      <c r="AY270" s="177" t="s">
        <v>299</v>
      </c>
    </row>
    <row r="271" spans="2:65" s="12" customFormat="1">
      <c r="B271" s="170"/>
      <c r="D271" s="149" t="s">
        <v>1489</v>
      </c>
      <c r="E271" s="171" t="s">
        <v>1</v>
      </c>
      <c r="F271" s="172" t="s">
        <v>4010</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5018</v>
      </c>
      <c r="H272" s="179">
        <v>28.315000000000001</v>
      </c>
      <c r="I272" s="180"/>
      <c r="L272" s="176"/>
      <c r="M272" s="181"/>
      <c r="T272" s="182"/>
      <c r="AT272" s="177" t="s">
        <v>1489</v>
      </c>
      <c r="AU272" s="177" t="s">
        <v>90</v>
      </c>
      <c r="AV272" s="13" t="s">
        <v>90</v>
      </c>
      <c r="AW272" s="13" t="s">
        <v>36</v>
      </c>
      <c r="AX272" s="13" t="s">
        <v>81</v>
      </c>
      <c r="AY272" s="177" t="s">
        <v>299</v>
      </c>
    </row>
    <row r="273" spans="2:65" s="12" customFormat="1">
      <c r="B273" s="170"/>
      <c r="D273" s="149" t="s">
        <v>1489</v>
      </c>
      <c r="E273" s="171" t="s">
        <v>1</v>
      </c>
      <c r="F273" s="172" t="s">
        <v>4012</v>
      </c>
      <c r="H273" s="171" t="s">
        <v>1</v>
      </c>
      <c r="I273" s="173"/>
      <c r="L273" s="170"/>
      <c r="M273" s="174"/>
      <c r="T273" s="175"/>
      <c r="AT273" s="171" t="s">
        <v>1489</v>
      </c>
      <c r="AU273" s="171" t="s">
        <v>90</v>
      </c>
      <c r="AV273" s="12" t="s">
        <v>88</v>
      </c>
      <c r="AW273" s="12" t="s">
        <v>36</v>
      </c>
      <c r="AX273" s="12" t="s">
        <v>81</v>
      </c>
      <c r="AY273" s="171" t="s">
        <v>299</v>
      </c>
    </row>
    <row r="274" spans="2:65" s="13" customFormat="1">
      <c r="B274" s="176"/>
      <c r="D274" s="149" t="s">
        <v>1489</v>
      </c>
      <c r="E274" s="177" t="s">
        <v>1</v>
      </c>
      <c r="F274" s="178" t="s">
        <v>5019</v>
      </c>
      <c r="H274" s="179">
        <v>9.0570000000000004</v>
      </c>
      <c r="I274" s="180"/>
      <c r="L274" s="176"/>
      <c r="M274" s="181"/>
      <c r="T274" s="182"/>
      <c r="AT274" s="177" t="s">
        <v>1489</v>
      </c>
      <c r="AU274" s="177" t="s">
        <v>90</v>
      </c>
      <c r="AV274" s="13" t="s">
        <v>90</v>
      </c>
      <c r="AW274" s="13" t="s">
        <v>36</v>
      </c>
      <c r="AX274" s="13" t="s">
        <v>81</v>
      </c>
      <c r="AY274" s="177" t="s">
        <v>299</v>
      </c>
    </row>
    <row r="275" spans="2:65" s="1" customFormat="1" ht="21.75" customHeight="1">
      <c r="B275" s="32"/>
      <c r="C275" s="158" t="s">
        <v>408</v>
      </c>
      <c r="D275" s="158" t="s">
        <v>340</v>
      </c>
      <c r="E275" s="159" t="s">
        <v>4014</v>
      </c>
      <c r="F275" s="160" t="s">
        <v>4015</v>
      </c>
      <c r="G275" s="161" t="s">
        <v>1520</v>
      </c>
      <c r="H275" s="162">
        <v>10.061999999999999</v>
      </c>
      <c r="I275" s="163"/>
      <c r="J275" s="164">
        <f>ROUND(I275*H275,2)</f>
        <v>0</v>
      </c>
      <c r="K275" s="160" t="s">
        <v>1</v>
      </c>
      <c r="L275" s="165"/>
      <c r="M275" s="166" t="s">
        <v>1</v>
      </c>
      <c r="N275" s="167" t="s">
        <v>46</v>
      </c>
      <c r="P275" s="145">
        <f>O275*H275</f>
        <v>0</v>
      </c>
      <c r="Q275" s="145">
        <v>0</v>
      </c>
      <c r="R275" s="145">
        <f>Q275*H275</f>
        <v>0</v>
      </c>
      <c r="S275" s="145">
        <v>0</v>
      </c>
      <c r="T275" s="146">
        <f>S275*H275</f>
        <v>0</v>
      </c>
      <c r="AR275" s="147" t="s">
        <v>4016</v>
      </c>
      <c r="AT275" s="147" t="s">
        <v>340</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4016</v>
      </c>
      <c r="BM275" s="147" t="s">
        <v>5020</v>
      </c>
    </row>
    <row r="276" spans="2:65" s="12" customFormat="1">
      <c r="B276" s="170"/>
      <c r="D276" s="149" t="s">
        <v>1489</v>
      </c>
      <c r="E276" s="171" t="s">
        <v>1</v>
      </c>
      <c r="F276" s="172" t="s">
        <v>3965</v>
      </c>
      <c r="H276" s="171" t="s">
        <v>1</v>
      </c>
      <c r="I276" s="173"/>
      <c r="L276" s="170"/>
      <c r="M276" s="174"/>
      <c r="T276" s="175"/>
      <c r="AT276" s="171" t="s">
        <v>1489</v>
      </c>
      <c r="AU276" s="171" t="s">
        <v>90</v>
      </c>
      <c r="AV276" s="12" t="s">
        <v>88</v>
      </c>
      <c r="AW276" s="12" t="s">
        <v>36</v>
      </c>
      <c r="AX276" s="12" t="s">
        <v>81</v>
      </c>
      <c r="AY276" s="171" t="s">
        <v>299</v>
      </c>
    </row>
    <row r="277" spans="2:65" s="13" customFormat="1">
      <c r="B277" s="176"/>
      <c r="D277" s="149" t="s">
        <v>1489</v>
      </c>
      <c r="E277" s="177" t="s">
        <v>1</v>
      </c>
      <c r="F277" s="178" t="s">
        <v>4988</v>
      </c>
      <c r="H277" s="179">
        <v>37.372</v>
      </c>
      <c r="I277" s="180"/>
      <c r="L277" s="176"/>
      <c r="M277" s="181"/>
      <c r="T277" s="182"/>
      <c r="AT277" s="177" t="s">
        <v>1489</v>
      </c>
      <c r="AU277" s="177" t="s">
        <v>90</v>
      </c>
      <c r="AV277" s="13" t="s">
        <v>90</v>
      </c>
      <c r="AW277" s="13" t="s">
        <v>36</v>
      </c>
      <c r="AX277" s="13" t="s">
        <v>81</v>
      </c>
      <c r="AY277" s="177" t="s">
        <v>299</v>
      </c>
    </row>
    <row r="278" spans="2:65" s="12" customFormat="1">
      <c r="B278" s="170"/>
      <c r="D278" s="149" t="s">
        <v>1489</v>
      </c>
      <c r="E278" s="171" t="s">
        <v>1</v>
      </c>
      <c r="F278" s="172" t="s">
        <v>4010</v>
      </c>
      <c r="H278" s="171" t="s">
        <v>1</v>
      </c>
      <c r="I278" s="173"/>
      <c r="L278" s="170"/>
      <c r="M278" s="174"/>
      <c r="T278" s="175"/>
      <c r="AT278" s="171" t="s">
        <v>1489</v>
      </c>
      <c r="AU278" s="171" t="s">
        <v>90</v>
      </c>
      <c r="AV278" s="12" t="s">
        <v>88</v>
      </c>
      <c r="AW278" s="12" t="s">
        <v>36</v>
      </c>
      <c r="AX278" s="12" t="s">
        <v>81</v>
      </c>
      <c r="AY278" s="171" t="s">
        <v>299</v>
      </c>
    </row>
    <row r="279" spans="2:65" s="13" customFormat="1">
      <c r="B279" s="176"/>
      <c r="D279" s="149" t="s">
        <v>1489</v>
      </c>
      <c r="E279" s="177" t="s">
        <v>1</v>
      </c>
      <c r="F279" s="178" t="s">
        <v>5018</v>
      </c>
      <c r="H279" s="179">
        <v>28.315000000000001</v>
      </c>
      <c r="I279" s="180"/>
      <c r="L279" s="176"/>
      <c r="M279" s="181"/>
      <c r="T279" s="182"/>
      <c r="AT279" s="177" t="s">
        <v>1489</v>
      </c>
      <c r="AU279" s="177" t="s">
        <v>90</v>
      </c>
      <c r="AV279" s="13" t="s">
        <v>90</v>
      </c>
      <c r="AW279" s="13" t="s">
        <v>36</v>
      </c>
      <c r="AX279" s="13" t="s">
        <v>81</v>
      </c>
      <c r="AY279" s="177" t="s">
        <v>299</v>
      </c>
    </row>
    <row r="280" spans="2:65" s="12" customFormat="1">
      <c r="B280" s="170"/>
      <c r="D280" s="149" t="s">
        <v>1489</v>
      </c>
      <c r="E280" s="171" t="s">
        <v>1</v>
      </c>
      <c r="F280" s="172" t="s">
        <v>4012</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5019</v>
      </c>
      <c r="H281" s="179">
        <v>9.0570000000000004</v>
      </c>
      <c r="I281" s="180"/>
      <c r="L281" s="176"/>
      <c r="M281" s="181"/>
      <c r="T281" s="182"/>
      <c r="AT281" s="177" t="s">
        <v>1489</v>
      </c>
      <c r="AU281" s="177" t="s">
        <v>90</v>
      </c>
      <c r="AV281" s="13" t="s">
        <v>90</v>
      </c>
      <c r="AW281" s="13" t="s">
        <v>36</v>
      </c>
      <c r="AX281" s="13" t="s">
        <v>81</v>
      </c>
      <c r="AY281" s="177" t="s">
        <v>299</v>
      </c>
    </row>
    <row r="282" spans="2:65" s="13" customFormat="1">
      <c r="B282" s="176"/>
      <c r="D282" s="149" t="s">
        <v>1489</v>
      </c>
      <c r="E282" s="177" t="s">
        <v>1</v>
      </c>
      <c r="F282" s="178" t="s">
        <v>5021</v>
      </c>
      <c r="H282" s="179">
        <v>10.061999999999999</v>
      </c>
      <c r="I282" s="180"/>
      <c r="L282" s="176"/>
      <c r="M282" s="181"/>
      <c r="T282" s="182"/>
      <c r="AT282" s="177" t="s">
        <v>1489</v>
      </c>
      <c r="AU282" s="177" t="s">
        <v>90</v>
      </c>
      <c r="AV282" s="13" t="s">
        <v>90</v>
      </c>
      <c r="AW282" s="13" t="s">
        <v>36</v>
      </c>
      <c r="AX282" s="13" t="s">
        <v>88</v>
      </c>
      <c r="AY282" s="177" t="s">
        <v>299</v>
      </c>
    </row>
    <row r="283" spans="2:65" s="1" customFormat="1" ht="24.15" customHeight="1">
      <c r="B283" s="32"/>
      <c r="C283" s="136" t="s">
        <v>413</v>
      </c>
      <c r="D283" s="136" t="s">
        <v>302</v>
      </c>
      <c r="E283" s="137" t="s">
        <v>1670</v>
      </c>
      <c r="F283" s="138" t="s">
        <v>1671</v>
      </c>
      <c r="G283" s="139" t="s">
        <v>1520</v>
      </c>
      <c r="H283" s="140">
        <v>13.67</v>
      </c>
      <c r="I283" s="141"/>
      <c r="J283" s="142">
        <f>ROUND(I283*H283,2)</f>
        <v>0</v>
      </c>
      <c r="K283" s="138" t="s">
        <v>3585</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5022</v>
      </c>
    </row>
    <row r="284" spans="2:65" s="12" customFormat="1">
      <c r="B284" s="170"/>
      <c r="D284" s="149" t="s">
        <v>1489</v>
      </c>
      <c r="E284" s="171" t="s">
        <v>1</v>
      </c>
      <c r="F284" s="172" t="s">
        <v>4020</v>
      </c>
      <c r="H284" s="171" t="s">
        <v>1</v>
      </c>
      <c r="I284" s="173"/>
      <c r="L284" s="170"/>
      <c r="M284" s="174"/>
      <c r="T284" s="175"/>
      <c r="AT284" s="171" t="s">
        <v>1489</v>
      </c>
      <c r="AU284" s="171" t="s">
        <v>90</v>
      </c>
      <c r="AV284" s="12" t="s">
        <v>88</v>
      </c>
      <c r="AW284" s="12" t="s">
        <v>36</v>
      </c>
      <c r="AX284" s="12" t="s">
        <v>81</v>
      </c>
      <c r="AY284" s="171" t="s">
        <v>299</v>
      </c>
    </row>
    <row r="285" spans="2:65" s="12" customFormat="1">
      <c r="B285" s="170"/>
      <c r="D285" s="149" t="s">
        <v>1489</v>
      </c>
      <c r="E285" s="171" t="s">
        <v>1</v>
      </c>
      <c r="F285" s="172" t="s">
        <v>5023</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4968</v>
      </c>
      <c r="H286" s="171" t="s">
        <v>1</v>
      </c>
      <c r="I286" s="173"/>
      <c r="L286" s="170"/>
      <c r="M286" s="174"/>
      <c r="T286" s="175"/>
      <c r="AT286" s="171" t="s">
        <v>1489</v>
      </c>
      <c r="AU286" s="171" t="s">
        <v>90</v>
      </c>
      <c r="AV286" s="12" t="s">
        <v>88</v>
      </c>
      <c r="AW286" s="12" t="s">
        <v>36</v>
      </c>
      <c r="AX286" s="12" t="s">
        <v>81</v>
      </c>
      <c r="AY286" s="171" t="s">
        <v>299</v>
      </c>
    </row>
    <row r="287" spans="2:65" s="13" customFormat="1">
      <c r="B287" s="176"/>
      <c r="D287" s="149" t="s">
        <v>1489</v>
      </c>
      <c r="E287" s="177" t="s">
        <v>1</v>
      </c>
      <c r="F287" s="178" t="s">
        <v>5024</v>
      </c>
      <c r="H287" s="179">
        <v>13.909000000000001</v>
      </c>
      <c r="I287" s="180"/>
      <c r="L287" s="176"/>
      <c r="M287" s="181"/>
      <c r="T287" s="182"/>
      <c r="AT287" s="177" t="s">
        <v>1489</v>
      </c>
      <c r="AU287" s="177" t="s">
        <v>90</v>
      </c>
      <c r="AV287" s="13" t="s">
        <v>90</v>
      </c>
      <c r="AW287" s="13" t="s">
        <v>36</v>
      </c>
      <c r="AX287" s="13" t="s">
        <v>81</v>
      </c>
      <c r="AY287" s="177" t="s">
        <v>299</v>
      </c>
    </row>
    <row r="288" spans="2:65" s="12" customFormat="1">
      <c r="B288" s="170"/>
      <c r="D288" s="149" t="s">
        <v>1489</v>
      </c>
      <c r="E288" s="171" t="s">
        <v>1</v>
      </c>
      <c r="F288" s="172" t="s">
        <v>4028</v>
      </c>
      <c r="H288" s="171" t="s">
        <v>1</v>
      </c>
      <c r="I288" s="173"/>
      <c r="L288" s="170"/>
      <c r="M288" s="174"/>
      <c r="T288" s="175"/>
      <c r="AT288" s="171" t="s">
        <v>1489</v>
      </c>
      <c r="AU288" s="171" t="s">
        <v>90</v>
      </c>
      <c r="AV288" s="12" t="s">
        <v>88</v>
      </c>
      <c r="AW288" s="12" t="s">
        <v>36</v>
      </c>
      <c r="AX288" s="12" t="s">
        <v>81</v>
      </c>
      <c r="AY288" s="171" t="s">
        <v>299</v>
      </c>
    </row>
    <row r="289" spans="2:65" s="12" customFormat="1">
      <c r="B289" s="170"/>
      <c r="D289" s="149" t="s">
        <v>1489</v>
      </c>
      <c r="E289" s="171" t="s">
        <v>1</v>
      </c>
      <c r="F289" s="172" t="s">
        <v>4029</v>
      </c>
      <c r="H289" s="171" t="s">
        <v>1</v>
      </c>
      <c r="I289" s="173"/>
      <c r="L289" s="170"/>
      <c r="M289" s="174"/>
      <c r="T289" s="175"/>
      <c r="AT289" s="171" t="s">
        <v>1489</v>
      </c>
      <c r="AU289" s="171" t="s">
        <v>90</v>
      </c>
      <c r="AV289" s="12" t="s">
        <v>88</v>
      </c>
      <c r="AW289" s="12" t="s">
        <v>36</v>
      </c>
      <c r="AX289" s="12" t="s">
        <v>81</v>
      </c>
      <c r="AY289" s="171" t="s">
        <v>299</v>
      </c>
    </row>
    <row r="290" spans="2:65" s="13" customFormat="1">
      <c r="B290" s="176"/>
      <c r="D290" s="149" t="s">
        <v>1489</v>
      </c>
      <c r="E290" s="177" t="s">
        <v>1</v>
      </c>
      <c r="F290" s="178" t="s">
        <v>5025</v>
      </c>
      <c r="H290" s="179">
        <v>-0.23899999999999999</v>
      </c>
      <c r="I290" s="180"/>
      <c r="L290" s="176"/>
      <c r="M290" s="181"/>
      <c r="T290" s="182"/>
      <c r="AT290" s="177" t="s">
        <v>1489</v>
      </c>
      <c r="AU290" s="177" t="s">
        <v>90</v>
      </c>
      <c r="AV290" s="13" t="s">
        <v>90</v>
      </c>
      <c r="AW290" s="13" t="s">
        <v>36</v>
      </c>
      <c r="AX290" s="13" t="s">
        <v>81</v>
      </c>
      <c r="AY290" s="177" t="s">
        <v>299</v>
      </c>
    </row>
    <row r="291" spans="2:65" s="14" customFormat="1">
      <c r="B291" s="183"/>
      <c r="D291" s="149" t="s">
        <v>1489</v>
      </c>
      <c r="E291" s="184" t="s">
        <v>1</v>
      </c>
      <c r="F291" s="185" t="s">
        <v>1496</v>
      </c>
      <c r="H291" s="186">
        <v>13.67</v>
      </c>
      <c r="I291" s="187"/>
      <c r="L291" s="183"/>
      <c r="M291" s="188"/>
      <c r="T291" s="189"/>
      <c r="AT291" s="184" t="s">
        <v>1489</v>
      </c>
      <c r="AU291" s="184" t="s">
        <v>90</v>
      </c>
      <c r="AV291" s="14" t="s">
        <v>318</v>
      </c>
      <c r="AW291" s="14" t="s">
        <v>36</v>
      </c>
      <c r="AX291" s="14" t="s">
        <v>88</v>
      </c>
      <c r="AY291" s="184" t="s">
        <v>299</v>
      </c>
    </row>
    <row r="292" spans="2:65" s="1" customFormat="1" ht="16.5" customHeight="1">
      <c r="B292" s="32"/>
      <c r="C292" s="158" t="s">
        <v>418</v>
      </c>
      <c r="D292" s="158" t="s">
        <v>340</v>
      </c>
      <c r="E292" s="159" t="s">
        <v>1678</v>
      </c>
      <c r="F292" s="160" t="s">
        <v>1679</v>
      </c>
      <c r="G292" s="161" t="s">
        <v>1636</v>
      </c>
      <c r="H292" s="162">
        <v>25.363</v>
      </c>
      <c r="I292" s="163"/>
      <c r="J292" s="164">
        <f>ROUND(I292*H292,2)</f>
        <v>0</v>
      </c>
      <c r="K292" s="160" t="s">
        <v>3585</v>
      </c>
      <c r="L292" s="165"/>
      <c r="M292" s="166" t="s">
        <v>1</v>
      </c>
      <c r="N292" s="167" t="s">
        <v>46</v>
      </c>
      <c r="P292" s="145">
        <f>O292*H292</f>
        <v>0</v>
      </c>
      <c r="Q292" s="145">
        <v>1</v>
      </c>
      <c r="R292" s="145">
        <f>Q292*H292</f>
        <v>25.363</v>
      </c>
      <c r="S292" s="145">
        <v>0</v>
      </c>
      <c r="T292" s="146">
        <f>S292*H292</f>
        <v>0</v>
      </c>
      <c r="AR292" s="147" t="s">
        <v>337</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5026</v>
      </c>
    </row>
    <row r="293" spans="2:65" s="12" customFormat="1">
      <c r="B293" s="170"/>
      <c r="D293" s="149" t="s">
        <v>1489</v>
      </c>
      <c r="E293" s="171" t="s">
        <v>1</v>
      </c>
      <c r="F293" s="172" t="s">
        <v>4034</v>
      </c>
      <c r="H293" s="171" t="s">
        <v>1</v>
      </c>
      <c r="I293" s="173"/>
      <c r="L293" s="170"/>
      <c r="M293" s="174"/>
      <c r="T293" s="175"/>
      <c r="AT293" s="171" t="s">
        <v>1489</v>
      </c>
      <c r="AU293" s="171" t="s">
        <v>90</v>
      </c>
      <c r="AV293" s="12" t="s">
        <v>88</v>
      </c>
      <c r="AW293" s="12" t="s">
        <v>36</v>
      </c>
      <c r="AX293" s="12" t="s">
        <v>81</v>
      </c>
      <c r="AY293" s="171" t="s">
        <v>299</v>
      </c>
    </row>
    <row r="294" spans="2:65" s="13" customFormat="1">
      <c r="B294" s="176"/>
      <c r="D294" s="149" t="s">
        <v>1489</v>
      </c>
      <c r="E294" s="177" t="s">
        <v>1</v>
      </c>
      <c r="F294" s="178" t="s">
        <v>5027</v>
      </c>
      <c r="H294" s="179">
        <v>25.363</v>
      </c>
      <c r="I294" s="180"/>
      <c r="L294" s="176"/>
      <c r="M294" s="181"/>
      <c r="T294" s="182"/>
      <c r="AT294" s="177" t="s">
        <v>1489</v>
      </c>
      <c r="AU294" s="177" t="s">
        <v>90</v>
      </c>
      <c r="AV294" s="13" t="s">
        <v>90</v>
      </c>
      <c r="AW294" s="13" t="s">
        <v>36</v>
      </c>
      <c r="AX294" s="13" t="s">
        <v>81</v>
      </c>
      <c r="AY294" s="177" t="s">
        <v>299</v>
      </c>
    </row>
    <row r="295" spans="2:65" s="14" customFormat="1">
      <c r="B295" s="183"/>
      <c r="D295" s="149" t="s">
        <v>1489</v>
      </c>
      <c r="E295" s="184" t="s">
        <v>1</v>
      </c>
      <c r="F295" s="185" t="s">
        <v>1496</v>
      </c>
      <c r="H295" s="186">
        <v>25.363</v>
      </c>
      <c r="I295" s="187"/>
      <c r="L295" s="183"/>
      <c r="M295" s="188"/>
      <c r="T295" s="189"/>
      <c r="AT295" s="184" t="s">
        <v>1489</v>
      </c>
      <c r="AU295" s="184" t="s">
        <v>90</v>
      </c>
      <c r="AV295" s="14" t="s">
        <v>318</v>
      </c>
      <c r="AW295" s="14" t="s">
        <v>36</v>
      </c>
      <c r="AX295" s="14" t="s">
        <v>88</v>
      </c>
      <c r="AY295" s="184" t="s">
        <v>299</v>
      </c>
    </row>
    <row r="296" spans="2:65" s="11" customFormat="1" ht="20.85" customHeight="1">
      <c r="B296" s="124"/>
      <c r="D296" s="125" t="s">
        <v>80</v>
      </c>
      <c r="E296" s="134" t="s">
        <v>351</v>
      </c>
      <c r="F296" s="134" t="s">
        <v>4270</v>
      </c>
      <c r="I296" s="127"/>
      <c r="J296" s="135">
        <f>BK296</f>
        <v>0</v>
      </c>
      <c r="L296" s="124"/>
      <c r="M296" s="129"/>
      <c r="P296" s="130">
        <f>SUM(P297:P313)</f>
        <v>0</v>
      </c>
      <c r="R296" s="130">
        <f>SUM(R297:R313)</f>
        <v>0</v>
      </c>
      <c r="T296" s="131">
        <f>SUM(T297:T313)</f>
        <v>9.9290199999999995</v>
      </c>
      <c r="AR296" s="125" t="s">
        <v>88</v>
      </c>
      <c r="AT296" s="132" t="s">
        <v>80</v>
      </c>
      <c r="AU296" s="132" t="s">
        <v>90</v>
      </c>
      <c r="AY296" s="125" t="s">
        <v>299</v>
      </c>
      <c r="BK296" s="133">
        <f>SUM(BK297:BK313)</f>
        <v>0</v>
      </c>
    </row>
    <row r="297" spans="2:65" s="1" customFormat="1" ht="24.15" customHeight="1">
      <c r="B297" s="32"/>
      <c r="C297" s="136" t="s">
        <v>423</v>
      </c>
      <c r="D297" s="136" t="s">
        <v>302</v>
      </c>
      <c r="E297" s="137" t="s">
        <v>4545</v>
      </c>
      <c r="F297" s="138" t="s">
        <v>4546</v>
      </c>
      <c r="G297" s="139" t="s">
        <v>375</v>
      </c>
      <c r="H297" s="140">
        <v>34.238</v>
      </c>
      <c r="I297" s="141"/>
      <c r="J297" s="142">
        <f>ROUND(I297*H297,2)</f>
        <v>0</v>
      </c>
      <c r="K297" s="138" t="s">
        <v>3585</v>
      </c>
      <c r="L297" s="32"/>
      <c r="M297" s="143" t="s">
        <v>1</v>
      </c>
      <c r="N297" s="144" t="s">
        <v>46</v>
      </c>
      <c r="P297" s="145">
        <f>O297*H297</f>
        <v>0</v>
      </c>
      <c r="Q297" s="145">
        <v>0</v>
      </c>
      <c r="R297" s="145">
        <f>Q297*H297</f>
        <v>0</v>
      </c>
      <c r="S297" s="145">
        <v>0.28999999999999998</v>
      </c>
      <c r="T297" s="146">
        <f>S297*H297</f>
        <v>9.9290199999999995</v>
      </c>
      <c r="AR297" s="147" t="s">
        <v>318</v>
      </c>
      <c r="AT297" s="147" t="s">
        <v>302</v>
      </c>
      <c r="AU297" s="147" t="s">
        <v>298</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5028</v>
      </c>
    </row>
    <row r="298" spans="2:65" s="12" customFormat="1">
      <c r="B298" s="170"/>
      <c r="D298" s="149" t="s">
        <v>1489</v>
      </c>
      <c r="E298" s="171" t="s">
        <v>1</v>
      </c>
      <c r="F298" s="172" t="s">
        <v>4968</v>
      </c>
      <c r="H298" s="171" t="s">
        <v>1</v>
      </c>
      <c r="I298" s="173"/>
      <c r="L298" s="170"/>
      <c r="M298" s="174"/>
      <c r="T298" s="175"/>
      <c r="AT298" s="171" t="s">
        <v>1489</v>
      </c>
      <c r="AU298" s="171" t="s">
        <v>298</v>
      </c>
      <c r="AV298" s="12" t="s">
        <v>88</v>
      </c>
      <c r="AW298" s="12" t="s">
        <v>36</v>
      </c>
      <c r="AX298" s="12" t="s">
        <v>81</v>
      </c>
      <c r="AY298" s="171" t="s">
        <v>299</v>
      </c>
    </row>
    <row r="299" spans="2:65" s="12" customFormat="1">
      <c r="B299" s="170"/>
      <c r="D299" s="149" t="s">
        <v>1489</v>
      </c>
      <c r="E299" s="171" t="s">
        <v>1</v>
      </c>
      <c r="F299" s="172" t="s">
        <v>5029</v>
      </c>
      <c r="H299" s="171" t="s">
        <v>1</v>
      </c>
      <c r="I299" s="173"/>
      <c r="L299" s="170"/>
      <c r="M299" s="174"/>
      <c r="T299" s="175"/>
      <c r="AT299" s="171" t="s">
        <v>1489</v>
      </c>
      <c r="AU299" s="171" t="s">
        <v>298</v>
      </c>
      <c r="AV299" s="12" t="s">
        <v>88</v>
      </c>
      <c r="AW299" s="12" t="s">
        <v>36</v>
      </c>
      <c r="AX299" s="12" t="s">
        <v>81</v>
      </c>
      <c r="AY299" s="171" t="s">
        <v>299</v>
      </c>
    </row>
    <row r="300" spans="2:65" s="12" customFormat="1">
      <c r="B300" s="170"/>
      <c r="D300" s="149" t="s">
        <v>1489</v>
      </c>
      <c r="E300" s="171" t="s">
        <v>1</v>
      </c>
      <c r="F300" s="172" t="s">
        <v>3917</v>
      </c>
      <c r="H300" s="171" t="s">
        <v>1</v>
      </c>
      <c r="I300" s="173"/>
      <c r="L300" s="170"/>
      <c r="M300" s="174"/>
      <c r="T300" s="175"/>
      <c r="AT300" s="171" t="s">
        <v>1489</v>
      </c>
      <c r="AU300" s="171" t="s">
        <v>298</v>
      </c>
      <c r="AV300" s="12" t="s">
        <v>88</v>
      </c>
      <c r="AW300" s="12" t="s">
        <v>36</v>
      </c>
      <c r="AX300" s="12" t="s">
        <v>81</v>
      </c>
      <c r="AY300" s="171" t="s">
        <v>299</v>
      </c>
    </row>
    <row r="301" spans="2:65" s="13" customFormat="1">
      <c r="B301" s="176"/>
      <c r="D301" s="149" t="s">
        <v>1489</v>
      </c>
      <c r="E301" s="177" t="s">
        <v>1</v>
      </c>
      <c r="F301" s="178" t="s">
        <v>5030</v>
      </c>
      <c r="H301" s="179">
        <v>34.238</v>
      </c>
      <c r="I301" s="180"/>
      <c r="L301" s="176"/>
      <c r="M301" s="181"/>
      <c r="T301" s="182"/>
      <c r="AT301" s="177" t="s">
        <v>1489</v>
      </c>
      <c r="AU301" s="177" t="s">
        <v>298</v>
      </c>
      <c r="AV301" s="13" t="s">
        <v>90</v>
      </c>
      <c r="AW301" s="13" t="s">
        <v>36</v>
      </c>
      <c r="AX301" s="13" t="s">
        <v>81</v>
      </c>
      <c r="AY301" s="177" t="s">
        <v>299</v>
      </c>
    </row>
    <row r="302" spans="2:65" s="15" customFormat="1">
      <c r="B302" s="190"/>
      <c r="D302" s="149" t="s">
        <v>1489</v>
      </c>
      <c r="E302" s="191" t="s">
        <v>1</v>
      </c>
      <c r="F302" s="192" t="s">
        <v>1549</v>
      </c>
      <c r="H302" s="193">
        <v>34.238</v>
      </c>
      <c r="I302" s="194"/>
      <c r="L302" s="190"/>
      <c r="M302" s="195"/>
      <c r="T302" s="196"/>
      <c r="AT302" s="191" t="s">
        <v>1489</v>
      </c>
      <c r="AU302" s="191" t="s">
        <v>298</v>
      </c>
      <c r="AV302" s="15" t="s">
        <v>298</v>
      </c>
      <c r="AW302" s="15" t="s">
        <v>36</v>
      </c>
      <c r="AX302" s="15" t="s">
        <v>81</v>
      </c>
      <c r="AY302" s="191" t="s">
        <v>299</v>
      </c>
    </row>
    <row r="303" spans="2:65" s="14" customFormat="1">
      <c r="B303" s="183"/>
      <c r="D303" s="149" t="s">
        <v>1489</v>
      </c>
      <c r="E303" s="184" t="s">
        <v>1</v>
      </c>
      <c r="F303" s="185" t="s">
        <v>1496</v>
      </c>
      <c r="H303" s="186">
        <v>34.238</v>
      </c>
      <c r="I303" s="187"/>
      <c r="L303" s="183"/>
      <c r="M303" s="188"/>
      <c r="T303" s="189"/>
      <c r="AT303" s="184" t="s">
        <v>1489</v>
      </c>
      <c r="AU303" s="184" t="s">
        <v>298</v>
      </c>
      <c r="AV303" s="14" t="s">
        <v>318</v>
      </c>
      <c r="AW303" s="14" t="s">
        <v>36</v>
      </c>
      <c r="AX303" s="14" t="s">
        <v>88</v>
      </c>
      <c r="AY303" s="184" t="s">
        <v>299</v>
      </c>
    </row>
    <row r="304" spans="2:65" s="1" customFormat="1" ht="24.15" customHeight="1">
      <c r="B304" s="32"/>
      <c r="C304" s="136" t="s">
        <v>428</v>
      </c>
      <c r="D304" s="136" t="s">
        <v>302</v>
      </c>
      <c r="E304" s="137" t="s">
        <v>4273</v>
      </c>
      <c r="F304" s="138" t="s">
        <v>4274</v>
      </c>
      <c r="G304" s="139" t="s">
        <v>1636</v>
      </c>
      <c r="H304" s="140">
        <v>9.9290000000000003</v>
      </c>
      <c r="I304" s="141"/>
      <c r="J304" s="142">
        <f>ROUND(I304*H304,2)</f>
        <v>0</v>
      </c>
      <c r="K304" s="138" t="s">
        <v>3585</v>
      </c>
      <c r="L304" s="32"/>
      <c r="M304" s="143" t="s">
        <v>1</v>
      </c>
      <c r="N304" s="144" t="s">
        <v>46</v>
      </c>
      <c r="P304" s="145">
        <f>O304*H304</f>
        <v>0</v>
      </c>
      <c r="Q304" s="145">
        <v>0</v>
      </c>
      <c r="R304" s="145">
        <f>Q304*H304</f>
        <v>0</v>
      </c>
      <c r="S304" s="145">
        <v>0</v>
      </c>
      <c r="T304" s="146">
        <f>S304*H304</f>
        <v>0</v>
      </c>
      <c r="AR304" s="147" t="s">
        <v>318</v>
      </c>
      <c r="AT304" s="147" t="s">
        <v>302</v>
      </c>
      <c r="AU304" s="147" t="s">
        <v>298</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5031</v>
      </c>
    </row>
    <row r="305" spans="2:65" s="13" customFormat="1">
      <c r="B305" s="176"/>
      <c r="D305" s="149" t="s">
        <v>1489</v>
      </c>
      <c r="E305" s="177" t="s">
        <v>1</v>
      </c>
      <c r="F305" s="178" t="s">
        <v>5032</v>
      </c>
      <c r="H305" s="179">
        <v>9.9290000000000003</v>
      </c>
      <c r="I305" s="180"/>
      <c r="L305" s="176"/>
      <c r="M305" s="181"/>
      <c r="T305" s="182"/>
      <c r="AT305" s="177" t="s">
        <v>1489</v>
      </c>
      <c r="AU305" s="177" t="s">
        <v>298</v>
      </c>
      <c r="AV305" s="13" t="s">
        <v>90</v>
      </c>
      <c r="AW305" s="13" t="s">
        <v>36</v>
      </c>
      <c r="AX305" s="13" t="s">
        <v>88</v>
      </c>
      <c r="AY305" s="177" t="s">
        <v>299</v>
      </c>
    </row>
    <row r="306" spans="2:65" s="1" customFormat="1" ht="24.15" customHeight="1">
      <c r="B306" s="32"/>
      <c r="C306" s="136" t="s">
        <v>433</v>
      </c>
      <c r="D306" s="136" t="s">
        <v>302</v>
      </c>
      <c r="E306" s="137" t="s">
        <v>4277</v>
      </c>
      <c r="F306" s="138" t="s">
        <v>4278</v>
      </c>
      <c r="G306" s="139" t="s">
        <v>1636</v>
      </c>
      <c r="H306" s="140">
        <v>158.864</v>
      </c>
      <c r="I306" s="141"/>
      <c r="J306" s="142">
        <f>ROUND(I306*H306,2)</f>
        <v>0</v>
      </c>
      <c r="K306" s="138" t="s">
        <v>3585</v>
      </c>
      <c r="L306" s="32"/>
      <c r="M306" s="143" t="s">
        <v>1</v>
      </c>
      <c r="N306" s="144" t="s">
        <v>46</v>
      </c>
      <c r="P306" s="145">
        <f>O306*H306</f>
        <v>0</v>
      </c>
      <c r="Q306" s="145">
        <v>0</v>
      </c>
      <c r="R306" s="145">
        <f>Q306*H306</f>
        <v>0</v>
      </c>
      <c r="S306" s="145">
        <v>0</v>
      </c>
      <c r="T306" s="146">
        <f>S306*H306</f>
        <v>0</v>
      </c>
      <c r="AR306" s="147" t="s">
        <v>318</v>
      </c>
      <c r="AT306" s="147" t="s">
        <v>302</v>
      </c>
      <c r="AU306" s="147" t="s">
        <v>298</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5033</v>
      </c>
    </row>
    <row r="307" spans="2:65" s="12" customFormat="1">
      <c r="B307" s="170"/>
      <c r="D307" s="149" t="s">
        <v>1489</v>
      </c>
      <c r="E307" s="171" t="s">
        <v>1</v>
      </c>
      <c r="F307" s="172" t="s">
        <v>4280</v>
      </c>
      <c r="H307" s="171" t="s">
        <v>1</v>
      </c>
      <c r="I307" s="173"/>
      <c r="L307" s="170"/>
      <c r="M307" s="174"/>
      <c r="T307" s="175"/>
      <c r="AT307" s="171" t="s">
        <v>1489</v>
      </c>
      <c r="AU307" s="171" t="s">
        <v>298</v>
      </c>
      <c r="AV307" s="12" t="s">
        <v>88</v>
      </c>
      <c r="AW307" s="12" t="s">
        <v>36</v>
      </c>
      <c r="AX307" s="12" t="s">
        <v>81</v>
      </c>
      <c r="AY307" s="171" t="s">
        <v>299</v>
      </c>
    </row>
    <row r="308" spans="2:65" s="13" customFormat="1">
      <c r="B308" s="176"/>
      <c r="D308" s="149" t="s">
        <v>1489</v>
      </c>
      <c r="E308" s="177" t="s">
        <v>1</v>
      </c>
      <c r="F308" s="178" t="s">
        <v>5034</v>
      </c>
      <c r="H308" s="179">
        <v>158.864</v>
      </c>
      <c r="I308" s="180"/>
      <c r="L308" s="176"/>
      <c r="M308" s="181"/>
      <c r="T308" s="182"/>
      <c r="AT308" s="177" t="s">
        <v>1489</v>
      </c>
      <c r="AU308" s="177" t="s">
        <v>298</v>
      </c>
      <c r="AV308" s="13" t="s">
        <v>90</v>
      </c>
      <c r="AW308" s="13" t="s">
        <v>36</v>
      </c>
      <c r="AX308" s="13" t="s">
        <v>81</v>
      </c>
      <c r="AY308" s="177" t="s">
        <v>299</v>
      </c>
    </row>
    <row r="309" spans="2:65" s="14" customFormat="1">
      <c r="B309" s="183"/>
      <c r="D309" s="149" t="s">
        <v>1489</v>
      </c>
      <c r="E309" s="184" t="s">
        <v>1</v>
      </c>
      <c r="F309" s="185" t="s">
        <v>1496</v>
      </c>
      <c r="H309" s="186">
        <v>158.864</v>
      </c>
      <c r="I309" s="187"/>
      <c r="L309" s="183"/>
      <c r="M309" s="188"/>
      <c r="T309" s="189"/>
      <c r="AT309" s="184" t="s">
        <v>1489</v>
      </c>
      <c r="AU309" s="184" t="s">
        <v>298</v>
      </c>
      <c r="AV309" s="14" t="s">
        <v>318</v>
      </c>
      <c r="AW309" s="14" t="s">
        <v>36</v>
      </c>
      <c r="AX309" s="14" t="s">
        <v>88</v>
      </c>
      <c r="AY309" s="184" t="s">
        <v>299</v>
      </c>
    </row>
    <row r="310" spans="2:65" s="1" customFormat="1" ht="44.25" customHeight="1">
      <c r="B310" s="32"/>
      <c r="C310" s="136" t="s">
        <v>438</v>
      </c>
      <c r="D310" s="136" t="s">
        <v>302</v>
      </c>
      <c r="E310" s="137" t="s">
        <v>4282</v>
      </c>
      <c r="F310" s="138" t="s">
        <v>4283</v>
      </c>
      <c r="G310" s="139" t="s">
        <v>1636</v>
      </c>
      <c r="H310" s="140">
        <v>9.9290000000000003</v>
      </c>
      <c r="I310" s="141"/>
      <c r="J310" s="142">
        <f>ROUND(I310*H310,2)</f>
        <v>0</v>
      </c>
      <c r="K310" s="138" t="s">
        <v>3585</v>
      </c>
      <c r="L310" s="32"/>
      <c r="M310" s="143" t="s">
        <v>1</v>
      </c>
      <c r="N310" s="144" t="s">
        <v>46</v>
      </c>
      <c r="P310" s="145">
        <f>O310*H310</f>
        <v>0</v>
      </c>
      <c r="Q310" s="145">
        <v>0</v>
      </c>
      <c r="R310" s="145">
        <f>Q310*H310</f>
        <v>0</v>
      </c>
      <c r="S310" s="145">
        <v>0</v>
      </c>
      <c r="T310" s="146">
        <f>S310*H310</f>
        <v>0</v>
      </c>
      <c r="AR310" s="147" t="s">
        <v>318</v>
      </c>
      <c r="AT310" s="147" t="s">
        <v>302</v>
      </c>
      <c r="AU310" s="147" t="s">
        <v>298</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5035</v>
      </c>
    </row>
    <row r="311" spans="2:65" s="12" customFormat="1">
      <c r="B311" s="170"/>
      <c r="D311" s="149" t="s">
        <v>1489</v>
      </c>
      <c r="E311" s="171" t="s">
        <v>1</v>
      </c>
      <c r="F311" s="172" t="s">
        <v>5036</v>
      </c>
      <c r="H311" s="171" t="s">
        <v>1</v>
      </c>
      <c r="I311" s="173"/>
      <c r="L311" s="170"/>
      <c r="M311" s="174"/>
      <c r="T311" s="175"/>
      <c r="AT311" s="171" t="s">
        <v>1489</v>
      </c>
      <c r="AU311" s="171" t="s">
        <v>298</v>
      </c>
      <c r="AV311" s="12" t="s">
        <v>88</v>
      </c>
      <c r="AW311" s="12" t="s">
        <v>36</v>
      </c>
      <c r="AX311" s="12" t="s">
        <v>81</v>
      </c>
      <c r="AY311" s="171" t="s">
        <v>299</v>
      </c>
    </row>
    <row r="312" spans="2:65" s="13" customFormat="1">
      <c r="B312" s="176"/>
      <c r="D312" s="149" t="s">
        <v>1489</v>
      </c>
      <c r="E312" s="177" t="s">
        <v>1</v>
      </c>
      <c r="F312" s="178" t="s">
        <v>5032</v>
      </c>
      <c r="H312" s="179">
        <v>9.9290000000000003</v>
      </c>
      <c r="I312" s="180"/>
      <c r="L312" s="176"/>
      <c r="M312" s="181"/>
      <c r="T312" s="182"/>
      <c r="AT312" s="177" t="s">
        <v>1489</v>
      </c>
      <c r="AU312" s="177" t="s">
        <v>298</v>
      </c>
      <c r="AV312" s="13" t="s">
        <v>90</v>
      </c>
      <c r="AW312" s="13" t="s">
        <v>36</v>
      </c>
      <c r="AX312" s="13" t="s">
        <v>81</v>
      </c>
      <c r="AY312" s="177" t="s">
        <v>299</v>
      </c>
    </row>
    <row r="313" spans="2:65" s="14" customFormat="1">
      <c r="B313" s="183"/>
      <c r="D313" s="149" t="s">
        <v>1489</v>
      </c>
      <c r="E313" s="184" t="s">
        <v>1</v>
      </c>
      <c r="F313" s="185" t="s">
        <v>1496</v>
      </c>
      <c r="H313" s="186">
        <v>9.9290000000000003</v>
      </c>
      <c r="I313" s="187"/>
      <c r="L313" s="183"/>
      <c r="M313" s="188"/>
      <c r="T313" s="189"/>
      <c r="AT313" s="184" t="s">
        <v>1489</v>
      </c>
      <c r="AU313" s="184" t="s">
        <v>298</v>
      </c>
      <c r="AV313" s="14" t="s">
        <v>318</v>
      </c>
      <c r="AW313" s="14" t="s">
        <v>36</v>
      </c>
      <c r="AX313" s="14" t="s">
        <v>88</v>
      </c>
      <c r="AY313" s="184" t="s">
        <v>299</v>
      </c>
    </row>
    <row r="314" spans="2:65" s="11" customFormat="1" ht="22.95" customHeight="1">
      <c r="B314" s="124"/>
      <c r="D314" s="125" t="s">
        <v>80</v>
      </c>
      <c r="E314" s="134" t="s">
        <v>318</v>
      </c>
      <c r="F314" s="134" t="s">
        <v>1702</v>
      </c>
      <c r="I314" s="127"/>
      <c r="J314" s="135">
        <f>BK314</f>
        <v>0</v>
      </c>
      <c r="L314" s="124"/>
      <c r="M314" s="129"/>
      <c r="P314" s="130">
        <f>SUM(P315:P320)</f>
        <v>0</v>
      </c>
      <c r="R314" s="130">
        <f>SUM(R315:R320)</f>
        <v>0</v>
      </c>
      <c r="T314" s="131">
        <f>SUM(T315:T320)</f>
        <v>0</v>
      </c>
      <c r="AR314" s="125" t="s">
        <v>88</v>
      </c>
      <c r="AT314" s="132" t="s">
        <v>80</v>
      </c>
      <c r="AU314" s="132" t="s">
        <v>88</v>
      </c>
      <c r="AY314" s="125" t="s">
        <v>299</v>
      </c>
      <c r="BK314" s="133">
        <f>SUM(BK315:BK320)</f>
        <v>0</v>
      </c>
    </row>
    <row r="315" spans="2:65" s="1" customFormat="1" ht="16.5" customHeight="1">
      <c r="B315" s="32"/>
      <c r="C315" s="136" t="s">
        <v>444</v>
      </c>
      <c r="D315" s="136" t="s">
        <v>302</v>
      </c>
      <c r="E315" s="137" t="s">
        <v>1703</v>
      </c>
      <c r="F315" s="138" t="s">
        <v>1704</v>
      </c>
      <c r="G315" s="139" t="s">
        <v>1520</v>
      </c>
      <c r="H315" s="140">
        <v>5.3490000000000002</v>
      </c>
      <c r="I315" s="141"/>
      <c r="J315" s="142">
        <f>ROUND(I315*H315,2)</f>
        <v>0</v>
      </c>
      <c r="K315" s="138" t="s">
        <v>3585</v>
      </c>
      <c r="L315" s="32"/>
      <c r="M315" s="143" t="s">
        <v>1</v>
      </c>
      <c r="N315" s="144" t="s">
        <v>46</v>
      </c>
      <c r="P315" s="145">
        <f>O315*H315</f>
        <v>0</v>
      </c>
      <c r="Q315" s="145">
        <v>0</v>
      </c>
      <c r="R315" s="145">
        <f>Q315*H315</f>
        <v>0</v>
      </c>
      <c r="S315" s="145">
        <v>0</v>
      </c>
      <c r="T315" s="146">
        <f>S315*H315</f>
        <v>0</v>
      </c>
      <c r="AR315" s="147" t="s">
        <v>318</v>
      </c>
      <c r="AT315" s="147" t="s">
        <v>302</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5037</v>
      </c>
    </row>
    <row r="316" spans="2:65" s="12" customFormat="1">
      <c r="B316" s="170"/>
      <c r="D316" s="149" t="s">
        <v>1489</v>
      </c>
      <c r="E316" s="171" t="s">
        <v>1</v>
      </c>
      <c r="F316" s="172" t="s">
        <v>4020</v>
      </c>
      <c r="H316" s="171" t="s">
        <v>1</v>
      </c>
      <c r="I316" s="173"/>
      <c r="L316" s="170"/>
      <c r="M316" s="174"/>
      <c r="T316" s="175"/>
      <c r="AT316" s="171" t="s">
        <v>1489</v>
      </c>
      <c r="AU316" s="171" t="s">
        <v>90</v>
      </c>
      <c r="AV316" s="12" t="s">
        <v>88</v>
      </c>
      <c r="AW316" s="12" t="s">
        <v>36</v>
      </c>
      <c r="AX316" s="12" t="s">
        <v>81</v>
      </c>
      <c r="AY316" s="171" t="s">
        <v>299</v>
      </c>
    </row>
    <row r="317" spans="2:65" s="12" customFormat="1">
      <c r="B317" s="170"/>
      <c r="D317" s="149" t="s">
        <v>1489</v>
      </c>
      <c r="E317" s="171" t="s">
        <v>1</v>
      </c>
      <c r="F317" s="172" t="s">
        <v>5023</v>
      </c>
      <c r="H317" s="171" t="s">
        <v>1</v>
      </c>
      <c r="I317" s="173"/>
      <c r="L317" s="170"/>
      <c r="M317" s="174"/>
      <c r="T317" s="175"/>
      <c r="AT317" s="171" t="s">
        <v>1489</v>
      </c>
      <c r="AU317" s="171" t="s">
        <v>90</v>
      </c>
      <c r="AV317" s="12" t="s">
        <v>88</v>
      </c>
      <c r="AW317" s="12" t="s">
        <v>36</v>
      </c>
      <c r="AX317" s="12" t="s">
        <v>81</v>
      </c>
      <c r="AY317" s="171" t="s">
        <v>299</v>
      </c>
    </row>
    <row r="318" spans="2:65" s="12" customFormat="1">
      <c r="B318" s="170"/>
      <c r="D318" s="149" t="s">
        <v>1489</v>
      </c>
      <c r="E318" s="171" t="s">
        <v>1</v>
      </c>
      <c r="F318" s="172" t="s">
        <v>4968</v>
      </c>
      <c r="H318" s="171" t="s">
        <v>1</v>
      </c>
      <c r="I318" s="173"/>
      <c r="L318" s="170"/>
      <c r="M318" s="174"/>
      <c r="T318" s="175"/>
      <c r="AT318" s="171" t="s">
        <v>1489</v>
      </c>
      <c r="AU318" s="171" t="s">
        <v>90</v>
      </c>
      <c r="AV318" s="12" t="s">
        <v>88</v>
      </c>
      <c r="AW318" s="12" t="s">
        <v>36</v>
      </c>
      <c r="AX318" s="12" t="s">
        <v>81</v>
      </c>
      <c r="AY318" s="171" t="s">
        <v>299</v>
      </c>
    </row>
    <row r="319" spans="2:65" s="13" customFormat="1">
      <c r="B319" s="176"/>
      <c r="D319" s="149" t="s">
        <v>1489</v>
      </c>
      <c r="E319" s="177" t="s">
        <v>1</v>
      </c>
      <c r="F319" s="178" t="s">
        <v>5038</v>
      </c>
      <c r="H319" s="179">
        <v>5.3490000000000002</v>
      </c>
      <c r="I319" s="180"/>
      <c r="L319" s="176"/>
      <c r="M319" s="181"/>
      <c r="T319" s="182"/>
      <c r="AT319" s="177" t="s">
        <v>1489</v>
      </c>
      <c r="AU319" s="177" t="s">
        <v>90</v>
      </c>
      <c r="AV319" s="13" t="s">
        <v>90</v>
      </c>
      <c r="AW319" s="13" t="s">
        <v>36</v>
      </c>
      <c r="AX319" s="13" t="s">
        <v>81</v>
      </c>
      <c r="AY319" s="177" t="s">
        <v>299</v>
      </c>
    </row>
    <row r="320" spans="2:65" s="14" customFormat="1">
      <c r="B320" s="183"/>
      <c r="D320" s="149" t="s">
        <v>1489</v>
      </c>
      <c r="E320" s="184" t="s">
        <v>1</v>
      </c>
      <c r="F320" s="185" t="s">
        <v>1496</v>
      </c>
      <c r="H320" s="186">
        <v>5.3490000000000002</v>
      </c>
      <c r="I320" s="187"/>
      <c r="L320" s="183"/>
      <c r="M320" s="188"/>
      <c r="T320" s="189"/>
      <c r="AT320" s="184" t="s">
        <v>1489</v>
      </c>
      <c r="AU320" s="184" t="s">
        <v>90</v>
      </c>
      <c r="AV320" s="14" t="s">
        <v>318</v>
      </c>
      <c r="AW320" s="14" t="s">
        <v>36</v>
      </c>
      <c r="AX320" s="14" t="s">
        <v>88</v>
      </c>
      <c r="AY320" s="184" t="s">
        <v>299</v>
      </c>
    </row>
    <row r="321" spans="2:65" s="11" customFormat="1" ht="22.95" customHeight="1">
      <c r="B321" s="124"/>
      <c r="D321" s="125" t="s">
        <v>80</v>
      </c>
      <c r="E321" s="134" t="s">
        <v>323</v>
      </c>
      <c r="F321" s="134" t="s">
        <v>2121</v>
      </c>
      <c r="I321" s="127"/>
      <c r="J321" s="135">
        <f>BK321</f>
        <v>0</v>
      </c>
      <c r="L321" s="124"/>
      <c r="M321" s="129"/>
      <c r="P321" s="130">
        <f>SUM(P322:P328)</f>
        <v>0</v>
      </c>
      <c r="R321" s="130">
        <f>SUM(R322:R328)</f>
        <v>0</v>
      </c>
      <c r="T321" s="131">
        <f>SUM(T322:T328)</f>
        <v>0</v>
      </c>
      <c r="AR321" s="125" t="s">
        <v>88</v>
      </c>
      <c r="AT321" s="132" t="s">
        <v>80</v>
      </c>
      <c r="AU321" s="132" t="s">
        <v>88</v>
      </c>
      <c r="AY321" s="125" t="s">
        <v>299</v>
      </c>
      <c r="BK321" s="133">
        <f>SUM(BK322:BK328)</f>
        <v>0</v>
      </c>
    </row>
    <row r="322" spans="2:65" s="1" customFormat="1" ht="24.15" customHeight="1">
      <c r="B322" s="32"/>
      <c r="C322" s="136" t="s">
        <v>448</v>
      </c>
      <c r="D322" s="136" t="s">
        <v>302</v>
      </c>
      <c r="E322" s="137" t="s">
        <v>4560</v>
      </c>
      <c r="F322" s="138" t="s">
        <v>4561</v>
      </c>
      <c r="G322" s="139" t="s">
        <v>375</v>
      </c>
      <c r="H322" s="140">
        <v>34.238</v>
      </c>
      <c r="I322" s="141"/>
      <c r="J322" s="142">
        <f>ROUND(I322*H322,2)</f>
        <v>0</v>
      </c>
      <c r="K322" s="138" t="s">
        <v>1</v>
      </c>
      <c r="L322" s="32"/>
      <c r="M322" s="143" t="s">
        <v>1</v>
      </c>
      <c r="N322" s="144" t="s">
        <v>46</v>
      </c>
      <c r="P322" s="145">
        <f>O322*H322</f>
        <v>0</v>
      </c>
      <c r="Q322" s="145">
        <v>0</v>
      </c>
      <c r="R322" s="145">
        <f>Q322*H322</f>
        <v>0</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5039</v>
      </c>
    </row>
    <row r="323" spans="2:65" s="1" customFormat="1" ht="28.8">
      <c r="B323" s="32"/>
      <c r="D323" s="149" t="s">
        <v>308</v>
      </c>
      <c r="F323" s="150" t="s">
        <v>4291</v>
      </c>
      <c r="I323" s="151"/>
      <c r="L323" s="32"/>
      <c r="M323" s="152"/>
      <c r="T323" s="56"/>
      <c r="AT323" s="17" t="s">
        <v>308</v>
      </c>
      <c r="AU323" s="17" t="s">
        <v>90</v>
      </c>
    </row>
    <row r="324" spans="2:65" s="12" customFormat="1">
      <c r="B324" s="170"/>
      <c r="D324" s="149" t="s">
        <v>1489</v>
      </c>
      <c r="E324" s="171" t="s">
        <v>1</v>
      </c>
      <c r="F324" s="172" t="s">
        <v>4483</v>
      </c>
      <c r="H324" s="171" t="s">
        <v>1</v>
      </c>
      <c r="I324" s="173"/>
      <c r="L324" s="170"/>
      <c r="M324" s="174"/>
      <c r="T324" s="175"/>
      <c r="AT324" s="171" t="s">
        <v>1489</v>
      </c>
      <c r="AU324" s="171" t="s">
        <v>90</v>
      </c>
      <c r="AV324" s="12" t="s">
        <v>88</v>
      </c>
      <c r="AW324" s="12" t="s">
        <v>36</v>
      </c>
      <c r="AX324" s="12" t="s">
        <v>81</v>
      </c>
      <c r="AY324" s="171" t="s">
        <v>299</v>
      </c>
    </row>
    <row r="325" spans="2:65" s="12" customFormat="1">
      <c r="B325" s="170"/>
      <c r="D325" s="149" t="s">
        <v>1489</v>
      </c>
      <c r="E325" s="171" t="s">
        <v>1</v>
      </c>
      <c r="F325" s="172" t="s">
        <v>4548</v>
      </c>
      <c r="H325" s="171" t="s">
        <v>1</v>
      </c>
      <c r="I325" s="173"/>
      <c r="L325" s="170"/>
      <c r="M325" s="174"/>
      <c r="T325" s="175"/>
      <c r="AT325" s="171" t="s">
        <v>1489</v>
      </c>
      <c r="AU325" s="171" t="s">
        <v>90</v>
      </c>
      <c r="AV325" s="12" t="s">
        <v>88</v>
      </c>
      <c r="AW325" s="12" t="s">
        <v>36</v>
      </c>
      <c r="AX325" s="12" t="s">
        <v>81</v>
      </c>
      <c r="AY325" s="171" t="s">
        <v>299</v>
      </c>
    </row>
    <row r="326" spans="2:65" s="12" customFormat="1">
      <c r="B326" s="170"/>
      <c r="D326" s="149" t="s">
        <v>1489</v>
      </c>
      <c r="E326" s="171" t="s">
        <v>1</v>
      </c>
      <c r="F326" s="172" t="s">
        <v>3917</v>
      </c>
      <c r="H326" s="171" t="s">
        <v>1</v>
      </c>
      <c r="I326" s="173"/>
      <c r="L326" s="170"/>
      <c r="M326" s="174"/>
      <c r="T326" s="175"/>
      <c r="AT326" s="171" t="s">
        <v>1489</v>
      </c>
      <c r="AU326" s="171" t="s">
        <v>90</v>
      </c>
      <c r="AV326" s="12" t="s">
        <v>88</v>
      </c>
      <c r="AW326" s="12" t="s">
        <v>36</v>
      </c>
      <c r="AX326" s="12" t="s">
        <v>81</v>
      </c>
      <c r="AY326" s="171" t="s">
        <v>299</v>
      </c>
    </row>
    <row r="327" spans="2:65" s="13" customFormat="1">
      <c r="B327" s="176"/>
      <c r="D327" s="149" t="s">
        <v>1489</v>
      </c>
      <c r="E327" s="177" t="s">
        <v>1</v>
      </c>
      <c r="F327" s="178" t="s">
        <v>5030</v>
      </c>
      <c r="H327" s="179">
        <v>34.238</v>
      </c>
      <c r="I327" s="180"/>
      <c r="L327" s="176"/>
      <c r="M327" s="181"/>
      <c r="T327" s="182"/>
      <c r="AT327" s="177" t="s">
        <v>1489</v>
      </c>
      <c r="AU327" s="177" t="s">
        <v>90</v>
      </c>
      <c r="AV327" s="13" t="s">
        <v>90</v>
      </c>
      <c r="AW327" s="13" t="s">
        <v>36</v>
      </c>
      <c r="AX327" s="13" t="s">
        <v>81</v>
      </c>
      <c r="AY327" s="177" t="s">
        <v>299</v>
      </c>
    </row>
    <row r="328" spans="2:65" s="14" customFormat="1">
      <c r="B328" s="183"/>
      <c r="D328" s="149" t="s">
        <v>1489</v>
      </c>
      <c r="E328" s="184" t="s">
        <v>1</v>
      </c>
      <c r="F328" s="185" t="s">
        <v>1496</v>
      </c>
      <c r="H328" s="186">
        <v>34.238</v>
      </c>
      <c r="I328" s="187"/>
      <c r="L328" s="183"/>
      <c r="M328" s="188"/>
      <c r="T328" s="189"/>
      <c r="AT328" s="184" t="s">
        <v>1489</v>
      </c>
      <c r="AU328" s="184" t="s">
        <v>90</v>
      </c>
      <c r="AV328" s="14" t="s">
        <v>318</v>
      </c>
      <c r="AW328" s="14" t="s">
        <v>36</v>
      </c>
      <c r="AX328" s="14" t="s">
        <v>88</v>
      </c>
      <c r="AY328" s="184" t="s">
        <v>299</v>
      </c>
    </row>
    <row r="329" spans="2:65" s="11" customFormat="1" ht="22.95" customHeight="1">
      <c r="B329" s="124"/>
      <c r="D329" s="125" t="s">
        <v>80</v>
      </c>
      <c r="E329" s="134" t="s">
        <v>337</v>
      </c>
      <c r="F329" s="134" t="s">
        <v>2607</v>
      </c>
      <c r="I329" s="127"/>
      <c r="J329" s="135">
        <f>BK329</f>
        <v>0</v>
      </c>
      <c r="L329" s="124"/>
      <c r="M329" s="129"/>
      <c r="P329" s="130">
        <f>SUM(P330:P457)</f>
        <v>0</v>
      </c>
      <c r="R329" s="130">
        <f>SUM(R330:R457)</f>
        <v>0.86111082000000005</v>
      </c>
      <c r="T329" s="131">
        <f>SUM(T330:T457)</f>
        <v>0</v>
      </c>
      <c r="AR329" s="125" t="s">
        <v>88</v>
      </c>
      <c r="AT329" s="132" t="s">
        <v>80</v>
      </c>
      <c r="AU329" s="132" t="s">
        <v>88</v>
      </c>
      <c r="AY329" s="125" t="s">
        <v>299</v>
      </c>
      <c r="BK329" s="133">
        <f>SUM(BK330:BK457)</f>
        <v>0</v>
      </c>
    </row>
    <row r="330" spans="2:65" s="1" customFormat="1" ht="24.15" customHeight="1">
      <c r="B330" s="32"/>
      <c r="C330" s="136" t="s">
        <v>452</v>
      </c>
      <c r="D330" s="136" t="s">
        <v>302</v>
      </c>
      <c r="E330" s="137" t="s">
        <v>3868</v>
      </c>
      <c r="F330" s="138" t="s">
        <v>4040</v>
      </c>
      <c r="G330" s="139" t="s">
        <v>647</v>
      </c>
      <c r="H330" s="140">
        <v>37.54</v>
      </c>
      <c r="I330" s="141"/>
      <c r="J330" s="142">
        <f>ROUND(I330*H330,2)</f>
        <v>0</v>
      </c>
      <c r="K330" s="138" t="s">
        <v>3585</v>
      </c>
      <c r="L330" s="32"/>
      <c r="M330" s="143" t="s">
        <v>1</v>
      </c>
      <c r="N330" s="144" t="s">
        <v>46</v>
      </c>
      <c r="P330" s="145">
        <f>O330*H330</f>
        <v>0</v>
      </c>
      <c r="Q330" s="145">
        <v>0</v>
      </c>
      <c r="R330" s="145">
        <f>Q330*H330</f>
        <v>0</v>
      </c>
      <c r="S330" s="145">
        <v>0</v>
      </c>
      <c r="T330" s="146">
        <f>S330*H330</f>
        <v>0</v>
      </c>
      <c r="AR330" s="147" t="s">
        <v>318</v>
      </c>
      <c r="AT330" s="147" t="s">
        <v>302</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5040</v>
      </c>
    </row>
    <row r="331" spans="2:65" s="12" customFormat="1" ht="20.399999999999999">
      <c r="B331" s="170"/>
      <c r="D331" s="149" t="s">
        <v>1489</v>
      </c>
      <c r="E331" s="171" t="s">
        <v>1</v>
      </c>
      <c r="F331" s="172" t="s">
        <v>4042</v>
      </c>
      <c r="H331" s="171" t="s">
        <v>1</v>
      </c>
      <c r="I331" s="173"/>
      <c r="L331" s="170"/>
      <c r="M331" s="174"/>
      <c r="T331" s="175"/>
      <c r="AT331" s="171" t="s">
        <v>1489</v>
      </c>
      <c r="AU331" s="171" t="s">
        <v>90</v>
      </c>
      <c r="AV331" s="12" t="s">
        <v>88</v>
      </c>
      <c r="AW331" s="12" t="s">
        <v>36</v>
      </c>
      <c r="AX331" s="12" t="s">
        <v>81</v>
      </c>
      <c r="AY331" s="171" t="s">
        <v>299</v>
      </c>
    </row>
    <row r="332" spans="2:65" s="12" customFormat="1">
      <c r="B332" s="170"/>
      <c r="D332" s="149" t="s">
        <v>1489</v>
      </c>
      <c r="E332" s="171" t="s">
        <v>1</v>
      </c>
      <c r="F332" s="172" t="s">
        <v>4968</v>
      </c>
      <c r="H332" s="171" t="s">
        <v>1</v>
      </c>
      <c r="I332" s="173"/>
      <c r="L332" s="170"/>
      <c r="M332" s="174"/>
      <c r="T332" s="175"/>
      <c r="AT332" s="171" t="s">
        <v>1489</v>
      </c>
      <c r="AU332" s="171" t="s">
        <v>90</v>
      </c>
      <c r="AV332" s="12" t="s">
        <v>88</v>
      </c>
      <c r="AW332" s="12" t="s">
        <v>36</v>
      </c>
      <c r="AX332" s="12" t="s">
        <v>81</v>
      </c>
      <c r="AY332" s="171" t="s">
        <v>299</v>
      </c>
    </row>
    <row r="333" spans="2:65" s="13" customFormat="1">
      <c r="B333" s="176"/>
      <c r="D333" s="149" t="s">
        <v>1489</v>
      </c>
      <c r="E333" s="177" t="s">
        <v>1</v>
      </c>
      <c r="F333" s="178" t="s">
        <v>5041</v>
      </c>
      <c r="H333" s="179">
        <v>37.54</v>
      </c>
      <c r="I333" s="180"/>
      <c r="L333" s="176"/>
      <c r="M333" s="181"/>
      <c r="T333" s="182"/>
      <c r="AT333" s="177" t="s">
        <v>1489</v>
      </c>
      <c r="AU333" s="177" t="s">
        <v>90</v>
      </c>
      <c r="AV333" s="13" t="s">
        <v>90</v>
      </c>
      <c r="AW333" s="13" t="s">
        <v>36</v>
      </c>
      <c r="AX333" s="13" t="s">
        <v>81</v>
      </c>
      <c r="AY333" s="177" t="s">
        <v>299</v>
      </c>
    </row>
    <row r="334" spans="2:65" s="14" customFormat="1">
      <c r="B334" s="183"/>
      <c r="D334" s="149" t="s">
        <v>1489</v>
      </c>
      <c r="E334" s="184" t="s">
        <v>1</v>
      </c>
      <c r="F334" s="185" t="s">
        <v>1496</v>
      </c>
      <c r="H334" s="186">
        <v>37.54</v>
      </c>
      <c r="I334" s="187"/>
      <c r="L334" s="183"/>
      <c r="M334" s="188"/>
      <c r="T334" s="189"/>
      <c r="AT334" s="184" t="s">
        <v>1489</v>
      </c>
      <c r="AU334" s="184" t="s">
        <v>90</v>
      </c>
      <c r="AV334" s="14" t="s">
        <v>318</v>
      </c>
      <c r="AW334" s="14" t="s">
        <v>36</v>
      </c>
      <c r="AX334" s="14" t="s">
        <v>88</v>
      </c>
      <c r="AY334" s="184" t="s">
        <v>299</v>
      </c>
    </row>
    <row r="335" spans="2:65" s="1" customFormat="1" ht="16.5" customHeight="1">
      <c r="B335" s="32"/>
      <c r="C335" s="158" t="s">
        <v>457</v>
      </c>
      <c r="D335" s="158" t="s">
        <v>340</v>
      </c>
      <c r="E335" s="159" t="s">
        <v>3870</v>
      </c>
      <c r="F335" s="160" t="s">
        <v>4044</v>
      </c>
      <c r="G335" s="161" t="s">
        <v>647</v>
      </c>
      <c r="H335" s="162">
        <v>38.103000000000002</v>
      </c>
      <c r="I335" s="163"/>
      <c r="J335" s="164">
        <f>ROUND(I335*H335,2)</f>
        <v>0</v>
      </c>
      <c r="K335" s="160" t="s">
        <v>3585</v>
      </c>
      <c r="L335" s="165"/>
      <c r="M335" s="166" t="s">
        <v>1</v>
      </c>
      <c r="N335" s="167" t="s">
        <v>46</v>
      </c>
      <c r="P335" s="145">
        <f>O335*H335</f>
        <v>0</v>
      </c>
      <c r="Q335" s="145">
        <v>2.14E-3</v>
      </c>
      <c r="R335" s="145">
        <f>Q335*H335</f>
        <v>8.1540420000000002E-2</v>
      </c>
      <c r="S335" s="145">
        <v>0</v>
      </c>
      <c r="T335" s="146">
        <f>S335*H335</f>
        <v>0</v>
      </c>
      <c r="AR335" s="147" t="s">
        <v>337</v>
      </c>
      <c r="AT335" s="147" t="s">
        <v>340</v>
      </c>
      <c r="AU335" s="147" t="s">
        <v>90</v>
      </c>
      <c r="AY335" s="17" t="s">
        <v>299</v>
      </c>
      <c r="BE335" s="148">
        <f>IF(N335="základní",J335,0)</f>
        <v>0</v>
      </c>
      <c r="BF335" s="148">
        <f>IF(N335="snížená",J335,0)</f>
        <v>0</v>
      </c>
      <c r="BG335" s="148">
        <f>IF(N335="zákl. přenesená",J335,0)</f>
        <v>0</v>
      </c>
      <c r="BH335" s="148">
        <f>IF(N335="sníž. přenesená",J335,0)</f>
        <v>0</v>
      </c>
      <c r="BI335" s="148">
        <f>IF(N335="nulová",J335,0)</f>
        <v>0</v>
      </c>
      <c r="BJ335" s="17" t="s">
        <v>88</v>
      </c>
      <c r="BK335" s="148">
        <f>ROUND(I335*H335,2)</f>
        <v>0</v>
      </c>
      <c r="BL335" s="17" t="s">
        <v>318</v>
      </c>
      <c r="BM335" s="147" t="s">
        <v>5042</v>
      </c>
    </row>
    <row r="336" spans="2:65" s="12" customFormat="1" ht="20.399999999999999">
      <c r="B336" s="170"/>
      <c r="D336" s="149" t="s">
        <v>1489</v>
      </c>
      <c r="E336" s="171" t="s">
        <v>1</v>
      </c>
      <c r="F336" s="172" t="s">
        <v>4042</v>
      </c>
      <c r="H336" s="171" t="s">
        <v>1</v>
      </c>
      <c r="I336" s="173"/>
      <c r="L336" s="170"/>
      <c r="M336" s="174"/>
      <c r="T336" s="175"/>
      <c r="AT336" s="171" t="s">
        <v>1489</v>
      </c>
      <c r="AU336" s="171" t="s">
        <v>90</v>
      </c>
      <c r="AV336" s="12" t="s">
        <v>88</v>
      </c>
      <c r="AW336" s="12" t="s">
        <v>36</v>
      </c>
      <c r="AX336" s="12" t="s">
        <v>81</v>
      </c>
      <c r="AY336" s="171" t="s">
        <v>299</v>
      </c>
    </row>
    <row r="337" spans="2:65" s="12" customFormat="1">
      <c r="B337" s="170"/>
      <c r="D337" s="149" t="s">
        <v>1489</v>
      </c>
      <c r="E337" s="171" t="s">
        <v>1</v>
      </c>
      <c r="F337" s="172" t="s">
        <v>4968</v>
      </c>
      <c r="H337" s="171" t="s">
        <v>1</v>
      </c>
      <c r="I337" s="173"/>
      <c r="L337" s="170"/>
      <c r="M337" s="174"/>
      <c r="T337" s="175"/>
      <c r="AT337" s="171" t="s">
        <v>1489</v>
      </c>
      <c r="AU337" s="171" t="s">
        <v>90</v>
      </c>
      <c r="AV337" s="12" t="s">
        <v>88</v>
      </c>
      <c r="AW337" s="12" t="s">
        <v>36</v>
      </c>
      <c r="AX337" s="12" t="s">
        <v>81</v>
      </c>
      <c r="AY337" s="171" t="s">
        <v>299</v>
      </c>
    </row>
    <row r="338" spans="2:65" s="13" customFormat="1">
      <c r="B338" s="176"/>
      <c r="D338" s="149" t="s">
        <v>1489</v>
      </c>
      <c r="E338" s="177" t="s">
        <v>1</v>
      </c>
      <c r="F338" s="178" t="s">
        <v>5043</v>
      </c>
      <c r="H338" s="179">
        <v>38.103000000000002</v>
      </c>
      <c r="I338" s="180"/>
      <c r="L338" s="176"/>
      <c r="M338" s="181"/>
      <c r="T338" s="182"/>
      <c r="AT338" s="177" t="s">
        <v>1489</v>
      </c>
      <c r="AU338" s="177" t="s">
        <v>90</v>
      </c>
      <c r="AV338" s="13" t="s">
        <v>90</v>
      </c>
      <c r="AW338" s="13" t="s">
        <v>36</v>
      </c>
      <c r="AX338" s="13" t="s">
        <v>81</v>
      </c>
      <c r="AY338" s="177" t="s">
        <v>299</v>
      </c>
    </row>
    <row r="339" spans="2:65" s="14" customFormat="1">
      <c r="B339" s="183"/>
      <c r="D339" s="149" t="s">
        <v>1489</v>
      </c>
      <c r="E339" s="184" t="s">
        <v>1</v>
      </c>
      <c r="F339" s="185" t="s">
        <v>1496</v>
      </c>
      <c r="H339" s="186">
        <v>38.103000000000002</v>
      </c>
      <c r="I339" s="187"/>
      <c r="L339" s="183"/>
      <c r="M339" s="188"/>
      <c r="T339" s="189"/>
      <c r="AT339" s="184" t="s">
        <v>1489</v>
      </c>
      <c r="AU339" s="184" t="s">
        <v>90</v>
      </c>
      <c r="AV339" s="14" t="s">
        <v>318</v>
      </c>
      <c r="AW339" s="14" t="s">
        <v>36</v>
      </c>
      <c r="AX339" s="14" t="s">
        <v>88</v>
      </c>
      <c r="AY339" s="184" t="s">
        <v>299</v>
      </c>
    </row>
    <row r="340" spans="2:65" s="1" customFormat="1" ht="24.15" customHeight="1">
      <c r="B340" s="32"/>
      <c r="C340" s="136" t="s">
        <v>461</v>
      </c>
      <c r="D340" s="136" t="s">
        <v>302</v>
      </c>
      <c r="E340" s="137" t="s">
        <v>3873</v>
      </c>
      <c r="F340" s="138" t="s">
        <v>4061</v>
      </c>
      <c r="G340" s="139" t="s">
        <v>598</v>
      </c>
      <c r="H340" s="140">
        <v>7</v>
      </c>
      <c r="I340" s="141"/>
      <c r="J340" s="142">
        <f>ROUND(I340*H340,2)</f>
        <v>0</v>
      </c>
      <c r="K340" s="138" t="s">
        <v>3585</v>
      </c>
      <c r="L340" s="32"/>
      <c r="M340" s="143" t="s">
        <v>1</v>
      </c>
      <c r="N340" s="144" t="s">
        <v>46</v>
      </c>
      <c r="P340" s="145">
        <f>O340*H340</f>
        <v>0</v>
      </c>
      <c r="Q340" s="145">
        <v>0</v>
      </c>
      <c r="R340" s="145">
        <f>Q340*H340</f>
        <v>0</v>
      </c>
      <c r="S340" s="145">
        <v>0</v>
      </c>
      <c r="T340" s="146">
        <f>S340*H340</f>
        <v>0</v>
      </c>
      <c r="AR340" s="147" t="s">
        <v>318</v>
      </c>
      <c r="AT340" s="147" t="s">
        <v>302</v>
      </c>
      <c r="AU340" s="147" t="s">
        <v>90</v>
      </c>
      <c r="AY340" s="17" t="s">
        <v>299</v>
      </c>
      <c r="BE340" s="148">
        <f>IF(N340="základní",J340,0)</f>
        <v>0</v>
      </c>
      <c r="BF340" s="148">
        <f>IF(N340="snížená",J340,0)</f>
        <v>0</v>
      </c>
      <c r="BG340" s="148">
        <f>IF(N340="zákl. přenesená",J340,0)</f>
        <v>0</v>
      </c>
      <c r="BH340" s="148">
        <f>IF(N340="sníž. přenesená",J340,0)</f>
        <v>0</v>
      </c>
      <c r="BI340" s="148">
        <f>IF(N340="nulová",J340,0)</f>
        <v>0</v>
      </c>
      <c r="BJ340" s="17" t="s">
        <v>88</v>
      </c>
      <c r="BK340" s="148">
        <f>ROUND(I340*H340,2)</f>
        <v>0</v>
      </c>
      <c r="BL340" s="17" t="s">
        <v>318</v>
      </c>
      <c r="BM340" s="147" t="s">
        <v>5044</v>
      </c>
    </row>
    <row r="341" spans="2:65" s="12" customFormat="1" ht="20.399999999999999">
      <c r="B341" s="170"/>
      <c r="D341" s="149" t="s">
        <v>1489</v>
      </c>
      <c r="E341" s="171" t="s">
        <v>1</v>
      </c>
      <c r="F341" s="172" t="s">
        <v>4042</v>
      </c>
      <c r="H341" s="171" t="s">
        <v>1</v>
      </c>
      <c r="I341" s="173"/>
      <c r="L341" s="170"/>
      <c r="M341" s="174"/>
      <c r="T341" s="175"/>
      <c r="AT341" s="171" t="s">
        <v>1489</v>
      </c>
      <c r="AU341" s="171" t="s">
        <v>90</v>
      </c>
      <c r="AV341" s="12" t="s">
        <v>88</v>
      </c>
      <c r="AW341" s="12" t="s">
        <v>36</v>
      </c>
      <c r="AX341" s="12" t="s">
        <v>81</v>
      </c>
      <c r="AY341" s="171" t="s">
        <v>299</v>
      </c>
    </row>
    <row r="342" spans="2:65" s="13" customFormat="1">
      <c r="B342" s="176"/>
      <c r="D342" s="149" t="s">
        <v>1489</v>
      </c>
      <c r="E342" s="177" t="s">
        <v>1</v>
      </c>
      <c r="F342" s="178" t="s">
        <v>4298</v>
      </c>
      <c r="H342" s="179">
        <v>7</v>
      </c>
      <c r="I342" s="180"/>
      <c r="L342" s="176"/>
      <c r="M342" s="181"/>
      <c r="T342" s="182"/>
      <c r="AT342" s="177" t="s">
        <v>1489</v>
      </c>
      <c r="AU342" s="177" t="s">
        <v>90</v>
      </c>
      <c r="AV342" s="13" t="s">
        <v>90</v>
      </c>
      <c r="AW342" s="13" t="s">
        <v>36</v>
      </c>
      <c r="AX342" s="13" t="s">
        <v>81</v>
      </c>
      <c r="AY342" s="177" t="s">
        <v>299</v>
      </c>
    </row>
    <row r="343" spans="2:65" s="14" customFormat="1">
      <c r="B343" s="183"/>
      <c r="D343" s="149" t="s">
        <v>1489</v>
      </c>
      <c r="E343" s="184" t="s">
        <v>1</v>
      </c>
      <c r="F343" s="185" t="s">
        <v>1496</v>
      </c>
      <c r="H343" s="186">
        <v>7</v>
      </c>
      <c r="I343" s="187"/>
      <c r="L343" s="183"/>
      <c r="M343" s="188"/>
      <c r="T343" s="189"/>
      <c r="AT343" s="184" t="s">
        <v>1489</v>
      </c>
      <c r="AU343" s="184" t="s">
        <v>90</v>
      </c>
      <c r="AV343" s="14" t="s">
        <v>318</v>
      </c>
      <c r="AW343" s="14" t="s">
        <v>36</v>
      </c>
      <c r="AX343" s="14" t="s">
        <v>88</v>
      </c>
      <c r="AY343" s="184" t="s">
        <v>299</v>
      </c>
    </row>
    <row r="344" spans="2:65" s="1" customFormat="1" ht="16.5" customHeight="1">
      <c r="B344" s="32"/>
      <c r="C344" s="158" t="s">
        <v>465</v>
      </c>
      <c r="D344" s="158" t="s">
        <v>340</v>
      </c>
      <c r="E344" s="159" t="s">
        <v>3875</v>
      </c>
      <c r="F344" s="160" t="s">
        <v>3876</v>
      </c>
      <c r="G344" s="161" t="s">
        <v>598</v>
      </c>
      <c r="H344" s="162">
        <v>2</v>
      </c>
      <c r="I344" s="163"/>
      <c r="J344" s="164">
        <f>ROUND(I344*H344,2)</f>
        <v>0</v>
      </c>
      <c r="K344" s="160" t="s">
        <v>3585</v>
      </c>
      <c r="L344" s="165"/>
      <c r="M344" s="166" t="s">
        <v>1</v>
      </c>
      <c r="N344" s="167" t="s">
        <v>46</v>
      </c>
      <c r="P344" s="145">
        <f>O344*H344</f>
        <v>0</v>
      </c>
      <c r="Q344" s="145">
        <v>3.8999999999999999E-4</v>
      </c>
      <c r="R344" s="145">
        <f>Q344*H344</f>
        <v>7.7999999999999999E-4</v>
      </c>
      <c r="S344" s="145">
        <v>0</v>
      </c>
      <c r="T344" s="146">
        <f>S344*H344</f>
        <v>0</v>
      </c>
      <c r="AR344" s="147" t="s">
        <v>337</v>
      </c>
      <c r="AT344" s="147" t="s">
        <v>340</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5045</v>
      </c>
    </row>
    <row r="345" spans="2:65" s="12" customFormat="1" ht="20.399999999999999">
      <c r="B345" s="170"/>
      <c r="D345" s="149" t="s">
        <v>1489</v>
      </c>
      <c r="E345" s="171" t="s">
        <v>1</v>
      </c>
      <c r="F345" s="172" t="s">
        <v>4042</v>
      </c>
      <c r="H345" s="171" t="s">
        <v>1</v>
      </c>
      <c r="I345" s="173"/>
      <c r="L345" s="170"/>
      <c r="M345" s="174"/>
      <c r="T345" s="175"/>
      <c r="AT345" s="171" t="s">
        <v>1489</v>
      </c>
      <c r="AU345" s="171" t="s">
        <v>90</v>
      </c>
      <c r="AV345" s="12" t="s">
        <v>88</v>
      </c>
      <c r="AW345" s="12" t="s">
        <v>36</v>
      </c>
      <c r="AX345" s="12" t="s">
        <v>81</v>
      </c>
      <c r="AY345" s="171" t="s">
        <v>299</v>
      </c>
    </row>
    <row r="346" spans="2:65" s="12" customFormat="1">
      <c r="B346" s="170"/>
      <c r="D346" s="149" t="s">
        <v>1489</v>
      </c>
      <c r="E346" s="171" t="s">
        <v>1</v>
      </c>
      <c r="F346" s="172" t="s">
        <v>4968</v>
      </c>
      <c r="H346" s="171" t="s">
        <v>1</v>
      </c>
      <c r="I346" s="173"/>
      <c r="L346" s="170"/>
      <c r="M346" s="174"/>
      <c r="T346" s="175"/>
      <c r="AT346" s="171" t="s">
        <v>1489</v>
      </c>
      <c r="AU346" s="171" t="s">
        <v>90</v>
      </c>
      <c r="AV346" s="12" t="s">
        <v>88</v>
      </c>
      <c r="AW346" s="12" t="s">
        <v>36</v>
      </c>
      <c r="AX346" s="12" t="s">
        <v>81</v>
      </c>
      <c r="AY346" s="171" t="s">
        <v>299</v>
      </c>
    </row>
    <row r="347" spans="2:65" s="13" customFormat="1">
      <c r="B347" s="176"/>
      <c r="D347" s="149" t="s">
        <v>1489</v>
      </c>
      <c r="E347" s="177" t="s">
        <v>1</v>
      </c>
      <c r="F347" s="178" t="s">
        <v>4065</v>
      </c>
      <c r="H347" s="179">
        <v>2</v>
      </c>
      <c r="I347" s="180"/>
      <c r="L347" s="176"/>
      <c r="M347" s="181"/>
      <c r="T347" s="182"/>
      <c r="AT347" s="177" t="s">
        <v>1489</v>
      </c>
      <c r="AU347" s="177" t="s">
        <v>90</v>
      </c>
      <c r="AV347" s="13" t="s">
        <v>90</v>
      </c>
      <c r="AW347" s="13" t="s">
        <v>36</v>
      </c>
      <c r="AX347" s="13" t="s">
        <v>81</v>
      </c>
      <c r="AY347" s="177" t="s">
        <v>299</v>
      </c>
    </row>
    <row r="348" spans="2:65" s="14" customFormat="1">
      <c r="B348" s="183"/>
      <c r="D348" s="149" t="s">
        <v>1489</v>
      </c>
      <c r="E348" s="184" t="s">
        <v>1</v>
      </c>
      <c r="F348" s="185" t="s">
        <v>1496</v>
      </c>
      <c r="H348" s="186">
        <v>2</v>
      </c>
      <c r="I348" s="187"/>
      <c r="L348" s="183"/>
      <c r="M348" s="188"/>
      <c r="T348" s="189"/>
      <c r="AT348" s="184" t="s">
        <v>1489</v>
      </c>
      <c r="AU348" s="184" t="s">
        <v>90</v>
      </c>
      <c r="AV348" s="14" t="s">
        <v>318</v>
      </c>
      <c r="AW348" s="14" t="s">
        <v>36</v>
      </c>
      <c r="AX348" s="14" t="s">
        <v>88</v>
      </c>
      <c r="AY348" s="184" t="s">
        <v>299</v>
      </c>
    </row>
    <row r="349" spans="2:65" s="1" customFormat="1" ht="21.75" customHeight="1">
      <c r="B349" s="32"/>
      <c r="C349" s="158" t="s">
        <v>469</v>
      </c>
      <c r="D349" s="158" t="s">
        <v>340</v>
      </c>
      <c r="E349" s="159" t="s">
        <v>4933</v>
      </c>
      <c r="F349" s="160" t="s">
        <v>4934</v>
      </c>
      <c r="G349" s="161" t="s">
        <v>598</v>
      </c>
      <c r="H349" s="162">
        <v>1</v>
      </c>
      <c r="I349" s="163"/>
      <c r="J349" s="164">
        <f>ROUND(I349*H349,2)</f>
        <v>0</v>
      </c>
      <c r="K349" s="160" t="s">
        <v>3585</v>
      </c>
      <c r="L349" s="165"/>
      <c r="M349" s="166" t="s">
        <v>1</v>
      </c>
      <c r="N349" s="167" t="s">
        <v>46</v>
      </c>
      <c r="P349" s="145">
        <f>O349*H349</f>
        <v>0</v>
      </c>
      <c r="Q349" s="145">
        <v>7.2000000000000005E-4</v>
      </c>
      <c r="R349" s="145">
        <f>Q349*H349</f>
        <v>7.2000000000000005E-4</v>
      </c>
      <c r="S349" s="145">
        <v>0</v>
      </c>
      <c r="T349" s="146">
        <f>S349*H349</f>
        <v>0</v>
      </c>
      <c r="AR349" s="147" t="s">
        <v>337</v>
      </c>
      <c r="AT349" s="147" t="s">
        <v>340</v>
      </c>
      <c r="AU349" s="147" t="s">
        <v>90</v>
      </c>
      <c r="AY349" s="17" t="s">
        <v>299</v>
      </c>
      <c r="BE349" s="148">
        <f>IF(N349="základní",J349,0)</f>
        <v>0</v>
      </c>
      <c r="BF349" s="148">
        <f>IF(N349="snížená",J349,0)</f>
        <v>0</v>
      </c>
      <c r="BG349" s="148">
        <f>IF(N349="zákl. přenesená",J349,0)</f>
        <v>0</v>
      </c>
      <c r="BH349" s="148">
        <f>IF(N349="sníž. přenesená",J349,0)</f>
        <v>0</v>
      </c>
      <c r="BI349" s="148">
        <f>IF(N349="nulová",J349,0)</f>
        <v>0</v>
      </c>
      <c r="BJ349" s="17" t="s">
        <v>88</v>
      </c>
      <c r="BK349" s="148">
        <f>ROUND(I349*H349,2)</f>
        <v>0</v>
      </c>
      <c r="BL349" s="17" t="s">
        <v>318</v>
      </c>
      <c r="BM349" s="147" t="s">
        <v>5046</v>
      </c>
    </row>
    <row r="350" spans="2:65" s="12" customFormat="1" ht="20.399999999999999">
      <c r="B350" s="170"/>
      <c r="D350" s="149" t="s">
        <v>1489</v>
      </c>
      <c r="E350" s="171" t="s">
        <v>1</v>
      </c>
      <c r="F350" s="172" t="s">
        <v>4042</v>
      </c>
      <c r="H350" s="171" t="s">
        <v>1</v>
      </c>
      <c r="I350" s="173"/>
      <c r="L350" s="170"/>
      <c r="M350" s="174"/>
      <c r="T350" s="175"/>
      <c r="AT350" s="171" t="s">
        <v>1489</v>
      </c>
      <c r="AU350" s="171" t="s">
        <v>90</v>
      </c>
      <c r="AV350" s="12" t="s">
        <v>88</v>
      </c>
      <c r="AW350" s="12" t="s">
        <v>36</v>
      </c>
      <c r="AX350" s="12" t="s">
        <v>81</v>
      </c>
      <c r="AY350" s="171" t="s">
        <v>299</v>
      </c>
    </row>
    <row r="351" spans="2:65" s="12" customFormat="1">
      <c r="B351" s="170"/>
      <c r="D351" s="149" t="s">
        <v>1489</v>
      </c>
      <c r="E351" s="171" t="s">
        <v>1</v>
      </c>
      <c r="F351" s="172" t="s">
        <v>4968</v>
      </c>
      <c r="H351" s="171" t="s">
        <v>1</v>
      </c>
      <c r="I351" s="173"/>
      <c r="L351" s="170"/>
      <c r="M351" s="174"/>
      <c r="T351" s="175"/>
      <c r="AT351" s="171" t="s">
        <v>1489</v>
      </c>
      <c r="AU351" s="171" t="s">
        <v>90</v>
      </c>
      <c r="AV351" s="12" t="s">
        <v>88</v>
      </c>
      <c r="AW351" s="12" t="s">
        <v>36</v>
      </c>
      <c r="AX351" s="12" t="s">
        <v>81</v>
      </c>
      <c r="AY351" s="171" t="s">
        <v>299</v>
      </c>
    </row>
    <row r="352" spans="2:65" s="13" customFormat="1">
      <c r="B352" s="176"/>
      <c r="D352" s="149" t="s">
        <v>1489</v>
      </c>
      <c r="E352" s="177" t="s">
        <v>1</v>
      </c>
      <c r="F352" s="178" t="s">
        <v>4081</v>
      </c>
      <c r="H352" s="179">
        <v>1</v>
      </c>
      <c r="I352" s="180"/>
      <c r="L352" s="176"/>
      <c r="M352" s="181"/>
      <c r="T352" s="182"/>
      <c r="AT352" s="177" t="s">
        <v>1489</v>
      </c>
      <c r="AU352" s="177" t="s">
        <v>90</v>
      </c>
      <c r="AV352" s="13" t="s">
        <v>90</v>
      </c>
      <c r="AW352" s="13" t="s">
        <v>36</v>
      </c>
      <c r="AX352" s="13" t="s">
        <v>81</v>
      </c>
      <c r="AY352" s="177" t="s">
        <v>299</v>
      </c>
    </row>
    <row r="353" spans="2:65" s="14" customFormat="1">
      <c r="B353" s="183"/>
      <c r="D353" s="149" t="s">
        <v>1489</v>
      </c>
      <c r="E353" s="184" t="s">
        <v>1</v>
      </c>
      <c r="F353" s="185" t="s">
        <v>1496</v>
      </c>
      <c r="H353" s="186">
        <v>1</v>
      </c>
      <c r="I353" s="187"/>
      <c r="L353" s="183"/>
      <c r="M353" s="188"/>
      <c r="T353" s="189"/>
      <c r="AT353" s="184" t="s">
        <v>1489</v>
      </c>
      <c r="AU353" s="184" t="s">
        <v>90</v>
      </c>
      <c r="AV353" s="14" t="s">
        <v>318</v>
      </c>
      <c r="AW353" s="14" t="s">
        <v>36</v>
      </c>
      <c r="AX353" s="14" t="s">
        <v>88</v>
      </c>
      <c r="AY353" s="184" t="s">
        <v>299</v>
      </c>
    </row>
    <row r="354" spans="2:65" s="1" customFormat="1" ht="16.5" customHeight="1">
      <c r="B354" s="32"/>
      <c r="C354" s="158" t="s">
        <v>475</v>
      </c>
      <c r="D354" s="158" t="s">
        <v>340</v>
      </c>
      <c r="E354" s="159" t="s">
        <v>3877</v>
      </c>
      <c r="F354" s="160" t="s">
        <v>3878</v>
      </c>
      <c r="G354" s="161" t="s">
        <v>598</v>
      </c>
      <c r="H354" s="162">
        <v>2</v>
      </c>
      <c r="I354" s="163"/>
      <c r="J354" s="164">
        <f>ROUND(I354*H354,2)</f>
        <v>0</v>
      </c>
      <c r="K354" s="160" t="s">
        <v>3585</v>
      </c>
      <c r="L354" s="165"/>
      <c r="M354" s="166" t="s">
        <v>1</v>
      </c>
      <c r="N354" s="167" t="s">
        <v>46</v>
      </c>
      <c r="P354" s="145">
        <f>O354*H354</f>
        <v>0</v>
      </c>
      <c r="Q354" s="145">
        <v>4.8000000000000001E-4</v>
      </c>
      <c r="R354" s="145">
        <f>Q354*H354</f>
        <v>9.6000000000000002E-4</v>
      </c>
      <c r="S354" s="145">
        <v>0</v>
      </c>
      <c r="T354" s="146">
        <f>S354*H354</f>
        <v>0</v>
      </c>
      <c r="AR354" s="147" t="s">
        <v>337</v>
      </c>
      <c r="AT354" s="147" t="s">
        <v>340</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5047</v>
      </c>
    </row>
    <row r="355" spans="2:65" s="12" customFormat="1" ht="20.399999999999999">
      <c r="B355" s="170"/>
      <c r="D355" s="149" t="s">
        <v>1489</v>
      </c>
      <c r="E355" s="171" t="s">
        <v>1</v>
      </c>
      <c r="F355" s="172" t="s">
        <v>4042</v>
      </c>
      <c r="H355" s="171" t="s">
        <v>1</v>
      </c>
      <c r="I355" s="173"/>
      <c r="L355" s="170"/>
      <c r="M355" s="174"/>
      <c r="T355" s="175"/>
      <c r="AT355" s="171" t="s">
        <v>1489</v>
      </c>
      <c r="AU355" s="171" t="s">
        <v>90</v>
      </c>
      <c r="AV355" s="12" t="s">
        <v>88</v>
      </c>
      <c r="AW355" s="12" t="s">
        <v>36</v>
      </c>
      <c r="AX355" s="12" t="s">
        <v>81</v>
      </c>
      <c r="AY355" s="171" t="s">
        <v>299</v>
      </c>
    </row>
    <row r="356" spans="2:65" s="12" customFormat="1">
      <c r="B356" s="170"/>
      <c r="D356" s="149" t="s">
        <v>1489</v>
      </c>
      <c r="E356" s="171" t="s">
        <v>1</v>
      </c>
      <c r="F356" s="172" t="s">
        <v>4968</v>
      </c>
      <c r="H356" s="171" t="s">
        <v>1</v>
      </c>
      <c r="I356" s="173"/>
      <c r="L356" s="170"/>
      <c r="M356" s="174"/>
      <c r="T356" s="175"/>
      <c r="AT356" s="171" t="s">
        <v>1489</v>
      </c>
      <c r="AU356" s="171" t="s">
        <v>90</v>
      </c>
      <c r="AV356" s="12" t="s">
        <v>88</v>
      </c>
      <c r="AW356" s="12" t="s">
        <v>36</v>
      </c>
      <c r="AX356" s="12" t="s">
        <v>81</v>
      </c>
      <c r="AY356" s="171" t="s">
        <v>299</v>
      </c>
    </row>
    <row r="357" spans="2:65" s="13" customFormat="1">
      <c r="B357" s="176"/>
      <c r="D357" s="149" t="s">
        <v>1489</v>
      </c>
      <c r="E357" s="177" t="s">
        <v>1</v>
      </c>
      <c r="F357" s="178" t="s">
        <v>4065</v>
      </c>
      <c r="H357" s="179">
        <v>2</v>
      </c>
      <c r="I357" s="180"/>
      <c r="L357" s="176"/>
      <c r="M357" s="181"/>
      <c r="T357" s="182"/>
      <c r="AT357" s="177" t="s">
        <v>1489</v>
      </c>
      <c r="AU357" s="177" t="s">
        <v>90</v>
      </c>
      <c r="AV357" s="13" t="s">
        <v>90</v>
      </c>
      <c r="AW357" s="13" t="s">
        <v>36</v>
      </c>
      <c r="AX357" s="13" t="s">
        <v>81</v>
      </c>
      <c r="AY357" s="177" t="s">
        <v>299</v>
      </c>
    </row>
    <row r="358" spans="2:65" s="14" customFormat="1">
      <c r="B358" s="183"/>
      <c r="D358" s="149" t="s">
        <v>1489</v>
      </c>
      <c r="E358" s="184" t="s">
        <v>1</v>
      </c>
      <c r="F358" s="185" t="s">
        <v>1496</v>
      </c>
      <c r="H358" s="186">
        <v>2</v>
      </c>
      <c r="I358" s="187"/>
      <c r="L358" s="183"/>
      <c r="M358" s="188"/>
      <c r="T358" s="189"/>
      <c r="AT358" s="184" t="s">
        <v>1489</v>
      </c>
      <c r="AU358" s="184" t="s">
        <v>90</v>
      </c>
      <c r="AV358" s="14" t="s">
        <v>318</v>
      </c>
      <c r="AW358" s="14" t="s">
        <v>36</v>
      </c>
      <c r="AX358" s="14" t="s">
        <v>88</v>
      </c>
      <c r="AY358" s="184" t="s">
        <v>299</v>
      </c>
    </row>
    <row r="359" spans="2:65" s="1" customFormat="1" ht="16.5" customHeight="1">
      <c r="B359" s="32"/>
      <c r="C359" s="158" t="s">
        <v>482</v>
      </c>
      <c r="D359" s="158" t="s">
        <v>340</v>
      </c>
      <c r="E359" s="159" t="s">
        <v>3879</v>
      </c>
      <c r="F359" s="160" t="s">
        <v>4067</v>
      </c>
      <c r="G359" s="161" t="s">
        <v>598</v>
      </c>
      <c r="H359" s="162">
        <v>2</v>
      </c>
      <c r="I359" s="163"/>
      <c r="J359" s="164">
        <f>ROUND(I359*H359,2)</f>
        <v>0</v>
      </c>
      <c r="K359" s="160" t="s">
        <v>3585</v>
      </c>
      <c r="L359" s="165"/>
      <c r="M359" s="166" t="s">
        <v>1</v>
      </c>
      <c r="N359" s="167" t="s">
        <v>46</v>
      </c>
      <c r="P359" s="145">
        <f>O359*H359</f>
        <v>0</v>
      </c>
      <c r="Q359" s="145">
        <v>3.5999999999999999E-3</v>
      </c>
      <c r="R359" s="145">
        <f>Q359*H359</f>
        <v>7.1999999999999998E-3</v>
      </c>
      <c r="S359" s="145">
        <v>0</v>
      </c>
      <c r="T359" s="146">
        <f>S359*H359</f>
        <v>0</v>
      </c>
      <c r="AR359" s="147" t="s">
        <v>337</v>
      </c>
      <c r="AT359" s="147" t="s">
        <v>340</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5048</v>
      </c>
    </row>
    <row r="360" spans="2:65" s="12" customFormat="1" ht="20.399999999999999">
      <c r="B360" s="170"/>
      <c r="D360" s="149" t="s">
        <v>1489</v>
      </c>
      <c r="E360" s="171" t="s">
        <v>1</v>
      </c>
      <c r="F360" s="172" t="s">
        <v>4042</v>
      </c>
      <c r="H360" s="171" t="s">
        <v>1</v>
      </c>
      <c r="I360" s="173"/>
      <c r="L360" s="170"/>
      <c r="M360" s="174"/>
      <c r="T360" s="175"/>
      <c r="AT360" s="171" t="s">
        <v>1489</v>
      </c>
      <c r="AU360" s="171" t="s">
        <v>90</v>
      </c>
      <c r="AV360" s="12" t="s">
        <v>88</v>
      </c>
      <c r="AW360" s="12" t="s">
        <v>36</v>
      </c>
      <c r="AX360" s="12" t="s">
        <v>81</v>
      </c>
      <c r="AY360" s="171" t="s">
        <v>299</v>
      </c>
    </row>
    <row r="361" spans="2:65" s="12" customFormat="1">
      <c r="B361" s="170"/>
      <c r="D361" s="149" t="s">
        <v>1489</v>
      </c>
      <c r="E361" s="171" t="s">
        <v>1</v>
      </c>
      <c r="F361" s="172" t="s">
        <v>4968</v>
      </c>
      <c r="H361" s="171" t="s">
        <v>1</v>
      </c>
      <c r="I361" s="173"/>
      <c r="L361" s="170"/>
      <c r="M361" s="174"/>
      <c r="T361" s="175"/>
      <c r="AT361" s="171" t="s">
        <v>1489</v>
      </c>
      <c r="AU361" s="171" t="s">
        <v>90</v>
      </c>
      <c r="AV361" s="12" t="s">
        <v>88</v>
      </c>
      <c r="AW361" s="12" t="s">
        <v>36</v>
      </c>
      <c r="AX361" s="12" t="s">
        <v>81</v>
      </c>
      <c r="AY361" s="171" t="s">
        <v>299</v>
      </c>
    </row>
    <row r="362" spans="2:65" s="13" customFormat="1">
      <c r="B362" s="176"/>
      <c r="D362" s="149" t="s">
        <v>1489</v>
      </c>
      <c r="E362" s="177" t="s">
        <v>1</v>
      </c>
      <c r="F362" s="178" t="s">
        <v>4065</v>
      </c>
      <c r="H362" s="179">
        <v>2</v>
      </c>
      <c r="I362" s="180"/>
      <c r="L362" s="176"/>
      <c r="M362" s="181"/>
      <c r="T362" s="182"/>
      <c r="AT362" s="177" t="s">
        <v>1489</v>
      </c>
      <c r="AU362" s="177" t="s">
        <v>90</v>
      </c>
      <c r="AV362" s="13" t="s">
        <v>90</v>
      </c>
      <c r="AW362" s="13" t="s">
        <v>36</v>
      </c>
      <c r="AX362" s="13" t="s">
        <v>81</v>
      </c>
      <c r="AY362" s="177" t="s">
        <v>299</v>
      </c>
    </row>
    <row r="363" spans="2:65" s="14" customFormat="1">
      <c r="B363" s="183"/>
      <c r="D363" s="149" t="s">
        <v>1489</v>
      </c>
      <c r="E363" s="184" t="s">
        <v>1</v>
      </c>
      <c r="F363" s="185" t="s">
        <v>1496</v>
      </c>
      <c r="H363" s="186">
        <v>2</v>
      </c>
      <c r="I363" s="187"/>
      <c r="L363" s="183"/>
      <c r="M363" s="188"/>
      <c r="T363" s="189"/>
      <c r="AT363" s="184" t="s">
        <v>1489</v>
      </c>
      <c r="AU363" s="184" t="s">
        <v>90</v>
      </c>
      <c r="AV363" s="14" t="s">
        <v>318</v>
      </c>
      <c r="AW363" s="14" t="s">
        <v>36</v>
      </c>
      <c r="AX363" s="14" t="s">
        <v>88</v>
      </c>
      <c r="AY363" s="184" t="s">
        <v>299</v>
      </c>
    </row>
    <row r="364" spans="2:65" s="1" customFormat="1" ht="24.15" customHeight="1">
      <c r="B364" s="32"/>
      <c r="C364" s="136" t="s">
        <v>618</v>
      </c>
      <c r="D364" s="136" t="s">
        <v>302</v>
      </c>
      <c r="E364" s="137" t="s">
        <v>4091</v>
      </c>
      <c r="F364" s="138" t="s">
        <v>4092</v>
      </c>
      <c r="G364" s="139" t="s">
        <v>598</v>
      </c>
      <c r="H364" s="140">
        <v>2</v>
      </c>
      <c r="I364" s="141"/>
      <c r="J364" s="142">
        <f>ROUND(I364*H364,2)</f>
        <v>0</v>
      </c>
      <c r="K364" s="138" t="s">
        <v>3585</v>
      </c>
      <c r="L364" s="32"/>
      <c r="M364" s="143" t="s">
        <v>1</v>
      </c>
      <c r="N364" s="144" t="s">
        <v>46</v>
      </c>
      <c r="P364" s="145">
        <f>O364*H364</f>
        <v>0</v>
      </c>
      <c r="Q364" s="145">
        <v>1.67E-3</v>
      </c>
      <c r="R364" s="145">
        <f>Q364*H364</f>
        <v>3.3400000000000001E-3</v>
      </c>
      <c r="S364" s="145">
        <v>0</v>
      </c>
      <c r="T364" s="146">
        <f>S364*H364</f>
        <v>0</v>
      </c>
      <c r="AR364" s="147" t="s">
        <v>318</v>
      </c>
      <c r="AT364" s="147" t="s">
        <v>302</v>
      </c>
      <c r="AU364" s="147" t="s">
        <v>90</v>
      </c>
      <c r="AY364" s="17" t="s">
        <v>299</v>
      </c>
      <c r="BE364" s="148">
        <f>IF(N364="základní",J364,0)</f>
        <v>0</v>
      </c>
      <c r="BF364" s="148">
        <f>IF(N364="snížená",J364,0)</f>
        <v>0</v>
      </c>
      <c r="BG364" s="148">
        <f>IF(N364="zákl. přenesená",J364,0)</f>
        <v>0</v>
      </c>
      <c r="BH364" s="148">
        <f>IF(N364="sníž. přenesená",J364,0)</f>
        <v>0</v>
      </c>
      <c r="BI364" s="148">
        <f>IF(N364="nulová",J364,0)</f>
        <v>0</v>
      </c>
      <c r="BJ364" s="17" t="s">
        <v>88</v>
      </c>
      <c r="BK364" s="148">
        <f>ROUND(I364*H364,2)</f>
        <v>0</v>
      </c>
      <c r="BL364" s="17" t="s">
        <v>318</v>
      </c>
      <c r="BM364" s="147" t="s">
        <v>5049</v>
      </c>
    </row>
    <row r="365" spans="2:65" s="12" customFormat="1" ht="20.399999999999999">
      <c r="B365" s="170"/>
      <c r="D365" s="149" t="s">
        <v>1489</v>
      </c>
      <c r="E365" s="171" t="s">
        <v>1</v>
      </c>
      <c r="F365" s="172" t="s">
        <v>4042</v>
      </c>
      <c r="H365" s="171" t="s">
        <v>1</v>
      </c>
      <c r="I365" s="173"/>
      <c r="L365" s="170"/>
      <c r="M365" s="174"/>
      <c r="T365" s="175"/>
      <c r="AT365" s="171" t="s">
        <v>1489</v>
      </c>
      <c r="AU365" s="171" t="s">
        <v>90</v>
      </c>
      <c r="AV365" s="12" t="s">
        <v>88</v>
      </c>
      <c r="AW365" s="12" t="s">
        <v>36</v>
      </c>
      <c r="AX365" s="12" t="s">
        <v>81</v>
      </c>
      <c r="AY365" s="171" t="s">
        <v>299</v>
      </c>
    </row>
    <row r="366" spans="2:65" s="13" customFormat="1">
      <c r="B366" s="176"/>
      <c r="D366" s="149" t="s">
        <v>1489</v>
      </c>
      <c r="E366" s="177" t="s">
        <v>1</v>
      </c>
      <c r="F366" s="178" t="s">
        <v>4445</v>
      </c>
      <c r="H366" s="179">
        <v>2</v>
      </c>
      <c r="I366" s="180"/>
      <c r="L366" s="176"/>
      <c r="M366" s="181"/>
      <c r="T366" s="182"/>
      <c r="AT366" s="177" t="s">
        <v>1489</v>
      </c>
      <c r="AU366" s="177" t="s">
        <v>90</v>
      </c>
      <c r="AV366" s="13" t="s">
        <v>90</v>
      </c>
      <c r="AW366" s="13" t="s">
        <v>36</v>
      </c>
      <c r="AX366" s="13" t="s">
        <v>81</v>
      </c>
      <c r="AY366" s="177" t="s">
        <v>299</v>
      </c>
    </row>
    <row r="367" spans="2:65" s="14" customFormat="1">
      <c r="B367" s="183"/>
      <c r="D367" s="149" t="s">
        <v>1489</v>
      </c>
      <c r="E367" s="184" t="s">
        <v>1</v>
      </c>
      <c r="F367" s="185" t="s">
        <v>1496</v>
      </c>
      <c r="H367" s="186">
        <v>2</v>
      </c>
      <c r="I367" s="187"/>
      <c r="L367" s="183"/>
      <c r="M367" s="188"/>
      <c r="T367" s="189"/>
      <c r="AT367" s="184" t="s">
        <v>1489</v>
      </c>
      <c r="AU367" s="184" t="s">
        <v>90</v>
      </c>
      <c r="AV367" s="14" t="s">
        <v>318</v>
      </c>
      <c r="AW367" s="14" t="s">
        <v>36</v>
      </c>
      <c r="AX367" s="14" t="s">
        <v>88</v>
      </c>
      <c r="AY367" s="184" t="s">
        <v>299</v>
      </c>
    </row>
    <row r="368" spans="2:65" s="1" customFormat="1" ht="24.15" customHeight="1">
      <c r="B368" s="32"/>
      <c r="C368" s="158" t="s">
        <v>622</v>
      </c>
      <c r="D368" s="158" t="s">
        <v>340</v>
      </c>
      <c r="E368" s="159" t="s">
        <v>4095</v>
      </c>
      <c r="F368" s="160" t="s">
        <v>4096</v>
      </c>
      <c r="G368" s="161" t="s">
        <v>598</v>
      </c>
      <c r="H368" s="162">
        <v>1</v>
      </c>
      <c r="I368" s="163"/>
      <c r="J368" s="164">
        <f>ROUND(I368*H368,2)</f>
        <v>0</v>
      </c>
      <c r="K368" s="160" t="s">
        <v>3585</v>
      </c>
      <c r="L368" s="165"/>
      <c r="M368" s="166" t="s">
        <v>1</v>
      </c>
      <c r="N368" s="167" t="s">
        <v>46</v>
      </c>
      <c r="P368" s="145">
        <f>O368*H368</f>
        <v>0</v>
      </c>
      <c r="Q368" s="145">
        <v>1.2200000000000001E-2</v>
      </c>
      <c r="R368" s="145">
        <f>Q368*H368</f>
        <v>1.2200000000000001E-2</v>
      </c>
      <c r="S368" s="145">
        <v>0</v>
      </c>
      <c r="T368" s="146">
        <f>S368*H368</f>
        <v>0</v>
      </c>
      <c r="AR368" s="147" t="s">
        <v>337</v>
      </c>
      <c r="AT368" s="147" t="s">
        <v>340</v>
      </c>
      <c r="AU368" s="147" t="s">
        <v>90</v>
      </c>
      <c r="AY368" s="17" t="s">
        <v>299</v>
      </c>
      <c r="BE368" s="148">
        <f>IF(N368="základní",J368,0)</f>
        <v>0</v>
      </c>
      <c r="BF368" s="148">
        <f>IF(N368="snížená",J368,0)</f>
        <v>0</v>
      </c>
      <c r="BG368" s="148">
        <f>IF(N368="zákl. přenesená",J368,0)</f>
        <v>0</v>
      </c>
      <c r="BH368" s="148">
        <f>IF(N368="sníž. přenesená",J368,0)</f>
        <v>0</v>
      </c>
      <c r="BI368" s="148">
        <f>IF(N368="nulová",J368,0)</f>
        <v>0</v>
      </c>
      <c r="BJ368" s="17" t="s">
        <v>88</v>
      </c>
      <c r="BK368" s="148">
        <f>ROUND(I368*H368,2)</f>
        <v>0</v>
      </c>
      <c r="BL368" s="17" t="s">
        <v>318</v>
      </c>
      <c r="BM368" s="147" t="s">
        <v>5050</v>
      </c>
    </row>
    <row r="369" spans="2:65" s="12" customFormat="1" ht="20.399999999999999">
      <c r="B369" s="170"/>
      <c r="D369" s="149" t="s">
        <v>1489</v>
      </c>
      <c r="E369" s="171" t="s">
        <v>1</v>
      </c>
      <c r="F369" s="172" t="s">
        <v>4042</v>
      </c>
      <c r="H369" s="171" t="s">
        <v>1</v>
      </c>
      <c r="I369" s="173"/>
      <c r="L369" s="170"/>
      <c r="M369" s="174"/>
      <c r="T369" s="175"/>
      <c r="AT369" s="171" t="s">
        <v>1489</v>
      </c>
      <c r="AU369" s="171" t="s">
        <v>90</v>
      </c>
      <c r="AV369" s="12" t="s">
        <v>88</v>
      </c>
      <c r="AW369" s="12" t="s">
        <v>36</v>
      </c>
      <c r="AX369" s="12" t="s">
        <v>81</v>
      </c>
      <c r="AY369" s="171" t="s">
        <v>299</v>
      </c>
    </row>
    <row r="370" spans="2:65" s="12" customFormat="1">
      <c r="B370" s="170"/>
      <c r="D370" s="149" t="s">
        <v>1489</v>
      </c>
      <c r="E370" s="171" t="s">
        <v>1</v>
      </c>
      <c r="F370" s="172" t="s">
        <v>4968</v>
      </c>
      <c r="H370" s="171" t="s">
        <v>1</v>
      </c>
      <c r="I370" s="173"/>
      <c r="L370" s="170"/>
      <c r="M370" s="174"/>
      <c r="T370" s="175"/>
      <c r="AT370" s="171" t="s">
        <v>1489</v>
      </c>
      <c r="AU370" s="171" t="s">
        <v>90</v>
      </c>
      <c r="AV370" s="12" t="s">
        <v>88</v>
      </c>
      <c r="AW370" s="12" t="s">
        <v>36</v>
      </c>
      <c r="AX370" s="12" t="s">
        <v>81</v>
      </c>
      <c r="AY370" s="171" t="s">
        <v>299</v>
      </c>
    </row>
    <row r="371" spans="2:65" s="13" customFormat="1">
      <c r="B371" s="176"/>
      <c r="D371" s="149" t="s">
        <v>1489</v>
      </c>
      <c r="E371" s="177" t="s">
        <v>1</v>
      </c>
      <c r="F371" s="178" t="s">
        <v>4081</v>
      </c>
      <c r="H371" s="179">
        <v>1</v>
      </c>
      <c r="I371" s="180"/>
      <c r="L371" s="176"/>
      <c r="M371" s="181"/>
      <c r="T371" s="182"/>
      <c r="AT371" s="177" t="s">
        <v>1489</v>
      </c>
      <c r="AU371" s="177" t="s">
        <v>90</v>
      </c>
      <c r="AV371" s="13" t="s">
        <v>90</v>
      </c>
      <c r="AW371" s="13" t="s">
        <v>36</v>
      </c>
      <c r="AX371" s="13" t="s">
        <v>81</v>
      </c>
      <c r="AY371" s="177" t="s">
        <v>299</v>
      </c>
    </row>
    <row r="372" spans="2:65" s="14" customFormat="1">
      <c r="B372" s="183"/>
      <c r="D372" s="149" t="s">
        <v>1489</v>
      </c>
      <c r="E372" s="184" t="s">
        <v>1</v>
      </c>
      <c r="F372" s="185" t="s">
        <v>1496</v>
      </c>
      <c r="H372" s="186">
        <v>1</v>
      </c>
      <c r="I372" s="187"/>
      <c r="L372" s="183"/>
      <c r="M372" s="188"/>
      <c r="T372" s="189"/>
      <c r="AT372" s="184" t="s">
        <v>1489</v>
      </c>
      <c r="AU372" s="184" t="s">
        <v>90</v>
      </c>
      <c r="AV372" s="14" t="s">
        <v>318</v>
      </c>
      <c r="AW372" s="14" t="s">
        <v>36</v>
      </c>
      <c r="AX372" s="14" t="s">
        <v>88</v>
      </c>
      <c r="AY372" s="184" t="s">
        <v>299</v>
      </c>
    </row>
    <row r="373" spans="2:65" s="1" customFormat="1" ht="16.5" customHeight="1">
      <c r="B373" s="32"/>
      <c r="C373" s="158" t="s">
        <v>626</v>
      </c>
      <c r="D373" s="158" t="s">
        <v>340</v>
      </c>
      <c r="E373" s="159" t="s">
        <v>4099</v>
      </c>
      <c r="F373" s="160" t="s">
        <v>4100</v>
      </c>
      <c r="G373" s="161" t="s">
        <v>598</v>
      </c>
      <c r="H373" s="162">
        <v>1</v>
      </c>
      <c r="I373" s="163"/>
      <c r="J373" s="164">
        <f>ROUND(I373*H373,2)</f>
        <v>0</v>
      </c>
      <c r="K373" s="160" t="s">
        <v>3585</v>
      </c>
      <c r="L373" s="165"/>
      <c r="M373" s="166" t="s">
        <v>1</v>
      </c>
      <c r="N373" s="167" t="s">
        <v>46</v>
      </c>
      <c r="P373" s="145">
        <f>O373*H373</f>
        <v>0</v>
      </c>
      <c r="Q373" s="145">
        <v>7.4999999999999997E-3</v>
      </c>
      <c r="R373" s="145">
        <f>Q373*H373</f>
        <v>7.4999999999999997E-3</v>
      </c>
      <c r="S373" s="145">
        <v>0</v>
      </c>
      <c r="T373" s="146">
        <f>S373*H373</f>
        <v>0</v>
      </c>
      <c r="AR373" s="147" t="s">
        <v>337</v>
      </c>
      <c r="AT373" s="147" t="s">
        <v>340</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5051</v>
      </c>
    </row>
    <row r="374" spans="2:65" s="12" customFormat="1" ht="20.399999999999999">
      <c r="B374" s="170"/>
      <c r="D374" s="149" t="s">
        <v>1489</v>
      </c>
      <c r="E374" s="171" t="s">
        <v>1</v>
      </c>
      <c r="F374" s="172" t="s">
        <v>4042</v>
      </c>
      <c r="H374" s="171" t="s">
        <v>1</v>
      </c>
      <c r="I374" s="173"/>
      <c r="L374" s="170"/>
      <c r="M374" s="174"/>
      <c r="T374" s="175"/>
      <c r="AT374" s="171" t="s">
        <v>1489</v>
      </c>
      <c r="AU374" s="171" t="s">
        <v>90</v>
      </c>
      <c r="AV374" s="12" t="s">
        <v>88</v>
      </c>
      <c r="AW374" s="12" t="s">
        <v>36</v>
      </c>
      <c r="AX374" s="12" t="s">
        <v>81</v>
      </c>
      <c r="AY374" s="171" t="s">
        <v>299</v>
      </c>
    </row>
    <row r="375" spans="2:65" s="12" customFormat="1">
      <c r="B375" s="170"/>
      <c r="D375" s="149" t="s">
        <v>1489</v>
      </c>
      <c r="E375" s="171" t="s">
        <v>1</v>
      </c>
      <c r="F375" s="172" t="s">
        <v>4968</v>
      </c>
      <c r="H375" s="171" t="s">
        <v>1</v>
      </c>
      <c r="I375" s="173"/>
      <c r="L375" s="170"/>
      <c r="M375" s="174"/>
      <c r="T375" s="175"/>
      <c r="AT375" s="171" t="s">
        <v>1489</v>
      </c>
      <c r="AU375" s="171" t="s">
        <v>90</v>
      </c>
      <c r="AV375" s="12" t="s">
        <v>88</v>
      </c>
      <c r="AW375" s="12" t="s">
        <v>36</v>
      </c>
      <c r="AX375" s="12" t="s">
        <v>81</v>
      </c>
      <c r="AY375" s="171" t="s">
        <v>299</v>
      </c>
    </row>
    <row r="376" spans="2:65" s="13" customFormat="1">
      <c r="B376" s="176"/>
      <c r="D376" s="149" t="s">
        <v>1489</v>
      </c>
      <c r="E376" s="177" t="s">
        <v>1</v>
      </c>
      <c r="F376" s="178" t="s">
        <v>4081</v>
      </c>
      <c r="H376" s="179">
        <v>1</v>
      </c>
      <c r="I376" s="180"/>
      <c r="L376" s="176"/>
      <c r="M376" s="181"/>
      <c r="T376" s="182"/>
      <c r="AT376" s="177" t="s">
        <v>1489</v>
      </c>
      <c r="AU376" s="177" t="s">
        <v>90</v>
      </c>
      <c r="AV376" s="13" t="s">
        <v>90</v>
      </c>
      <c r="AW376" s="13" t="s">
        <v>36</v>
      </c>
      <c r="AX376" s="13" t="s">
        <v>81</v>
      </c>
      <c r="AY376" s="177" t="s">
        <v>299</v>
      </c>
    </row>
    <row r="377" spans="2:65" s="14" customFormat="1">
      <c r="B377" s="183"/>
      <c r="D377" s="149" t="s">
        <v>1489</v>
      </c>
      <c r="E377" s="184" t="s">
        <v>1</v>
      </c>
      <c r="F377" s="185" t="s">
        <v>1496</v>
      </c>
      <c r="H377" s="186">
        <v>1</v>
      </c>
      <c r="I377" s="187"/>
      <c r="L377" s="183"/>
      <c r="M377" s="188"/>
      <c r="T377" s="189"/>
      <c r="AT377" s="184" t="s">
        <v>1489</v>
      </c>
      <c r="AU377" s="184" t="s">
        <v>90</v>
      </c>
      <c r="AV377" s="14" t="s">
        <v>318</v>
      </c>
      <c r="AW377" s="14" t="s">
        <v>36</v>
      </c>
      <c r="AX377" s="14" t="s">
        <v>88</v>
      </c>
      <c r="AY377" s="184" t="s">
        <v>299</v>
      </c>
    </row>
    <row r="378" spans="2:65" s="1" customFormat="1" ht="21.75" customHeight="1">
      <c r="B378" s="32"/>
      <c r="C378" s="136" t="s">
        <v>630</v>
      </c>
      <c r="D378" s="136" t="s">
        <v>302</v>
      </c>
      <c r="E378" s="137" t="s">
        <v>4125</v>
      </c>
      <c r="F378" s="138" t="s">
        <v>4126</v>
      </c>
      <c r="G378" s="139" t="s">
        <v>598</v>
      </c>
      <c r="H378" s="140">
        <v>2</v>
      </c>
      <c r="I378" s="141"/>
      <c r="J378" s="142">
        <f>ROUND(I378*H378,2)</f>
        <v>0</v>
      </c>
      <c r="K378" s="138" t="s">
        <v>3585</v>
      </c>
      <c r="L378" s="32"/>
      <c r="M378" s="143" t="s">
        <v>1</v>
      </c>
      <c r="N378" s="144" t="s">
        <v>46</v>
      </c>
      <c r="P378" s="145">
        <f>O378*H378</f>
        <v>0</v>
      </c>
      <c r="Q378" s="145">
        <v>1.6199999999999999E-3</v>
      </c>
      <c r="R378" s="145">
        <f>Q378*H378</f>
        <v>3.2399999999999998E-3</v>
      </c>
      <c r="S378" s="145">
        <v>0</v>
      </c>
      <c r="T378" s="146">
        <f>S378*H378</f>
        <v>0</v>
      </c>
      <c r="AR378" s="147" t="s">
        <v>318</v>
      </c>
      <c r="AT378" s="147" t="s">
        <v>302</v>
      </c>
      <c r="AU378" s="147" t="s">
        <v>90</v>
      </c>
      <c r="AY378" s="17" t="s">
        <v>299</v>
      </c>
      <c r="BE378" s="148">
        <f>IF(N378="základní",J378,0)</f>
        <v>0</v>
      </c>
      <c r="BF378" s="148">
        <f>IF(N378="snížená",J378,0)</f>
        <v>0</v>
      </c>
      <c r="BG378" s="148">
        <f>IF(N378="zákl. přenesená",J378,0)</f>
        <v>0</v>
      </c>
      <c r="BH378" s="148">
        <f>IF(N378="sníž. přenesená",J378,0)</f>
        <v>0</v>
      </c>
      <c r="BI378" s="148">
        <f>IF(N378="nulová",J378,0)</f>
        <v>0</v>
      </c>
      <c r="BJ378" s="17" t="s">
        <v>88</v>
      </c>
      <c r="BK378" s="148">
        <f>ROUND(I378*H378,2)</f>
        <v>0</v>
      </c>
      <c r="BL378" s="17" t="s">
        <v>318</v>
      </c>
      <c r="BM378" s="147" t="s">
        <v>5052</v>
      </c>
    </row>
    <row r="379" spans="2:65" s="12" customFormat="1" ht="20.399999999999999">
      <c r="B379" s="170"/>
      <c r="D379" s="149" t="s">
        <v>1489</v>
      </c>
      <c r="E379" s="171" t="s">
        <v>1</v>
      </c>
      <c r="F379" s="172" t="s">
        <v>4042</v>
      </c>
      <c r="H379" s="171" t="s">
        <v>1</v>
      </c>
      <c r="I379" s="173"/>
      <c r="L379" s="170"/>
      <c r="M379" s="174"/>
      <c r="T379" s="175"/>
      <c r="AT379" s="171" t="s">
        <v>1489</v>
      </c>
      <c r="AU379" s="171" t="s">
        <v>90</v>
      </c>
      <c r="AV379" s="12" t="s">
        <v>88</v>
      </c>
      <c r="AW379" s="12" t="s">
        <v>36</v>
      </c>
      <c r="AX379" s="12" t="s">
        <v>81</v>
      </c>
      <c r="AY379" s="171" t="s">
        <v>299</v>
      </c>
    </row>
    <row r="380" spans="2:65" s="12" customFormat="1">
      <c r="B380" s="170"/>
      <c r="D380" s="149" t="s">
        <v>1489</v>
      </c>
      <c r="E380" s="171" t="s">
        <v>1</v>
      </c>
      <c r="F380" s="172" t="s">
        <v>4968</v>
      </c>
      <c r="H380" s="171" t="s">
        <v>1</v>
      </c>
      <c r="I380" s="173"/>
      <c r="L380" s="170"/>
      <c r="M380" s="174"/>
      <c r="T380" s="175"/>
      <c r="AT380" s="171" t="s">
        <v>1489</v>
      </c>
      <c r="AU380" s="171" t="s">
        <v>90</v>
      </c>
      <c r="AV380" s="12" t="s">
        <v>88</v>
      </c>
      <c r="AW380" s="12" t="s">
        <v>36</v>
      </c>
      <c r="AX380" s="12" t="s">
        <v>81</v>
      </c>
      <c r="AY380" s="171" t="s">
        <v>299</v>
      </c>
    </row>
    <row r="381" spans="2:65" s="13" customFormat="1">
      <c r="B381" s="176"/>
      <c r="D381" s="149" t="s">
        <v>1489</v>
      </c>
      <c r="E381" s="177" t="s">
        <v>1</v>
      </c>
      <c r="F381" s="178" t="s">
        <v>4065</v>
      </c>
      <c r="H381" s="179">
        <v>2</v>
      </c>
      <c r="I381" s="180"/>
      <c r="L381" s="176"/>
      <c r="M381" s="181"/>
      <c r="T381" s="182"/>
      <c r="AT381" s="177" t="s">
        <v>1489</v>
      </c>
      <c r="AU381" s="177" t="s">
        <v>90</v>
      </c>
      <c r="AV381" s="13" t="s">
        <v>90</v>
      </c>
      <c r="AW381" s="13" t="s">
        <v>36</v>
      </c>
      <c r="AX381" s="13" t="s">
        <v>81</v>
      </c>
      <c r="AY381" s="177" t="s">
        <v>299</v>
      </c>
    </row>
    <row r="382" spans="2:65" s="14" customFormat="1">
      <c r="B382" s="183"/>
      <c r="D382" s="149" t="s">
        <v>1489</v>
      </c>
      <c r="E382" s="184" t="s">
        <v>1</v>
      </c>
      <c r="F382" s="185" t="s">
        <v>1496</v>
      </c>
      <c r="H382" s="186">
        <v>2</v>
      </c>
      <c r="I382" s="187"/>
      <c r="L382" s="183"/>
      <c r="M382" s="188"/>
      <c r="T382" s="189"/>
      <c r="AT382" s="184" t="s">
        <v>1489</v>
      </c>
      <c r="AU382" s="184" t="s">
        <v>90</v>
      </c>
      <c r="AV382" s="14" t="s">
        <v>318</v>
      </c>
      <c r="AW382" s="14" t="s">
        <v>36</v>
      </c>
      <c r="AX382" s="14" t="s">
        <v>88</v>
      </c>
      <c r="AY382" s="184" t="s">
        <v>299</v>
      </c>
    </row>
    <row r="383" spans="2:65" s="1" customFormat="1" ht="16.5" customHeight="1">
      <c r="B383" s="32"/>
      <c r="C383" s="158" t="s">
        <v>634</v>
      </c>
      <c r="D383" s="158" t="s">
        <v>340</v>
      </c>
      <c r="E383" s="159" t="s">
        <v>4128</v>
      </c>
      <c r="F383" s="160" t="s">
        <v>4129</v>
      </c>
      <c r="G383" s="161" t="s">
        <v>598</v>
      </c>
      <c r="H383" s="162">
        <v>2</v>
      </c>
      <c r="I383" s="163"/>
      <c r="J383" s="164">
        <f>ROUND(I383*H383,2)</f>
        <v>0</v>
      </c>
      <c r="K383" s="160" t="s">
        <v>3585</v>
      </c>
      <c r="L383" s="165"/>
      <c r="M383" s="166" t="s">
        <v>1</v>
      </c>
      <c r="N383" s="167" t="s">
        <v>46</v>
      </c>
      <c r="P383" s="145">
        <f>O383*H383</f>
        <v>0</v>
      </c>
      <c r="Q383" s="145">
        <v>1.847E-2</v>
      </c>
      <c r="R383" s="145">
        <f>Q383*H383</f>
        <v>3.6940000000000001E-2</v>
      </c>
      <c r="S383" s="145">
        <v>0</v>
      </c>
      <c r="T383" s="146">
        <f>S383*H383</f>
        <v>0</v>
      </c>
      <c r="AR383" s="147" t="s">
        <v>337</v>
      </c>
      <c r="AT383" s="147" t="s">
        <v>340</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5053</v>
      </c>
    </row>
    <row r="384" spans="2:65" s="1" customFormat="1" ht="28.8">
      <c r="B384" s="32"/>
      <c r="D384" s="149" t="s">
        <v>308</v>
      </c>
      <c r="F384" s="150" t="s">
        <v>4131</v>
      </c>
      <c r="I384" s="151"/>
      <c r="L384" s="32"/>
      <c r="M384" s="152"/>
      <c r="T384" s="56"/>
      <c r="AT384" s="17" t="s">
        <v>308</v>
      </c>
      <c r="AU384" s="17" t="s">
        <v>90</v>
      </c>
    </row>
    <row r="385" spans="2:65" s="12" customFormat="1" ht="20.399999999999999">
      <c r="B385" s="170"/>
      <c r="D385" s="149" t="s">
        <v>1489</v>
      </c>
      <c r="E385" s="171" t="s">
        <v>1</v>
      </c>
      <c r="F385" s="172" t="s">
        <v>4042</v>
      </c>
      <c r="H385" s="171" t="s">
        <v>1</v>
      </c>
      <c r="I385" s="173"/>
      <c r="L385" s="170"/>
      <c r="M385" s="174"/>
      <c r="T385" s="175"/>
      <c r="AT385" s="171" t="s">
        <v>1489</v>
      </c>
      <c r="AU385" s="171" t="s">
        <v>90</v>
      </c>
      <c r="AV385" s="12" t="s">
        <v>88</v>
      </c>
      <c r="AW385" s="12" t="s">
        <v>36</v>
      </c>
      <c r="AX385" s="12" t="s">
        <v>81</v>
      </c>
      <c r="AY385" s="171" t="s">
        <v>299</v>
      </c>
    </row>
    <row r="386" spans="2:65" s="12" customFormat="1">
      <c r="B386" s="170"/>
      <c r="D386" s="149" t="s">
        <v>1489</v>
      </c>
      <c r="E386" s="171" t="s">
        <v>1</v>
      </c>
      <c r="F386" s="172" t="s">
        <v>4968</v>
      </c>
      <c r="H386" s="171" t="s">
        <v>1</v>
      </c>
      <c r="I386" s="173"/>
      <c r="L386" s="170"/>
      <c r="M386" s="174"/>
      <c r="T386" s="175"/>
      <c r="AT386" s="171" t="s">
        <v>1489</v>
      </c>
      <c r="AU386" s="171" t="s">
        <v>90</v>
      </c>
      <c r="AV386" s="12" t="s">
        <v>88</v>
      </c>
      <c r="AW386" s="12" t="s">
        <v>36</v>
      </c>
      <c r="AX386" s="12" t="s">
        <v>81</v>
      </c>
      <c r="AY386" s="171" t="s">
        <v>299</v>
      </c>
    </row>
    <row r="387" spans="2:65" s="13" customFormat="1">
      <c r="B387" s="176"/>
      <c r="D387" s="149" t="s">
        <v>1489</v>
      </c>
      <c r="E387" s="177" t="s">
        <v>1</v>
      </c>
      <c r="F387" s="178" t="s">
        <v>4065</v>
      </c>
      <c r="H387" s="179">
        <v>2</v>
      </c>
      <c r="I387" s="180"/>
      <c r="L387" s="176"/>
      <c r="M387" s="181"/>
      <c r="T387" s="182"/>
      <c r="AT387" s="177" t="s">
        <v>1489</v>
      </c>
      <c r="AU387" s="177" t="s">
        <v>90</v>
      </c>
      <c r="AV387" s="13" t="s">
        <v>90</v>
      </c>
      <c r="AW387" s="13" t="s">
        <v>36</v>
      </c>
      <c r="AX387" s="13" t="s">
        <v>81</v>
      </c>
      <c r="AY387" s="177" t="s">
        <v>299</v>
      </c>
    </row>
    <row r="388" spans="2:65" s="14" customFormat="1">
      <c r="B388" s="183"/>
      <c r="D388" s="149" t="s">
        <v>1489</v>
      </c>
      <c r="E388" s="184" t="s">
        <v>1</v>
      </c>
      <c r="F388" s="185" t="s">
        <v>1496</v>
      </c>
      <c r="H388" s="186">
        <v>2</v>
      </c>
      <c r="I388" s="187"/>
      <c r="L388" s="183"/>
      <c r="M388" s="188"/>
      <c r="T388" s="189"/>
      <c r="AT388" s="184" t="s">
        <v>1489</v>
      </c>
      <c r="AU388" s="184" t="s">
        <v>90</v>
      </c>
      <c r="AV388" s="14" t="s">
        <v>318</v>
      </c>
      <c r="AW388" s="14" t="s">
        <v>36</v>
      </c>
      <c r="AX388" s="14" t="s">
        <v>88</v>
      </c>
      <c r="AY388" s="184" t="s">
        <v>299</v>
      </c>
    </row>
    <row r="389" spans="2:65" s="1" customFormat="1" ht="24.15" customHeight="1">
      <c r="B389" s="32"/>
      <c r="C389" s="158" t="s">
        <v>638</v>
      </c>
      <c r="D389" s="158" t="s">
        <v>340</v>
      </c>
      <c r="E389" s="159" t="s">
        <v>4132</v>
      </c>
      <c r="F389" s="160" t="s">
        <v>4133</v>
      </c>
      <c r="G389" s="161" t="s">
        <v>598</v>
      </c>
      <c r="H389" s="162">
        <v>2</v>
      </c>
      <c r="I389" s="163"/>
      <c r="J389" s="164">
        <f>ROUND(I389*H389,2)</f>
        <v>0</v>
      </c>
      <c r="K389" s="160" t="s">
        <v>3585</v>
      </c>
      <c r="L389" s="165"/>
      <c r="M389" s="166" t="s">
        <v>1</v>
      </c>
      <c r="N389" s="167" t="s">
        <v>46</v>
      </c>
      <c r="P389" s="145">
        <f>O389*H389</f>
        <v>0</v>
      </c>
      <c r="Q389" s="145">
        <v>3.5000000000000001E-3</v>
      </c>
      <c r="R389" s="145">
        <f>Q389*H389</f>
        <v>7.0000000000000001E-3</v>
      </c>
      <c r="S389" s="145">
        <v>0</v>
      </c>
      <c r="T389" s="146">
        <f>S389*H389</f>
        <v>0</v>
      </c>
      <c r="AR389" s="147" t="s">
        <v>337</v>
      </c>
      <c r="AT389" s="147" t="s">
        <v>340</v>
      </c>
      <c r="AU389" s="147" t="s">
        <v>90</v>
      </c>
      <c r="AY389" s="17" t="s">
        <v>299</v>
      </c>
      <c r="BE389" s="148">
        <f>IF(N389="základní",J389,0)</f>
        <v>0</v>
      </c>
      <c r="BF389" s="148">
        <f>IF(N389="snížená",J389,0)</f>
        <v>0</v>
      </c>
      <c r="BG389" s="148">
        <f>IF(N389="zákl. přenesená",J389,0)</f>
        <v>0</v>
      </c>
      <c r="BH389" s="148">
        <f>IF(N389="sníž. přenesená",J389,0)</f>
        <v>0</v>
      </c>
      <c r="BI389" s="148">
        <f>IF(N389="nulová",J389,0)</f>
        <v>0</v>
      </c>
      <c r="BJ389" s="17" t="s">
        <v>88</v>
      </c>
      <c r="BK389" s="148">
        <f>ROUND(I389*H389,2)</f>
        <v>0</v>
      </c>
      <c r="BL389" s="17" t="s">
        <v>318</v>
      </c>
      <c r="BM389" s="147" t="s">
        <v>5054</v>
      </c>
    </row>
    <row r="390" spans="2:65" s="1" customFormat="1" ht="28.8">
      <c r="B390" s="32"/>
      <c r="D390" s="149" t="s">
        <v>308</v>
      </c>
      <c r="F390" s="150" t="s">
        <v>4131</v>
      </c>
      <c r="I390" s="151"/>
      <c r="L390" s="32"/>
      <c r="M390" s="152"/>
      <c r="T390" s="56"/>
      <c r="AT390" s="17" t="s">
        <v>308</v>
      </c>
      <c r="AU390" s="17" t="s">
        <v>90</v>
      </c>
    </row>
    <row r="391" spans="2:65" s="12" customFormat="1" ht="20.399999999999999">
      <c r="B391" s="170"/>
      <c r="D391" s="149" t="s">
        <v>1489</v>
      </c>
      <c r="E391" s="171" t="s">
        <v>1</v>
      </c>
      <c r="F391" s="172" t="s">
        <v>4042</v>
      </c>
      <c r="H391" s="171" t="s">
        <v>1</v>
      </c>
      <c r="I391" s="173"/>
      <c r="L391" s="170"/>
      <c r="M391" s="174"/>
      <c r="T391" s="175"/>
      <c r="AT391" s="171" t="s">
        <v>1489</v>
      </c>
      <c r="AU391" s="171" t="s">
        <v>90</v>
      </c>
      <c r="AV391" s="12" t="s">
        <v>88</v>
      </c>
      <c r="AW391" s="12" t="s">
        <v>36</v>
      </c>
      <c r="AX391" s="12" t="s">
        <v>81</v>
      </c>
      <c r="AY391" s="171" t="s">
        <v>299</v>
      </c>
    </row>
    <row r="392" spans="2:65" s="12" customFormat="1">
      <c r="B392" s="170"/>
      <c r="D392" s="149" t="s">
        <v>1489</v>
      </c>
      <c r="E392" s="171" t="s">
        <v>1</v>
      </c>
      <c r="F392" s="172" t="s">
        <v>4968</v>
      </c>
      <c r="H392" s="171" t="s">
        <v>1</v>
      </c>
      <c r="I392" s="173"/>
      <c r="L392" s="170"/>
      <c r="M392" s="174"/>
      <c r="T392" s="175"/>
      <c r="AT392" s="171" t="s">
        <v>1489</v>
      </c>
      <c r="AU392" s="171" t="s">
        <v>90</v>
      </c>
      <c r="AV392" s="12" t="s">
        <v>88</v>
      </c>
      <c r="AW392" s="12" t="s">
        <v>36</v>
      </c>
      <c r="AX392" s="12" t="s">
        <v>81</v>
      </c>
      <c r="AY392" s="171" t="s">
        <v>299</v>
      </c>
    </row>
    <row r="393" spans="2:65" s="13" customFormat="1">
      <c r="B393" s="176"/>
      <c r="D393" s="149" t="s">
        <v>1489</v>
      </c>
      <c r="E393" s="177" t="s">
        <v>1</v>
      </c>
      <c r="F393" s="178" t="s">
        <v>4065</v>
      </c>
      <c r="H393" s="179">
        <v>2</v>
      </c>
      <c r="I393" s="180"/>
      <c r="L393" s="176"/>
      <c r="M393" s="181"/>
      <c r="T393" s="182"/>
      <c r="AT393" s="177" t="s">
        <v>1489</v>
      </c>
      <c r="AU393" s="177" t="s">
        <v>90</v>
      </c>
      <c r="AV393" s="13" t="s">
        <v>90</v>
      </c>
      <c r="AW393" s="13" t="s">
        <v>36</v>
      </c>
      <c r="AX393" s="13" t="s">
        <v>81</v>
      </c>
      <c r="AY393" s="177" t="s">
        <v>299</v>
      </c>
    </row>
    <row r="394" spans="2:65" s="14" customFormat="1">
      <c r="B394" s="183"/>
      <c r="D394" s="149" t="s">
        <v>1489</v>
      </c>
      <c r="E394" s="184" t="s">
        <v>1</v>
      </c>
      <c r="F394" s="185" t="s">
        <v>1496</v>
      </c>
      <c r="H394" s="186">
        <v>2</v>
      </c>
      <c r="I394" s="187"/>
      <c r="L394" s="183"/>
      <c r="M394" s="188"/>
      <c r="T394" s="189"/>
      <c r="AT394" s="184" t="s">
        <v>1489</v>
      </c>
      <c r="AU394" s="184" t="s">
        <v>90</v>
      </c>
      <c r="AV394" s="14" t="s">
        <v>318</v>
      </c>
      <c r="AW394" s="14" t="s">
        <v>36</v>
      </c>
      <c r="AX394" s="14" t="s">
        <v>88</v>
      </c>
      <c r="AY394" s="184" t="s">
        <v>299</v>
      </c>
    </row>
    <row r="395" spans="2:65" s="1" customFormat="1" ht="16.5" customHeight="1">
      <c r="B395" s="32"/>
      <c r="C395" s="136" t="s">
        <v>644</v>
      </c>
      <c r="D395" s="136" t="s">
        <v>302</v>
      </c>
      <c r="E395" s="137" t="s">
        <v>4142</v>
      </c>
      <c r="F395" s="138" t="s">
        <v>4143</v>
      </c>
      <c r="G395" s="139" t="s">
        <v>598</v>
      </c>
      <c r="H395" s="140">
        <v>1</v>
      </c>
      <c r="I395" s="141"/>
      <c r="J395" s="142">
        <f>ROUND(I395*H395,2)</f>
        <v>0</v>
      </c>
      <c r="K395" s="138" t="s">
        <v>3585</v>
      </c>
      <c r="L395" s="32"/>
      <c r="M395" s="143" t="s">
        <v>1</v>
      </c>
      <c r="N395" s="144" t="s">
        <v>46</v>
      </c>
      <c r="P395" s="145">
        <f>O395*H395</f>
        <v>0</v>
      </c>
      <c r="Q395" s="145">
        <v>1.3600000000000001E-3</v>
      </c>
      <c r="R395" s="145">
        <f>Q395*H395</f>
        <v>1.3600000000000001E-3</v>
      </c>
      <c r="S395" s="145">
        <v>0</v>
      </c>
      <c r="T395" s="146">
        <f>S395*H395</f>
        <v>0</v>
      </c>
      <c r="AR395" s="147" t="s">
        <v>318</v>
      </c>
      <c r="AT395" s="147" t="s">
        <v>302</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5055</v>
      </c>
    </row>
    <row r="396" spans="2:65" s="12" customFormat="1" ht="20.399999999999999">
      <c r="B396" s="170"/>
      <c r="D396" s="149" t="s">
        <v>1489</v>
      </c>
      <c r="E396" s="171" t="s">
        <v>1</v>
      </c>
      <c r="F396" s="172" t="s">
        <v>4042</v>
      </c>
      <c r="H396" s="171" t="s">
        <v>1</v>
      </c>
      <c r="I396" s="173"/>
      <c r="L396" s="170"/>
      <c r="M396" s="174"/>
      <c r="T396" s="175"/>
      <c r="AT396" s="171" t="s">
        <v>1489</v>
      </c>
      <c r="AU396" s="171" t="s">
        <v>90</v>
      </c>
      <c r="AV396" s="12" t="s">
        <v>88</v>
      </c>
      <c r="AW396" s="12" t="s">
        <v>36</v>
      </c>
      <c r="AX396" s="12" t="s">
        <v>81</v>
      </c>
      <c r="AY396" s="171" t="s">
        <v>299</v>
      </c>
    </row>
    <row r="397" spans="2:65" s="13" customFormat="1">
      <c r="B397" s="176"/>
      <c r="D397" s="149" t="s">
        <v>1489</v>
      </c>
      <c r="E397" s="177" t="s">
        <v>1</v>
      </c>
      <c r="F397" s="178" t="s">
        <v>4081</v>
      </c>
      <c r="H397" s="179">
        <v>1</v>
      </c>
      <c r="I397" s="180"/>
      <c r="L397" s="176"/>
      <c r="M397" s="181"/>
      <c r="T397" s="182"/>
      <c r="AT397" s="177" t="s">
        <v>1489</v>
      </c>
      <c r="AU397" s="177" t="s">
        <v>90</v>
      </c>
      <c r="AV397" s="13" t="s">
        <v>90</v>
      </c>
      <c r="AW397" s="13" t="s">
        <v>36</v>
      </c>
      <c r="AX397" s="13" t="s">
        <v>81</v>
      </c>
      <c r="AY397" s="177" t="s">
        <v>299</v>
      </c>
    </row>
    <row r="398" spans="2:65" s="14" customFormat="1">
      <c r="B398" s="183"/>
      <c r="D398" s="149" t="s">
        <v>1489</v>
      </c>
      <c r="E398" s="184" t="s">
        <v>1</v>
      </c>
      <c r="F398" s="185" t="s">
        <v>1496</v>
      </c>
      <c r="H398" s="186">
        <v>1</v>
      </c>
      <c r="I398" s="187"/>
      <c r="L398" s="183"/>
      <c r="M398" s="188"/>
      <c r="T398" s="189"/>
      <c r="AT398" s="184" t="s">
        <v>1489</v>
      </c>
      <c r="AU398" s="184" t="s">
        <v>90</v>
      </c>
      <c r="AV398" s="14" t="s">
        <v>318</v>
      </c>
      <c r="AW398" s="14" t="s">
        <v>36</v>
      </c>
      <c r="AX398" s="14" t="s">
        <v>88</v>
      </c>
      <c r="AY398" s="184" t="s">
        <v>299</v>
      </c>
    </row>
    <row r="399" spans="2:65" s="1" customFormat="1" ht="24.15" customHeight="1">
      <c r="B399" s="32"/>
      <c r="C399" s="158" t="s">
        <v>649</v>
      </c>
      <c r="D399" s="158" t="s">
        <v>340</v>
      </c>
      <c r="E399" s="159" t="s">
        <v>4146</v>
      </c>
      <c r="F399" s="160" t="s">
        <v>4147</v>
      </c>
      <c r="G399" s="161" t="s">
        <v>598</v>
      </c>
      <c r="H399" s="162">
        <v>1</v>
      </c>
      <c r="I399" s="163"/>
      <c r="J399" s="164">
        <f>ROUND(I399*H399,2)</f>
        <v>0</v>
      </c>
      <c r="K399" s="160" t="s">
        <v>3585</v>
      </c>
      <c r="L399" s="165"/>
      <c r="M399" s="166" t="s">
        <v>1</v>
      </c>
      <c r="N399" s="167" t="s">
        <v>46</v>
      </c>
      <c r="P399" s="145">
        <f>O399*H399</f>
        <v>0</v>
      </c>
      <c r="Q399" s="145">
        <v>0.04</v>
      </c>
      <c r="R399" s="145">
        <f>Q399*H399</f>
        <v>0.04</v>
      </c>
      <c r="S399" s="145">
        <v>0</v>
      </c>
      <c r="T399" s="146">
        <f>S399*H399</f>
        <v>0</v>
      </c>
      <c r="AR399" s="147" t="s">
        <v>337</v>
      </c>
      <c r="AT399" s="147" t="s">
        <v>340</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5056</v>
      </c>
    </row>
    <row r="400" spans="2:65" s="1" customFormat="1" ht="28.8">
      <c r="B400" s="32"/>
      <c r="D400" s="149" t="s">
        <v>308</v>
      </c>
      <c r="F400" s="150" t="s">
        <v>4131</v>
      </c>
      <c r="I400" s="151"/>
      <c r="L400" s="32"/>
      <c r="M400" s="152"/>
      <c r="T400" s="56"/>
      <c r="AT400" s="17" t="s">
        <v>308</v>
      </c>
      <c r="AU400" s="17" t="s">
        <v>90</v>
      </c>
    </row>
    <row r="401" spans="2:65" s="12" customFormat="1" ht="20.399999999999999">
      <c r="B401" s="170"/>
      <c r="D401" s="149" t="s">
        <v>1489</v>
      </c>
      <c r="E401" s="171" t="s">
        <v>1</v>
      </c>
      <c r="F401" s="172" t="s">
        <v>4042</v>
      </c>
      <c r="H401" s="171" t="s">
        <v>1</v>
      </c>
      <c r="I401" s="173"/>
      <c r="L401" s="170"/>
      <c r="M401" s="174"/>
      <c r="T401" s="175"/>
      <c r="AT401" s="171" t="s">
        <v>1489</v>
      </c>
      <c r="AU401" s="171" t="s">
        <v>90</v>
      </c>
      <c r="AV401" s="12" t="s">
        <v>88</v>
      </c>
      <c r="AW401" s="12" t="s">
        <v>36</v>
      </c>
      <c r="AX401" s="12" t="s">
        <v>81</v>
      </c>
      <c r="AY401" s="171" t="s">
        <v>299</v>
      </c>
    </row>
    <row r="402" spans="2:65" s="12" customFormat="1">
      <c r="B402" s="170"/>
      <c r="D402" s="149" t="s">
        <v>1489</v>
      </c>
      <c r="E402" s="171" t="s">
        <v>1</v>
      </c>
      <c r="F402" s="172" t="s">
        <v>4968</v>
      </c>
      <c r="H402" s="171" t="s">
        <v>1</v>
      </c>
      <c r="I402" s="173"/>
      <c r="L402" s="170"/>
      <c r="M402" s="174"/>
      <c r="T402" s="175"/>
      <c r="AT402" s="171" t="s">
        <v>1489</v>
      </c>
      <c r="AU402" s="171" t="s">
        <v>90</v>
      </c>
      <c r="AV402" s="12" t="s">
        <v>88</v>
      </c>
      <c r="AW402" s="12" t="s">
        <v>36</v>
      </c>
      <c r="AX402" s="12" t="s">
        <v>81</v>
      </c>
      <c r="AY402" s="171" t="s">
        <v>299</v>
      </c>
    </row>
    <row r="403" spans="2:65" s="13" customFormat="1">
      <c r="B403" s="176"/>
      <c r="D403" s="149" t="s">
        <v>1489</v>
      </c>
      <c r="E403" s="177" t="s">
        <v>1</v>
      </c>
      <c r="F403" s="178" t="s">
        <v>4081</v>
      </c>
      <c r="H403" s="179">
        <v>1</v>
      </c>
      <c r="I403" s="180"/>
      <c r="L403" s="176"/>
      <c r="M403" s="181"/>
      <c r="T403" s="182"/>
      <c r="AT403" s="177" t="s">
        <v>1489</v>
      </c>
      <c r="AU403" s="177" t="s">
        <v>90</v>
      </c>
      <c r="AV403" s="13" t="s">
        <v>90</v>
      </c>
      <c r="AW403" s="13" t="s">
        <v>36</v>
      </c>
      <c r="AX403" s="13" t="s">
        <v>81</v>
      </c>
      <c r="AY403" s="177" t="s">
        <v>299</v>
      </c>
    </row>
    <row r="404" spans="2:65" s="14" customFormat="1">
      <c r="B404" s="183"/>
      <c r="D404" s="149" t="s">
        <v>1489</v>
      </c>
      <c r="E404" s="184" t="s">
        <v>1</v>
      </c>
      <c r="F404" s="185" t="s">
        <v>1496</v>
      </c>
      <c r="H404" s="186">
        <v>1</v>
      </c>
      <c r="I404" s="187"/>
      <c r="L404" s="183"/>
      <c r="M404" s="188"/>
      <c r="T404" s="189"/>
      <c r="AT404" s="184" t="s">
        <v>1489</v>
      </c>
      <c r="AU404" s="184" t="s">
        <v>90</v>
      </c>
      <c r="AV404" s="14" t="s">
        <v>318</v>
      </c>
      <c r="AW404" s="14" t="s">
        <v>36</v>
      </c>
      <c r="AX404" s="14" t="s">
        <v>88</v>
      </c>
      <c r="AY404" s="184" t="s">
        <v>299</v>
      </c>
    </row>
    <row r="405" spans="2:65" s="1" customFormat="1" ht="16.5" customHeight="1">
      <c r="B405" s="32"/>
      <c r="C405" s="136" t="s">
        <v>653</v>
      </c>
      <c r="D405" s="136" t="s">
        <v>302</v>
      </c>
      <c r="E405" s="137" t="s">
        <v>3795</v>
      </c>
      <c r="F405" s="138" t="s">
        <v>4152</v>
      </c>
      <c r="G405" s="139" t="s">
        <v>598</v>
      </c>
      <c r="H405" s="140">
        <v>2</v>
      </c>
      <c r="I405" s="141"/>
      <c r="J405" s="142">
        <f>ROUND(I405*H405,2)</f>
        <v>0</v>
      </c>
      <c r="K405" s="138" t="s">
        <v>3585</v>
      </c>
      <c r="L405" s="32"/>
      <c r="M405" s="143" t="s">
        <v>1</v>
      </c>
      <c r="N405" s="144" t="s">
        <v>46</v>
      </c>
      <c r="P405" s="145">
        <f>O405*H405</f>
        <v>0</v>
      </c>
      <c r="Q405" s="145">
        <v>0.04</v>
      </c>
      <c r="R405" s="145">
        <f>Q405*H405</f>
        <v>0.08</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5057</v>
      </c>
    </row>
    <row r="406" spans="2:65" s="1" customFormat="1" ht="19.2">
      <c r="B406" s="32"/>
      <c r="D406" s="149" t="s">
        <v>308</v>
      </c>
      <c r="F406" s="150" t="s">
        <v>4154</v>
      </c>
      <c r="I406" s="151"/>
      <c r="L406" s="32"/>
      <c r="M406" s="152"/>
      <c r="T406" s="56"/>
      <c r="AT406" s="17" t="s">
        <v>308</v>
      </c>
      <c r="AU406" s="17" t="s">
        <v>90</v>
      </c>
    </row>
    <row r="407" spans="2:65" s="12" customFormat="1" ht="20.399999999999999">
      <c r="B407" s="170"/>
      <c r="D407" s="149" t="s">
        <v>1489</v>
      </c>
      <c r="E407" s="171" t="s">
        <v>1</v>
      </c>
      <c r="F407" s="172" t="s">
        <v>4042</v>
      </c>
      <c r="H407" s="171" t="s">
        <v>1</v>
      </c>
      <c r="I407" s="173"/>
      <c r="L407" s="170"/>
      <c r="M407" s="174"/>
      <c r="T407" s="175"/>
      <c r="AT407" s="171" t="s">
        <v>1489</v>
      </c>
      <c r="AU407" s="171" t="s">
        <v>90</v>
      </c>
      <c r="AV407" s="12" t="s">
        <v>88</v>
      </c>
      <c r="AW407" s="12" t="s">
        <v>36</v>
      </c>
      <c r="AX407" s="12" t="s">
        <v>81</v>
      </c>
      <c r="AY407" s="171" t="s">
        <v>299</v>
      </c>
    </row>
    <row r="408" spans="2:65" s="12" customFormat="1">
      <c r="B408" s="170"/>
      <c r="D408" s="149" t="s">
        <v>1489</v>
      </c>
      <c r="E408" s="171" t="s">
        <v>1</v>
      </c>
      <c r="F408" s="172" t="s">
        <v>4968</v>
      </c>
      <c r="H408" s="171" t="s">
        <v>1</v>
      </c>
      <c r="I408" s="173"/>
      <c r="L408" s="170"/>
      <c r="M408" s="174"/>
      <c r="T408" s="175"/>
      <c r="AT408" s="171" t="s">
        <v>1489</v>
      </c>
      <c r="AU408" s="171" t="s">
        <v>90</v>
      </c>
      <c r="AV408" s="12" t="s">
        <v>88</v>
      </c>
      <c r="AW408" s="12" t="s">
        <v>36</v>
      </c>
      <c r="AX408" s="12" t="s">
        <v>81</v>
      </c>
      <c r="AY408" s="171" t="s">
        <v>299</v>
      </c>
    </row>
    <row r="409" spans="2:65" s="13" customFormat="1">
      <c r="B409" s="176"/>
      <c r="D409" s="149" t="s">
        <v>1489</v>
      </c>
      <c r="E409" s="177" t="s">
        <v>1</v>
      </c>
      <c r="F409" s="178" t="s">
        <v>4313</v>
      </c>
      <c r="H409" s="179">
        <v>2</v>
      </c>
      <c r="I409" s="180"/>
      <c r="L409" s="176"/>
      <c r="M409" s="181"/>
      <c r="T409" s="182"/>
      <c r="AT409" s="177" t="s">
        <v>1489</v>
      </c>
      <c r="AU409" s="177" t="s">
        <v>90</v>
      </c>
      <c r="AV409" s="13" t="s">
        <v>90</v>
      </c>
      <c r="AW409" s="13" t="s">
        <v>36</v>
      </c>
      <c r="AX409" s="13" t="s">
        <v>81</v>
      </c>
      <c r="AY409" s="177" t="s">
        <v>299</v>
      </c>
    </row>
    <row r="410" spans="2:65" s="14" customFormat="1">
      <c r="B410" s="183"/>
      <c r="D410" s="149" t="s">
        <v>1489</v>
      </c>
      <c r="E410" s="184" t="s">
        <v>1</v>
      </c>
      <c r="F410" s="185" t="s">
        <v>1496</v>
      </c>
      <c r="H410" s="186">
        <v>2</v>
      </c>
      <c r="I410" s="187"/>
      <c r="L410" s="183"/>
      <c r="M410" s="188"/>
      <c r="T410" s="189"/>
      <c r="AT410" s="184" t="s">
        <v>1489</v>
      </c>
      <c r="AU410" s="184" t="s">
        <v>90</v>
      </c>
      <c r="AV410" s="14" t="s">
        <v>318</v>
      </c>
      <c r="AW410" s="14" t="s">
        <v>36</v>
      </c>
      <c r="AX410" s="14" t="s">
        <v>88</v>
      </c>
      <c r="AY410" s="184" t="s">
        <v>299</v>
      </c>
    </row>
    <row r="411" spans="2:65" s="1" customFormat="1" ht="24.15" customHeight="1">
      <c r="B411" s="32"/>
      <c r="C411" s="158" t="s">
        <v>657</v>
      </c>
      <c r="D411" s="158" t="s">
        <v>340</v>
      </c>
      <c r="E411" s="159" t="s">
        <v>3798</v>
      </c>
      <c r="F411" s="160" t="s">
        <v>3799</v>
      </c>
      <c r="G411" s="161" t="s">
        <v>598</v>
      </c>
      <c r="H411" s="162">
        <v>2</v>
      </c>
      <c r="I411" s="163"/>
      <c r="J411" s="164">
        <f>ROUND(I411*H411,2)</f>
        <v>0</v>
      </c>
      <c r="K411" s="160" t="s">
        <v>3585</v>
      </c>
      <c r="L411" s="165"/>
      <c r="M411" s="166" t="s">
        <v>1</v>
      </c>
      <c r="N411" s="167" t="s">
        <v>46</v>
      </c>
      <c r="P411" s="145">
        <f>O411*H411</f>
        <v>0</v>
      </c>
      <c r="Q411" s="145">
        <v>1.3299999999999999E-2</v>
      </c>
      <c r="R411" s="145">
        <f>Q411*H411</f>
        <v>2.6599999999999999E-2</v>
      </c>
      <c r="S411" s="145">
        <v>0</v>
      </c>
      <c r="T411" s="146">
        <f>S411*H411</f>
        <v>0</v>
      </c>
      <c r="AR411" s="147" t="s">
        <v>337</v>
      </c>
      <c r="AT411" s="147" t="s">
        <v>340</v>
      </c>
      <c r="AU411" s="147" t="s">
        <v>90</v>
      </c>
      <c r="AY411" s="17" t="s">
        <v>299</v>
      </c>
      <c r="BE411" s="148">
        <f>IF(N411="základní",J411,0)</f>
        <v>0</v>
      </c>
      <c r="BF411" s="148">
        <f>IF(N411="snížená",J411,0)</f>
        <v>0</v>
      </c>
      <c r="BG411" s="148">
        <f>IF(N411="zákl. přenesená",J411,0)</f>
        <v>0</v>
      </c>
      <c r="BH411" s="148">
        <f>IF(N411="sníž. přenesená",J411,0)</f>
        <v>0</v>
      </c>
      <c r="BI411" s="148">
        <f>IF(N411="nulová",J411,0)</f>
        <v>0</v>
      </c>
      <c r="BJ411" s="17" t="s">
        <v>88</v>
      </c>
      <c r="BK411" s="148">
        <f>ROUND(I411*H411,2)</f>
        <v>0</v>
      </c>
      <c r="BL411" s="17" t="s">
        <v>318</v>
      </c>
      <c r="BM411" s="147" t="s">
        <v>5058</v>
      </c>
    </row>
    <row r="412" spans="2:65" s="12" customFormat="1" ht="20.399999999999999">
      <c r="B412" s="170"/>
      <c r="D412" s="149" t="s">
        <v>1489</v>
      </c>
      <c r="E412" s="171" t="s">
        <v>1</v>
      </c>
      <c r="F412" s="172" t="s">
        <v>4042</v>
      </c>
      <c r="H412" s="171" t="s">
        <v>1</v>
      </c>
      <c r="I412" s="173"/>
      <c r="L412" s="170"/>
      <c r="M412" s="174"/>
      <c r="T412" s="175"/>
      <c r="AT412" s="171" t="s">
        <v>1489</v>
      </c>
      <c r="AU412" s="171" t="s">
        <v>90</v>
      </c>
      <c r="AV412" s="12" t="s">
        <v>88</v>
      </c>
      <c r="AW412" s="12" t="s">
        <v>36</v>
      </c>
      <c r="AX412" s="12" t="s">
        <v>81</v>
      </c>
      <c r="AY412" s="171" t="s">
        <v>299</v>
      </c>
    </row>
    <row r="413" spans="2:65" s="12" customFormat="1">
      <c r="B413" s="170"/>
      <c r="D413" s="149" t="s">
        <v>1489</v>
      </c>
      <c r="E413" s="171" t="s">
        <v>1</v>
      </c>
      <c r="F413" s="172" t="s">
        <v>4968</v>
      </c>
      <c r="H413" s="171" t="s">
        <v>1</v>
      </c>
      <c r="I413" s="173"/>
      <c r="L413" s="170"/>
      <c r="M413" s="174"/>
      <c r="T413" s="175"/>
      <c r="AT413" s="171" t="s">
        <v>1489</v>
      </c>
      <c r="AU413" s="171" t="s">
        <v>90</v>
      </c>
      <c r="AV413" s="12" t="s">
        <v>88</v>
      </c>
      <c r="AW413" s="12" t="s">
        <v>36</v>
      </c>
      <c r="AX413" s="12" t="s">
        <v>81</v>
      </c>
      <c r="AY413" s="171" t="s">
        <v>299</v>
      </c>
    </row>
    <row r="414" spans="2:65" s="13" customFormat="1">
      <c r="B414" s="176"/>
      <c r="D414" s="149" t="s">
        <v>1489</v>
      </c>
      <c r="E414" s="177" t="s">
        <v>1</v>
      </c>
      <c r="F414" s="178" t="s">
        <v>4313</v>
      </c>
      <c r="H414" s="179">
        <v>2</v>
      </c>
      <c r="I414" s="180"/>
      <c r="L414" s="176"/>
      <c r="M414" s="181"/>
      <c r="T414" s="182"/>
      <c r="AT414" s="177" t="s">
        <v>1489</v>
      </c>
      <c r="AU414" s="177" t="s">
        <v>90</v>
      </c>
      <c r="AV414" s="13" t="s">
        <v>90</v>
      </c>
      <c r="AW414" s="13" t="s">
        <v>36</v>
      </c>
      <c r="AX414" s="13" t="s">
        <v>81</v>
      </c>
      <c r="AY414" s="177" t="s">
        <v>299</v>
      </c>
    </row>
    <row r="415" spans="2:65" s="14" customFormat="1">
      <c r="B415" s="183"/>
      <c r="D415" s="149" t="s">
        <v>1489</v>
      </c>
      <c r="E415" s="184" t="s">
        <v>1</v>
      </c>
      <c r="F415" s="185" t="s">
        <v>1496</v>
      </c>
      <c r="H415" s="186">
        <v>2</v>
      </c>
      <c r="I415" s="187"/>
      <c r="L415" s="183"/>
      <c r="M415" s="188"/>
      <c r="T415" s="189"/>
      <c r="AT415" s="184" t="s">
        <v>1489</v>
      </c>
      <c r="AU415" s="184" t="s">
        <v>90</v>
      </c>
      <c r="AV415" s="14" t="s">
        <v>318</v>
      </c>
      <c r="AW415" s="14" t="s">
        <v>36</v>
      </c>
      <c r="AX415" s="14" t="s">
        <v>88</v>
      </c>
      <c r="AY415" s="184" t="s">
        <v>299</v>
      </c>
    </row>
    <row r="416" spans="2:65" s="1" customFormat="1" ht="16.5" customHeight="1">
      <c r="B416" s="32"/>
      <c r="C416" s="158" t="s">
        <v>661</v>
      </c>
      <c r="D416" s="158" t="s">
        <v>340</v>
      </c>
      <c r="E416" s="159" t="s">
        <v>3802</v>
      </c>
      <c r="F416" s="160" t="s">
        <v>4158</v>
      </c>
      <c r="G416" s="161" t="s">
        <v>598</v>
      </c>
      <c r="H416" s="162">
        <v>2</v>
      </c>
      <c r="I416" s="163"/>
      <c r="J416" s="164">
        <f>ROUND(I416*H416,2)</f>
        <v>0</v>
      </c>
      <c r="K416" s="160" t="s">
        <v>3585</v>
      </c>
      <c r="L416" s="165"/>
      <c r="M416" s="166" t="s">
        <v>1</v>
      </c>
      <c r="N416" s="167" t="s">
        <v>46</v>
      </c>
      <c r="P416" s="145">
        <f>O416*H416</f>
        <v>0</v>
      </c>
      <c r="Q416" s="145">
        <v>2.9999999999999997E-4</v>
      </c>
      <c r="R416" s="145">
        <f>Q416*H416</f>
        <v>5.9999999999999995E-4</v>
      </c>
      <c r="S416" s="145">
        <v>0</v>
      </c>
      <c r="T416" s="146">
        <f>S416*H416</f>
        <v>0</v>
      </c>
      <c r="AR416" s="147" t="s">
        <v>337</v>
      </c>
      <c r="AT416" s="147" t="s">
        <v>340</v>
      </c>
      <c r="AU416" s="147" t="s">
        <v>90</v>
      </c>
      <c r="AY416" s="17" t="s">
        <v>299</v>
      </c>
      <c r="BE416" s="148">
        <f>IF(N416="základní",J416,0)</f>
        <v>0</v>
      </c>
      <c r="BF416" s="148">
        <f>IF(N416="snížená",J416,0)</f>
        <v>0</v>
      </c>
      <c r="BG416" s="148">
        <f>IF(N416="zákl. přenesená",J416,0)</f>
        <v>0</v>
      </c>
      <c r="BH416" s="148">
        <f>IF(N416="sníž. přenesená",J416,0)</f>
        <v>0</v>
      </c>
      <c r="BI416" s="148">
        <f>IF(N416="nulová",J416,0)</f>
        <v>0</v>
      </c>
      <c r="BJ416" s="17" t="s">
        <v>88</v>
      </c>
      <c r="BK416" s="148">
        <f>ROUND(I416*H416,2)</f>
        <v>0</v>
      </c>
      <c r="BL416" s="17" t="s">
        <v>318</v>
      </c>
      <c r="BM416" s="147" t="s">
        <v>5059</v>
      </c>
    </row>
    <row r="417" spans="2:65" s="12" customFormat="1" ht="20.399999999999999">
      <c r="B417" s="170"/>
      <c r="D417" s="149" t="s">
        <v>1489</v>
      </c>
      <c r="E417" s="171" t="s">
        <v>1</v>
      </c>
      <c r="F417" s="172" t="s">
        <v>4042</v>
      </c>
      <c r="H417" s="171" t="s">
        <v>1</v>
      </c>
      <c r="I417" s="173"/>
      <c r="L417" s="170"/>
      <c r="M417" s="174"/>
      <c r="T417" s="175"/>
      <c r="AT417" s="171" t="s">
        <v>1489</v>
      </c>
      <c r="AU417" s="171" t="s">
        <v>90</v>
      </c>
      <c r="AV417" s="12" t="s">
        <v>88</v>
      </c>
      <c r="AW417" s="12" t="s">
        <v>36</v>
      </c>
      <c r="AX417" s="12" t="s">
        <v>81</v>
      </c>
      <c r="AY417" s="171" t="s">
        <v>299</v>
      </c>
    </row>
    <row r="418" spans="2:65" s="12" customFormat="1">
      <c r="B418" s="170"/>
      <c r="D418" s="149" t="s">
        <v>1489</v>
      </c>
      <c r="E418" s="171" t="s">
        <v>1</v>
      </c>
      <c r="F418" s="172" t="s">
        <v>4968</v>
      </c>
      <c r="H418" s="171" t="s">
        <v>1</v>
      </c>
      <c r="I418" s="173"/>
      <c r="L418" s="170"/>
      <c r="M418" s="174"/>
      <c r="T418" s="175"/>
      <c r="AT418" s="171" t="s">
        <v>1489</v>
      </c>
      <c r="AU418" s="171" t="s">
        <v>90</v>
      </c>
      <c r="AV418" s="12" t="s">
        <v>88</v>
      </c>
      <c r="AW418" s="12" t="s">
        <v>36</v>
      </c>
      <c r="AX418" s="12" t="s">
        <v>81</v>
      </c>
      <c r="AY418" s="171" t="s">
        <v>299</v>
      </c>
    </row>
    <row r="419" spans="2:65" s="13" customFormat="1">
      <c r="B419" s="176"/>
      <c r="D419" s="149" t="s">
        <v>1489</v>
      </c>
      <c r="E419" s="177" t="s">
        <v>1</v>
      </c>
      <c r="F419" s="178" t="s">
        <v>4313</v>
      </c>
      <c r="H419" s="179">
        <v>2</v>
      </c>
      <c r="I419" s="180"/>
      <c r="L419" s="176"/>
      <c r="M419" s="181"/>
      <c r="T419" s="182"/>
      <c r="AT419" s="177" t="s">
        <v>1489</v>
      </c>
      <c r="AU419" s="177" t="s">
        <v>90</v>
      </c>
      <c r="AV419" s="13" t="s">
        <v>90</v>
      </c>
      <c r="AW419" s="13" t="s">
        <v>36</v>
      </c>
      <c r="AX419" s="13" t="s">
        <v>81</v>
      </c>
      <c r="AY419" s="177" t="s">
        <v>299</v>
      </c>
    </row>
    <row r="420" spans="2:65" s="14" customFormat="1">
      <c r="B420" s="183"/>
      <c r="D420" s="149" t="s">
        <v>1489</v>
      </c>
      <c r="E420" s="184" t="s">
        <v>1</v>
      </c>
      <c r="F420" s="185" t="s">
        <v>1496</v>
      </c>
      <c r="H420" s="186">
        <v>2</v>
      </c>
      <c r="I420" s="187"/>
      <c r="L420" s="183"/>
      <c r="M420" s="188"/>
      <c r="T420" s="189"/>
      <c r="AT420" s="184" t="s">
        <v>1489</v>
      </c>
      <c r="AU420" s="184" t="s">
        <v>90</v>
      </c>
      <c r="AV420" s="14" t="s">
        <v>318</v>
      </c>
      <c r="AW420" s="14" t="s">
        <v>36</v>
      </c>
      <c r="AX420" s="14" t="s">
        <v>88</v>
      </c>
      <c r="AY420" s="184" t="s">
        <v>299</v>
      </c>
    </row>
    <row r="421" spans="2:65" s="1" customFormat="1" ht="16.5" customHeight="1">
      <c r="B421" s="32"/>
      <c r="C421" s="136" t="s">
        <v>665</v>
      </c>
      <c r="D421" s="136" t="s">
        <v>302</v>
      </c>
      <c r="E421" s="137" t="s">
        <v>4160</v>
      </c>
      <c r="F421" s="138" t="s">
        <v>4161</v>
      </c>
      <c r="G421" s="139" t="s">
        <v>598</v>
      </c>
      <c r="H421" s="140">
        <v>1</v>
      </c>
      <c r="I421" s="141"/>
      <c r="J421" s="142">
        <f>ROUND(I421*H421,2)</f>
        <v>0</v>
      </c>
      <c r="K421" s="138" t="s">
        <v>3585</v>
      </c>
      <c r="L421" s="32"/>
      <c r="M421" s="143" t="s">
        <v>1</v>
      </c>
      <c r="N421" s="144" t="s">
        <v>46</v>
      </c>
      <c r="P421" s="145">
        <f>O421*H421</f>
        <v>0</v>
      </c>
      <c r="Q421" s="145">
        <v>0.05</v>
      </c>
      <c r="R421" s="145">
        <f>Q421*H421</f>
        <v>0.05</v>
      </c>
      <c r="S421" s="145">
        <v>0</v>
      </c>
      <c r="T421" s="146">
        <f>S421*H421</f>
        <v>0</v>
      </c>
      <c r="AR421" s="147" t="s">
        <v>318</v>
      </c>
      <c r="AT421" s="147" t="s">
        <v>302</v>
      </c>
      <c r="AU421" s="147" t="s">
        <v>90</v>
      </c>
      <c r="AY421" s="17" t="s">
        <v>299</v>
      </c>
      <c r="BE421" s="148">
        <f>IF(N421="základní",J421,0)</f>
        <v>0</v>
      </c>
      <c r="BF421" s="148">
        <f>IF(N421="snížená",J421,0)</f>
        <v>0</v>
      </c>
      <c r="BG421" s="148">
        <f>IF(N421="zákl. přenesená",J421,0)</f>
        <v>0</v>
      </c>
      <c r="BH421" s="148">
        <f>IF(N421="sníž. přenesená",J421,0)</f>
        <v>0</v>
      </c>
      <c r="BI421" s="148">
        <f>IF(N421="nulová",J421,0)</f>
        <v>0</v>
      </c>
      <c r="BJ421" s="17" t="s">
        <v>88</v>
      </c>
      <c r="BK421" s="148">
        <f>ROUND(I421*H421,2)</f>
        <v>0</v>
      </c>
      <c r="BL421" s="17" t="s">
        <v>318</v>
      </c>
      <c r="BM421" s="147" t="s">
        <v>5060</v>
      </c>
    </row>
    <row r="422" spans="2:65" s="1" customFormat="1" ht="19.2">
      <c r="B422" s="32"/>
      <c r="D422" s="149" t="s">
        <v>308</v>
      </c>
      <c r="F422" s="150" t="s">
        <v>4154</v>
      </c>
      <c r="I422" s="151"/>
      <c r="L422" s="32"/>
      <c r="M422" s="152"/>
      <c r="T422" s="56"/>
      <c r="AT422" s="17" t="s">
        <v>308</v>
      </c>
      <c r="AU422" s="17" t="s">
        <v>90</v>
      </c>
    </row>
    <row r="423" spans="2:65" s="12" customFormat="1" ht="20.399999999999999">
      <c r="B423" s="170"/>
      <c r="D423" s="149" t="s">
        <v>1489</v>
      </c>
      <c r="E423" s="171" t="s">
        <v>1</v>
      </c>
      <c r="F423" s="172" t="s">
        <v>4042</v>
      </c>
      <c r="H423" s="171" t="s">
        <v>1</v>
      </c>
      <c r="I423" s="173"/>
      <c r="L423" s="170"/>
      <c r="M423" s="174"/>
      <c r="T423" s="175"/>
      <c r="AT423" s="171" t="s">
        <v>1489</v>
      </c>
      <c r="AU423" s="171" t="s">
        <v>90</v>
      </c>
      <c r="AV423" s="12" t="s">
        <v>88</v>
      </c>
      <c r="AW423" s="12" t="s">
        <v>36</v>
      </c>
      <c r="AX423" s="12" t="s">
        <v>81</v>
      </c>
      <c r="AY423" s="171" t="s">
        <v>299</v>
      </c>
    </row>
    <row r="424" spans="2:65" s="13" customFormat="1">
      <c r="B424" s="176"/>
      <c r="D424" s="149" t="s">
        <v>1489</v>
      </c>
      <c r="E424" s="177" t="s">
        <v>1</v>
      </c>
      <c r="F424" s="178" t="s">
        <v>4081</v>
      </c>
      <c r="H424" s="179">
        <v>1</v>
      </c>
      <c r="I424" s="180"/>
      <c r="L424" s="176"/>
      <c r="M424" s="181"/>
      <c r="T424" s="182"/>
      <c r="AT424" s="177" t="s">
        <v>1489</v>
      </c>
      <c r="AU424" s="177" t="s">
        <v>90</v>
      </c>
      <c r="AV424" s="13" t="s">
        <v>90</v>
      </c>
      <c r="AW424" s="13" t="s">
        <v>36</v>
      </c>
      <c r="AX424" s="13" t="s">
        <v>81</v>
      </c>
      <c r="AY424" s="177" t="s">
        <v>299</v>
      </c>
    </row>
    <row r="425" spans="2:65" s="14" customFormat="1">
      <c r="B425" s="183"/>
      <c r="D425" s="149" t="s">
        <v>1489</v>
      </c>
      <c r="E425" s="184" t="s">
        <v>1</v>
      </c>
      <c r="F425" s="185" t="s">
        <v>1496</v>
      </c>
      <c r="H425" s="186">
        <v>1</v>
      </c>
      <c r="I425" s="187"/>
      <c r="L425" s="183"/>
      <c r="M425" s="188"/>
      <c r="T425" s="189"/>
      <c r="AT425" s="184" t="s">
        <v>1489</v>
      </c>
      <c r="AU425" s="184" t="s">
        <v>90</v>
      </c>
      <c r="AV425" s="14" t="s">
        <v>318</v>
      </c>
      <c r="AW425" s="14" t="s">
        <v>36</v>
      </c>
      <c r="AX425" s="14" t="s">
        <v>88</v>
      </c>
      <c r="AY425" s="184" t="s">
        <v>299</v>
      </c>
    </row>
    <row r="426" spans="2:65" s="1" customFormat="1" ht="16.5" customHeight="1">
      <c r="B426" s="32"/>
      <c r="C426" s="158" t="s">
        <v>669</v>
      </c>
      <c r="D426" s="158" t="s">
        <v>340</v>
      </c>
      <c r="E426" s="159" t="s">
        <v>4163</v>
      </c>
      <c r="F426" s="160" t="s">
        <v>4164</v>
      </c>
      <c r="G426" s="161" t="s">
        <v>598</v>
      </c>
      <c r="H426" s="162">
        <v>1</v>
      </c>
      <c r="I426" s="163"/>
      <c r="J426" s="164">
        <f>ROUND(I426*H426,2)</f>
        <v>0</v>
      </c>
      <c r="K426" s="160" t="s">
        <v>3585</v>
      </c>
      <c r="L426" s="165"/>
      <c r="M426" s="166" t="s">
        <v>1</v>
      </c>
      <c r="N426" s="167" t="s">
        <v>46</v>
      </c>
      <c r="P426" s="145">
        <f>O426*H426</f>
        <v>0</v>
      </c>
      <c r="Q426" s="145">
        <v>2.9499999999999998E-2</v>
      </c>
      <c r="R426" s="145">
        <f>Q426*H426</f>
        <v>2.9499999999999998E-2</v>
      </c>
      <c r="S426" s="145">
        <v>0</v>
      </c>
      <c r="T426" s="146">
        <f>S426*H426</f>
        <v>0</v>
      </c>
      <c r="AR426" s="147" t="s">
        <v>337</v>
      </c>
      <c r="AT426" s="147" t="s">
        <v>340</v>
      </c>
      <c r="AU426" s="147" t="s">
        <v>90</v>
      </c>
      <c r="AY426" s="17" t="s">
        <v>299</v>
      </c>
      <c r="BE426" s="148">
        <f>IF(N426="základní",J426,0)</f>
        <v>0</v>
      </c>
      <c r="BF426" s="148">
        <f>IF(N426="snížená",J426,0)</f>
        <v>0</v>
      </c>
      <c r="BG426" s="148">
        <f>IF(N426="zákl. přenesená",J426,0)</f>
        <v>0</v>
      </c>
      <c r="BH426" s="148">
        <f>IF(N426="sníž. přenesená",J426,0)</f>
        <v>0</v>
      </c>
      <c r="BI426" s="148">
        <f>IF(N426="nulová",J426,0)</f>
        <v>0</v>
      </c>
      <c r="BJ426" s="17" t="s">
        <v>88</v>
      </c>
      <c r="BK426" s="148">
        <f>ROUND(I426*H426,2)</f>
        <v>0</v>
      </c>
      <c r="BL426" s="17" t="s">
        <v>318</v>
      </c>
      <c r="BM426" s="147" t="s">
        <v>5061</v>
      </c>
    </row>
    <row r="427" spans="2:65" s="12" customFormat="1" ht="20.399999999999999">
      <c r="B427" s="170"/>
      <c r="D427" s="149" t="s">
        <v>1489</v>
      </c>
      <c r="E427" s="171" t="s">
        <v>1</v>
      </c>
      <c r="F427" s="172" t="s">
        <v>4042</v>
      </c>
      <c r="H427" s="171" t="s">
        <v>1</v>
      </c>
      <c r="I427" s="173"/>
      <c r="L427" s="170"/>
      <c r="M427" s="174"/>
      <c r="T427" s="175"/>
      <c r="AT427" s="171" t="s">
        <v>1489</v>
      </c>
      <c r="AU427" s="171" t="s">
        <v>90</v>
      </c>
      <c r="AV427" s="12" t="s">
        <v>88</v>
      </c>
      <c r="AW427" s="12" t="s">
        <v>36</v>
      </c>
      <c r="AX427" s="12" t="s">
        <v>81</v>
      </c>
      <c r="AY427" s="171" t="s">
        <v>299</v>
      </c>
    </row>
    <row r="428" spans="2:65" s="12" customFormat="1">
      <c r="B428" s="170"/>
      <c r="D428" s="149" t="s">
        <v>1489</v>
      </c>
      <c r="E428" s="171" t="s">
        <v>1</v>
      </c>
      <c r="F428" s="172" t="s">
        <v>4968</v>
      </c>
      <c r="H428" s="171" t="s">
        <v>1</v>
      </c>
      <c r="I428" s="173"/>
      <c r="L428" s="170"/>
      <c r="M428" s="174"/>
      <c r="T428" s="175"/>
      <c r="AT428" s="171" t="s">
        <v>1489</v>
      </c>
      <c r="AU428" s="171" t="s">
        <v>90</v>
      </c>
      <c r="AV428" s="12" t="s">
        <v>88</v>
      </c>
      <c r="AW428" s="12" t="s">
        <v>36</v>
      </c>
      <c r="AX428" s="12" t="s">
        <v>81</v>
      </c>
      <c r="AY428" s="171" t="s">
        <v>299</v>
      </c>
    </row>
    <row r="429" spans="2:65" s="13" customFormat="1">
      <c r="B429" s="176"/>
      <c r="D429" s="149" t="s">
        <v>1489</v>
      </c>
      <c r="E429" s="177" t="s">
        <v>1</v>
      </c>
      <c r="F429" s="178" t="s">
        <v>4081</v>
      </c>
      <c r="H429" s="179">
        <v>1</v>
      </c>
      <c r="I429" s="180"/>
      <c r="L429" s="176"/>
      <c r="M429" s="181"/>
      <c r="T429" s="182"/>
      <c r="AT429" s="177" t="s">
        <v>1489</v>
      </c>
      <c r="AU429" s="177" t="s">
        <v>90</v>
      </c>
      <c r="AV429" s="13" t="s">
        <v>90</v>
      </c>
      <c r="AW429" s="13" t="s">
        <v>36</v>
      </c>
      <c r="AX429" s="13" t="s">
        <v>81</v>
      </c>
      <c r="AY429" s="177" t="s">
        <v>299</v>
      </c>
    </row>
    <row r="430" spans="2:65" s="14" customFormat="1">
      <c r="B430" s="183"/>
      <c r="D430" s="149" t="s">
        <v>1489</v>
      </c>
      <c r="E430" s="184" t="s">
        <v>1</v>
      </c>
      <c r="F430" s="185" t="s">
        <v>1496</v>
      </c>
      <c r="H430" s="186">
        <v>1</v>
      </c>
      <c r="I430" s="187"/>
      <c r="L430" s="183"/>
      <c r="M430" s="188"/>
      <c r="T430" s="189"/>
      <c r="AT430" s="184" t="s">
        <v>1489</v>
      </c>
      <c r="AU430" s="184" t="s">
        <v>90</v>
      </c>
      <c r="AV430" s="14" t="s">
        <v>318</v>
      </c>
      <c r="AW430" s="14" t="s">
        <v>36</v>
      </c>
      <c r="AX430" s="14" t="s">
        <v>88</v>
      </c>
      <c r="AY430" s="184" t="s">
        <v>299</v>
      </c>
    </row>
    <row r="431" spans="2:65" s="1" customFormat="1" ht="21.75" customHeight="1">
      <c r="B431" s="32"/>
      <c r="C431" s="158" t="s">
        <v>673</v>
      </c>
      <c r="D431" s="158" t="s">
        <v>340</v>
      </c>
      <c r="E431" s="159" t="s">
        <v>4166</v>
      </c>
      <c r="F431" s="160" t="s">
        <v>4167</v>
      </c>
      <c r="G431" s="161" t="s">
        <v>598</v>
      </c>
      <c r="H431" s="162">
        <v>1</v>
      </c>
      <c r="I431" s="163"/>
      <c r="J431" s="164">
        <f>ROUND(I431*H431,2)</f>
        <v>0</v>
      </c>
      <c r="K431" s="160" t="s">
        <v>3585</v>
      </c>
      <c r="L431" s="165"/>
      <c r="M431" s="166" t="s">
        <v>1</v>
      </c>
      <c r="N431" s="167" t="s">
        <v>46</v>
      </c>
      <c r="P431" s="145">
        <f>O431*H431</f>
        <v>0</v>
      </c>
      <c r="Q431" s="145">
        <v>2.5000000000000001E-3</v>
      </c>
      <c r="R431" s="145">
        <f>Q431*H431</f>
        <v>2.5000000000000001E-3</v>
      </c>
      <c r="S431" s="145">
        <v>0</v>
      </c>
      <c r="T431" s="146">
        <f>S431*H431</f>
        <v>0</v>
      </c>
      <c r="AR431" s="147" t="s">
        <v>337</v>
      </c>
      <c r="AT431" s="147" t="s">
        <v>340</v>
      </c>
      <c r="AU431" s="147" t="s">
        <v>90</v>
      </c>
      <c r="AY431" s="17" t="s">
        <v>299</v>
      </c>
      <c r="BE431" s="148">
        <f>IF(N431="základní",J431,0)</f>
        <v>0</v>
      </c>
      <c r="BF431" s="148">
        <f>IF(N431="snížená",J431,0)</f>
        <v>0</v>
      </c>
      <c r="BG431" s="148">
        <f>IF(N431="zákl. přenesená",J431,0)</f>
        <v>0</v>
      </c>
      <c r="BH431" s="148">
        <f>IF(N431="sníž. přenesená",J431,0)</f>
        <v>0</v>
      </c>
      <c r="BI431" s="148">
        <f>IF(N431="nulová",J431,0)</f>
        <v>0</v>
      </c>
      <c r="BJ431" s="17" t="s">
        <v>88</v>
      </c>
      <c r="BK431" s="148">
        <f>ROUND(I431*H431,2)</f>
        <v>0</v>
      </c>
      <c r="BL431" s="17" t="s">
        <v>318</v>
      </c>
      <c r="BM431" s="147" t="s">
        <v>5062</v>
      </c>
    </row>
    <row r="432" spans="2:65" s="12" customFormat="1" ht="20.399999999999999">
      <c r="B432" s="170"/>
      <c r="D432" s="149" t="s">
        <v>1489</v>
      </c>
      <c r="E432" s="171" t="s">
        <v>1</v>
      </c>
      <c r="F432" s="172" t="s">
        <v>4042</v>
      </c>
      <c r="H432" s="171" t="s">
        <v>1</v>
      </c>
      <c r="I432" s="173"/>
      <c r="L432" s="170"/>
      <c r="M432" s="174"/>
      <c r="T432" s="175"/>
      <c r="AT432" s="171" t="s">
        <v>1489</v>
      </c>
      <c r="AU432" s="171" t="s">
        <v>90</v>
      </c>
      <c r="AV432" s="12" t="s">
        <v>88</v>
      </c>
      <c r="AW432" s="12" t="s">
        <v>36</v>
      </c>
      <c r="AX432" s="12" t="s">
        <v>81</v>
      </c>
      <c r="AY432" s="171" t="s">
        <v>299</v>
      </c>
    </row>
    <row r="433" spans="2:65" s="12" customFormat="1">
      <c r="B433" s="170"/>
      <c r="D433" s="149" t="s">
        <v>1489</v>
      </c>
      <c r="E433" s="171" t="s">
        <v>1</v>
      </c>
      <c r="F433" s="172" t="s">
        <v>4968</v>
      </c>
      <c r="H433" s="171" t="s">
        <v>1</v>
      </c>
      <c r="I433" s="173"/>
      <c r="L433" s="170"/>
      <c r="M433" s="174"/>
      <c r="T433" s="175"/>
      <c r="AT433" s="171" t="s">
        <v>1489</v>
      </c>
      <c r="AU433" s="171" t="s">
        <v>90</v>
      </c>
      <c r="AV433" s="12" t="s">
        <v>88</v>
      </c>
      <c r="AW433" s="12" t="s">
        <v>36</v>
      </c>
      <c r="AX433" s="12" t="s">
        <v>81</v>
      </c>
      <c r="AY433" s="171" t="s">
        <v>299</v>
      </c>
    </row>
    <row r="434" spans="2:65" s="13" customFormat="1">
      <c r="B434" s="176"/>
      <c r="D434" s="149" t="s">
        <v>1489</v>
      </c>
      <c r="E434" s="177" t="s">
        <v>1</v>
      </c>
      <c r="F434" s="178" t="s">
        <v>4081</v>
      </c>
      <c r="H434" s="179">
        <v>1</v>
      </c>
      <c r="I434" s="180"/>
      <c r="L434" s="176"/>
      <c r="M434" s="181"/>
      <c r="T434" s="182"/>
      <c r="AT434" s="177" t="s">
        <v>1489</v>
      </c>
      <c r="AU434" s="177" t="s">
        <v>90</v>
      </c>
      <c r="AV434" s="13" t="s">
        <v>90</v>
      </c>
      <c r="AW434" s="13" t="s">
        <v>36</v>
      </c>
      <c r="AX434" s="13" t="s">
        <v>81</v>
      </c>
      <c r="AY434" s="177" t="s">
        <v>299</v>
      </c>
    </row>
    <row r="435" spans="2:65" s="14" customFormat="1">
      <c r="B435" s="183"/>
      <c r="D435" s="149" t="s">
        <v>1489</v>
      </c>
      <c r="E435" s="184" t="s">
        <v>1</v>
      </c>
      <c r="F435" s="185" t="s">
        <v>1496</v>
      </c>
      <c r="H435" s="186">
        <v>1</v>
      </c>
      <c r="I435" s="187"/>
      <c r="L435" s="183"/>
      <c r="M435" s="188"/>
      <c r="T435" s="189"/>
      <c r="AT435" s="184" t="s">
        <v>1489</v>
      </c>
      <c r="AU435" s="184" t="s">
        <v>90</v>
      </c>
      <c r="AV435" s="14" t="s">
        <v>318</v>
      </c>
      <c r="AW435" s="14" t="s">
        <v>36</v>
      </c>
      <c r="AX435" s="14" t="s">
        <v>88</v>
      </c>
      <c r="AY435" s="184" t="s">
        <v>299</v>
      </c>
    </row>
    <row r="436" spans="2:65" s="1" customFormat="1" ht="16.5" customHeight="1">
      <c r="B436" s="32"/>
      <c r="C436" s="136" t="s">
        <v>677</v>
      </c>
      <c r="D436" s="136" t="s">
        <v>302</v>
      </c>
      <c r="E436" s="137" t="s">
        <v>3881</v>
      </c>
      <c r="F436" s="138" t="s">
        <v>4169</v>
      </c>
      <c r="G436" s="139" t="s">
        <v>647</v>
      </c>
      <c r="H436" s="140">
        <v>37.54</v>
      </c>
      <c r="I436" s="141"/>
      <c r="J436" s="142">
        <f>ROUND(I436*H436,2)</f>
        <v>0</v>
      </c>
      <c r="K436" s="138" t="s">
        <v>3585</v>
      </c>
      <c r="L436" s="32"/>
      <c r="M436" s="143" t="s">
        <v>1</v>
      </c>
      <c r="N436" s="144" t="s">
        <v>46</v>
      </c>
      <c r="P436" s="145">
        <f>O436*H436</f>
        <v>0</v>
      </c>
      <c r="Q436" s="145">
        <v>0</v>
      </c>
      <c r="R436" s="145">
        <f>Q436*H436</f>
        <v>0</v>
      </c>
      <c r="S436" s="145">
        <v>0</v>
      </c>
      <c r="T436" s="146">
        <f>S436*H436</f>
        <v>0</v>
      </c>
      <c r="AR436" s="147" t="s">
        <v>318</v>
      </c>
      <c r="AT436" s="147" t="s">
        <v>302</v>
      </c>
      <c r="AU436" s="147" t="s">
        <v>90</v>
      </c>
      <c r="AY436" s="17" t="s">
        <v>299</v>
      </c>
      <c r="BE436" s="148">
        <f>IF(N436="základní",J436,0)</f>
        <v>0</v>
      </c>
      <c r="BF436" s="148">
        <f>IF(N436="snížená",J436,0)</f>
        <v>0</v>
      </c>
      <c r="BG436" s="148">
        <f>IF(N436="zákl. přenesená",J436,0)</f>
        <v>0</v>
      </c>
      <c r="BH436" s="148">
        <f>IF(N436="sníž. přenesená",J436,0)</f>
        <v>0</v>
      </c>
      <c r="BI436" s="148">
        <f>IF(N436="nulová",J436,0)</f>
        <v>0</v>
      </c>
      <c r="BJ436" s="17" t="s">
        <v>88</v>
      </c>
      <c r="BK436" s="148">
        <f>ROUND(I436*H436,2)</f>
        <v>0</v>
      </c>
      <c r="BL436" s="17" t="s">
        <v>318</v>
      </c>
      <c r="BM436" s="147" t="s">
        <v>5063</v>
      </c>
    </row>
    <row r="437" spans="2:65" s="12" customFormat="1">
      <c r="B437" s="170"/>
      <c r="D437" s="149" t="s">
        <v>1489</v>
      </c>
      <c r="E437" s="171" t="s">
        <v>1</v>
      </c>
      <c r="F437" s="172" t="s">
        <v>4968</v>
      </c>
      <c r="H437" s="171" t="s">
        <v>1</v>
      </c>
      <c r="I437" s="173"/>
      <c r="L437" s="170"/>
      <c r="M437" s="174"/>
      <c r="T437" s="175"/>
      <c r="AT437" s="171" t="s">
        <v>1489</v>
      </c>
      <c r="AU437" s="171" t="s">
        <v>90</v>
      </c>
      <c r="AV437" s="12" t="s">
        <v>88</v>
      </c>
      <c r="AW437" s="12" t="s">
        <v>36</v>
      </c>
      <c r="AX437" s="12" t="s">
        <v>81</v>
      </c>
      <c r="AY437" s="171" t="s">
        <v>299</v>
      </c>
    </row>
    <row r="438" spans="2:65" s="13" customFormat="1">
      <c r="B438" s="176"/>
      <c r="D438" s="149" t="s">
        <v>1489</v>
      </c>
      <c r="E438" s="177" t="s">
        <v>1</v>
      </c>
      <c r="F438" s="178" t="s">
        <v>5064</v>
      </c>
      <c r="H438" s="179">
        <v>37.54</v>
      </c>
      <c r="I438" s="180"/>
      <c r="L438" s="176"/>
      <c r="M438" s="181"/>
      <c r="T438" s="182"/>
      <c r="AT438" s="177" t="s">
        <v>1489</v>
      </c>
      <c r="AU438" s="177" t="s">
        <v>90</v>
      </c>
      <c r="AV438" s="13" t="s">
        <v>90</v>
      </c>
      <c r="AW438" s="13" t="s">
        <v>36</v>
      </c>
      <c r="AX438" s="13" t="s">
        <v>81</v>
      </c>
      <c r="AY438" s="177" t="s">
        <v>299</v>
      </c>
    </row>
    <row r="439" spans="2:65" s="14" customFormat="1">
      <c r="B439" s="183"/>
      <c r="D439" s="149" t="s">
        <v>1489</v>
      </c>
      <c r="E439" s="184" t="s">
        <v>1</v>
      </c>
      <c r="F439" s="185" t="s">
        <v>1496</v>
      </c>
      <c r="H439" s="186">
        <v>37.54</v>
      </c>
      <c r="I439" s="187"/>
      <c r="L439" s="183"/>
      <c r="M439" s="188"/>
      <c r="T439" s="189"/>
      <c r="AT439" s="184" t="s">
        <v>1489</v>
      </c>
      <c r="AU439" s="184" t="s">
        <v>90</v>
      </c>
      <c r="AV439" s="14" t="s">
        <v>318</v>
      </c>
      <c r="AW439" s="14" t="s">
        <v>36</v>
      </c>
      <c r="AX439" s="14" t="s">
        <v>88</v>
      </c>
      <c r="AY439" s="184" t="s">
        <v>299</v>
      </c>
    </row>
    <row r="440" spans="2:65" s="1" customFormat="1" ht="24.15" customHeight="1">
      <c r="B440" s="32"/>
      <c r="C440" s="136" t="s">
        <v>681</v>
      </c>
      <c r="D440" s="136" t="s">
        <v>302</v>
      </c>
      <c r="E440" s="137" t="s">
        <v>3792</v>
      </c>
      <c r="F440" s="138" t="s">
        <v>3793</v>
      </c>
      <c r="G440" s="139" t="s">
        <v>647</v>
      </c>
      <c r="H440" s="140">
        <v>37.54</v>
      </c>
      <c r="I440" s="141"/>
      <c r="J440" s="142">
        <f>ROUND(I440*H440,2)</f>
        <v>0</v>
      </c>
      <c r="K440" s="138" t="s">
        <v>3585</v>
      </c>
      <c r="L440" s="32"/>
      <c r="M440" s="143" t="s">
        <v>1</v>
      </c>
      <c r="N440" s="144" t="s">
        <v>46</v>
      </c>
      <c r="P440" s="145">
        <f>O440*H440</f>
        <v>0</v>
      </c>
      <c r="Q440" s="145">
        <v>0</v>
      </c>
      <c r="R440" s="145">
        <f>Q440*H440</f>
        <v>0</v>
      </c>
      <c r="S440" s="145">
        <v>0</v>
      </c>
      <c r="T440" s="146">
        <f>S440*H440</f>
        <v>0</v>
      </c>
      <c r="AR440" s="147" t="s">
        <v>318</v>
      </c>
      <c r="AT440" s="147" t="s">
        <v>302</v>
      </c>
      <c r="AU440" s="147" t="s">
        <v>90</v>
      </c>
      <c r="AY440" s="17" t="s">
        <v>299</v>
      </c>
      <c r="BE440" s="148">
        <f>IF(N440="základní",J440,0)</f>
        <v>0</v>
      </c>
      <c r="BF440" s="148">
        <f>IF(N440="snížená",J440,0)</f>
        <v>0</v>
      </c>
      <c r="BG440" s="148">
        <f>IF(N440="zákl. přenesená",J440,0)</f>
        <v>0</v>
      </c>
      <c r="BH440" s="148">
        <f>IF(N440="sníž. přenesená",J440,0)</f>
        <v>0</v>
      </c>
      <c r="BI440" s="148">
        <f>IF(N440="nulová",J440,0)</f>
        <v>0</v>
      </c>
      <c r="BJ440" s="17" t="s">
        <v>88</v>
      </c>
      <c r="BK440" s="148">
        <f>ROUND(I440*H440,2)</f>
        <v>0</v>
      </c>
      <c r="BL440" s="17" t="s">
        <v>318</v>
      </c>
      <c r="BM440" s="147" t="s">
        <v>5065</v>
      </c>
    </row>
    <row r="441" spans="2:65" s="12" customFormat="1">
      <c r="B441" s="170"/>
      <c r="D441" s="149" t="s">
        <v>1489</v>
      </c>
      <c r="E441" s="171" t="s">
        <v>1</v>
      </c>
      <c r="F441" s="172" t="s">
        <v>4968</v>
      </c>
      <c r="H441" s="171" t="s">
        <v>1</v>
      </c>
      <c r="I441" s="173"/>
      <c r="L441" s="170"/>
      <c r="M441" s="174"/>
      <c r="T441" s="175"/>
      <c r="AT441" s="171" t="s">
        <v>1489</v>
      </c>
      <c r="AU441" s="171" t="s">
        <v>90</v>
      </c>
      <c r="AV441" s="12" t="s">
        <v>88</v>
      </c>
      <c r="AW441" s="12" t="s">
        <v>36</v>
      </c>
      <c r="AX441" s="12" t="s">
        <v>81</v>
      </c>
      <c r="AY441" s="171" t="s">
        <v>299</v>
      </c>
    </row>
    <row r="442" spans="2:65" s="13" customFormat="1">
      <c r="B442" s="176"/>
      <c r="D442" s="149" t="s">
        <v>1489</v>
      </c>
      <c r="E442" s="177" t="s">
        <v>1</v>
      </c>
      <c r="F442" s="178" t="s">
        <v>5064</v>
      </c>
      <c r="H442" s="179">
        <v>37.54</v>
      </c>
      <c r="I442" s="180"/>
      <c r="L442" s="176"/>
      <c r="M442" s="181"/>
      <c r="T442" s="182"/>
      <c r="AT442" s="177" t="s">
        <v>1489</v>
      </c>
      <c r="AU442" s="177" t="s">
        <v>90</v>
      </c>
      <c r="AV442" s="13" t="s">
        <v>90</v>
      </c>
      <c r="AW442" s="13" t="s">
        <v>36</v>
      </c>
      <c r="AX442" s="13" t="s">
        <v>81</v>
      </c>
      <c r="AY442" s="177" t="s">
        <v>299</v>
      </c>
    </row>
    <row r="443" spans="2:65" s="14" customFormat="1">
      <c r="B443" s="183"/>
      <c r="D443" s="149" t="s">
        <v>1489</v>
      </c>
      <c r="E443" s="184" t="s">
        <v>1</v>
      </c>
      <c r="F443" s="185" t="s">
        <v>1496</v>
      </c>
      <c r="H443" s="186">
        <v>37.54</v>
      </c>
      <c r="I443" s="187"/>
      <c r="L443" s="183"/>
      <c r="M443" s="188"/>
      <c r="T443" s="189"/>
      <c r="AT443" s="184" t="s">
        <v>1489</v>
      </c>
      <c r="AU443" s="184" t="s">
        <v>90</v>
      </c>
      <c r="AV443" s="14" t="s">
        <v>318</v>
      </c>
      <c r="AW443" s="14" t="s">
        <v>36</v>
      </c>
      <c r="AX443" s="14" t="s">
        <v>88</v>
      </c>
      <c r="AY443" s="184" t="s">
        <v>299</v>
      </c>
    </row>
    <row r="444" spans="2:65" s="1" customFormat="1" ht="24.15" customHeight="1">
      <c r="B444" s="32"/>
      <c r="C444" s="136" t="s">
        <v>685</v>
      </c>
      <c r="D444" s="136" t="s">
        <v>302</v>
      </c>
      <c r="E444" s="137" t="s">
        <v>1746</v>
      </c>
      <c r="F444" s="138" t="s">
        <v>1747</v>
      </c>
      <c r="G444" s="139" t="s">
        <v>598</v>
      </c>
      <c r="H444" s="140">
        <v>1</v>
      </c>
      <c r="I444" s="141"/>
      <c r="J444" s="142">
        <f>ROUND(I444*H444,2)</f>
        <v>0</v>
      </c>
      <c r="K444" s="138" t="s">
        <v>3585</v>
      </c>
      <c r="L444" s="32"/>
      <c r="M444" s="143" t="s">
        <v>1</v>
      </c>
      <c r="N444" s="144" t="s">
        <v>46</v>
      </c>
      <c r="P444" s="145">
        <f>O444*H444</f>
        <v>0</v>
      </c>
      <c r="Q444" s="145">
        <v>0.45937</v>
      </c>
      <c r="R444" s="145">
        <f>Q444*H444</f>
        <v>0.45937</v>
      </c>
      <c r="S444" s="145">
        <v>0</v>
      </c>
      <c r="T444" s="146">
        <f>S444*H444</f>
        <v>0</v>
      </c>
      <c r="AR444" s="147" t="s">
        <v>318</v>
      </c>
      <c r="AT444" s="147" t="s">
        <v>302</v>
      </c>
      <c r="AU444" s="147" t="s">
        <v>90</v>
      </c>
      <c r="AY444" s="17" t="s">
        <v>299</v>
      </c>
      <c r="BE444" s="148">
        <f>IF(N444="základní",J444,0)</f>
        <v>0</v>
      </c>
      <c r="BF444" s="148">
        <f>IF(N444="snížená",J444,0)</f>
        <v>0</v>
      </c>
      <c r="BG444" s="148">
        <f>IF(N444="zákl. přenesená",J444,0)</f>
        <v>0</v>
      </c>
      <c r="BH444" s="148">
        <f>IF(N444="sníž. přenesená",J444,0)</f>
        <v>0</v>
      </c>
      <c r="BI444" s="148">
        <f>IF(N444="nulová",J444,0)</f>
        <v>0</v>
      </c>
      <c r="BJ444" s="17" t="s">
        <v>88</v>
      </c>
      <c r="BK444" s="148">
        <f>ROUND(I444*H444,2)</f>
        <v>0</v>
      </c>
      <c r="BL444" s="17" t="s">
        <v>318</v>
      </c>
      <c r="BM444" s="147" t="s">
        <v>5066</v>
      </c>
    </row>
    <row r="445" spans="2:65" s="12" customFormat="1">
      <c r="B445" s="170"/>
      <c r="D445" s="149" t="s">
        <v>1489</v>
      </c>
      <c r="E445" s="171" t="s">
        <v>1</v>
      </c>
      <c r="F445" s="172" t="s">
        <v>4968</v>
      </c>
      <c r="H445" s="171" t="s">
        <v>1</v>
      </c>
      <c r="I445" s="173"/>
      <c r="L445" s="170"/>
      <c r="M445" s="174"/>
      <c r="T445" s="175"/>
      <c r="AT445" s="171" t="s">
        <v>1489</v>
      </c>
      <c r="AU445" s="171" t="s">
        <v>90</v>
      </c>
      <c r="AV445" s="12" t="s">
        <v>88</v>
      </c>
      <c r="AW445" s="12" t="s">
        <v>36</v>
      </c>
      <c r="AX445" s="12" t="s">
        <v>81</v>
      </c>
      <c r="AY445" s="171" t="s">
        <v>299</v>
      </c>
    </row>
    <row r="446" spans="2:65" s="13" customFormat="1">
      <c r="B446" s="176"/>
      <c r="D446" s="149" t="s">
        <v>1489</v>
      </c>
      <c r="E446" s="177" t="s">
        <v>1</v>
      </c>
      <c r="F446" s="178" t="s">
        <v>4081</v>
      </c>
      <c r="H446" s="179">
        <v>1</v>
      </c>
      <c r="I446" s="180"/>
      <c r="L446" s="176"/>
      <c r="M446" s="181"/>
      <c r="T446" s="182"/>
      <c r="AT446" s="177" t="s">
        <v>1489</v>
      </c>
      <c r="AU446" s="177" t="s">
        <v>90</v>
      </c>
      <c r="AV446" s="13" t="s">
        <v>90</v>
      </c>
      <c r="AW446" s="13" t="s">
        <v>36</v>
      </c>
      <c r="AX446" s="13" t="s">
        <v>81</v>
      </c>
      <c r="AY446" s="177" t="s">
        <v>299</v>
      </c>
    </row>
    <row r="447" spans="2:65" s="14" customFormat="1">
      <c r="B447" s="183"/>
      <c r="D447" s="149" t="s">
        <v>1489</v>
      </c>
      <c r="E447" s="184" t="s">
        <v>1</v>
      </c>
      <c r="F447" s="185" t="s">
        <v>1496</v>
      </c>
      <c r="H447" s="186">
        <v>1</v>
      </c>
      <c r="I447" s="187"/>
      <c r="L447" s="183"/>
      <c r="M447" s="188"/>
      <c r="T447" s="189"/>
      <c r="AT447" s="184" t="s">
        <v>1489</v>
      </c>
      <c r="AU447" s="184" t="s">
        <v>90</v>
      </c>
      <c r="AV447" s="14" t="s">
        <v>318</v>
      </c>
      <c r="AW447" s="14" t="s">
        <v>36</v>
      </c>
      <c r="AX447" s="14" t="s">
        <v>88</v>
      </c>
      <c r="AY447" s="184" t="s">
        <v>299</v>
      </c>
    </row>
    <row r="448" spans="2:65" s="1" customFormat="1" ht="16.5" customHeight="1">
      <c r="B448" s="32"/>
      <c r="C448" s="136" t="s">
        <v>689</v>
      </c>
      <c r="D448" s="136" t="s">
        <v>302</v>
      </c>
      <c r="E448" s="137" t="s">
        <v>3808</v>
      </c>
      <c r="F448" s="138" t="s">
        <v>3809</v>
      </c>
      <c r="G448" s="139" t="s">
        <v>647</v>
      </c>
      <c r="H448" s="140">
        <v>37.54</v>
      </c>
      <c r="I448" s="141"/>
      <c r="J448" s="142">
        <f>ROUND(I448*H448,2)</f>
        <v>0</v>
      </c>
      <c r="K448" s="138" t="s">
        <v>3585</v>
      </c>
      <c r="L448" s="32"/>
      <c r="M448" s="143" t="s">
        <v>1</v>
      </c>
      <c r="N448" s="144" t="s">
        <v>46</v>
      </c>
      <c r="P448" s="145">
        <f>O448*H448</f>
        <v>0</v>
      </c>
      <c r="Q448" s="145">
        <v>1.9000000000000001E-4</v>
      </c>
      <c r="R448" s="145">
        <f>Q448*H448</f>
        <v>7.1326000000000002E-3</v>
      </c>
      <c r="S448" s="145">
        <v>0</v>
      </c>
      <c r="T448" s="146">
        <f>S448*H448</f>
        <v>0</v>
      </c>
      <c r="AR448" s="147" t="s">
        <v>318</v>
      </c>
      <c r="AT448" s="147" t="s">
        <v>302</v>
      </c>
      <c r="AU448" s="147" t="s">
        <v>90</v>
      </c>
      <c r="AY448" s="17" t="s">
        <v>299</v>
      </c>
      <c r="BE448" s="148">
        <f>IF(N448="základní",J448,0)</f>
        <v>0</v>
      </c>
      <c r="BF448" s="148">
        <f>IF(N448="snížená",J448,0)</f>
        <v>0</v>
      </c>
      <c r="BG448" s="148">
        <f>IF(N448="zákl. přenesená",J448,0)</f>
        <v>0</v>
      </c>
      <c r="BH448" s="148">
        <f>IF(N448="sníž. přenesená",J448,0)</f>
        <v>0</v>
      </c>
      <c r="BI448" s="148">
        <f>IF(N448="nulová",J448,0)</f>
        <v>0</v>
      </c>
      <c r="BJ448" s="17" t="s">
        <v>88</v>
      </c>
      <c r="BK448" s="148">
        <f>ROUND(I448*H448,2)</f>
        <v>0</v>
      </c>
      <c r="BL448" s="17" t="s">
        <v>318</v>
      </c>
      <c r="BM448" s="147" t="s">
        <v>5067</v>
      </c>
    </row>
    <row r="449" spans="2:65" s="12" customFormat="1" ht="20.399999999999999">
      <c r="B449" s="170"/>
      <c r="D449" s="149" t="s">
        <v>1489</v>
      </c>
      <c r="E449" s="171" t="s">
        <v>1</v>
      </c>
      <c r="F449" s="172" t="s">
        <v>4178</v>
      </c>
      <c r="H449" s="171" t="s">
        <v>1</v>
      </c>
      <c r="I449" s="173"/>
      <c r="L449" s="170"/>
      <c r="M449" s="174"/>
      <c r="T449" s="175"/>
      <c r="AT449" s="171" t="s">
        <v>1489</v>
      </c>
      <c r="AU449" s="171" t="s">
        <v>90</v>
      </c>
      <c r="AV449" s="12" t="s">
        <v>88</v>
      </c>
      <c r="AW449" s="12" t="s">
        <v>36</v>
      </c>
      <c r="AX449" s="12" t="s">
        <v>81</v>
      </c>
      <c r="AY449" s="171" t="s">
        <v>299</v>
      </c>
    </row>
    <row r="450" spans="2:65" s="12" customFormat="1">
      <c r="B450" s="170"/>
      <c r="D450" s="149" t="s">
        <v>1489</v>
      </c>
      <c r="E450" s="171" t="s">
        <v>1</v>
      </c>
      <c r="F450" s="172" t="s">
        <v>4968</v>
      </c>
      <c r="H450" s="171" t="s">
        <v>1</v>
      </c>
      <c r="I450" s="173"/>
      <c r="L450" s="170"/>
      <c r="M450" s="174"/>
      <c r="T450" s="175"/>
      <c r="AT450" s="171" t="s">
        <v>1489</v>
      </c>
      <c r="AU450" s="171" t="s">
        <v>90</v>
      </c>
      <c r="AV450" s="12" t="s">
        <v>88</v>
      </c>
      <c r="AW450" s="12" t="s">
        <v>36</v>
      </c>
      <c r="AX450" s="12" t="s">
        <v>81</v>
      </c>
      <c r="AY450" s="171" t="s">
        <v>299</v>
      </c>
    </row>
    <row r="451" spans="2:65" s="13" customFormat="1">
      <c r="B451" s="176"/>
      <c r="D451" s="149" t="s">
        <v>1489</v>
      </c>
      <c r="E451" s="177" t="s">
        <v>1</v>
      </c>
      <c r="F451" s="178" t="s">
        <v>5068</v>
      </c>
      <c r="H451" s="179">
        <v>37.54</v>
      </c>
      <c r="I451" s="180"/>
      <c r="L451" s="176"/>
      <c r="M451" s="181"/>
      <c r="T451" s="182"/>
      <c r="AT451" s="177" t="s">
        <v>1489</v>
      </c>
      <c r="AU451" s="177" t="s">
        <v>90</v>
      </c>
      <c r="AV451" s="13" t="s">
        <v>90</v>
      </c>
      <c r="AW451" s="13" t="s">
        <v>36</v>
      </c>
      <c r="AX451" s="13" t="s">
        <v>81</v>
      </c>
      <c r="AY451" s="177" t="s">
        <v>299</v>
      </c>
    </row>
    <row r="452" spans="2:65" s="14" customFormat="1">
      <c r="B452" s="183"/>
      <c r="D452" s="149" t="s">
        <v>1489</v>
      </c>
      <c r="E452" s="184" t="s">
        <v>1</v>
      </c>
      <c r="F452" s="185" t="s">
        <v>1496</v>
      </c>
      <c r="H452" s="186">
        <v>37.54</v>
      </c>
      <c r="I452" s="187"/>
      <c r="L452" s="183"/>
      <c r="M452" s="188"/>
      <c r="T452" s="189"/>
      <c r="AT452" s="184" t="s">
        <v>1489</v>
      </c>
      <c r="AU452" s="184" t="s">
        <v>90</v>
      </c>
      <c r="AV452" s="14" t="s">
        <v>318</v>
      </c>
      <c r="AW452" s="14" t="s">
        <v>36</v>
      </c>
      <c r="AX452" s="14" t="s">
        <v>88</v>
      </c>
      <c r="AY452" s="184" t="s">
        <v>299</v>
      </c>
    </row>
    <row r="453" spans="2:65" s="1" customFormat="1" ht="16.5" customHeight="1">
      <c r="B453" s="32"/>
      <c r="C453" s="136" t="s">
        <v>693</v>
      </c>
      <c r="D453" s="136" t="s">
        <v>302</v>
      </c>
      <c r="E453" s="137" t="s">
        <v>3811</v>
      </c>
      <c r="F453" s="138" t="s">
        <v>4180</v>
      </c>
      <c r="G453" s="139" t="s">
        <v>647</v>
      </c>
      <c r="H453" s="140">
        <v>37.54</v>
      </c>
      <c r="I453" s="141"/>
      <c r="J453" s="142">
        <f>ROUND(I453*H453,2)</f>
        <v>0</v>
      </c>
      <c r="K453" s="138" t="s">
        <v>3585</v>
      </c>
      <c r="L453" s="32"/>
      <c r="M453" s="143" t="s">
        <v>1</v>
      </c>
      <c r="N453" s="144" t="s">
        <v>46</v>
      </c>
      <c r="P453" s="145">
        <f>O453*H453</f>
        <v>0</v>
      </c>
      <c r="Q453" s="145">
        <v>6.9999999999999994E-5</v>
      </c>
      <c r="R453" s="145">
        <f>Q453*H453</f>
        <v>2.6277999999999996E-3</v>
      </c>
      <c r="S453" s="145">
        <v>0</v>
      </c>
      <c r="T453" s="146">
        <f>S453*H453</f>
        <v>0</v>
      </c>
      <c r="AR453" s="147" t="s">
        <v>318</v>
      </c>
      <c r="AT453" s="147" t="s">
        <v>302</v>
      </c>
      <c r="AU453" s="147" t="s">
        <v>90</v>
      </c>
      <c r="AY453" s="17" t="s">
        <v>299</v>
      </c>
      <c r="BE453" s="148">
        <f>IF(N453="základní",J453,0)</f>
        <v>0</v>
      </c>
      <c r="BF453" s="148">
        <f>IF(N453="snížená",J453,0)</f>
        <v>0</v>
      </c>
      <c r="BG453" s="148">
        <f>IF(N453="zákl. přenesená",J453,0)</f>
        <v>0</v>
      </c>
      <c r="BH453" s="148">
        <f>IF(N453="sníž. přenesená",J453,0)</f>
        <v>0</v>
      </c>
      <c r="BI453" s="148">
        <f>IF(N453="nulová",J453,0)</f>
        <v>0</v>
      </c>
      <c r="BJ453" s="17" t="s">
        <v>88</v>
      </c>
      <c r="BK453" s="148">
        <f>ROUND(I453*H453,2)</f>
        <v>0</v>
      </c>
      <c r="BL453" s="17" t="s">
        <v>318</v>
      </c>
      <c r="BM453" s="147" t="s">
        <v>5069</v>
      </c>
    </row>
    <row r="454" spans="2:65" s="12" customFormat="1" ht="20.399999999999999">
      <c r="B454" s="170"/>
      <c r="D454" s="149" t="s">
        <v>1489</v>
      </c>
      <c r="E454" s="171" t="s">
        <v>1</v>
      </c>
      <c r="F454" s="172" t="s">
        <v>4178</v>
      </c>
      <c r="H454" s="171" t="s">
        <v>1</v>
      </c>
      <c r="I454" s="173"/>
      <c r="L454" s="170"/>
      <c r="M454" s="174"/>
      <c r="T454" s="175"/>
      <c r="AT454" s="171" t="s">
        <v>1489</v>
      </c>
      <c r="AU454" s="171" t="s">
        <v>90</v>
      </c>
      <c r="AV454" s="12" t="s">
        <v>88</v>
      </c>
      <c r="AW454" s="12" t="s">
        <v>36</v>
      </c>
      <c r="AX454" s="12" t="s">
        <v>81</v>
      </c>
      <c r="AY454" s="171" t="s">
        <v>299</v>
      </c>
    </row>
    <row r="455" spans="2:65" s="12" customFormat="1">
      <c r="B455" s="170"/>
      <c r="D455" s="149" t="s">
        <v>1489</v>
      </c>
      <c r="E455" s="171" t="s">
        <v>1</v>
      </c>
      <c r="F455" s="172" t="s">
        <v>4968</v>
      </c>
      <c r="H455" s="171" t="s">
        <v>1</v>
      </c>
      <c r="I455" s="173"/>
      <c r="L455" s="170"/>
      <c r="M455" s="174"/>
      <c r="T455" s="175"/>
      <c r="AT455" s="171" t="s">
        <v>1489</v>
      </c>
      <c r="AU455" s="171" t="s">
        <v>90</v>
      </c>
      <c r="AV455" s="12" t="s">
        <v>88</v>
      </c>
      <c r="AW455" s="12" t="s">
        <v>36</v>
      </c>
      <c r="AX455" s="12" t="s">
        <v>81</v>
      </c>
      <c r="AY455" s="171" t="s">
        <v>299</v>
      </c>
    </row>
    <row r="456" spans="2:65" s="13" customFormat="1">
      <c r="B456" s="176"/>
      <c r="D456" s="149" t="s">
        <v>1489</v>
      </c>
      <c r="E456" s="177" t="s">
        <v>1</v>
      </c>
      <c r="F456" s="178" t="s">
        <v>5068</v>
      </c>
      <c r="H456" s="179">
        <v>37.54</v>
      </c>
      <c r="I456" s="180"/>
      <c r="L456" s="176"/>
      <c r="M456" s="181"/>
      <c r="T456" s="182"/>
      <c r="AT456" s="177" t="s">
        <v>1489</v>
      </c>
      <c r="AU456" s="177" t="s">
        <v>90</v>
      </c>
      <c r="AV456" s="13" t="s">
        <v>90</v>
      </c>
      <c r="AW456" s="13" t="s">
        <v>36</v>
      </c>
      <c r="AX456" s="13" t="s">
        <v>81</v>
      </c>
      <c r="AY456" s="177" t="s">
        <v>299</v>
      </c>
    </row>
    <row r="457" spans="2:65" s="14" customFormat="1">
      <c r="B457" s="183"/>
      <c r="D457" s="149" t="s">
        <v>1489</v>
      </c>
      <c r="E457" s="184" t="s">
        <v>1</v>
      </c>
      <c r="F457" s="185" t="s">
        <v>1496</v>
      </c>
      <c r="H457" s="186">
        <v>37.54</v>
      </c>
      <c r="I457" s="187"/>
      <c r="L457" s="183"/>
      <c r="M457" s="188"/>
      <c r="T457" s="189"/>
      <c r="AT457" s="184" t="s">
        <v>1489</v>
      </c>
      <c r="AU457" s="184" t="s">
        <v>90</v>
      </c>
      <c r="AV457" s="14" t="s">
        <v>318</v>
      </c>
      <c r="AW457" s="14" t="s">
        <v>36</v>
      </c>
      <c r="AX457" s="14" t="s">
        <v>88</v>
      </c>
      <c r="AY457" s="184" t="s">
        <v>299</v>
      </c>
    </row>
    <row r="458" spans="2:65" s="11" customFormat="1" ht="22.95" customHeight="1">
      <c r="B458" s="124"/>
      <c r="D458" s="125" t="s">
        <v>80</v>
      </c>
      <c r="E458" s="134" t="s">
        <v>1789</v>
      </c>
      <c r="F458" s="134" t="s">
        <v>1790</v>
      </c>
      <c r="I458" s="127"/>
      <c r="J458" s="135">
        <f>BK458</f>
        <v>0</v>
      </c>
      <c r="L458" s="124"/>
      <c r="M458" s="129"/>
      <c r="P458" s="130">
        <f>P459</f>
        <v>0</v>
      </c>
      <c r="R458" s="130">
        <f>R459</f>
        <v>0</v>
      </c>
      <c r="T458" s="131">
        <f>T459</f>
        <v>0</v>
      </c>
      <c r="AR458" s="125" t="s">
        <v>88</v>
      </c>
      <c r="AT458" s="132" t="s">
        <v>80</v>
      </c>
      <c r="AU458" s="132" t="s">
        <v>88</v>
      </c>
      <c r="AY458" s="125" t="s">
        <v>299</v>
      </c>
      <c r="BK458" s="133">
        <f>BK459</f>
        <v>0</v>
      </c>
    </row>
    <row r="459" spans="2:65" s="1" customFormat="1" ht="24.15" customHeight="1">
      <c r="B459" s="32"/>
      <c r="C459" s="136" t="s">
        <v>697</v>
      </c>
      <c r="D459" s="136" t="s">
        <v>302</v>
      </c>
      <c r="E459" s="137" t="s">
        <v>1791</v>
      </c>
      <c r="F459" s="138" t="s">
        <v>1792</v>
      </c>
      <c r="G459" s="139" t="s">
        <v>1636</v>
      </c>
      <c r="H459" s="140">
        <v>26.391999999999999</v>
      </c>
      <c r="I459" s="141"/>
      <c r="J459" s="142">
        <f>ROUND(I459*H459,2)</f>
        <v>0</v>
      </c>
      <c r="K459" s="138" t="s">
        <v>3585</v>
      </c>
      <c r="L459" s="32"/>
      <c r="M459" s="143" t="s">
        <v>1</v>
      </c>
      <c r="N459" s="144" t="s">
        <v>46</v>
      </c>
      <c r="P459" s="145">
        <f>O459*H459</f>
        <v>0</v>
      </c>
      <c r="Q459" s="145">
        <v>0</v>
      </c>
      <c r="R459" s="145">
        <f>Q459*H459</f>
        <v>0</v>
      </c>
      <c r="S459" s="145">
        <v>0</v>
      </c>
      <c r="T459" s="146">
        <f>S459*H459</f>
        <v>0</v>
      </c>
      <c r="AR459" s="147" t="s">
        <v>318</v>
      </c>
      <c r="AT459" s="147" t="s">
        <v>302</v>
      </c>
      <c r="AU459" s="147" t="s">
        <v>90</v>
      </c>
      <c r="AY459" s="17" t="s">
        <v>299</v>
      </c>
      <c r="BE459" s="148">
        <f>IF(N459="základní",J459,0)</f>
        <v>0</v>
      </c>
      <c r="BF459" s="148">
        <f>IF(N459="snížená",J459,0)</f>
        <v>0</v>
      </c>
      <c r="BG459" s="148">
        <f>IF(N459="zákl. přenesená",J459,0)</f>
        <v>0</v>
      </c>
      <c r="BH459" s="148">
        <f>IF(N459="sníž. přenesená",J459,0)</f>
        <v>0</v>
      </c>
      <c r="BI459" s="148">
        <f>IF(N459="nulová",J459,0)</f>
        <v>0</v>
      </c>
      <c r="BJ459" s="17" t="s">
        <v>88</v>
      </c>
      <c r="BK459" s="148">
        <f>ROUND(I459*H459,2)</f>
        <v>0</v>
      </c>
      <c r="BL459" s="17" t="s">
        <v>318</v>
      </c>
      <c r="BM459" s="147" t="s">
        <v>5070</v>
      </c>
    </row>
    <row r="460" spans="2:65" s="11" customFormat="1" ht="25.95" customHeight="1">
      <c r="B460" s="124"/>
      <c r="D460" s="125" t="s">
        <v>80</v>
      </c>
      <c r="E460" s="126" t="s">
        <v>340</v>
      </c>
      <c r="F460" s="126" t="s">
        <v>4183</v>
      </c>
      <c r="I460" s="127"/>
      <c r="J460" s="128">
        <f>BK460</f>
        <v>0</v>
      </c>
      <c r="L460" s="124"/>
      <c r="M460" s="129"/>
      <c r="P460" s="130">
        <f>P461</f>
        <v>0</v>
      </c>
      <c r="R460" s="130">
        <f>R461</f>
        <v>0</v>
      </c>
      <c r="T460" s="131">
        <f>T461</f>
        <v>0</v>
      </c>
      <c r="AR460" s="125" t="s">
        <v>298</v>
      </c>
      <c r="AT460" s="132" t="s">
        <v>80</v>
      </c>
      <c r="AU460" s="132" t="s">
        <v>81</v>
      </c>
      <c r="AY460" s="125" t="s">
        <v>299</v>
      </c>
      <c r="BK460" s="133">
        <f>BK461</f>
        <v>0</v>
      </c>
    </row>
    <row r="461" spans="2:65" s="11" customFormat="1" ht="22.95" customHeight="1">
      <c r="B461" s="124"/>
      <c r="D461" s="125" t="s">
        <v>80</v>
      </c>
      <c r="E461" s="134" t="s">
        <v>4196</v>
      </c>
      <c r="F461" s="134" t="s">
        <v>4197</v>
      </c>
      <c r="I461" s="127"/>
      <c r="J461" s="135">
        <f>BK461</f>
        <v>0</v>
      </c>
      <c r="L461" s="124"/>
      <c r="M461" s="129"/>
      <c r="P461" s="130">
        <f>SUM(P462:P465)</f>
        <v>0</v>
      </c>
      <c r="R461" s="130">
        <f>SUM(R462:R465)</f>
        <v>0</v>
      </c>
      <c r="T461" s="131">
        <f>SUM(T462:T465)</f>
        <v>0</v>
      </c>
      <c r="AR461" s="125" t="s">
        <v>298</v>
      </c>
      <c r="AT461" s="132" t="s">
        <v>80</v>
      </c>
      <c r="AU461" s="132" t="s">
        <v>88</v>
      </c>
      <c r="AY461" s="125" t="s">
        <v>299</v>
      </c>
      <c r="BK461" s="133">
        <f>SUM(BK462:BK465)</f>
        <v>0</v>
      </c>
    </row>
    <row r="462" spans="2:65" s="1" customFormat="1" ht="24.15" customHeight="1">
      <c r="B462" s="32"/>
      <c r="C462" s="136" t="s">
        <v>701</v>
      </c>
      <c r="D462" s="136" t="s">
        <v>302</v>
      </c>
      <c r="E462" s="137" t="s">
        <v>4198</v>
      </c>
      <c r="F462" s="138" t="s">
        <v>4199</v>
      </c>
      <c r="G462" s="139" t="s">
        <v>647</v>
      </c>
      <c r="H462" s="140">
        <v>0.95</v>
      </c>
      <c r="I462" s="141"/>
      <c r="J462" s="142">
        <f>ROUND(I462*H462,2)</f>
        <v>0</v>
      </c>
      <c r="K462" s="138" t="s">
        <v>1</v>
      </c>
      <c r="L462" s="32"/>
      <c r="M462" s="143" t="s">
        <v>1</v>
      </c>
      <c r="N462" s="144" t="s">
        <v>46</v>
      </c>
      <c r="P462" s="145">
        <f>O462*H462</f>
        <v>0</v>
      </c>
      <c r="Q462" s="145">
        <v>0</v>
      </c>
      <c r="R462" s="145">
        <f>Q462*H462</f>
        <v>0</v>
      </c>
      <c r="S462" s="145">
        <v>0</v>
      </c>
      <c r="T462" s="146">
        <f>S462*H462</f>
        <v>0</v>
      </c>
      <c r="AR462" s="147" t="s">
        <v>306</v>
      </c>
      <c r="AT462" s="147" t="s">
        <v>302</v>
      </c>
      <c r="AU462" s="147" t="s">
        <v>90</v>
      </c>
      <c r="AY462" s="17" t="s">
        <v>299</v>
      </c>
      <c r="BE462" s="148">
        <f>IF(N462="základní",J462,0)</f>
        <v>0</v>
      </c>
      <c r="BF462" s="148">
        <f>IF(N462="snížená",J462,0)</f>
        <v>0</v>
      </c>
      <c r="BG462" s="148">
        <f>IF(N462="zákl. přenesená",J462,0)</f>
        <v>0</v>
      </c>
      <c r="BH462" s="148">
        <f>IF(N462="sníž. přenesená",J462,0)</f>
        <v>0</v>
      </c>
      <c r="BI462" s="148">
        <f>IF(N462="nulová",J462,0)</f>
        <v>0</v>
      </c>
      <c r="BJ462" s="17" t="s">
        <v>88</v>
      </c>
      <c r="BK462" s="148">
        <f>ROUND(I462*H462,2)</f>
        <v>0</v>
      </c>
      <c r="BL462" s="17" t="s">
        <v>306</v>
      </c>
      <c r="BM462" s="147" t="s">
        <v>5071</v>
      </c>
    </row>
    <row r="463" spans="2:65" s="12" customFormat="1">
      <c r="B463" s="170"/>
      <c r="D463" s="149" t="s">
        <v>1489</v>
      </c>
      <c r="E463" s="171" t="s">
        <v>1</v>
      </c>
      <c r="F463" s="172" t="s">
        <v>4968</v>
      </c>
      <c r="H463" s="171" t="s">
        <v>1</v>
      </c>
      <c r="I463" s="173"/>
      <c r="L463" s="170"/>
      <c r="M463" s="174"/>
      <c r="T463" s="175"/>
      <c r="AT463" s="171" t="s">
        <v>1489</v>
      </c>
      <c r="AU463" s="171" t="s">
        <v>90</v>
      </c>
      <c r="AV463" s="12" t="s">
        <v>88</v>
      </c>
      <c r="AW463" s="12" t="s">
        <v>36</v>
      </c>
      <c r="AX463" s="12" t="s">
        <v>81</v>
      </c>
      <c r="AY463" s="171" t="s">
        <v>299</v>
      </c>
    </row>
    <row r="464" spans="2:65" s="13" customFormat="1">
      <c r="B464" s="176"/>
      <c r="D464" s="149" t="s">
        <v>1489</v>
      </c>
      <c r="E464" s="177" t="s">
        <v>1</v>
      </c>
      <c r="F464" s="178" t="s">
        <v>4484</v>
      </c>
      <c r="H464" s="179">
        <v>0.95</v>
      </c>
      <c r="I464" s="180"/>
      <c r="L464" s="176"/>
      <c r="M464" s="181"/>
      <c r="T464" s="182"/>
      <c r="AT464" s="177" t="s">
        <v>1489</v>
      </c>
      <c r="AU464" s="177" t="s">
        <v>90</v>
      </c>
      <c r="AV464" s="13" t="s">
        <v>90</v>
      </c>
      <c r="AW464" s="13" t="s">
        <v>36</v>
      </c>
      <c r="AX464" s="13" t="s">
        <v>81</v>
      </c>
      <c r="AY464" s="177" t="s">
        <v>299</v>
      </c>
    </row>
    <row r="465" spans="2:51" s="14" customFormat="1">
      <c r="B465" s="183"/>
      <c r="D465" s="149" t="s">
        <v>1489</v>
      </c>
      <c r="E465" s="184" t="s">
        <v>1</v>
      </c>
      <c r="F465" s="185" t="s">
        <v>1496</v>
      </c>
      <c r="H465" s="186">
        <v>0.95</v>
      </c>
      <c r="I465" s="187"/>
      <c r="L465" s="183"/>
      <c r="M465" s="198"/>
      <c r="N465" s="199"/>
      <c r="O465" s="199"/>
      <c r="P465" s="199"/>
      <c r="Q465" s="199"/>
      <c r="R465" s="199"/>
      <c r="S465" s="199"/>
      <c r="T465" s="200"/>
      <c r="AT465" s="184" t="s">
        <v>1489</v>
      </c>
      <c r="AU465" s="184" t="s">
        <v>90</v>
      </c>
      <c r="AV465" s="14" t="s">
        <v>318</v>
      </c>
      <c r="AW465" s="14" t="s">
        <v>36</v>
      </c>
      <c r="AX465" s="14" t="s">
        <v>88</v>
      </c>
      <c r="AY465" s="184" t="s">
        <v>299</v>
      </c>
    </row>
    <row r="466" spans="2:51" s="1" customFormat="1" ht="6.9" customHeight="1">
      <c r="B466" s="44"/>
      <c r="C466" s="45"/>
      <c r="D466" s="45"/>
      <c r="E466" s="45"/>
      <c r="F466" s="45"/>
      <c r="G466" s="45"/>
      <c r="H466" s="45"/>
      <c r="I466" s="45"/>
      <c r="J466" s="45"/>
      <c r="K466" s="45"/>
      <c r="L466" s="32"/>
    </row>
  </sheetData>
  <sheetProtection algorithmName="SHA-512" hashValue="V21M337nBD6Babj/njLjtDJpanvb47kxa6Gf8fTmilzOfUiFy71kuabNEJtd/cX8THK68yN3sFQEUDFZsGO7jQ==" saltValue="4UEs/i4B9uQb/qxSZlwOI/leAeBZMGOl8imVG+9w8fM77rvC+VfpL8Swxf4qxmM3ImUNx7Hb3mXIAeIGxeGf3g==" spinCount="100000" sheet="1" objects="1" scenarios="1" formatColumns="0" formatRows="0" autoFilter="0"/>
  <autoFilter ref="C128:K465" xr:uid="{00000000-0009-0000-0000-000022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32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204</v>
      </c>
      <c r="AZ2" s="197" t="s">
        <v>3617</v>
      </c>
      <c r="BA2" s="197" t="s">
        <v>1</v>
      </c>
      <c r="BB2" s="197" t="s">
        <v>1</v>
      </c>
      <c r="BC2" s="197" t="s">
        <v>5072</v>
      </c>
      <c r="BD2" s="197" t="s">
        <v>90</v>
      </c>
    </row>
    <row r="3" spans="2:56" ht="6.9" customHeight="1">
      <c r="B3" s="18"/>
      <c r="C3" s="19"/>
      <c r="D3" s="19"/>
      <c r="E3" s="19"/>
      <c r="F3" s="19"/>
      <c r="G3" s="19"/>
      <c r="H3" s="19"/>
      <c r="I3" s="19"/>
      <c r="J3" s="19"/>
      <c r="K3" s="19"/>
      <c r="L3" s="20"/>
      <c r="AT3" s="17" t="s">
        <v>90</v>
      </c>
      <c r="AZ3" s="197" t="s">
        <v>3619</v>
      </c>
      <c r="BA3" s="197" t="s">
        <v>1</v>
      </c>
      <c r="BB3" s="197" t="s">
        <v>1</v>
      </c>
      <c r="BC3" s="197" t="s">
        <v>5073</v>
      </c>
      <c r="BD3" s="197" t="s">
        <v>90</v>
      </c>
    </row>
    <row r="4" spans="2:56" ht="24.9" customHeight="1">
      <c r="B4" s="20"/>
      <c r="D4" s="21" t="s">
        <v>263</v>
      </c>
      <c r="L4" s="20"/>
      <c r="M4" s="93" t="s">
        <v>10</v>
      </c>
      <c r="AT4" s="17" t="s">
        <v>4</v>
      </c>
      <c r="AZ4" s="197" t="s">
        <v>3621</v>
      </c>
      <c r="BA4" s="197" t="s">
        <v>1</v>
      </c>
      <c r="BB4" s="197" t="s">
        <v>1</v>
      </c>
      <c r="BC4" s="197" t="s">
        <v>5074</v>
      </c>
      <c r="BD4" s="197" t="s">
        <v>90</v>
      </c>
    </row>
    <row r="5" spans="2:56" ht="6.9" customHeight="1">
      <c r="B5" s="20"/>
      <c r="L5" s="20"/>
      <c r="AZ5" s="197" t="s">
        <v>3623</v>
      </c>
      <c r="BA5" s="197" t="s">
        <v>1</v>
      </c>
      <c r="BB5" s="197" t="s">
        <v>1</v>
      </c>
      <c r="BC5" s="197" t="s">
        <v>5075</v>
      </c>
      <c r="BD5" s="197" t="s">
        <v>90</v>
      </c>
    </row>
    <row r="6" spans="2:56" ht="12" customHeight="1">
      <c r="B6" s="20"/>
      <c r="D6" s="27" t="s">
        <v>16</v>
      </c>
      <c r="L6" s="20"/>
      <c r="AZ6" s="197" t="s">
        <v>3625</v>
      </c>
      <c r="BA6" s="197" t="s">
        <v>1</v>
      </c>
      <c r="BB6" s="197" t="s">
        <v>1</v>
      </c>
      <c r="BC6" s="197" t="s">
        <v>5076</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5077</v>
      </c>
      <c r="BD7" s="197" t="s">
        <v>90</v>
      </c>
    </row>
    <row r="8" spans="2:56" ht="12" customHeight="1">
      <c r="B8" s="20"/>
      <c r="D8" s="27" t="s">
        <v>264</v>
      </c>
      <c r="L8" s="20"/>
      <c r="AZ8" s="197" t="s">
        <v>3629</v>
      </c>
      <c r="BA8" s="197" t="s">
        <v>1</v>
      </c>
      <c r="BB8" s="197" t="s">
        <v>1</v>
      </c>
      <c r="BC8" s="197" t="s">
        <v>5078</v>
      </c>
      <c r="BD8" s="197" t="s">
        <v>90</v>
      </c>
    </row>
    <row r="9" spans="2:56" s="1" customFormat="1" ht="16.5" customHeight="1">
      <c r="B9" s="32"/>
      <c r="E9" s="270" t="s">
        <v>3631</v>
      </c>
      <c r="F9" s="269"/>
      <c r="G9" s="269"/>
      <c r="H9" s="269"/>
      <c r="L9" s="32"/>
      <c r="AZ9" s="197" t="s">
        <v>3632</v>
      </c>
      <c r="BA9" s="197" t="s">
        <v>1</v>
      </c>
      <c r="BB9" s="197" t="s">
        <v>1</v>
      </c>
      <c r="BC9" s="197" t="s">
        <v>5079</v>
      </c>
      <c r="BD9" s="197" t="s">
        <v>90</v>
      </c>
    </row>
    <row r="10" spans="2:56" s="1" customFormat="1" ht="12" customHeight="1">
      <c r="B10" s="32"/>
      <c r="D10" s="27" t="s">
        <v>266</v>
      </c>
      <c r="L10" s="32"/>
    </row>
    <row r="11" spans="2:56" s="1" customFormat="1" ht="16.5" customHeight="1">
      <c r="B11" s="32"/>
      <c r="E11" s="247" t="s">
        <v>5080</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ROUND((SUM(BE127:BE321)),  2)</f>
        <v>0</v>
      </c>
      <c r="I35" s="96">
        <v>0.21</v>
      </c>
      <c r="J35" s="86">
        <f>ROUND(((SUM(BE127:BE321))*I35),  2)</f>
        <v>0</v>
      </c>
      <c r="L35" s="32"/>
    </row>
    <row r="36" spans="2:12" s="1" customFormat="1" ht="14.4" customHeight="1">
      <c r="B36" s="32"/>
      <c r="E36" s="27" t="s">
        <v>47</v>
      </c>
      <c r="F36" s="86">
        <f>ROUND((SUM(BF127:BF321)),  2)</f>
        <v>0</v>
      </c>
      <c r="I36" s="96">
        <v>0.12</v>
      </c>
      <c r="J36" s="86">
        <f>ROUND(((SUM(BF127:BF321))*I36),  2)</f>
        <v>0</v>
      </c>
      <c r="L36" s="32"/>
    </row>
    <row r="37" spans="2:12" s="1" customFormat="1" ht="14.4" hidden="1" customHeight="1">
      <c r="B37" s="32"/>
      <c r="E37" s="27" t="s">
        <v>48</v>
      </c>
      <c r="F37" s="86">
        <f>ROUND((SUM(BG127:BG321)),  2)</f>
        <v>0</v>
      </c>
      <c r="I37" s="96">
        <v>0.21</v>
      </c>
      <c r="J37" s="86">
        <f>0</f>
        <v>0</v>
      </c>
      <c r="L37" s="32"/>
    </row>
    <row r="38" spans="2:12" s="1" customFormat="1" ht="14.4" hidden="1" customHeight="1">
      <c r="B38" s="32"/>
      <c r="E38" s="27" t="s">
        <v>49</v>
      </c>
      <c r="F38" s="86">
        <f>ROUND((SUM(BH127:BH321)),  2)</f>
        <v>0</v>
      </c>
      <c r="I38" s="96">
        <v>0.12</v>
      </c>
      <c r="J38" s="86">
        <f>0</f>
        <v>0</v>
      </c>
      <c r="L38" s="32"/>
    </row>
    <row r="39" spans="2:12" s="1" customFormat="1" ht="14.4" hidden="1" customHeight="1">
      <c r="B39" s="32"/>
      <c r="E39" s="27" t="s">
        <v>50</v>
      </c>
      <c r="F39" s="86">
        <f>ROUND((SUM(BI127:BI321)),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02.11 - Řad 2</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9.95" customHeight="1">
      <c r="B101" s="112"/>
      <c r="D101" s="113" t="s">
        <v>1478</v>
      </c>
      <c r="E101" s="114"/>
      <c r="F101" s="114"/>
      <c r="G101" s="114"/>
      <c r="H101" s="114"/>
      <c r="I101" s="114"/>
      <c r="J101" s="115">
        <f>J262</f>
        <v>0</v>
      </c>
      <c r="L101" s="112"/>
    </row>
    <row r="102" spans="2:47" s="9" customFormat="1" ht="19.95" customHeight="1">
      <c r="B102" s="112"/>
      <c r="D102" s="113" t="s">
        <v>1479</v>
      </c>
      <c r="E102" s="114"/>
      <c r="F102" s="114"/>
      <c r="G102" s="114"/>
      <c r="H102" s="114"/>
      <c r="I102" s="114"/>
      <c r="J102" s="115">
        <f>J267</f>
        <v>0</v>
      </c>
      <c r="L102" s="112"/>
    </row>
    <row r="103" spans="2:47" s="9" customFormat="1" ht="19.95" customHeight="1">
      <c r="B103" s="112"/>
      <c r="D103" s="113" t="s">
        <v>1986</v>
      </c>
      <c r="E103" s="114"/>
      <c r="F103" s="114"/>
      <c r="G103" s="114"/>
      <c r="H103" s="114"/>
      <c r="I103" s="114"/>
      <c r="J103" s="115">
        <f>J274</f>
        <v>0</v>
      </c>
      <c r="L103" s="112"/>
    </row>
    <row r="104" spans="2:47" s="9" customFormat="1" ht="19.95" customHeight="1">
      <c r="B104" s="112"/>
      <c r="D104" s="113" t="s">
        <v>2495</v>
      </c>
      <c r="E104" s="114"/>
      <c r="F104" s="114"/>
      <c r="G104" s="114"/>
      <c r="H104" s="114"/>
      <c r="I104" s="114"/>
      <c r="J104" s="115">
        <f>J278</f>
        <v>0</v>
      </c>
      <c r="L104" s="112"/>
    </row>
    <row r="105" spans="2:47" s="9" customFormat="1" ht="19.95" customHeight="1">
      <c r="B105" s="112"/>
      <c r="D105" s="113" t="s">
        <v>1481</v>
      </c>
      <c r="E105" s="114"/>
      <c r="F105" s="114"/>
      <c r="G105" s="114"/>
      <c r="H105" s="114"/>
      <c r="I105" s="114"/>
      <c r="J105" s="115">
        <f>J320</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3631</v>
      </c>
      <c r="F117" s="269"/>
      <c r="G117" s="269"/>
      <c r="H117" s="269"/>
      <c r="L117" s="32"/>
    </row>
    <row r="118" spans="2:63" s="1" customFormat="1" ht="12" customHeight="1">
      <c r="B118" s="32"/>
      <c r="C118" s="27" t="s">
        <v>266</v>
      </c>
      <c r="L118" s="32"/>
    </row>
    <row r="119" spans="2:63" s="1" customFormat="1" ht="16.5" customHeight="1">
      <c r="B119" s="32"/>
      <c r="E119" s="247" t="str">
        <f>E11</f>
        <v>02.11 - Řad 2</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Martina Beňáková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3.6916534199999997</v>
      </c>
      <c r="S127" s="53"/>
      <c r="T127" s="122">
        <f>T128</f>
        <v>0</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P129+P262+P267+P274+P278+P320</f>
        <v>0</v>
      </c>
      <c r="R128" s="130">
        <f>R129+R262+R267+R274+R278+R320</f>
        <v>3.6916534199999997</v>
      </c>
      <c r="T128" s="131">
        <f>T129+T262+T267+T274+T278+T320</f>
        <v>0</v>
      </c>
      <c r="AR128" s="125" t="s">
        <v>88</v>
      </c>
      <c r="AT128" s="132" t="s">
        <v>80</v>
      </c>
      <c r="AU128" s="132" t="s">
        <v>81</v>
      </c>
      <c r="AY128" s="125" t="s">
        <v>299</v>
      </c>
      <c r="BK128" s="133">
        <f>BK129+BK262+BK267+BK274+BK278+BK320</f>
        <v>0</v>
      </c>
    </row>
    <row r="129" spans="2:65" s="11" customFormat="1" ht="22.95" customHeight="1">
      <c r="B129" s="124"/>
      <c r="D129" s="125" t="s">
        <v>80</v>
      </c>
      <c r="E129" s="134" t="s">
        <v>88</v>
      </c>
      <c r="F129" s="134" t="s">
        <v>1448</v>
      </c>
      <c r="I129" s="127"/>
      <c r="J129" s="135">
        <f>BK129</f>
        <v>0</v>
      </c>
      <c r="L129" s="124"/>
      <c r="M129" s="129"/>
      <c r="P129" s="130">
        <f>SUM(P130:P261)</f>
        <v>0</v>
      </c>
      <c r="R129" s="130">
        <f>SUM(R130:R261)</f>
        <v>1.45233126</v>
      </c>
      <c r="T129" s="131">
        <f>SUM(T130:T261)</f>
        <v>0</v>
      </c>
      <c r="AR129" s="125" t="s">
        <v>88</v>
      </c>
      <c r="AT129" s="132" t="s">
        <v>80</v>
      </c>
      <c r="AU129" s="132" t="s">
        <v>88</v>
      </c>
      <c r="AY129" s="125" t="s">
        <v>299</v>
      </c>
      <c r="BK129" s="133">
        <f>SUM(BK130:BK261)</f>
        <v>0</v>
      </c>
    </row>
    <row r="130" spans="2:65" s="1" customFormat="1" ht="24.15" customHeight="1">
      <c r="B130" s="32"/>
      <c r="C130" s="136" t="s">
        <v>88</v>
      </c>
      <c r="D130" s="136" t="s">
        <v>302</v>
      </c>
      <c r="E130" s="137" t="s">
        <v>1484</v>
      </c>
      <c r="F130" s="138" t="s">
        <v>1485</v>
      </c>
      <c r="G130" s="139" t="s">
        <v>1486</v>
      </c>
      <c r="H130" s="140">
        <v>400</v>
      </c>
      <c r="I130" s="141"/>
      <c r="J130" s="142">
        <f>ROUND(I130*H130,2)</f>
        <v>0</v>
      </c>
      <c r="K130" s="138" t="s">
        <v>1487</v>
      </c>
      <c r="L130" s="32"/>
      <c r="M130" s="143" t="s">
        <v>1</v>
      </c>
      <c r="N130" s="144" t="s">
        <v>46</v>
      </c>
      <c r="P130" s="145">
        <f>O130*H130</f>
        <v>0</v>
      </c>
      <c r="Q130" s="145">
        <v>3.0000000000000001E-5</v>
      </c>
      <c r="R130" s="145">
        <f>Q130*H130</f>
        <v>1.2E-2</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3638</v>
      </c>
    </row>
    <row r="131" spans="2:65" s="12" customFormat="1">
      <c r="B131" s="170"/>
      <c r="D131" s="149" t="s">
        <v>1489</v>
      </c>
      <c r="E131" s="171" t="s">
        <v>1</v>
      </c>
      <c r="F131" s="172" t="s">
        <v>5081</v>
      </c>
      <c r="H131" s="171" t="s">
        <v>1</v>
      </c>
      <c r="I131" s="173"/>
      <c r="L131" s="170"/>
      <c r="M131" s="174"/>
      <c r="T131" s="175"/>
      <c r="AT131" s="171" t="s">
        <v>1489</v>
      </c>
      <c r="AU131" s="171" t="s">
        <v>90</v>
      </c>
      <c r="AV131" s="12" t="s">
        <v>88</v>
      </c>
      <c r="AW131" s="12" t="s">
        <v>36</v>
      </c>
      <c r="AX131" s="12" t="s">
        <v>81</v>
      </c>
      <c r="AY131" s="171" t="s">
        <v>299</v>
      </c>
    </row>
    <row r="132" spans="2:65" s="13" customFormat="1">
      <c r="B132" s="176"/>
      <c r="D132" s="149" t="s">
        <v>1489</v>
      </c>
      <c r="E132" s="177" t="s">
        <v>1</v>
      </c>
      <c r="F132" s="178" t="s">
        <v>5082</v>
      </c>
      <c r="H132" s="179">
        <v>400</v>
      </c>
      <c r="I132" s="180"/>
      <c r="L132" s="176"/>
      <c r="M132" s="181"/>
      <c r="T132" s="182"/>
      <c r="AT132" s="177" t="s">
        <v>1489</v>
      </c>
      <c r="AU132" s="177" t="s">
        <v>90</v>
      </c>
      <c r="AV132" s="13" t="s">
        <v>90</v>
      </c>
      <c r="AW132" s="13" t="s">
        <v>36</v>
      </c>
      <c r="AX132" s="13" t="s">
        <v>88</v>
      </c>
      <c r="AY132" s="177" t="s">
        <v>299</v>
      </c>
    </row>
    <row r="133" spans="2:65" s="1" customFormat="1" ht="24.15" customHeight="1">
      <c r="B133" s="32"/>
      <c r="C133" s="136" t="s">
        <v>90</v>
      </c>
      <c r="D133" s="136" t="s">
        <v>302</v>
      </c>
      <c r="E133" s="137" t="s">
        <v>1497</v>
      </c>
      <c r="F133" s="138" t="s">
        <v>1498</v>
      </c>
      <c r="G133" s="139" t="s">
        <v>1499</v>
      </c>
      <c r="H133" s="140">
        <v>50</v>
      </c>
      <c r="I133" s="141"/>
      <c r="J133" s="142">
        <f>ROUND(I133*H133,2)</f>
        <v>0</v>
      </c>
      <c r="K133" s="138" t="s">
        <v>1487</v>
      </c>
      <c r="L133" s="32"/>
      <c r="M133" s="143" t="s">
        <v>1</v>
      </c>
      <c r="N133" s="144" t="s">
        <v>46</v>
      </c>
      <c r="P133" s="145">
        <f>O133*H133</f>
        <v>0</v>
      </c>
      <c r="Q133" s="145">
        <v>0</v>
      </c>
      <c r="R133" s="145">
        <f>Q133*H133</f>
        <v>0</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3641</v>
      </c>
    </row>
    <row r="134" spans="2:65" s="13" customFormat="1">
      <c r="B134" s="176"/>
      <c r="D134" s="149" t="s">
        <v>1489</v>
      </c>
      <c r="E134" s="177" t="s">
        <v>1</v>
      </c>
      <c r="F134" s="178" t="s">
        <v>669</v>
      </c>
      <c r="H134" s="179">
        <v>50</v>
      </c>
      <c r="I134" s="180"/>
      <c r="L134" s="176"/>
      <c r="M134" s="181"/>
      <c r="T134" s="182"/>
      <c r="AT134" s="177" t="s">
        <v>1489</v>
      </c>
      <c r="AU134" s="177" t="s">
        <v>90</v>
      </c>
      <c r="AV134" s="13" t="s">
        <v>90</v>
      </c>
      <c r="AW134" s="13" t="s">
        <v>36</v>
      </c>
      <c r="AX134" s="13" t="s">
        <v>88</v>
      </c>
      <c r="AY134" s="177" t="s">
        <v>299</v>
      </c>
    </row>
    <row r="135" spans="2:65" s="1" customFormat="1" ht="24.15" customHeight="1">
      <c r="B135" s="32"/>
      <c r="C135" s="136" t="s">
        <v>298</v>
      </c>
      <c r="D135" s="136" t="s">
        <v>302</v>
      </c>
      <c r="E135" s="137" t="s">
        <v>2004</v>
      </c>
      <c r="F135" s="138" t="s">
        <v>2005</v>
      </c>
      <c r="G135" s="139" t="s">
        <v>647</v>
      </c>
      <c r="H135" s="140">
        <v>5.5</v>
      </c>
      <c r="I135" s="141"/>
      <c r="J135" s="142">
        <f>ROUND(I135*H135,2)</f>
        <v>0</v>
      </c>
      <c r="K135" s="138" t="s">
        <v>1487</v>
      </c>
      <c r="L135" s="32"/>
      <c r="M135" s="143" t="s">
        <v>1</v>
      </c>
      <c r="N135" s="144" t="s">
        <v>46</v>
      </c>
      <c r="P135" s="145">
        <f>O135*H135</f>
        <v>0</v>
      </c>
      <c r="Q135" s="145">
        <v>1.068E-2</v>
      </c>
      <c r="R135" s="145">
        <f>Q135*H135</f>
        <v>5.8740000000000001E-2</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5083</v>
      </c>
    </row>
    <row r="136" spans="2:65" s="13" customFormat="1">
      <c r="B136" s="176"/>
      <c r="D136" s="149" t="s">
        <v>1489</v>
      </c>
      <c r="E136" s="177" t="s">
        <v>1</v>
      </c>
      <c r="F136" s="178" t="s">
        <v>5084</v>
      </c>
      <c r="H136" s="179">
        <v>5.5</v>
      </c>
      <c r="I136" s="180"/>
      <c r="L136" s="176"/>
      <c r="M136" s="181"/>
      <c r="T136" s="182"/>
      <c r="AT136" s="177" t="s">
        <v>1489</v>
      </c>
      <c r="AU136" s="177" t="s">
        <v>90</v>
      </c>
      <c r="AV136" s="13" t="s">
        <v>90</v>
      </c>
      <c r="AW136" s="13" t="s">
        <v>36</v>
      </c>
      <c r="AX136" s="13" t="s">
        <v>88</v>
      </c>
      <c r="AY136" s="177" t="s">
        <v>299</v>
      </c>
    </row>
    <row r="137" spans="2:65" s="1" customFormat="1" ht="24.15" customHeight="1">
      <c r="B137" s="32"/>
      <c r="C137" s="136" t="s">
        <v>318</v>
      </c>
      <c r="D137" s="136" t="s">
        <v>302</v>
      </c>
      <c r="E137" s="137" t="s">
        <v>1502</v>
      </c>
      <c r="F137" s="138" t="s">
        <v>1503</v>
      </c>
      <c r="G137" s="139" t="s">
        <v>647</v>
      </c>
      <c r="H137" s="140">
        <v>4.4000000000000004</v>
      </c>
      <c r="I137" s="141"/>
      <c r="J137" s="142">
        <f>ROUND(I137*H137,2)</f>
        <v>0</v>
      </c>
      <c r="K137" s="138" t="s">
        <v>1487</v>
      </c>
      <c r="L137" s="32"/>
      <c r="M137" s="143" t="s">
        <v>1</v>
      </c>
      <c r="N137" s="144" t="s">
        <v>46</v>
      </c>
      <c r="P137" s="145">
        <f>O137*H137</f>
        <v>0</v>
      </c>
      <c r="Q137" s="145">
        <v>1.269E-2</v>
      </c>
      <c r="R137" s="145">
        <f>Q137*H137</f>
        <v>5.5836000000000004E-2</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3645</v>
      </c>
    </row>
    <row r="138" spans="2:65" s="13" customFormat="1">
      <c r="B138" s="176"/>
      <c r="D138" s="149" t="s">
        <v>1489</v>
      </c>
      <c r="E138" s="177" t="s">
        <v>1</v>
      </c>
      <c r="F138" s="178" t="s">
        <v>5085</v>
      </c>
      <c r="H138" s="179">
        <v>4.4000000000000004</v>
      </c>
      <c r="I138" s="180"/>
      <c r="L138" s="176"/>
      <c r="M138" s="181"/>
      <c r="T138" s="182"/>
      <c r="AT138" s="177" t="s">
        <v>1489</v>
      </c>
      <c r="AU138" s="177" t="s">
        <v>90</v>
      </c>
      <c r="AV138" s="13" t="s">
        <v>90</v>
      </c>
      <c r="AW138" s="13" t="s">
        <v>36</v>
      </c>
      <c r="AX138" s="13" t="s">
        <v>88</v>
      </c>
      <c r="AY138" s="177" t="s">
        <v>299</v>
      </c>
    </row>
    <row r="139" spans="2:65" s="1" customFormat="1" ht="24.15" customHeight="1">
      <c r="B139" s="32"/>
      <c r="C139" s="136" t="s">
        <v>323</v>
      </c>
      <c r="D139" s="136" t="s">
        <v>302</v>
      </c>
      <c r="E139" s="137" t="s">
        <v>1508</v>
      </c>
      <c r="F139" s="138" t="s">
        <v>1509</v>
      </c>
      <c r="G139" s="139" t="s">
        <v>647</v>
      </c>
      <c r="H139" s="140">
        <v>7.7</v>
      </c>
      <c r="I139" s="141"/>
      <c r="J139" s="142">
        <f>ROUND(I139*H139,2)</f>
        <v>0</v>
      </c>
      <c r="K139" s="138" t="s">
        <v>1487</v>
      </c>
      <c r="L139" s="32"/>
      <c r="M139" s="143" t="s">
        <v>1</v>
      </c>
      <c r="N139" s="144" t="s">
        <v>46</v>
      </c>
      <c r="P139" s="145">
        <f>O139*H139</f>
        <v>0</v>
      </c>
      <c r="Q139" s="145">
        <v>3.6900000000000002E-2</v>
      </c>
      <c r="R139" s="145">
        <f>Q139*H139</f>
        <v>0.28413000000000005</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3647</v>
      </c>
    </row>
    <row r="140" spans="2:65" s="13" customFormat="1">
      <c r="B140" s="176"/>
      <c r="D140" s="149" t="s">
        <v>1489</v>
      </c>
      <c r="E140" s="177" t="s">
        <v>1</v>
      </c>
      <c r="F140" s="178" t="s">
        <v>5086</v>
      </c>
      <c r="H140" s="179">
        <v>7.7</v>
      </c>
      <c r="I140" s="180"/>
      <c r="L140" s="176"/>
      <c r="M140" s="181"/>
      <c r="T140" s="182"/>
      <c r="AT140" s="177" t="s">
        <v>1489</v>
      </c>
      <c r="AU140" s="177" t="s">
        <v>90</v>
      </c>
      <c r="AV140" s="13" t="s">
        <v>90</v>
      </c>
      <c r="AW140" s="13" t="s">
        <v>36</v>
      </c>
      <c r="AX140" s="13" t="s">
        <v>88</v>
      </c>
      <c r="AY140" s="177" t="s">
        <v>299</v>
      </c>
    </row>
    <row r="141" spans="2:65" s="1" customFormat="1" ht="33" customHeight="1">
      <c r="B141" s="32"/>
      <c r="C141" s="136" t="s">
        <v>328</v>
      </c>
      <c r="D141" s="136" t="s">
        <v>302</v>
      </c>
      <c r="E141" s="137" t="s">
        <v>5087</v>
      </c>
      <c r="F141" s="138" t="s">
        <v>5088</v>
      </c>
      <c r="G141" s="139" t="s">
        <v>1520</v>
      </c>
      <c r="H141" s="140">
        <v>47.33</v>
      </c>
      <c r="I141" s="141"/>
      <c r="J141" s="142">
        <f>ROUND(I141*H141,2)</f>
        <v>0</v>
      </c>
      <c r="K141" s="138" t="s">
        <v>1487</v>
      </c>
      <c r="L141" s="32"/>
      <c r="M141" s="143" t="s">
        <v>1</v>
      </c>
      <c r="N141" s="144" t="s">
        <v>46</v>
      </c>
      <c r="P141" s="145">
        <f>O141*H141</f>
        <v>0</v>
      </c>
      <c r="Q141" s="145">
        <v>0</v>
      </c>
      <c r="R141" s="145">
        <f>Q141*H141</f>
        <v>0</v>
      </c>
      <c r="S141" s="145">
        <v>0</v>
      </c>
      <c r="T141" s="146">
        <f>S141*H141</f>
        <v>0</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3651</v>
      </c>
    </row>
    <row r="142" spans="2:65" s="12" customFormat="1">
      <c r="B142" s="170"/>
      <c r="D142" s="149" t="s">
        <v>1489</v>
      </c>
      <c r="E142" s="171" t="s">
        <v>1</v>
      </c>
      <c r="F142" s="172" t="s">
        <v>5089</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5090</v>
      </c>
      <c r="H143" s="179">
        <v>286.78300000000002</v>
      </c>
      <c r="I143" s="180"/>
      <c r="L143" s="176"/>
      <c r="M143" s="181"/>
      <c r="T143" s="182"/>
      <c r="AT143" s="177" t="s">
        <v>1489</v>
      </c>
      <c r="AU143" s="177" t="s">
        <v>90</v>
      </c>
      <c r="AV143" s="13" t="s">
        <v>90</v>
      </c>
      <c r="AW143" s="13" t="s">
        <v>36</v>
      </c>
      <c r="AX143" s="13" t="s">
        <v>81</v>
      </c>
      <c r="AY143" s="177" t="s">
        <v>299</v>
      </c>
    </row>
    <row r="144" spans="2:65" s="13" customFormat="1">
      <c r="B144" s="176"/>
      <c r="D144" s="149" t="s">
        <v>1489</v>
      </c>
      <c r="E144" s="177" t="s">
        <v>1</v>
      </c>
      <c r="F144" s="178" t="s">
        <v>5091</v>
      </c>
      <c r="H144" s="179">
        <v>90.924000000000007</v>
      </c>
      <c r="I144" s="180"/>
      <c r="L144" s="176"/>
      <c r="M144" s="181"/>
      <c r="T144" s="182"/>
      <c r="AT144" s="177" t="s">
        <v>1489</v>
      </c>
      <c r="AU144" s="177" t="s">
        <v>90</v>
      </c>
      <c r="AV144" s="13" t="s">
        <v>90</v>
      </c>
      <c r="AW144" s="13" t="s">
        <v>36</v>
      </c>
      <c r="AX144" s="13" t="s">
        <v>81</v>
      </c>
      <c r="AY144" s="177" t="s">
        <v>299</v>
      </c>
    </row>
    <row r="145" spans="2:65" s="12" customFormat="1">
      <c r="B145" s="170"/>
      <c r="D145" s="149" t="s">
        <v>1489</v>
      </c>
      <c r="E145" s="171" t="s">
        <v>1</v>
      </c>
      <c r="F145" s="172" t="s">
        <v>5092</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E146" s="177" t="s">
        <v>1</v>
      </c>
      <c r="F146" s="178" t="s">
        <v>5093</v>
      </c>
      <c r="H146" s="179">
        <v>77.418000000000006</v>
      </c>
      <c r="I146" s="180"/>
      <c r="L146" s="176"/>
      <c r="M146" s="181"/>
      <c r="T146" s="182"/>
      <c r="AT146" s="177" t="s">
        <v>1489</v>
      </c>
      <c r="AU146" s="177" t="s">
        <v>90</v>
      </c>
      <c r="AV146" s="13" t="s">
        <v>90</v>
      </c>
      <c r="AW146" s="13" t="s">
        <v>36</v>
      </c>
      <c r="AX146" s="13" t="s">
        <v>81</v>
      </c>
      <c r="AY146" s="177" t="s">
        <v>299</v>
      </c>
    </row>
    <row r="147" spans="2:65" s="13" customFormat="1">
      <c r="B147" s="176"/>
      <c r="D147" s="149" t="s">
        <v>1489</v>
      </c>
      <c r="E147" s="177" t="s">
        <v>1</v>
      </c>
      <c r="F147" s="178" t="s">
        <v>5094</v>
      </c>
      <c r="H147" s="179">
        <v>18.170000000000002</v>
      </c>
      <c r="I147" s="180"/>
      <c r="L147" s="176"/>
      <c r="M147" s="181"/>
      <c r="T147" s="182"/>
      <c r="AT147" s="177" t="s">
        <v>1489</v>
      </c>
      <c r="AU147" s="177" t="s">
        <v>90</v>
      </c>
      <c r="AV147" s="13" t="s">
        <v>90</v>
      </c>
      <c r="AW147" s="13" t="s">
        <v>36</v>
      </c>
      <c r="AX147" s="13" t="s">
        <v>81</v>
      </c>
      <c r="AY147" s="177" t="s">
        <v>299</v>
      </c>
    </row>
    <row r="148" spans="2:65" s="14" customFormat="1">
      <c r="B148" s="183"/>
      <c r="D148" s="149" t="s">
        <v>1489</v>
      </c>
      <c r="E148" s="184" t="s">
        <v>3617</v>
      </c>
      <c r="F148" s="185" t="s">
        <v>1496</v>
      </c>
      <c r="H148" s="186">
        <v>473.29500000000002</v>
      </c>
      <c r="I148" s="187"/>
      <c r="L148" s="183"/>
      <c r="M148" s="188"/>
      <c r="T148" s="189"/>
      <c r="AT148" s="184" t="s">
        <v>1489</v>
      </c>
      <c r="AU148" s="184" t="s">
        <v>90</v>
      </c>
      <c r="AV148" s="14" t="s">
        <v>318</v>
      </c>
      <c r="AW148" s="14" t="s">
        <v>36</v>
      </c>
      <c r="AX148" s="14" t="s">
        <v>88</v>
      </c>
      <c r="AY148" s="184" t="s">
        <v>299</v>
      </c>
    </row>
    <row r="149" spans="2:65" s="12" customFormat="1" ht="20.399999999999999">
      <c r="B149" s="170"/>
      <c r="D149" s="149" t="s">
        <v>1489</v>
      </c>
      <c r="E149" s="171" t="s">
        <v>1</v>
      </c>
      <c r="F149" s="172" t="s">
        <v>3658</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F150" s="178" t="s">
        <v>5095</v>
      </c>
      <c r="H150" s="179">
        <v>47.33</v>
      </c>
      <c r="I150" s="180"/>
      <c r="L150" s="176"/>
      <c r="M150" s="181"/>
      <c r="T150" s="182"/>
      <c r="AT150" s="177" t="s">
        <v>1489</v>
      </c>
      <c r="AU150" s="177" t="s">
        <v>90</v>
      </c>
      <c r="AV150" s="13" t="s">
        <v>90</v>
      </c>
      <c r="AW150" s="13" t="s">
        <v>4</v>
      </c>
      <c r="AX150" s="13" t="s">
        <v>88</v>
      </c>
      <c r="AY150" s="177" t="s">
        <v>299</v>
      </c>
    </row>
    <row r="151" spans="2:65" s="1" customFormat="1" ht="33" customHeight="1">
      <c r="B151" s="32"/>
      <c r="C151" s="136" t="s">
        <v>333</v>
      </c>
      <c r="D151" s="136" t="s">
        <v>302</v>
      </c>
      <c r="E151" s="137" t="s">
        <v>5096</v>
      </c>
      <c r="F151" s="138" t="s">
        <v>5097</v>
      </c>
      <c r="G151" s="139" t="s">
        <v>1520</v>
      </c>
      <c r="H151" s="140">
        <v>47.33</v>
      </c>
      <c r="I151" s="141"/>
      <c r="J151" s="142">
        <f>ROUND(I151*H151,2)</f>
        <v>0</v>
      </c>
      <c r="K151" s="138" t="s">
        <v>1487</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3662</v>
      </c>
    </row>
    <row r="152" spans="2:65" s="13" customFormat="1">
      <c r="B152" s="176"/>
      <c r="D152" s="149" t="s">
        <v>1489</v>
      </c>
      <c r="E152" s="177" t="s">
        <v>1</v>
      </c>
      <c r="F152" s="178" t="s">
        <v>3617</v>
      </c>
      <c r="H152" s="179">
        <v>473.29500000000002</v>
      </c>
      <c r="I152" s="180"/>
      <c r="L152" s="176"/>
      <c r="M152" s="181"/>
      <c r="T152" s="182"/>
      <c r="AT152" s="177" t="s">
        <v>1489</v>
      </c>
      <c r="AU152" s="177" t="s">
        <v>90</v>
      </c>
      <c r="AV152" s="13" t="s">
        <v>90</v>
      </c>
      <c r="AW152" s="13" t="s">
        <v>36</v>
      </c>
      <c r="AX152" s="13" t="s">
        <v>88</v>
      </c>
      <c r="AY152" s="177" t="s">
        <v>299</v>
      </c>
    </row>
    <row r="153" spans="2:65" s="12" customFormat="1" ht="20.399999999999999">
      <c r="B153" s="170"/>
      <c r="D153" s="149" t="s">
        <v>1489</v>
      </c>
      <c r="E153" s="171" t="s">
        <v>1</v>
      </c>
      <c r="F153" s="172" t="s">
        <v>3658</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F154" s="178" t="s">
        <v>5095</v>
      </c>
      <c r="H154" s="179">
        <v>47.33</v>
      </c>
      <c r="I154" s="180"/>
      <c r="L154" s="176"/>
      <c r="M154" s="181"/>
      <c r="T154" s="182"/>
      <c r="AT154" s="177" t="s">
        <v>1489</v>
      </c>
      <c r="AU154" s="177" t="s">
        <v>90</v>
      </c>
      <c r="AV154" s="13" t="s">
        <v>90</v>
      </c>
      <c r="AW154" s="13" t="s">
        <v>4</v>
      </c>
      <c r="AX154" s="13" t="s">
        <v>88</v>
      </c>
      <c r="AY154" s="177" t="s">
        <v>299</v>
      </c>
    </row>
    <row r="155" spans="2:65" s="1" customFormat="1" ht="33" customHeight="1">
      <c r="B155" s="32"/>
      <c r="C155" s="136" t="s">
        <v>337</v>
      </c>
      <c r="D155" s="136" t="s">
        <v>302</v>
      </c>
      <c r="E155" s="137" t="s">
        <v>3663</v>
      </c>
      <c r="F155" s="138" t="s">
        <v>3664</v>
      </c>
      <c r="G155" s="139" t="s">
        <v>1520</v>
      </c>
      <c r="H155" s="140">
        <v>108.858</v>
      </c>
      <c r="I155" s="141"/>
      <c r="J155" s="142">
        <f>ROUND(I155*H155,2)</f>
        <v>0</v>
      </c>
      <c r="K155" s="138" t="s">
        <v>1487</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3665</v>
      </c>
    </row>
    <row r="156" spans="2:65" s="13" customFormat="1">
      <c r="B156" s="176"/>
      <c r="D156" s="149" t="s">
        <v>1489</v>
      </c>
      <c r="E156" s="177" t="s">
        <v>1</v>
      </c>
      <c r="F156" s="178" t="s">
        <v>3617</v>
      </c>
      <c r="H156" s="179">
        <v>473.29500000000002</v>
      </c>
      <c r="I156" s="180"/>
      <c r="L156" s="176"/>
      <c r="M156" s="181"/>
      <c r="T156" s="182"/>
      <c r="AT156" s="177" t="s">
        <v>1489</v>
      </c>
      <c r="AU156" s="177" t="s">
        <v>90</v>
      </c>
      <c r="AV156" s="13" t="s">
        <v>90</v>
      </c>
      <c r="AW156" s="13" t="s">
        <v>36</v>
      </c>
      <c r="AX156" s="13" t="s">
        <v>88</v>
      </c>
      <c r="AY156" s="177" t="s">
        <v>299</v>
      </c>
    </row>
    <row r="157" spans="2:65" s="12" customFormat="1" ht="20.399999999999999">
      <c r="B157" s="170"/>
      <c r="D157" s="149" t="s">
        <v>1489</v>
      </c>
      <c r="E157" s="171" t="s">
        <v>1</v>
      </c>
      <c r="F157" s="172" t="s">
        <v>3658</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F158" s="178" t="s">
        <v>5098</v>
      </c>
      <c r="H158" s="179">
        <v>108.858</v>
      </c>
      <c r="I158" s="180"/>
      <c r="L158" s="176"/>
      <c r="M158" s="181"/>
      <c r="T158" s="182"/>
      <c r="AT158" s="177" t="s">
        <v>1489</v>
      </c>
      <c r="AU158" s="177" t="s">
        <v>90</v>
      </c>
      <c r="AV158" s="13" t="s">
        <v>90</v>
      </c>
      <c r="AW158" s="13" t="s">
        <v>4</v>
      </c>
      <c r="AX158" s="13" t="s">
        <v>88</v>
      </c>
      <c r="AY158" s="177" t="s">
        <v>299</v>
      </c>
    </row>
    <row r="159" spans="2:65" s="1" customFormat="1" ht="33" customHeight="1">
      <c r="B159" s="32"/>
      <c r="C159" s="136" t="s">
        <v>342</v>
      </c>
      <c r="D159" s="136" t="s">
        <v>302</v>
      </c>
      <c r="E159" s="137" t="s">
        <v>3667</v>
      </c>
      <c r="F159" s="138" t="s">
        <v>3668</v>
      </c>
      <c r="G159" s="139" t="s">
        <v>1520</v>
      </c>
      <c r="H159" s="140">
        <v>127.79</v>
      </c>
      <c r="I159" s="141"/>
      <c r="J159" s="142">
        <f>ROUND(I159*H159,2)</f>
        <v>0</v>
      </c>
      <c r="K159" s="138" t="s">
        <v>1487</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3669</v>
      </c>
    </row>
    <row r="160" spans="2:65" s="13" customFormat="1">
      <c r="B160" s="176"/>
      <c r="D160" s="149" t="s">
        <v>1489</v>
      </c>
      <c r="E160" s="177" t="s">
        <v>1</v>
      </c>
      <c r="F160" s="178" t="s">
        <v>3617</v>
      </c>
      <c r="H160" s="179">
        <v>473.29500000000002</v>
      </c>
      <c r="I160" s="180"/>
      <c r="L160" s="176"/>
      <c r="M160" s="181"/>
      <c r="T160" s="182"/>
      <c r="AT160" s="177" t="s">
        <v>1489</v>
      </c>
      <c r="AU160" s="177" t="s">
        <v>90</v>
      </c>
      <c r="AV160" s="13" t="s">
        <v>90</v>
      </c>
      <c r="AW160" s="13" t="s">
        <v>36</v>
      </c>
      <c r="AX160" s="13" t="s">
        <v>88</v>
      </c>
      <c r="AY160" s="177" t="s">
        <v>299</v>
      </c>
    </row>
    <row r="161" spans="2:65" s="12" customFormat="1" ht="20.399999999999999">
      <c r="B161" s="170"/>
      <c r="D161" s="149" t="s">
        <v>1489</v>
      </c>
      <c r="E161" s="171" t="s">
        <v>1</v>
      </c>
      <c r="F161" s="172" t="s">
        <v>3658</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F162" s="178" t="s">
        <v>5099</v>
      </c>
      <c r="H162" s="179">
        <v>127.79</v>
      </c>
      <c r="I162" s="180"/>
      <c r="L162" s="176"/>
      <c r="M162" s="181"/>
      <c r="T162" s="182"/>
      <c r="AT162" s="177" t="s">
        <v>1489</v>
      </c>
      <c r="AU162" s="177" t="s">
        <v>90</v>
      </c>
      <c r="AV162" s="13" t="s">
        <v>90</v>
      </c>
      <c r="AW162" s="13" t="s">
        <v>4</v>
      </c>
      <c r="AX162" s="13" t="s">
        <v>88</v>
      </c>
      <c r="AY162" s="177" t="s">
        <v>299</v>
      </c>
    </row>
    <row r="163" spans="2:65" s="1" customFormat="1" ht="33" customHeight="1">
      <c r="B163" s="32"/>
      <c r="C163" s="136" t="s">
        <v>347</v>
      </c>
      <c r="D163" s="136" t="s">
        <v>302</v>
      </c>
      <c r="E163" s="137" t="s">
        <v>3671</v>
      </c>
      <c r="F163" s="138" t="s">
        <v>3672</v>
      </c>
      <c r="G163" s="139" t="s">
        <v>1520</v>
      </c>
      <c r="H163" s="140">
        <v>141.989</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3673</v>
      </c>
    </row>
    <row r="164" spans="2:65" s="13" customFormat="1">
      <c r="B164" s="176"/>
      <c r="D164" s="149" t="s">
        <v>1489</v>
      </c>
      <c r="E164" s="177" t="s">
        <v>1</v>
      </c>
      <c r="F164" s="178" t="s">
        <v>3617</v>
      </c>
      <c r="H164" s="179">
        <v>473.29500000000002</v>
      </c>
      <c r="I164" s="180"/>
      <c r="L164" s="176"/>
      <c r="M164" s="181"/>
      <c r="T164" s="182"/>
      <c r="AT164" s="177" t="s">
        <v>1489</v>
      </c>
      <c r="AU164" s="177" t="s">
        <v>90</v>
      </c>
      <c r="AV164" s="13" t="s">
        <v>90</v>
      </c>
      <c r="AW164" s="13" t="s">
        <v>36</v>
      </c>
      <c r="AX164" s="13" t="s">
        <v>88</v>
      </c>
      <c r="AY164" s="177" t="s">
        <v>299</v>
      </c>
    </row>
    <row r="165" spans="2:65" s="12" customFormat="1" ht="20.399999999999999">
      <c r="B165" s="170"/>
      <c r="D165" s="149" t="s">
        <v>1489</v>
      </c>
      <c r="E165" s="171" t="s">
        <v>1</v>
      </c>
      <c r="F165" s="172" t="s">
        <v>3658</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F166" s="178" t="s">
        <v>5100</v>
      </c>
      <c r="H166" s="179">
        <v>141.989</v>
      </c>
      <c r="I166" s="180"/>
      <c r="L166" s="176"/>
      <c r="M166" s="181"/>
      <c r="T166" s="182"/>
      <c r="AT166" s="177" t="s">
        <v>1489</v>
      </c>
      <c r="AU166" s="177" t="s">
        <v>90</v>
      </c>
      <c r="AV166" s="13" t="s">
        <v>90</v>
      </c>
      <c r="AW166" s="13" t="s">
        <v>4</v>
      </c>
      <c r="AX166" s="13" t="s">
        <v>88</v>
      </c>
      <c r="AY166" s="177" t="s">
        <v>299</v>
      </c>
    </row>
    <row r="167" spans="2:65" s="1" customFormat="1" ht="24.15" customHeight="1">
      <c r="B167" s="32"/>
      <c r="C167" s="136" t="s">
        <v>351</v>
      </c>
      <c r="D167" s="136" t="s">
        <v>302</v>
      </c>
      <c r="E167" s="137" t="s">
        <v>1571</v>
      </c>
      <c r="F167" s="138" t="s">
        <v>1572</v>
      </c>
      <c r="G167" s="139" t="s">
        <v>1520</v>
      </c>
      <c r="H167" s="140">
        <v>70.994</v>
      </c>
      <c r="I167" s="141"/>
      <c r="J167" s="142">
        <f>ROUND(I167*H167,2)</f>
        <v>0</v>
      </c>
      <c r="K167" s="138" t="s">
        <v>1487</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5101</v>
      </c>
    </row>
    <row r="168" spans="2:65" s="13" customFormat="1">
      <c r="B168" s="176"/>
      <c r="D168" s="149" t="s">
        <v>1489</v>
      </c>
      <c r="E168" s="177" t="s">
        <v>1</v>
      </c>
      <c r="F168" s="178" t="s">
        <v>5102</v>
      </c>
      <c r="H168" s="179">
        <v>70.994</v>
      </c>
      <c r="I168" s="180"/>
      <c r="L168" s="176"/>
      <c r="M168" s="181"/>
      <c r="T168" s="182"/>
      <c r="AT168" s="177" t="s">
        <v>1489</v>
      </c>
      <c r="AU168" s="177" t="s">
        <v>90</v>
      </c>
      <c r="AV168" s="13" t="s">
        <v>90</v>
      </c>
      <c r="AW168" s="13" t="s">
        <v>36</v>
      </c>
      <c r="AX168" s="13" t="s">
        <v>88</v>
      </c>
      <c r="AY168" s="177" t="s">
        <v>299</v>
      </c>
    </row>
    <row r="169" spans="2:65" s="1" customFormat="1" ht="21.75" customHeight="1">
      <c r="B169" s="32"/>
      <c r="C169" s="136" t="s">
        <v>8</v>
      </c>
      <c r="D169" s="136" t="s">
        <v>302</v>
      </c>
      <c r="E169" s="137" t="s">
        <v>5103</v>
      </c>
      <c r="F169" s="138" t="s">
        <v>5104</v>
      </c>
      <c r="G169" s="139" t="s">
        <v>500</v>
      </c>
      <c r="H169" s="140">
        <v>3</v>
      </c>
      <c r="I169" s="141"/>
      <c r="J169" s="142">
        <f>ROUND(I169*H169,2)</f>
        <v>0</v>
      </c>
      <c r="K169" s="138" t="s">
        <v>1</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5105</v>
      </c>
    </row>
    <row r="170" spans="2:65" s="1" customFormat="1" ht="21.75" customHeight="1">
      <c r="B170" s="32"/>
      <c r="C170" s="136" t="s">
        <v>362</v>
      </c>
      <c r="D170" s="136" t="s">
        <v>302</v>
      </c>
      <c r="E170" s="137" t="s">
        <v>3675</v>
      </c>
      <c r="F170" s="138" t="s">
        <v>3676</v>
      </c>
      <c r="G170" s="139" t="s">
        <v>375</v>
      </c>
      <c r="H170" s="140">
        <v>320.77800000000002</v>
      </c>
      <c r="I170" s="141"/>
      <c r="J170" s="142">
        <f>ROUND(I170*H170,2)</f>
        <v>0</v>
      </c>
      <c r="K170" s="138" t="s">
        <v>1487</v>
      </c>
      <c r="L170" s="32"/>
      <c r="M170" s="143" t="s">
        <v>1</v>
      </c>
      <c r="N170" s="144" t="s">
        <v>46</v>
      </c>
      <c r="P170" s="145">
        <f>O170*H170</f>
        <v>0</v>
      </c>
      <c r="Q170" s="145">
        <v>8.4000000000000003E-4</v>
      </c>
      <c r="R170" s="145">
        <f>Q170*H170</f>
        <v>0.26945352</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3677</v>
      </c>
    </row>
    <row r="171" spans="2:65" s="12" customFormat="1">
      <c r="B171" s="170"/>
      <c r="D171" s="149" t="s">
        <v>1489</v>
      </c>
      <c r="E171" s="171" t="s">
        <v>1</v>
      </c>
      <c r="F171" s="172" t="s">
        <v>5106</v>
      </c>
      <c r="H171" s="171" t="s">
        <v>1</v>
      </c>
      <c r="I171" s="173"/>
      <c r="L171" s="170"/>
      <c r="M171" s="174"/>
      <c r="T171" s="175"/>
      <c r="AT171" s="171" t="s">
        <v>1489</v>
      </c>
      <c r="AU171" s="171" t="s">
        <v>90</v>
      </c>
      <c r="AV171" s="12" t="s">
        <v>88</v>
      </c>
      <c r="AW171" s="12" t="s">
        <v>36</v>
      </c>
      <c r="AX171" s="12" t="s">
        <v>81</v>
      </c>
      <c r="AY171" s="171" t="s">
        <v>299</v>
      </c>
    </row>
    <row r="172" spans="2:65" s="13" customFormat="1">
      <c r="B172" s="176"/>
      <c r="D172" s="149" t="s">
        <v>1489</v>
      </c>
      <c r="E172" s="177" t="s">
        <v>1</v>
      </c>
      <c r="F172" s="178" t="s">
        <v>5107</v>
      </c>
      <c r="H172" s="179">
        <v>94.373999999999995</v>
      </c>
      <c r="I172" s="180"/>
      <c r="L172" s="176"/>
      <c r="M172" s="181"/>
      <c r="T172" s="182"/>
      <c r="AT172" s="177" t="s">
        <v>1489</v>
      </c>
      <c r="AU172" s="177" t="s">
        <v>90</v>
      </c>
      <c r="AV172" s="13" t="s">
        <v>90</v>
      </c>
      <c r="AW172" s="13" t="s">
        <v>36</v>
      </c>
      <c r="AX172" s="13" t="s">
        <v>81</v>
      </c>
      <c r="AY172" s="177" t="s">
        <v>299</v>
      </c>
    </row>
    <row r="173" spans="2:65" s="13" customFormat="1">
      <c r="B173" s="176"/>
      <c r="D173" s="149" t="s">
        <v>1489</v>
      </c>
      <c r="E173" s="177" t="s">
        <v>1</v>
      </c>
      <c r="F173" s="178" t="s">
        <v>5108</v>
      </c>
      <c r="H173" s="179">
        <v>208.8</v>
      </c>
      <c r="I173" s="180"/>
      <c r="L173" s="176"/>
      <c r="M173" s="181"/>
      <c r="T173" s="182"/>
      <c r="AT173" s="177" t="s">
        <v>1489</v>
      </c>
      <c r="AU173" s="177" t="s">
        <v>90</v>
      </c>
      <c r="AV173" s="13" t="s">
        <v>90</v>
      </c>
      <c r="AW173" s="13" t="s">
        <v>36</v>
      </c>
      <c r="AX173" s="13" t="s">
        <v>81</v>
      </c>
      <c r="AY173" s="177" t="s">
        <v>299</v>
      </c>
    </row>
    <row r="174" spans="2:65" s="13" customFormat="1">
      <c r="B174" s="176"/>
      <c r="D174" s="149" t="s">
        <v>1489</v>
      </c>
      <c r="E174" s="177" t="s">
        <v>1</v>
      </c>
      <c r="F174" s="178" t="s">
        <v>5109</v>
      </c>
      <c r="H174" s="179">
        <v>17.603999999999999</v>
      </c>
      <c r="I174" s="180"/>
      <c r="L174" s="176"/>
      <c r="M174" s="181"/>
      <c r="T174" s="182"/>
      <c r="AT174" s="177" t="s">
        <v>1489</v>
      </c>
      <c r="AU174" s="177" t="s">
        <v>90</v>
      </c>
      <c r="AV174" s="13" t="s">
        <v>90</v>
      </c>
      <c r="AW174" s="13" t="s">
        <v>36</v>
      </c>
      <c r="AX174" s="13" t="s">
        <v>81</v>
      </c>
      <c r="AY174" s="177" t="s">
        <v>299</v>
      </c>
    </row>
    <row r="175" spans="2:65" s="14" customFormat="1">
      <c r="B175" s="183"/>
      <c r="D175" s="149" t="s">
        <v>1489</v>
      </c>
      <c r="E175" s="184" t="s">
        <v>1</v>
      </c>
      <c r="F175" s="185" t="s">
        <v>1496</v>
      </c>
      <c r="H175" s="186">
        <v>320.77800000000002</v>
      </c>
      <c r="I175" s="187"/>
      <c r="L175" s="183"/>
      <c r="M175" s="188"/>
      <c r="T175" s="189"/>
      <c r="AT175" s="184" t="s">
        <v>1489</v>
      </c>
      <c r="AU175" s="184" t="s">
        <v>90</v>
      </c>
      <c r="AV175" s="14" t="s">
        <v>318</v>
      </c>
      <c r="AW175" s="14" t="s">
        <v>36</v>
      </c>
      <c r="AX175" s="14" t="s">
        <v>88</v>
      </c>
      <c r="AY175" s="184" t="s">
        <v>299</v>
      </c>
    </row>
    <row r="176" spans="2:65" s="1" customFormat="1" ht="24.15" customHeight="1">
      <c r="B176" s="32"/>
      <c r="C176" s="136" t="s">
        <v>367</v>
      </c>
      <c r="D176" s="136" t="s">
        <v>302</v>
      </c>
      <c r="E176" s="137" t="s">
        <v>3680</v>
      </c>
      <c r="F176" s="138" t="s">
        <v>3681</v>
      </c>
      <c r="G176" s="139" t="s">
        <v>375</v>
      </c>
      <c r="H176" s="140">
        <v>320.77800000000002</v>
      </c>
      <c r="I176" s="141"/>
      <c r="J176" s="142">
        <f>ROUND(I176*H176,2)</f>
        <v>0</v>
      </c>
      <c r="K176" s="138" t="s">
        <v>1487</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3682</v>
      </c>
    </row>
    <row r="177" spans="2:65" s="1" customFormat="1" ht="21.75" customHeight="1">
      <c r="B177" s="32"/>
      <c r="C177" s="136" t="s">
        <v>372</v>
      </c>
      <c r="D177" s="136" t="s">
        <v>302</v>
      </c>
      <c r="E177" s="137" t="s">
        <v>3945</v>
      </c>
      <c r="F177" s="138" t="s">
        <v>3946</v>
      </c>
      <c r="G177" s="139" t="s">
        <v>375</v>
      </c>
      <c r="H177" s="140">
        <v>388.02600000000001</v>
      </c>
      <c r="I177" s="141"/>
      <c r="J177" s="142">
        <f>ROUND(I177*H177,2)</f>
        <v>0</v>
      </c>
      <c r="K177" s="138" t="s">
        <v>1487</v>
      </c>
      <c r="L177" s="32"/>
      <c r="M177" s="143" t="s">
        <v>1</v>
      </c>
      <c r="N177" s="144" t="s">
        <v>46</v>
      </c>
      <c r="P177" s="145">
        <f>O177*H177</f>
        <v>0</v>
      </c>
      <c r="Q177" s="145">
        <v>1.99E-3</v>
      </c>
      <c r="R177" s="145">
        <f>Q177*H177</f>
        <v>0.77217174</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5110</v>
      </c>
    </row>
    <row r="178" spans="2:65" s="12" customFormat="1">
      <c r="B178" s="170"/>
      <c r="D178" s="149" t="s">
        <v>1489</v>
      </c>
      <c r="E178" s="171" t="s">
        <v>1</v>
      </c>
      <c r="F178" s="172" t="s">
        <v>5111</v>
      </c>
      <c r="H178" s="171" t="s">
        <v>1</v>
      </c>
      <c r="I178" s="173"/>
      <c r="L178" s="170"/>
      <c r="M178" s="174"/>
      <c r="T178" s="175"/>
      <c r="AT178" s="171" t="s">
        <v>1489</v>
      </c>
      <c r="AU178" s="171" t="s">
        <v>90</v>
      </c>
      <c r="AV178" s="12" t="s">
        <v>88</v>
      </c>
      <c r="AW178" s="12" t="s">
        <v>36</v>
      </c>
      <c r="AX178" s="12" t="s">
        <v>81</v>
      </c>
      <c r="AY178" s="171" t="s">
        <v>299</v>
      </c>
    </row>
    <row r="179" spans="2:65" s="13" customFormat="1">
      <c r="B179" s="176"/>
      <c r="D179" s="149" t="s">
        <v>1489</v>
      </c>
      <c r="E179" s="177" t="s">
        <v>1</v>
      </c>
      <c r="F179" s="178" t="s">
        <v>5112</v>
      </c>
      <c r="H179" s="179">
        <v>111.6</v>
      </c>
      <c r="I179" s="180"/>
      <c r="L179" s="176"/>
      <c r="M179" s="181"/>
      <c r="T179" s="182"/>
      <c r="AT179" s="177" t="s">
        <v>1489</v>
      </c>
      <c r="AU179" s="177" t="s">
        <v>90</v>
      </c>
      <c r="AV179" s="13" t="s">
        <v>90</v>
      </c>
      <c r="AW179" s="13" t="s">
        <v>36</v>
      </c>
      <c r="AX179" s="13" t="s">
        <v>81</v>
      </c>
      <c r="AY179" s="177" t="s">
        <v>299</v>
      </c>
    </row>
    <row r="180" spans="2:65" s="13" customFormat="1">
      <c r="B180" s="176"/>
      <c r="D180" s="149" t="s">
        <v>1489</v>
      </c>
      <c r="E180" s="177" t="s">
        <v>1</v>
      </c>
      <c r="F180" s="178" t="s">
        <v>5113</v>
      </c>
      <c r="H180" s="179">
        <v>276.42599999999999</v>
      </c>
      <c r="I180" s="180"/>
      <c r="L180" s="176"/>
      <c r="M180" s="181"/>
      <c r="T180" s="182"/>
      <c r="AT180" s="177" t="s">
        <v>1489</v>
      </c>
      <c r="AU180" s="177" t="s">
        <v>90</v>
      </c>
      <c r="AV180" s="13" t="s">
        <v>90</v>
      </c>
      <c r="AW180" s="13" t="s">
        <v>36</v>
      </c>
      <c r="AX180" s="13" t="s">
        <v>81</v>
      </c>
      <c r="AY180" s="177" t="s">
        <v>299</v>
      </c>
    </row>
    <row r="181" spans="2:65" s="14" customFormat="1">
      <c r="B181" s="183"/>
      <c r="D181" s="149" t="s">
        <v>1489</v>
      </c>
      <c r="E181" s="184" t="s">
        <v>1</v>
      </c>
      <c r="F181" s="185" t="s">
        <v>1496</v>
      </c>
      <c r="H181" s="186">
        <v>388.02600000000001</v>
      </c>
      <c r="I181" s="187"/>
      <c r="L181" s="183"/>
      <c r="M181" s="188"/>
      <c r="T181" s="189"/>
      <c r="AT181" s="184" t="s">
        <v>1489</v>
      </c>
      <c r="AU181" s="184" t="s">
        <v>90</v>
      </c>
      <c r="AV181" s="14" t="s">
        <v>318</v>
      </c>
      <c r="AW181" s="14" t="s">
        <v>36</v>
      </c>
      <c r="AX181" s="14" t="s">
        <v>88</v>
      </c>
      <c r="AY181" s="184" t="s">
        <v>299</v>
      </c>
    </row>
    <row r="182" spans="2:65" s="1" customFormat="1" ht="24.15" customHeight="1">
      <c r="B182" s="32"/>
      <c r="C182" s="136" t="s">
        <v>378</v>
      </c>
      <c r="D182" s="136" t="s">
        <v>302</v>
      </c>
      <c r="E182" s="137" t="s">
        <v>3960</v>
      </c>
      <c r="F182" s="138" t="s">
        <v>3961</v>
      </c>
      <c r="G182" s="139" t="s">
        <v>375</v>
      </c>
      <c r="H182" s="140">
        <v>388.02600000000001</v>
      </c>
      <c r="I182" s="141"/>
      <c r="J182" s="142">
        <f>ROUND(I182*H182,2)</f>
        <v>0</v>
      </c>
      <c r="K182" s="138" t="s">
        <v>1487</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5114</v>
      </c>
    </row>
    <row r="183" spans="2:65" s="1" customFormat="1" ht="37.950000000000003" customHeight="1">
      <c r="B183" s="32"/>
      <c r="C183" s="136" t="s">
        <v>384</v>
      </c>
      <c r="D183" s="136" t="s">
        <v>302</v>
      </c>
      <c r="E183" s="137" t="s">
        <v>1608</v>
      </c>
      <c r="F183" s="138" t="s">
        <v>1609</v>
      </c>
      <c r="G183" s="139" t="s">
        <v>1520</v>
      </c>
      <c r="H183" s="140">
        <v>94.08</v>
      </c>
      <c r="I183" s="141"/>
      <c r="J183" s="142">
        <f>ROUND(I183*H183,2)</f>
        <v>0</v>
      </c>
      <c r="K183" s="138" t="s">
        <v>1487</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3683</v>
      </c>
    </row>
    <row r="184" spans="2:65" s="13" customFormat="1">
      <c r="B184" s="176"/>
      <c r="D184" s="149" t="s">
        <v>1489</v>
      </c>
      <c r="E184" s="177" t="s">
        <v>1</v>
      </c>
      <c r="F184" s="178" t="s">
        <v>3619</v>
      </c>
      <c r="H184" s="179">
        <v>470.399</v>
      </c>
      <c r="I184" s="180"/>
      <c r="L184" s="176"/>
      <c r="M184" s="181"/>
      <c r="T184" s="182"/>
      <c r="AT184" s="177" t="s">
        <v>1489</v>
      </c>
      <c r="AU184" s="177" t="s">
        <v>90</v>
      </c>
      <c r="AV184" s="13" t="s">
        <v>90</v>
      </c>
      <c r="AW184" s="13" t="s">
        <v>36</v>
      </c>
      <c r="AX184" s="13" t="s">
        <v>88</v>
      </c>
      <c r="AY184" s="177" t="s">
        <v>299</v>
      </c>
    </row>
    <row r="185" spans="2:65" s="12" customFormat="1">
      <c r="B185" s="170"/>
      <c r="D185" s="149" t="s">
        <v>1489</v>
      </c>
      <c r="E185" s="171" t="s">
        <v>1</v>
      </c>
      <c r="F185" s="172" t="s">
        <v>3684</v>
      </c>
      <c r="H185" s="171" t="s">
        <v>1</v>
      </c>
      <c r="I185" s="173"/>
      <c r="L185" s="170"/>
      <c r="M185" s="174"/>
      <c r="T185" s="175"/>
      <c r="AT185" s="171" t="s">
        <v>1489</v>
      </c>
      <c r="AU185" s="171" t="s">
        <v>90</v>
      </c>
      <c r="AV185" s="12" t="s">
        <v>88</v>
      </c>
      <c r="AW185" s="12" t="s">
        <v>36</v>
      </c>
      <c r="AX185" s="12" t="s">
        <v>81</v>
      </c>
      <c r="AY185" s="171" t="s">
        <v>299</v>
      </c>
    </row>
    <row r="186" spans="2:65" s="13" customFormat="1">
      <c r="B186" s="176"/>
      <c r="D186" s="149" t="s">
        <v>1489</v>
      </c>
      <c r="F186" s="178" t="s">
        <v>5115</v>
      </c>
      <c r="H186" s="179">
        <v>94.08</v>
      </c>
      <c r="I186" s="180"/>
      <c r="L186" s="176"/>
      <c r="M186" s="181"/>
      <c r="T186" s="182"/>
      <c r="AT186" s="177" t="s">
        <v>1489</v>
      </c>
      <c r="AU186" s="177" t="s">
        <v>90</v>
      </c>
      <c r="AV186" s="13" t="s">
        <v>90</v>
      </c>
      <c r="AW186" s="13" t="s">
        <v>4</v>
      </c>
      <c r="AX186" s="13" t="s">
        <v>88</v>
      </c>
      <c r="AY186" s="177" t="s">
        <v>299</v>
      </c>
    </row>
    <row r="187" spans="2:65" s="1" customFormat="1" ht="37.950000000000003" customHeight="1">
      <c r="B187" s="32"/>
      <c r="C187" s="136" t="s">
        <v>389</v>
      </c>
      <c r="D187" s="136" t="s">
        <v>302</v>
      </c>
      <c r="E187" s="137" t="s">
        <v>1613</v>
      </c>
      <c r="F187" s="138" t="s">
        <v>1614</v>
      </c>
      <c r="G187" s="139" t="s">
        <v>1520</v>
      </c>
      <c r="H187" s="140">
        <v>235.2</v>
      </c>
      <c r="I187" s="141"/>
      <c r="J187" s="142">
        <f>ROUND(I187*H187,2)</f>
        <v>0</v>
      </c>
      <c r="K187" s="138" t="s">
        <v>1487</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3686</v>
      </c>
    </row>
    <row r="188" spans="2:65" s="13" customFormat="1">
      <c r="B188" s="176"/>
      <c r="D188" s="149" t="s">
        <v>1489</v>
      </c>
      <c r="E188" s="177" t="s">
        <v>1</v>
      </c>
      <c r="F188" s="178" t="s">
        <v>3619</v>
      </c>
      <c r="H188" s="179">
        <v>470.399</v>
      </c>
      <c r="I188" s="180"/>
      <c r="L188" s="176"/>
      <c r="M188" s="181"/>
      <c r="T188" s="182"/>
      <c r="AT188" s="177" t="s">
        <v>1489</v>
      </c>
      <c r="AU188" s="177" t="s">
        <v>90</v>
      </c>
      <c r="AV188" s="13" t="s">
        <v>90</v>
      </c>
      <c r="AW188" s="13" t="s">
        <v>36</v>
      </c>
      <c r="AX188" s="13" t="s">
        <v>88</v>
      </c>
      <c r="AY188" s="177" t="s">
        <v>299</v>
      </c>
    </row>
    <row r="189" spans="2:65" s="12" customFormat="1">
      <c r="B189" s="170"/>
      <c r="D189" s="149" t="s">
        <v>1489</v>
      </c>
      <c r="E189" s="171" t="s">
        <v>1</v>
      </c>
      <c r="F189" s="172" t="s">
        <v>3684</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F190" s="178" t="s">
        <v>5116</v>
      </c>
      <c r="H190" s="179">
        <v>235.2</v>
      </c>
      <c r="I190" s="180"/>
      <c r="L190" s="176"/>
      <c r="M190" s="181"/>
      <c r="T190" s="182"/>
      <c r="AT190" s="177" t="s">
        <v>1489</v>
      </c>
      <c r="AU190" s="177" t="s">
        <v>90</v>
      </c>
      <c r="AV190" s="13" t="s">
        <v>90</v>
      </c>
      <c r="AW190" s="13" t="s">
        <v>4</v>
      </c>
      <c r="AX190" s="13" t="s">
        <v>88</v>
      </c>
      <c r="AY190" s="177" t="s">
        <v>299</v>
      </c>
    </row>
    <row r="191" spans="2:65" s="1" customFormat="1" ht="37.950000000000003" customHeight="1">
      <c r="B191" s="32"/>
      <c r="C191" s="136" t="s">
        <v>394</v>
      </c>
      <c r="D191" s="136" t="s">
        <v>302</v>
      </c>
      <c r="E191" s="137" t="s">
        <v>2063</v>
      </c>
      <c r="F191" s="138" t="s">
        <v>2064</v>
      </c>
      <c r="G191" s="139" t="s">
        <v>1520</v>
      </c>
      <c r="H191" s="140">
        <v>141.12</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3688</v>
      </c>
    </row>
    <row r="192" spans="2:65" s="13" customFormat="1">
      <c r="B192" s="176"/>
      <c r="D192" s="149" t="s">
        <v>1489</v>
      </c>
      <c r="E192" s="177" t="s">
        <v>1</v>
      </c>
      <c r="F192" s="178" t="s">
        <v>3619</v>
      </c>
      <c r="H192" s="179">
        <v>470.399</v>
      </c>
      <c r="I192" s="180"/>
      <c r="L192" s="176"/>
      <c r="M192" s="181"/>
      <c r="T192" s="182"/>
      <c r="AT192" s="177" t="s">
        <v>1489</v>
      </c>
      <c r="AU192" s="177" t="s">
        <v>90</v>
      </c>
      <c r="AV192" s="13" t="s">
        <v>90</v>
      </c>
      <c r="AW192" s="13" t="s">
        <v>36</v>
      </c>
      <c r="AX192" s="13" t="s">
        <v>88</v>
      </c>
      <c r="AY192" s="177" t="s">
        <v>299</v>
      </c>
    </row>
    <row r="193" spans="2:65" s="12" customFormat="1">
      <c r="B193" s="170"/>
      <c r="D193" s="149" t="s">
        <v>1489</v>
      </c>
      <c r="E193" s="171" t="s">
        <v>1</v>
      </c>
      <c r="F193" s="172" t="s">
        <v>3684</v>
      </c>
      <c r="H193" s="171" t="s">
        <v>1</v>
      </c>
      <c r="I193" s="173"/>
      <c r="L193" s="170"/>
      <c r="M193" s="174"/>
      <c r="T193" s="175"/>
      <c r="AT193" s="171" t="s">
        <v>1489</v>
      </c>
      <c r="AU193" s="171" t="s">
        <v>90</v>
      </c>
      <c r="AV193" s="12" t="s">
        <v>88</v>
      </c>
      <c r="AW193" s="12" t="s">
        <v>36</v>
      </c>
      <c r="AX193" s="12" t="s">
        <v>81</v>
      </c>
      <c r="AY193" s="171" t="s">
        <v>299</v>
      </c>
    </row>
    <row r="194" spans="2:65" s="13" customFormat="1">
      <c r="B194" s="176"/>
      <c r="D194" s="149" t="s">
        <v>1489</v>
      </c>
      <c r="F194" s="178" t="s">
        <v>5117</v>
      </c>
      <c r="H194" s="179">
        <v>141.12</v>
      </c>
      <c r="I194" s="180"/>
      <c r="L194" s="176"/>
      <c r="M194" s="181"/>
      <c r="T194" s="182"/>
      <c r="AT194" s="177" t="s">
        <v>1489</v>
      </c>
      <c r="AU194" s="177" t="s">
        <v>90</v>
      </c>
      <c r="AV194" s="13" t="s">
        <v>90</v>
      </c>
      <c r="AW194" s="13" t="s">
        <v>4</v>
      </c>
      <c r="AX194" s="13" t="s">
        <v>88</v>
      </c>
      <c r="AY194" s="177" t="s">
        <v>299</v>
      </c>
    </row>
    <row r="195" spans="2:65" s="1" customFormat="1" ht="37.950000000000003" customHeight="1">
      <c r="B195" s="32"/>
      <c r="C195" s="136" t="s">
        <v>399</v>
      </c>
      <c r="D195" s="136" t="s">
        <v>302</v>
      </c>
      <c r="E195" s="137" t="s">
        <v>3395</v>
      </c>
      <c r="F195" s="138" t="s">
        <v>3396</v>
      </c>
      <c r="G195" s="139" t="s">
        <v>1520</v>
      </c>
      <c r="H195" s="140">
        <v>65.614999999999995</v>
      </c>
      <c r="I195" s="141"/>
      <c r="J195" s="142">
        <f>ROUND(I195*H195,2)</f>
        <v>0</v>
      </c>
      <c r="K195" s="138" t="s">
        <v>1487</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3690</v>
      </c>
    </row>
    <row r="196" spans="2:65" s="13" customFormat="1">
      <c r="B196" s="176"/>
      <c r="D196" s="149" t="s">
        <v>1489</v>
      </c>
      <c r="E196" s="177" t="s">
        <v>1</v>
      </c>
      <c r="F196" s="178" t="s">
        <v>3621</v>
      </c>
      <c r="H196" s="179">
        <v>328.07299999999998</v>
      </c>
      <c r="I196" s="180"/>
      <c r="L196" s="176"/>
      <c r="M196" s="181"/>
      <c r="T196" s="182"/>
      <c r="AT196" s="177" t="s">
        <v>1489</v>
      </c>
      <c r="AU196" s="177" t="s">
        <v>90</v>
      </c>
      <c r="AV196" s="13" t="s">
        <v>90</v>
      </c>
      <c r="AW196" s="13" t="s">
        <v>36</v>
      </c>
      <c r="AX196" s="13" t="s">
        <v>88</v>
      </c>
      <c r="AY196" s="177" t="s">
        <v>299</v>
      </c>
    </row>
    <row r="197" spans="2:65" s="12" customFormat="1">
      <c r="B197" s="170"/>
      <c r="D197" s="149" t="s">
        <v>1489</v>
      </c>
      <c r="E197" s="171" t="s">
        <v>1</v>
      </c>
      <c r="F197" s="172" t="s">
        <v>3684</v>
      </c>
      <c r="H197" s="171" t="s">
        <v>1</v>
      </c>
      <c r="I197" s="173"/>
      <c r="L197" s="170"/>
      <c r="M197" s="174"/>
      <c r="T197" s="175"/>
      <c r="AT197" s="171" t="s">
        <v>1489</v>
      </c>
      <c r="AU197" s="171" t="s">
        <v>90</v>
      </c>
      <c r="AV197" s="12" t="s">
        <v>88</v>
      </c>
      <c r="AW197" s="12" t="s">
        <v>36</v>
      </c>
      <c r="AX197" s="12" t="s">
        <v>81</v>
      </c>
      <c r="AY197" s="171" t="s">
        <v>299</v>
      </c>
    </row>
    <row r="198" spans="2:65" s="13" customFormat="1">
      <c r="B198" s="176"/>
      <c r="D198" s="149" t="s">
        <v>1489</v>
      </c>
      <c r="F198" s="178" t="s">
        <v>5118</v>
      </c>
      <c r="H198" s="179">
        <v>65.614999999999995</v>
      </c>
      <c r="I198" s="180"/>
      <c r="L198" s="176"/>
      <c r="M198" s="181"/>
      <c r="T198" s="182"/>
      <c r="AT198" s="177" t="s">
        <v>1489</v>
      </c>
      <c r="AU198" s="177" t="s">
        <v>90</v>
      </c>
      <c r="AV198" s="13" t="s">
        <v>90</v>
      </c>
      <c r="AW198" s="13" t="s">
        <v>4</v>
      </c>
      <c r="AX198" s="13" t="s">
        <v>88</v>
      </c>
      <c r="AY198" s="177" t="s">
        <v>299</v>
      </c>
    </row>
    <row r="199" spans="2:65" s="1" customFormat="1" ht="37.950000000000003" customHeight="1">
      <c r="B199" s="32"/>
      <c r="C199" s="136" t="s">
        <v>7</v>
      </c>
      <c r="D199" s="136" t="s">
        <v>302</v>
      </c>
      <c r="E199" s="137" t="s">
        <v>3399</v>
      </c>
      <c r="F199" s="138" t="s">
        <v>3400</v>
      </c>
      <c r="G199" s="139" t="s">
        <v>1520</v>
      </c>
      <c r="H199" s="140">
        <v>459.30200000000002</v>
      </c>
      <c r="I199" s="141"/>
      <c r="J199" s="142">
        <f>ROUND(I199*H199,2)</f>
        <v>0</v>
      </c>
      <c r="K199" s="138" t="s">
        <v>1487</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3692</v>
      </c>
    </row>
    <row r="200" spans="2:65" s="13" customFormat="1">
      <c r="B200" s="176"/>
      <c r="D200" s="149" t="s">
        <v>1489</v>
      </c>
      <c r="E200" s="177" t="s">
        <v>1</v>
      </c>
      <c r="F200" s="178" t="s">
        <v>3693</v>
      </c>
      <c r="H200" s="179">
        <v>2296.511</v>
      </c>
      <c r="I200" s="180"/>
      <c r="L200" s="176"/>
      <c r="M200" s="181"/>
      <c r="T200" s="182"/>
      <c r="AT200" s="177" t="s">
        <v>1489</v>
      </c>
      <c r="AU200" s="177" t="s">
        <v>90</v>
      </c>
      <c r="AV200" s="13" t="s">
        <v>90</v>
      </c>
      <c r="AW200" s="13" t="s">
        <v>36</v>
      </c>
      <c r="AX200" s="13" t="s">
        <v>88</v>
      </c>
      <c r="AY200" s="177" t="s">
        <v>299</v>
      </c>
    </row>
    <row r="201" spans="2:65" s="12" customFormat="1">
      <c r="B201" s="170"/>
      <c r="D201" s="149" t="s">
        <v>1489</v>
      </c>
      <c r="E201" s="171" t="s">
        <v>1</v>
      </c>
      <c r="F201" s="172" t="s">
        <v>3684</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F202" s="178" t="s">
        <v>5119</v>
      </c>
      <c r="H202" s="179">
        <v>459.30200000000002</v>
      </c>
      <c r="I202" s="180"/>
      <c r="L202" s="176"/>
      <c r="M202" s="181"/>
      <c r="T202" s="182"/>
      <c r="AT202" s="177" t="s">
        <v>1489</v>
      </c>
      <c r="AU202" s="177" t="s">
        <v>90</v>
      </c>
      <c r="AV202" s="13" t="s">
        <v>90</v>
      </c>
      <c r="AW202" s="13" t="s">
        <v>4</v>
      </c>
      <c r="AX202" s="13" t="s">
        <v>88</v>
      </c>
      <c r="AY202" s="177" t="s">
        <v>299</v>
      </c>
    </row>
    <row r="203" spans="2:65" s="1" customFormat="1" ht="37.950000000000003" customHeight="1">
      <c r="B203" s="32"/>
      <c r="C203" s="136" t="s">
        <v>408</v>
      </c>
      <c r="D203" s="136" t="s">
        <v>302</v>
      </c>
      <c r="E203" s="137" t="s">
        <v>1618</v>
      </c>
      <c r="F203" s="138" t="s">
        <v>1619</v>
      </c>
      <c r="G203" s="139" t="s">
        <v>1520</v>
      </c>
      <c r="H203" s="140">
        <v>164.03700000000001</v>
      </c>
      <c r="I203" s="141"/>
      <c r="J203" s="142">
        <f>ROUND(I203*H203,2)</f>
        <v>0</v>
      </c>
      <c r="K203" s="138" t="s">
        <v>1487</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3695</v>
      </c>
    </row>
    <row r="204" spans="2:65" s="13" customFormat="1">
      <c r="B204" s="176"/>
      <c r="D204" s="149" t="s">
        <v>1489</v>
      </c>
      <c r="E204" s="177" t="s">
        <v>1</v>
      </c>
      <c r="F204" s="178" t="s">
        <v>3621</v>
      </c>
      <c r="H204" s="179">
        <v>328.07299999999998</v>
      </c>
      <c r="I204" s="180"/>
      <c r="L204" s="176"/>
      <c r="M204" s="181"/>
      <c r="T204" s="182"/>
      <c r="AT204" s="177" t="s">
        <v>1489</v>
      </c>
      <c r="AU204" s="177" t="s">
        <v>90</v>
      </c>
      <c r="AV204" s="13" t="s">
        <v>90</v>
      </c>
      <c r="AW204" s="13" t="s">
        <v>36</v>
      </c>
      <c r="AX204" s="13" t="s">
        <v>88</v>
      </c>
      <c r="AY204" s="177" t="s">
        <v>299</v>
      </c>
    </row>
    <row r="205" spans="2:65" s="12" customFormat="1">
      <c r="B205" s="170"/>
      <c r="D205" s="149" t="s">
        <v>1489</v>
      </c>
      <c r="E205" s="171" t="s">
        <v>1</v>
      </c>
      <c r="F205" s="172" t="s">
        <v>3684</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F206" s="178" t="s">
        <v>5120</v>
      </c>
      <c r="H206" s="179">
        <v>164.03700000000001</v>
      </c>
      <c r="I206" s="180"/>
      <c r="L206" s="176"/>
      <c r="M206" s="181"/>
      <c r="T206" s="182"/>
      <c r="AT206" s="177" t="s">
        <v>1489</v>
      </c>
      <c r="AU206" s="177" t="s">
        <v>90</v>
      </c>
      <c r="AV206" s="13" t="s">
        <v>90</v>
      </c>
      <c r="AW206" s="13" t="s">
        <v>4</v>
      </c>
      <c r="AX206" s="13" t="s">
        <v>88</v>
      </c>
      <c r="AY206" s="177" t="s">
        <v>299</v>
      </c>
    </row>
    <row r="207" spans="2:65" s="1" customFormat="1" ht="37.950000000000003" customHeight="1">
      <c r="B207" s="32"/>
      <c r="C207" s="136" t="s">
        <v>413</v>
      </c>
      <c r="D207" s="136" t="s">
        <v>302</v>
      </c>
      <c r="E207" s="137" t="s">
        <v>1622</v>
      </c>
      <c r="F207" s="138" t="s">
        <v>1623</v>
      </c>
      <c r="G207" s="139" t="s">
        <v>1520</v>
      </c>
      <c r="H207" s="140">
        <v>1148.2560000000001</v>
      </c>
      <c r="I207" s="141"/>
      <c r="J207" s="142">
        <f>ROUND(I207*H207,2)</f>
        <v>0</v>
      </c>
      <c r="K207" s="138" t="s">
        <v>1487</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3697</v>
      </c>
    </row>
    <row r="208" spans="2:65" s="13" customFormat="1">
      <c r="B208" s="176"/>
      <c r="D208" s="149" t="s">
        <v>1489</v>
      </c>
      <c r="E208" s="177" t="s">
        <v>1</v>
      </c>
      <c r="F208" s="178" t="s">
        <v>3693</v>
      </c>
      <c r="H208" s="179">
        <v>2296.511</v>
      </c>
      <c r="I208" s="180"/>
      <c r="L208" s="176"/>
      <c r="M208" s="181"/>
      <c r="T208" s="182"/>
      <c r="AT208" s="177" t="s">
        <v>1489</v>
      </c>
      <c r="AU208" s="177" t="s">
        <v>90</v>
      </c>
      <c r="AV208" s="13" t="s">
        <v>90</v>
      </c>
      <c r="AW208" s="13" t="s">
        <v>36</v>
      </c>
      <c r="AX208" s="13" t="s">
        <v>88</v>
      </c>
      <c r="AY208" s="177" t="s">
        <v>299</v>
      </c>
    </row>
    <row r="209" spans="2:65" s="12" customFormat="1">
      <c r="B209" s="170"/>
      <c r="D209" s="149" t="s">
        <v>1489</v>
      </c>
      <c r="E209" s="171" t="s">
        <v>1</v>
      </c>
      <c r="F209" s="172" t="s">
        <v>3684</v>
      </c>
      <c r="H209" s="171" t="s">
        <v>1</v>
      </c>
      <c r="I209" s="173"/>
      <c r="L209" s="170"/>
      <c r="M209" s="174"/>
      <c r="T209" s="175"/>
      <c r="AT209" s="171" t="s">
        <v>1489</v>
      </c>
      <c r="AU209" s="171" t="s">
        <v>90</v>
      </c>
      <c r="AV209" s="12" t="s">
        <v>88</v>
      </c>
      <c r="AW209" s="12" t="s">
        <v>36</v>
      </c>
      <c r="AX209" s="12" t="s">
        <v>81</v>
      </c>
      <c r="AY209" s="171" t="s">
        <v>299</v>
      </c>
    </row>
    <row r="210" spans="2:65" s="13" customFormat="1">
      <c r="B210" s="176"/>
      <c r="D210" s="149" t="s">
        <v>1489</v>
      </c>
      <c r="F210" s="178" t="s">
        <v>5121</v>
      </c>
      <c r="H210" s="179">
        <v>1148.2560000000001</v>
      </c>
      <c r="I210" s="180"/>
      <c r="L210" s="176"/>
      <c r="M210" s="181"/>
      <c r="T210" s="182"/>
      <c r="AT210" s="177" t="s">
        <v>1489</v>
      </c>
      <c r="AU210" s="177" t="s">
        <v>90</v>
      </c>
      <c r="AV210" s="13" t="s">
        <v>90</v>
      </c>
      <c r="AW210" s="13" t="s">
        <v>4</v>
      </c>
      <c r="AX210" s="13" t="s">
        <v>88</v>
      </c>
      <c r="AY210" s="177" t="s">
        <v>299</v>
      </c>
    </row>
    <row r="211" spans="2:65" s="1" customFormat="1" ht="37.950000000000003" customHeight="1">
      <c r="B211" s="32"/>
      <c r="C211" s="136" t="s">
        <v>418</v>
      </c>
      <c r="D211" s="136" t="s">
        <v>302</v>
      </c>
      <c r="E211" s="137" t="s">
        <v>2068</v>
      </c>
      <c r="F211" s="138" t="s">
        <v>2069</v>
      </c>
      <c r="G211" s="139" t="s">
        <v>1520</v>
      </c>
      <c r="H211" s="140">
        <v>98.421999999999997</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3699</v>
      </c>
    </row>
    <row r="212" spans="2:65" s="13" customFormat="1">
      <c r="B212" s="176"/>
      <c r="D212" s="149" t="s">
        <v>1489</v>
      </c>
      <c r="E212" s="177" t="s">
        <v>1</v>
      </c>
      <c r="F212" s="178" t="s">
        <v>3621</v>
      </c>
      <c r="H212" s="179">
        <v>328.07299999999998</v>
      </c>
      <c r="I212" s="180"/>
      <c r="L212" s="176"/>
      <c r="M212" s="181"/>
      <c r="T212" s="182"/>
      <c r="AT212" s="177" t="s">
        <v>1489</v>
      </c>
      <c r="AU212" s="177" t="s">
        <v>90</v>
      </c>
      <c r="AV212" s="13" t="s">
        <v>90</v>
      </c>
      <c r="AW212" s="13" t="s">
        <v>36</v>
      </c>
      <c r="AX212" s="13" t="s">
        <v>88</v>
      </c>
      <c r="AY212" s="177" t="s">
        <v>299</v>
      </c>
    </row>
    <row r="213" spans="2:65" s="12" customFormat="1">
      <c r="B213" s="170"/>
      <c r="D213" s="149" t="s">
        <v>1489</v>
      </c>
      <c r="E213" s="171" t="s">
        <v>1</v>
      </c>
      <c r="F213" s="172" t="s">
        <v>3684</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F214" s="178" t="s">
        <v>5122</v>
      </c>
      <c r="H214" s="179">
        <v>98.421999999999997</v>
      </c>
      <c r="I214" s="180"/>
      <c r="L214" s="176"/>
      <c r="M214" s="181"/>
      <c r="T214" s="182"/>
      <c r="AT214" s="177" t="s">
        <v>1489</v>
      </c>
      <c r="AU214" s="177" t="s">
        <v>90</v>
      </c>
      <c r="AV214" s="13" t="s">
        <v>90</v>
      </c>
      <c r="AW214" s="13" t="s">
        <v>4</v>
      </c>
      <c r="AX214" s="13" t="s">
        <v>88</v>
      </c>
      <c r="AY214" s="177" t="s">
        <v>299</v>
      </c>
    </row>
    <row r="215" spans="2:65" s="1" customFormat="1" ht="37.950000000000003" customHeight="1">
      <c r="B215" s="32"/>
      <c r="C215" s="136" t="s">
        <v>423</v>
      </c>
      <c r="D215" s="136" t="s">
        <v>302</v>
      </c>
      <c r="E215" s="137" t="s">
        <v>2072</v>
      </c>
      <c r="F215" s="138" t="s">
        <v>2073</v>
      </c>
      <c r="G215" s="139" t="s">
        <v>1520</v>
      </c>
      <c r="H215" s="140">
        <v>688.95299999999997</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3701</v>
      </c>
    </row>
    <row r="216" spans="2:65" s="13" customFormat="1">
      <c r="B216" s="176"/>
      <c r="D216" s="149" t="s">
        <v>1489</v>
      </c>
      <c r="E216" s="177" t="s">
        <v>1</v>
      </c>
      <c r="F216" s="178" t="s">
        <v>3693</v>
      </c>
      <c r="H216" s="179">
        <v>2296.511</v>
      </c>
      <c r="I216" s="180"/>
      <c r="L216" s="176"/>
      <c r="M216" s="181"/>
      <c r="T216" s="182"/>
      <c r="AT216" s="177" t="s">
        <v>1489</v>
      </c>
      <c r="AU216" s="177" t="s">
        <v>90</v>
      </c>
      <c r="AV216" s="13" t="s">
        <v>90</v>
      </c>
      <c r="AW216" s="13" t="s">
        <v>36</v>
      </c>
      <c r="AX216" s="13" t="s">
        <v>88</v>
      </c>
      <c r="AY216" s="177" t="s">
        <v>299</v>
      </c>
    </row>
    <row r="217" spans="2:65" s="12" customFormat="1">
      <c r="B217" s="170"/>
      <c r="D217" s="149" t="s">
        <v>1489</v>
      </c>
      <c r="E217" s="171" t="s">
        <v>1</v>
      </c>
      <c r="F217" s="172" t="s">
        <v>3684</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F218" s="178" t="s">
        <v>5123</v>
      </c>
      <c r="H218" s="179">
        <v>688.95299999999997</v>
      </c>
      <c r="I218" s="180"/>
      <c r="L218" s="176"/>
      <c r="M218" s="181"/>
      <c r="T218" s="182"/>
      <c r="AT218" s="177" t="s">
        <v>1489</v>
      </c>
      <c r="AU218" s="177" t="s">
        <v>90</v>
      </c>
      <c r="AV218" s="13" t="s">
        <v>90</v>
      </c>
      <c r="AW218" s="13" t="s">
        <v>4</v>
      </c>
      <c r="AX218" s="13" t="s">
        <v>88</v>
      </c>
      <c r="AY218" s="177" t="s">
        <v>299</v>
      </c>
    </row>
    <row r="219" spans="2:65" s="1" customFormat="1" ht="24.15" customHeight="1">
      <c r="B219" s="32"/>
      <c r="C219" s="136" t="s">
        <v>428</v>
      </c>
      <c r="D219" s="136" t="s">
        <v>302</v>
      </c>
      <c r="E219" s="137" t="s">
        <v>3851</v>
      </c>
      <c r="F219" s="138" t="s">
        <v>3852</v>
      </c>
      <c r="G219" s="139" t="s">
        <v>1520</v>
      </c>
      <c r="H219" s="140">
        <v>94.08</v>
      </c>
      <c r="I219" s="141"/>
      <c r="J219" s="142">
        <f>ROUND(I219*H219,2)</f>
        <v>0</v>
      </c>
      <c r="K219" s="138" t="s">
        <v>1487</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3703</v>
      </c>
    </row>
    <row r="220" spans="2:65" s="13" customFormat="1">
      <c r="B220" s="176"/>
      <c r="D220" s="149" t="s">
        <v>1489</v>
      </c>
      <c r="E220" s="177" t="s">
        <v>1</v>
      </c>
      <c r="F220" s="178" t="s">
        <v>3619</v>
      </c>
      <c r="H220" s="179">
        <v>470.399</v>
      </c>
      <c r="I220" s="180"/>
      <c r="L220" s="176"/>
      <c r="M220" s="181"/>
      <c r="T220" s="182"/>
      <c r="AT220" s="177" t="s">
        <v>1489</v>
      </c>
      <c r="AU220" s="177" t="s">
        <v>90</v>
      </c>
      <c r="AV220" s="13" t="s">
        <v>90</v>
      </c>
      <c r="AW220" s="13" t="s">
        <v>36</v>
      </c>
      <c r="AX220" s="13" t="s">
        <v>88</v>
      </c>
      <c r="AY220" s="177" t="s">
        <v>299</v>
      </c>
    </row>
    <row r="221" spans="2:65" s="12" customFormat="1">
      <c r="B221" s="170"/>
      <c r="D221" s="149" t="s">
        <v>1489</v>
      </c>
      <c r="E221" s="171" t="s">
        <v>1</v>
      </c>
      <c r="F221" s="172" t="s">
        <v>3684</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F222" s="178" t="s">
        <v>5115</v>
      </c>
      <c r="H222" s="179">
        <v>94.08</v>
      </c>
      <c r="I222" s="180"/>
      <c r="L222" s="176"/>
      <c r="M222" s="181"/>
      <c r="T222" s="182"/>
      <c r="AT222" s="177" t="s">
        <v>1489</v>
      </c>
      <c r="AU222" s="177" t="s">
        <v>90</v>
      </c>
      <c r="AV222" s="13" t="s">
        <v>90</v>
      </c>
      <c r="AW222" s="13" t="s">
        <v>4</v>
      </c>
      <c r="AX222" s="13" t="s">
        <v>88</v>
      </c>
      <c r="AY222" s="177" t="s">
        <v>299</v>
      </c>
    </row>
    <row r="223" spans="2:65" s="1" customFormat="1" ht="24.15" customHeight="1">
      <c r="B223" s="32"/>
      <c r="C223" s="136" t="s">
        <v>433</v>
      </c>
      <c r="D223" s="136" t="s">
        <v>302</v>
      </c>
      <c r="E223" s="137" t="s">
        <v>1630</v>
      </c>
      <c r="F223" s="138" t="s">
        <v>1631</v>
      </c>
      <c r="G223" s="139" t="s">
        <v>1520</v>
      </c>
      <c r="H223" s="140">
        <v>235.2</v>
      </c>
      <c r="I223" s="141"/>
      <c r="J223" s="142">
        <f>ROUND(I223*H223,2)</f>
        <v>0</v>
      </c>
      <c r="K223" s="138" t="s">
        <v>1487</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3704</v>
      </c>
    </row>
    <row r="224" spans="2:65" s="13" customFormat="1">
      <c r="B224" s="176"/>
      <c r="D224" s="149" t="s">
        <v>1489</v>
      </c>
      <c r="E224" s="177" t="s">
        <v>1</v>
      </c>
      <c r="F224" s="178" t="s">
        <v>3619</v>
      </c>
      <c r="H224" s="179">
        <v>470.399</v>
      </c>
      <c r="I224" s="180"/>
      <c r="L224" s="176"/>
      <c r="M224" s="181"/>
      <c r="T224" s="182"/>
      <c r="AT224" s="177" t="s">
        <v>1489</v>
      </c>
      <c r="AU224" s="177" t="s">
        <v>90</v>
      </c>
      <c r="AV224" s="13" t="s">
        <v>90</v>
      </c>
      <c r="AW224" s="13" t="s">
        <v>36</v>
      </c>
      <c r="AX224" s="13" t="s">
        <v>88</v>
      </c>
      <c r="AY224" s="177" t="s">
        <v>299</v>
      </c>
    </row>
    <row r="225" spans="2:65" s="12" customFormat="1">
      <c r="B225" s="170"/>
      <c r="D225" s="149" t="s">
        <v>1489</v>
      </c>
      <c r="E225" s="171" t="s">
        <v>1</v>
      </c>
      <c r="F225" s="172" t="s">
        <v>3684</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F226" s="178" t="s">
        <v>5116</v>
      </c>
      <c r="H226" s="179">
        <v>235.2</v>
      </c>
      <c r="I226" s="180"/>
      <c r="L226" s="176"/>
      <c r="M226" s="181"/>
      <c r="T226" s="182"/>
      <c r="AT226" s="177" t="s">
        <v>1489</v>
      </c>
      <c r="AU226" s="177" t="s">
        <v>90</v>
      </c>
      <c r="AV226" s="13" t="s">
        <v>90</v>
      </c>
      <c r="AW226" s="13" t="s">
        <v>4</v>
      </c>
      <c r="AX226" s="13" t="s">
        <v>88</v>
      </c>
      <c r="AY226" s="177" t="s">
        <v>299</v>
      </c>
    </row>
    <row r="227" spans="2:65" s="1" customFormat="1" ht="24.15" customHeight="1">
      <c r="B227" s="32"/>
      <c r="C227" s="136" t="s">
        <v>438</v>
      </c>
      <c r="D227" s="136" t="s">
        <v>302</v>
      </c>
      <c r="E227" s="137" t="s">
        <v>2080</v>
      </c>
      <c r="F227" s="138" t="s">
        <v>2081</v>
      </c>
      <c r="G227" s="139" t="s">
        <v>1520</v>
      </c>
      <c r="H227" s="140">
        <v>141.12</v>
      </c>
      <c r="I227" s="141"/>
      <c r="J227" s="142">
        <f>ROUND(I227*H227,2)</f>
        <v>0</v>
      </c>
      <c r="K227" s="138" t="s">
        <v>1487</v>
      </c>
      <c r="L227" s="32"/>
      <c r="M227" s="143" t="s">
        <v>1</v>
      </c>
      <c r="N227" s="144" t="s">
        <v>46</v>
      </c>
      <c r="P227" s="145">
        <f>O227*H227</f>
        <v>0</v>
      </c>
      <c r="Q227" s="145">
        <v>0</v>
      </c>
      <c r="R227" s="145">
        <f>Q227*H227</f>
        <v>0</v>
      </c>
      <c r="S227" s="145">
        <v>0</v>
      </c>
      <c r="T227" s="146">
        <f>S227*H227</f>
        <v>0</v>
      </c>
      <c r="AR227" s="147" t="s">
        <v>318</v>
      </c>
      <c r="AT227" s="147" t="s">
        <v>302</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3705</v>
      </c>
    </row>
    <row r="228" spans="2:65" s="13" customFormat="1">
      <c r="B228" s="176"/>
      <c r="D228" s="149" t="s">
        <v>1489</v>
      </c>
      <c r="E228" s="177" t="s">
        <v>1</v>
      </c>
      <c r="F228" s="178" t="s">
        <v>3619</v>
      </c>
      <c r="H228" s="179">
        <v>470.399</v>
      </c>
      <c r="I228" s="180"/>
      <c r="L228" s="176"/>
      <c r="M228" s="181"/>
      <c r="T228" s="182"/>
      <c r="AT228" s="177" t="s">
        <v>1489</v>
      </c>
      <c r="AU228" s="177" t="s">
        <v>90</v>
      </c>
      <c r="AV228" s="13" t="s">
        <v>90</v>
      </c>
      <c r="AW228" s="13" t="s">
        <v>36</v>
      </c>
      <c r="AX228" s="13" t="s">
        <v>88</v>
      </c>
      <c r="AY228" s="177" t="s">
        <v>299</v>
      </c>
    </row>
    <row r="229" spans="2:65" s="12" customFormat="1">
      <c r="B229" s="170"/>
      <c r="D229" s="149" t="s">
        <v>1489</v>
      </c>
      <c r="E229" s="171" t="s">
        <v>1</v>
      </c>
      <c r="F229" s="172" t="s">
        <v>3684</v>
      </c>
      <c r="H229" s="171" t="s">
        <v>1</v>
      </c>
      <c r="I229" s="173"/>
      <c r="L229" s="170"/>
      <c r="M229" s="174"/>
      <c r="T229" s="175"/>
      <c r="AT229" s="171" t="s">
        <v>1489</v>
      </c>
      <c r="AU229" s="171" t="s">
        <v>90</v>
      </c>
      <c r="AV229" s="12" t="s">
        <v>88</v>
      </c>
      <c r="AW229" s="12" t="s">
        <v>36</v>
      </c>
      <c r="AX229" s="12" t="s">
        <v>81</v>
      </c>
      <c r="AY229" s="171" t="s">
        <v>299</v>
      </c>
    </row>
    <row r="230" spans="2:65" s="13" customFormat="1">
      <c r="B230" s="176"/>
      <c r="D230" s="149" t="s">
        <v>1489</v>
      </c>
      <c r="F230" s="178" t="s">
        <v>5117</v>
      </c>
      <c r="H230" s="179">
        <v>141.12</v>
      </c>
      <c r="I230" s="180"/>
      <c r="L230" s="176"/>
      <c r="M230" s="181"/>
      <c r="T230" s="182"/>
      <c r="AT230" s="177" t="s">
        <v>1489</v>
      </c>
      <c r="AU230" s="177" t="s">
        <v>90</v>
      </c>
      <c r="AV230" s="13" t="s">
        <v>90</v>
      </c>
      <c r="AW230" s="13" t="s">
        <v>4</v>
      </c>
      <c r="AX230" s="13" t="s">
        <v>88</v>
      </c>
      <c r="AY230" s="177" t="s">
        <v>299</v>
      </c>
    </row>
    <row r="231" spans="2:65" s="1" customFormat="1" ht="33" customHeight="1">
      <c r="B231" s="32"/>
      <c r="C231" s="136" t="s">
        <v>444</v>
      </c>
      <c r="D231" s="136" t="s">
        <v>302</v>
      </c>
      <c r="E231" s="137" t="s">
        <v>1634</v>
      </c>
      <c r="F231" s="138" t="s">
        <v>1635</v>
      </c>
      <c r="G231" s="139" t="s">
        <v>1636</v>
      </c>
      <c r="H231" s="140">
        <v>590.53099999999995</v>
      </c>
      <c r="I231" s="141"/>
      <c r="J231" s="142">
        <f>ROUND(I231*H231,2)</f>
        <v>0</v>
      </c>
      <c r="K231" s="138" t="s">
        <v>1487</v>
      </c>
      <c r="L231" s="32"/>
      <c r="M231" s="143" t="s">
        <v>1</v>
      </c>
      <c r="N231" s="144" t="s">
        <v>46</v>
      </c>
      <c r="P231" s="145">
        <f>O231*H231</f>
        <v>0</v>
      </c>
      <c r="Q231" s="145">
        <v>0</v>
      </c>
      <c r="R231" s="145">
        <f>Q231*H231</f>
        <v>0</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3706</v>
      </c>
    </row>
    <row r="232" spans="2:65" s="13" customFormat="1">
      <c r="B232" s="176"/>
      <c r="D232" s="149" t="s">
        <v>1489</v>
      </c>
      <c r="E232" s="177" t="s">
        <v>1</v>
      </c>
      <c r="F232" s="178" t="s">
        <v>3621</v>
      </c>
      <c r="H232" s="179">
        <v>328.07299999999998</v>
      </c>
      <c r="I232" s="180"/>
      <c r="L232" s="176"/>
      <c r="M232" s="181"/>
      <c r="T232" s="182"/>
      <c r="AT232" s="177" t="s">
        <v>1489</v>
      </c>
      <c r="AU232" s="177" t="s">
        <v>90</v>
      </c>
      <c r="AV232" s="13" t="s">
        <v>90</v>
      </c>
      <c r="AW232" s="13" t="s">
        <v>36</v>
      </c>
      <c r="AX232" s="13" t="s">
        <v>88</v>
      </c>
      <c r="AY232" s="177" t="s">
        <v>299</v>
      </c>
    </row>
    <row r="233" spans="2:65" s="13" customFormat="1">
      <c r="B233" s="176"/>
      <c r="D233" s="149" t="s">
        <v>1489</v>
      </c>
      <c r="F233" s="178" t="s">
        <v>5124</v>
      </c>
      <c r="H233" s="179">
        <v>590.53099999999995</v>
      </c>
      <c r="I233" s="180"/>
      <c r="L233" s="176"/>
      <c r="M233" s="181"/>
      <c r="T233" s="182"/>
      <c r="AT233" s="177" t="s">
        <v>1489</v>
      </c>
      <c r="AU233" s="177" t="s">
        <v>90</v>
      </c>
      <c r="AV233" s="13" t="s">
        <v>90</v>
      </c>
      <c r="AW233" s="13" t="s">
        <v>4</v>
      </c>
      <c r="AX233" s="13" t="s">
        <v>88</v>
      </c>
      <c r="AY233" s="177" t="s">
        <v>299</v>
      </c>
    </row>
    <row r="234" spans="2:65" s="1" customFormat="1" ht="16.5" customHeight="1">
      <c r="B234" s="32"/>
      <c r="C234" s="136" t="s">
        <v>448</v>
      </c>
      <c r="D234" s="136" t="s">
        <v>302</v>
      </c>
      <c r="E234" s="137" t="s">
        <v>1639</v>
      </c>
      <c r="F234" s="138" t="s">
        <v>1640</v>
      </c>
      <c r="G234" s="139" t="s">
        <v>1520</v>
      </c>
      <c r="H234" s="140">
        <v>798.47199999999998</v>
      </c>
      <c r="I234" s="141"/>
      <c r="J234" s="142">
        <f>ROUND(I234*H234,2)</f>
        <v>0</v>
      </c>
      <c r="K234" s="138" t="s">
        <v>1487</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3708</v>
      </c>
    </row>
    <row r="235" spans="2:65" s="13" customFormat="1">
      <c r="B235" s="176"/>
      <c r="D235" s="149" t="s">
        <v>1489</v>
      </c>
      <c r="E235" s="177" t="s">
        <v>3619</v>
      </c>
      <c r="F235" s="178" t="s">
        <v>3709</v>
      </c>
      <c r="H235" s="179">
        <v>470.399</v>
      </c>
      <c r="I235" s="180"/>
      <c r="L235" s="176"/>
      <c r="M235" s="181"/>
      <c r="T235" s="182"/>
      <c r="AT235" s="177" t="s">
        <v>1489</v>
      </c>
      <c r="AU235" s="177" t="s">
        <v>90</v>
      </c>
      <c r="AV235" s="13" t="s">
        <v>90</v>
      </c>
      <c r="AW235" s="13" t="s">
        <v>36</v>
      </c>
      <c r="AX235" s="13" t="s">
        <v>81</v>
      </c>
      <c r="AY235" s="177" t="s">
        <v>299</v>
      </c>
    </row>
    <row r="236" spans="2:65" s="13" customFormat="1" ht="20.399999999999999">
      <c r="B236" s="176"/>
      <c r="D236" s="149" t="s">
        <v>1489</v>
      </c>
      <c r="E236" s="177" t="s">
        <v>3621</v>
      </c>
      <c r="F236" s="178" t="s">
        <v>3710</v>
      </c>
      <c r="H236" s="179">
        <v>328.07299999999998</v>
      </c>
      <c r="I236" s="180"/>
      <c r="L236" s="176"/>
      <c r="M236" s="181"/>
      <c r="T236" s="182"/>
      <c r="AT236" s="177" t="s">
        <v>1489</v>
      </c>
      <c r="AU236" s="177" t="s">
        <v>90</v>
      </c>
      <c r="AV236" s="13" t="s">
        <v>90</v>
      </c>
      <c r="AW236" s="13" t="s">
        <v>36</v>
      </c>
      <c r="AX236" s="13" t="s">
        <v>81</v>
      </c>
      <c r="AY236" s="177" t="s">
        <v>299</v>
      </c>
    </row>
    <row r="237" spans="2:65" s="14" customFormat="1">
      <c r="B237" s="183"/>
      <c r="D237" s="149" t="s">
        <v>1489</v>
      </c>
      <c r="E237" s="184" t="s">
        <v>1</v>
      </c>
      <c r="F237" s="185" t="s">
        <v>1496</v>
      </c>
      <c r="H237" s="186">
        <v>798.47199999999998</v>
      </c>
      <c r="I237" s="187"/>
      <c r="L237" s="183"/>
      <c r="M237" s="188"/>
      <c r="T237" s="189"/>
      <c r="AT237" s="184" t="s">
        <v>1489</v>
      </c>
      <c r="AU237" s="184" t="s">
        <v>90</v>
      </c>
      <c r="AV237" s="14" t="s">
        <v>318</v>
      </c>
      <c r="AW237" s="14" t="s">
        <v>36</v>
      </c>
      <c r="AX237" s="14" t="s">
        <v>88</v>
      </c>
      <c r="AY237" s="184" t="s">
        <v>299</v>
      </c>
    </row>
    <row r="238" spans="2:65" s="1" customFormat="1" ht="24.15" customHeight="1">
      <c r="B238" s="32"/>
      <c r="C238" s="136" t="s">
        <v>452</v>
      </c>
      <c r="D238" s="136" t="s">
        <v>302</v>
      </c>
      <c r="E238" s="137" t="s">
        <v>1643</v>
      </c>
      <c r="F238" s="138" t="s">
        <v>1644</v>
      </c>
      <c r="G238" s="139" t="s">
        <v>1520</v>
      </c>
      <c r="H238" s="140">
        <v>290.44499999999999</v>
      </c>
      <c r="I238" s="141"/>
      <c r="J238" s="142">
        <f>ROUND(I238*H238,2)</f>
        <v>0</v>
      </c>
      <c r="K238" s="138" t="s">
        <v>1487</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3711</v>
      </c>
    </row>
    <row r="239" spans="2:65" s="13" customFormat="1">
      <c r="B239" s="176"/>
      <c r="D239" s="149" t="s">
        <v>1489</v>
      </c>
      <c r="E239" s="177" t="s">
        <v>1</v>
      </c>
      <c r="F239" s="178" t="s">
        <v>3617</v>
      </c>
      <c r="H239" s="179">
        <v>473.29500000000002</v>
      </c>
      <c r="I239" s="180"/>
      <c r="L239" s="176"/>
      <c r="M239" s="181"/>
      <c r="T239" s="182"/>
      <c r="AT239" s="177" t="s">
        <v>1489</v>
      </c>
      <c r="AU239" s="177" t="s">
        <v>90</v>
      </c>
      <c r="AV239" s="13" t="s">
        <v>90</v>
      </c>
      <c r="AW239" s="13" t="s">
        <v>36</v>
      </c>
      <c r="AX239" s="13" t="s">
        <v>81</v>
      </c>
      <c r="AY239" s="177" t="s">
        <v>299</v>
      </c>
    </row>
    <row r="240" spans="2:65" s="13" customFormat="1">
      <c r="B240" s="176"/>
      <c r="D240" s="149" t="s">
        <v>1489</v>
      </c>
      <c r="E240" s="177" t="s">
        <v>1</v>
      </c>
      <c r="F240" s="178" t="s">
        <v>3712</v>
      </c>
      <c r="H240" s="179">
        <v>-45.393999999999998</v>
      </c>
      <c r="I240" s="180"/>
      <c r="L240" s="176"/>
      <c r="M240" s="181"/>
      <c r="T240" s="182"/>
      <c r="AT240" s="177" t="s">
        <v>1489</v>
      </c>
      <c r="AU240" s="177" t="s">
        <v>90</v>
      </c>
      <c r="AV240" s="13" t="s">
        <v>90</v>
      </c>
      <c r="AW240" s="13" t="s">
        <v>36</v>
      </c>
      <c r="AX240" s="13" t="s">
        <v>81</v>
      </c>
      <c r="AY240" s="177" t="s">
        <v>299</v>
      </c>
    </row>
    <row r="241" spans="2:65" s="13" customFormat="1">
      <c r="B241" s="176"/>
      <c r="D241" s="149" t="s">
        <v>1489</v>
      </c>
      <c r="E241" s="177" t="s">
        <v>1</v>
      </c>
      <c r="F241" s="178" t="s">
        <v>3713</v>
      </c>
      <c r="H241" s="179">
        <v>-134.56</v>
      </c>
      <c r="I241" s="180"/>
      <c r="L241" s="176"/>
      <c r="M241" s="181"/>
      <c r="T241" s="182"/>
      <c r="AT241" s="177" t="s">
        <v>1489</v>
      </c>
      <c r="AU241" s="177" t="s">
        <v>90</v>
      </c>
      <c r="AV241" s="13" t="s">
        <v>90</v>
      </c>
      <c r="AW241" s="13" t="s">
        <v>36</v>
      </c>
      <c r="AX241" s="13" t="s">
        <v>81</v>
      </c>
      <c r="AY241" s="177" t="s">
        <v>299</v>
      </c>
    </row>
    <row r="242" spans="2:65" s="13" customFormat="1">
      <c r="B242" s="176"/>
      <c r="D242" s="149" t="s">
        <v>1489</v>
      </c>
      <c r="E242" s="177" t="s">
        <v>1</v>
      </c>
      <c r="F242" s="178" t="s">
        <v>3632</v>
      </c>
      <c r="H242" s="179">
        <v>-2.8959999999999999</v>
      </c>
      <c r="I242" s="180"/>
      <c r="L242" s="176"/>
      <c r="M242" s="181"/>
      <c r="T242" s="182"/>
      <c r="AT242" s="177" t="s">
        <v>1489</v>
      </c>
      <c r="AU242" s="177" t="s">
        <v>90</v>
      </c>
      <c r="AV242" s="13" t="s">
        <v>90</v>
      </c>
      <c r="AW242" s="13" t="s">
        <v>36</v>
      </c>
      <c r="AX242" s="13" t="s">
        <v>81</v>
      </c>
      <c r="AY242" s="177" t="s">
        <v>299</v>
      </c>
    </row>
    <row r="243" spans="2:65" s="14" customFormat="1">
      <c r="B243" s="183"/>
      <c r="D243" s="149" t="s">
        <v>1489</v>
      </c>
      <c r="E243" s="184" t="s">
        <v>3627</v>
      </c>
      <c r="F243" s="185" t="s">
        <v>1496</v>
      </c>
      <c r="H243" s="186">
        <v>290.44499999999999</v>
      </c>
      <c r="I243" s="187"/>
      <c r="L243" s="183"/>
      <c r="M243" s="188"/>
      <c r="T243" s="189"/>
      <c r="AT243" s="184" t="s">
        <v>1489</v>
      </c>
      <c r="AU243" s="184" t="s">
        <v>90</v>
      </c>
      <c r="AV243" s="14" t="s">
        <v>318</v>
      </c>
      <c r="AW243" s="14" t="s">
        <v>36</v>
      </c>
      <c r="AX243" s="14" t="s">
        <v>88</v>
      </c>
      <c r="AY243" s="184" t="s">
        <v>299</v>
      </c>
    </row>
    <row r="244" spans="2:65" s="1" customFormat="1" ht="24.15" customHeight="1">
      <c r="B244" s="32"/>
      <c r="C244" s="158" t="s">
        <v>457</v>
      </c>
      <c r="D244" s="158" t="s">
        <v>340</v>
      </c>
      <c r="E244" s="159" t="s">
        <v>1665</v>
      </c>
      <c r="F244" s="160" t="s">
        <v>3714</v>
      </c>
      <c r="G244" s="161" t="s">
        <v>1520</v>
      </c>
      <c r="H244" s="162">
        <v>145.22300000000001</v>
      </c>
      <c r="I244" s="163"/>
      <c r="J244" s="164">
        <f>ROUND(I244*H244,2)</f>
        <v>0</v>
      </c>
      <c r="K244" s="160" t="s">
        <v>1</v>
      </c>
      <c r="L244" s="165"/>
      <c r="M244" s="166" t="s">
        <v>1</v>
      </c>
      <c r="N244" s="167" t="s">
        <v>46</v>
      </c>
      <c r="P244" s="145">
        <f>O244*H244</f>
        <v>0</v>
      </c>
      <c r="Q244" s="145">
        <v>0</v>
      </c>
      <c r="R244" s="145">
        <f>Q244*H244</f>
        <v>0</v>
      </c>
      <c r="S244" s="145">
        <v>0</v>
      </c>
      <c r="T244" s="146">
        <f>S244*H244</f>
        <v>0</v>
      </c>
      <c r="AR244" s="147" t="s">
        <v>337</v>
      </c>
      <c r="AT244" s="147" t="s">
        <v>340</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3715</v>
      </c>
    </row>
    <row r="245" spans="2:65" s="12" customFormat="1">
      <c r="B245" s="170"/>
      <c r="D245" s="149" t="s">
        <v>1489</v>
      </c>
      <c r="E245" s="171" t="s">
        <v>1</v>
      </c>
      <c r="F245" s="172" t="s">
        <v>3716</v>
      </c>
      <c r="H245" s="171" t="s">
        <v>1</v>
      </c>
      <c r="I245" s="173"/>
      <c r="L245" s="170"/>
      <c r="M245" s="174"/>
      <c r="T245" s="175"/>
      <c r="AT245" s="171" t="s">
        <v>1489</v>
      </c>
      <c r="AU245" s="171" t="s">
        <v>90</v>
      </c>
      <c r="AV245" s="12" t="s">
        <v>88</v>
      </c>
      <c r="AW245" s="12" t="s">
        <v>36</v>
      </c>
      <c r="AX245" s="12" t="s">
        <v>81</v>
      </c>
      <c r="AY245" s="171" t="s">
        <v>299</v>
      </c>
    </row>
    <row r="246" spans="2:65" s="13" customFormat="1">
      <c r="B246" s="176"/>
      <c r="D246" s="149" t="s">
        <v>1489</v>
      </c>
      <c r="E246" s="177" t="s">
        <v>1</v>
      </c>
      <c r="F246" s="178" t="s">
        <v>5125</v>
      </c>
      <c r="H246" s="179">
        <v>145.22300000000001</v>
      </c>
      <c r="I246" s="180"/>
      <c r="L246" s="176"/>
      <c r="M246" s="181"/>
      <c r="T246" s="182"/>
      <c r="AT246" s="177" t="s">
        <v>1489</v>
      </c>
      <c r="AU246" s="177" t="s">
        <v>90</v>
      </c>
      <c r="AV246" s="13" t="s">
        <v>90</v>
      </c>
      <c r="AW246" s="13" t="s">
        <v>36</v>
      </c>
      <c r="AX246" s="13" t="s">
        <v>81</v>
      </c>
      <c r="AY246" s="177" t="s">
        <v>299</v>
      </c>
    </row>
    <row r="247" spans="2:65" s="14" customFormat="1">
      <c r="B247" s="183"/>
      <c r="D247" s="149" t="s">
        <v>1489</v>
      </c>
      <c r="E247" s="184" t="s">
        <v>3629</v>
      </c>
      <c r="F247" s="185" t="s">
        <v>1496</v>
      </c>
      <c r="H247" s="186">
        <v>145.22300000000001</v>
      </c>
      <c r="I247" s="187"/>
      <c r="L247" s="183"/>
      <c r="M247" s="188"/>
      <c r="T247" s="189"/>
      <c r="AT247" s="184" t="s">
        <v>1489</v>
      </c>
      <c r="AU247" s="184" t="s">
        <v>90</v>
      </c>
      <c r="AV247" s="14" t="s">
        <v>318</v>
      </c>
      <c r="AW247" s="14" t="s">
        <v>36</v>
      </c>
      <c r="AX247" s="14" t="s">
        <v>88</v>
      </c>
      <c r="AY247" s="184" t="s">
        <v>299</v>
      </c>
    </row>
    <row r="248" spans="2:65" s="1" customFormat="1" ht="24.15" customHeight="1">
      <c r="B248" s="32"/>
      <c r="C248" s="136" t="s">
        <v>461</v>
      </c>
      <c r="D248" s="136" t="s">
        <v>302</v>
      </c>
      <c r="E248" s="137" t="s">
        <v>1670</v>
      </c>
      <c r="F248" s="138" t="s">
        <v>1671</v>
      </c>
      <c r="G248" s="139" t="s">
        <v>1520</v>
      </c>
      <c r="H248" s="140">
        <v>134.56</v>
      </c>
      <c r="I248" s="141"/>
      <c r="J248" s="142">
        <f>ROUND(I248*H248,2)</f>
        <v>0</v>
      </c>
      <c r="K248" s="138" t="s">
        <v>1487</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3719</v>
      </c>
    </row>
    <row r="249" spans="2:65" s="13" customFormat="1">
      <c r="B249" s="176"/>
      <c r="D249" s="149" t="s">
        <v>1489</v>
      </c>
      <c r="E249" s="177" t="s">
        <v>1</v>
      </c>
      <c r="F249" s="178" t="s">
        <v>5126</v>
      </c>
      <c r="H249" s="179">
        <v>137.45599999999999</v>
      </c>
      <c r="I249" s="180"/>
      <c r="L249" s="176"/>
      <c r="M249" s="181"/>
      <c r="T249" s="182"/>
      <c r="AT249" s="177" t="s">
        <v>1489</v>
      </c>
      <c r="AU249" s="177" t="s">
        <v>90</v>
      </c>
      <c r="AV249" s="13" t="s">
        <v>90</v>
      </c>
      <c r="AW249" s="13" t="s">
        <v>36</v>
      </c>
      <c r="AX249" s="13" t="s">
        <v>81</v>
      </c>
      <c r="AY249" s="177" t="s">
        <v>299</v>
      </c>
    </row>
    <row r="250" spans="2:65" s="13" customFormat="1">
      <c r="B250" s="176"/>
      <c r="D250" s="149" t="s">
        <v>1489</v>
      </c>
      <c r="E250" s="177" t="s">
        <v>3632</v>
      </c>
      <c r="F250" s="178" t="s">
        <v>5127</v>
      </c>
      <c r="H250" s="179">
        <v>-2.8959999999999999</v>
      </c>
      <c r="I250" s="180"/>
      <c r="L250" s="176"/>
      <c r="M250" s="181"/>
      <c r="T250" s="182"/>
      <c r="AT250" s="177" t="s">
        <v>1489</v>
      </c>
      <c r="AU250" s="177" t="s">
        <v>90</v>
      </c>
      <c r="AV250" s="13" t="s">
        <v>90</v>
      </c>
      <c r="AW250" s="13" t="s">
        <v>36</v>
      </c>
      <c r="AX250" s="13" t="s">
        <v>81</v>
      </c>
      <c r="AY250" s="177" t="s">
        <v>299</v>
      </c>
    </row>
    <row r="251" spans="2:65" s="14" customFormat="1">
      <c r="B251" s="183"/>
      <c r="D251" s="149" t="s">
        <v>1489</v>
      </c>
      <c r="E251" s="184" t="s">
        <v>3625</v>
      </c>
      <c r="F251" s="185" t="s">
        <v>1496</v>
      </c>
      <c r="H251" s="186">
        <v>134.56</v>
      </c>
      <c r="I251" s="187"/>
      <c r="L251" s="183"/>
      <c r="M251" s="188"/>
      <c r="T251" s="189"/>
      <c r="AT251" s="184" t="s">
        <v>1489</v>
      </c>
      <c r="AU251" s="184" t="s">
        <v>90</v>
      </c>
      <c r="AV251" s="14" t="s">
        <v>318</v>
      </c>
      <c r="AW251" s="14" t="s">
        <v>36</v>
      </c>
      <c r="AX251" s="14" t="s">
        <v>88</v>
      </c>
      <c r="AY251" s="184" t="s">
        <v>299</v>
      </c>
    </row>
    <row r="252" spans="2:65" s="1" customFormat="1" ht="16.5" customHeight="1">
      <c r="B252" s="32"/>
      <c r="C252" s="158" t="s">
        <v>465</v>
      </c>
      <c r="D252" s="158" t="s">
        <v>340</v>
      </c>
      <c r="E252" s="159" t="s">
        <v>3722</v>
      </c>
      <c r="F252" s="160" t="s">
        <v>3723</v>
      </c>
      <c r="G252" s="161" t="s">
        <v>1636</v>
      </c>
      <c r="H252" s="162">
        <v>269.12</v>
      </c>
      <c r="I252" s="163"/>
      <c r="J252" s="164">
        <f>ROUND(I252*H252,2)</f>
        <v>0</v>
      </c>
      <c r="K252" s="160" t="s">
        <v>1487</v>
      </c>
      <c r="L252" s="165"/>
      <c r="M252" s="166" t="s">
        <v>1</v>
      </c>
      <c r="N252" s="167" t="s">
        <v>46</v>
      </c>
      <c r="P252" s="145">
        <f>O252*H252</f>
        <v>0</v>
      </c>
      <c r="Q252" s="145">
        <v>0</v>
      </c>
      <c r="R252" s="145">
        <f>Q252*H252</f>
        <v>0</v>
      </c>
      <c r="S252" s="145">
        <v>0</v>
      </c>
      <c r="T252" s="146">
        <f>S252*H252</f>
        <v>0</v>
      </c>
      <c r="AR252" s="147" t="s">
        <v>337</v>
      </c>
      <c r="AT252" s="147" t="s">
        <v>340</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3724</v>
      </c>
    </row>
    <row r="253" spans="2:65" s="13" customFormat="1">
      <c r="B253" s="176"/>
      <c r="D253" s="149" t="s">
        <v>1489</v>
      </c>
      <c r="F253" s="178" t="s">
        <v>5128</v>
      </c>
      <c r="H253" s="179">
        <v>269.12</v>
      </c>
      <c r="I253" s="180"/>
      <c r="L253" s="176"/>
      <c r="M253" s="181"/>
      <c r="T253" s="182"/>
      <c r="AT253" s="177" t="s">
        <v>1489</v>
      </c>
      <c r="AU253" s="177" t="s">
        <v>90</v>
      </c>
      <c r="AV253" s="13" t="s">
        <v>90</v>
      </c>
      <c r="AW253" s="13" t="s">
        <v>4</v>
      </c>
      <c r="AX253" s="13" t="s">
        <v>88</v>
      </c>
      <c r="AY253" s="177" t="s">
        <v>299</v>
      </c>
    </row>
    <row r="254" spans="2:65" s="1" customFormat="1" ht="24.15" customHeight="1">
      <c r="B254" s="32"/>
      <c r="C254" s="136" t="s">
        <v>469</v>
      </c>
      <c r="D254" s="136" t="s">
        <v>302</v>
      </c>
      <c r="E254" s="137" t="s">
        <v>3726</v>
      </c>
      <c r="F254" s="138" t="s">
        <v>3727</v>
      </c>
      <c r="G254" s="139" t="s">
        <v>375</v>
      </c>
      <c r="H254" s="140">
        <v>67.052000000000007</v>
      </c>
      <c r="I254" s="141"/>
      <c r="J254" s="142">
        <f>ROUND(I254*H254,2)</f>
        <v>0</v>
      </c>
      <c r="K254" s="138" t="s">
        <v>1487</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3728</v>
      </c>
    </row>
    <row r="255" spans="2:65" s="13" customFormat="1">
      <c r="B255" s="176"/>
      <c r="D255" s="149" t="s">
        <v>1489</v>
      </c>
      <c r="E255" s="177" t="s">
        <v>1</v>
      </c>
      <c r="F255" s="178" t="s">
        <v>5129</v>
      </c>
      <c r="H255" s="179">
        <v>335.25799999999998</v>
      </c>
      <c r="I255" s="180"/>
      <c r="L255" s="176"/>
      <c r="M255" s="181"/>
      <c r="T255" s="182"/>
      <c r="AT255" s="177" t="s">
        <v>1489</v>
      </c>
      <c r="AU255" s="177" t="s">
        <v>90</v>
      </c>
      <c r="AV255" s="13" t="s">
        <v>90</v>
      </c>
      <c r="AW255" s="13" t="s">
        <v>36</v>
      </c>
      <c r="AX255" s="13" t="s">
        <v>88</v>
      </c>
      <c r="AY255" s="177" t="s">
        <v>299</v>
      </c>
    </row>
    <row r="256" spans="2:65" s="12" customFormat="1">
      <c r="B256" s="170"/>
      <c r="D256" s="149" t="s">
        <v>1489</v>
      </c>
      <c r="E256" s="171" t="s">
        <v>1</v>
      </c>
      <c r="F256" s="172" t="s">
        <v>3684</v>
      </c>
      <c r="H256" s="171" t="s">
        <v>1</v>
      </c>
      <c r="I256" s="173"/>
      <c r="L256" s="170"/>
      <c r="M256" s="174"/>
      <c r="T256" s="175"/>
      <c r="AT256" s="171" t="s">
        <v>1489</v>
      </c>
      <c r="AU256" s="171" t="s">
        <v>90</v>
      </c>
      <c r="AV256" s="12" t="s">
        <v>88</v>
      </c>
      <c r="AW256" s="12" t="s">
        <v>36</v>
      </c>
      <c r="AX256" s="12" t="s">
        <v>81</v>
      </c>
      <c r="AY256" s="171" t="s">
        <v>299</v>
      </c>
    </row>
    <row r="257" spans="2:65" s="13" customFormat="1">
      <c r="B257" s="176"/>
      <c r="D257" s="149" t="s">
        <v>1489</v>
      </c>
      <c r="F257" s="178" t="s">
        <v>5130</v>
      </c>
      <c r="H257" s="179">
        <v>67.052000000000007</v>
      </c>
      <c r="I257" s="180"/>
      <c r="L257" s="176"/>
      <c r="M257" s="181"/>
      <c r="T257" s="182"/>
      <c r="AT257" s="177" t="s">
        <v>1489</v>
      </c>
      <c r="AU257" s="177" t="s">
        <v>90</v>
      </c>
      <c r="AV257" s="13" t="s">
        <v>90</v>
      </c>
      <c r="AW257" s="13" t="s">
        <v>4</v>
      </c>
      <c r="AX257" s="13" t="s">
        <v>88</v>
      </c>
      <c r="AY257" s="177" t="s">
        <v>299</v>
      </c>
    </row>
    <row r="258" spans="2:65" s="1" customFormat="1" ht="24.15" customHeight="1">
      <c r="B258" s="32"/>
      <c r="C258" s="136" t="s">
        <v>475</v>
      </c>
      <c r="D258" s="136" t="s">
        <v>302</v>
      </c>
      <c r="E258" s="137" t="s">
        <v>3731</v>
      </c>
      <c r="F258" s="138" t="s">
        <v>3732</v>
      </c>
      <c r="G258" s="139" t="s">
        <v>375</v>
      </c>
      <c r="H258" s="140">
        <v>167.62899999999999</v>
      </c>
      <c r="I258" s="141"/>
      <c r="J258" s="142">
        <f>ROUND(I258*H258,2)</f>
        <v>0</v>
      </c>
      <c r="K258" s="138" t="s">
        <v>1487</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3733</v>
      </c>
    </row>
    <row r="259" spans="2:65" s="13" customFormat="1">
      <c r="B259" s="176"/>
      <c r="D259" s="149" t="s">
        <v>1489</v>
      </c>
      <c r="F259" s="178" t="s">
        <v>5131</v>
      </c>
      <c r="H259" s="179">
        <v>167.62899999999999</v>
      </c>
      <c r="I259" s="180"/>
      <c r="L259" s="176"/>
      <c r="M259" s="181"/>
      <c r="T259" s="182"/>
      <c r="AT259" s="177" t="s">
        <v>1489</v>
      </c>
      <c r="AU259" s="177" t="s">
        <v>90</v>
      </c>
      <c r="AV259" s="13" t="s">
        <v>90</v>
      </c>
      <c r="AW259" s="13" t="s">
        <v>4</v>
      </c>
      <c r="AX259" s="13" t="s">
        <v>88</v>
      </c>
      <c r="AY259" s="177" t="s">
        <v>299</v>
      </c>
    </row>
    <row r="260" spans="2:65" s="1" customFormat="1" ht="24.15" customHeight="1">
      <c r="B260" s="32"/>
      <c r="C260" s="136" t="s">
        <v>482</v>
      </c>
      <c r="D260" s="136" t="s">
        <v>302</v>
      </c>
      <c r="E260" s="137" t="s">
        <v>3735</v>
      </c>
      <c r="F260" s="138" t="s">
        <v>3736</v>
      </c>
      <c r="G260" s="139" t="s">
        <v>375</v>
      </c>
      <c r="H260" s="140">
        <v>100.577</v>
      </c>
      <c r="I260" s="141"/>
      <c r="J260" s="142">
        <f>ROUND(I260*H260,2)</f>
        <v>0</v>
      </c>
      <c r="K260" s="138" t="s">
        <v>1487</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3737</v>
      </c>
    </row>
    <row r="261" spans="2:65" s="13" customFormat="1">
      <c r="B261" s="176"/>
      <c r="D261" s="149" t="s">
        <v>1489</v>
      </c>
      <c r="F261" s="178" t="s">
        <v>5132</v>
      </c>
      <c r="H261" s="179">
        <v>100.577</v>
      </c>
      <c r="I261" s="180"/>
      <c r="L261" s="176"/>
      <c r="M261" s="181"/>
      <c r="T261" s="182"/>
      <c r="AT261" s="177" t="s">
        <v>1489</v>
      </c>
      <c r="AU261" s="177" t="s">
        <v>90</v>
      </c>
      <c r="AV261" s="13" t="s">
        <v>90</v>
      </c>
      <c r="AW261" s="13" t="s">
        <v>4</v>
      </c>
      <c r="AX261" s="13" t="s">
        <v>88</v>
      </c>
      <c r="AY261" s="177" t="s">
        <v>299</v>
      </c>
    </row>
    <row r="262" spans="2:65" s="11" customFormat="1" ht="22.95" customHeight="1">
      <c r="B262" s="124"/>
      <c r="D262" s="125" t="s">
        <v>80</v>
      </c>
      <c r="E262" s="134" t="s">
        <v>90</v>
      </c>
      <c r="F262" s="134" t="s">
        <v>1693</v>
      </c>
      <c r="I262" s="127"/>
      <c r="J262" s="135">
        <f>BK262</f>
        <v>0</v>
      </c>
      <c r="L262" s="124"/>
      <c r="M262" s="129"/>
      <c r="P262" s="130">
        <f>SUM(P263:P266)</f>
        <v>0</v>
      </c>
      <c r="R262" s="130">
        <f>SUM(R263:R266)</f>
        <v>0</v>
      </c>
      <c r="T262" s="131">
        <f>SUM(T263:T266)</f>
        <v>0</v>
      </c>
      <c r="AR262" s="125" t="s">
        <v>88</v>
      </c>
      <c r="AT262" s="132" t="s">
        <v>80</v>
      </c>
      <c r="AU262" s="132" t="s">
        <v>88</v>
      </c>
      <c r="AY262" s="125" t="s">
        <v>299</v>
      </c>
      <c r="BK262" s="133">
        <f>SUM(BK263:BK266)</f>
        <v>0</v>
      </c>
    </row>
    <row r="263" spans="2:65" s="1" customFormat="1" ht="37.950000000000003" customHeight="1">
      <c r="B263" s="32"/>
      <c r="C263" s="136" t="s">
        <v>618</v>
      </c>
      <c r="D263" s="136" t="s">
        <v>302</v>
      </c>
      <c r="E263" s="137" t="s">
        <v>3739</v>
      </c>
      <c r="F263" s="138" t="s">
        <v>3740</v>
      </c>
      <c r="G263" s="139" t="s">
        <v>647</v>
      </c>
      <c r="H263" s="140">
        <v>89</v>
      </c>
      <c r="I263" s="141"/>
      <c r="J263" s="142">
        <f>ROUND(I263*H263,2)</f>
        <v>0</v>
      </c>
      <c r="K263" s="138" t="s">
        <v>1487</v>
      </c>
      <c r="L263" s="32"/>
      <c r="M263" s="143" t="s">
        <v>1</v>
      </c>
      <c r="N263" s="144" t="s">
        <v>46</v>
      </c>
      <c r="P263" s="145">
        <f>O263*H263</f>
        <v>0</v>
      </c>
      <c r="Q263" s="145">
        <v>0</v>
      </c>
      <c r="R263" s="145">
        <f>Q263*H263</f>
        <v>0</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3741</v>
      </c>
    </row>
    <row r="264" spans="2:65" s="13" customFormat="1">
      <c r="B264" s="176"/>
      <c r="D264" s="149" t="s">
        <v>1489</v>
      </c>
      <c r="E264" s="177" t="s">
        <v>1</v>
      </c>
      <c r="F264" s="178" t="s">
        <v>5133</v>
      </c>
      <c r="H264" s="179">
        <v>31</v>
      </c>
      <c r="I264" s="180"/>
      <c r="L264" s="176"/>
      <c r="M264" s="181"/>
      <c r="T264" s="182"/>
      <c r="AT264" s="177" t="s">
        <v>1489</v>
      </c>
      <c r="AU264" s="177" t="s">
        <v>90</v>
      </c>
      <c r="AV264" s="13" t="s">
        <v>90</v>
      </c>
      <c r="AW264" s="13" t="s">
        <v>36</v>
      </c>
      <c r="AX264" s="13" t="s">
        <v>81</v>
      </c>
      <c r="AY264" s="177" t="s">
        <v>299</v>
      </c>
    </row>
    <row r="265" spans="2:65" s="13" customFormat="1">
      <c r="B265" s="176"/>
      <c r="D265" s="149" t="s">
        <v>1489</v>
      </c>
      <c r="E265" s="177" t="s">
        <v>1</v>
      </c>
      <c r="F265" s="178" t="s">
        <v>5134</v>
      </c>
      <c r="H265" s="179">
        <v>58</v>
      </c>
      <c r="I265" s="180"/>
      <c r="L265" s="176"/>
      <c r="M265" s="181"/>
      <c r="T265" s="182"/>
      <c r="AT265" s="177" t="s">
        <v>1489</v>
      </c>
      <c r="AU265" s="177" t="s">
        <v>90</v>
      </c>
      <c r="AV265" s="13" t="s">
        <v>90</v>
      </c>
      <c r="AW265" s="13" t="s">
        <v>36</v>
      </c>
      <c r="AX265" s="13" t="s">
        <v>81</v>
      </c>
      <c r="AY265" s="177" t="s">
        <v>299</v>
      </c>
    </row>
    <row r="266" spans="2:65" s="14" customFormat="1">
      <c r="B266" s="183"/>
      <c r="D266" s="149" t="s">
        <v>1489</v>
      </c>
      <c r="E266" s="184" t="s">
        <v>1</v>
      </c>
      <c r="F266" s="185" t="s">
        <v>1496</v>
      </c>
      <c r="H266" s="186">
        <v>89</v>
      </c>
      <c r="I266" s="187"/>
      <c r="L266" s="183"/>
      <c r="M266" s="188"/>
      <c r="T266" s="189"/>
      <c r="AT266" s="184" t="s">
        <v>1489</v>
      </c>
      <c r="AU266" s="184" t="s">
        <v>90</v>
      </c>
      <c r="AV266" s="14" t="s">
        <v>318</v>
      </c>
      <c r="AW266" s="14" t="s">
        <v>36</v>
      </c>
      <c r="AX266" s="14" t="s">
        <v>88</v>
      </c>
      <c r="AY266" s="184" t="s">
        <v>299</v>
      </c>
    </row>
    <row r="267" spans="2:65" s="11" customFormat="1" ht="22.95" customHeight="1">
      <c r="B267" s="124"/>
      <c r="D267" s="125" t="s">
        <v>80</v>
      </c>
      <c r="E267" s="134" t="s">
        <v>318</v>
      </c>
      <c r="F267" s="134" t="s">
        <v>1702</v>
      </c>
      <c r="I267" s="127"/>
      <c r="J267" s="135">
        <f>BK267</f>
        <v>0</v>
      </c>
      <c r="L267" s="124"/>
      <c r="M267" s="129"/>
      <c r="P267" s="130">
        <f>SUM(P268:P273)</f>
        <v>0</v>
      </c>
      <c r="R267" s="130">
        <f>SUM(R268:R273)</f>
        <v>0</v>
      </c>
      <c r="T267" s="131">
        <f>SUM(T268:T273)</f>
        <v>0</v>
      </c>
      <c r="AR267" s="125" t="s">
        <v>88</v>
      </c>
      <c r="AT267" s="132" t="s">
        <v>80</v>
      </c>
      <c r="AU267" s="132" t="s">
        <v>88</v>
      </c>
      <c r="AY267" s="125" t="s">
        <v>299</v>
      </c>
      <c r="BK267" s="133">
        <f>SUM(BK268:BK273)</f>
        <v>0</v>
      </c>
    </row>
    <row r="268" spans="2:65" s="1" customFormat="1" ht="16.5" customHeight="1">
      <c r="B268" s="32"/>
      <c r="C268" s="136" t="s">
        <v>622</v>
      </c>
      <c r="D268" s="136" t="s">
        <v>302</v>
      </c>
      <c r="E268" s="137" t="s">
        <v>1703</v>
      </c>
      <c r="F268" s="138" t="s">
        <v>1704</v>
      </c>
      <c r="G268" s="139" t="s">
        <v>1520</v>
      </c>
      <c r="H268" s="140">
        <v>45.393999999999998</v>
      </c>
      <c r="I268" s="141"/>
      <c r="J268" s="142">
        <f>ROUND(I268*H268,2)</f>
        <v>0</v>
      </c>
      <c r="K268" s="138" t="s">
        <v>1487</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3743</v>
      </c>
    </row>
    <row r="269" spans="2:65" s="13" customFormat="1">
      <c r="B269" s="176"/>
      <c r="D269" s="149" t="s">
        <v>1489</v>
      </c>
      <c r="E269" s="177" t="s">
        <v>1</v>
      </c>
      <c r="F269" s="178" t="s">
        <v>5135</v>
      </c>
      <c r="H269" s="179">
        <v>3.41</v>
      </c>
      <c r="I269" s="180"/>
      <c r="L269" s="176"/>
      <c r="M269" s="181"/>
      <c r="T269" s="182"/>
      <c r="AT269" s="177" t="s">
        <v>1489</v>
      </c>
      <c r="AU269" s="177" t="s">
        <v>90</v>
      </c>
      <c r="AV269" s="13" t="s">
        <v>90</v>
      </c>
      <c r="AW269" s="13" t="s">
        <v>36</v>
      </c>
      <c r="AX269" s="13" t="s">
        <v>81</v>
      </c>
      <c r="AY269" s="177" t="s">
        <v>299</v>
      </c>
    </row>
    <row r="270" spans="2:65" s="13" customFormat="1">
      <c r="B270" s="176"/>
      <c r="D270" s="149" t="s">
        <v>1489</v>
      </c>
      <c r="E270" s="177" t="s">
        <v>1</v>
      </c>
      <c r="F270" s="178" t="s">
        <v>5136</v>
      </c>
      <c r="H270" s="179">
        <v>33.99</v>
      </c>
      <c r="I270" s="180"/>
      <c r="L270" s="176"/>
      <c r="M270" s="181"/>
      <c r="T270" s="182"/>
      <c r="AT270" s="177" t="s">
        <v>1489</v>
      </c>
      <c r="AU270" s="177" t="s">
        <v>90</v>
      </c>
      <c r="AV270" s="13" t="s">
        <v>90</v>
      </c>
      <c r="AW270" s="13" t="s">
        <v>36</v>
      </c>
      <c r="AX270" s="13" t="s">
        <v>81</v>
      </c>
      <c r="AY270" s="177" t="s">
        <v>299</v>
      </c>
    </row>
    <row r="271" spans="2:65" s="13" customFormat="1">
      <c r="B271" s="176"/>
      <c r="D271" s="149" t="s">
        <v>1489</v>
      </c>
      <c r="E271" s="177" t="s">
        <v>1</v>
      </c>
      <c r="F271" s="178" t="s">
        <v>5137</v>
      </c>
      <c r="H271" s="179">
        <v>6.38</v>
      </c>
      <c r="I271" s="180"/>
      <c r="L271" s="176"/>
      <c r="M271" s="181"/>
      <c r="T271" s="182"/>
      <c r="AT271" s="177" t="s">
        <v>1489</v>
      </c>
      <c r="AU271" s="177" t="s">
        <v>90</v>
      </c>
      <c r="AV271" s="13" t="s">
        <v>90</v>
      </c>
      <c r="AW271" s="13" t="s">
        <v>36</v>
      </c>
      <c r="AX271" s="13" t="s">
        <v>81</v>
      </c>
      <c r="AY271" s="177" t="s">
        <v>299</v>
      </c>
    </row>
    <row r="272" spans="2:65" s="13" customFormat="1">
      <c r="B272" s="176"/>
      <c r="D272" s="149" t="s">
        <v>1489</v>
      </c>
      <c r="E272" s="177" t="s">
        <v>1</v>
      </c>
      <c r="F272" s="178" t="s">
        <v>5138</v>
      </c>
      <c r="H272" s="179">
        <v>1.6140000000000001</v>
      </c>
      <c r="I272" s="180"/>
      <c r="L272" s="176"/>
      <c r="M272" s="181"/>
      <c r="T272" s="182"/>
      <c r="AT272" s="177" t="s">
        <v>1489</v>
      </c>
      <c r="AU272" s="177" t="s">
        <v>90</v>
      </c>
      <c r="AV272" s="13" t="s">
        <v>90</v>
      </c>
      <c r="AW272" s="13" t="s">
        <v>36</v>
      </c>
      <c r="AX272" s="13" t="s">
        <v>81</v>
      </c>
      <c r="AY272" s="177" t="s">
        <v>299</v>
      </c>
    </row>
    <row r="273" spans="2:65" s="14" customFormat="1">
      <c r="B273" s="183"/>
      <c r="D273" s="149" t="s">
        <v>1489</v>
      </c>
      <c r="E273" s="184" t="s">
        <v>3623</v>
      </c>
      <c r="F273" s="185" t="s">
        <v>1496</v>
      </c>
      <c r="H273" s="186">
        <v>45.393999999999998</v>
      </c>
      <c r="I273" s="187"/>
      <c r="L273" s="183"/>
      <c r="M273" s="188"/>
      <c r="T273" s="189"/>
      <c r="AT273" s="184" t="s">
        <v>1489</v>
      </c>
      <c r="AU273" s="184" t="s">
        <v>90</v>
      </c>
      <c r="AV273" s="14" t="s">
        <v>318</v>
      </c>
      <c r="AW273" s="14" t="s">
        <v>36</v>
      </c>
      <c r="AX273" s="14" t="s">
        <v>88</v>
      </c>
      <c r="AY273" s="184" t="s">
        <v>299</v>
      </c>
    </row>
    <row r="274" spans="2:65" s="11" customFormat="1" ht="22.95" customHeight="1">
      <c r="B274" s="124"/>
      <c r="D274" s="125" t="s">
        <v>80</v>
      </c>
      <c r="E274" s="134" t="s">
        <v>323</v>
      </c>
      <c r="F274" s="134" t="s">
        <v>2121</v>
      </c>
      <c r="I274" s="127"/>
      <c r="J274" s="135">
        <f>BK274</f>
        <v>0</v>
      </c>
      <c r="L274" s="124"/>
      <c r="M274" s="129"/>
      <c r="P274" s="130">
        <f>SUM(P275:P277)</f>
        <v>0</v>
      </c>
      <c r="R274" s="130">
        <f>SUM(R275:R277)</f>
        <v>0</v>
      </c>
      <c r="T274" s="131">
        <f>SUM(T275:T277)</f>
        <v>0</v>
      </c>
      <c r="AR274" s="125" t="s">
        <v>88</v>
      </c>
      <c r="AT274" s="132" t="s">
        <v>80</v>
      </c>
      <c r="AU274" s="132" t="s">
        <v>88</v>
      </c>
      <c r="AY274" s="125" t="s">
        <v>299</v>
      </c>
      <c r="BK274" s="133">
        <f>SUM(BK275:BK277)</f>
        <v>0</v>
      </c>
    </row>
    <row r="275" spans="2:65" s="1" customFormat="1" ht="24.15" customHeight="1">
      <c r="B275" s="32"/>
      <c r="C275" s="136" t="s">
        <v>626</v>
      </c>
      <c r="D275" s="136" t="s">
        <v>302</v>
      </c>
      <c r="E275" s="137" t="s">
        <v>5139</v>
      </c>
      <c r="F275" s="138" t="s">
        <v>5140</v>
      </c>
      <c r="G275" s="139" t="s">
        <v>375</v>
      </c>
      <c r="H275" s="140">
        <v>0</v>
      </c>
      <c r="I275" s="141"/>
      <c r="J275" s="142">
        <f>ROUND(I275*H275,2)</f>
        <v>0</v>
      </c>
      <c r="K275" s="138" t="s">
        <v>1487</v>
      </c>
      <c r="L275" s="32"/>
      <c r="M275" s="143" t="s">
        <v>1</v>
      </c>
      <c r="N275" s="144" t="s">
        <v>46</v>
      </c>
      <c r="P275" s="145">
        <f>O275*H275</f>
        <v>0</v>
      </c>
      <c r="Q275" s="145">
        <v>0.19536000000000001</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5141</v>
      </c>
    </row>
    <row r="276" spans="2:65" s="1" customFormat="1" ht="16.5" customHeight="1">
      <c r="B276" s="32"/>
      <c r="C276" s="158" t="s">
        <v>630</v>
      </c>
      <c r="D276" s="158" t="s">
        <v>340</v>
      </c>
      <c r="E276" s="159" t="s">
        <v>2127</v>
      </c>
      <c r="F276" s="160" t="s">
        <v>2128</v>
      </c>
      <c r="G276" s="161" t="s">
        <v>375</v>
      </c>
      <c r="H276" s="162">
        <v>0</v>
      </c>
      <c r="I276" s="163"/>
      <c r="J276" s="164">
        <f>ROUND(I276*H276,2)</f>
        <v>0</v>
      </c>
      <c r="K276" s="160" t="s">
        <v>1487</v>
      </c>
      <c r="L276" s="165"/>
      <c r="M276" s="166" t="s">
        <v>1</v>
      </c>
      <c r="N276" s="167" t="s">
        <v>46</v>
      </c>
      <c r="P276" s="145">
        <f>O276*H276</f>
        <v>0</v>
      </c>
      <c r="Q276" s="145">
        <v>0.41699999999999998</v>
      </c>
      <c r="R276" s="145">
        <f>Q276*H276</f>
        <v>0</v>
      </c>
      <c r="S276" s="145">
        <v>0</v>
      </c>
      <c r="T276" s="146">
        <f>S276*H276</f>
        <v>0</v>
      </c>
      <c r="AR276" s="147" t="s">
        <v>337</v>
      </c>
      <c r="AT276" s="147" t="s">
        <v>340</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5142</v>
      </c>
    </row>
    <row r="277" spans="2:65" s="13" customFormat="1">
      <c r="B277" s="176"/>
      <c r="D277" s="149" t="s">
        <v>1489</v>
      </c>
      <c r="F277" s="178" t="s">
        <v>5143</v>
      </c>
      <c r="H277" s="179">
        <v>0</v>
      </c>
      <c r="I277" s="180"/>
      <c r="L277" s="176"/>
      <c r="M277" s="181"/>
      <c r="T277" s="182"/>
      <c r="AT277" s="177" t="s">
        <v>1489</v>
      </c>
      <c r="AU277" s="177" t="s">
        <v>90</v>
      </c>
      <c r="AV277" s="13" t="s">
        <v>90</v>
      </c>
      <c r="AW277" s="13" t="s">
        <v>4</v>
      </c>
      <c r="AX277" s="13" t="s">
        <v>88</v>
      </c>
      <c r="AY277" s="177" t="s">
        <v>299</v>
      </c>
    </row>
    <row r="278" spans="2:65" s="11" customFormat="1" ht="22.95" customHeight="1">
      <c r="B278" s="124"/>
      <c r="D278" s="125" t="s">
        <v>80</v>
      </c>
      <c r="E278" s="134" t="s">
        <v>337</v>
      </c>
      <c r="F278" s="134" t="s">
        <v>2607</v>
      </c>
      <c r="I278" s="127"/>
      <c r="J278" s="135">
        <f>BK278</f>
        <v>0</v>
      </c>
      <c r="L278" s="124"/>
      <c r="M278" s="129"/>
      <c r="P278" s="130">
        <f>SUM(P279:P319)</f>
        <v>0</v>
      </c>
      <c r="R278" s="130">
        <f>SUM(R279:R319)</f>
        <v>2.23932216</v>
      </c>
      <c r="T278" s="131">
        <f>SUM(T279:T319)</f>
        <v>0</v>
      </c>
      <c r="AR278" s="125" t="s">
        <v>88</v>
      </c>
      <c r="AT278" s="132" t="s">
        <v>80</v>
      </c>
      <c r="AU278" s="132" t="s">
        <v>88</v>
      </c>
      <c r="AY278" s="125" t="s">
        <v>299</v>
      </c>
      <c r="BK278" s="133">
        <f>SUM(BK279:BK319)</f>
        <v>0</v>
      </c>
    </row>
    <row r="279" spans="2:65" s="1" customFormat="1" ht="24.15" customHeight="1">
      <c r="B279" s="32"/>
      <c r="C279" s="136" t="s">
        <v>634</v>
      </c>
      <c r="D279" s="136" t="s">
        <v>302</v>
      </c>
      <c r="E279" s="137" t="s">
        <v>4091</v>
      </c>
      <c r="F279" s="138" t="s">
        <v>4092</v>
      </c>
      <c r="G279" s="139" t="s">
        <v>598</v>
      </c>
      <c r="H279" s="140">
        <v>1</v>
      </c>
      <c r="I279" s="141"/>
      <c r="J279" s="142">
        <f t="shared" ref="J279:J285" si="0">ROUND(I279*H279,2)</f>
        <v>0</v>
      </c>
      <c r="K279" s="138" t="s">
        <v>1487</v>
      </c>
      <c r="L279" s="32"/>
      <c r="M279" s="143" t="s">
        <v>1</v>
      </c>
      <c r="N279" s="144" t="s">
        <v>46</v>
      </c>
      <c r="P279" s="145">
        <f t="shared" ref="P279:P285" si="1">O279*H279</f>
        <v>0</v>
      </c>
      <c r="Q279" s="145">
        <v>1.67E-3</v>
      </c>
      <c r="R279" s="145">
        <f t="shared" ref="R279:R285" si="2">Q279*H279</f>
        <v>1.67E-3</v>
      </c>
      <c r="S279" s="145">
        <v>0</v>
      </c>
      <c r="T279" s="146">
        <f t="shared" ref="T279:T285" si="3">S279*H279</f>
        <v>0</v>
      </c>
      <c r="AR279" s="147" t="s">
        <v>318</v>
      </c>
      <c r="AT279" s="147" t="s">
        <v>302</v>
      </c>
      <c r="AU279" s="147" t="s">
        <v>90</v>
      </c>
      <c r="AY279" s="17" t="s">
        <v>299</v>
      </c>
      <c r="BE279" s="148">
        <f t="shared" ref="BE279:BE285" si="4">IF(N279="základní",J279,0)</f>
        <v>0</v>
      </c>
      <c r="BF279" s="148">
        <f t="shared" ref="BF279:BF285" si="5">IF(N279="snížená",J279,0)</f>
        <v>0</v>
      </c>
      <c r="BG279" s="148">
        <f t="shared" ref="BG279:BG285" si="6">IF(N279="zákl. přenesená",J279,0)</f>
        <v>0</v>
      </c>
      <c r="BH279" s="148">
        <f t="shared" ref="BH279:BH285" si="7">IF(N279="sníž. přenesená",J279,0)</f>
        <v>0</v>
      </c>
      <c r="BI279" s="148">
        <f t="shared" ref="BI279:BI285" si="8">IF(N279="nulová",J279,0)</f>
        <v>0</v>
      </c>
      <c r="BJ279" s="17" t="s">
        <v>88</v>
      </c>
      <c r="BK279" s="148">
        <f t="shared" ref="BK279:BK285" si="9">ROUND(I279*H279,2)</f>
        <v>0</v>
      </c>
      <c r="BL279" s="17" t="s">
        <v>318</v>
      </c>
      <c r="BM279" s="147" t="s">
        <v>5144</v>
      </c>
    </row>
    <row r="280" spans="2:65" s="1" customFormat="1" ht="24.15" customHeight="1">
      <c r="B280" s="32"/>
      <c r="C280" s="158" t="s">
        <v>638</v>
      </c>
      <c r="D280" s="158" t="s">
        <v>340</v>
      </c>
      <c r="E280" s="159" t="s">
        <v>5145</v>
      </c>
      <c r="F280" s="160" t="s">
        <v>5146</v>
      </c>
      <c r="G280" s="161" t="s">
        <v>598</v>
      </c>
      <c r="H280" s="162">
        <v>1</v>
      </c>
      <c r="I280" s="163"/>
      <c r="J280" s="164">
        <f t="shared" si="0"/>
        <v>0</v>
      </c>
      <c r="K280" s="160" t="s">
        <v>1487</v>
      </c>
      <c r="L280" s="165"/>
      <c r="M280" s="166" t="s">
        <v>1</v>
      </c>
      <c r="N280" s="167" t="s">
        <v>46</v>
      </c>
      <c r="P280" s="145">
        <f t="shared" si="1"/>
        <v>0</v>
      </c>
      <c r="Q280" s="145">
        <v>1.6E-2</v>
      </c>
      <c r="R280" s="145">
        <f t="shared" si="2"/>
        <v>1.6E-2</v>
      </c>
      <c r="S280" s="145">
        <v>0</v>
      </c>
      <c r="T280" s="146">
        <f t="shared" si="3"/>
        <v>0</v>
      </c>
      <c r="AR280" s="147" t="s">
        <v>337</v>
      </c>
      <c r="AT280" s="147" t="s">
        <v>340</v>
      </c>
      <c r="AU280" s="147" t="s">
        <v>90</v>
      </c>
      <c r="AY280" s="17" t="s">
        <v>299</v>
      </c>
      <c r="BE280" s="148">
        <f t="shared" si="4"/>
        <v>0</v>
      </c>
      <c r="BF280" s="148">
        <f t="shared" si="5"/>
        <v>0</v>
      </c>
      <c r="BG280" s="148">
        <f t="shared" si="6"/>
        <v>0</v>
      </c>
      <c r="BH280" s="148">
        <f t="shared" si="7"/>
        <v>0</v>
      </c>
      <c r="BI280" s="148">
        <f t="shared" si="8"/>
        <v>0</v>
      </c>
      <c r="BJ280" s="17" t="s">
        <v>88</v>
      </c>
      <c r="BK280" s="148">
        <f t="shared" si="9"/>
        <v>0</v>
      </c>
      <c r="BL280" s="17" t="s">
        <v>318</v>
      </c>
      <c r="BM280" s="147" t="s">
        <v>5147</v>
      </c>
    </row>
    <row r="281" spans="2:65" s="1" customFormat="1" ht="24.15" customHeight="1">
      <c r="B281" s="32"/>
      <c r="C281" s="136" t="s">
        <v>644</v>
      </c>
      <c r="D281" s="136" t="s">
        <v>302</v>
      </c>
      <c r="E281" s="137" t="s">
        <v>4114</v>
      </c>
      <c r="F281" s="138" t="s">
        <v>4115</v>
      </c>
      <c r="G281" s="139" t="s">
        <v>598</v>
      </c>
      <c r="H281" s="140">
        <v>7</v>
      </c>
      <c r="I281" s="141"/>
      <c r="J281" s="142">
        <f t="shared" si="0"/>
        <v>0</v>
      </c>
      <c r="K281" s="138" t="s">
        <v>1487</v>
      </c>
      <c r="L281" s="32"/>
      <c r="M281" s="143" t="s">
        <v>1</v>
      </c>
      <c r="N281" s="144" t="s">
        <v>46</v>
      </c>
      <c r="P281" s="145">
        <f t="shared" si="1"/>
        <v>0</v>
      </c>
      <c r="Q281" s="145">
        <v>1.7099999999999999E-3</v>
      </c>
      <c r="R281" s="145">
        <f t="shared" si="2"/>
        <v>1.197E-2</v>
      </c>
      <c r="S281" s="145">
        <v>0</v>
      </c>
      <c r="T281" s="146">
        <f t="shared" si="3"/>
        <v>0</v>
      </c>
      <c r="AR281" s="147" t="s">
        <v>318</v>
      </c>
      <c r="AT281" s="147" t="s">
        <v>302</v>
      </c>
      <c r="AU281" s="147" t="s">
        <v>90</v>
      </c>
      <c r="AY281" s="17" t="s">
        <v>299</v>
      </c>
      <c r="BE281" s="148">
        <f t="shared" si="4"/>
        <v>0</v>
      </c>
      <c r="BF281" s="148">
        <f t="shared" si="5"/>
        <v>0</v>
      </c>
      <c r="BG281" s="148">
        <f t="shared" si="6"/>
        <v>0</v>
      </c>
      <c r="BH281" s="148">
        <f t="shared" si="7"/>
        <v>0</v>
      </c>
      <c r="BI281" s="148">
        <f t="shared" si="8"/>
        <v>0</v>
      </c>
      <c r="BJ281" s="17" t="s">
        <v>88</v>
      </c>
      <c r="BK281" s="148">
        <f t="shared" si="9"/>
        <v>0</v>
      </c>
      <c r="BL281" s="17" t="s">
        <v>318</v>
      </c>
      <c r="BM281" s="147" t="s">
        <v>5148</v>
      </c>
    </row>
    <row r="282" spans="2:65" s="1" customFormat="1" ht="33" customHeight="1">
      <c r="B282" s="32"/>
      <c r="C282" s="158" t="s">
        <v>649</v>
      </c>
      <c r="D282" s="158" t="s">
        <v>340</v>
      </c>
      <c r="E282" s="159" t="s">
        <v>4118</v>
      </c>
      <c r="F282" s="160" t="s">
        <v>5149</v>
      </c>
      <c r="G282" s="161" t="s">
        <v>598</v>
      </c>
      <c r="H282" s="162">
        <v>4</v>
      </c>
      <c r="I282" s="163"/>
      <c r="J282" s="164">
        <f t="shared" si="0"/>
        <v>0</v>
      </c>
      <c r="K282" s="160" t="s">
        <v>1487</v>
      </c>
      <c r="L282" s="165"/>
      <c r="M282" s="166" t="s">
        <v>1</v>
      </c>
      <c r="N282" s="167" t="s">
        <v>46</v>
      </c>
      <c r="P282" s="145">
        <f t="shared" si="1"/>
        <v>0</v>
      </c>
      <c r="Q282" s="145">
        <v>1.78E-2</v>
      </c>
      <c r="R282" s="145">
        <f t="shared" si="2"/>
        <v>7.1199999999999999E-2</v>
      </c>
      <c r="S282" s="145">
        <v>0</v>
      </c>
      <c r="T282" s="146">
        <f t="shared" si="3"/>
        <v>0</v>
      </c>
      <c r="AR282" s="147" t="s">
        <v>337</v>
      </c>
      <c r="AT282" s="147" t="s">
        <v>340</v>
      </c>
      <c r="AU282" s="147" t="s">
        <v>90</v>
      </c>
      <c r="AY282" s="17" t="s">
        <v>299</v>
      </c>
      <c r="BE282" s="148">
        <f t="shared" si="4"/>
        <v>0</v>
      </c>
      <c r="BF282" s="148">
        <f t="shared" si="5"/>
        <v>0</v>
      </c>
      <c r="BG282" s="148">
        <f t="shared" si="6"/>
        <v>0</v>
      </c>
      <c r="BH282" s="148">
        <f t="shared" si="7"/>
        <v>0</v>
      </c>
      <c r="BI282" s="148">
        <f t="shared" si="8"/>
        <v>0</v>
      </c>
      <c r="BJ282" s="17" t="s">
        <v>88</v>
      </c>
      <c r="BK282" s="148">
        <f t="shared" si="9"/>
        <v>0</v>
      </c>
      <c r="BL282" s="17" t="s">
        <v>318</v>
      </c>
      <c r="BM282" s="147" t="s">
        <v>5150</v>
      </c>
    </row>
    <row r="283" spans="2:65" s="1" customFormat="1" ht="24.15" customHeight="1">
      <c r="B283" s="32"/>
      <c r="C283" s="158" t="s">
        <v>653</v>
      </c>
      <c r="D283" s="158" t="s">
        <v>340</v>
      </c>
      <c r="E283" s="159" t="s">
        <v>4122</v>
      </c>
      <c r="F283" s="160" t="s">
        <v>5151</v>
      </c>
      <c r="G283" s="161" t="s">
        <v>598</v>
      </c>
      <c r="H283" s="162">
        <v>3</v>
      </c>
      <c r="I283" s="163"/>
      <c r="J283" s="164">
        <f t="shared" si="0"/>
        <v>0</v>
      </c>
      <c r="K283" s="160" t="s">
        <v>1487</v>
      </c>
      <c r="L283" s="165"/>
      <c r="M283" s="166" t="s">
        <v>1</v>
      </c>
      <c r="N283" s="167" t="s">
        <v>46</v>
      </c>
      <c r="P283" s="145">
        <f t="shared" si="1"/>
        <v>0</v>
      </c>
      <c r="Q283" s="145">
        <v>1.9699999999999999E-2</v>
      </c>
      <c r="R283" s="145">
        <f t="shared" si="2"/>
        <v>5.91E-2</v>
      </c>
      <c r="S283" s="145">
        <v>0</v>
      </c>
      <c r="T283" s="146">
        <f t="shared" si="3"/>
        <v>0</v>
      </c>
      <c r="AR283" s="147" t="s">
        <v>337</v>
      </c>
      <c r="AT283" s="147" t="s">
        <v>340</v>
      </c>
      <c r="AU283" s="147" t="s">
        <v>90</v>
      </c>
      <c r="AY283" s="17" t="s">
        <v>299</v>
      </c>
      <c r="BE283" s="148">
        <f t="shared" si="4"/>
        <v>0</v>
      </c>
      <c r="BF283" s="148">
        <f t="shared" si="5"/>
        <v>0</v>
      </c>
      <c r="BG283" s="148">
        <f t="shared" si="6"/>
        <v>0</v>
      </c>
      <c r="BH283" s="148">
        <f t="shared" si="7"/>
        <v>0</v>
      </c>
      <c r="BI283" s="148">
        <f t="shared" si="8"/>
        <v>0</v>
      </c>
      <c r="BJ283" s="17" t="s">
        <v>88</v>
      </c>
      <c r="BK283" s="148">
        <f t="shared" si="9"/>
        <v>0</v>
      </c>
      <c r="BL283" s="17" t="s">
        <v>318</v>
      </c>
      <c r="BM283" s="147" t="s">
        <v>5152</v>
      </c>
    </row>
    <row r="284" spans="2:65" s="1" customFormat="1" ht="33" customHeight="1">
      <c r="B284" s="32"/>
      <c r="C284" s="136" t="s">
        <v>657</v>
      </c>
      <c r="D284" s="136" t="s">
        <v>302</v>
      </c>
      <c r="E284" s="137" t="s">
        <v>3746</v>
      </c>
      <c r="F284" s="138" t="s">
        <v>3747</v>
      </c>
      <c r="G284" s="139" t="s">
        <v>647</v>
      </c>
      <c r="H284" s="140">
        <v>304.77999999999997</v>
      </c>
      <c r="I284" s="141"/>
      <c r="J284" s="142">
        <f t="shared" si="0"/>
        <v>0</v>
      </c>
      <c r="K284" s="138" t="s">
        <v>1487</v>
      </c>
      <c r="L284" s="32"/>
      <c r="M284" s="143" t="s">
        <v>1</v>
      </c>
      <c r="N284" s="144" t="s">
        <v>46</v>
      </c>
      <c r="P284" s="145">
        <f t="shared" si="1"/>
        <v>0</v>
      </c>
      <c r="Q284" s="145">
        <v>0</v>
      </c>
      <c r="R284" s="145">
        <f t="shared" si="2"/>
        <v>0</v>
      </c>
      <c r="S284" s="145">
        <v>0</v>
      </c>
      <c r="T284" s="146">
        <f t="shared" si="3"/>
        <v>0</v>
      </c>
      <c r="AR284" s="147" t="s">
        <v>318</v>
      </c>
      <c r="AT284" s="147" t="s">
        <v>302</v>
      </c>
      <c r="AU284" s="147" t="s">
        <v>90</v>
      </c>
      <c r="AY284" s="17" t="s">
        <v>299</v>
      </c>
      <c r="BE284" s="148">
        <f t="shared" si="4"/>
        <v>0</v>
      </c>
      <c r="BF284" s="148">
        <f t="shared" si="5"/>
        <v>0</v>
      </c>
      <c r="BG284" s="148">
        <f t="shared" si="6"/>
        <v>0</v>
      </c>
      <c r="BH284" s="148">
        <f t="shared" si="7"/>
        <v>0</v>
      </c>
      <c r="BI284" s="148">
        <f t="shared" si="8"/>
        <v>0</v>
      </c>
      <c r="BJ284" s="17" t="s">
        <v>88</v>
      </c>
      <c r="BK284" s="148">
        <f t="shared" si="9"/>
        <v>0</v>
      </c>
      <c r="BL284" s="17" t="s">
        <v>318</v>
      </c>
      <c r="BM284" s="147" t="s">
        <v>3748</v>
      </c>
    </row>
    <row r="285" spans="2:65" s="1" customFormat="1" ht="24.15" customHeight="1">
      <c r="B285" s="32"/>
      <c r="C285" s="158" t="s">
        <v>661</v>
      </c>
      <c r="D285" s="158" t="s">
        <v>340</v>
      </c>
      <c r="E285" s="159" t="s">
        <v>3749</v>
      </c>
      <c r="F285" s="160" t="s">
        <v>3750</v>
      </c>
      <c r="G285" s="161" t="s">
        <v>647</v>
      </c>
      <c r="H285" s="162">
        <v>309.35199999999998</v>
      </c>
      <c r="I285" s="163"/>
      <c r="J285" s="164">
        <f t="shared" si="0"/>
        <v>0</v>
      </c>
      <c r="K285" s="160" t="s">
        <v>1487</v>
      </c>
      <c r="L285" s="165"/>
      <c r="M285" s="166" t="s">
        <v>1</v>
      </c>
      <c r="N285" s="167" t="s">
        <v>46</v>
      </c>
      <c r="P285" s="145">
        <f t="shared" si="1"/>
        <v>0</v>
      </c>
      <c r="Q285" s="145">
        <v>3.1800000000000001E-3</v>
      </c>
      <c r="R285" s="145">
        <f t="shared" si="2"/>
        <v>0.98373935999999995</v>
      </c>
      <c r="S285" s="145">
        <v>0</v>
      </c>
      <c r="T285" s="146">
        <f t="shared" si="3"/>
        <v>0</v>
      </c>
      <c r="AR285" s="147" t="s">
        <v>337</v>
      </c>
      <c r="AT285" s="147" t="s">
        <v>340</v>
      </c>
      <c r="AU285" s="147" t="s">
        <v>90</v>
      </c>
      <c r="AY285" s="17" t="s">
        <v>299</v>
      </c>
      <c r="BE285" s="148">
        <f t="shared" si="4"/>
        <v>0</v>
      </c>
      <c r="BF285" s="148">
        <f t="shared" si="5"/>
        <v>0</v>
      </c>
      <c r="BG285" s="148">
        <f t="shared" si="6"/>
        <v>0</v>
      </c>
      <c r="BH285" s="148">
        <f t="shared" si="7"/>
        <v>0</v>
      </c>
      <c r="BI285" s="148">
        <f t="shared" si="8"/>
        <v>0</v>
      </c>
      <c r="BJ285" s="17" t="s">
        <v>88</v>
      </c>
      <c r="BK285" s="148">
        <f t="shared" si="9"/>
        <v>0</v>
      </c>
      <c r="BL285" s="17" t="s">
        <v>318</v>
      </c>
      <c r="BM285" s="147" t="s">
        <v>3751</v>
      </c>
    </row>
    <row r="286" spans="2:65" s="13" customFormat="1">
      <c r="B286" s="176"/>
      <c r="D286" s="149" t="s">
        <v>1489</v>
      </c>
      <c r="F286" s="178" t="s">
        <v>5153</v>
      </c>
      <c r="H286" s="179">
        <v>309.35199999999998</v>
      </c>
      <c r="I286" s="180"/>
      <c r="L286" s="176"/>
      <c r="M286" s="181"/>
      <c r="T286" s="182"/>
      <c r="AT286" s="177" t="s">
        <v>1489</v>
      </c>
      <c r="AU286" s="177" t="s">
        <v>90</v>
      </c>
      <c r="AV286" s="13" t="s">
        <v>90</v>
      </c>
      <c r="AW286" s="13" t="s">
        <v>4</v>
      </c>
      <c r="AX286" s="13" t="s">
        <v>88</v>
      </c>
      <c r="AY286" s="177" t="s">
        <v>299</v>
      </c>
    </row>
    <row r="287" spans="2:65" s="1" customFormat="1" ht="24.15" customHeight="1">
      <c r="B287" s="32"/>
      <c r="C287" s="136" t="s">
        <v>665</v>
      </c>
      <c r="D287" s="136" t="s">
        <v>302</v>
      </c>
      <c r="E287" s="137" t="s">
        <v>3753</v>
      </c>
      <c r="F287" s="138" t="s">
        <v>3754</v>
      </c>
      <c r="G287" s="139" t="s">
        <v>598</v>
      </c>
      <c r="H287" s="140">
        <v>16</v>
      </c>
      <c r="I287" s="141"/>
      <c r="J287" s="142">
        <f t="shared" ref="J287:J295" si="10">ROUND(I287*H287,2)</f>
        <v>0</v>
      </c>
      <c r="K287" s="138" t="s">
        <v>1487</v>
      </c>
      <c r="L287" s="32"/>
      <c r="M287" s="143" t="s">
        <v>1</v>
      </c>
      <c r="N287" s="144" t="s">
        <v>46</v>
      </c>
      <c r="P287" s="145">
        <f t="shared" ref="P287:P295" si="11">O287*H287</f>
        <v>0</v>
      </c>
      <c r="Q287" s="145">
        <v>0</v>
      </c>
      <c r="R287" s="145">
        <f t="shared" ref="R287:R295" si="12">Q287*H287</f>
        <v>0</v>
      </c>
      <c r="S287" s="145">
        <v>0</v>
      </c>
      <c r="T287" s="146">
        <f t="shared" ref="T287:T295" si="13">S287*H287</f>
        <v>0</v>
      </c>
      <c r="AR287" s="147" t="s">
        <v>318</v>
      </c>
      <c r="AT287" s="147" t="s">
        <v>302</v>
      </c>
      <c r="AU287" s="147" t="s">
        <v>90</v>
      </c>
      <c r="AY287" s="17" t="s">
        <v>299</v>
      </c>
      <c r="BE287" s="148">
        <f t="shared" ref="BE287:BE295" si="14">IF(N287="základní",J287,0)</f>
        <v>0</v>
      </c>
      <c r="BF287" s="148">
        <f t="shared" ref="BF287:BF295" si="15">IF(N287="snížená",J287,0)</f>
        <v>0</v>
      </c>
      <c r="BG287" s="148">
        <f t="shared" ref="BG287:BG295" si="16">IF(N287="zákl. přenesená",J287,0)</f>
        <v>0</v>
      </c>
      <c r="BH287" s="148">
        <f t="shared" ref="BH287:BH295" si="17">IF(N287="sníž. přenesená",J287,0)</f>
        <v>0</v>
      </c>
      <c r="BI287" s="148">
        <f t="shared" ref="BI287:BI295" si="18">IF(N287="nulová",J287,0)</f>
        <v>0</v>
      </c>
      <c r="BJ287" s="17" t="s">
        <v>88</v>
      </c>
      <c r="BK287" s="148">
        <f t="shared" ref="BK287:BK295" si="19">ROUND(I287*H287,2)</f>
        <v>0</v>
      </c>
      <c r="BL287" s="17" t="s">
        <v>318</v>
      </c>
      <c r="BM287" s="147" t="s">
        <v>3755</v>
      </c>
    </row>
    <row r="288" spans="2:65" s="1" customFormat="1" ht="16.5" customHeight="1">
      <c r="B288" s="32"/>
      <c r="C288" s="158" t="s">
        <v>669</v>
      </c>
      <c r="D288" s="158" t="s">
        <v>340</v>
      </c>
      <c r="E288" s="159" t="s">
        <v>3756</v>
      </c>
      <c r="F288" s="160" t="s">
        <v>3757</v>
      </c>
      <c r="G288" s="161" t="s">
        <v>598</v>
      </c>
      <c r="H288" s="162">
        <v>16</v>
      </c>
      <c r="I288" s="163"/>
      <c r="J288" s="164">
        <f t="shared" si="10"/>
        <v>0</v>
      </c>
      <c r="K288" s="160" t="s">
        <v>1487</v>
      </c>
      <c r="L288" s="165"/>
      <c r="M288" s="166" t="s">
        <v>1</v>
      </c>
      <c r="N288" s="167" t="s">
        <v>46</v>
      </c>
      <c r="P288" s="145">
        <f t="shared" si="11"/>
        <v>0</v>
      </c>
      <c r="Q288" s="145">
        <v>7.2000000000000005E-4</v>
      </c>
      <c r="R288" s="145">
        <f t="shared" si="12"/>
        <v>1.1520000000000001E-2</v>
      </c>
      <c r="S288" s="145">
        <v>0</v>
      </c>
      <c r="T288" s="146">
        <f t="shared" si="13"/>
        <v>0</v>
      </c>
      <c r="AR288" s="147" t="s">
        <v>337</v>
      </c>
      <c r="AT288" s="147" t="s">
        <v>340</v>
      </c>
      <c r="AU288" s="147" t="s">
        <v>90</v>
      </c>
      <c r="AY288" s="17" t="s">
        <v>299</v>
      </c>
      <c r="BE288" s="148">
        <f t="shared" si="14"/>
        <v>0</v>
      </c>
      <c r="BF288" s="148">
        <f t="shared" si="15"/>
        <v>0</v>
      </c>
      <c r="BG288" s="148">
        <f t="shared" si="16"/>
        <v>0</v>
      </c>
      <c r="BH288" s="148">
        <f t="shared" si="17"/>
        <v>0</v>
      </c>
      <c r="BI288" s="148">
        <f t="shared" si="18"/>
        <v>0</v>
      </c>
      <c r="BJ288" s="17" t="s">
        <v>88</v>
      </c>
      <c r="BK288" s="148">
        <f t="shared" si="19"/>
        <v>0</v>
      </c>
      <c r="BL288" s="17" t="s">
        <v>318</v>
      </c>
      <c r="BM288" s="147" t="s">
        <v>3758</v>
      </c>
    </row>
    <row r="289" spans="2:65" s="1" customFormat="1" ht="16.5" customHeight="1">
      <c r="B289" s="32"/>
      <c r="C289" s="158" t="s">
        <v>673</v>
      </c>
      <c r="D289" s="158" t="s">
        <v>340</v>
      </c>
      <c r="E289" s="159" t="s">
        <v>3759</v>
      </c>
      <c r="F289" s="160" t="s">
        <v>3760</v>
      </c>
      <c r="G289" s="161" t="s">
        <v>598</v>
      </c>
      <c r="H289" s="162">
        <v>14</v>
      </c>
      <c r="I289" s="163"/>
      <c r="J289" s="164">
        <f t="shared" si="10"/>
        <v>0</v>
      </c>
      <c r="K289" s="160" t="s">
        <v>1487</v>
      </c>
      <c r="L289" s="165"/>
      <c r="M289" s="166" t="s">
        <v>1</v>
      </c>
      <c r="N289" s="167" t="s">
        <v>46</v>
      </c>
      <c r="P289" s="145">
        <f t="shared" si="11"/>
        <v>0</v>
      </c>
      <c r="Q289" s="145">
        <v>7.2000000000000005E-4</v>
      </c>
      <c r="R289" s="145">
        <f t="shared" si="12"/>
        <v>1.008E-2</v>
      </c>
      <c r="S289" s="145">
        <v>0</v>
      </c>
      <c r="T289" s="146">
        <f t="shared" si="13"/>
        <v>0</v>
      </c>
      <c r="AR289" s="147" t="s">
        <v>337</v>
      </c>
      <c r="AT289" s="147" t="s">
        <v>340</v>
      </c>
      <c r="AU289" s="147" t="s">
        <v>90</v>
      </c>
      <c r="AY289" s="17" t="s">
        <v>299</v>
      </c>
      <c r="BE289" s="148">
        <f t="shared" si="14"/>
        <v>0</v>
      </c>
      <c r="BF289" s="148">
        <f t="shared" si="15"/>
        <v>0</v>
      </c>
      <c r="BG289" s="148">
        <f t="shared" si="16"/>
        <v>0</v>
      </c>
      <c r="BH289" s="148">
        <f t="shared" si="17"/>
        <v>0</v>
      </c>
      <c r="BI289" s="148">
        <f t="shared" si="18"/>
        <v>0</v>
      </c>
      <c r="BJ289" s="17" t="s">
        <v>88</v>
      </c>
      <c r="BK289" s="148">
        <f t="shared" si="19"/>
        <v>0</v>
      </c>
      <c r="BL289" s="17" t="s">
        <v>318</v>
      </c>
      <c r="BM289" s="147" t="s">
        <v>3761</v>
      </c>
    </row>
    <row r="290" spans="2:65" s="1" customFormat="1" ht="24.15" customHeight="1">
      <c r="B290" s="32"/>
      <c r="C290" s="158" t="s">
        <v>677</v>
      </c>
      <c r="D290" s="158" t="s">
        <v>340</v>
      </c>
      <c r="E290" s="159" t="s">
        <v>3762</v>
      </c>
      <c r="F290" s="160" t="s">
        <v>3763</v>
      </c>
      <c r="G290" s="161" t="s">
        <v>598</v>
      </c>
      <c r="H290" s="162">
        <v>14</v>
      </c>
      <c r="I290" s="163"/>
      <c r="J290" s="164">
        <f t="shared" si="10"/>
        <v>0</v>
      </c>
      <c r="K290" s="160" t="s">
        <v>1487</v>
      </c>
      <c r="L290" s="165"/>
      <c r="M290" s="166" t="s">
        <v>1</v>
      </c>
      <c r="N290" s="167" t="s">
        <v>46</v>
      </c>
      <c r="P290" s="145">
        <f t="shared" si="11"/>
        <v>0</v>
      </c>
      <c r="Q290" s="145">
        <v>4.0000000000000001E-3</v>
      </c>
      <c r="R290" s="145">
        <f t="shared" si="12"/>
        <v>5.6000000000000001E-2</v>
      </c>
      <c r="S290" s="145">
        <v>0</v>
      </c>
      <c r="T290" s="146">
        <f t="shared" si="13"/>
        <v>0</v>
      </c>
      <c r="AR290" s="147" t="s">
        <v>337</v>
      </c>
      <c r="AT290" s="147" t="s">
        <v>340</v>
      </c>
      <c r="AU290" s="147" t="s">
        <v>90</v>
      </c>
      <c r="AY290" s="17" t="s">
        <v>299</v>
      </c>
      <c r="BE290" s="148">
        <f t="shared" si="14"/>
        <v>0</v>
      </c>
      <c r="BF290" s="148">
        <f t="shared" si="15"/>
        <v>0</v>
      </c>
      <c r="BG290" s="148">
        <f t="shared" si="16"/>
        <v>0</v>
      </c>
      <c r="BH290" s="148">
        <f t="shared" si="17"/>
        <v>0</v>
      </c>
      <c r="BI290" s="148">
        <f t="shared" si="18"/>
        <v>0</v>
      </c>
      <c r="BJ290" s="17" t="s">
        <v>88</v>
      </c>
      <c r="BK290" s="148">
        <f t="shared" si="19"/>
        <v>0</v>
      </c>
      <c r="BL290" s="17" t="s">
        <v>318</v>
      </c>
      <c r="BM290" s="147" t="s">
        <v>3764</v>
      </c>
    </row>
    <row r="291" spans="2:65" s="1" customFormat="1" ht="24.15" customHeight="1">
      <c r="B291" s="32"/>
      <c r="C291" s="136" t="s">
        <v>681</v>
      </c>
      <c r="D291" s="136" t="s">
        <v>302</v>
      </c>
      <c r="E291" s="137" t="s">
        <v>3769</v>
      </c>
      <c r="F291" s="138" t="s">
        <v>3770</v>
      </c>
      <c r="G291" s="139" t="s">
        <v>598</v>
      </c>
      <c r="H291" s="140">
        <v>10</v>
      </c>
      <c r="I291" s="141"/>
      <c r="J291" s="142">
        <f t="shared" si="10"/>
        <v>0</v>
      </c>
      <c r="K291" s="138" t="s">
        <v>1487</v>
      </c>
      <c r="L291" s="32"/>
      <c r="M291" s="143" t="s">
        <v>1</v>
      </c>
      <c r="N291" s="144" t="s">
        <v>46</v>
      </c>
      <c r="P291" s="145">
        <f t="shared" si="11"/>
        <v>0</v>
      </c>
      <c r="Q291" s="145">
        <v>0</v>
      </c>
      <c r="R291" s="145">
        <f t="shared" si="12"/>
        <v>0</v>
      </c>
      <c r="S291" s="145">
        <v>0</v>
      </c>
      <c r="T291" s="146">
        <f t="shared" si="13"/>
        <v>0</v>
      </c>
      <c r="AR291" s="147" t="s">
        <v>318</v>
      </c>
      <c r="AT291" s="147" t="s">
        <v>302</v>
      </c>
      <c r="AU291" s="147" t="s">
        <v>90</v>
      </c>
      <c r="AY291" s="17" t="s">
        <v>299</v>
      </c>
      <c r="BE291" s="148">
        <f t="shared" si="14"/>
        <v>0</v>
      </c>
      <c r="BF291" s="148">
        <f t="shared" si="15"/>
        <v>0</v>
      </c>
      <c r="BG291" s="148">
        <f t="shared" si="16"/>
        <v>0</v>
      </c>
      <c r="BH291" s="148">
        <f t="shared" si="17"/>
        <v>0</v>
      </c>
      <c r="BI291" s="148">
        <f t="shared" si="18"/>
        <v>0</v>
      </c>
      <c r="BJ291" s="17" t="s">
        <v>88</v>
      </c>
      <c r="BK291" s="148">
        <f t="shared" si="19"/>
        <v>0</v>
      </c>
      <c r="BL291" s="17" t="s">
        <v>318</v>
      </c>
      <c r="BM291" s="147" t="s">
        <v>3771</v>
      </c>
    </row>
    <row r="292" spans="2:65" s="1" customFormat="1" ht="16.5" customHeight="1">
      <c r="B292" s="32"/>
      <c r="C292" s="158" t="s">
        <v>685</v>
      </c>
      <c r="D292" s="158" t="s">
        <v>340</v>
      </c>
      <c r="E292" s="159" t="s">
        <v>3772</v>
      </c>
      <c r="F292" s="160" t="s">
        <v>3773</v>
      </c>
      <c r="G292" s="161" t="s">
        <v>598</v>
      </c>
      <c r="H292" s="162">
        <v>8</v>
      </c>
      <c r="I292" s="163"/>
      <c r="J292" s="164">
        <f t="shared" si="10"/>
        <v>0</v>
      </c>
      <c r="K292" s="160" t="s">
        <v>1</v>
      </c>
      <c r="L292" s="165"/>
      <c r="M292" s="166" t="s">
        <v>1</v>
      </c>
      <c r="N292" s="167" t="s">
        <v>46</v>
      </c>
      <c r="P292" s="145">
        <f t="shared" si="11"/>
        <v>0</v>
      </c>
      <c r="Q292" s="145">
        <v>9.2000000000000003E-4</v>
      </c>
      <c r="R292" s="145">
        <f t="shared" si="12"/>
        <v>7.3600000000000002E-3</v>
      </c>
      <c r="S292" s="145">
        <v>0</v>
      </c>
      <c r="T292" s="146">
        <f t="shared" si="13"/>
        <v>0</v>
      </c>
      <c r="AR292" s="147" t="s">
        <v>337</v>
      </c>
      <c r="AT292" s="147" t="s">
        <v>340</v>
      </c>
      <c r="AU292" s="147" t="s">
        <v>90</v>
      </c>
      <c r="AY292" s="17" t="s">
        <v>299</v>
      </c>
      <c r="BE292" s="148">
        <f t="shared" si="14"/>
        <v>0</v>
      </c>
      <c r="BF292" s="148">
        <f t="shared" si="15"/>
        <v>0</v>
      </c>
      <c r="BG292" s="148">
        <f t="shared" si="16"/>
        <v>0</v>
      </c>
      <c r="BH292" s="148">
        <f t="shared" si="17"/>
        <v>0</v>
      </c>
      <c r="BI292" s="148">
        <f t="shared" si="18"/>
        <v>0</v>
      </c>
      <c r="BJ292" s="17" t="s">
        <v>88</v>
      </c>
      <c r="BK292" s="148">
        <f t="shared" si="19"/>
        <v>0</v>
      </c>
      <c r="BL292" s="17" t="s">
        <v>318</v>
      </c>
      <c r="BM292" s="147" t="s">
        <v>3774</v>
      </c>
    </row>
    <row r="293" spans="2:65" s="1" customFormat="1" ht="16.5" customHeight="1">
      <c r="B293" s="32"/>
      <c r="C293" s="158" t="s">
        <v>689</v>
      </c>
      <c r="D293" s="158" t="s">
        <v>340</v>
      </c>
      <c r="E293" s="159" t="s">
        <v>5154</v>
      </c>
      <c r="F293" s="160" t="s">
        <v>5155</v>
      </c>
      <c r="G293" s="161" t="s">
        <v>598</v>
      </c>
      <c r="H293" s="162">
        <v>2</v>
      </c>
      <c r="I293" s="163"/>
      <c r="J293" s="164">
        <f t="shared" si="10"/>
        <v>0</v>
      </c>
      <c r="K293" s="160" t="s">
        <v>1</v>
      </c>
      <c r="L293" s="165"/>
      <c r="M293" s="166" t="s">
        <v>1</v>
      </c>
      <c r="N293" s="167" t="s">
        <v>46</v>
      </c>
      <c r="P293" s="145">
        <f t="shared" si="11"/>
        <v>0</v>
      </c>
      <c r="Q293" s="145">
        <v>1.2600000000000001E-3</v>
      </c>
      <c r="R293" s="145">
        <f t="shared" si="12"/>
        <v>2.5200000000000001E-3</v>
      </c>
      <c r="S293" s="145">
        <v>0</v>
      </c>
      <c r="T293" s="146">
        <f t="shared" si="13"/>
        <v>0</v>
      </c>
      <c r="AR293" s="147" t="s">
        <v>337</v>
      </c>
      <c r="AT293" s="147" t="s">
        <v>340</v>
      </c>
      <c r="AU293" s="147" t="s">
        <v>90</v>
      </c>
      <c r="AY293" s="17" t="s">
        <v>299</v>
      </c>
      <c r="BE293" s="148">
        <f t="shared" si="14"/>
        <v>0</v>
      </c>
      <c r="BF293" s="148">
        <f t="shared" si="15"/>
        <v>0</v>
      </c>
      <c r="BG293" s="148">
        <f t="shared" si="16"/>
        <v>0</v>
      </c>
      <c r="BH293" s="148">
        <f t="shared" si="17"/>
        <v>0</v>
      </c>
      <c r="BI293" s="148">
        <f t="shared" si="18"/>
        <v>0</v>
      </c>
      <c r="BJ293" s="17" t="s">
        <v>88</v>
      </c>
      <c r="BK293" s="148">
        <f t="shared" si="19"/>
        <v>0</v>
      </c>
      <c r="BL293" s="17" t="s">
        <v>318</v>
      </c>
      <c r="BM293" s="147" t="s">
        <v>5156</v>
      </c>
    </row>
    <row r="294" spans="2:65" s="1" customFormat="1" ht="21.75" customHeight="1">
      <c r="B294" s="32"/>
      <c r="C294" s="136" t="s">
        <v>693</v>
      </c>
      <c r="D294" s="136" t="s">
        <v>302</v>
      </c>
      <c r="E294" s="137" t="s">
        <v>4125</v>
      </c>
      <c r="F294" s="138" t="s">
        <v>4126</v>
      </c>
      <c r="G294" s="139" t="s">
        <v>598</v>
      </c>
      <c r="H294" s="140">
        <v>1</v>
      </c>
      <c r="I294" s="141"/>
      <c r="J294" s="142">
        <f t="shared" si="10"/>
        <v>0</v>
      </c>
      <c r="K294" s="138" t="s">
        <v>1487</v>
      </c>
      <c r="L294" s="32"/>
      <c r="M294" s="143" t="s">
        <v>1</v>
      </c>
      <c r="N294" s="144" t="s">
        <v>46</v>
      </c>
      <c r="P294" s="145">
        <f t="shared" si="11"/>
        <v>0</v>
      </c>
      <c r="Q294" s="145">
        <v>1.6199999999999999E-3</v>
      </c>
      <c r="R294" s="145">
        <f t="shared" si="12"/>
        <v>1.6199999999999999E-3</v>
      </c>
      <c r="S294" s="145">
        <v>0</v>
      </c>
      <c r="T294" s="146">
        <f t="shared" si="13"/>
        <v>0</v>
      </c>
      <c r="AR294" s="147" t="s">
        <v>318</v>
      </c>
      <c r="AT294" s="147" t="s">
        <v>302</v>
      </c>
      <c r="AU294" s="147" t="s">
        <v>90</v>
      </c>
      <c r="AY294" s="17" t="s">
        <v>299</v>
      </c>
      <c r="BE294" s="148">
        <f t="shared" si="14"/>
        <v>0</v>
      </c>
      <c r="BF294" s="148">
        <f t="shared" si="15"/>
        <v>0</v>
      </c>
      <c r="BG294" s="148">
        <f t="shared" si="16"/>
        <v>0</v>
      </c>
      <c r="BH294" s="148">
        <f t="shared" si="17"/>
        <v>0</v>
      </c>
      <c r="BI294" s="148">
        <f t="shared" si="18"/>
        <v>0</v>
      </c>
      <c r="BJ294" s="17" t="s">
        <v>88</v>
      </c>
      <c r="BK294" s="148">
        <f t="shared" si="19"/>
        <v>0</v>
      </c>
      <c r="BL294" s="17" t="s">
        <v>318</v>
      </c>
      <c r="BM294" s="147" t="s">
        <v>5157</v>
      </c>
    </row>
    <row r="295" spans="2:65" s="1" customFormat="1" ht="16.5" customHeight="1">
      <c r="B295" s="32"/>
      <c r="C295" s="158" t="s">
        <v>697</v>
      </c>
      <c r="D295" s="158" t="s">
        <v>340</v>
      </c>
      <c r="E295" s="159" t="s">
        <v>5158</v>
      </c>
      <c r="F295" s="160" t="s">
        <v>4129</v>
      </c>
      <c r="G295" s="161" t="s">
        <v>598</v>
      </c>
      <c r="H295" s="162">
        <v>1</v>
      </c>
      <c r="I295" s="163"/>
      <c r="J295" s="164">
        <f t="shared" si="10"/>
        <v>0</v>
      </c>
      <c r="K295" s="160" t="s">
        <v>1</v>
      </c>
      <c r="L295" s="165"/>
      <c r="M295" s="166" t="s">
        <v>1</v>
      </c>
      <c r="N295" s="167" t="s">
        <v>46</v>
      </c>
      <c r="P295" s="145">
        <f t="shared" si="11"/>
        <v>0</v>
      </c>
      <c r="Q295" s="145">
        <v>1.847E-2</v>
      </c>
      <c r="R295" s="145">
        <f t="shared" si="12"/>
        <v>1.847E-2</v>
      </c>
      <c r="S295" s="145">
        <v>0</v>
      </c>
      <c r="T295" s="146">
        <f t="shared" si="13"/>
        <v>0</v>
      </c>
      <c r="AR295" s="147" t="s">
        <v>337</v>
      </c>
      <c r="AT295" s="147" t="s">
        <v>340</v>
      </c>
      <c r="AU295" s="147" t="s">
        <v>90</v>
      </c>
      <c r="AY295" s="17" t="s">
        <v>299</v>
      </c>
      <c r="BE295" s="148">
        <f t="shared" si="14"/>
        <v>0</v>
      </c>
      <c r="BF295" s="148">
        <f t="shared" si="15"/>
        <v>0</v>
      </c>
      <c r="BG295" s="148">
        <f t="shared" si="16"/>
        <v>0</v>
      </c>
      <c r="BH295" s="148">
        <f t="shared" si="17"/>
        <v>0</v>
      </c>
      <c r="BI295" s="148">
        <f t="shared" si="18"/>
        <v>0</v>
      </c>
      <c r="BJ295" s="17" t="s">
        <v>88</v>
      </c>
      <c r="BK295" s="148">
        <f t="shared" si="19"/>
        <v>0</v>
      </c>
      <c r="BL295" s="17" t="s">
        <v>318</v>
      </c>
      <c r="BM295" s="147" t="s">
        <v>5159</v>
      </c>
    </row>
    <row r="296" spans="2:65" s="1" customFormat="1" ht="28.8">
      <c r="B296" s="32"/>
      <c r="D296" s="149" t="s">
        <v>308</v>
      </c>
      <c r="F296" s="150" t="s">
        <v>3784</v>
      </c>
      <c r="I296" s="151"/>
      <c r="L296" s="32"/>
      <c r="M296" s="152"/>
      <c r="T296" s="56"/>
      <c r="AT296" s="17" t="s">
        <v>308</v>
      </c>
      <c r="AU296" s="17" t="s">
        <v>90</v>
      </c>
    </row>
    <row r="297" spans="2:65" s="1" customFormat="1" ht="24.15" customHeight="1">
      <c r="B297" s="32"/>
      <c r="C297" s="158" t="s">
        <v>701</v>
      </c>
      <c r="D297" s="158" t="s">
        <v>340</v>
      </c>
      <c r="E297" s="159" t="s">
        <v>3785</v>
      </c>
      <c r="F297" s="160" t="s">
        <v>3786</v>
      </c>
      <c r="G297" s="161" t="s">
        <v>598</v>
      </c>
      <c r="H297" s="162">
        <v>1</v>
      </c>
      <c r="I297" s="163"/>
      <c r="J297" s="164">
        <f>ROUND(I297*H297,2)</f>
        <v>0</v>
      </c>
      <c r="K297" s="160" t="s">
        <v>1</v>
      </c>
      <c r="L297" s="165"/>
      <c r="M297" s="166" t="s">
        <v>1</v>
      </c>
      <c r="N297" s="167" t="s">
        <v>46</v>
      </c>
      <c r="P297" s="145">
        <f>O297*H297</f>
        <v>0</v>
      </c>
      <c r="Q297" s="145">
        <v>7.3000000000000001E-3</v>
      </c>
      <c r="R297" s="145">
        <f>Q297*H297</f>
        <v>7.3000000000000001E-3</v>
      </c>
      <c r="S297" s="145">
        <v>0</v>
      </c>
      <c r="T297" s="146">
        <f>S297*H297</f>
        <v>0</v>
      </c>
      <c r="AR297" s="147" t="s">
        <v>337</v>
      </c>
      <c r="AT297" s="147" t="s">
        <v>340</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5160</v>
      </c>
    </row>
    <row r="298" spans="2:65" s="1" customFormat="1" ht="28.8">
      <c r="B298" s="32"/>
      <c r="D298" s="149" t="s">
        <v>308</v>
      </c>
      <c r="F298" s="150" t="s">
        <v>3784</v>
      </c>
      <c r="I298" s="151"/>
      <c r="L298" s="32"/>
      <c r="M298" s="152"/>
      <c r="T298" s="56"/>
      <c r="AT298" s="17" t="s">
        <v>308</v>
      </c>
      <c r="AU298" s="17" t="s">
        <v>90</v>
      </c>
    </row>
    <row r="299" spans="2:65" s="1" customFormat="1" ht="21.75" customHeight="1">
      <c r="B299" s="32"/>
      <c r="C299" s="136" t="s">
        <v>705</v>
      </c>
      <c r="D299" s="136" t="s">
        <v>302</v>
      </c>
      <c r="E299" s="137" t="s">
        <v>3778</v>
      </c>
      <c r="F299" s="138" t="s">
        <v>3779</v>
      </c>
      <c r="G299" s="139" t="s">
        <v>598</v>
      </c>
      <c r="H299" s="140">
        <v>3</v>
      </c>
      <c r="I299" s="141"/>
      <c r="J299" s="142">
        <f>ROUND(I299*H299,2)</f>
        <v>0</v>
      </c>
      <c r="K299" s="138" t="s">
        <v>1487</v>
      </c>
      <c r="L299" s="32"/>
      <c r="M299" s="143" t="s">
        <v>1</v>
      </c>
      <c r="N299" s="144" t="s">
        <v>46</v>
      </c>
      <c r="P299" s="145">
        <f>O299*H299</f>
        <v>0</v>
      </c>
      <c r="Q299" s="145">
        <v>1.65E-3</v>
      </c>
      <c r="R299" s="145">
        <f>Q299*H299</f>
        <v>4.9499999999999995E-3</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3780</v>
      </c>
    </row>
    <row r="300" spans="2:65" s="1" customFormat="1" ht="16.5" customHeight="1">
      <c r="B300" s="32"/>
      <c r="C300" s="158" t="s">
        <v>709</v>
      </c>
      <c r="D300" s="158" t="s">
        <v>340</v>
      </c>
      <c r="E300" s="159" t="s">
        <v>3781</v>
      </c>
      <c r="F300" s="160" t="s">
        <v>3782</v>
      </c>
      <c r="G300" s="161" t="s">
        <v>598</v>
      </c>
      <c r="H300" s="162">
        <v>3</v>
      </c>
      <c r="I300" s="163"/>
      <c r="J300" s="164">
        <f>ROUND(I300*H300,2)</f>
        <v>0</v>
      </c>
      <c r="K300" s="160" t="s">
        <v>1</v>
      </c>
      <c r="L300" s="165"/>
      <c r="M300" s="166" t="s">
        <v>1</v>
      </c>
      <c r="N300" s="167" t="s">
        <v>46</v>
      </c>
      <c r="P300" s="145">
        <f>O300*H300</f>
        <v>0</v>
      </c>
      <c r="Q300" s="145">
        <v>2.4500000000000001E-2</v>
      </c>
      <c r="R300" s="145">
        <f>Q300*H300</f>
        <v>7.350000000000001E-2</v>
      </c>
      <c r="S300" s="145">
        <v>0</v>
      </c>
      <c r="T300" s="146">
        <f>S300*H300</f>
        <v>0</v>
      </c>
      <c r="AR300" s="147" t="s">
        <v>337</v>
      </c>
      <c r="AT300" s="147" t="s">
        <v>340</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3783</v>
      </c>
    </row>
    <row r="301" spans="2:65" s="1" customFormat="1" ht="28.8">
      <c r="B301" s="32"/>
      <c r="D301" s="149" t="s">
        <v>308</v>
      </c>
      <c r="F301" s="150" t="s">
        <v>3784</v>
      </c>
      <c r="I301" s="151"/>
      <c r="L301" s="32"/>
      <c r="M301" s="152"/>
      <c r="T301" s="56"/>
      <c r="AT301" s="17" t="s">
        <v>308</v>
      </c>
      <c r="AU301" s="17" t="s">
        <v>90</v>
      </c>
    </row>
    <row r="302" spans="2:65" s="1" customFormat="1" ht="24.15" customHeight="1">
      <c r="B302" s="32"/>
      <c r="C302" s="158" t="s">
        <v>713</v>
      </c>
      <c r="D302" s="158" t="s">
        <v>340</v>
      </c>
      <c r="E302" s="159" t="s">
        <v>3785</v>
      </c>
      <c r="F302" s="160" t="s">
        <v>3786</v>
      </c>
      <c r="G302" s="161" t="s">
        <v>598</v>
      </c>
      <c r="H302" s="162">
        <v>3</v>
      </c>
      <c r="I302" s="163"/>
      <c r="J302" s="164">
        <f>ROUND(I302*H302,2)</f>
        <v>0</v>
      </c>
      <c r="K302" s="160" t="s">
        <v>1</v>
      </c>
      <c r="L302" s="165"/>
      <c r="M302" s="166" t="s">
        <v>1</v>
      </c>
      <c r="N302" s="167" t="s">
        <v>46</v>
      </c>
      <c r="P302" s="145">
        <f>O302*H302</f>
        <v>0</v>
      </c>
      <c r="Q302" s="145">
        <v>7.3000000000000001E-3</v>
      </c>
      <c r="R302" s="145">
        <f>Q302*H302</f>
        <v>2.1899999999999999E-2</v>
      </c>
      <c r="S302" s="145">
        <v>0</v>
      </c>
      <c r="T302" s="146">
        <f>S302*H302</f>
        <v>0</v>
      </c>
      <c r="AR302" s="147" t="s">
        <v>337</v>
      </c>
      <c r="AT302" s="147" t="s">
        <v>340</v>
      </c>
      <c r="AU302" s="147" t="s">
        <v>90</v>
      </c>
      <c r="AY302" s="17" t="s">
        <v>299</v>
      </c>
      <c r="BE302" s="148">
        <f>IF(N302="základní",J302,0)</f>
        <v>0</v>
      </c>
      <c r="BF302" s="148">
        <f>IF(N302="snížená",J302,0)</f>
        <v>0</v>
      </c>
      <c r="BG302" s="148">
        <f>IF(N302="zákl. přenesená",J302,0)</f>
        <v>0</v>
      </c>
      <c r="BH302" s="148">
        <f>IF(N302="sníž. přenesená",J302,0)</f>
        <v>0</v>
      </c>
      <c r="BI302" s="148">
        <f>IF(N302="nulová",J302,0)</f>
        <v>0</v>
      </c>
      <c r="BJ302" s="17" t="s">
        <v>88</v>
      </c>
      <c r="BK302" s="148">
        <f>ROUND(I302*H302,2)</f>
        <v>0</v>
      </c>
      <c r="BL302" s="17" t="s">
        <v>318</v>
      </c>
      <c r="BM302" s="147" t="s">
        <v>3787</v>
      </c>
    </row>
    <row r="303" spans="2:65" s="1" customFormat="1" ht="28.8">
      <c r="B303" s="32"/>
      <c r="D303" s="149" t="s">
        <v>308</v>
      </c>
      <c r="F303" s="150" t="s">
        <v>3784</v>
      </c>
      <c r="I303" s="151"/>
      <c r="L303" s="32"/>
      <c r="M303" s="152"/>
      <c r="T303" s="56"/>
      <c r="AT303" s="17" t="s">
        <v>308</v>
      </c>
      <c r="AU303" s="17" t="s">
        <v>90</v>
      </c>
    </row>
    <row r="304" spans="2:65" s="1" customFormat="1" ht="16.5" customHeight="1">
      <c r="B304" s="32"/>
      <c r="C304" s="136" t="s">
        <v>717</v>
      </c>
      <c r="D304" s="136" t="s">
        <v>302</v>
      </c>
      <c r="E304" s="137" t="s">
        <v>4142</v>
      </c>
      <c r="F304" s="138" t="s">
        <v>4143</v>
      </c>
      <c r="G304" s="139" t="s">
        <v>598</v>
      </c>
      <c r="H304" s="140">
        <v>1</v>
      </c>
      <c r="I304" s="141"/>
      <c r="J304" s="142">
        <f>ROUND(I304*H304,2)</f>
        <v>0</v>
      </c>
      <c r="K304" s="138" t="s">
        <v>1487</v>
      </c>
      <c r="L304" s="32"/>
      <c r="M304" s="143" t="s">
        <v>1</v>
      </c>
      <c r="N304" s="144" t="s">
        <v>46</v>
      </c>
      <c r="P304" s="145">
        <f>O304*H304</f>
        <v>0</v>
      </c>
      <c r="Q304" s="145">
        <v>1.3600000000000001E-3</v>
      </c>
      <c r="R304" s="145">
        <f>Q304*H304</f>
        <v>1.3600000000000001E-3</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5161</v>
      </c>
    </row>
    <row r="305" spans="2:65" s="1" customFormat="1" ht="24.15" customHeight="1">
      <c r="B305" s="32"/>
      <c r="C305" s="158" t="s">
        <v>721</v>
      </c>
      <c r="D305" s="158" t="s">
        <v>340</v>
      </c>
      <c r="E305" s="159" t="s">
        <v>5162</v>
      </c>
      <c r="F305" s="160" t="s">
        <v>5163</v>
      </c>
      <c r="G305" s="161" t="s">
        <v>598</v>
      </c>
      <c r="H305" s="162">
        <v>1</v>
      </c>
      <c r="I305" s="163"/>
      <c r="J305" s="164">
        <f>ROUND(I305*H305,2)</f>
        <v>0</v>
      </c>
      <c r="K305" s="160" t="s">
        <v>1</v>
      </c>
      <c r="L305" s="165"/>
      <c r="M305" s="166" t="s">
        <v>1</v>
      </c>
      <c r="N305" s="167" t="s">
        <v>46</v>
      </c>
      <c r="P305" s="145">
        <f>O305*H305</f>
        <v>0</v>
      </c>
      <c r="Q305" s="145">
        <v>4.2999999999999997E-2</v>
      </c>
      <c r="R305" s="145">
        <f>Q305*H305</f>
        <v>4.2999999999999997E-2</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5164</v>
      </c>
    </row>
    <row r="306" spans="2:65" s="1" customFormat="1" ht="28.8">
      <c r="B306" s="32"/>
      <c r="D306" s="149" t="s">
        <v>308</v>
      </c>
      <c r="F306" s="150" t="s">
        <v>3784</v>
      </c>
      <c r="I306" s="151"/>
      <c r="L306" s="32"/>
      <c r="M306" s="152"/>
      <c r="T306" s="56"/>
      <c r="AT306" s="17" t="s">
        <v>308</v>
      </c>
      <c r="AU306" s="17" t="s">
        <v>90</v>
      </c>
    </row>
    <row r="307" spans="2:65" s="1" customFormat="1" ht="21.75" customHeight="1">
      <c r="B307" s="32"/>
      <c r="C307" s="136" t="s">
        <v>306</v>
      </c>
      <c r="D307" s="136" t="s">
        <v>302</v>
      </c>
      <c r="E307" s="137" t="s">
        <v>3788</v>
      </c>
      <c r="F307" s="138" t="s">
        <v>3789</v>
      </c>
      <c r="G307" s="139" t="s">
        <v>647</v>
      </c>
      <c r="H307" s="140">
        <v>304.77999999999997</v>
      </c>
      <c r="I307" s="141"/>
      <c r="J307" s="142">
        <f>ROUND(I307*H307,2)</f>
        <v>0</v>
      </c>
      <c r="K307" s="138" t="s">
        <v>1487</v>
      </c>
      <c r="L307" s="32"/>
      <c r="M307" s="143" t="s">
        <v>1</v>
      </c>
      <c r="N307" s="144" t="s">
        <v>46</v>
      </c>
      <c r="P307" s="145">
        <f>O307*H307</f>
        <v>0</v>
      </c>
      <c r="Q307" s="145">
        <v>0</v>
      </c>
      <c r="R307" s="145">
        <f>Q307*H307</f>
        <v>0</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3790</v>
      </c>
    </row>
    <row r="308" spans="2:65" s="1" customFormat="1" ht="24.15" customHeight="1">
      <c r="B308" s="32"/>
      <c r="C308" s="136" t="s">
        <v>728</v>
      </c>
      <c r="D308" s="136" t="s">
        <v>302</v>
      </c>
      <c r="E308" s="137" t="s">
        <v>1746</v>
      </c>
      <c r="F308" s="138" t="s">
        <v>1747</v>
      </c>
      <c r="G308" s="139" t="s">
        <v>598</v>
      </c>
      <c r="H308" s="140">
        <v>1</v>
      </c>
      <c r="I308" s="141"/>
      <c r="J308" s="142">
        <f>ROUND(I308*H308,2)</f>
        <v>0</v>
      </c>
      <c r="K308" s="138" t="s">
        <v>1487</v>
      </c>
      <c r="L308" s="32"/>
      <c r="M308" s="143" t="s">
        <v>1</v>
      </c>
      <c r="N308" s="144" t="s">
        <v>46</v>
      </c>
      <c r="P308" s="145">
        <f>O308*H308</f>
        <v>0</v>
      </c>
      <c r="Q308" s="145">
        <v>0.45937</v>
      </c>
      <c r="R308" s="145">
        <f>Q308*H308</f>
        <v>0.45937</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3791</v>
      </c>
    </row>
    <row r="309" spans="2:65" s="1" customFormat="1" ht="24.15" customHeight="1">
      <c r="B309" s="32"/>
      <c r="C309" s="136" t="s">
        <v>732</v>
      </c>
      <c r="D309" s="136" t="s">
        <v>302</v>
      </c>
      <c r="E309" s="137" t="s">
        <v>3792</v>
      </c>
      <c r="F309" s="138" t="s">
        <v>3793</v>
      </c>
      <c r="G309" s="139" t="s">
        <v>647</v>
      </c>
      <c r="H309" s="140">
        <v>304.77999999999997</v>
      </c>
      <c r="I309" s="141"/>
      <c r="J309" s="142">
        <f>ROUND(I309*H309,2)</f>
        <v>0</v>
      </c>
      <c r="K309" s="138" t="s">
        <v>1487</v>
      </c>
      <c r="L309" s="32"/>
      <c r="M309" s="143" t="s">
        <v>1</v>
      </c>
      <c r="N309" s="144" t="s">
        <v>46</v>
      </c>
      <c r="P309" s="145">
        <f>O309*H309</f>
        <v>0</v>
      </c>
      <c r="Q309" s="145">
        <v>0</v>
      </c>
      <c r="R309" s="145">
        <f>Q309*H309</f>
        <v>0</v>
      </c>
      <c r="S309" s="145">
        <v>0</v>
      </c>
      <c r="T309" s="146">
        <f>S309*H309</f>
        <v>0</v>
      </c>
      <c r="AR309" s="147" t="s">
        <v>318</v>
      </c>
      <c r="AT309" s="147" t="s">
        <v>302</v>
      </c>
      <c r="AU309" s="147" t="s">
        <v>90</v>
      </c>
      <c r="AY309" s="17" t="s">
        <v>299</v>
      </c>
      <c r="BE309" s="148">
        <f>IF(N309="základní",J309,0)</f>
        <v>0</v>
      </c>
      <c r="BF309" s="148">
        <f>IF(N309="snížená",J309,0)</f>
        <v>0</v>
      </c>
      <c r="BG309" s="148">
        <f>IF(N309="zákl. přenesená",J309,0)</f>
        <v>0</v>
      </c>
      <c r="BH309" s="148">
        <f>IF(N309="sníž. přenesená",J309,0)</f>
        <v>0</v>
      </c>
      <c r="BI309" s="148">
        <f>IF(N309="nulová",J309,0)</f>
        <v>0</v>
      </c>
      <c r="BJ309" s="17" t="s">
        <v>88</v>
      </c>
      <c r="BK309" s="148">
        <f>ROUND(I309*H309,2)</f>
        <v>0</v>
      </c>
      <c r="BL309" s="17" t="s">
        <v>318</v>
      </c>
      <c r="BM309" s="147" t="s">
        <v>3794</v>
      </c>
    </row>
    <row r="310" spans="2:65" s="1" customFormat="1" ht="16.5" customHeight="1">
      <c r="B310" s="32"/>
      <c r="C310" s="136" t="s">
        <v>736</v>
      </c>
      <c r="D310" s="136" t="s">
        <v>302</v>
      </c>
      <c r="E310" s="137" t="s">
        <v>3795</v>
      </c>
      <c r="F310" s="138" t="s">
        <v>3796</v>
      </c>
      <c r="G310" s="139" t="s">
        <v>598</v>
      </c>
      <c r="H310" s="140">
        <v>4</v>
      </c>
      <c r="I310" s="141"/>
      <c r="J310" s="142">
        <f>ROUND(I310*H310,2)</f>
        <v>0</v>
      </c>
      <c r="K310" s="138" t="s">
        <v>1487</v>
      </c>
      <c r="L310" s="32"/>
      <c r="M310" s="143" t="s">
        <v>1</v>
      </c>
      <c r="N310" s="144" t="s">
        <v>46</v>
      </c>
      <c r="P310" s="145">
        <f>O310*H310</f>
        <v>0</v>
      </c>
      <c r="Q310" s="145">
        <v>0.04</v>
      </c>
      <c r="R310" s="145">
        <f>Q310*H310</f>
        <v>0.16</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3797</v>
      </c>
    </row>
    <row r="311" spans="2:65" s="1" customFormat="1" ht="24.15" customHeight="1">
      <c r="B311" s="32"/>
      <c r="C311" s="158" t="s">
        <v>740</v>
      </c>
      <c r="D311" s="158" t="s">
        <v>340</v>
      </c>
      <c r="E311" s="159" t="s">
        <v>3798</v>
      </c>
      <c r="F311" s="160" t="s">
        <v>3799</v>
      </c>
      <c r="G311" s="161" t="s">
        <v>598</v>
      </c>
      <c r="H311" s="162">
        <v>4</v>
      </c>
      <c r="I311" s="163"/>
      <c r="J311" s="164">
        <f>ROUND(I311*H311,2)</f>
        <v>0</v>
      </c>
      <c r="K311" s="160" t="s">
        <v>1487</v>
      </c>
      <c r="L311" s="165"/>
      <c r="M311" s="166" t="s">
        <v>1</v>
      </c>
      <c r="N311" s="167" t="s">
        <v>46</v>
      </c>
      <c r="P311" s="145">
        <f>O311*H311</f>
        <v>0</v>
      </c>
      <c r="Q311" s="145">
        <v>1.3299999999999999E-2</v>
      </c>
      <c r="R311" s="145">
        <f>Q311*H311</f>
        <v>5.3199999999999997E-2</v>
      </c>
      <c r="S311" s="145">
        <v>0</v>
      </c>
      <c r="T311" s="146">
        <f>S311*H311</f>
        <v>0</v>
      </c>
      <c r="AR311" s="147" t="s">
        <v>337</v>
      </c>
      <c r="AT311" s="147" t="s">
        <v>340</v>
      </c>
      <c r="AU311" s="147" t="s">
        <v>90</v>
      </c>
      <c r="AY311" s="17" t="s">
        <v>299</v>
      </c>
      <c r="BE311" s="148">
        <f>IF(N311="základní",J311,0)</f>
        <v>0</v>
      </c>
      <c r="BF311" s="148">
        <f>IF(N311="snížená",J311,0)</f>
        <v>0</v>
      </c>
      <c r="BG311" s="148">
        <f>IF(N311="zákl. přenesená",J311,0)</f>
        <v>0</v>
      </c>
      <c r="BH311" s="148">
        <f>IF(N311="sníž. přenesená",J311,0)</f>
        <v>0</v>
      </c>
      <c r="BI311" s="148">
        <f>IF(N311="nulová",J311,0)</f>
        <v>0</v>
      </c>
      <c r="BJ311" s="17" t="s">
        <v>88</v>
      </c>
      <c r="BK311" s="148">
        <f>ROUND(I311*H311,2)</f>
        <v>0</v>
      </c>
      <c r="BL311" s="17" t="s">
        <v>318</v>
      </c>
      <c r="BM311" s="147" t="s">
        <v>3800</v>
      </c>
    </row>
    <row r="312" spans="2:65" s="1" customFormat="1" ht="19.2">
      <c r="B312" s="32"/>
      <c r="D312" s="149" t="s">
        <v>308</v>
      </c>
      <c r="F312" s="150" t="s">
        <v>3801</v>
      </c>
      <c r="I312" s="151"/>
      <c r="L312" s="32"/>
      <c r="M312" s="152"/>
      <c r="T312" s="56"/>
      <c r="AT312" s="17" t="s">
        <v>308</v>
      </c>
      <c r="AU312" s="17" t="s">
        <v>90</v>
      </c>
    </row>
    <row r="313" spans="2:65" s="1" customFormat="1" ht="24.15" customHeight="1">
      <c r="B313" s="32"/>
      <c r="C313" s="158" t="s">
        <v>745</v>
      </c>
      <c r="D313" s="158" t="s">
        <v>340</v>
      </c>
      <c r="E313" s="159" t="s">
        <v>3802</v>
      </c>
      <c r="F313" s="160" t="s">
        <v>3803</v>
      </c>
      <c r="G313" s="161" t="s">
        <v>598</v>
      </c>
      <c r="H313" s="162">
        <v>4</v>
      </c>
      <c r="I313" s="163"/>
      <c r="J313" s="164">
        <f t="shared" ref="J313:J319" si="20">ROUND(I313*H313,2)</f>
        <v>0</v>
      </c>
      <c r="K313" s="160" t="s">
        <v>1487</v>
      </c>
      <c r="L313" s="165"/>
      <c r="M313" s="166" t="s">
        <v>1</v>
      </c>
      <c r="N313" s="167" t="s">
        <v>46</v>
      </c>
      <c r="P313" s="145">
        <f t="shared" ref="P313:P319" si="21">O313*H313</f>
        <v>0</v>
      </c>
      <c r="Q313" s="145">
        <v>2.9999999999999997E-4</v>
      </c>
      <c r="R313" s="145">
        <f t="shared" ref="R313:R319" si="22">Q313*H313</f>
        <v>1.1999999999999999E-3</v>
      </c>
      <c r="S313" s="145">
        <v>0</v>
      </c>
      <c r="T313" s="146">
        <f t="shared" ref="T313:T319" si="23">S313*H313</f>
        <v>0</v>
      </c>
      <c r="AR313" s="147" t="s">
        <v>337</v>
      </c>
      <c r="AT313" s="147" t="s">
        <v>340</v>
      </c>
      <c r="AU313" s="147" t="s">
        <v>90</v>
      </c>
      <c r="AY313" s="17" t="s">
        <v>299</v>
      </c>
      <c r="BE313" s="148">
        <f t="shared" ref="BE313:BE319" si="24">IF(N313="základní",J313,0)</f>
        <v>0</v>
      </c>
      <c r="BF313" s="148">
        <f t="shared" ref="BF313:BF319" si="25">IF(N313="snížená",J313,0)</f>
        <v>0</v>
      </c>
      <c r="BG313" s="148">
        <f t="shared" ref="BG313:BG319" si="26">IF(N313="zákl. přenesená",J313,0)</f>
        <v>0</v>
      </c>
      <c r="BH313" s="148">
        <f t="shared" ref="BH313:BH319" si="27">IF(N313="sníž. přenesená",J313,0)</f>
        <v>0</v>
      </c>
      <c r="BI313" s="148">
        <f t="shared" ref="BI313:BI319" si="28">IF(N313="nulová",J313,0)</f>
        <v>0</v>
      </c>
      <c r="BJ313" s="17" t="s">
        <v>88</v>
      </c>
      <c r="BK313" s="148">
        <f t="shared" ref="BK313:BK319" si="29">ROUND(I313*H313,2)</f>
        <v>0</v>
      </c>
      <c r="BL313" s="17" t="s">
        <v>318</v>
      </c>
      <c r="BM313" s="147" t="s">
        <v>3804</v>
      </c>
    </row>
    <row r="314" spans="2:65" s="1" customFormat="1" ht="16.5" customHeight="1">
      <c r="B314" s="32"/>
      <c r="C314" s="136" t="s">
        <v>749</v>
      </c>
      <c r="D314" s="136" t="s">
        <v>302</v>
      </c>
      <c r="E314" s="137" t="s">
        <v>4160</v>
      </c>
      <c r="F314" s="138" t="s">
        <v>5165</v>
      </c>
      <c r="G314" s="139" t="s">
        <v>598</v>
      </c>
      <c r="H314" s="140">
        <v>1</v>
      </c>
      <c r="I314" s="141"/>
      <c r="J314" s="142">
        <f t="shared" si="20"/>
        <v>0</v>
      </c>
      <c r="K314" s="138" t="s">
        <v>1487</v>
      </c>
      <c r="L314" s="32"/>
      <c r="M314" s="143" t="s">
        <v>1</v>
      </c>
      <c r="N314" s="144" t="s">
        <v>46</v>
      </c>
      <c r="P314" s="145">
        <f t="shared" si="21"/>
        <v>0</v>
      </c>
      <c r="Q314" s="145">
        <v>0.05</v>
      </c>
      <c r="R314" s="145">
        <f t="shared" si="22"/>
        <v>0.05</v>
      </c>
      <c r="S314" s="145">
        <v>0</v>
      </c>
      <c r="T314" s="146">
        <f t="shared" si="23"/>
        <v>0</v>
      </c>
      <c r="AR314" s="147" t="s">
        <v>318</v>
      </c>
      <c r="AT314" s="147" t="s">
        <v>302</v>
      </c>
      <c r="AU314" s="147" t="s">
        <v>90</v>
      </c>
      <c r="AY314" s="17" t="s">
        <v>299</v>
      </c>
      <c r="BE314" s="148">
        <f t="shared" si="24"/>
        <v>0</v>
      </c>
      <c r="BF314" s="148">
        <f t="shared" si="25"/>
        <v>0</v>
      </c>
      <c r="BG314" s="148">
        <f t="shared" si="26"/>
        <v>0</v>
      </c>
      <c r="BH314" s="148">
        <f t="shared" si="27"/>
        <v>0</v>
      </c>
      <c r="BI314" s="148">
        <f t="shared" si="28"/>
        <v>0</v>
      </c>
      <c r="BJ314" s="17" t="s">
        <v>88</v>
      </c>
      <c r="BK314" s="148">
        <f t="shared" si="29"/>
        <v>0</v>
      </c>
      <c r="BL314" s="17" t="s">
        <v>318</v>
      </c>
      <c r="BM314" s="147" t="s">
        <v>5166</v>
      </c>
    </row>
    <row r="315" spans="2:65" s="1" customFormat="1" ht="16.5" customHeight="1">
      <c r="B315" s="32"/>
      <c r="C315" s="158" t="s">
        <v>753</v>
      </c>
      <c r="D315" s="158" t="s">
        <v>340</v>
      </c>
      <c r="E315" s="159" t="s">
        <v>4163</v>
      </c>
      <c r="F315" s="160" t="s">
        <v>5167</v>
      </c>
      <c r="G315" s="161" t="s">
        <v>598</v>
      </c>
      <c r="H315" s="162">
        <v>1</v>
      </c>
      <c r="I315" s="163"/>
      <c r="J315" s="164">
        <f t="shared" si="20"/>
        <v>0</v>
      </c>
      <c r="K315" s="160" t="s">
        <v>1487</v>
      </c>
      <c r="L315" s="165"/>
      <c r="M315" s="166" t="s">
        <v>1</v>
      </c>
      <c r="N315" s="167" t="s">
        <v>46</v>
      </c>
      <c r="P315" s="145">
        <f t="shared" si="21"/>
        <v>0</v>
      </c>
      <c r="Q315" s="145">
        <v>2.9499999999999998E-2</v>
      </c>
      <c r="R315" s="145">
        <f t="shared" si="22"/>
        <v>2.9499999999999998E-2</v>
      </c>
      <c r="S315" s="145">
        <v>0</v>
      </c>
      <c r="T315" s="146">
        <f t="shared" si="23"/>
        <v>0</v>
      </c>
      <c r="AR315" s="147" t="s">
        <v>337</v>
      </c>
      <c r="AT315" s="147" t="s">
        <v>340</v>
      </c>
      <c r="AU315" s="147" t="s">
        <v>90</v>
      </c>
      <c r="AY315" s="17" t="s">
        <v>299</v>
      </c>
      <c r="BE315" s="148">
        <f t="shared" si="24"/>
        <v>0</v>
      </c>
      <c r="BF315" s="148">
        <f t="shared" si="25"/>
        <v>0</v>
      </c>
      <c r="BG315" s="148">
        <f t="shared" si="26"/>
        <v>0</v>
      </c>
      <c r="BH315" s="148">
        <f t="shared" si="27"/>
        <v>0</v>
      </c>
      <c r="BI315" s="148">
        <f t="shared" si="28"/>
        <v>0</v>
      </c>
      <c r="BJ315" s="17" t="s">
        <v>88</v>
      </c>
      <c r="BK315" s="148">
        <f t="shared" si="29"/>
        <v>0</v>
      </c>
      <c r="BL315" s="17" t="s">
        <v>318</v>
      </c>
      <c r="BM315" s="147" t="s">
        <v>5168</v>
      </c>
    </row>
    <row r="316" spans="2:65" s="1" customFormat="1" ht="24.15" customHeight="1">
      <c r="B316" s="32"/>
      <c r="C316" s="158" t="s">
        <v>757</v>
      </c>
      <c r="D316" s="158" t="s">
        <v>340</v>
      </c>
      <c r="E316" s="159" t="s">
        <v>5169</v>
      </c>
      <c r="F316" s="160" t="s">
        <v>5170</v>
      </c>
      <c r="G316" s="161" t="s">
        <v>598</v>
      </c>
      <c r="H316" s="162">
        <v>1</v>
      </c>
      <c r="I316" s="163"/>
      <c r="J316" s="164">
        <f t="shared" si="20"/>
        <v>0</v>
      </c>
      <c r="K316" s="160" t="s">
        <v>1487</v>
      </c>
      <c r="L316" s="165"/>
      <c r="M316" s="166" t="s">
        <v>1</v>
      </c>
      <c r="N316" s="167" t="s">
        <v>46</v>
      </c>
      <c r="P316" s="145">
        <f t="shared" si="21"/>
        <v>0</v>
      </c>
      <c r="Q316" s="145">
        <v>1.9E-3</v>
      </c>
      <c r="R316" s="145">
        <f t="shared" si="22"/>
        <v>1.9E-3</v>
      </c>
      <c r="S316" s="145">
        <v>0</v>
      </c>
      <c r="T316" s="146">
        <f t="shared" si="23"/>
        <v>0</v>
      </c>
      <c r="AR316" s="147" t="s">
        <v>337</v>
      </c>
      <c r="AT316" s="147" t="s">
        <v>340</v>
      </c>
      <c r="AU316" s="147" t="s">
        <v>90</v>
      </c>
      <c r="AY316" s="17" t="s">
        <v>299</v>
      </c>
      <c r="BE316" s="148">
        <f t="shared" si="24"/>
        <v>0</v>
      </c>
      <c r="BF316" s="148">
        <f t="shared" si="25"/>
        <v>0</v>
      </c>
      <c r="BG316" s="148">
        <f t="shared" si="26"/>
        <v>0</v>
      </c>
      <c r="BH316" s="148">
        <f t="shared" si="27"/>
        <v>0</v>
      </c>
      <c r="BI316" s="148">
        <f t="shared" si="28"/>
        <v>0</v>
      </c>
      <c r="BJ316" s="17" t="s">
        <v>88</v>
      </c>
      <c r="BK316" s="148">
        <f t="shared" si="29"/>
        <v>0</v>
      </c>
      <c r="BL316" s="17" t="s">
        <v>318</v>
      </c>
      <c r="BM316" s="147" t="s">
        <v>5171</v>
      </c>
    </row>
    <row r="317" spans="2:65" s="1" customFormat="1" ht="16.5" customHeight="1">
      <c r="B317" s="32"/>
      <c r="C317" s="136" t="s">
        <v>763</v>
      </c>
      <c r="D317" s="136" t="s">
        <v>302</v>
      </c>
      <c r="E317" s="137" t="s">
        <v>3805</v>
      </c>
      <c r="F317" s="138" t="s">
        <v>3806</v>
      </c>
      <c r="G317" s="139" t="s">
        <v>598</v>
      </c>
      <c r="H317" s="140">
        <v>5</v>
      </c>
      <c r="I317" s="141"/>
      <c r="J317" s="142">
        <f t="shared" si="20"/>
        <v>0</v>
      </c>
      <c r="K317" s="138" t="s">
        <v>1487</v>
      </c>
      <c r="L317" s="32"/>
      <c r="M317" s="143" t="s">
        <v>1</v>
      </c>
      <c r="N317" s="144" t="s">
        <v>46</v>
      </c>
      <c r="P317" s="145">
        <f t="shared" si="21"/>
        <v>0</v>
      </c>
      <c r="Q317" s="145">
        <v>3.3E-4</v>
      </c>
      <c r="R317" s="145">
        <f t="shared" si="22"/>
        <v>1.65E-3</v>
      </c>
      <c r="S317" s="145">
        <v>0</v>
      </c>
      <c r="T317" s="146">
        <f t="shared" si="23"/>
        <v>0</v>
      </c>
      <c r="AR317" s="147" t="s">
        <v>318</v>
      </c>
      <c r="AT317" s="147" t="s">
        <v>302</v>
      </c>
      <c r="AU317" s="147" t="s">
        <v>90</v>
      </c>
      <c r="AY317" s="17" t="s">
        <v>299</v>
      </c>
      <c r="BE317" s="148">
        <f t="shared" si="24"/>
        <v>0</v>
      </c>
      <c r="BF317" s="148">
        <f t="shared" si="25"/>
        <v>0</v>
      </c>
      <c r="BG317" s="148">
        <f t="shared" si="26"/>
        <v>0</v>
      </c>
      <c r="BH317" s="148">
        <f t="shared" si="27"/>
        <v>0</v>
      </c>
      <c r="BI317" s="148">
        <f t="shared" si="28"/>
        <v>0</v>
      </c>
      <c r="BJ317" s="17" t="s">
        <v>88</v>
      </c>
      <c r="BK317" s="148">
        <f t="shared" si="29"/>
        <v>0</v>
      </c>
      <c r="BL317" s="17" t="s">
        <v>318</v>
      </c>
      <c r="BM317" s="147" t="s">
        <v>3807</v>
      </c>
    </row>
    <row r="318" spans="2:65" s="1" customFormat="1" ht="16.5" customHeight="1">
      <c r="B318" s="32"/>
      <c r="C318" s="136" t="s">
        <v>767</v>
      </c>
      <c r="D318" s="136" t="s">
        <v>302</v>
      </c>
      <c r="E318" s="137" t="s">
        <v>3808</v>
      </c>
      <c r="F318" s="138" t="s">
        <v>3809</v>
      </c>
      <c r="G318" s="139" t="s">
        <v>647</v>
      </c>
      <c r="H318" s="140">
        <v>304.77999999999997</v>
      </c>
      <c r="I318" s="141"/>
      <c r="J318" s="142">
        <f t="shared" si="20"/>
        <v>0</v>
      </c>
      <c r="K318" s="138" t="s">
        <v>1487</v>
      </c>
      <c r="L318" s="32"/>
      <c r="M318" s="143" t="s">
        <v>1</v>
      </c>
      <c r="N318" s="144" t="s">
        <v>46</v>
      </c>
      <c r="P318" s="145">
        <f t="shared" si="21"/>
        <v>0</v>
      </c>
      <c r="Q318" s="145">
        <v>1.9000000000000001E-4</v>
      </c>
      <c r="R318" s="145">
        <f t="shared" si="22"/>
        <v>5.79082E-2</v>
      </c>
      <c r="S318" s="145">
        <v>0</v>
      </c>
      <c r="T318" s="146">
        <f t="shared" si="23"/>
        <v>0</v>
      </c>
      <c r="AR318" s="147" t="s">
        <v>318</v>
      </c>
      <c r="AT318" s="147" t="s">
        <v>302</v>
      </c>
      <c r="AU318" s="147" t="s">
        <v>90</v>
      </c>
      <c r="AY318" s="17" t="s">
        <v>299</v>
      </c>
      <c r="BE318" s="148">
        <f t="shared" si="24"/>
        <v>0</v>
      </c>
      <c r="BF318" s="148">
        <f t="shared" si="25"/>
        <v>0</v>
      </c>
      <c r="BG318" s="148">
        <f t="shared" si="26"/>
        <v>0</v>
      </c>
      <c r="BH318" s="148">
        <f t="shared" si="27"/>
        <v>0</v>
      </c>
      <c r="BI318" s="148">
        <f t="shared" si="28"/>
        <v>0</v>
      </c>
      <c r="BJ318" s="17" t="s">
        <v>88</v>
      </c>
      <c r="BK318" s="148">
        <f t="shared" si="29"/>
        <v>0</v>
      </c>
      <c r="BL318" s="17" t="s">
        <v>318</v>
      </c>
      <c r="BM318" s="147" t="s">
        <v>3810</v>
      </c>
    </row>
    <row r="319" spans="2:65" s="1" customFormat="1" ht="24.15" customHeight="1">
      <c r="B319" s="32"/>
      <c r="C319" s="136" t="s">
        <v>771</v>
      </c>
      <c r="D319" s="136" t="s">
        <v>302</v>
      </c>
      <c r="E319" s="137" t="s">
        <v>3811</v>
      </c>
      <c r="F319" s="138" t="s">
        <v>3812</v>
      </c>
      <c r="G319" s="139" t="s">
        <v>647</v>
      </c>
      <c r="H319" s="140">
        <v>304.77999999999997</v>
      </c>
      <c r="I319" s="141"/>
      <c r="J319" s="142">
        <f t="shared" si="20"/>
        <v>0</v>
      </c>
      <c r="K319" s="138" t="s">
        <v>1487</v>
      </c>
      <c r="L319" s="32"/>
      <c r="M319" s="143" t="s">
        <v>1</v>
      </c>
      <c r="N319" s="144" t="s">
        <v>46</v>
      </c>
      <c r="P319" s="145">
        <f t="shared" si="21"/>
        <v>0</v>
      </c>
      <c r="Q319" s="145">
        <v>6.9999999999999994E-5</v>
      </c>
      <c r="R319" s="145">
        <f t="shared" si="22"/>
        <v>2.1334599999999995E-2</v>
      </c>
      <c r="S319" s="145">
        <v>0</v>
      </c>
      <c r="T319" s="146">
        <f t="shared" si="23"/>
        <v>0</v>
      </c>
      <c r="AR319" s="147" t="s">
        <v>318</v>
      </c>
      <c r="AT319" s="147" t="s">
        <v>302</v>
      </c>
      <c r="AU319" s="147" t="s">
        <v>90</v>
      </c>
      <c r="AY319" s="17" t="s">
        <v>299</v>
      </c>
      <c r="BE319" s="148">
        <f t="shared" si="24"/>
        <v>0</v>
      </c>
      <c r="BF319" s="148">
        <f t="shared" si="25"/>
        <v>0</v>
      </c>
      <c r="BG319" s="148">
        <f t="shared" si="26"/>
        <v>0</v>
      </c>
      <c r="BH319" s="148">
        <f t="shared" si="27"/>
        <v>0</v>
      </c>
      <c r="BI319" s="148">
        <f t="shared" si="28"/>
        <v>0</v>
      </c>
      <c r="BJ319" s="17" t="s">
        <v>88</v>
      </c>
      <c r="BK319" s="148">
        <f t="shared" si="29"/>
        <v>0</v>
      </c>
      <c r="BL319" s="17" t="s">
        <v>318</v>
      </c>
      <c r="BM319" s="147" t="s">
        <v>3813</v>
      </c>
    </row>
    <row r="320" spans="2:65" s="11" customFormat="1" ht="22.95" customHeight="1">
      <c r="B320" s="124"/>
      <c r="D320" s="125" t="s">
        <v>80</v>
      </c>
      <c r="E320" s="134" t="s">
        <v>1789</v>
      </c>
      <c r="F320" s="134" t="s">
        <v>1790</v>
      </c>
      <c r="I320" s="127"/>
      <c r="J320" s="135">
        <f>BK320</f>
        <v>0</v>
      </c>
      <c r="L320" s="124"/>
      <c r="M320" s="129"/>
      <c r="P320" s="130">
        <f>P321</f>
        <v>0</v>
      </c>
      <c r="R320" s="130">
        <f>R321</f>
        <v>0</v>
      </c>
      <c r="T320" s="131">
        <f>T321</f>
        <v>0</v>
      </c>
      <c r="AR320" s="125" t="s">
        <v>88</v>
      </c>
      <c r="AT320" s="132" t="s">
        <v>80</v>
      </c>
      <c r="AU320" s="132" t="s">
        <v>88</v>
      </c>
      <c r="AY320" s="125" t="s">
        <v>299</v>
      </c>
      <c r="BK320" s="133">
        <f>BK321</f>
        <v>0</v>
      </c>
    </row>
    <row r="321" spans="2:65" s="1" customFormat="1" ht="24.15" customHeight="1">
      <c r="B321" s="32"/>
      <c r="C321" s="136" t="s">
        <v>775</v>
      </c>
      <c r="D321" s="136" t="s">
        <v>302</v>
      </c>
      <c r="E321" s="137" t="s">
        <v>1791</v>
      </c>
      <c r="F321" s="138" t="s">
        <v>1792</v>
      </c>
      <c r="G321" s="139" t="s">
        <v>1636</v>
      </c>
      <c r="H321" s="140">
        <v>3.6920000000000002</v>
      </c>
      <c r="I321" s="141"/>
      <c r="J321" s="142">
        <f>ROUND(I321*H321,2)</f>
        <v>0</v>
      </c>
      <c r="K321" s="138" t="s">
        <v>1487</v>
      </c>
      <c r="L321" s="32"/>
      <c r="M321" s="153" t="s">
        <v>1</v>
      </c>
      <c r="N321" s="154" t="s">
        <v>46</v>
      </c>
      <c r="O321" s="155"/>
      <c r="P321" s="156">
        <f>O321*H321</f>
        <v>0</v>
      </c>
      <c r="Q321" s="156">
        <v>0</v>
      </c>
      <c r="R321" s="156">
        <f>Q321*H321</f>
        <v>0</v>
      </c>
      <c r="S321" s="156">
        <v>0</v>
      </c>
      <c r="T321" s="157">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3814</v>
      </c>
    </row>
    <row r="322" spans="2:65" s="1" customFormat="1" ht="6.9" customHeight="1">
      <c r="B322" s="44"/>
      <c r="C322" s="45"/>
      <c r="D322" s="45"/>
      <c r="E322" s="45"/>
      <c r="F322" s="45"/>
      <c r="G322" s="45"/>
      <c r="H322" s="45"/>
      <c r="I322" s="45"/>
      <c r="J322" s="45"/>
      <c r="K322" s="45"/>
      <c r="L322" s="32"/>
    </row>
  </sheetData>
  <sheetProtection algorithmName="SHA-512" hashValue="vTKUtJdVa7S1xKg8fK4AlUJ4xNVAOCYzUXb62YXyqvuVrXmGyFZNQCPKy8d7yu2i4yATTmURArjP+IPi4NJ7mw==" saltValue="fVoWf4dmpIXizP5hpr4QLRTL8H6DI/5BRMgOfzAf9wMU6BXj1DewHcVtKbCpU8/2Z048qupjkiQU+SYXTj1Ovw==" spinCount="100000" sheet="1" objects="1" scenarios="1" formatColumns="0" formatRows="0" autoFilter="0"/>
  <autoFilter ref="C126:K321" xr:uid="{00000000-0009-0000-0000-000023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29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207</v>
      </c>
      <c r="AZ2" s="197" t="s">
        <v>3617</v>
      </c>
      <c r="BA2" s="197" t="s">
        <v>1</v>
      </c>
      <c r="BB2" s="197" t="s">
        <v>1</v>
      </c>
      <c r="BC2" s="197" t="s">
        <v>5172</v>
      </c>
      <c r="BD2" s="197" t="s">
        <v>90</v>
      </c>
    </row>
    <row r="3" spans="2:56" ht="6.9" customHeight="1">
      <c r="B3" s="18"/>
      <c r="C3" s="19"/>
      <c r="D3" s="19"/>
      <c r="E3" s="19"/>
      <c r="F3" s="19"/>
      <c r="G3" s="19"/>
      <c r="H3" s="19"/>
      <c r="I3" s="19"/>
      <c r="J3" s="19"/>
      <c r="K3" s="19"/>
      <c r="L3" s="20"/>
      <c r="AT3" s="17" t="s">
        <v>90</v>
      </c>
      <c r="AZ3" s="197" t="s">
        <v>3619</v>
      </c>
      <c r="BA3" s="197" t="s">
        <v>1</v>
      </c>
      <c r="BB3" s="197" t="s">
        <v>1</v>
      </c>
      <c r="BC3" s="197" t="s">
        <v>5173</v>
      </c>
      <c r="BD3" s="197" t="s">
        <v>90</v>
      </c>
    </row>
    <row r="4" spans="2:56" ht="24.9" customHeight="1">
      <c r="B4" s="20"/>
      <c r="D4" s="21" t="s">
        <v>263</v>
      </c>
      <c r="L4" s="20"/>
      <c r="M4" s="93" t="s">
        <v>10</v>
      </c>
      <c r="AT4" s="17" t="s">
        <v>4</v>
      </c>
      <c r="AZ4" s="197" t="s">
        <v>3621</v>
      </c>
      <c r="BA4" s="197" t="s">
        <v>1</v>
      </c>
      <c r="BB4" s="197" t="s">
        <v>1</v>
      </c>
      <c r="BC4" s="197" t="s">
        <v>5174</v>
      </c>
      <c r="BD4" s="197" t="s">
        <v>90</v>
      </c>
    </row>
    <row r="5" spans="2:56" ht="6.9" customHeight="1">
      <c r="B5" s="20"/>
      <c r="L5" s="20"/>
      <c r="AZ5" s="197" t="s">
        <v>3623</v>
      </c>
      <c r="BA5" s="197" t="s">
        <v>1</v>
      </c>
      <c r="BB5" s="197" t="s">
        <v>1</v>
      </c>
      <c r="BC5" s="197" t="s">
        <v>5175</v>
      </c>
      <c r="BD5" s="197" t="s">
        <v>90</v>
      </c>
    </row>
    <row r="6" spans="2:56" ht="12" customHeight="1">
      <c r="B6" s="20"/>
      <c r="D6" s="27" t="s">
        <v>16</v>
      </c>
      <c r="L6" s="20"/>
      <c r="AZ6" s="197" t="s">
        <v>3625</v>
      </c>
      <c r="BA6" s="197" t="s">
        <v>1</v>
      </c>
      <c r="BB6" s="197" t="s">
        <v>1</v>
      </c>
      <c r="BC6" s="197" t="s">
        <v>5176</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5177</v>
      </c>
      <c r="BD7" s="197" t="s">
        <v>90</v>
      </c>
    </row>
    <row r="8" spans="2:56" ht="12" customHeight="1">
      <c r="B8" s="20"/>
      <c r="D8" s="27" t="s">
        <v>264</v>
      </c>
      <c r="L8" s="20"/>
      <c r="AZ8" s="197" t="s">
        <v>3629</v>
      </c>
      <c r="BA8" s="197" t="s">
        <v>1</v>
      </c>
      <c r="BB8" s="197" t="s">
        <v>1</v>
      </c>
      <c r="BC8" s="197" t="s">
        <v>5178</v>
      </c>
      <c r="BD8" s="197" t="s">
        <v>90</v>
      </c>
    </row>
    <row r="9" spans="2:56" s="1" customFormat="1" ht="16.5" customHeight="1">
      <c r="B9" s="32"/>
      <c r="E9" s="270" t="s">
        <v>3631</v>
      </c>
      <c r="F9" s="269"/>
      <c r="G9" s="269"/>
      <c r="H9" s="269"/>
      <c r="L9" s="32"/>
      <c r="AZ9" s="197" t="s">
        <v>3632</v>
      </c>
      <c r="BA9" s="197" t="s">
        <v>1</v>
      </c>
      <c r="BB9" s="197" t="s">
        <v>1</v>
      </c>
      <c r="BC9" s="197" t="s">
        <v>5179</v>
      </c>
      <c r="BD9" s="197" t="s">
        <v>90</v>
      </c>
    </row>
    <row r="10" spans="2:56" s="1" customFormat="1" ht="12" customHeight="1">
      <c r="B10" s="32"/>
      <c r="D10" s="27" t="s">
        <v>266</v>
      </c>
      <c r="L10" s="32"/>
    </row>
    <row r="11" spans="2:56" s="1" customFormat="1" ht="16.5" customHeight="1">
      <c r="B11" s="32"/>
      <c r="E11" s="247" t="s">
        <v>5180</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ROUND((SUM(BE126:BE289)),  2)</f>
        <v>0</v>
      </c>
      <c r="I35" s="96">
        <v>0.21</v>
      </c>
      <c r="J35" s="86">
        <f>ROUND(((SUM(BE126:BE289))*I35),  2)</f>
        <v>0</v>
      </c>
      <c r="L35" s="32"/>
    </row>
    <row r="36" spans="2:12" s="1" customFormat="1" ht="14.4" customHeight="1">
      <c r="B36" s="32"/>
      <c r="E36" s="27" t="s">
        <v>47</v>
      </c>
      <c r="F36" s="86">
        <f>ROUND((SUM(BF126:BF289)),  2)</f>
        <v>0</v>
      </c>
      <c r="I36" s="96">
        <v>0.12</v>
      </c>
      <c r="J36" s="86">
        <f>ROUND(((SUM(BF126:BF289))*I36),  2)</f>
        <v>0</v>
      </c>
      <c r="L36" s="32"/>
    </row>
    <row r="37" spans="2:12" s="1" customFormat="1" ht="14.4" hidden="1" customHeight="1">
      <c r="B37" s="32"/>
      <c r="E37" s="27" t="s">
        <v>48</v>
      </c>
      <c r="F37" s="86">
        <f>ROUND((SUM(BG126:BG289)),  2)</f>
        <v>0</v>
      </c>
      <c r="I37" s="96">
        <v>0.21</v>
      </c>
      <c r="J37" s="86">
        <f>0</f>
        <v>0</v>
      </c>
      <c r="L37" s="32"/>
    </row>
    <row r="38" spans="2:12" s="1" customFormat="1" ht="14.4" hidden="1" customHeight="1">
      <c r="B38" s="32"/>
      <c r="E38" s="27" t="s">
        <v>49</v>
      </c>
      <c r="F38" s="86">
        <f>ROUND((SUM(BH126:BH289)),  2)</f>
        <v>0</v>
      </c>
      <c r="I38" s="96">
        <v>0.12</v>
      </c>
      <c r="J38" s="86">
        <f>0</f>
        <v>0</v>
      </c>
      <c r="L38" s="32"/>
    </row>
    <row r="39" spans="2:12" s="1" customFormat="1" ht="14.4" hidden="1" customHeight="1">
      <c r="B39" s="32"/>
      <c r="E39" s="27" t="s">
        <v>50</v>
      </c>
      <c r="F39" s="86">
        <f>ROUND((SUM(BI126:BI289)),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02.12 - Řad 2-1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1479</v>
      </c>
      <c r="E101" s="114"/>
      <c r="F101" s="114"/>
      <c r="G101" s="114"/>
      <c r="H101" s="114"/>
      <c r="I101" s="114"/>
      <c r="J101" s="115">
        <f>J243</f>
        <v>0</v>
      </c>
      <c r="L101" s="112"/>
    </row>
    <row r="102" spans="2:47" s="9" customFormat="1" ht="19.95" customHeight="1">
      <c r="B102" s="112"/>
      <c r="D102" s="113" t="s">
        <v>1986</v>
      </c>
      <c r="E102" s="114"/>
      <c r="F102" s="114"/>
      <c r="G102" s="114"/>
      <c r="H102" s="114"/>
      <c r="I102" s="114"/>
      <c r="J102" s="115">
        <f>J247</f>
        <v>0</v>
      </c>
      <c r="L102" s="112"/>
    </row>
    <row r="103" spans="2:47" s="9" customFormat="1" ht="19.95" customHeight="1">
      <c r="B103" s="112"/>
      <c r="D103" s="113" t="s">
        <v>2495</v>
      </c>
      <c r="E103" s="114"/>
      <c r="F103" s="114"/>
      <c r="G103" s="114"/>
      <c r="H103" s="114"/>
      <c r="I103" s="114"/>
      <c r="J103" s="115">
        <f>J254</f>
        <v>0</v>
      </c>
      <c r="L103" s="112"/>
    </row>
    <row r="104" spans="2:47" s="9" customFormat="1" ht="19.95" customHeight="1">
      <c r="B104" s="112"/>
      <c r="D104" s="113" t="s">
        <v>1481</v>
      </c>
      <c r="E104" s="114"/>
      <c r="F104" s="114"/>
      <c r="G104" s="114"/>
      <c r="H104" s="114"/>
      <c r="I104" s="114"/>
      <c r="J104" s="115">
        <f>J288</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3631</v>
      </c>
      <c r="F116" s="269"/>
      <c r="G116" s="269"/>
      <c r="H116" s="269"/>
      <c r="L116" s="32"/>
    </row>
    <row r="117" spans="2:63" s="1" customFormat="1" ht="12" customHeight="1">
      <c r="B117" s="32"/>
      <c r="C117" s="27" t="s">
        <v>266</v>
      </c>
      <c r="L117" s="32"/>
    </row>
    <row r="118" spans="2:63" s="1" customFormat="1" ht="16.5" customHeight="1">
      <c r="B118" s="32"/>
      <c r="E118" s="247" t="str">
        <f>E11</f>
        <v>02.12 - Řad 2-1</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1.5262614000000001</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P128+P243+P247+P254+P288</f>
        <v>0</v>
      </c>
      <c r="R127" s="130">
        <f>R128+R243+R247+R254+R288</f>
        <v>1.5262614000000001</v>
      </c>
      <c r="T127" s="131">
        <f>T128+T243+T247+T254+T288</f>
        <v>0</v>
      </c>
      <c r="AR127" s="125" t="s">
        <v>88</v>
      </c>
      <c r="AT127" s="132" t="s">
        <v>80</v>
      </c>
      <c r="AU127" s="132" t="s">
        <v>81</v>
      </c>
      <c r="AY127" s="125" t="s">
        <v>299</v>
      </c>
      <c r="BK127" s="133">
        <f>BK128+BK243+BK247+BK254+BK288</f>
        <v>0</v>
      </c>
    </row>
    <row r="128" spans="2:63" s="11" customFormat="1" ht="22.95" customHeight="1">
      <c r="B128" s="124"/>
      <c r="D128" s="125" t="s">
        <v>80</v>
      </c>
      <c r="E128" s="134" t="s">
        <v>88</v>
      </c>
      <c r="F128" s="134" t="s">
        <v>1448</v>
      </c>
      <c r="I128" s="127"/>
      <c r="J128" s="135">
        <f>BK128</f>
        <v>0</v>
      </c>
      <c r="L128" s="124"/>
      <c r="M128" s="129"/>
      <c r="P128" s="130">
        <f>SUM(P129:P242)</f>
        <v>0</v>
      </c>
      <c r="R128" s="130">
        <f>SUM(R129:R242)</f>
        <v>0.18287640000000002</v>
      </c>
      <c r="T128" s="131">
        <f>SUM(T129:T242)</f>
        <v>0</v>
      </c>
      <c r="AR128" s="125" t="s">
        <v>88</v>
      </c>
      <c r="AT128" s="132" t="s">
        <v>80</v>
      </c>
      <c r="AU128" s="132" t="s">
        <v>88</v>
      </c>
      <c r="AY128" s="125" t="s">
        <v>299</v>
      </c>
      <c r="BK128" s="133">
        <f>SUM(BK129:BK242)</f>
        <v>0</v>
      </c>
    </row>
    <row r="129" spans="2:65" s="1" customFormat="1" ht="24.15" customHeight="1">
      <c r="B129" s="32"/>
      <c r="C129" s="136" t="s">
        <v>88</v>
      </c>
      <c r="D129" s="136" t="s">
        <v>302</v>
      </c>
      <c r="E129" s="137" t="s">
        <v>1484</v>
      </c>
      <c r="F129" s="138" t="s">
        <v>1485</v>
      </c>
      <c r="G129" s="139" t="s">
        <v>1486</v>
      </c>
      <c r="H129" s="140">
        <v>144</v>
      </c>
      <c r="I129" s="141"/>
      <c r="J129" s="142">
        <f>ROUND(I129*H129,2)</f>
        <v>0</v>
      </c>
      <c r="K129" s="138" t="s">
        <v>1487</v>
      </c>
      <c r="L129" s="32"/>
      <c r="M129" s="143" t="s">
        <v>1</v>
      </c>
      <c r="N129" s="144" t="s">
        <v>46</v>
      </c>
      <c r="P129" s="145">
        <f>O129*H129</f>
        <v>0</v>
      </c>
      <c r="Q129" s="145">
        <v>3.0000000000000001E-5</v>
      </c>
      <c r="R129" s="145">
        <f>Q129*H129</f>
        <v>4.3200000000000001E-3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3638</v>
      </c>
    </row>
    <row r="130" spans="2:65" s="12" customFormat="1">
      <c r="B130" s="170"/>
      <c r="D130" s="149" t="s">
        <v>1489</v>
      </c>
      <c r="E130" s="171" t="s">
        <v>1</v>
      </c>
      <c r="F130" s="172" t="s">
        <v>5181</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5182</v>
      </c>
      <c r="H131" s="179">
        <v>144</v>
      </c>
      <c r="I131" s="180"/>
      <c r="L131" s="176"/>
      <c r="M131" s="181"/>
      <c r="T131" s="182"/>
      <c r="AT131" s="177" t="s">
        <v>1489</v>
      </c>
      <c r="AU131" s="177" t="s">
        <v>90</v>
      </c>
      <c r="AV131" s="13" t="s">
        <v>90</v>
      </c>
      <c r="AW131" s="13" t="s">
        <v>36</v>
      </c>
      <c r="AX131" s="13" t="s">
        <v>88</v>
      </c>
      <c r="AY131" s="177" t="s">
        <v>299</v>
      </c>
    </row>
    <row r="132" spans="2:65" s="1" customFormat="1" ht="24.15" customHeight="1">
      <c r="B132" s="32"/>
      <c r="C132" s="136" t="s">
        <v>90</v>
      </c>
      <c r="D132" s="136" t="s">
        <v>302</v>
      </c>
      <c r="E132" s="137" t="s">
        <v>1497</v>
      </c>
      <c r="F132" s="138" t="s">
        <v>1498</v>
      </c>
      <c r="G132" s="139" t="s">
        <v>1499</v>
      </c>
      <c r="H132" s="140">
        <v>18</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3641</v>
      </c>
    </row>
    <row r="133" spans="2:65" s="1" customFormat="1" ht="24.15" customHeight="1">
      <c r="B133" s="32"/>
      <c r="C133" s="136" t="s">
        <v>298</v>
      </c>
      <c r="D133" s="136" t="s">
        <v>302</v>
      </c>
      <c r="E133" s="137" t="s">
        <v>1502</v>
      </c>
      <c r="F133" s="138" t="s">
        <v>1503</v>
      </c>
      <c r="G133" s="139" t="s">
        <v>647</v>
      </c>
      <c r="H133" s="140">
        <v>1</v>
      </c>
      <c r="I133" s="141"/>
      <c r="J133" s="142">
        <f>ROUND(I133*H133,2)</f>
        <v>0</v>
      </c>
      <c r="K133" s="138" t="s">
        <v>1487</v>
      </c>
      <c r="L133" s="32"/>
      <c r="M133" s="143" t="s">
        <v>1</v>
      </c>
      <c r="N133" s="144" t="s">
        <v>46</v>
      </c>
      <c r="P133" s="145">
        <f>O133*H133</f>
        <v>0</v>
      </c>
      <c r="Q133" s="145">
        <v>1.269E-2</v>
      </c>
      <c r="R133" s="145">
        <f>Q133*H133</f>
        <v>1.269E-2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3645</v>
      </c>
    </row>
    <row r="134" spans="2:65" s="13" customFormat="1">
      <c r="B134" s="176"/>
      <c r="D134" s="149" t="s">
        <v>1489</v>
      </c>
      <c r="E134" s="177" t="s">
        <v>1</v>
      </c>
      <c r="F134" s="178" t="s">
        <v>5183</v>
      </c>
      <c r="H134" s="179">
        <v>1</v>
      </c>
      <c r="I134" s="180"/>
      <c r="L134" s="176"/>
      <c r="M134" s="181"/>
      <c r="T134" s="182"/>
      <c r="AT134" s="177" t="s">
        <v>1489</v>
      </c>
      <c r="AU134" s="177" t="s">
        <v>90</v>
      </c>
      <c r="AV134" s="13" t="s">
        <v>90</v>
      </c>
      <c r="AW134" s="13" t="s">
        <v>36</v>
      </c>
      <c r="AX134" s="13" t="s">
        <v>88</v>
      </c>
      <c r="AY134" s="177" t="s">
        <v>299</v>
      </c>
    </row>
    <row r="135" spans="2:65" s="1" customFormat="1" ht="33" customHeight="1">
      <c r="B135" s="32"/>
      <c r="C135" s="136" t="s">
        <v>318</v>
      </c>
      <c r="D135" s="136" t="s">
        <v>302</v>
      </c>
      <c r="E135" s="137" t="s">
        <v>5087</v>
      </c>
      <c r="F135" s="138" t="s">
        <v>5088</v>
      </c>
      <c r="G135" s="139" t="s">
        <v>1520</v>
      </c>
      <c r="H135" s="140">
        <v>17.957000000000001</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3651</v>
      </c>
    </row>
    <row r="136" spans="2:65" s="12" customFormat="1">
      <c r="B136" s="170"/>
      <c r="D136" s="149" t="s">
        <v>1489</v>
      </c>
      <c r="E136" s="171" t="s">
        <v>1</v>
      </c>
      <c r="F136" s="172" t="s">
        <v>5184</v>
      </c>
      <c r="H136" s="171" t="s">
        <v>1</v>
      </c>
      <c r="I136" s="173"/>
      <c r="L136" s="170"/>
      <c r="M136" s="174"/>
      <c r="T136" s="175"/>
      <c r="AT136" s="171" t="s">
        <v>1489</v>
      </c>
      <c r="AU136" s="171" t="s">
        <v>90</v>
      </c>
      <c r="AV136" s="12" t="s">
        <v>88</v>
      </c>
      <c r="AW136" s="12" t="s">
        <v>36</v>
      </c>
      <c r="AX136" s="12" t="s">
        <v>81</v>
      </c>
      <c r="AY136" s="171" t="s">
        <v>299</v>
      </c>
    </row>
    <row r="137" spans="2:65" s="13" customFormat="1">
      <c r="B137" s="176"/>
      <c r="D137" s="149" t="s">
        <v>1489</v>
      </c>
      <c r="E137" s="177" t="s">
        <v>1</v>
      </c>
      <c r="F137" s="178" t="s">
        <v>5185</v>
      </c>
      <c r="H137" s="179">
        <v>35.073999999999998</v>
      </c>
      <c r="I137" s="180"/>
      <c r="L137" s="176"/>
      <c r="M137" s="181"/>
      <c r="T137" s="182"/>
      <c r="AT137" s="177" t="s">
        <v>1489</v>
      </c>
      <c r="AU137" s="177" t="s">
        <v>90</v>
      </c>
      <c r="AV137" s="13" t="s">
        <v>90</v>
      </c>
      <c r="AW137" s="13" t="s">
        <v>36</v>
      </c>
      <c r="AX137" s="13" t="s">
        <v>81</v>
      </c>
      <c r="AY137" s="177" t="s">
        <v>299</v>
      </c>
    </row>
    <row r="138" spans="2:65" s="12" customFormat="1">
      <c r="B138" s="170"/>
      <c r="D138" s="149" t="s">
        <v>1489</v>
      </c>
      <c r="E138" s="171" t="s">
        <v>1</v>
      </c>
      <c r="F138" s="172" t="s">
        <v>5186</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5187</v>
      </c>
      <c r="H139" s="179">
        <v>144.5</v>
      </c>
      <c r="I139" s="180"/>
      <c r="L139" s="176"/>
      <c r="M139" s="181"/>
      <c r="T139" s="182"/>
      <c r="AT139" s="177" t="s">
        <v>1489</v>
      </c>
      <c r="AU139" s="177" t="s">
        <v>90</v>
      </c>
      <c r="AV139" s="13" t="s">
        <v>90</v>
      </c>
      <c r="AW139" s="13" t="s">
        <v>36</v>
      </c>
      <c r="AX139" s="13" t="s">
        <v>81</v>
      </c>
      <c r="AY139" s="177" t="s">
        <v>299</v>
      </c>
    </row>
    <row r="140" spans="2:65" s="14" customFormat="1">
      <c r="B140" s="183"/>
      <c r="D140" s="149" t="s">
        <v>1489</v>
      </c>
      <c r="E140" s="184" t="s">
        <v>3617</v>
      </c>
      <c r="F140" s="185" t="s">
        <v>1496</v>
      </c>
      <c r="H140" s="186">
        <v>179.57400000000001</v>
      </c>
      <c r="I140" s="187"/>
      <c r="L140" s="183"/>
      <c r="M140" s="188"/>
      <c r="T140" s="189"/>
      <c r="AT140" s="184" t="s">
        <v>1489</v>
      </c>
      <c r="AU140" s="184" t="s">
        <v>90</v>
      </c>
      <c r="AV140" s="14" t="s">
        <v>318</v>
      </c>
      <c r="AW140" s="14" t="s">
        <v>36</v>
      </c>
      <c r="AX140" s="14" t="s">
        <v>88</v>
      </c>
      <c r="AY140" s="184" t="s">
        <v>299</v>
      </c>
    </row>
    <row r="141" spans="2:65" s="12" customFormat="1" ht="20.399999999999999">
      <c r="B141" s="170"/>
      <c r="D141" s="149" t="s">
        <v>1489</v>
      </c>
      <c r="E141" s="171" t="s">
        <v>1</v>
      </c>
      <c r="F141" s="172" t="s">
        <v>3658</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F142" s="178" t="s">
        <v>5188</v>
      </c>
      <c r="H142" s="179">
        <v>17.957000000000001</v>
      </c>
      <c r="I142" s="180"/>
      <c r="L142" s="176"/>
      <c r="M142" s="181"/>
      <c r="T142" s="182"/>
      <c r="AT142" s="177" t="s">
        <v>1489</v>
      </c>
      <c r="AU142" s="177" t="s">
        <v>90</v>
      </c>
      <c r="AV142" s="13" t="s">
        <v>90</v>
      </c>
      <c r="AW142" s="13" t="s">
        <v>4</v>
      </c>
      <c r="AX142" s="13" t="s">
        <v>88</v>
      </c>
      <c r="AY142" s="177" t="s">
        <v>299</v>
      </c>
    </row>
    <row r="143" spans="2:65" s="1" customFormat="1" ht="33" customHeight="1">
      <c r="B143" s="32"/>
      <c r="C143" s="136" t="s">
        <v>323</v>
      </c>
      <c r="D143" s="136" t="s">
        <v>302</v>
      </c>
      <c r="E143" s="137" t="s">
        <v>5096</v>
      </c>
      <c r="F143" s="138" t="s">
        <v>5097</v>
      </c>
      <c r="G143" s="139" t="s">
        <v>1520</v>
      </c>
      <c r="H143" s="140">
        <v>17.957000000000001</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3662</v>
      </c>
    </row>
    <row r="144" spans="2:65" s="13" customFormat="1">
      <c r="B144" s="176"/>
      <c r="D144" s="149" t="s">
        <v>1489</v>
      </c>
      <c r="E144" s="177" t="s">
        <v>1</v>
      </c>
      <c r="F144" s="178" t="s">
        <v>3617</v>
      </c>
      <c r="H144" s="179">
        <v>179.57400000000001</v>
      </c>
      <c r="I144" s="180"/>
      <c r="L144" s="176"/>
      <c r="M144" s="181"/>
      <c r="T144" s="182"/>
      <c r="AT144" s="177" t="s">
        <v>1489</v>
      </c>
      <c r="AU144" s="177" t="s">
        <v>90</v>
      </c>
      <c r="AV144" s="13" t="s">
        <v>90</v>
      </c>
      <c r="AW144" s="13" t="s">
        <v>36</v>
      </c>
      <c r="AX144" s="13" t="s">
        <v>88</v>
      </c>
      <c r="AY144" s="177" t="s">
        <v>299</v>
      </c>
    </row>
    <row r="145" spans="2:65" s="12" customFormat="1" ht="20.399999999999999">
      <c r="B145" s="170"/>
      <c r="D145" s="149" t="s">
        <v>1489</v>
      </c>
      <c r="E145" s="171" t="s">
        <v>1</v>
      </c>
      <c r="F145" s="172" t="s">
        <v>3658</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F146" s="178" t="s">
        <v>5188</v>
      </c>
      <c r="H146" s="179">
        <v>17.957000000000001</v>
      </c>
      <c r="I146" s="180"/>
      <c r="L146" s="176"/>
      <c r="M146" s="181"/>
      <c r="T146" s="182"/>
      <c r="AT146" s="177" t="s">
        <v>1489</v>
      </c>
      <c r="AU146" s="177" t="s">
        <v>90</v>
      </c>
      <c r="AV146" s="13" t="s">
        <v>90</v>
      </c>
      <c r="AW146" s="13" t="s">
        <v>4</v>
      </c>
      <c r="AX146" s="13" t="s">
        <v>88</v>
      </c>
      <c r="AY146" s="177" t="s">
        <v>299</v>
      </c>
    </row>
    <row r="147" spans="2:65" s="1" customFormat="1" ht="33" customHeight="1">
      <c r="B147" s="32"/>
      <c r="C147" s="136" t="s">
        <v>328</v>
      </c>
      <c r="D147" s="136" t="s">
        <v>302</v>
      </c>
      <c r="E147" s="137" t="s">
        <v>5189</v>
      </c>
      <c r="F147" s="138" t="s">
        <v>5190</v>
      </c>
      <c r="G147" s="139" t="s">
        <v>1520</v>
      </c>
      <c r="H147" s="140">
        <v>41.302</v>
      </c>
      <c r="I147" s="141"/>
      <c r="J147" s="142">
        <f>ROUND(I147*H147,2)</f>
        <v>0</v>
      </c>
      <c r="K147" s="138" t="s">
        <v>1487</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3665</v>
      </c>
    </row>
    <row r="148" spans="2:65" s="13" customFormat="1">
      <c r="B148" s="176"/>
      <c r="D148" s="149" t="s">
        <v>1489</v>
      </c>
      <c r="E148" s="177" t="s">
        <v>1</v>
      </c>
      <c r="F148" s="178" t="s">
        <v>3617</v>
      </c>
      <c r="H148" s="179">
        <v>179.57400000000001</v>
      </c>
      <c r="I148" s="180"/>
      <c r="L148" s="176"/>
      <c r="M148" s="181"/>
      <c r="T148" s="182"/>
      <c r="AT148" s="177" t="s">
        <v>1489</v>
      </c>
      <c r="AU148" s="177" t="s">
        <v>90</v>
      </c>
      <c r="AV148" s="13" t="s">
        <v>90</v>
      </c>
      <c r="AW148" s="13" t="s">
        <v>36</v>
      </c>
      <c r="AX148" s="13" t="s">
        <v>88</v>
      </c>
      <c r="AY148" s="177" t="s">
        <v>299</v>
      </c>
    </row>
    <row r="149" spans="2:65" s="12" customFormat="1" ht="20.399999999999999">
      <c r="B149" s="170"/>
      <c r="D149" s="149" t="s">
        <v>1489</v>
      </c>
      <c r="E149" s="171" t="s">
        <v>1</v>
      </c>
      <c r="F149" s="172" t="s">
        <v>3658</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F150" s="178" t="s">
        <v>5191</v>
      </c>
      <c r="H150" s="179">
        <v>41.302</v>
      </c>
      <c r="I150" s="180"/>
      <c r="L150" s="176"/>
      <c r="M150" s="181"/>
      <c r="T150" s="182"/>
      <c r="AT150" s="177" t="s">
        <v>1489</v>
      </c>
      <c r="AU150" s="177" t="s">
        <v>90</v>
      </c>
      <c r="AV150" s="13" t="s">
        <v>90</v>
      </c>
      <c r="AW150" s="13" t="s">
        <v>4</v>
      </c>
      <c r="AX150" s="13" t="s">
        <v>88</v>
      </c>
      <c r="AY150" s="177" t="s">
        <v>299</v>
      </c>
    </row>
    <row r="151" spans="2:65" s="1" customFormat="1" ht="33" customHeight="1">
      <c r="B151" s="32"/>
      <c r="C151" s="136" t="s">
        <v>333</v>
      </c>
      <c r="D151" s="136" t="s">
        <v>302</v>
      </c>
      <c r="E151" s="137" t="s">
        <v>5192</v>
      </c>
      <c r="F151" s="138" t="s">
        <v>5193</v>
      </c>
      <c r="G151" s="139" t="s">
        <v>1520</v>
      </c>
      <c r="H151" s="140">
        <v>48.484999999999999</v>
      </c>
      <c r="I151" s="141"/>
      <c r="J151" s="142">
        <f>ROUND(I151*H151,2)</f>
        <v>0</v>
      </c>
      <c r="K151" s="138" t="s">
        <v>1487</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3669</v>
      </c>
    </row>
    <row r="152" spans="2:65" s="13" customFormat="1">
      <c r="B152" s="176"/>
      <c r="D152" s="149" t="s">
        <v>1489</v>
      </c>
      <c r="E152" s="177" t="s">
        <v>1</v>
      </c>
      <c r="F152" s="178" t="s">
        <v>3617</v>
      </c>
      <c r="H152" s="179">
        <v>179.57400000000001</v>
      </c>
      <c r="I152" s="180"/>
      <c r="L152" s="176"/>
      <c r="M152" s="181"/>
      <c r="T152" s="182"/>
      <c r="AT152" s="177" t="s">
        <v>1489</v>
      </c>
      <c r="AU152" s="177" t="s">
        <v>90</v>
      </c>
      <c r="AV152" s="13" t="s">
        <v>90</v>
      </c>
      <c r="AW152" s="13" t="s">
        <v>36</v>
      </c>
      <c r="AX152" s="13" t="s">
        <v>88</v>
      </c>
      <c r="AY152" s="177" t="s">
        <v>299</v>
      </c>
    </row>
    <row r="153" spans="2:65" s="12" customFormat="1" ht="20.399999999999999">
      <c r="B153" s="170"/>
      <c r="D153" s="149" t="s">
        <v>1489</v>
      </c>
      <c r="E153" s="171" t="s">
        <v>1</v>
      </c>
      <c r="F153" s="172" t="s">
        <v>3658</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F154" s="178" t="s">
        <v>5194</v>
      </c>
      <c r="H154" s="179">
        <v>48.484999999999999</v>
      </c>
      <c r="I154" s="180"/>
      <c r="L154" s="176"/>
      <c r="M154" s="181"/>
      <c r="T154" s="182"/>
      <c r="AT154" s="177" t="s">
        <v>1489</v>
      </c>
      <c r="AU154" s="177" t="s">
        <v>90</v>
      </c>
      <c r="AV154" s="13" t="s">
        <v>90</v>
      </c>
      <c r="AW154" s="13" t="s">
        <v>4</v>
      </c>
      <c r="AX154" s="13" t="s">
        <v>88</v>
      </c>
      <c r="AY154" s="177" t="s">
        <v>299</v>
      </c>
    </row>
    <row r="155" spans="2:65" s="1" customFormat="1" ht="33" customHeight="1">
      <c r="B155" s="32"/>
      <c r="C155" s="136" t="s">
        <v>337</v>
      </c>
      <c r="D155" s="136" t="s">
        <v>302</v>
      </c>
      <c r="E155" s="137" t="s">
        <v>5195</v>
      </c>
      <c r="F155" s="138" t="s">
        <v>5196</v>
      </c>
      <c r="G155" s="139" t="s">
        <v>1520</v>
      </c>
      <c r="H155" s="140">
        <v>53.872</v>
      </c>
      <c r="I155" s="141"/>
      <c r="J155" s="142">
        <f>ROUND(I155*H155,2)</f>
        <v>0</v>
      </c>
      <c r="K155" s="138" t="s">
        <v>1487</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3673</v>
      </c>
    </row>
    <row r="156" spans="2:65" s="13" customFormat="1">
      <c r="B156" s="176"/>
      <c r="D156" s="149" t="s">
        <v>1489</v>
      </c>
      <c r="E156" s="177" t="s">
        <v>1</v>
      </c>
      <c r="F156" s="178" t="s">
        <v>3617</v>
      </c>
      <c r="H156" s="179">
        <v>179.57400000000001</v>
      </c>
      <c r="I156" s="180"/>
      <c r="L156" s="176"/>
      <c r="M156" s="181"/>
      <c r="T156" s="182"/>
      <c r="AT156" s="177" t="s">
        <v>1489</v>
      </c>
      <c r="AU156" s="177" t="s">
        <v>90</v>
      </c>
      <c r="AV156" s="13" t="s">
        <v>90</v>
      </c>
      <c r="AW156" s="13" t="s">
        <v>36</v>
      </c>
      <c r="AX156" s="13" t="s">
        <v>88</v>
      </c>
      <c r="AY156" s="177" t="s">
        <v>299</v>
      </c>
    </row>
    <row r="157" spans="2:65" s="12" customFormat="1" ht="20.399999999999999">
      <c r="B157" s="170"/>
      <c r="D157" s="149" t="s">
        <v>1489</v>
      </c>
      <c r="E157" s="171" t="s">
        <v>1</v>
      </c>
      <c r="F157" s="172" t="s">
        <v>3658</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F158" s="178" t="s">
        <v>5197</v>
      </c>
      <c r="H158" s="179">
        <v>53.872</v>
      </c>
      <c r="I158" s="180"/>
      <c r="L158" s="176"/>
      <c r="M158" s="181"/>
      <c r="T158" s="182"/>
      <c r="AT158" s="177" t="s">
        <v>1489</v>
      </c>
      <c r="AU158" s="177" t="s">
        <v>90</v>
      </c>
      <c r="AV158" s="13" t="s">
        <v>90</v>
      </c>
      <c r="AW158" s="13" t="s">
        <v>4</v>
      </c>
      <c r="AX158" s="13" t="s">
        <v>88</v>
      </c>
      <c r="AY158" s="177" t="s">
        <v>299</v>
      </c>
    </row>
    <row r="159" spans="2:65" s="1" customFormat="1" ht="21.75" customHeight="1">
      <c r="B159" s="32"/>
      <c r="C159" s="136" t="s">
        <v>342</v>
      </c>
      <c r="D159" s="136" t="s">
        <v>302</v>
      </c>
      <c r="E159" s="137" t="s">
        <v>5103</v>
      </c>
      <c r="F159" s="138" t="s">
        <v>5104</v>
      </c>
      <c r="G159" s="139" t="s">
        <v>500</v>
      </c>
      <c r="H159" s="140">
        <v>1</v>
      </c>
      <c r="I159" s="141"/>
      <c r="J159" s="142">
        <f>ROUND(I159*H159,2)</f>
        <v>0</v>
      </c>
      <c r="K159" s="138" t="s">
        <v>1</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5105</v>
      </c>
    </row>
    <row r="160" spans="2:65" s="1" customFormat="1" ht="21.75" customHeight="1">
      <c r="B160" s="32"/>
      <c r="C160" s="136" t="s">
        <v>347</v>
      </c>
      <c r="D160" s="136" t="s">
        <v>302</v>
      </c>
      <c r="E160" s="137" t="s">
        <v>3675</v>
      </c>
      <c r="F160" s="138" t="s">
        <v>3676</v>
      </c>
      <c r="G160" s="139" t="s">
        <v>375</v>
      </c>
      <c r="H160" s="140">
        <v>197.46</v>
      </c>
      <c r="I160" s="141"/>
      <c r="J160" s="142">
        <f>ROUND(I160*H160,2)</f>
        <v>0</v>
      </c>
      <c r="K160" s="138" t="s">
        <v>1487</v>
      </c>
      <c r="L160" s="32"/>
      <c r="M160" s="143" t="s">
        <v>1</v>
      </c>
      <c r="N160" s="144" t="s">
        <v>46</v>
      </c>
      <c r="P160" s="145">
        <f>O160*H160</f>
        <v>0</v>
      </c>
      <c r="Q160" s="145">
        <v>8.4000000000000003E-4</v>
      </c>
      <c r="R160" s="145">
        <f>Q160*H160</f>
        <v>0.16586640000000002</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3677</v>
      </c>
    </row>
    <row r="161" spans="2:65" s="13" customFormat="1">
      <c r="B161" s="176"/>
      <c r="D161" s="149" t="s">
        <v>1489</v>
      </c>
      <c r="E161" s="177" t="s">
        <v>1</v>
      </c>
      <c r="F161" s="178" t="s">
        <v>5198</v>
      </c>
      <c r="H161" s="179">
        <v>197.46</v>
      </c>
      <c r="I161" s="180"/>
      <c r="L161" s="176"/>
      <c r="M161" s="181"/>
      <c r="T161" s="182"/>
      <c r="AT161" s="177" t="s">
        <v>1489</v>
      </c>
      <c r="AU161" s="177" t="s">
        <v>90</v>
      </c>
      <c r="AV161" s="13" t="s">
        <v>90</v>
      </c>
      <c r="AW161" s="13" t="s">
        <v>36</v>
      </c>
      <c r="AX161" s="13" t="s">
        <v>88</v>
      </c>
      <c r="AY161" s="177" t="s">
        <v>299</v>
      </c>
    </row>
    <row r="162" spans="2:65" s="1" customFormat="1" ht="24.15" customHeight="1">
      <c r="B162" s="32"/>
      <c r="C162" s="136" t="s">
        <v>351</v>
      </c>
      <c r="D162" s="136" t="s">
        <v>302</v>
      </c>
      <c r="E162" s="137" t="s">
        <v>3680</v>
      </c>
      <c r="F162" s="138" t="s">
        <v>3681</v>
      </c>
      <c r="G162" s="139" t="s">
        <v>375</v>
      </c>
      <c r="H162" s="140">
        <v>197.46</v>
      </c>
      <c r="I162" s="141"/>
      <c r="J162" s="142">
        <f>ROUND(I162*H162,2)</f>
        <v>0</v>
      </c>
      <c r="K162" s="138" t="s">
        <v>1487</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3682</v>
      </c>
    </row>
    <row r="163" spans="2:65" s="1" customFormat="1" ht="37.950000000000003" customHeight="1">
      <c r="B163" s="32"/>
      <c r="C163" s="136" t="s">
        <v>8</v>
      </c>
      <c r="D163" s="136" t="s">
        <v>302</v>
      </c>
      <c r="E163" s="137" t="s">
        <v>1608</v>
      </c>
      <c r="F163" s="138" t="s">
        <v>1609</v>
      </c>
      <c r="G163" s="139" t="s">
        <v>1520</v>
      </c>
      <c r="H163" s="140">
        <v>35.774999999999999</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3683</v>
      </c>
    </row>
    <row r="164" spans="2:65" s="13" customFormat="1">
      <c r="B164" s="176"/>
      <c r="D164" s="149" t="s">
        <v>1489</v>
      </c>
      <c r="E164" s="177" t="s">
        <v>1</v>
      </c>
      <c r="F164" s="178" t="s">
        <v>3619</v>
      </c>
      <c r="H164" s="179">
        <v>178.876</v>
      </c>
      <c r="I164" s="180"/>
      <c r="L164" s="176"/>
      <c r="M164" s="181"/>
      <c r="T164" s="182"/>
      <c r="AT164" s="177" t="s">
        <v>1489</v>
      </c>
      <c r="AU164" s="177" t="s">
        <v>90</v>
      </c>
      <c r="AV164" s="13" t="s">
        <v>90</v>
      </c>
      <c r="AW164" s="13" t="s">
        <v>36</v>
      </c>
      <c r="AX164" s="13" t="s">
        <v>88</v>
      </c>
      <c r="AY164" s="177" t="s">
        <v>299</v>
      </c>
    </row>
    <row r="165" spans="2:65" s="12" customFormat="1">
      <c r="B165" s="170"/>
      <c r="D165" s="149" t="s">
        <v>1489</v>
      </c>
      <c r="E165" s="171" t="s">
        <v>1</v>
      </c>
      <c r="F165" s="172" t="s">
        <v>3684</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F166" s="178" t="s">
        <v>5199</v>
      </c>
      <c r="H166" s="179">
        <v>35.774999999999999</v>
      </c>
      <c r="I166" s="180"/>
      <c r="L166" s="176"/>
      <c r="M166" s="181"/>
      <c r="T166" s="182"/>
      <c r="AT166" s="177" t="s">
        <v>1489</v>
      </c>
      <c r="AU166" s="177" t="s">
        <v>90</v>
      </c>
      <c r="AV166" s="13" t="s">
        <v>90</v>
      </c>
      <c r="AW166" s="13" t="s">
        <v>4</v>
      </c>
      <c r="AX166" s="13" t="s">
        <v>88</v>
      </c>
      <c r="AY166" s="177" t="s">
        <v>299</v>
      </c>
    </row>
    <row r="167" spans="2:65" s="1" customFormat="1" ht="37.950000000000003" customHeight="1">
      <c r="B167" s="32"/>
      <c r="C167" s="136" t="s">
        <v>362</v>
      </c>
      <c r="D167" s="136" t="s">
        <v>302</v>
      </c>
      <c r="E167" s="137" t="s">
        <v>1613</v>
      </c>
      <c r="F167" s="138" t="s">
        <v>1614</v>
      </c>
      <c r="G167" s="139" t="s">
        <v>1520</v>
      </c>
      <c r="H167" s="140">
        <v>89.438000000000002</v>
      </c>
      <c r="I167" s="141"/>
      <c r="J167" s="142">
        <f>ROUND(I167*H167,2)</f>
        <v>0</v>
      </c>
      <c r="K167" s="138" t="s">
        <v>1487</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3686</v>
      </c>
    </row>
    <row r="168" spans="2:65" s="13" customFormat="1">
      <c r="B168" s="176"/>
      <c r="D168" s="149" t="s">
        <v>1489</v>
      </c>
      <c r="E168" s="177" t="s">
        <v>1</v>
      </c>
      <c r="F168" s="178" t="s">
        <v>3619</v>
      </c>
      <c r="H168" s="179">
        <v>178.876</v>
      </c>
      <c r="I168" s="180"/>
      <c r="L168" s="176"/>
      <c r="M168" s="181"/>
      <c r="T168" s="182"/>
      <c r="AT168" s="177" t="s">
        <v>1489</v>
      </c>
      <c r="AU168" s="177" t="s">
        <v>90</v>
      </c>
      <c r="AV168" s="13" t="s">
        <v>90</v>
      </c>
      <c r="AW168" s="13" t="s">
        <v>36</v>
      </c>
      <c r="AX168" s="13" t="s">
        <v>88</v>
      </c>
      <c r="AY168" s="177" t="s">
        <v>299</v>
      </c>
    </row>
    <row r="169" spans="2:65" s="12" customFormat="1">
      <c r="B169" s="170"/>
      <c r="D169" s="149" t="s">
        <v>1489</v>
      </c>
      <c r="E169" s="171" t="s">
        <v>1</v>
      </c>
      <c r="F169" s="172" t="s">
        <v>3684</v>
      </c>
      <c r="H169" s="171" t="s">
        <v>1</v>
      </c>
      <c r="I169" s="173"/>
      <c r="L169" s="170"/>
      <c r="M169" s="174"/>
      <c r="T169" s="175"/>
      <c r="AT169" s="171" t="s">
        <v>1489</v>
      </c>
      <c r="AU169" s="171" t="s">
        <v>90</v>
      </c>
      <c r="AV169" s="12" t="s">
        <v>88</v>
      </c>
      <c r="AW169" s="12" t="s">
        <v>36</v>
      </c>
      <c r="AX169" s="12" t="s">
        <v>81</v>
      </c>
      <c r="AY169" s="171" t="s">
        <v>299</v>
      </c>
    </row>
    <row r="170" spans="2:65" s="13" customFormat="1">
      <c r="B170" s="176"/>
      <c r="D170" s="149" t="s">
        <v>1489</v>
      </c>
      <c r="F170" s="178" t="s">
        <v>5200</v>
      </c>
      <c r="H170" s="179">
        <v>89.438000000000002</v>
      </c>
      <c r="I170" s="180"/>
      <c r="L170" s="176"/>
      <c r="M170" s="181"/>
      <c r="T170" s="182"/>
      <c r="AT170" s="177" t="s">
        <v>1489</v>
      </c>
      <c r="AU170" s="177" t="s">
        <v>90</v>
      </c>
      <c r="AV170" s="13" t="s">
        <v>90</v>
      </c>
      <c r="AW170" s="13" t="s">
        <v>4</v>
      </c>
      <c r="AX170" s="13" t="s">
        <v>88</v>
      </c>
      <c r="AY170" s="177" t="s">
        <v>299</v>
      </c>
    </row>
    <row r="171" spans="2:65" s="1" customFormat="1" ht="37.950000000000003" customHeight="1">
      <c r="B171" s="32"/>
      <c r="C171" s="136" t="s">
        <v>367</v>
      </c>
      <c r="D171" s="136" t="s">
        <v>302</v>
      </c>
      <c r="E171" s="137" t="s">
        <v>2063</v>
      </c>
      <c r="F171" s="138" t="s">
        <v>2064</v>
      </c>
      <c r="G171" s="139" t="s">
        <v>1520</v>
      </c>
      <c r="H171" s="140">
        <v>53.662999999999997</v>
      </c>
      <c r="I171" s="141"/>
      <c r="J171" s="142">
        <f>ROUND(I171*H171,2)</f>
        <v>0</v>
      </c>
      <c r="K171" s="138" t="s">
        <v>1487</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3688</v>
      </c>
    </row>
    <row r="172" spans="2:65" s="13" customFormat="1">
      <c r="B172" s="176"/>
      <c r="D172" s="149" t="s">
        <v>1489</v>
      </c>
      <c r="E172" s="177" t="s">
        <v>1</v>
      </c>
      <c r="F172" s="178" t="s">
        <v>3619</v>
      </c>
      <c r="H172" s="179">
        <v>178.876</v>
      </c>
      <c r="I172" s="180"/>
      <c r="L172" s="176"/>
      <c r="M172" s="181"/>
      <c r="T172" s="182"/>
      <c r="AT172" s="177" t="s">
        <v>1489</v>
      </c>
      <c r="AU172" s="177" t="s">
        <v>90</v>
      </c>
      <c r="AV172" s="13" t="s">
        <v>90</v>
      </c>
      <c r="AW172" s="13" t="s">
        <v>36</v>
      </c>
      <c r="AX172" s="13" t="s">
        <v>88</v>
      </c>
      <c r="AY172" s="177" t="s">
        <v>299</v>
      </c>
    </row>
    <row r="173" spans="2:65" s="12" customFormat="1">
      <c r="B173" s="170"/>
      <c r="D173" s="149" t="s">
        <v>1489</v>
      </c>
      <c r="E173" s="171" t="s">
        <v>1</v>
      </c>
      <c r="F173" s="172" t="s">
        <v>3684</v>
      </c>
      <c r="H173" s="171" t="s">
        <v>1</v>
      </c>
      <c r="I173" s="173"/>
      <c r="L173" s="170"/>
      <c r="M173" s="174"/>
      <c r="T173" s="175"/>
      <c r="AT173" s="171" t="s">
        <v>1489</v>
      </c>
      <c r="AU173" s="171" t="s">
        <v>90</v>
      </c>
      <c r="AV173" s="12" t="s">
        <v>88</v>
      </c>
      <c r="AW173" s="12" t="s">
        <v>36</v>
      </c>
      <c r="AX173" s="12" t="s">
        <v>81</v>
      </c>
      <c r="AY173" s="171" t="s">
        <v>299</v>
      </c>
    </row>
    <row r="174" spans="2:65" s="13" customFormat="1">
      <c r="B174" s="176"/>
      <c r="D174" s="149" t="s">
        <v>1489</v>
      </c>
      <c r="F174" s="178" t="s">
        <v>5201</v>
      </c>
      <c r="H174" s="179">
        <v>53.662999999999997</v>
      </c>
      <c r="I174" s="180"/>
      <c r="L174" s="176"/>
      <c r="M174" s="181"/>
      <c r="T174" s="182"/>
      <c r="AT174" s="177" t="s">
        <v>1489</v>
      </c>
      <c r="AU174" s="177" t="s">
        <v>90</v>
      </c>
      <c r="AV174" s="13" t="s">
        <v>90</v>
      </c>
      <c r="AW174" s="13" t="s">
        <v>4</v>
      </c>
      <c r="AX174" s="13" t="s">
        <v>88</v>
      </c>
      <c r="AY174" s="177" t="s">
        <v>299</v>
      </c>
    </row>
    <row r="175" spans="2:65" s="1" customFormat="1" ht="37.950000000000003" customHeight="1">
      <c r="B175" s="32"/>
      <c r="C175" s="136" t="s">
        <v>372</v>
      </c>
      <c r="D175" s="136" t="s">
        <v>302</v>
      </c>
      <c r="E175" s="137" t="s">
        <v>3395</v>
      </c>
      <c r="F175" s="138" t="s">
        <v>3396</v>
      </c>
      <c r="G175" s="139" t="s">
        <v>1520</v>
      </c>
      <c r="H175" s="140">
        <v>14.021000000000001</v>
      </c>
      <c r="I175" s="141"/>
      <c r="J175" s="142">
        <f>ROUND(I175*H175,2)</f>
        <v>0</v>
      </c>
      <c r="K175" s="138" t="s">
        <v>1487</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3690</v>
      </c>
    </row>
    <row r="176" spans="2:65" s="13" customFormat="1">
      <c r="B176" s="176"/>
      <c r="D176" s="149" t="s">
        <v>1489</v>
      </c>
      <c r="E176" s="177" t="s">
        <v>1</v>
      </c>
      <c r="F176" s="178" t="s">
        <v>3621</v>
      </c>
      <c r="H176" s="179">
        <v>70.105999999999995</v>
      </c>
      <c r="I176" s="180"/>
      <c r="L176" s="176"/>
      <c r="M176" s="181"/>
      <c r="T176" s="182"/>
      <c r="AT176" s="177" t="s">
        <v>1489</v>
      </c>
      <c r="AU176" s="177" t="s">
        <v>90</v>
      </c>
      <c r="AV176" s="13" t="s">
        <v>90</v>
      </c>
      <c r="AW176" s="13" t="s">
        <v>36</v>
      </c>
      <c r="AX176" s="13" t="s">
        <v>88</v>
      </c>
      <c r="AY176" s="177" t="s">
        <v>299</v>
      </c>
    </row>
    <row r="177" spans="2:65" s="12" customFormat="1">
      <c r="B177" s="170"/>
      <c r="D177" s="149" t="s">
        <v>1489</v>
      </c>
      <c r="E177" s="171" t="s">
        <v>1</v>
      </c>
      <c r="F177" s="172" t="s">
        <v>3684</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F178" s="178" t="s">
        <v>5202</v>
      </c>
      <c r="H178" s="179">
        <v>14.021000000000001</v>
      </c>
      <c r="I178" s="180"/>
      <c r="L178" s="176"/>
      <c r="M178" s="181"/>
      <c r="T178" s="182"/>
      <c r="AT178" s="177" t="s">
        <v>1489</v>
      </c>
      <c r="AU178" s="177" t="s">
        <v>90</v>
      </c>
      <c r="AV178" s="13" t="s">
        <v>90</v>
      </c>
      <c r="AW178" s="13" t="s">
        <v>4</v>
      </c>
      <c r="AX178" s="13" t="s">
        <v>88</v>
      </c>
      <c r="AY178" s="177" t="s">
        <v>299</v>
      </c>
    </row>
    <row r="179" spans="2:65" s="1" customFormat="1" ht="37.950000000000003" customHeight="1">
      <c r="B179" s="32"/>
      <c r="C179" s="136" t="s">
        <v>378</v>
      </c>
      <c r="D179" s="136" t="s">
        <v>302</v>
      </c>
      <c r="E179" s="137" t="s">
        <v>3399</v>
      </c>
      <c r="F179" s="138" t="s">
        <v>3400</v>
      </c>
      <c r="G179" s="139" t="s">
        <v>1520</v>
      </c>
      <c r="H179" s="140">
        <v>98.147999999999996</v>
      </c>
      <c r="I179" s="141"/>
      <c r="J179" s="142">
        <f>ROUND(I179*H179,2)</f>
        <v>0</v>
      </c>
      <c r="K179" s="138" t="s">
        <v>1487</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3692</v>
      </c>
    </row>
    <row r="180" spans="2:65" s="13" customFormat="1">
      <c r="B180" s="176"/>
      <c r="D180" s="149" t="s">
        <v>1489</v>
      </c>
      <c r="E180" s="177" t="s">
        <v>1</v>
      </c>
      <c r="F180" s="178" t="s">
        <v>3693</v>
      </c>
      <c r="H180" s="179">
        <v>490.74200000000002</v>
      </c>
      <c r="I180" s="180"/>
      <c r="L180" s="176"/>
      <c r="M180" s="181"/>
      <c r="T180" s="182"/>
      <c r="AT180" s="177" t="s">
        <v>1489</v>
      </c>
      <c r="AU180" s="177" t="s">
        <v>90</v>
      </c>
      <c r="AV180" s="13" t="s">
        <v>90</v>
      </c>
      <c r="AW180" s="13" t="s">
        <v>36</v>
      </c>
      <c r="AX180" s="13" t="s">
        <v>88</v>
      </c>
      <c r="AY180" s="177" t="s">
        <v>299</v>
      </c>
    </row>
    <row r="181" spans="2:65" s="12" customFormat="1">
      <c r="B181" s="170"/>
      <c r="D181" s="149" t="s">
        <v>1489</v>
      </c>
      <c r="E181" s="171" t="s">
        <v>1</v>
      </c>
      <c r="F181" s="172" t="s">
        <v>3684</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F182" s="178" t="s">
        <v>5203</v>
      </c>
      <c r="H182" s="179">
        <v>98.147999999999996</v>
      </c>
      <c r="I182" s="180"/>
      <c r="L182" s="176"/>
      <c r="M182" s="181"/>
      <c r="T182" s="182"/>
      <c r="AT182" s="177" t="s">
        <v>1489</v>
      </c>
      <c r="AU182" s="177" t="s">
        <v>90</v>
      </c>
      <c r="AV182" s="13" t="s">
        <v>90</v>
      </c>
      <c r="AW182" s="13" t="s">
        <v>4</v>
      </c>
      <c r="AX182" s="13" t="s">
        <v>88</v>
      </c>
      <c r="AY182" s="177" t="s">
        <v>299</v>
      </c>
    </row>
    <row r="183" spans="2:65" s="1" customFormat="1" ht="37.950000000000003" customHeight="1">
      <c r="B183" s="32"/>
      <c r="C183" s="136" t="s">
        <v>384</v>
      </c>
      <c r="D183" s="136" t="s">
        <v>302</v>
      </c>
      <c r="E183" s="137" t="s">
        <v>1618</v>
      </c>
      <c r="F183" s="138" t="s">
        <v>1619</v>
      </c>
      <c r="G183" s="139" t="s">
        <v>1520</v>
      </c>
      <c r="H183" s="140">
        <v>35.052999999999997</v>
      </c>
      <c r="I183" s="141"/>
      <c r="J183" s="142">
        <f>ROUND(I183*H183,2)</f>
        <v>0</v>
      </c>
      <c r="K183" s="138" t="s">
        <v>1487</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3695</v>
      </c>
    </row>
    <row r="184" spans="2:65" s="13" customFormat="1">
      <c r="B184" s="176"/>
      <c r="D184" s="149" t="s">
        <v>1489</v>
      </c>
      <c r="E184" s="177" t="s">
        <v>1</v>
      </c>
      <c r="F184" s="178" t="s">
        <v>3621</v>
      </c>
      <c r="H184" s="179">
        <v>70.105999999999995</v>
      </c>
      <c r="I184" s="180"/>
      <c r="L184" s="176"/>
      <c r="M184" s="181"/>
      <c r="T184" s="182"/>
      <c r="AT184" s="177" t="s">
        <v>1489</v>
      </c>
      <c r="AU184" s="177" t="s">
        <v>90</v>
      </c>
      <c r="AV184" s="13" t="s">
        <v>90</v>
      </c>
      <c r="AW184" s="13" t="s">
        <v>36</v>
      </c>
      <c r="AX184" s="13" t="s">
        <v>88</v>
      </c>
      <c r="AY184" s="177" t="s">
        <v>299</v>
      </c>
    </row>
    <row r="185" spans="2:65" s="12" customFormat="1">
      <c r="B185" s="170"/>
      <c r="D185" s="149" t="s">
        <v>1489</v>
      </c>
      <c r="E185" s="171" t="s">
        <v>1</v>
      </c>
      <c r="F185" s="172" t="s">
        <v>3684</v>
      </c>
      <c r="H185" s="171" t="s">
        <v>1</v>
      </c>
      <c r="I185" s="173"/>
      <c r="L185" s="170"/>
      <c r="M185" s="174"/>
      <c r="T185" s="175"/>
      <c r="AT185" s="171" t="s">
        <v>1489</v>
      </c>
      <c r="AU185" s="171" t="s">
        <v>90</v>
      </c>
      <c r="AV185" s="12" t="s">
        <v>88</v>
      </c>
      <c r="AW185" s="12" t="s">
        <v>36</v>
      </c>
      <c r="AX185" s="12" t="s">
        <v>81</v>
      </c>
      <c r="AY185" s="171" t="s">
        <v>299</v>
      </c>
    </row>
    <row r="186" spans="2:65" s="13" customFormat="1">
      <c r="B186" s="176"/>
      <c r="D186" s="149" t="s">
        <v>1489</v>
      </c>
      <c r="F186" s="178" t="s">
        <v>5204</v>
      </c>
      <c r="H186" s="179">
        <v>35.052999999999997</v>
      </c>
      <c r="I186" s="180"/>
      <c r="L186" s="176"/>
      <c r="M186" s="181"/>
      <c r="T186" s="182"/>
      <c r="AT186" s="177" t="s">
        <v>1489</v>
      </c>
      <c r="AU186" s="177" t="s">
        <v>90</v>
      </c>
      <c r="AV186" s="13" t="s">
        <v>90</v>
      </c>
      <c r="AW186" s="13" t="s">
        <v>4</v>
      </c>
      <c r="AX186" s="13" t="s">
        <v>88</v>
      </c>
      <c r="AY186" s="177" t="s">
        <v>299</v>
      </c>
    </row>
    <row r="187" spans="2:65" s="1" customFormat="1" ht="37.950000000000003" customHeight="1">
      <c r="B187" s="32"/>
      <c r="C187" s="136" t="s">
        <v>389</v>
      </c>
      <c r="D187" s="136" t="s">
        <v>302</v>
      </c>
      <c r="E187" s="137" t="s">
        <v>1622</v>
      </c>
      <c r="F187" s="138" t="s">
        <v>1623</v>
      </c>
      <c r="G187" s="139" t="s">
        <v>1520</v>
      </c>
      <c r="H187" s="140">
        <v>245.37100000000001</v>
      </c>
      <c r="I187" s="141"/>
      <c r="J187" s="142">
        <f>ROUND(I187*H187,2)</f>
        <v>0</v>
      </c>
      <c r="K187" s="138" t="s">
        <v>1487</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3697</v>
      </c>
    </row>
    <row r="188" spans="2:65" s="13" customFormat="1">
      <c r="B188" s="176"/>
      <c r="D188" s="149" t="s">
        <v>1489</v>
      </c>
      <c r="E188" s="177" t="s">
        <v>1</v>
      </c>
      <c r="F188" s="178" t="s">
        <v>3693</v>
      </c>
      <c r="H188" s="179">
        <v>490.74200000000002</v>
      </c>
      <c r="I188" s="180"/>
      <c r="L188" s="176"/>
      <c r="M188" s="181"/>
      <c r="T188" s="182"/>
      <c r="AT188" s="177" t="s">
        <v>1489</v>
      </c>
      <c r="AU188" s="177" t="s">
        <v>90</v>
      </c>
      <c r="AV188" s="13" t="s">
        <v>90</v>
      </c>
      <c r="AW188" s="13" t="s">
        <v>36</v>
      </c>
      <c r="AX188" s="13" t="s">
        <v>88</v>
      </c>
      <c r="AY188" s="177" t="s">
        <v>299</v>
      </c>
    </row>
    <row r="189" spans="2:65" s="12" customFormat="1">
      <c r="B189" s="170"/>
      <c r="D189" s="149" t="s">
        <v>1489</v>
      </c>
      <c r="E189" s="171" t="s">
        <v>1</v>
      </c>
      <c r="F189" s="172" t="s">
        <v>3684</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F190" s="178" t="s">
        <v>5205</v>
      </c>
      <c r="H190" s="179">
        <v>245.37100000000001</v>
      </c>
      <c r="I190" s="180"/>
      <c r="L190" s="176"/>
      <c r="M190" s="181"/>
      <c r="T190" s="182"/>
      <c r="AT190" s="177" t="s">
        <v>1489</v>
      </c>
      <c r="AU190" s="177" t="s">
        <v>90</v>
      </c>
      <c r="AV190" s="13" t="s">
        <v>90</v>
      </c>
      <c r="AW190" s="13" t="s">
        <v>4</v>
      </c>
      <c r="AX190" s="13" t="s">
        <v>88</v>
      </c>
      <c r="AY190" s="177" t="s">
        <v>299</v>
      </c>
    </row>
    <row r="191" spans="2:65" s="1" customFormat="1" ht="37.950000000000003" customHeight="1">
      <c r="B191" s="32"/>
      <c r="C191" s="136" t="s">
        <v>394</v>
      </c>
      <c r="D191" s="136" t="s">
        <v>302</v>
      </c>
      <c r="E191" s="137" t="s">
        <v>2068</v>
      </c>
      <c r="F191" s="138" t="s">
        <v>2069</v>
      </c>
      <c r="G191" s="139" t="s">
        <v>1520</v>
      </c>
      <c r="H191" s="140">
        <v>21.032</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3699</v>
      </c>
    </row>
    <row r="192" spans="2:65" s="13" customFormat="1">
      <c r="B192" s="176"/>
      <c r="D192" s="149" t="s">
        <v>1489</v>
      </c>
      <c r="E192" s="177" t="s">
        <v>1</v>
      </c>
      <c r="F192" s="178" t="s">
        <v>3621</v>
      </c>
      <c r="H192" s="179">
        <v>70.105999999999995</v>
      </c>
      <c r="I192" s="180"/>
      <c r="L192" s="176"/>
      <c r="M192" s="181"/>
      <c r="T192" s="182"/>
      <c r="AT192" s="177" t="s">
        <v>1489</v>
      </c>
      <c r="AU192" s="177" t="s">
        <v>90</v>
      </c>
      <c r="AV192" s="13" t="s">
        <v>90</v>
      </c>
      <c r="AW192" s="13" t="s">
        <v>36</v>
      </c>
      <c r="AX192" s="13" t="s">
        <v>88</v>
      </c>
      <c r="AY192" s="177" t="s">
        <v>299</v>
      </c>
    </row>
    <row r="193" spans="2:65" s="12" customFormat="1">
      <c r="B193" s="170"/>
      <c r="D193" s="149" t="s">
        <v>1489</v>
      </c>
      <c r="E193" s="171" t="s">
        <v>1</v>
      </c>
      <c r="F193" s="172" t="s">
        <v>3684</v>
      </c>
      <c r="H193" s="171" t="s">
        <v>1</v>
      </c>
      <c r="I193" s="173"/>
      <c r="L193" s="170"/>
      <c r="M193" s="174"/>
      <c r="T193" s="175"/>
      <c r="AT193" s="171" t="s">
        <v>1489</v>
      </c>
      <c r="AU193" s="171" t="s">
        <v>90</v>
      </c>
      <c r="AV193" s="12" t="s">
        <v>88</v>
      </c>
      <c r="AW193" s="12" t="s">
        <v>36</v>
      </c>
      <c r="AX193" s="12" t="s">
        <v>81</v>
      </c>
      <c r="AY193" s="171" t="s">
        <v>299</v>
      </c>
    </row>
    <row r="194" spans="2:65" s="13" customFormat="1">
      <c r="B194" s="176"/>
      <c r="D194" s="149" t="s">
        <v>1489</v>
      </c>
      <c r="F194" s="178" t="s">
        <v>5206</v>
      </c>
      <c r="H194" s="179">
        <v>21.032</v>
      </c>
      <c r="I194" s="180"/>
      <c r="L194" s="176"/>
      <c r="M194" s="181"/>
      <c r="T194" s="182"/>
      <c r="AT194" s="177" t="s">
        <v>1489</v>
      </c>
      <c r="AU194" s="177" t="s">
        <v>90</v>
      </c>
      <c r="AV194" s="13" t="s">
        <v>90</v>
      </c>
      <c r="AW194" s="13" t="s">
        <v>4</v>
      </c>
      <c r="AX194" s="13" t="s">
        <v>88</v>
      </c>
      <c r="AY194" s="177" t="s">
        <v>299</v>
      </c>
    </row>
    <row r="195" spans="2:65" s="1" customFormat="1" ht="37.950000000000003" customHeight="1">
      <c r="B195" s="32"/>
      <c r="C195" s="136" t="s">
        <v>399</v>
      </c>
      <c r="D195" s="136" t="s">
        <v>302</v>
      </c>
      <c r="E195" s="137" t="s">
        <v>2072</v>
      </c>
      <c r="F195" s="138" t="s">
        <v>2073</v>
      </c>
      <c r="G195" s="139" t="s">
        <v>1520</v>
      </c>
      <c r="H195" s="140">
        <v>147.22300000000001</v>
      </c>
      <c r="I195" s="141"/>
      <c r="J195" s="142">
        <f>ROUND(I195*H195,2)</f>
        <v>0</v>
      </c>
      <c r="K195" s="138" t="s">
        <v>1487</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3701</v>
      </c>
    </row>
    <row r="196" spans="2:65" s="13" customFormat="1">
      <c r="B196" s="176"/>
      <c r="D196" s="149" t="s">
        <v>1489</v>
      </c>
      <c r="E196" s="177" t="s">
        <v>1</v>
      </c>
      <c r="F196" s="178" t="s">
        <v>3693</v>
      </c>
      <c r="H196" s="179">
        <v>490.74200000000002</v>
      </c>
      <c r="I196" s="180"/>
      <c r="L196" s="176"/>
      <c r="M196" s="181"/>
      <c r="T196" s="182"/>
      <c r="AT196" s="177" t="s">
        <v>1489</v>
      </c>
      <c r="AU196" s="177" t="s">
        <v>90</v>
      </c>
      <c r="AV196" s="13" t="s">
        <v>90</v>
      </c>
      <c r="AW196" s="13" t="s">
        <v>36</v>
      </c>
      <c r="AX196" s="13" t="s">
        <v>88</v>
      </c>
      <c r="AY196" s="177" t="s">
        <v>299</v>
      </c>
    </row>
    <row r="197" spans="2:65" s="12" customFormat="1">
      <c r="B197" s="170"/>
      <c r="D197" s="149" t="s">
        <v>1489</v>
      </c>
      <c r="E197" s="171" t="s">
        <v>1</v>
      </c>
      <c r="F197" s="172" t="s">
        <v>3684</v>
      </c>
      <c r="H197" s="171" t="s">
        <v>1</v>
      </c>
      <c r="I197" s="173"/>
      <c r="L197" s="170"/>
      <c r="M197" s="174"/>
      <c r="T197" s="175"/>
      <c r="AT197" s="171" t="s">
        <v>1489</v>
      </c>
      <c r="AU197" s="171" t="s">
        <v>90</v>
      </c>
      <c r="AV197" s="12" t="s">
        <v>88</v>
      </c>
      <c r="AW197" s="12" t="s">
        <v>36</v>
      </c>
      <c r="AX197" s="12" t="s">
        <v>81</v>
      </c>
      <c r="AY197" s="171" t="s">
        <v>299</v>
      </c>
    </row>
    <row r="198" spans="2:65" s="13" customFormat="1">
      <c r="B198" s="176"/>
      <c r="D198" s="149" t="s">
        <v>1489</v>
      </c>
      <c r="F198" s="178" t="s">
        <v>5207</v>
      </c>
      <c r="H198" s="179">
        <v>147.22300000000001</v>
      </c>
      <c r="I198" s="180"/>
      <c r="L198" s="176"/>
      <c r="M198" s="181"/>
      <c r="T198" s="182"/>
      <c r="AT198" s="177" t="s">
        <v>1489</v>
      </c>
      <c r="AU198" s="177" t="s">
        <v>90</v>
      </c>
      <c r="AV198" s="13" t="s">
        <v>90</v>
      </c>
      <c r="AW198" s="13" t="s">
        <v>4</v>
      </c>
      <c r="AX198" s="13" t="s">
        <v>88</v>
      </c>
      <c r="AY198" s="177" t="s">
        <v>299</v>
      </c>
    </row>
    <row r="199" spans="2:65" s="1" customFormat="1" ht="24.15" customHeight="1">
      <c r="B199" s="32"/>
      <c r="C199" s="136" t="s">
        <v>7</v>
      </c>
      <c r="D199" s="136" t="s">
        <v>302</v>
      </c>
      <c r="E199" s="137" t="s">
        <v>3851</v>
      </c>
      <c r="F199" s="138" t="s">
        <v>3852</v>
      </c>
      <c r="G199" s="139" t="s">
        <v>1520</v>
      </c>
      <c r="H199" s="140">
        <v>35.774999999999999</v>
      </c>
      <c r="I199" s="141"/>
      <c r="J199" s="142">
        <f>ROUND(I199*H199,2)</f>
        <v>0</v>
      </c>
      <c r="K199" s="138" t="s">
        <v>1487</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3703</v>
      </c>
    </row>
    <row r="200" spans="2:65" s="13" customFormat="1">
      <c r="B200" s="176"/>
      <c r="D200" s="149" t="s">
        <v>1489</v>
      </c>
      <c r="E200" s="177" t="s">
        <v>1</v>
      </c>
      <c r="F200" s="178" t="s">
        <v>3619</v>
      </c>
      <c r="H200" s="179">
        <v>178.876</v>
      </c>
      <c r="I200" s="180"/>
      <c r="L200" s="176"/>
      <c r="M200" s="181"/>
      <c r="T200" s="182"/>
      <c r="AT200" s="177" t="s">
        <v>1489</v>
      </c>
      <c r="AU200" s="177" t="s">
        <v>90</v>
      </c>
      <c r="AV200" s="13" t="s">
        <v>90</v>
      </c>
      <c r="AW200" s="13" t="s">
        <v>36</v>
      </c>
      <c r="AX200" s="13" t="s">
        <v>88</v>
      </c>
      <c r="AY200" s="177" t="s">
        <v>299</v>
      </c>
    </row>
    <row r="201" spans="2:65" s="12" customFormat="1">
      <c r="B201" s="170"/>
      <c r="D201" s="149" t="s">
        <v>1489</v>
      </c>
      <c r="E201" s="171" t="s">
        <v>1</v>
      </c>
      <c r="F201" s="172" t="s">
        <v>3684</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F202" s="178" t="s">
        <v>5199</v>
      </c>
      <c r="H202" s="179">
        <v>35.774999999999999</v>
      </c>
      <c r="I202" s="180"/>
      <c r="L202" s="176"/>
      <c r="M202" s="181"/>
      <c r="T202" s="182"/>
      <c r="AT202" s="177" t="s">
        <v>1489</v>
      </c>
      <c r="AU202" s="177" t="s">
        <v>90</v>
      </c>
      <c r="AV202" s="13" t="s">
        <v>90</v>
      </c>
      <c r="AW202" s="13" t="s">
        <v>4</v>
      </c>
      <c r="AX202" s="13" t="s">
        <v>88</v>
      </c>
      <c r="AY202" s="177" t="s">
        <v>299</v>
      </c>
    </row>
    <row r="203" spans="2:65" s="1" customFormat="1" ht="24.15" customHeight="1">
      <c r="B203" s="32"/>
      <c r="C203" s="136" t="s">
        <v>408</v>
      </c>
      <c r="D203" s="136" t="s">
        <v>302</v>
      </c>
      <c r="E203" s="137" t="s">
        <v>3853</v>
      </c>
      <c r="F203" s="138" t="s">
        <v>3854</v>
      </c>
      <c r="G203" s="139" t="s">
        <v>1520</v>
      </c>
      <c r="H203" s="140">
        <v>89.438000000000002</v>
      </c>
      <c r="I203" s="141"/>
      <c r="J203" s="142">
        <f>ROUND(I203*H203,2)</f>
        <v>0</v>
      </c>
      <c r="K203" s="138" t="s">
        <v>1487</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3704</v>
      </c>
    </row>
    <row r="204" spans="2:65" s="13" customFormat="1">
      <c r="B204" s="176"/>
      <c r="D204" s="149" t="s">
        <v>1489</v>
      </c>
      <c r="E204" s="177" t="s">
        <v>1</v>
      </c>
      <c r="F204" s="178" t="s">
        <v>3619</v>
      </c>
      <c r="H204" s="179">
        <v>178.876</v>
      </c>
      <c r="I204" s="180"/>
      <c r="L204" s="176"/>
      <c r="M204" s="181"/>
      <c r="T204" s="182"/>
      <c r="AT204" s="177" t="s">
        <v>1489</v>
      </c>
      <c r="AU204" s="177" t="s">
        <v>90</v>
      </c>
      <c r="AV204" s="13" t="s">
        <v>90</v>
      </c>
      <c r="AW204" s="13" t="s">
        <v>36</v>
      </c>
      <c r="AX204" s="13" t="s">
        <v>88</v>
      </c>
      <c r="AY204" s="177" t="s">
        <v>299</v>
      </c>
    </row>
    <row r="205" spans="2:65" s="12" customFormat="1">
      <c r="B205" s="170"/>
      <c r="D205" s="149" t="s">
        <v>1489</v>
      </c>
      <c r="E205" s="171" t="s">
        <v>1</v>
      </c>
      <c r="F205" s="172" t="s">
        <v>3684</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F206" s="178" t="s">
        <v>5200</v>
      </c>
      <c r="H206" s="179">
        <v>89.438000000000002</v>
      </c>
      <c r="I206" s="180"/>
      <c r="L206" s="176"/>
      <c r="M206" s="181"/>
      <c r="T206" s="182"/>
      <c r="AT206" s="177" t="s">
        <v>1489</v>
      </c>
      <c r="AU206" s="177" t="s">
        <v>90</v>
      </c>
      <c r="AV206" s="13" t="s">
        <v>90</v>
      </c>
      <c r="AW206" s="13" t="s">
        <v>4</v>
      </c>
      <c r="AX206" s="13" t="s">
        <v>88</v>
      </c>
      <c r="AY206" s="177" t="s">
        <v>299</v>
      </c>
    </row>
    <row r="207" spans="2:65" s="1" customFormat="1" ht="24.15" customHeight="1">
      <c r="B207" s="32"/>
      <c r="C207" s="136" t="s">
        <v>413</v>
      </c>
      <c r="D207" s="136" t="s">
        <v>302</v>
      </c>
      <c r="E207" s="137" t="s">
        <v>3855</v>
      </c>
      <c r="F207" s="138" t="s">
        <v>3856</v>
      </c>
      <c r="G207" s="139" t="s">
        <v>1520</v>
      </c>
      <c r="H207" s="140">
        <v>53.662999999999997</v>
      </c>
      <c r="I207" s="141"/>
      <c r="J207" s="142">
        <f>ROUND(I207*H207,2)</f>
        <v>0</v>
      </c>
      <c r="K207" s="138" t="s">
        <v>1487</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3705</v>
      </c>
    </row>
    <row r="208" spans="2:65" s="13" customFormat="1">
      <c r="B208" s="176"/>
      <c r="D208" s="149" t="s">
        <v>1489</v>
      </c>
      <c r="E208" s="177" t="s">
        <v>1</v>
      </c>
      <c r="F208" s="178" t="s">
        <v>3619</v>
      </c>
      <c r="H208" s="179">
        <v>178.876</v>
      </c>
      <c r="I208" s="180"/>
      <c r="L208" s="176"/>
      <c r="M208" s="181"/>
      <c r="T208" s="182"/>
      <c r="AT208" s="177" t="s">
        <v>1489</v>
      </c>
      <c r="AU208" s="177" t="s">
        <v>90</v>
      </c>
      <c r="AV208" s="13" t="s">
        <v>90</v>
      </c>
      <c r="AW208" s="13" t="s">
        <v>36</v>
      </c>
      <c r="AX208" s="13" t="s">
        <v>88</v>
      </c>
      <c r="AY208" s="177" t="s">
        <v>299</v>
      </c>
    </row>
    <row r="209" spans="2:65" s="12" customFormat="1">
      <c r="B209" s="170"/>
      <c r="D209" s="149" t="s">
        <v>1489</v>
      </c>
      <c r="E209" s="171" t="s">
        <v>1</v>
      </c>
      <c r="F209" s="172" t="s">
        <v>3684</v>
      </c>
      <c r="H209" s="171" t="s">
        <v>1</v>
      </c>
      <c r="I209" s="173"/>
      <c r="L209" s="170"/>
      <c r="M209" s="174"/>
      <c r="T209" s="175"/>
      <c r="AT209" s="171" t="s">
        <v>1489</v>
      </c>
      <c r="AU209" s="171" t="s">
        <v>90</v>
      </c>
      <c r="AV209" s="12" t="s">
        <v>88</v>
      </c>
      <c r="AW209" s="12" t="s">
        <v>36</v>
      </c>
      <c r="AX209" s="12" t="s">
        <v>81</v>
      </c>
      <c r="AY209" s="171" t="s">
        <v>299</v>
      </c>
    </row>
    <row r="210" spans="2:65" s="13" customFormat="1">
      <c r="B210" s="176"/>
      <c r="D210" s="149" t="s">
        <v>1489</v>
      </c>
      <c r="F210" s="178" t="s">
        <v>5201</v>
      </c>
      <c r="H210" s="179">
        <v>53.662999999999997</v>
      </c>
      <c r="I210" s="180"/>
      <c r="L210" s="176"/>
      <c r="M210" s="181"/>
      <c r="T210" s="182"/>
      <c r="AT210" s="177" t="s">
        <v>1489</v>
      </c>
      <c r="AU210" s="177" t="s">
        <v>90</v>
      </c>
      <c r="AV210" s="13" t="s">
        <v>90</v>
      </c>
      <c r="AW210" s="13" t="s">
        <v>4</v>
      </c>
      <c r="AX210" s="13" t="s">
        <v>88</v>
      </c>
      <c r="AY210" s="177" t="s">
        <v>299</v>
      </c>
    </row>
    <row r="211" spans="2:65" s="1" customFormat="1" ht="33" customHeight="1">
      <c r="B211" s="32"/>
      <c r="C211" s="136" t="s">
        <v>418</v>
      </c>
      <c r="D211" s="136" t="s">
        <v>302</v>
      </c>
      <c r="E211" s="137" t="s">
        <v>1634</v>
      </c>
      <c r="F211" s="138" t="s">
        <v>1635</v>
      </c>
      <c r="G211" s="139" t="s">
        <v>1636</v>
      </c>
      <c r="H211" s="140">
        <v>126.191</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3706</v>
      </c>
    </row>
    <row r="212" spans="2:65" s="13" customFormat="1">
      <c r="B212" s="176"/>
      <c r="D212" s="149" t="s">
        <v>1489</v>
      </c>
      <c r="E212" s="177" t="s">
        <v>1</v>
      </c>
      <c r="F212" s="178" t="s">
        <v>3621</v>
      </c>
      <c r="H212" s="179">
        <v>70.105999999999995</v>
      </c>
      <c r="I212" s="180"/>
      <c r="L212" s="176"/>
      <c r="M212" s="181"/>
      <c r="T212" s="182"/>
      <c r="AT212" s="177" t="s">
        <v>1489</v>
      </c>
      <c r="AU212" s="177" t="s">
        <v>90</v>
      </c>
      <c r="AV212" s="13" t="s">
        <v>90</v>
      </c>
      <c r="AW212" s="13" t="s">
        <v>36</v>
      </c>
      <c r="AX212" s="13" t="s">
        <v>88</v>
      </c>
      <c r="AY212" s="177" t="s">
        <v>299</v>
      </c>
    </row>
    <row r="213" spans="2:65" s="13" customFormat="1">
      <c r="B213" s="176"/>
      <c r="D213" s="149" t="s">
        <v>1489</v>
      </c>
      <c r="F213" s="178" t="s">
        <v>5208</v>
      </c>
      <c r="H213" s="179">
        <v>126.191</v>
      </c>
      <c r="I213" s="180"/>
      <c r="L213" s="176"/>
      <c r="M213" s="181"/>
      <c r="T213" s="182"/>
      <c r="AT213" s="177" t="s">
        <v>1489</v>
      </c>
      <c r="AU213" s="177" t="s">
        <v>90</v>
      </c>
      <c r="AV213" s="13" t="s">
        <v>90</v>
      </c>
      <c r="AW213" s="13" t="s">
        <v>4</v>
      </c>
      <c r="AX213" s="13" t="s">
        <v>88</v>
      </c>
      <c r="AY213" s="177" t="s">
        <v>299</v>
      </c>
    </row>
    <row r="214" spans="2:65" s="1" customFormat="1" ht="16.5" customHeight="1">
      <c r="B214" s="32"/>
      <c r="C214" s="136" t="s">
        <v>423</v>
      </c>
      <c r="D214" s="136" t="s">
        <v>302</v>
      </c>
      <c r="E214" s="137" t="s">
        <v>1639</v>
      </c>
      <c r="F214" s="138" t="s">
        <v>1640</v>
      </c>
      <c r="G214" s="139" t="s">
        <v>1520</v>
      </c>
      <c r="H214" s="140">
        <v>248.982</v>
      </c>
      <c r="I214" s="141"/>
      <c r="J214" s="142">
        <f>ROUND(I214*H214,2)</f>
        <v>0</v>
      </c>
      <c r="K214" s="138" t="s">
        <v>1487</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3708</v>
      </c>
    </row>
    <row r="215" spans="2:65" s="13" customFormat="1">
      <c r="B215" s="176"/>
      <c r="D215" s="149" t="s">
        <v>1489</v>
      </c>
      <c r="E215" s="177" t="s">
        <v>3619</v>
      </c>
      <c r="F215" s="178" t="s">
        <v>3709</v>
      </c>
      <c r="H215" s="179">
        <v>178.876</v>
      </c>
      <c r="I215" s="180"/>
      <c r="L215" s="176"/>
      <c r="M215" s="181"/>
      <c r="T215" s="182"/>
      <c r="AT215" s="177" t="s">
        <v>1489</v>
      </c>
      <c r="AU215" s="177" t="s">
        <v>90</v>
      </c>
      <c r="AV215" s="13" t="s">
        <v>90</v>
      </c>
      <c r="AW215" s="13" t="s">
        <v>36</v>
      </c>
      <c r="AX215" s="13" t="s">
        <v>81</v>
      </c>
      <c r="AY215" s="177" t="s">
        <v>299</v>
      </c>
    </row>
    <row r="216" spans="2:65" s="13" customFormat="1" ht="20.399999999999999">
      <c r="B216" s="176"/>
      <c r="D216" s="149" t="s">
        <v>1489</v>
      </c>
      <c r="E216" s="177" t="s">
        <v>3621</v>
      </c>
      <c r="F216" s="178" t="s">
        <v>3710</v>
      </c>
      <c r="H216" s="179">
        <v>70.105999999999995</v>
      </c>
      <c r="I216" s="180"/>
      <c r="L216" s="176"/>
      <c r="M216" s="181"/>
      <c r="T216" s="182"/>
      <c r="AT216" s="177" t="s">
        <v>1489</v>
      </c>
      <c r="AU216" s="177" t="s">
        <v>90</v>
      </c>
      <c r="AV216" s="13" t="s">
        <v>90</v>
      </c>
      <c r="AW216" s="13" t="s">
        <v>36</v>
      </c>
      <c r="AX216" s="13" t="s">
        <v>81</v>
      </c>
      <c r="AY216" s="177" t="s">
        <v>299</v>
      </c>
    </row>
    <row r="217" spans="2:65" s="14" customFormat="1">
      <c r="B217" s="183"/>
      <c r="D217" s="149" t="s">
        <v>1489</v>
      </c>
      <c r="E217" s="184" t="s">
        <v>1</v>
      </c>
      <c r="F217" s="185" t="s">
        <v>1496</v>
      </c>
      <c r="H217" s="186">
        <v>248.982</v>
      </c>
      <c r="I217" s="187"/>
      <c r="L217" s="183"/>
      <c r="M217" s="188"/>
      <c r="T217" s="189"/>
      <c r="AT217" s="184" t="s">
        <v>1489</v>
      </c>
      <c r="AU217" s="184" t="s">
        <v>90</v>
      </c>
      <c r="AV217" s="14" t="s">
        <v>318</v>
      </c>
      <c r="AW217" s="14" t="s">
        <v>36</v>
      </c>
      <c r="AX217" s="14" t="s">
        <v>88</v>
      </c>
      <c r="AY217" s="184" t="s">
        <v>299</v>
      </c>
    </row>
    <row r="218" spans="2:65" s="1" customFormat="1" ht="24.15" customHeight="1">
      <c r="B218" s="32"/>
      <c r="C218" s="136" t="s">
        <v>428</v>
      </c>
      <c r="D218" s="136" t="s">
        <v>302</v>
      </c>
      <c r="E218" s="137" t="s">
        <v>1643</v>
      </c>
      <c r="F218" s="138" t="s">
        <v>1644</v>
      </c>
      <c r="G218" s="139" t="s">
        <v>1520</v>
      </c>
      <c r="H218" s="140">
        <v>120.336</v>
      </c>
      <c r="I218" s="141"/>
      <c r="J218" s="142">
        <f>ROUND(I218*H218,2)</f>
        <v>0</v>
      </c>
      <c r="K218" s="138" t="s">
        <v>1487</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3711</v>
      </c>
    </row>
    <row r="219" spans="2:65" s="13" customFormat="1">
      <c r="B219" s="176"/>
      <c r="D219" s="149" t="s">
        <v>1489</v>
      </c>
      <c r="E219" s="177" t="s">
        <v>1</v>
      </c>
      <c r="F219" s="178" t="s">
        <v>3617</v>
      </c>
      <c r="H219" s="179">
        <v>179.57400000000001</v>
      </c>
      <c r="I219" s="180"/>
      <c r="L219" s="176"/>
      <c r="M219" s="181"/>
      <c r="T219" s="182"/>
      <c r="AT219" s="177" t="s">
        <v>1489</v>
      </c>
      <c r="AU219" s="177" t="s">
        <v>90</v>
      </c>
      <c r="AV219" s="13" t="s">
        <v>90</v>
      </c>
      <c r="AW219" s="13" t="s">
        <v>36</v>
      </c>
      <c r="AX219" s="13" t="s">
        <v>81</v>
      </c>
      <c r="AY219" s="177" t="s">
        <v>299</v>
      </c>
    </row>
    <row r="220" spans="2:65" s="13" customFormat="1">
      <c r="B220" s="176"/>
      <c r="D220" s="149" t="s">
        <v>1489</v>
      </c>
      <c r="E220" s="177" t="s">
        <v>1</v>
      </c>
      <c r="F220" s="178" t="s">
        <v>3712</v>
      </c>
      <c r="H220" s="179">
        <v>-16.454999999999998</v>
      </c>
      <c r="I220" s="180"/>
      <c r="L220" s="176"/>
      <c r="M220" s="181"/>
      <c r="T220" s="182"/>
      <c r="AT220" s="177" t="s">
        <v>1489</v>
      </c>
      <c r="AU220" s="177" t="s">
        <v>90</v>
      </c>
      <c r="AV220" s="13" t="s">
        <v>90</v>
      </c>
      <c r="AW220" s="13" t="s">
        <v>36</v>
      </c>
      <c r="AX220" s="13" t="s">
        <v>81</v>
      </c>
      <c r="AY220" s="177" t="s">
        <v>299</v>
      </c>
    </row>
    <row r="221" spans="2:65" s="13" customFormat="1">
      <c r="B221" s="176"/>
      <c r="D221" s="149" t="s">
        <v>1489</v>
      </c>
      <c r="E221" s="177" t="s">
        <v>1</v>
      </c>
      <c r="F221" s="178" t="s">
        <v>3713</v>
      </c>
      <c r="H221" s="179">
        <v>-42.085000000000001</v>
      </c>
      <c r="I221" s="180"/>
      <c r="L221" s="176"/>
      <c r="M221" s="181"/>
      <c r="T221" s="182"/>
      <c r="AT221" s="177" t="s">
        <v>1489</v>
      </c>
      <c r="AU221" s="177" t="s">
        <v>90</v>
      </c>
      <c r="AV221" s="13" t="s">
        <v>90</v>
      </c>
      <c r="AW221" s="13" t="s">
        <v>36</v>
      </c>
      <c r="AX221" s="13" t="s">
        <v>81</v>
      </c>
      <c r="AY221" s="177" t="s">
        <v>299</v>
      </c>
    </row>
    <row r="222" spans="2:65" s="13" customFormat="1">
      <c r="B222" s="176"/>
      <c r="D222" s="149" t="s">
        <v>1489</v>
      </c>
      <c r="E222" s="177" t="s">
        <v>1</v>
      </c>
      <c r="F222" s="178" t="s">
        <v>3632</v>
      </c>
      <c r="H222" s="179">
        <v>-0.69799999999999995</v>
      </c>
      <c r="I222" s="180"/>
      <c r="L222" s="176"/>
      <c r="M222" s="181"/>
      <c r="T222" s="182"/>
      <c r="AT222" s="177" t="s">
        <v>1489</v>
      </c>
      <c r="AU222" s="177" t="s">
        <v>90</v>
      </c>
      <c r="AV222" s="13" t="s">
        <v>90</v>
      </c>
      <c r="AW222" s="13" t="s">
        <v>36</v>
      </c>
      <c r="AX222" s="13" t="s">
        <v>81</v>
      </c>
      <c r="AY222" s="177" t="s">
        <v>299</v>
      </c>
    </row>
    <row r="223" spans="2:65" s="14" customFormat="1">
      <c r="B223" s="183"/>
      <c r="D223" s="149" t="s">
        <v>1489</v>
      </c>
      <c r="E223" s="184" t="s">
        <v>3627</v>
      </c>
      <c r="F223" s="185" t="s">
        <v>1496</v>
      </c>
      <c r="H223" s="186">
        <v>120.336</v>
      </c>
      <c r="I223" s="187"/>
      <c r="L223" s="183"/>
      <c r="M223" s="188"/>
      <c r="T223" s="189"/>
      <c r="AT223" s="184" t="s">
        <v>1489</v>
      </c>
      <c r="AU223" s="184" t="s">
        <v>90</v>
      </c>
      <c r="AV223" s="14" t="s">
        <v>318</v>
      </c>
      <c r="AW223" s="14" t="s">
        <v>36</v>
      </c>
      <c r="AX223" s="14" t="s">
        <v>88</v>
      </c>
      <c r="AY223" s="184" t="s">
        <v>299</v>
      </c>
    </row>
    <row r="224" spans="2:65" s="1" customFormat="1" ht="24.15" customHeight="1">
      <c r="B224" s="32"/>
      <c r="C224" s="158" t="s">
        <v>433</v>
      </c>
      <c r="D224" s="158" t="s">
        <v>340</v>
      </c>
      <c r="E224" s="159" t="s">
        <v>1665</v>
      </c>
      <c r="F224" s="160" t="s">
        <v>3714</v>
      </c>
      <c r="G224" s="161" t="s">
        <v>1520</v>
      </c>
      <c r="H224" s="162">
        <v>10.868</v>
      </c>
      <c r="I224" s="163"/>
      <c r="J224" s="164">
        <f>ROUND(I224*H224,2)</f>
        <v>0</v>
      </c>
      <c r="K224" s="160" t="s">
        <v>1</v>
      </c>
      <c r="L224" s="165"/>
      <c r="M224" s="166" t="s">
        <v>1</v>
      </c>
      <c r="N224" s="167" t="s">
        <v>46</v>
      </c>
      <c r="P224" s="145">
        <f>O224*H224</f>
        <v>0</v>
      </c>
      <c r="Q224" s="145">
        <v>0</v>
      </c>
      <c r="R224" s="145">
        <f>Q224*H224</f>
        <v>0</v>
      </c>
      <c r="S224" s="145">
        <v>0</v>
      </c>
      <c r="T224" s="146">
        <f>S224*H224</f>
        <v>0</v>
      </c>
      <c r="AR224" s="147" t="s">
        <v>337</v>
      </c>
      <c r="AT224" s="147" t="s">
        <v>340</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3715</v>
      </c>
    </row>
    <row r="225" spans="2:65" s="12" customFormat="1">
      <c r="B225" s="170"/>
      <c r="D225" s="149" t="s">
        <v>1489</v>
      </c>
      <c r="E225" s="171" t="s">
        <v>1</v>
      </c>
      <c r="F225" s="172" t="s">
        <v>3716</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5209</v>
      </c>
      <c r="H226" s="179">
        <v>17.536999999999999</v>
      </c>
      <c r="I226" s="180"/>
      <c r="L226" s="176"/>
      <c r="M226" s="181"/>
      <c r="T226" s="182"/>
      <c r="AT226" s="177" t="s">
        <v>1489</v>
      </c>
      <c r="AU226" s="177" t="s">
        <v>90</v>
      </c>
      <c r="AV226" s="13" t="s">
        <v>90</v>
      </c>
      <c r="AW226" s="13" t="s">
        <v>36</v>
      </c>
      <c r="AX226" s="13" t="s">
        <v>81</v>
      </c>
      <c r="AY226" s="177" t="s">
        <v>299</v>
      </c>
    </row>
    <row r="227" spans="2:65" s="13" customFormat="1">
      <c r="B227" s="176"/>
      <c r="D227" s="149" t="s">
        <v>1489</v>
      </c>
      <c r="E227" s="177" t="s">
        <v>1</v>
      </c>
      <c r="F227" s="178" t="s">
        <v>5210</v>
      </c>
      <c r="H227" s="179">
        <v>-6.6689999999999996</v>
      </c>
      <c r="I227" s="180"/>
      <c r="L227" s="176"/>
      <c r="M227" s="181"/>
      <c r="T227" s="182"/>
      <c r="AT227" s="177" t="s">
        <v>1489</v>
      </c>
      <c r="AU227" s="177" t="s">
        <v>90</v>
      </c>
      <c r="AV227" s="13" t="s">
        <v>90</v>
      </c>
      <c r="AW227" s="13" t="s">
        <v>36</v>
      </c>
      <c r="AX227" s="13" t="s">
        <v>81</v>
      </c>
      <c r="AY227" s="177" t="s">
        <v>299</v>
      </c>
    </row>
    <row r="228" spans="2:65" s="14" customFormat="1">
      <c r="B228" s="183"/>
      <c r="D228" s="149" t="s">
        <v>1489</v>
      </c>
      <c r="E228" s="184" t="s">
        <v>3629</v>
      </c>
      <c r="F228" s="185" t="s">
        <v>1496</v>
      </c>
      <c r="H228" s="186">
        <v>10.868</v>
      </c>
      <c r="I228" s="187"/>
      <c r="L228" s="183"/>
      <c r="M228" s="188"/>
      <c r="T228" s="189"/>
      <c r="AT228" s="184" t="s">
        <v>1489</v>
      </c>
      <c r="AU228" s="184" t="s">
        <v>90</v>
      </c>
      <c r="AV228" s="14" t="s">
        <v>318</v>
      </c>
      <c r="AW228" s="14" t="s">
        <v>36</v>
      </c>
      <c r="AX228" s="14" t="s">
        <v>88</v>
      </c>
      <c r="AY228" s="184" t="s">
        <v>299</v>
      </c>
    </row>
    <row r="229" spans="2:65" s="1" customFormat="1" ht="24.15" customHeight="1">
      <c r="B229" s="32"/>
      <c r="C229" s="136" t="s">
        <v>438</v>
      </c>
      <c r="D229" s="136" t="s">
        <v>302</v>
      </c>
      <c r="E229" s="137" t="s">
        <v>1670</v>
      </c>
      <c r="F229" s="138" t="s">
        <v>1671</v>
      </c>
      <c r="G229" s="139" t="s">
        <v>1520</v>
      </c>
      <c r="H229" s="140">
        <v>42.085000000000001</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3719</v>
      </c>
    </row>
    <row r="230" spans="2:65" s="13" customFormat="1">
      <c r="B230" s="176"/>
      <c r="D230" s="149" t="s">
        <v>1489</v>
      </c>
      <c r="E230" s="177" t="s">
        <v>1</v>
      </c>
      <c r="F230" s="178" t="s">
        <v>5211</v>
      </c>
      <c r="H230" s="179">
        <v>42.783000000000001</v>
      </c>
      <c r="I230" s="180"/>
      <c r="L230" s="176"/>
      <c r="M230" s="181"/>
      <c r="T230" s="182"/>
      <c r="AT230" s="177" t="s">
        <v>1489</v>
      </c>
      <c r="AU230" s="177" t="s">
        <v>90</v>
      </c>
      <c r="AV230" s="13" t="s">
        <v>90</v>
      </c>
      <c r="AW230" s="13" t="s">
        <v>36</v>
      </c>
      <c r="AX230" s="13" t="s">
        <v>81</v>
      </c>
      <c r="AY230" s="177" t="s">
        <v>299</v>
      </c>
    </row>
    <row r="231" spans="2:65" s="13" customFormat="1">
      <c r="B231" s="176"/>
      <c r="D231" s="149" t="s">
        <v>1489</v>
      </c>
      <c r="E231" s="177" t="s">
        <v>3632</v>
      </c>
      <c r="F231" s="178" t="s">
        <v>5212</v>
      </c>
      <c r="H231" s="179">
        <v>-0.69799999999999995</v>
      </c>
      <c r="I231" s="180"/>
      <c r="L231" s="176"/>
      <c r="M231" s="181"/>
      <c r="T231" s="182"/>
      <c r="AT231" s="177" t="s">
        <v>1489</v>
      </c>
      <c r="AU231" s="177" t="s">
        <v>90</v>
      </c>
      <c r="AV231" s="13" t="s">
        <v>90</v>
      </c>
      <c r="AW231" s="13" t="s">
        <v>36</v>
      </c>
      <c r="AX231" s="13" t="s">
        <v>81</v>
      </c>
      <c r="AY231" s="177" t="s">
        <v>299</v>
      </c>
    </row>
    <row r="232" spans="2:65" s="14" customFormat="1">
      <c r="B232" s="183"/>
      <c r="D232" s="149" t="s">
        <v>1489</v>
      </c>
      <c r="E232" s="184" t="s">
        <v>3625</v>
      </c>
      <c r="F232" s="185" t="s">
        <v>1496</v>
      </c>
      <c r="H232" s="186">
        <v>42.085000000000001</v>
      </c>
      <c r="I232" s="187"/>
      <c r="L232" s="183"/>
      <c r="M232" s="188"/>
      <c r="T232" s="189"/>
      <c r="AT232" s="184" t="s">
        <v>1489</v>
      </c>
      <c r="AU232" s="184" t="s">
        <v>90</v>
      </c>
      <c r="AV232" s="14" t="s">
        <v>318</v>
      </c>
      <c r="AW232" s="14" t="s">
        <v>36</v>
      </c>
      <c r="AX232" s="14" t="s">
        <v>88</v>
      </c>
      <c r="AY232" s="184" t="s">
        <v>299</v>
      </c>
    </row>
    <row r="233" spans="2:65" s="1" customFormat="1" ht="16.5" customHeight="1">
      <c r="B233" s="32"/>
      <c r="C233" s="158" t="s">
        <v>444</v>
      </c>
      <c r="D233" s="158" t="s">
        <v>340</v>
      </c>
      <c r="E233" s="159" t="s">
        <v>3722</v>
      </c>
      <c r="F233" s="160" t="s">
        <v>3723</v>
      </c>
      <c r="G233" s="161" t="s">
        <v>1636</v>
      </c>
      <c r="H233" s="162">
        <v>84.17</v>
      </c>
      <c r="I233" s="163"/>
      <c r="J233" s="164">
        <f>ROUND(I233*H233,2)</f>
        <v>0</v>
      </c>
      <c r="K233" s="160" t="s">
        <v>1487</v>
      </c>
      <c r="L233" s="165"/>
      <c r="M233" s="166" t="s">
        <v>1</v>
      </c>
      <c r="N233" s="167" t="s">
        <v>46</v>
      </c>
      <c r="P233" s="145">
        <f>O233*H233</f>
        <v>0</v>
      </c>
      <c r="Q233" s="145">
        <v>0</v>
      </c>
      <c r="R233" s="145">
        <f>Q233*H233</f>
        <v>0</v>
      </c>
      <c r="S233" s="145">
        <v>0</v>
      </c>
      <c r="T233" s="146">
        <f>S233*H233</f>
        <v>0</v>
      </c>
      <c r="AR233" s="147" t="s">
        <v>337</v>
      </c>
      <c r="AT233" s="147" t="s">
        <v>340</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3724</v>
      </c>
    </row>
    <row r="234" spans="2:65" s="13" customFormat="1">
      <c r="B234" s="176"/>
      <c r="D234" s="149" t="s">
        <v>1489</v>
      </c>
      <c r="F234" s="178" t="s">
        <v>5213</v>
      </c>
      <c r="H234" s="179">
        <v>84.17</v>
      </c>
      <c r="I234" s="180"/>
      <c r="L234" s="176"/>
      <c r="M234" s="181"/>
      <c r="T234" s="182"/>
      <c r="AT234" s="177" t="s">
        <v>1489</v>
      </c>
      <c r="AU234" s="177" t="s">
        <v>90</v>
      </c>
      <c r="AV234" s="13" t="s">
        <v>90</v>
      </c>
      <c r="AW234" s="13" t="s">
        <v>4</v>
      </c>
      <c r="AX234" s="13" t="s">
        <v>88</v>
      </c>
      <c r="AY234" s="177" t="s">
        <v>299</v>
      </c>
    </row>
    <row r="235" spans="2:65" s="1" customFormat="1" ht="24.15" customHeight="1">
      <c r="B235" s="32"/>
      <c r="C235" s="136" t="s">
        <v>448</v>
      </c>
      <c r="D235" s="136" t="s">
        <v>302</v>
      </c>
      <c r="E235" s="137" t="s">
        <v>3726</v>
      </c>
      <c r="F235" s="138" t="s">
        <v>3727</v>
      </c>
      <c r="G235" s="139" t="s">
        <v>375</v>
      </c>
      <c r="H235" s="140">
        <v>21.94</v>
      </c>
      <c r="I235" s="141"/>
      <c r="J235" s="142">
        <f>ROUND(I235*H235,2)</f>
        <v>0</v>
      </c>
      <c r="K235" s="138" t="s">
        <v>1487</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3728</v>
      </c>
    </row>
    <row r="236" spans="2:65" s="13" customFormat="1">
      <c r="B236" s="176"/>
      <c r="D236" s="149" t="s">
        <v>1489</v>
      </c>
      <c r="E236" s="177" t="s">
        <v>1</v>
      </c>
      <c r="F236" s="178" t="s">
        <v>5214</v>
      </c>
      <c r="H236" s="179">
        <v>109.7</v>
      </c>
      <c r="I236" s="180"/>
      <c r="L236" s="176"/>
      <c r="M236" s="181"/>
      <c r="T236" s="182"/>
      <c r="AT236" s="177" t="s">
        <v>1489</v>
      </c>
      <c r="AU236" s="177" t="s">
        <v>90</v>
      </c>
      <c r="AV236" s="13" t="s">
        <v>90</v>
      </c>
      <c r="AW236" s="13" t="s">
        <v>36</v>
      </c>
      <c r="AX236" s="13" t="s">
        <v>88</v>
      </c>
      <c r="AY236" s="177" t="s">
        <v>299</v>
      </c>
    </row>
    <row r="237" spans="2:65" s="12" customFormat="1">
      <c r="B237" s="170"/>
      <c r="D237" s="149" t="s">
        <v>1489</v>
      </c>
      <c r="E237" s="171" t="s">
        <v>1</v>
      </c>
      <c r="F237" s="172" t="s">
        <v>3684</v>
      </c>
      <c r="H237" s="171" t="s">
        <v>1</v>
      </c>
      <c r="I237" s="173"/>
      <c r="L237" s="170"/>
      <c r="M237" s="174"/>
      <c r="T237" s="175"/>
      <c r="AT237" s="171" t="s">
        <v>1489</v>
      </c>
      <c r="AU237" s="171" t="s">
        <v>90</v>
      </c>
      <c r="AV237" s="12" t="s">
        <v>88</v>
      </c>
      <c r="AW237" s="12" t="s">
        <v>36</v>
      </c>
      <c r="AX237" s="12" t="s">
        <v>81</v>
      </c>
      <c r="AY237" s="171" t="s">
        <v>299</v>
      </c>
    </row>
    <row r="238" spans="2:65" s="13" customFormat="1">
      <c r="B238" s="176"/>
      <c r="D238" s="149" t="s">
        <v>1489</v>
      </c>
      <c r="F238" s="178" t="s">
        <v>5215</v>
      </c>
      <c r="H238" s="179">
        <v>21.94</v>
      </c>
      <c r="I238" s="180"/>
      <c r="L238" s="176"/>
      <c r="M238" s="181"/>
      <c r="T238" s="182"/>
      <c r="AT238" s="177" t="s">
        <v>1489</v>
      </c>
      <c r="AU238" s="177" t="s">
        <v>90</v>
      </c>
      <c r="AV238" s="13" t="s">
        <v>90</v>
      </c>
      <c r="AW238" s="13" t="s">
        <v>4</v>
      </c>
      <c r="AX238" s="13" t="s">
        <v>88</v>
      </c>
      <c r="AY238" s="177" t="s">
        <v>299</v>
      </c>
    </row>
    <row r="239" spans="2:65" s="1" customFormat="1" ht="24.15" customHeight="1">
      <c r="B239" s="32"/>
      <c r="C239" s="136" t="s">
        <v>452</v>
      </c>
      <c r="D239" s="136" t="s">
        <v>302</v>
      </c>
      <c r="E239" s="137" t="s">
        <v>3731</v>
      </c>
      <c r="F239" s="138" t="s">
        <v>3732</v>
      </c>
      <c r="G239" s="139" t="s">
        <v>375</v>
      </c>
      <c r="H239" s="140">
        <v>54.85</v>
      </c>
      <c r="I239" s="141"/>
      <c r="J239" s="142">
        <f>ROUND(I239*H239,2)</f>
        <v>0</v>
      </c>
      <c r="K239" s="138" t="s">
        <v>1487</v>
      </c>
      <c r="L239" s="32"/>
      <c r="M239" s="143" t="s">
        <v>1</v>
      </c>
      <c r="N239" s="144" t="s">
        <v>46</v>
      </c>
      <c r="P239" s="145">
        <f>O239*H239</f>
        <v>0</v>
      </c>
      <c r="Q239" s="145">
        <v>0</v>
      </c>
      <c r="R239" s="145">
        <f>Q239*H239</f>
        <v>0</v>
      </c>
      <c r="S239" s="145">
        <v>0</v>
      </c>
      <c r="T239" s="146">
        <f>S239*H239</f>
        <v>0</v>
      </c>
      <c r="AR239" s="147" t="s">
        <v>318</v>
      </c>
      <c r="AT239" s="147" t="s">
        <v>302</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318</v>
      </c>
      <c r="BM239" s="147" t="s">
        <v>3733</v>
      </c>
    </row>
    <row r="240" spans="2:65" s="13" customFormat="1">
      <c r="B240" s="176"/>
      <c r="D240" s="149" t="s">
        <v>1489</v>
      </c>
      <c r="F240" s="178" t="s">
        <v>5216</v>
      </c>
      <c r="H240" s="179">
        <v>54.85</v>
      </c>
      <c r="I240" s="180"/>
      <c r="L240" s="176"/>
      <c r="M240" s="181"/>
      <c r="T240" s="182"/>
      <c r="AT240" s="177" t="s">
        <v>1489</v>
      </c>
      <c r="AU240" s="177" t="s">
        <v>90</v>
      </c>
      <c r="AV240" s="13" t="s">
        <v>90</v>
      </c>
      <c r="AW240" s="13" t="s">
        <v>4</v>
      </c>
      <c r="AX240" s="13" t="s">
        <v>88</v>
      </c>
      <c r="AY240" s="177" t="s">
        <v>299</v>
      </c>
    </row>
    <row r="241" spans="2:65" s="1" customFormat="1" ht="24.15" customHeight="1">
      <c r="B241" s="32"/>
      <c r="C241" s="136" t="s">
        <v>457</v>
      </c>
      <c r="D241" s="136" t="s">
        <v>302</v>
      </c>
      <c r="E241" s="137" t="s">
        <v>3735</v>
      </c>
      <c r="F241" s="138" t="s">
        <v>3736</v>
      </c>
      <c r="G241" s="139" t="s">
        <v>375</v>
      </c>
      <c r="H241" s="140">
        <v>32.909999999999997</v>
      </c>
      <c r="I241" s="141"/>
      <c r="J241" s="142">
        <f>ROUND(I241*H241,2)</f>
        <v>0</v>
      </c>
      <c r="K241" s="138" t="s">
        <v>1487</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3737</v>
      </c>
    </row>
    <row r="242" spans="2:65" s="13" customFormat="1">
      <c r="B242" s="176"/>
      <c r="D242" s="149" t="s">
        <v>1489</v>
      </c>
      <c r="F242" s="178" t="s">
        <v>5217</v>
      </c>
      <c r="H242" s="179">
        <v>32.909999999999997</v>
      </c>
      <c r="I242" s="180"/>
      <c r="L242" s="176"/>
      <c r="M242" s="181"/>
      <c r="T242" s="182"/>
      <c r="AT242" s="177" t="s">
        <v>1489</v>
      </c>
      <c r="AU242" s="177" t="s">
        <v>90</v>
      </c>
      <c r="AV242" s="13" t="s">
        <v>90</v>
      </c>
      <c r="AW242" s="13" t="s">
        <v>4</v>
      </c>
      <c r="AX242" s="13" t="s">
        <v>88</v>
      </c>
      <c r="AY242" s="177" t="s">
        <v>299</v>
      </c>
    </row>
    <row r="243" spans="2:65" s="11" customFormat="1" ht="22.95" customHeight="1">
      <c r="B243" s="124"/>
      <c r="D243" s="125" t="s">
        <v>80</v>
      </c>
      <c r="E243" s="134" t="s">
        <v>318</v>
      </c>
      <c r="F243" s="134" t="s">
        <v>1702</v>
      </c>
      <c r="I243" s="127"/>
      <c r="J243" s="135">
        <f>BK243</f>
        <v>0</v>
      </c>
      <c r="L243" s="124"/>
      <c r="M243" s="129"/>
      <c r="P243" s="130">
        <f>SUM(P244:P246)</f>
        <v>0</v>
      </c>
      <c r="R243" s="130">
        <f>SUM(R244:R246)</f>
        <v>0</v>
      </c>
      <c r="T243" s="131">
        <f>SUM(T244:T246)</f>
        <v>0</v>
      </c>
      <c r="AR243" s="125" t="s">
        <v>88</v>
      </c>
      <c r="AT243" s="132" t="s">
        <v>80</v>
      </c>
      <c r="AU243" s="132" t="s">
        <v>88</v>
      </c>
      <c r="AY243" s="125" t="s">
        <v>299</v>
      </c>
      <c r="BK243" s="133">
        <f>SUM(BK244:BK246)</f>
        <v>0</v>
      </c>
    </row>
    <row r="244" spans="2:65" s="1" customFormat="1" ht="16.5" customHeight="1">
      <c r="B244" s="32"/>
      <c r="C244" s="136" t="s">
        <v>461</v>
      </c>
      <c r="D244" s="136" t="s">
        <v>302</v>
      </c>
      <c r="E244" s="137" t="s">
        <v>1703</v>
      </c>
      <c r="F244" s="138" t="s">
        <v>1704</v>
      </c>
      <c r="G244" s="139" t="s">
        <v>1520</v>
      </c>
      <c r="H244" s="140">
        <v>16.454999999999998</v>
      </c>
      <c r="I244" s="141"/>
      <c r="J244" s="142">
        <f>ROUND(I244*H244,2)</f>
        <v>0</v>
      </c>
      <c r="K244" s="138" t="s">
        <v>1487</v>
      </c>
      <c r="L244" s="32"/>
      <c r="M244" s="143" t="s">
        <v>1</v>
      </c>
      <c r="N244" s="144" t="s">
        <v>46</v>
      </c>
      <c r="P244" s="145">
        <f>O244*H244</f>
        <v>0</v>
      </c>
      <c r="Q244" s="145">
        <v>0</v>
      </c>
      <c r="R244" s="145">
        <f>Q244*H244</f>
        <v>0</v>
      </c>
      <c r="S244" s="145">
        <v>0</v>
      </c>
      <c r="T244" s="146">
        <f>S244*H244</f>
        <v>0</v>
      </c>
      <c r="AR244" s="147" t="s">
        <v>318</v>
      </c>
      <c r="AT244" s="147" t="s">
        <v>302</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3743</v>
      </c>
    </row>
    <row r="245" spans="2:65" s="13" customFormat="1">
      <c r="B245" s="176"/>
      <c r="D245" s="149" t="s">
        <v>1489</v>
      </c>
      <c r="E245" s="177" t="s">
        <v>1</v>
      </c>
      <c r="F245" s="178" t="s">
        <v>5218</v>
      </c>
      <c r="H245" s="179">
        <v>16.454999999999998</v>
      </c>
      <c r="I245" s="180"/>
      <c r="L245" s="176"/>
      <c r="M245" s="181"/>
      <c r="T245" s="182"/>
      <c r="AT245" s="177" t="s">
        <v>1489</v>
      </c>
      <c r="AU245" s="177" t="s">
        <v>90</v>
      </c>
      <c r="AV245" s="13" t="s">
        <v>90</v>
      </c>
      <c r="AW245" s="13" t="s">
        <v>36</v>
      </c>
      <c r="AX245" s="13" t="s">
        <v>81</v>
      </c>
      <c r="AY245" s="177" t="s">
        <v>299</v>
      </c>
    </row>
    <row r="246" spans="2:65" s="14" customFormat="1">
      <c r="B246" s="183"/>
      <c r="D246" s="149" t="s">
        <v>1489</v>
      </c>
      <c r="E246" s="184" t="s">
        <v>3623</v>
      </c>
      <c r="F246" s="185" t="s">
        <v>1496</v>
      </c>
      <c r="H246" s="186">
        <v>16.454999999999998</v>
      </c>
      <c r="I246" s="187"/>
      <c r="L246" s="183"/>
      <c r="M246" s="188"/>
      <c r="T246" s="189"/>
      <c r="AT246" s="184" t="s">
        <v>1489</v>
      </c>
      <c r="AU246" s="184" t="s">
        <v>90</v>
      </c>
      <c r="AV246" s="14" t="s">
        <v>318</v>
      </c>
      <c r="AW246" s="14" t="s">
        <v>36</v>
      </c>
      <c r="AX246" s="14" t="s">
        <v>88</v>
      </c>
      <c r="AY246" s="184" t="s">
        <v>299</v>
      </c>
    </row>
    <row r="247" spans="2:65" s="11" customFormat="1" ht="22.95" customHeight="1">
      <c r="B247" s="124"/>
      <c r="D247" s="125" t="s">
        <v>80</v>
      </c>
      <c r="E247" s="134" t="s">
        <v>323</v>
      </c>
      <c r="F247" s="134" t="s">
        <v>2121</v>
      </c>
      <c r="I247" s="127"/>
      <c r="J247" s="135">
        <f>BK247</f>
        <v>0</v>
      </c>
      <c r="L247" s="124"/>
      <c r="M247" s="129"/>
      <c r="P247" s="130">
        <f>SUM(P248:P253)</f>
        <v>0</v>
      </c>
      <c r="R247" s="130">
        <f>SUM(R248:R253)</f>
        <v>0.29050655999999997</v>
      </c>
      <c r="T247" s="131">
        <f>SUM(T248:T253)</f>
        <v>0</v>
      </c>
      <c r="AR247" s="125" t="s">
        <v>88</v>
      </c>
      <c r="AT247" s="132" t="s">
        <v>80</v>
      </c>
      <c r="AU247" s="132" t="s">
        <v>88</v>
      </c>
      <c r="AY247" s="125" t="s">
        <v>299</v>
      </c>
      <c r="BK247" s="133">
        <f>SUM(BK248:BK253)</f>
        <v>0</v>
      </c>
    </row>
    <row r="248" spans="2:65" s="1" customFormat="1" ht="24.15" customHeight="1">
      <c r="B248" s="32"/>
      <c r="C248" s="136" t="s">
        <v>465</v>
      </c>
      <c r="D248" s="136" t="s">
        <v>302</v>
      </c>
      <c r="E248" s="137" t="s">
        <v>5139</v>
      </c>
      <c r="F248" s="138" t="s">
        <v>5140</v>
      </c>
      <c r="G248" s="139" t="s">
        <v>375</v>
      </c>
      <c r="H248" s="140">
        <v>0.47099999999999997</v>
      </c>
      <c r="I248" s="141"/>
      <c r="J248" s="142">
        <f>ROUND(I248*H248,2)</f>
        <v>0</v>
      </c>
      <c r="K248" s="138" t="s">
        <v>1487</v>
      </c>
      <c r="L248" s="32"/>
      <c r="M248" s="143" t="s">
        <v>1</v>
      </c>
      <c r="N248" s="144" t="s">
        <v>46</v>
      </c>
      <c r="P248" s="145">
        <f>O248*H248</f>
        <v>0</v>
      </c>
      <c r="Q248" s="145">
        <v>0.19536000000000001</v>
      </c>
      <c r="R248" s="145">
        <f>Q248*H248</f>
        <v>9.2014559999999995E-2</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5141</v>
      </c>
    </row>
    <row r="249" spans="2:65" s="13" customFormat="1">
      <c r="B249" s="176"/>
      <c r="D249" s="149" t="s">
        <v>1489</v>
      </c>
      <c r="E249" s="177" t="s">
        <v>1</v>
      </c>
      <c r="F249" s="178" t="s">
        <v>5219</v>
      </c>
      <c r="H249" s="179">
        <v>0.188</v>
      </c>
      <c r="I249" s="180"/>
      <c r="L249" s="176"/>
      <c r="M249" s="181"/>
      <c r="T249" s="182"/>
      <c r="AT249" s="177" t="s">
        <v>1489</v>
      </c>
      <c r="AU249" s="177" t="s">
        <v>90</v>
      </c>
      <c r="AV249" s="13" t="s">
        <v>90</v>
      </c>
      <c r="AW249" s="13" t="s">
        <v>36</v>
      </c>
      <c r="AX249" s="13" t="s">
        <v>81</v>
      </c>
      <c r="AY249" s="177" t="s">
        <v>299</v>
      </c>
    </row>
    <row r="250" spans="2:65" s="13" customFormat="1">
      <c r="B250" s="176"/>
      <c r="D250" s="149" t="s">
        <v>1489</v>
      </c>
      <c r="E250" s="177" t="s">
        <v>1</v>
      </c>
      <c r="F250" s="178" t="s">
        <v>5220</v>
      </c>
      <c r="H250" s="179">
        <v>0.28299999999999997</v>
      </c>
      <c r="I250" s="180"/>
      <c r="L250" s="176"/>
      <c r="M250" s="181"/>
      <c r="T250" s="182"/>
      <c r="AT250" s="177" t="s">
        <v>1489</v>
      </c>
      <c r="AU250" s="177" t="s">
        <v>90</v>
      </c>
      <c r="AV250" s="13" t="s">
        <v>90</v>
      </c>
      <c r="AW250" s="13" t="s">
        <v>36</v>
      </c>
      <c r="AX250" s="13" t="s">
        <v>81</v>
      </c>
      <c r="AY250" s="177" t="s">
        <v>299</v>
      </c>
    </row>
    <row r="251" spans="2:65" s="14" customFormat="1">
      <c r="B251" s="183"/>
      <c r="D251" s="149" t="s">
        <v>1489</v>
      </c>
      <c r="E251" s="184" t="s">
        <v>1</v>
      </c>
      <c r="F251" s="185" t="s">
        <v>1496</v>
      </c>
      <c r="H251" s="186">
        <v>0.47099999999999997</v>
      </c>
      <c r="I251" s="187"/>
      <c r="L251" s="183"/>
      <c r="M251" s="188"/>
      <c r="T251" s="189"/>
      <c r="AT251" s="184" t="s">
        <v>1489</v>
      </c>
      <c r="AU251" s="184" t="s">
        <v>90</v>
      </c>
      <c r="AV251" s="14" t="s">
        <v>318</v>
      </c>
      <c r="AW251" s="14" t="s">
        <v>36</v>
      </c>
      <c r="AX251" s="14" t="s">
        <v>88</v>
      </c>
      <c r="AY251" s="184" t="s">
        <v>299</v>
      </c>
    </row>
    <row r="252" spans="2:65" s="1" customFormat="1" ht="16.5" customHeight="1">
      <c r="B252" s="32"/>
      <c r="C252" s="158" t="s">
        <v>469</v>
      </c>
      <c r="D252" s="158" t="s">
        <v>340</v>
      </c>
      <c r="E252" s="159" t="s">
        <v>2127</v>
      </c>
      <c r="F252" s="160" t="s">
        <v>2128</v>
      </c>
      <c r="G252" s="161" t="s">
        <v>375</v>
      </c>
      <c r="H252" s="162">
        <v>0.47599999999999998</v>
      </c>
      <c r="I252" s="163"/>
      <c r="J252" s="164">
        <f>ROUND(I252*H252,2)</f>
        <v>0</v>
      </c>
      <c r="K252" s="160" t="s">
        <v>1487</v>
      </c>
      <c r="L252" s="165"/>
      <c r="M252" s="166" t="s">
        <v>1</v>
      </c>
      <c r="N252" s="167" t="s">
        <v>46</v>
      </c>
      <c r="P252" s="145">
        <f>O252*H252</f>
        <v>0</v>
      </c>
      <c r="Q252" s="145">
        <v>0.41699999999999998</v>
      </c>
      <c r="R252" s="145">
        <f>Q252*H252</f>
        <v>0.19849199999999997</v>
      </c>
      <c r="S252" s="145">
        <v>0</v>
      </c>
      <c r="T252" s="146">
        <f>S252*H252</f>
        <v>0</v>
      </c>
      <c r="AR252" s="147" t="s">
        <v>337</v>
      </c>
      <c r="AT252" s="147" t="s">
        <v>340</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5142</v>
      </c>
    </row>
    <row r="253" spans="2:65" s="13" customFormat="1">
      <c r="B253" s="176"/>
      <c r="D253" s="149" t="s">
        <v>1489</v>
      </c>
      <c r="F253" s="178" t="s">
        <v>5221</v>
      </c>
      <c r="H253" s="179">
        <v>0.47599999999999998</v>
      </c>
      <c r="I253" s="180"/>
      <c r="L253" s="176"/>
      <c r="M253" s="181"/>
      <c r="T253" s="182"/>
      <c r="AT253" s="177" t="s">
        <v>1489</v>
      </c>
      <c r="AU253" s="177" t="s">
        <v>90</v>
      </c>
      <c r="AV253" s="13" t="s">
        <v>90</v>
      </c>
      <c r="AW253" s="13" t="s">
        <v>4</v>
      </c>
      <c r="AX253" s="13" t="s">
        <v>88</v>
      </c>
      <c r="AY253" s="177" t="s">
        <v>299</v>
      </c>
    </row>
    <row r="254" spans="2:65" s="11" customFormat="1" ht="22.95" customHeight="1">
      <c r="B254" s="124"/>
      <c r="D254" s="125" t="s">
        <v>80</v>
      </c>
      <c r="E254" s="134" t="s">
        <v>337</v>
      </c>
      <c r="F254" s="134" t="s">
        <v>2607</v>
      </c>
      <c r="I254" s="127"/>
      <c r="J254" s="135">
        <f>BK254</f>
        <v>0</v>
      </c>
      <c r="L254" s="124"/>
      <c r="M254" s="129"/>
      <c r="P254" s="130">
        <f>SUM(P255:P287)</f>
        <v>0</v>
      </c>
      <c r="R254" s="130">
        <f>SUM(R255:R287)</f>
        <v>1.05287844</v>
      </c>
      <c r="T254" s="131">
        <f>SUM(T255:T287)</f>
        <v>0</v>
      </c>
      <c r="AR254" s="125" t="s">
        <v>88</v>
      </c>
      <c r="AT254" s="132" t="s">
        <v>80</v>
      </c>
      <c r="AU254" s="132" t="s">
        <v>88</v>
      </c>
      <c r="AY254" s="125" t="s">
        <v>299</v>
      </c>
      <c r="BK254" s="133">
        <f>SUM(BK255:BK287)</f>
        <v>0</v>
      </c>
    </row>
    <row r="255" spans="2:65" s="1" customFormat="1" ht="33" customHeight="1">
      <c r="B255" s="32"/>
      <c r="C255" s="136" t="s">
        <v>475</v>
      </c>
      <c r="D255" s="136" t="s">
        <v>302</v>
      </c>
      <c r="E255" s="137" t="s">
        <v>5222</v>
      </c>
      <c r="F255" s="138" t="s">
        <v>5223</v>
      </c>
      <c r="G255" s="139" t="s">
        <v>598</v>
      </c>
      <c r="H255" s="140">
        <v>1</v>
      </c>
      <c r="I255" s="141"/>
      <c r="J255" s="142">
        <f>ROUND(I255*H255,2)</f>
        <v>0</v>
      </c>
      <c r="K255" s="138" t="s">
        <v>1487</v>
      </c>
      <c r="L255" s="32"/>
      <c r="M255" s="143" t="s">
        <v>1</v>
      </c>
      <c r="N255" s="144" t="s">
        <v>46</v>
      </c>
      <c r="P255" s="145">
        <f>O255*H255</f>
        <v>0</v>
      </c>
      <c r="Q255" s="145">
        <v>1.67E-3</v>
      </c>
      <c r="R255" s="145">
        <f>Q255*H255</f>
        <v>1.67E-3</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5224</v>
      </c>
    </row>
    <row r="256" spans="2:65" s="1" customFormat="1" ht="24.15" customHeight="1">
      <c r="B256" s="32"/>
      <c r="C256" s="158" t="s">
        <v>482</v>
      </c>
      <c r="D256" s="158" t="s">
        <v>340</v>
      </c>
      <c r="E256" s="159" t="s">
        <v>5225</v>
      </c>
      <c r="F256" s="160" t="s">
        <v>5226</v>
      </c>
      <c r="G256" s="161" t="s">
        <v>598</v>
      </c>
      <c r="H256" s="162">
        <v>1.01</v>
      </c>
      <c r="I256" s="163"/>
      <c r="J256" s="164">
        <f>ROUND(I256*H256,2)</f>
        <v>0</v>
      </c>
      <c r="K256" s="160" t="s">
        <v>1487</v>
      </c>
      <c r="L256" s="165"/>
      <c r="M256" s="166" t="s">
        <v>1</v>
      </c>
      <c r="N256" s="167" t="s">
        <v>46</v>
      </c>
      <c r="P256" s="145">
        <f>O256*H256</f>
        <v>0</v>
      </c>
      <c r="Q256" s="145">
        <v>9.5999999999999992E-3</v>
      </c>
      <c r="R256" s="145">
        <f>Q256*H256</f>
        <v>9.6959999999999998E-3</v>
      </c>
      <c r="S256" s="145">
        <v>0</v>
      </c>
      <c r="T256" s="146">
        <f>S256*H256</f>
        <v>0</v>
      </c>
      <c r="AR256" s="147" t="s">
        <v>337</v>
      </c>
      <c r="AT256" s="147" t="s">
        <v>340</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5227</v>
      </c>
    </row>
    <row r="257" spans="2:65" s="13" customFormat="1">
      <c r="B257" s="176"/>
      <c r="D257" s="149" t="s">
        <v>1489</v>
      </c>
      <c r="F257" s="178" t="s">
        <v>5228</v>
      </c>
      <c r="H257" s="179">
        <v>1.01</v>
      </c>
      <c r="I257" s="180"/>
      <c r="L257" s="176"/>
      <c r="M257" s="181"/>
      <c r="T257" s="182"/>
      <c r="AT257" s="177" t="s">
        <v>1489</v>
      </c>
      <c r="AU257" s="177" t="s">
        <v>90</v>
      </c>
      <c r="AV257" s="13" t="s">
        <v>90</v>
      </c>
      <c r="AW257" s="13" t="s">
        <v>4</v>
      </c>
      <c r="AX257" s="13" t="s">
        <v>88</v>
      </c>
      <c r="AY257" s="177" t="s">
        <v>299</v>
      </c>
    </row>
    <row r="258" spans="2:65" s="1" customFormat="1" ht="24.15" customHeight="1">
      <c r="B258" s="32"/>
      <c r="C258" s="136" t="s">
        <v>618</v>
      </c>
      <c r="D258" s="136" t="s">
        <v>302</v>
      </c>
      <c r="E258" s="137" t="s">
        <v>4091</v>
      </c>
      <c r="F258" s="138" t="s">
        <v>4092</v>
      </c>
      <c r="G258" s="139" t="s">
        <v>598</v>
      </c>
      <c r="H258" s="140">
        <v>1</v>
      </c>
      <c r="I258" s="141"/>
      <c r="J258" s="142">
        <f>ROUND(I258*H258,2)</f>
        <v>0</v>
      </c>
      <c r="K258" s="138" t="s">
        <v>1487</v>
      </c>
      <c r="L258" s="32"/>
      <c r="M258" s="143" t="s">
        <v>1</v>
      </c>
      <c r="N258" s="144" t="s">
        <v>46</v>
      </c>
      <c r="P258" s="145">
        <f>O258*H258</f>
        <v>0</v>
      </c>
      <c r="Q258" s="145">
        <v>1.67E-3</v>
      </c>
      <c r="R258" s="145">
        <f>Q258*H258</f>
        <v>1.67E-3</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5144</v>
      </c>
    </row>
    <row r="259" spans="2:65" s="1" customFormat="1" ht="24.15" customHeight="1">
      <c r="B259" s="32"/>
      <c r="C259" s="158" t="s">
        <v>622</v>
      </c>
      <c r="D259" s="158" t="s">
        <v>340</v>
      </c>
      <c r="E259" s="159" t="s">
        <v>5145</v>
      </c>
      <c r="F259" s="160" t="s">
        <v>5146</v>
      </c>
      <c r="G259" s="161" t="s">
        <v>598</v>
      </c>
      <c r="H259" s="162">
        <v>1</v>
      </c>
      <c r="I259" s="163"/>
      <c r="J259" s="164">
        <f>ROUND(I259*H259,2)</f>
        <v>0</v>
      </c>
      <c r="K259" s="160" t="s">
        <v>1487</v>
      </c>
      <c r="L259" s="165"/>
      <c r="M259" s="166" t="s">
        <v>1</v>
      </c>
      <c r="N259" s="167" t="s">
        <v>46</v>
      </c>
      <c r="P259" s="145">
        <f>O259*H259</f>
        <v>0</v>
      </c>
      <c r="Q259" s="145">
        <v>1.6E-2</v>
      </c>
      <c r="R259" s="145">
        <f>Q259*H259</f>
        <v>1.6E-2</v>
      </c>
      <c r="S259" s="145">
        <v>0</v>
      </c>
      <c r="T259" s="146">
        <f>S259*H259</f>
        <v>0</v>
      </c>
      <c r="AR259" s="147" t="s">
        <v>337</v>
      </c>
      <c r="AT259" s="147" t="s">
        <v>340</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5147</v>
      </c>
    </row>
    <row r="260" spans="2:65" s="1" customFormat="1" ht="33" customHeight="1">
      <c r="B260" s="32"/>
      <c r="C260" s="136" t="s">
        <v>626</v>
      </c>
      <c r="D260" s="136" t="s">
        <v>302</v>
      </c>
      <c r="E260" s="137" t="s">
        <v>3868</v>
      </c>
      <c r="F260" s="138" t="s">
        <v>3869</v>
      </c>
      <c r="G260" s="139" t="s">
        <v>647</v>
      </c>
      <c r="H260" s="140">
        <v>109.7</v>
      </c>
      <c r="I260" s="141"/>
      <c r="J260" s="142">
        <f>ROUND(I260*H260,2)</f>
        <v>0</v>
      </c>
      <c r="K260" s="138" t="s">
        <v>1487</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3748</v>
      </c>
    </row>
    <row r="261" spans="2:65" s="1" customFormat="1" ht="24.15" customHeight="1">
      <c r="B261" s="32"/>
      <c r="C261" s="158" t="s">
        <v>630</v>
      </c>
      <c r="D261" s="158" t="s">
        <v>340</v>
      </c>
      <c r="E261" s="159" t="s">
        <v>3870</v>
      </c>
      <c r="F261" s="160" t="s">
        <v>3871</v>
      </c>
      <c r="G261" s="161" t="s">
        <v>647</v>
      </c>
      <c r="H261" s="162">
        <v>111.346</v>
      </c>
      <c r="I261" s="163"/>
      <c r="J261" s="164">
        <f>ROUND(I261*H261,2)</f>
        <v>0</v>
      </c>
      <c r="K261" s="160" t="s">
        <v>1487</v>
      </c>
      <c r="L261" s="165"/>
      <c r="M261" s="166" t="s">
        <v>1</v>
      </c>
      <c r="N261" s="167" t="s">
        <v>46</v>
      </c>
      <c r="P261" s="145">
        <f>O261*H261</f>
        <v>0</v>
      </c>
      <c r="Q261" s="145">
        <v>2.14E-3</v>
      </c>
      <c r="R261" s="145">
        <f>Q261*H261</f>
        <v>0.23828044000000001</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3751</v>
      </c>
    </row>
    <row r="262" spans="2:65" s="13" customFormat="1">
      <c r="B262" s="176"/>
      <c r="D262" s="149" t="s">
        <v>1489</v>
      </c>
      <c r="F262" s="178" t="s">
        <v>5229</v>
      </c>
      <c r="H262" s="179">
        <v>111.346</v>
      </c>
      <c r="I262" s="180"/>
      <c r="L262" s="176"/>
      <c r="M262" s="181"/>
      <c r="T262" s="182"/>
      <c r="AT262" s="177" t="s">
        <v>1489</v>
      </c>
      <c r="AU262" s="177" t="s">
        <v>90</v>
      </c>
      <c r="AV262" s="13" t="s">
        <v>90</v>
      </c>
      <c r="AW262" s="13" t="s">
        <v>4</v>
      </c>
      <c r="AX262" s="13" t="s">
        <v>88</v>
      </c>
      <c r="AY262" s="177" t="s">
        <v>299</v>
      </c>
    </row>
    <row r="263" spans="2:65" s="1" customFormat="1" ht="24.15" customHeight="1">
      <c r="B263" s="32"/>
      <c r="C263" s="136" t="s">
        <v>634</v>
      </c>
      <c r="D263" s="136" t="s">
        <v>302</v>
      </c>
      <c r="E263" s="137" t="s">
        <v>3873</v>
      </c>
      <c r="F263" s="138" t="s">
        <v>3874</v>
      </c>
      <c r="G263" s="139" t="s">
        <v>598</v>
      </c>
      <c r="H263" s="140">
        <v>2</v>
      </c>
      <c r="I263" s="141"/>
      <c r="J263" s="142">
        <f t="shared" ref="J263:J268" si="0">ROUND(I263*H263,2)</f>
        <v>0</v>
      </c>
      <c r="K263" s="138" t="s">
        <v>1487</v>
      </c>
      <c r="L263" s="32"/>
      <c r="M263" s="143" t="s">
        <v>1</v>
      </c>
      <c r="N263" s="144" t="s">
        <v>46</v>
      </c>
      <c r="P263" s="145">
        <f t="shared" ref="P263:P268" si="1">O263*H263</f>
        <v>0</v>
      </c>
      <c r="Q263" s="145">
        <v>0</v>
      </c>
      <c r="R263" s="145">
        <f t="shared" ref="R263:R268" si="2">Q263*H263</f>
        <v>0</v>
      </c>
      <c r="S263" s="145">
        <v>0</v>
      </c>
      <c r="T263" s="146">
        <f t="shared" ref="T263:T268" si="3">S263*H263</f>
        <v>0</v>
      </c>
      <c r="AR263" s="147" t="s">
        <v>318</v>
      </c>
      <c r="AT263" s="147" t="s">
        <v>302</v>
      </c>
      <c r="AU263" s="147" t="s">
        <v>90</v>
      </c>
      <c r="AY263" s="17" t="s">
        <v>299</v>
      </c>
      <c r="BE263" s="148">
        <f t="shared" ref="BE263:BE268" si="4">IF(N263="základní",J263,0)</f>
        <v>0</v>
      </c>
      <c r="BF263" s="148">
        <f t="shared" ref="BF263:BF268" si="5">IF(N263="snížená",J263,0)</f>
        <v>0</v>
      </c>
      <c r="BG263" s="148">
        <f t="shared" ref="BG263:BG268" si="6">IF(N263="zákl. přenesená",J263,0)</f>
        <v>0</v>
      </c>
      <c r="BH263" s="148">
        <f t="shared" ref="BH263:BH268" si="7">IF(N263="sníž. přenesená",J263,0)</f>
        <v>0</v>
      </c>
      <c r="BI263" s="148">
        <f t="shared" ref="BI263:BI268" si="8">IF(N263="nulová",J263,0)</f>
        <v>0</v>
      </c>
      <c r="BJ263" s="17" t="s">
        <v>88</v>
      </c>
      <c r="BK263" s="148">
        <f t="shared" ref="BK263:BK268" si="9">ROUND(I263*H263,2)</f>
        <v>0</v>
      </c>
      <c r="BL263" s="17" t="s">
        <v>318</v>
      </c>
      <c r="BM263" s="147" t="s">
        <v>3755</v>
      </c>
    </row>
    <row r="264" spans="2:65" s="1" customFormat="1" ht="16.5" customHeight="1">
      <c r="B264" s="32"/>
      <c r="C264" s="158" t="s">
        <v>638</v>
      </c>
      <c r="D264" s="158" t="s">
        <v>340</v>
      </c>
      <c r="E264" s="159" t="s">
        <v>3875</v>
      </c>
      <c r="F264" s="160" t="s">
        <v>3876</v>
      </c>
      <c r="G264" s="161" t="s">
        <v>598</v>
      </c>
      <c r="H264" s="162">
        <v>2</v>
      </c>
      <c r="I264" s="163"/>
      <c r="J264" s="164">
        <f t="shared" si="0"/>
        <v>0</v>
      </c>
      <c r="K264" s="160" t="s">
        <v>1487</v>
      </c>
      <c r="L264" s="165"/>
      <c r="M264" s="166" t="s">
        <v>1</v>
      </c>
      <c r="N264" s="167" t="s">
        <v>46</v>
      </c>
      <c r="P264" s="145">
        <f t="shared" si="1"/>
        <v>0</v>
      </c>
      <c r="Q264" s="145">
        <v>3.8999999999999999E-4</v>
      </c>
      <c r="R264" s="145">
        <f t="shared" si="2"/>
        <v>7.7999999999999999E-4</v>
      </c>
      <c r="S264" s="145">
        <v>0</v>
      </c>
      <c r="T264" s="146">
        <f t="shared" si="3"/>
        <v>0</v>
      </c>
      <c r="AR264" s="147" t="s">
        <v>337</v>
      </c>
      <c r="AT264" s="147" t="s">
        <v>340</v>
      </c>
      <c r="AU264" s="147" t="s">
        <v>90</v>
      </c>
      <c r="AY264" s="17" t="s">
        <v>299</v>
      </c>
      <c r="BE264" s="148">
        <f t="shared" si="4"/>
        <v>0</v>
      </c>
      <c r="BF264" s="148">
        <f t="shared" si="5"/>
        <v>0</v>
      </c>
      <c r="BG264" s="148">
        <f t="shared" si="6"/>
        <v>0</v>
      </c>
      <c r="BH264" s="148">
        <f t="shared" si="7"/>
        <v>0</v>
      </c>
      <c r="BI264" s="148">
        <f t="shared" si="8"/>
        <v>0</v>
      </c>
      <c r="BJ264" s="17" t="s">
        <v>88</v>
      </c>
      <c r="BK264" s="148">
        <f t="shared" si="9"/>
        <v>0</v>
      </c>
      <c r="BL264" s="17" t="s">
        <v>318</v>
      </c>
      <c r="BM264" s="147" t="s">
        <v>3758</v>
      </c>
    </row>
    <row r="265" spans="2:65" s="1" customFormat="1" ht="16.5" customHeight="1">
      <c r="B265" s="32"/>
      <c r="C265" s="158" t="s">
        <v>644</v>
      </c>
      <c r="D265" s="158" t="s">
        <v>340</v>
      </c>
      <c r="E265" s="159" t="s">
        <v>3877</v>
      </c>
      <c r="F265" s="160" t="s">
        <v>3878</v>
      </c>
      <c r="G265" s="161" t="s">
        <v>598</v>
      </c>
      <c r="H265" s="162">
        <v>2</v>
      </c>
      <c r="I265" s="163"/>
      <c r="J265" s="164">
        <f t="shared" si="0"/>
        <v>0</v>
      </c>
      <c r="K265" s="160" t="s">
        <v>1487</v>
      </c>
      <c r="L265" s="165"/>
      <c r="M265" s="166" t="s">
        <v>1</v>
      </c>
      <c r="N265" s="167" t="s">
        <v>46</v>
      </c>
      <c r="P265" s="145">
        <f t="shared" si="1"/>
        <v>0</v>
      </c>
      <c r="Q265" s="145">
        <v>4.8000000000000001E-4</v>
      </c>
      <c r="R265" s="145">
        <f t="shared" si="2"/>
        <v>9.6000000000000002E-4</v>
      </c>
      <c r="S265" s="145">
        <v>0</v>
      </c>
      <c r="T265" s="146">
        <f t="shared" si="3"/>
        <v>0</v>
      </c>
      <c r="AR265" s="147" t="s">
        <v>337</v>
      </c>
      <c r="AT265" s="147" t="s">
        <v>340</v>
      </c>
      <c r="AU265" s="147" t="s">
        <v>90</v>
      </c>
      <c r="AY265" s="17" t="s">
        <v>299</v>
      </c>
      <c r="BE265" s="148">
        <f t="shared" si="4"/>
        <v>0</v>
      </c>
      <c r="BF265" s="148">
        <f t="shared" si="5"/>
        <v>0</v>
      </c>
      <c r="BG265" s="148">
        <f t="shared" si="6"/>
        <v>0</v>
      </c>
      <c r="BH265" s="148">
        <f t="shared" si="7"/>
        <v>0</v>
      </c>
      <c r="BI265" s="148">
        <f t="shared" si="8"/>
        <v>0</v>
      </c>
      <c r="BJ265" s="17" t="s">
        <v>88</v>
      </c>
      <c r="BK265" s="148">
        <f t="shared" si="9"/>
        <v>0</v>
      </c>
      <c r="BL265" s="17" t="s">
        <v>318</v>
      </c>
      <c r="BM265" s="147" t="s">
        <v>3761</v>
      </c>
    </row>
    <row r="266" spans="2:65" s="1" customFormat="1" ht="21.75" customHeight="1">
      <c r="B266" s="32"/>
      <c r="C266" s="158" t="s">
        <v>649</v>
      </c>
      <c r="D266" s="158" t="s">
        <v>340</v>
      </c>
      <c r="E266" s="159" t="s">
        <v>3879</v>
      </c>
      <c r="F266" s="160" t="s">
        <v>3880</v>
      </c>
      <c r="G266" s="161" t="s">
        <v>598</v>
      </c>
      <c r="H266" s="162">
        <v>2</v>
      </c>
      <c r="I266" s="163"/>
      <c r="J266" s="164">
        <f t="shared" si="0"/>
        <v>0</v>
      </c>
      <c r="K266" s="160" t="s">
        <v>1487</v>
      </c>
      <c r="L266" s="165"/>
      <c r="M266" s="166" t="s">
        <v>1</v>
      </c>
      <c r="N266" s="167" t="s">
        <v>46</v>
      </c>
      <c r="P266" s="145">
        <f t="shared" si="1"/>
        <v>0</v>
      </c>
      <c r="Q266" s="145">
        <v>3.5999999999999999E-3</v>
      </c>
      <c r="R266" s="145">
        <f t="shared" si="2"/>
        <v>7.1999999999999998E-3</v>
      </c>
      <c r="S266" s="145">
        <v>0</v>
      </c>
      <c r="T266" s="146">
        <f t="shared" si="3"/>
        <v>0</v>
      </c>
      <c r="AR266" s="147" t="s">
        <v>337</v>
      </c>
      <c r="AT266" s="147" t="s">
        <v>340</v>
      </c>
      <c r="AU266" s="147" t="s">
        <v>90</v>
      </c>
      <c r="AY266" s="17" t="s">
        <v>299</v>
      </c>
      <c r="BE266" s="148">
        <f t="shared" si="4"/>
        <v>0</v>
      </c>
      <c r="BF266" s="148">
        <f t="shared" si="5"/>
        <v>0</v>
      </c>
      <c r="BG266" s="148">
        <f t="shared" si="6"/>
        <v>0</v>
      </c>
      <c r="BH266" s="148">
        <f t="shared" si="7"/>
        <v>0</v>
      </c>
      <c r="BI266" s="148">
        <f t="shared" si="8"/>
        <v>0</v>
      </c>
      <c r="BJ266" s="17" t="s">
        <v>88</v>
      </c>
      <c r="BK266" s="148">
        <f t="shared" si="9"/>
        <v>0</v>
      </c>
      <c r="BL266" s="17" t="s">
        <v>318</v>
      </c>
      <c r="BM266" s="147" t="s">
        <v>3764</v>
      </c>
    </row>
    <row r="267" spans="2:65" s="1" customFormat="1" ht="21.75" customHeight="1">
      <c r="B267" s="32"/>
      <c r="C267" s="136" t="s">
        <v>653</v>
      </c>
      <c r="D267" s="136" t="s">
        <v>302</v>
      </c>
      <c r="E267" s="137" t="s">
        <v>4125</v>
      </c>
      <c r="F267" s="138" t="s">
        <v>4126</v>
      </c>
      <c r="G267" s="139" t="s">
        <v>598</v>
      </c>
      <c r="H267" s="140">
        <v>2</v>
      </c>
      <c r="I267" s="141"/>
      <c r="J267" s="142">
        <f t="shared" si="0"/>
        <v>0</v>
      </c>
      <c r="K267" s="138" t="s">
        <v>1487</v>
      </c>
      <c r="L267" s="32"/>
      <c r="M267" s="143" t="s">
        <v>1</v>
      </c>
      <c r="N267" s="144" t="s">
        <v>46</v>
      </c>
      <c r="P267" s="145">
        <f t="shared" si="1"/>
        <v>0</v>
      </c>
      <c r="Q267" s="145">
        <v>1.6199999999999999E-3</v>
      </c>
      <c r="R267" s="145">
        <f t="shared" si="2"/>
        <v>3.2399999999999998E-3</v>
      </c>
      <c r="S267" s="145">
        <v>0</v>
      </c>
      <c r="T267" s="146">
        <f t="shared" si="3"/>
        <v>0</v>
      </c>
      <c r="AR267" s="147" t="s">
        <v>318</v>
      </c>
      <c r="AT267" s="147" t="s">
        <v>302</v>
      </c>
      <c r="AU267" s="147" t="s">
        <v>90</v>
      </c>
      <c r="AY267" s="17" t="s">
        <v>299</v>
      </c>
      <c r="BE267" s="148">
        <f t="shared" si="4"/>
        <v>0</v>
      </c>
      <c r="BF267" s="148">
        <f t="shared" si="5"/>
        <v>0</v>
      </c>
      <c r="BG267" s="148">
        <f t="shared" si="6"/>
        <v>0</v>
      </c>
      <c r="BH267" s="148">
        <f t="shared" si="7"/>
        <v>0</v>
      </c>
      <c r="BI267" s="148">
        <f t="shared" si="8"/>
        <v>0</v>
      </c>
      <c r="BJ267" s="17" t="s">
        <v>88</v>
      </c>
      <c r="BK267" s="148">
        <f t="shared" si="9"/>
        <v>0</v>
      </c>
      <c r="BL267" s="17" t="s">
        <v>318</v>
      </c>
      <c r="BM267" s="147" t="s">
        <v>5157</v>
      </c>
    </row>
    <row r="268" spans="2:65" s="1" customFormat="1" ht="16.5" customHeight="1">
      <c r="B268" s="32"/>
      <c r="C268" s="158" t="s">
        <v>657</v>
      </c>
      <c r="D268" s="158" t="s">
        <v>340</v>
      </c>
      <c r="E268" s="159" t="s">
        <v>5158</v>
      </c>
      <c r="F268" s="160" t="s">
        <v>4129</v>
      </c>
      <c r="G268" s="161" t="s">
        <v>598</v>
      </c>
      <c r="H268" s="162">
        <v>2</v>
      </c>
      <c r="I268" s="163"/>
      <c r="J268" s="164">
        <f t="shared" si="0"/>
        <v>0</v>
      </c>
      <c r="K268" s="160" t="s">
        <v>1</v>
      </c>
      <c r="L268" s="165"/>
      <c r="M268" s="166" t="s">
        <v>1</v>
      </c>
      <c r="N268" s="167" t="s">
        <v>46</v>
      </c>
      <c r="P268" s="145">
        <f t="shared" si="1"/>
        <v>0</v>
      </c>
      <c r="Q268" s="145">
        <v>1.847E-2</v>
      </c>
      <c r="R268" s="145">
        <f t="shared" si="2"/>
        <v>3.6940000000000001E-2</v>
      </c>
      <c r="S268" s="145">
        <v>0</v>
      </c>
      <c r="T268" s="146">
        <f t="shared" si="3"/>
        <v>0</v>
      </c>
      <c r="AR268" s="147" t="s">
        <v>337</v>
      </c>
      <c r="AT268" s="147" t="s">
        <v>340</v>
      </c>
      <c r="AU268" s="147" t="s">
        <v>90</v>
      </c>
      <c r="AY268" s="17" t="s">
        <v>299</v>
      </c>
      <c r="BE268" s="148">
        <f t="shared" si="4"/>
        <v>0</v>
      </c>
      <c r="BF268" s="148">
        <f t="shared" si="5"/>
        <v>0</v>
      </c>
      <c r="BG268" s="148">
        <f t="shared" si="6"/>
        <v>0</v>
      </c>
      <c r="BH268" s="148">
        <f t="shared" si="7"/>
        <v>0</v>
      </c>
      <c r="BI268" s="148">
        <f t="shared" si="8"/>
        <v>0</v>
      </c>
      <c r="BJ268" s="17" t="s">
        <v>88</v>
      </c>
      <c r="BK268" s="148">
        <f t="shared" si="9"/>
        <v>0</v>
      </c>
      <c r="BL268" s="17" t="s">
        <v>318</v>
      </c>
      <c r="BM268" s="147" t="s">
        <v>5159</v>
      </c>
    </row>
    <row r="269" spans="2:65" s="1" customFormat="1" ht="28.8">
      <c r="B269" s="32"/>
      <c r="D269" s="149" t="s">
        <v>308</v>
      </c>
      <c r="F269" s="150" t="s">
        <v>3784</v>
      </c>
      <c r="I269" s="151"/>
      <c r="L269" s="32"/>
      <c r="M269" s="152"/>
      <c r="T269" s="56"/>
      <c r="AT269" s="17" t="s">
        <v>308</v>
      </c>
      <c r="AU269" s="17" t="s">
        <v>90</v>
      </c>
    </row>
    <row r="270" spans="2:65" s="1" customFormat="1" ht="24.15" customHeight="1">
      <c r="B270" s="32"/>
      <c r="C270" s="158" t="s">
        <v>661</v>
      </c>
      <c r="D270" s="158" t="s">
        <v>340</v>
      </c>
      <c r="E270" s="159" t="s">
        <v>3785</v>
      </c>
      <c r="F270" s="160" t="s">
        <v>3786</v>
      </c>
      <c r="G270" s="161" t="s">
        <v>598</v>
      </c>
      <c r="H270" s="162">
        <v>2</v>
      </c>
      <c r="I270" s="163"/>
      <c r="J270" s="164">
        <f>ROUND(I270*H270,2)</f>
        <v>0</v>
      </c>
      <c r="K270" s="160" t="s">
        <v>1</v>
      </c>
      <c r="L270" s="165"/>
      <c r="M270" s="166" t="s">
        <v>1</v>
      </c>
      <c r="N270" s="167" t="s">
        <v>46</v>
      </c>
      <c r="P270" s="145">
        <f>O270*H270</f>
        <v>0</v>
      </c>
      <c r="Q270" s="145">
        <v>7.3000000000000001E-3</v>
      </c>
      <c r="R270" s="145">
        <f>Q270*H270</f>
        <v>1.46E-2</v>
      </c>
      <c r="S270" s="145">
        <v>0</v>
      </c>
      <c r="T270" s="146">
        <f>S270*H270</f>
        <v>0</v>
      </c>
      <c r="AR270" s="147" t="s">
        <v>337</v>
      </c>
      <c r="AT270" s="147" t="s">
        <v>340</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5160</v>
      </c>
    </row>
    <row r="271" spans="2:65" s="1" customFormat="1" ht="28.8">
      <c r="B271" s="32"/>
      <c r="D271" s="149" t="s">
        <v>308</v>
      </c>
      <c r="F271" s="150" t="s">
        <v>3784</v>
      </c>
      <c r="I271" s="151"/>
      <c r="L271" s="32"/>
      <c r="M271" s="152"/>
      <c r="T271" s="56"/>
      <c r="AT271" s="17" t="s">
        <v>308</v>
      </c>
      <c r="AU271" s="17" t="s">
        <v>90</v>
      </c>
    </row>
    <row r="272" spans="2:65" s="1" customFormat="1" ht="16.5" customHeight="1">
      <c r="B272" s="32"/>
      <c r="C272" s="136" t="s">
        <v>665</v>
      </c>
      <c r="D272" s="136" t="s">
        <v>302</v>
      </c>
      <c r="E272" s="137" t="s">
        <v>4142</v>
      </c>
      <c r="F272" s="138" t="s">
        <v>4143</v>
      </c>
      <c r="G272" s="139" t="s">
        <v>598</v>
      </c>
      <c r="H272" s="140">
        <v>1</v>
      </c>
      <c r="I272" s="141"/>
      <c r="J272" s="142">
        <f>ROUND(I272*H272,2)</f>
        <v>0</v>
      </c>
      <c r="K272" s="138" t="s">
        <v>1487</v>
      </c>
      <c r="L272" s="32"/>
      <c r="M272" s="143" t="s">
        <v>1</v>
      </c>
      <c r="N272" s="144" t="s">
        <v>46</v>
      </c>
      <c r="P272" s="145">
        <f>O272*H272</f>
        <v>0</v>
      </c>
      <c r="Q272" s="145">
        <v>1.3600000000000001E-3</v>
      </c>
      <c r="R272" s="145">
        <f>Q272*H272</f>
        <v>1.3600000000000001E-3</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5161</v>
      </c>
    </row>
    <row r="273" spans="2:65" s="1" customFormat="1" ht="24.15" customHeight="1">
      <c r="B273" s="32"/>
      <c r="C273" s="158" t="s">
        <v>669</v>
      </c>
      <c r="D273" s="158" t="s">
        <v>340</v>
      </c>
      <c r="E273" s="159" t="s">
        <v>5162</v>
      </c>
      <c r="F273" s="160" t="s">
        <v>5163</v>
      </c>
      <c r="G273" s="161" t="s">
        <v>598</v>
      </c>
      <c r="H273" s="162">
        <v>1</v>
      </c>
      <c r="I273" s="163"/>
      <c r="J273" s="164">
        <f>ROUND(I273*H273,2)</f>
        <v>0</v>
      </c>
      <c r="K273" s="160" t="s">
        <v>1</v>
      </c>
      <c r="L273" s="165"/>
      <c r="M273" s="166" t="s">
        <v>1</v>
      </c>
      <c r="N273" s="167" t="s">
        <v>46</v>
      </c>
      <c r="P273" s="145">
        <f>O273*H273</f>
        <v>0</v>
      </c>
      <c r="Q273" s="145">
        <v>4.2999999999999997E-2</v>
      </c>
      <c r="R273" s="145">
        <f>Q273*H273</f>
        <v>4.2999999999999997E-2</v>
      </c>
      <c r="S273" s="145">
        <v>0</v>
      </c>
      <c r="T273" s="146">
        <f>S273*H273</f>
        <v>0</v>
      </c>
      <c r="AR273" s="147" t="s">
        <v>337</v>
      </c>
      <c r="AT273" s="147" t="s">
        <v>340</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5164</v>
      </c>
    </row>
    <row r="274" spans="2:65" s="1" customFormat="1" ht="28.8">
      <c r="B274" s="32"/>
      <c r="D274" s="149" t="s">
        <v>308</v>
      </c>
      <c r="F274" s="150" t="s">
        <v>3784</v>
      </c>
      <c r="I274" s="151"/>
      <c r="L274" s="32"/>
      <c r="M274" s="152"/>
      <c r="T274" s="56"/>
      <c r="AT274" s="17" t="s">
        <v>308</v>
      </c>
      <c r="AU274" s="17" t="s">
        <v>90</v>
      </c>
    </row>
    <row r="275" spans="2:65" s="1" customFormat="1" ht="16.5" customHeight="1">
      <c r="B275" s="32"/>
      <c r="C275" s="136" t="s">
        <v>673</v>
      </c>
      <c r="D275" s="136" t="s">
        <v>302</v>
      </c>
      <c r="E275" s="137" t="s">
        <v>3881</v>
      </c>
      <c r="F275" s="138" t="s">
        <v>3882</v>
      </c>
      <c r="G275" s="139" t="s">
        <v>647</v>
      </c>
      <c r="H275" s="140">
        <v>109.7</v>
      </c>
      <c r="I275" s="141"/>
      <c r="J275" s="142">
        <f>ROUND(I275*H275,2)</f>
        <v>0</v>
      </c>
      <c r="K275" s="138" t="s">
        <v>1487</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3790</v>
      </c>
    </row>
    <row r="276" spans="2:65" s="1" customFormat="1" ht="24.15" customHeight="1">
      <c r="B276" s="32"/>
      <c r="C276" s="136" t="s">
        <v>677</v>
      </c>
      <c r="D276" s="136" t="s">
        <v>302</v>
      </c>
      <c r="E276" s="137" t="s">
        <v>1746</v>
      </c>
      <c r="F276" s="138" t="s">
        <v>1747</v>
      </c>
      <c r="G276" s="139" t="s">
        <v>598</v>
      </c>
      <c r="H276" s="140">
        <v>1</v>
      </c>
      <c r="I276" s="141"/>
      <c r="J276" s="142">
        <f>ROUND(I276*H276,2)</f>
        <v>0</v>
      </c>
      <c r="K276" s="138" t="s">
        <v>1487</v>
      </c>
      <c r="L276" s="32"/>
      <c r="M276" s="143" t="s">
        <v>1</v>
      </c>
      <c r="N276" s="144" t="s">
        <v>46</v>
      </c>
      <c r="P276" s="145">
        <f>O276*H276</f>
        <v>0</v>
      </c>
      <c r="Q276" s="145">
        <v>0.45937</v>
      </c>
      <c r="R276" s="145">
        <f>Q276*H276</f>
        <v>0.45937</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3791</v>
      </c>
    </row>
    <row r="277" spans="2:65" s="1" customFormat="1" ht="24.15" customHeight="1">
      <c r="B277" s="32"/>
      <c r="C277" s="136" t="s">
        <v>681</v>
      </c>
      <c r="D277" s="136" t="s">
        <v>302</v>
      </c>
      <c r="E277" s="137" t="s">
        <v>3792</v>
      </c>
      <c r="F277" s="138" t="s">
        <v>3793</v>
      </c>
      <c r="G277" s="139" t="s">
        <v>647</v>
      </c>
      <c r="H277" s="140">
        <v>109.7</v>
      </c>
      <c r="I277" s="141"/>
      <c r="J277" s="142">
        <f>ROUND(I277*H277,2)</f>
        <v>0</v>
      </c>
      <c r="K277" s="138" t="s">
        <v>1487</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3794</v>
      </c>
    </row>
    <row r="278" spans="2:65" s="1" customFormat="1" ht="16.5" customHeight="1">
      <c r="B278" s="32"/>
      <c r="C278" s="136" t="s">
        <v>685</v>
      </c>
      <c r="D278" s="136" t="s">
        <v>302</v>
      </c>
      <c r="E278" s="137" t="s">
        <v>3795</v>
      </c>
      <c r="F278" s="138" t="s">
        <v>3796</v>
      </c>
      <c r="G278" s="139" t="s">
        <v>598</v>
      </c>
      <c r="H278" s="140">
        <v>2</v>
      </c>
      <c r="I278" s="141"/>
      <c r="J278" s="142">
        <f>ROUND(I278*H278,2)</f>
        <v>0</v>
      </c>
      <c r="K278" s="138" t="s">
        <v>1487</v>
      </c>
      <c r="L278" s="32"/>
      <c r="M278" s="143" t="s">
        <v>1</v>
      </c>
      <c r="N278" s="144" t="s">
        <v>46</v>
      </c>
      <c r="P278" s="145">
        <f>O278*H278</f>
        <v>0</v>
      </c>
      <c r="Q278" s="145">
        <v>0.04</v>
      </c>
      <c r="R278" s="145">
        <f>Q278*H278</f>
        <v>0.08</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3797</v>
      </c>
    </row>
    <row r="279" spans="2:65" s="1" customFormat="1" ht="24.15" customHeight="1">
      <c r="B279" s="32"/>
      <c r="C279" s="158" t="s">
        <v>689</v>
      </c>
      <c r="D279" s="158" t="s">
        <v>340</v>
      </c>
      <c r="E279" s="159" t="s">
        <v>3798</v>
      </c>
      <c r="F279" s="160" t="s">
        <v>3799</v>
      </c>
      <c r="G279" s="161" t="s">
        <v>598</v>
      </c>
      <c r="H279" s="162">
        <v>2</v>
      </c>
      <c r="I279" s="163"/>
      <c r="J279" s="164">
        <f>ROUND(I279*H279,2)</f>
        <v>0</v>
      </c>
      <c r="K279" s="160" t="s">
        <v>1487</v>
      </c>
      <c r="L279" s="165"/>
      <c r="M279" s="166" t="s">
        <v>1</v>
      </c>
      <c r="N279" s="167" t="s">
        <v>46</v>
      </c>
      <c r="P279" s="145">
        <f>O279*H279</f>
        <v>0</v>
      </c>
      <c r="Q279" s="145">
        <v>1.3299999999999999E-2</v>
      </c>
      <c r="R279" s="145">
        <f>Q279*H279</f>
        <v>2.6599999999999999E-2</v>
      </c>
      <c r="S279" s="145">
        <v>0</v>
      </c>
      <c r="T279" s="146">
        <f>S279*H279</f>
        <v>0</v>
      </c>
      <c r="AR279" s="147" t="s">
        <v>337</v>
      </c>
      <c r="AT279" s="147" t="s">
        <v>340</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3800</v>
      </c>
    </row>
    <row r="280" spans="2:65" s="1" customFormat="1" ht="19.2">
      <c r="B280" s="32"/>
      <c r="D280" s="149" t="s">
        <v>308</v>
      </c>
      <c r="F280" s="150" t="s">
        <v>3801</v>
      </c>
      <c r="I280" s="151"/>
      <c r="L280" s="32"/>
      <c r="M280" s="152"/>
      <c r="T280" s="56"/>
      <c r="AT280" s="17" t="s">
        <v>308</v>
      </c>
      <c r="AU280" s="17" t="s">
        <v>90</v>
      </c>
    </row>
    <row r="281" spans="2:65" s="1" customFormat="1" ht="24.15" customHeight="1">
      <c r="B281" s="32"/>
      <c r="C281" s="158" t="s">
        <v>693</v>
      </c>
      <c r="D281" s="158" t="s">
        <v>340</v>
      </c>
      <c r="E281" s="159" t="s">
        <v>3802</v>
      </c>
      <c r="F281" s="160" t="s">
        <v>3803</v>
      </c>
      <c r="G281" s="161" t="s">
        <v>598</v>
      </c>
      <c r="H281" s="162">
        <v>2</v>
      </c>
      <c r="I281" s="163"/>
      <c r="J281" s="164">
        <f t="shared" ref="J281:J287" si="10">ROUND(I281*H281,2)</f>
        <v>0</v>
      </c>
      <c r="K281" s="160" t="s">
        <v>1487</v>
      </c>
      <c r="L281" s="165"/>
      <c r="M281" s="166" t="s">
        <v>1</v>
      </c>
      <c r="N281" s="167" t="s">
        <v>46</v>
      </c>
      <c r="P281" s="145">
        <f t="shared" ref="P281:P287" si="11">O281*H281</f>
        <v>0</v>
      </c>
      <c r="Q281" s="145">
        <v>2.9999999999999997E-4</v>
      </c>
      <c r="R281" s="145">
        <f t="shared" ref="R281:R287" si="12">Q281*H281</f>
        <v>5.9999999999999995E-4</v>
      </c>
      <c r="S281" s="145">
        <v>0</v>
      </c>
      <c r="T281" s="146">
        <f t="shared" ref="T281:T287" si="13">S281*H281</f>
        <v>0</v>
      </c>
      <c r="AR281" s="147" t="s">
        <v>337</v>
      </c>
      <c r="AT281" s="147" t="s">
        <v>340</v>
      </c>
      <c r="AU281" s="147" t="s">
        <v>90</v>
      </c>
      <c r="AY281" s="17" t="s">
        <v>299</v>
      </c>
      <c r="BE281" s="148">
        <f t="shared" ref="BE281:BE287" si="14">IF(N281="základní",J281,0)</f>
        <v>0</v>
      </c>
      <c r="BF281" s="148">
        <f t="shared" ref="BF281:BF287" si="15">IF(N281="snížená",J281,0)</f>
        <v>0</v>
      </c>
      <c r="BG281" s="148">
        <f t="shared" ref="BG281:BG287" si="16">IF(N281="zákl. přenesená",J281,0)</f>
        <v>0</v>
      </c>
      <c r="BH281" s="148">
        <f t="shared" ref="BH281:BH287" si="17">IF(N281="sníž. přenesená",J281,0)</f>
        <v>0</v>
      </c>
      <c r="BI281" s="148">
        <f t="shared" ref="BI281:BI287" si="18">IF(N281="nulová",J281,0)</f>
        <v>0</v>
      </c>
      <c r="BJ281" s="17" t="s">
        <v>88</v>
      </c>
      <c r="BK281" s="148">
        <f t="shared" ref="BK281:BK287" si="19">ROUND(I281*H281,2)</f>
        <v>0</v>
      </c>
      <c r="BL281" s="17" t="s">
        <v>318</v>
      </c>
      <c r="BM281" s="147" t="s">
        <v>3804</v>
      </c>
    </row>
    <row r="282" spans="2:65" s="1" customFormat="1" ht="16.5" customHeight="1">
      <c r="B282" s="32"/>
      <c r="C282" s="136" t="s">
        <v>697</v>
      </c>
      <c r="D282" s="136" t="s">
        <v>302</v>
      </c>
      <c r="E282" s="137" t="s">
        <v>4160</v>
      </c>
      <c r="F282" s="138" t="s">
        <v>5165</v>
      </c>
      <c r="G282" s="139" t="s">
        <v>598</v>
      </c>
      <c r="H282" s="140">
        <v>1</v>
      </c>
      <c r="I282" s="141"/>
      <c r="J282" s="142">
        <f t="shared" si="10"/>
        <v>0</v>
      </c>
      <c r="K282" s="138" t="s">
        <v>1487</v>
      </c>
      <c r="L282" s="32"/>
      <c r="M282" s="143" t="s">
        <v>1</v>
      </c>
      <c r="N282" s="144" t="s">
        <v>46</v>
      </c>
      <c r="P282" s="145">
        <f t="shared" si="11"/>
        <v>0</v>
      </c>
      <c r="Q282" s="145">
        <v>0.05</v>
      </c>
      <c r="R282" s="145">
        <f t="shared" si="12"/>
        <v>0.05</v>
      </c>
      <c r="S282" s="145">
        <v>0</v>
      </c>
      <c r="T282" s="146">
        <f t="shared" si="13"/>
        <v>0</v>
      </c>
      <c r="AR282" s="147" t="s">
        <v>318</v>
      </c>
      <c r="AT282" s="147" t="s">
        <v>302</v>
      </c>
      <c r="AU282" s="147" t="s">
        <v>90</v>
      </c>
      <c r="AY282" s="17" t="s">
        <v>299</v>
      </c>
      <c r="BE282" s="148">
        <f t="shared" si="14"/>
        <v>0</v>
      </c>
      <c r="BF282" s="148">
        <f t="shared" si="15"/>
        <v>0</v>
      </c>
      <c r="BG282" s="148">
        <f t="shared" si="16"/>
        <v>0</v>
      </c>
      <c r="BH282" s="148">
        <f t="shared" si="17"/>
        <v>0</v>
      </c>
      <c r="BI282" s="148">
        <f t="shared" si="18"/>
        <v>0</v>
      </c>
      <c r="BJ282" s="17" t="s">
        <v>88</v>
      </c>
      <c r="BK282" s="148">
        <f t="shared" si="19"/>
        <v>0</v>
      </c>
      <c r="BL282" s="17" t="s">
        <v>318</v>
      </c>
      <c r="BM282" s="147" t="s">
        <v>5166</v>
      </c>
    </row>
    <row r="283" spans="2:65" s="1" customFormat="1" ht="16.5" customHeight="1">
      <c r="B283" s="32"/>
      <c r="C283" s="158" t="s">
        <v>701</v>
      </c>
      <c r="D283" s="158" t="s">
        <v>340</v>
      </c>
      <c r="E283" s="159" t="s">
        <v>4163</v>
      </c>
      <c r="F283" s="160" t="s">
        <v>5167</v>
      </c>
      <c r="G283" s="161" t="s">
        <v>598</v>
      </c>
      <c r="H283" s="162">
        <v>1</v>
      </c>
      <c r="I283" s="163"/>
      <c r="J283" s="164">
        <f t="shared" si="10"/>
        <v>0</v>
      </c>
      <c r="K283" s="160" t="s">
        <v>1487</v>
      </c>
      <c r="L283" s="165"/>
      <c r="M283" s="166" t="s">
        <v>1</v>
      </c>
      <c r="N283" s="167" t="s">
        <v>46</v>
      </c>
      <c r="P283" s="145">
        <f t="shared" si="11"/>
        <v>0</v>
      </c>
      <c r="Q283" s="145">
        <v>2.9499999999999998E-2</v>
      </c>
      <c r="R283" s="145">
        <f t="shared" si="12"/>
        <v>2.9499999999999998E-2</v>
      </c>
      <c r="S283" s="145">
        <v>0</v>
      </c>
      <c r="T283" s="146">
        <f t="shared" si="13"/>
        <v>0</v>
      </c>
      <c r="AR283" s="147" t="s">
        <v>337</v>
      </c>
      <c r="AT283" s="147" t="s">
        <v>340</v>
      </c>
      <c r="AU283" s="147" t="s">
        <v>90</v>
      </c>
      <c r="AY283" s="17" t="s">
        <v>299</v>
      </c>
      <c r="BE283" s="148">
        <f t="shared" si="14"/>
        <v>0</v>
      </c>
      <c r="BF283" s="148">
        <f t="shared" si="15"/>
        <v>0</v>
      </c>
      <c r="BG283" s="148">
        <f t="shared" si="16"/>
        <v>0</v>
      </c>
      <c r="BH283" s="148">
        <f t="shared" si="17"/>
        <v>0</v>
      </c>
      <c r="BI283" s="148">
        <f t="shared" si="18"/>
        <v>0</v>
      </c>
      <c r="BJ283" s="17" t="s">
        <v>88</v>
      </c>
      <c r="BK283" s="148">
        <f t="shared" si="19"/>
        <v>0</v>
      </c>
      <c r="BL283" s="17" t="s">
        <v>318</v>
      </c>
      <c r="BM283" s="147" t="s">
        <v>5168</v>
      </c>
    </row>
    <row r="284" spans="2:65" s="1" customFormat="1" ht="24.15" customHeight="1">
      <c r="B284" s="32"/>
      <c r="C284" s="158" t="s">
        <v>705</v>
      </c>
      <c r="D284" s="158" t="s">
        <v>340</v>
      </c>
      <c r="E284" s="159" t="s">
        <v>5169</v>
      </c>
      <c r="F284" s="160" t="s">
        <v>5170</v>
      </c>
      <c r="G284" s="161" t="s">
        <v>598</v>
      </c>
      <c r="H284" s="162">
        <v>1</v>
      </c>
      <c r="I284" s="163"/>
      <c r="J284" s="164">
        <f t="shared" si="10"/>
        <v>0</v>
      </c>
      <c r="K284" s="160" t="s">
        <v>1487</v>
      </c>
      <c r="L284" s="165"/>
      <c r="M284" s="166" t="s">
        <v>1</v>
      </c>
      <c r="N284" s="167" t="s">
        <v>46</v>
      </c>
      <c r="P284" s="145">
        <f t="shared" si="11"/>
        <v>0</v>
      </c>
      <c r="Q284" s="145">
        <v>1.9E-3</v>
      </c>
      <c r="R284" s="145">
        <f t="shared" si="12"/>
        <v>1.9E-3</v>
      </c>
      <c r="S284" s="145">
        <v>0</v>
      </c>
      <c r="T284" s="146">
        <f t="shared" si="13"/>
        <v>0</v>
      </c>
      <c r="AR284" s="147" t="s">
        <v>337</v>
      </c>
      <c r="AT284" s="147" t="s">
        <v>340</v>
      </c>
      <c r="AU284" s="147" t="s">
        <v>90</v>
      </c>
      <c r="AY284" s="17" t="s">
        <v>299</v>
      </c>
      <c r="BE284" s="148">
        <f t="shared" si="14"/>
        <v>0</v>
      </c>
      <c r="BF284" s="148">
        <f t="shared" si="15"/>
        <v>0</v>
      </c>
      <c r="BG284" s="148">
        <f t="shared" si="16"/>
        <v>0</v>
      </c>
      <c r="BH284" s="148">
        <f t="shared" si="17"/>
        <v>0</v>
      </c>
      <c r="BI284" s="148">
        <f t="shared" si="18"/>
        <v>0</v>
      </c>
      <c r="BJ284" s="17" t="s">
        <v>88</v>
      </c>
      <c r="BK284" s="148">
        <f t="shared" si="19"/>
        <v>0</v>
      </c>
      <c r="BL284" s="17" t="s">
        <v>318</v>
      </c>
      <c r="BM284" s="147" t="s">
        <v>5171</v>
      </c>
    </row>
    <row r="285" spans="2:65" s="1" customFormat="1" ht="16.5" customHeight="1">
      <c r="B285" s="32"/>
      <c r="C285" s="136" t="s">
        <v>709</v>
      </c>
      <c r="D285" s="136" t="s">
        <v>302</v>
      </c>
      <c r="E285" s="137" t="s">
        <v>3805</v>
      </c>
      <c r="F285" s="138" t="s">
        <v>3806</v>
      </c>
      <c r="G285" s="139" t="s">
        <v>598</v>
      </c>
      <c r="H285" s="140">
        <v>3</v>
      </c>
      <c r="I285" s="141"/>
      <c r="J285" s="142">
        <f t="shared" si="10"/>
        <v>0</v>
      </c>
      <c r="K285" s="138" t="s">
        <v>1487</v>
      </c>
      <c r="L285" s="32"/>
      <c r="M285" s="143" t="s">
        <v>1</v>
      </c>
      <c r="N285" s="144" t="s">
        <v>46</v>
      </c>
      <c r="P285" s="145">
        <f t="shared" si="11"/>
        <v>0</v>
      </c>
      <c r="Q285" s="145">
        <v>3.3E-4</v>
      </c>
      <c r="R285" s="145">
        <f t="shared" si="12"/>
        <v>9.8999999999999999E-4</v>
      </c>
      <c r="S285" s="145">
        <v>0</v>
      </c>
      <c r="T285" s="146">
        <f t="shared" si="13"/>
        <v>0</v>
      </c>
      <c r="AR285" s="147" t="s">
        <v>318</v>
      </c>
      <c r="AT285" s="147" t="s">
        <v>302</v>
      </c>
      <c r="AU285" s="147" t="s">
        <v>90</v>
      </c>
      <c r="AY285" s="17" t="s">
        <v>299</v>
      </c>
      <c r="BE285" s="148">
        <f t="shared" si="14"/>
        <v>0</v>
      </c>
      <c r="BF285" s="148">
        <f t="shared" si="15"/>
        <v>0</v>
      </c>
      <c r="BG285" s="148">
        <f t="shared" si="16"/>
        <v>0</v>
      </c>
      <c r="BH285" s="148">
        <f t="shared" si="17"/>
        <v>0</v>
      </c>
      <c r="BI285" s="148">
        <f t="shared" si="18"/>
        <v>0</v>
      </c>
      <c r="BJ285" s="17" t="s">
        <v>88</v>
      </c>
      <c r="BK285" s="148">
        <f t="shared" si="19"/>
        <v>0</v>
      </c>
      <c r="BL285" s="17" t="s">
        <v>318</v>
      </c>
      <c r="BM285" s="147" t="s">
        <v>3807</v>
      </c>
    </row>
    <row r="286" spans="2:65" s="1" customFormat="1" ht="16.5" customHeight="1">
      <c r="B286" s="32"/>
      <c r="C286" s="136" t="s">
        <v>713</v>
      </c>
      <c r="D286" s="136" t="s">
        <v>302</v>
      </c>
      <c r="E286" s="137" t="s">
        <v>3808</v>
      </c>
      <c r="F286" s="138" t="s">
        <v>3809</v>
      </c>
      <c r="G286" s="139" t="s">
        <v>647</v>
      </c>
      <c r="H286" s="140">
        <v>109.7</v>
      </c>
      <c r="I286" s="141"/>
      <c r="J286" s="142">
        <f t="shared" si="10"/>
        <v>0</v>
      </c>
      <c r="K286" s="138" t="s">
        <v>1487</v>
      </c>
      <c r="L286" s="32"/>
      <c r="M286" s="143" t="s">
        <v>1</v>
      </c>
      <c r="N286" s="144" t="s">
        <v>46</v>
      </c>
      <c r="P286" s="145">
        <f t="shared" si="11"/>
        <v>0</v>
      </c>
      <c r="Q286" s="145">
        <v>1.9000000000000001E-4</v>
      </c>
      <c r="R286" s="145">
        <f t="shared" si="12"/>
        <v>2.0843E-2</v>
      </c>
      <c r="S286" s="145">
        <v>0</v>
      </c>
      <c r="T286" s="146">
        <f t="shared" si="13"/>
        <v>0</v>
      </c>
      <c r="AR286" s="147" t="s">
        <v>318</v>
      </c>
      <c r="AT286" s="147" t="s">
        <v>302</v>
      </c>
      <c r="AU286" s="147" t="s">
        <v>90</v>
      </c>
      <c r="AY286" s="17" t="s">
        <v>299</v>
      </c>
      <c r="BE286" s="148">
        <f t="shared" si="14"/>
        <v>0</v>
      </c>
      <c r="BF286" s="148">
        <f t="shared" si="15"/>
        <v>0</v>
      </c>
      <c r="BG286" s="148">
        <f t="shared" si="16"/>
        <v>0</v>
      </c>
      <c r="BH286" s="148">
        <f t="shared" si="17"/>
        <v>0</v>
      </c>
      <c r="BI286" s="148">
        <f t="shared" si="18"/>
        <v>0</v>
      </c>
      <c r="BJ286" s="17" t="s">
        <v>88</v>
      </c>
      <c r="BK286" s="148">
        <f t="shared" si="19"/>
        <v>0</v>
      </c>
      <c r="BL286" s="17" t="s">
        <v>318</v>
      </c>
      <c r="BM286" s="147" t="s">
        <v>3810</v>
      </c>
    </row>
    <row r="287" spans="2:65" s="1" customFormat="1" ht="24.15" customHeight="1">
      <c r="B287" s="32"/>
      <c r="C287" s="136" t="s">
        <v>717</v>
      </c>
      <c r="D287" s="136" t="s">
        <v>302</v>
      </c>
      <c r="E287" s="137" t="s">
        <v>3811</v>
      </c>
      <c r="F287" s="138" t="s">
        <v>3812</v>
      </c>
      <c r="G287" s="139" t="s">
        <v>647</v>
      </c>
      <c r="H287" s="140">
        <v>109.7</v>
      </c>
      <c r="I287" s="141"/>
      <c r="J287" s="142">
        <f t="shared" si="10"/>
        <v>0</v>
      </c>
      <c r="K287" s="138" t="s">
        <v>1487</v>
      </c>
      <c r="L287" s="32"/>
      <c r="M287" s="143" t="s">
        <v>1</v>
      </c>
      <c r="N287" s="144" t="s">
        <v>46</v>
      </c>
      <c r="P287" s="145">
        <f t="shared" si="11"/>
        <v>0</v>
      </c>
      <c r="Q287" s="145">
        <v>6.9999999999999994E-5</v>
      </c>
      <c r="R287" s="145">
        <f t="shared" si="12"/>
        <v>7.6789999999999992E-3</v>
      </c>
      <c r="S287" s="145">
        <v>0</v>
      </c>
      <c r="T287" s="146">
        <f t="shared" si="13"/>
        <v>0</v>
      </c>
      <c r="AR287" s="147" t="s">
        <v>318</v>
      </c>
      <c r="AT287" s="147" t="s">
        <v>302</v>
      </c>
      <c r="AU287" s="147" t="s">
        <v>90</v>
      </c>
      <c r="AY287" s="17" t="s">
        <v>299</v>
      </c>
      <c r="BE287" s="148">
        <f t="shared" si="14"/>
        <v>0</v>
      </c>
      <c r="BF287" s="148">
        <f t="shared" si="15"/>
        <v>0</v>
      </c>
      <c r="BG287" s="148">
        <f t="shared" si="16"/>
        <v>0</v>
      </c>
      <c r="BH287" s="148">
        <f t="shared" si="17"/>
        <v>0</v>
      </c>
      <c r="BI287" s="148">
        <f t="shared" si="18"/>
        <v>0</v>
      </c>
      <c r="BJ287" s="17" t="s">
        <v>88</v>
      </c>
      <c r="BK287" s="148">
        <f t="shared" si="19"/>
        <v>0</v>
      </c>
      <c r="BL287" s="17" t="s">
        <v>318</v>
      </c>
      <c r="BM287" s="147" t="s">
        <v>3813</v>
      </c>
    </row>
    <row r="288" spans="2:65" s="11" customFormat="1" ht="22.95" customHeight="1">
      <c r="B288" s="124"/>
      <c r="D288" s="125" t="s">
        <v>80</v>
      </c>
      <c r="E288" s="134" t="s">
        <v>1789</v>
      </c>
      <c r="F288" s="134" t="s">
        <v>1790</v>
      </c>
      <c r="I288" s="127"/>
      <c r="J288" s="135">
        <f>BK288</f>
        <v>0</v>
      </c>
      <c r="L288" s="124"/>
      <c r="M288" s="129"/>
      <c r="P288" s="130">
        <f>P289</f>
        <v>0</v>
      </c>
      <c r="R288" s="130">
        <f>R289</f>
        <v>0</v>
      </c>
      <c r="T288" s="131">
        <f>T289</f>
        <v>0</v>
      </c>
      <c r="AR288" s="125" t="s">
        <v>88</v>
      </c>
      <c r="AT288" s="132" t="s">
        <v>80</v>
      </c>
      <c r="AU288" s="132" t="s">
        <v>88</v>
      </c>
      <c r="AY288" s="125" t="s">
        <v>299</v>
      </c>
      <c r="BK288" s="133">
        <f>BK289</f>
        <v>0</v>
      </c>
    </row>
    <row r="289" spans="2:65" s="1" customFormat="1" ht="24.15" customHeight="1">
      <c r="B289" s="32"/>
      <c r="C289" s="136" t="s">
        <v>721</v>
      </c>
      <c r="D289" s="136" t="s">
        <v>302</v>
      </c>
      <c r="E289" s="137" t="s">
        <v>1791</v>
      </c>
      <c r="F289" s="138" t="s">
        <v>1792</v>
      </c>
      <c r="G289" s="139" t="s">
        <v>1636</v>
      </c>
      <c r="H289" s="140">
        <v>1.526</v>
      </c>
      <c r="I289" s="141"/>
      <c r="J289" s="142">
        <f>ROUND(I289*H289,2)</f>
        <v>0</v>
      </c>
      <c r="K289" s="138" t="s">
        <v>1487</v>
      </c>
      <c r="L289" s="32"/>
      <c r="M289" s="153" t="s">
        <v>1</v>
      </c>
      <c r="N289" s="154" t="s">
        <v>46</v>
      </c>
      <c r="O289" s="155"/>
      <c r="P289" s="156">
        <f>O289*H289</f>
        <v>0</v>
      </c>
      <c r="Q289" s="156">
        <v>0</v>
      </c>
      <c r="R289" s="156">
        <f>Q289*H289</f>
        <v>0</v>
      </c>
      <c r="S289" s="156">
        <v>0</v>
      </c>
      <c r="T289" s="157">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3814</v>
      </c>
    </row>
    <row r="290" spans="2:65" s="1" customFormat="1" ht="6.9" customHeight="1">
      <c r="B290" s="44"/>
      <c r="C290" s="45"/>
      <c r="D290" s="45"/>
      <c r="E290" s="45"/>
      <c r="F290" s="45"/>
      <c r="G290" s="45"/>
      <c r="H290" s="45"/>
      <c r="I290" s="45"/>
      <c r="J290" s="45"/>
      <c r="K290" s="45"/>
      <c r="L290" s="32"/>
    </row>
  </sheetData>
  <sheetProtection algorithmName="SHA-512" hashValue="nUIhqZ05FzL2721z6jHe73pOHxEjmLg5uWAM18aE4ADTYruvK1Cbok9+81qfKjMFmkSK/oqSt57nVdZMLJ9zTQ==" saltValue="FV7H0Pst9Ti+JCeEnBMsfZm64qShROiTuDlbGFtSiolfuDGwXmAbf2+SwxGdIffLb/VXG8ub+jHzBm+B7Vg93A==" spinCount="100000" sheet="1" objects="1" scenarios="1" formatColumns="0" formatRows="0" autoFilter="0"/>
  <autoFilter ref="C125:K289" xr:uid="{00000000-0009-0000-0000-000024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31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210</v>
      </c>
      <c r="AZ2" s="197" t="s">
        <v>3617</v>
      </c>
      <c r="BA2" s="197" t="s">
        <v>1</v>
      </c>
      <c r="BB2" s="197" t="s">
        <v>1</v>
      </c>
      <c r="BC2" s="197" t="s">
        <v>5230</v>
      </c>
      <c r="BD2" s="197" t="s">
        <v>90</v>
      </c>
    </row>
    <row r="3" spans="2:56" ht="6.9" customHeight="1">
      <c r="B3" s="18"/>
      <c r="C3" s="19"/>
      <c r="D3" s="19"/>
      <c r="E3" s="19"/>
      <c r="F3" s="19"/>
      <c r="G3" s="19"/>
      <c r="H3" s="19"/>
      <c r="I3" s="19"/>
      <c r="J3" s="19"/>
      <c r="K3" s="19"/>
      <c r="L3" s="20"/>
      <c r="AT3" s="17" t="s">
        <v>90</v>
      </c>
      <c r="AZ3" s="197" t="s">
        <v>3619</v>
      </c>
      <c r="BA3" s="197" t="s">
        <v>1</v>
      </c>
      <c r="BB3" s="197" t="s">
        <v>1</v>
      </c>
      <c r="BC3" s="197" t="s">
        <v>5231</v>
      </c>
      <c r="BD3" s="197" t="s">
        <v>90</v>
      </c>
    </row>
    <row r="4" spans="2:56" ht="24.9" customHeight="1">
      <c r="B4" s="20"/>
      <c r="D4" s="21" t="s">
        <v>263</v>
      </c>
      <c r="L4" s="20"/>
      <c r="M4" s="93" t="s">
        <v>10</v>
      </c>
      <c r="AT4" s="17" t="s">
        <v>4</v>
      </c>
      <c r="AZ4" s="197" t="s">
        <v>3621</v>
      </c>
      <c r="BA4" s="197" t="s">
        <v>1</v>
      </c>
      <c r="BB4" s="197" t="s">
        <v>1</v>
      </c>
      <c r="BC4" s="197" t="s">
        <v>5232</v>
      </c>
      <c r="BD4" s="197" t="s">
        <v>90</v>
      </c>
    </row>
    <row r="5" spans="2:56" ht="6.9" customHeight="1">
      <c r="B5" s="20"/>
      <c r="L5" s="20"/>
      <c r="AZ5" s="197" t="s">
        <v>3623</v>
      </c>
      <c r="BA5" s="197" t="s">
        <v>1</v>
      </c>
      <c r="BB5" s="197" t="s">
        <v>1</v>
      </c>
      <c r="BC5" s="197" t="s">
        <v>5233</v>
      </c>
      <c r="BD5" s="197" t="s">
        <v>90</v>
      </c>
    </row>
    <row r="6" spans="2:56" ht="12" customHeight="1">
      <c r="B6" s="20"/>
      <c r="D6" s="27" t="s">
        <v>16</v>
      </c>
      <c r="L6" s="20"/>
      <c r="AZ6" s="197" t="s">
        <v>3625</v>
      </c>
      <c r="BA6" s="197" t="s">
        <v>1</v>
      </c>
      <c r="BB6" s="197" t="s">
        <v>1</v>
      </c>
      <c r="BC6" s="197" t="s">
        <v>5234</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5235</v>
      </c>
      <c r="BD7" s="197" t="s">
        <v>90</v>
      </c>
    </row>
    <row r="8" spans="2:56" ht="12" customHeight="1">
      <c r="B8" s="20"/>
      <c r="D8" s="27" t="s">
        <v>264</v>
      </c>
      <c r="L8" s="20"/>
      <c r="AZ8" s="197" t="s">
        <v>3629</v>
      </c>
      <c r="BA8" s="197" t="s">
        <v>1</v>
      </c>
      <c r="BB8" s="197" t="s">
        <v>1</v>
      </c>
      <c r="BC8" s="197" t="s">
        <v>5236</v>
      </c>
      <c r="BD8" s="197" t="s">
        <v>90</v>
      </c>
    </row>
    <row r="9" spans="2:56" s="1" customFormat="1" ht="16.5" customHeight="1">
      <c r="B9" s="32"/>
      <c r="E9" s="270" t="s">
        <v>3631</v>
      </c>
      <c r="F9" s="269"/>
      <c r="G9" s="269"/>
      <c r="H9" s="269"/>
      <c r="L9" s="32"/>
      <c r="AZ9" s="197" t="s">
        <v>3632</v>
      </c>
      <c r="BA9" s="197" t="s">
        <v>1</v>
      </c>
      <c r="BB9" s="197" t="s">
        <v>1</v>
      </c>
      <c r="BC9" s="197" t="s">
        <v>5237</v>
      </c>
      <c r="BD9" s="197" t="s">
        <v>90</v>
      </c>
    </row>
    <row r="10" spans="2:56" s="1" customFormat="1" ht="12" customHeight="1">
      <c r="B10" s="32"/>
      <c r="D10" s="27" t="s">
        <v>266</v>
      </c>
      <c r="L10" s="32"/>
    </row>
    <row r="11" spans="2:56" s="1" customFormat="1" ht="16.5" customHeight="1">
      <c r="B11" s="32"/>
      <c r="E11" s="247" t="s">
        <v>5238</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ROUND((SUM(BE126:BE317)),  2)</f>
        <v>0</v>
      </c>
      <c r="I35" s="96">
        <v>0.21</v>
      </c>
      <c r="J35" s="86">
        <f>ROUND(((SUM(BE126:BE317))*I35),  2)</f>
        <v>0</v>
      </c>
      <c r="L35" s="32"/>
    </row>
    <row r="36" spans="2:12" s="1" customFormat="1" ht="14.4" customHeight="1">
      <c r="B36" s="32"/>
      <c r="E36" s="27" t="s">
        <v>47</v>
      </c>
      <c r="F36" s="86">
        <f>ROUND((SUM(BF126:BF317)),  2)</f>
        <v>0</v>
      </c>
      <c r="I36" s="96">
        <v>0.12</v>
      </c>
      <c r="J36" s="86">
        <f>ROUND(((SUM(BF126:BF317))*I36),  2)</f>
        <v>0</v>
      </c>
      <c r="L36" s="32"/>
    </row>
    <row r="37" spans="2:12" s="1" customFormat="1" ht="14.4" hidden="1" customHeight="1">
      <c r="B37" s="32"/>
      <c r="E37" s="27" t="s">
        <v>48</v>
      </c>
      <c r="F37" s="86">
        <f>ROUND((SUM(BG126:BG317)),  2)</f>
        <v>0</v>
      </c>
      <c r="I37" s="96">
        <v>0.21</v>
      </c>
      <c r="J37" s="86">
        <f>0</f>
        <v>0</v>
      </c>
      <c r="L37" s="32"/>
    </row>
    <row r="38" spans="2:12" s="1" customFormat="1" ht="14.4" hidden="1" customHeight="1">
      <c r="B38" s="32"/>
      <c r="E38" s="27" t="s">
        <v>49</v>
      </c>
      <c r="F38" s="86">
        <f>ROUND((SUM(BH126:BH317)),  2)</f>
        <v>0</v>
      </c>
      <c r="I38" s="96">
        <v>0.12</v>
      </c>
      <c r="J38" s="86">
        <f>0</f>
        <v>0</v>
      </c>
      <c r="L38" s="32"/>
    </row>
    <row r="39" spans="2:12" s="1" customFormat="1" ht="14.4" hidden="1" customHeight="1">
      <c r="B39" s="32"/>
      <c r="E39" s="27" t="s">
        <v>50</v>
      </c>
      <c r="F39" s="86">
        <f>ROUND((SUM(BI126:BI317)),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02.13 - Řad 2-2</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J253</f>
        <v>0</v>
      </c>
      <c r="L101" s="112"/>
    </row>
    <row r="102" spans="2:47" s="9" customFormat="1" ht="19.95" customHeight="1">
      <c r="B102" s="112"/>
      <c r="D102" s="113" t="s">
        <v>1479</v>
      </c>
      <c r="E102" s="114"/>
      <c r="F102" s="114"/>
      <c r="G102" s="114"/>
      <c r="H102" s="114"/>
      <c r="I102" s="114"/>
      <c r="J102" s="115">
        <f>J255</f>
        <v>0</v>
      </c>
      <c r="L102" s="112"/>
    </row>
    <row r="103" spans="2:47" s="9" customFormat="1" ht="19.95" customHeight="1">
      <c r="B103" s="112"/>
      <c r="D103" s="113" t="s">
        <v>2495</v>
      </c>
      <c r="E103" s="114"/>
      <c r="F103" s="114"/>
      <c r="G103" s="114"/>
      <c r="H103" s="114"/>
      <c r="I103" s="114"/>
      <c r="J103" s="115">
        <f>J260</f>
        <v>0</v>
      </c>
      <c r="L103" s="112"/>
    </row>
    <row r="104" spans="2:47" s="9" customFormat="1" ht="19.95" customHeight="1">
      <c r="B104" s="112"/>
      <c r="D104" s="113" t="s">
        <v>1481</v>
      </c>
      <c r="E104" s="114"/>
      <c r="F104" s="114"/>
      <c r="G104" s="114"/>
      <c r="H104" s="114"/>
      <c r="I104" s="114"/>
      <c r="J104" s="115">
        <f>J316</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3631</v>
      </c>
      <c r="F116" s="269"/>
      <c r="G116" s="269"/>
      <c r="H116" s="269"/>
      <c r="L116" s="32"/>
    </row>
    <row r="117" spans="2:63" s="1" customFormat="1" ht="12" customHeight="1">
      <c r="B117" s="32"/>
      <c r="C117" s="27" t="s">
        <v>266</v>
      </c>
      <c r="L117" s="32"/>
    </row>
    <row r="118" spans="2:63" s="1" customFormat="1" ht="16.5" customHeight="1">
      <c r="B118" s="32"/>
      <c r="E118" s="247" t="str">
        <f>E11</f>
        <v>02.13 - Řad 2-2</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2.4720107600000003</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P128+P253+P255+P260+P316</f>
        <v>0</v>
      </c>
      <c r="R127" s="130">
        <f>R128+R253+R255+R260+R316</f>
        <v>2.4720107600000003</v>
      </c>
      <c r="T127" s="131">
        <f>T128+T253+T255+T260+T316</f>
        <v>0</v>
      </c>
      <c r="AR127" s="125" t="s">
        <v>88</v>
      </c>
      <c r="AT127" s="132" t="s">
        <v>80</v>
      </c>
      <c r="AU127" s="132" t="s">
        <v>81</v>
      </c>
      <c r="AY127" s="125" t="s">
        <v>299</v>
      </c>
      <c r="BK127" s="133">
        <f>BK128+BK253+BK255+BK260+BK316</f>
        <v>0</v>
      </c>
    </row>
    <row r="128" spans="2:63" s="11" customFormat="1" ht="22.95" customHeight="1">
      <c r="B128" s="124"/>
      <c r="D128" s="125" t="s">
        <v>80</v>
      </c>
      <c r="E128" s="134" t="s">
        <v>88</v>
      </c>
      <c r="F128" s="134" t="s">
        <v>1448</v>
      </c>
      <c r="I128" s="127"/>
      <c r="J128" s="135">
        <f>BK128</f>
        <v>0</v>
      </c>
      <c r="L128" s="124"/>
      <c r="M128" s="129"/>
      <c r="P128" s="130">
        <f>SUM(P129:P252)</f>
        <v>0</v>
      </c>
      <c r="R128" s="130">
        <f>SUM(R129:R252)</f>
        <v>0.49411559999999999</v>
      </c>
      <c r="T128" s="131">
        <f>SUM(T129:T252)</f>
        <v>0</v>
      </c>
      <c r="AR128" s="125" t="s">
        <v>88</v>
      </c>
      <c r="AT128" s="132" t="s">
        <v>80</v>
      </c>
      <c r="AU128" s="132" t="s">
        <v>88</v>
      </c>
      <c r="AY128" s="125" t="s">
        <v>299</v>
      </c>
      <c r="BK128" s="133">
        <f>SUM(BK129:BK252)</f>
        <v>0</v>
      </c>
    </row>
    <row r="129" spans="2:65" s="1" customFormat="1" ht="24.15" customHeight="1">
      <c r="B129" s="32"/>
      <c r="C129" s="136" t="s">
        <v>88</v>
      </c>
      <c r="D129" s="136" t="s">
        <v>302</v>
      </c>
      <c r="E129" s="137" t="s">
        <v>1484</v>
      </c>
      <c r="F129" s="138" t="s">
        <v>1485</v>
      </c>
      <c r="G129" s="139" t="s">
        <v>1486</v>
      </c>
      <c r="H129" s="140">
        <v>120</v>
      </c>
      <c r="I129" s="141"/>
      <c r="J129" s="142">
        <f>ROUND(I129*H129,2)</f>
        <v>0</v>
      </c>
      <c r="K129" s="138" t="s">
        <v>1487</v>
      </c>
      <c r="L129" s="32"/>
      <c r="M129" s="143" t="s">
        <v>1</v>
      </c>
      <c r="N129" s="144" t="s">
        <v>46</v>
      </c>
      <c r="P129" s="145">
        <f>O129*H129</f>
        <v>0</v>
      </c>
      <c r="Q129" s="145">
        <v>3.0000000000000001E-5</v>
      </c>
      <c r="R129" s="145">
        <f>Q129*H129</f>
        <v>3.5999999999999999E-3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3638</v>
      </c>
    </row>
    <row r="130" spans="2:65" s="12" customFormat="1">
      <c r="B130" s="170"/>
      <c r="D130" s="149" t="s">
        <v>1489</v>
      </c>
      <c r="E130" s="171" t="s">
        <v>1</v>
      </c>
      <c r="F130" s="172" t="s">
        <v>5239</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5240</v>
      </c>
      <c r="H131" s="179">
        <v>120</v>
      </c>
      <c r="I131" s="180"/>
      <c r="L131" s="176"/>
      <c r="M131" s="181"/>
      <c r="T131" s="182"/>
      <c r="AT131" s="177" t="s">
        <v>1489</v>
      </c>
      <c r="AU131" s="177" t="s">
        <v>90</v>
      </c>
      <c r="AV131" s="13" t="s">
        <v>90</v>
      </c>
      <c r="AW131" s="13" t="s">
        <v>36</v>
      </c>
      <c r="AX131" s="13" t="s">
        <v>88</v>
      </c>
      <c r="AY131" s="177" t="s">
        <v>299</v>
      </c>
    </row>
    <row r="132" spans="2:65" s="1" customFormat="1" ht="24.15" customHeight="1">
      <c r="B132" s="32"/>
      <c r="C132" s="136" t="s">
        <v>90</v>
      </c>
      <c r="D132" s="136" t="s">
        <v>302</v>
      </c>
      <c r="E132" s="137" t="s">
        <v>1497</v>
      </c>
      <c r="F132" s="138" t="s">
        <v>1498</v>
      </c>
      <c r="G132" s="139" t="s">
        <v>1499</v>
      </c>
      <c r="H132" s="140">
        <v>15</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3641</v>
      </c>
    </row>
    <row r="133" spans="2:65" s="1" customFormat="1" ht="24.15" customHeight="1">
      <c r="B133" s="32"/>
      <c r="C133" s="136" t="s">
        <v>298</v>
      </c>
      <c r="D133" s="136" t="s">
        <v>302</v>
      </c>
      <c r="E133" s="137" t="s">
        <v>2004</v>
      </c>
      <c r="F133" s="138" t="s">
        <v>2005</v>
      </c>
      <c r="G133" s="139" t="s">
        <v>647</v>
      </c>
      <c r="H133" s="140">
        <v>1</v>
      </c>
      <c r="I133" s="141"/>
      <c r="J133" s="142">
        <f>ROUND(I133*H133,2)</f>
        <v>0</v>
      </c>
      <c r="K133" s="138" t="s">
        <v>1487</v>
      </c>
      <c r="L133" s="32"/>
      <c r="M133" s="143" t="s">
        <v>1</v>
      </c>
      <c r="N133" s="144" t="s">
        <v>46</v>
      </c>
      <c r="P133" s="145">
        <f>O133*H133</f>
        <v>0</v>
      </c>
      <c r="Q133" s="145">
        <v>1.068E-2</v>
      </c>
      <c r="R133" s="145">
        <f>Q133*H133</f>
        <v>1.068E-2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5083</v>
      </c>
    </row>
    <row r="134" spans="2:65" s="13" customFormat="1">
      <c r="B134" s="176"/>
      <c r="D134" s="149" t="s">
        <v>1489</v>
      </c>
      <c r="E134" s="177" t="s">
        <v>1</v>
      </c>
      <c r="F134" s="178" t="s">
        <v>5183</v>
      </c>
      <c r="H134" s="179">
        <v>1</v>
      </c>
      <c r="I134" s="180"/>
      <c r="L134" s="176"/>
      <c r="M134" s="181"/>
      <c r="T134" s="182"/>
      <c r="AT134" s="177" t="s">
        <v>1489</v>
      </c>
      <c r="AU134" s="177" t="s">
        <v>90</v>
      </c>
      <c r="AV134" s="13" t="s">
        <v>90</v>
      </c>
      <c r="AW134" s="13" t="s">
        <v>36</v>
      </c>
      <c r="AX134" s="13" t="s">
        <v>88</v>
      </c>
      <c r="AY134" s="177" t="s">
        <v>299</v>
      </c>
    </row>
    <row r="135" spans="2:65" s="1" customFormat="1" ht="24.15" customHeight="1">
      <c r="B135" s="32"/>
      <c r="C135" s="136" t="s">
        <v>318</v>
      </c>
      <c r="D135" s="136" t="s">
        <v>302</v>
      </c>
      <c r="E135" s="137" t="s">
        <v>1502</v>
      </c>
      <c r="F135" s="138" t="s">
        <v>1503</v>
      </c>
      <c r="G135" s="139" t="s">
        <v>647</v>
      </c>
      <c r="H135" s="140">
        <v>1</v>
      </c>
      <c r="I135" s="141"/>
      <c r="J135" s="142">
        <f>ROUND(I135*H135,2)</f>
        <v>0</v>
      </c>
      <c r="K135" s="138" t="s">
        <v>1487</v>
      </c>
      <c r="L135" s="32"/>
      <c r="M135" s="143" t="s">
        <v>1</v>
      </c>
      <c r="N135" s="144" t="s">
        <v>46</v>
      </c>
      <c r="P135" s="145">
        <f>O135*H135</f>
        <v>0</v>
      </c>
      <c r="Q135" s="145">
        <v>1.269E-2</v>
      </c>
      <c r="R135" s="145">
        <f>Q135*H135</f>
        <v>1.269E-2</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3645</v>
      </c>
    </row>
    <row r="136" spans="2:65" s="13" customFormat="1">
      <c r="B136" s="176"/>
      <c r="D136" s="149" t="s">
        <v>1489</v>
      </c>
      <c r="E136" s="177" t="s">
        <v>1</v>
      </c>
      <c r="F136" s="178" t="s">
        <v>5183</v>
      </c>
      <c r="H136" s="179">
        <v>1</v>
      </c>
      <c r="I136" s="180"/>
      <c r="L136" s="176"/>
      <c r="M136" s="181"/>
      <c r="T136" s="182"/>
      <c r="AT136" s="177" t="s">
        <v>1489</v>
      </c>
      <c r="AU136" s="177" t="s">
        <v>90</v>
      </c>
      <c r="AV136" s="13" t="s">
        <v>90</v>
      </c>
      <c r="AW136" s="13" t="s">
        <v>36</v>
      </c>
      <c r="AX136" s="13" t="s">
        <v>88</v>
      </c>
      <c r="AY136" s="177" t="s">
        <v>299</v>
      </c>
    </row>
    <row r="137" spans="2:65" s="1" customFormat="1" ht="24.15" customHeight="1">
      <c r="B137" s="32"/>
      <c r="C137" s="136" t="s">
        <v>323</v>
      </c>
      <c r="D137" s="136" t="s">
        <v>302</v>
      </c>
      <c r="E137" s="137" t="s">
        <v>1508</v>
      </c>
      <c r="F137" s="138" t="s">
        <v>1509</v>
      </c>
      <c r="G137" s="139" t="s">
        <v>647</v>
      </c>
      <c r="H137" s="140">
        <v>3</v>
      </c>
      <c r="I137" s="141"/>
      <c r="J137" s="142">
        <f>ROUND(I137*H137,2)</f>
        <v>0</v>
      </c>
      <c r="K137" s="138" t="s">
        <v>1487</v>
      </c>
      <c r="L137" s="32"/>
      <c r="M137" s="143" t="s">
        <v>1</v>
      </c>
      <c r="N137" s="144" t="s">
        <v>46</v>
      </c>
      <c r="P137" s="145">
        <f>O137*H137</f>
        <v>0</v>
      </c>
      <c r="Q137" s="145">
        <v>3.6900000000000002E-2</v>
      </c>
      <c r="R137" s="145">
        <f>Q137*H137</f>
        <v>0.11070000000000001</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3647</v>
      </c>
    </row>
    <row r="138" spans="2:65" s="13" customFormat="1">
      <c r="B138" s="176"/>
      <c r="D138" s="149" t="s">
        <v>1489</v>
      </c>
      <c r="E138" s="177" t="s">
        <v>1</v>
      </c>
      <c r="F138" s="178" t="s">
        <v>3648</v>
      </c>
      <c r="H138" s="179">
        <v>3</v>
      </c>
      <c r="I138" s="180"/>
      <c r="L138" s="176"/>
      <c r="M138" s="181"/>
      <c r="T138" s="182"/>
      <c r="AT138" s="177" t="s">
        <v>1489</v>
      </c>
      <c r="AU138" s="177" t="s">
        <v>90</v>
      </c>
      <c r="AV138" s="13" t="s">
        <v>90</v>
      </c>
      <c r="AW138" s="13" t="s">
        <v>36</v>
      </c>
      <c r="AX138" s="13" t="s">
        <v>88</v>
      </c>
      <c r="AY138" s="177" t="s">
        <v>299</v>
      </c>
    </row>
    <row r="139" spans="2:65" s="1" customFormat="1" ht="33" customHeight="1">
      <c r="B139" s="32"/>
      <c r="C139" s="136" t="s">
        <v>328</v>
      </c>
      <c r="D139" s="136" t="s">
        <v>302</v>
      </c>
      <c r="E139" s="137" t="s">
        <v>5087</v>
      </c>
      <c r="F139" s="138" t="s">
        <v>5088</v>
      </c>
      <c r="G139" s="139" t="s">
        <v>1520</v>
      </c>
      <c r="H139" s="140">
        <v>31.715</v>
      </c>
      <c r="I139" s="141"/>
      <c r="J139" s="142">
        <f>ROUND(I139*H139,2)</f>
        <v>0</v>
      </c>
      <c r="K139" s="138" t="s">
        <v>1487</v>
      </c>
      <c r="L139" s="32"/>
      <c r="M139" s="143" t="s">
        <v>1</v>
      </c>
      <c r="N139" s="144" t="s">
        <v>46</v>
      </c>
      <c r="P139" s="145">
        <f>O139*H139</f>
        <v>0</v>
      </c>
      <c r="Q139" s="145">
        <v>0</v>
      </c>
      <c r="R139" s="145">
        <f>Q139*H139</f>
        <v>0</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3651</v>
      </c>
    </row>
    <row r="140" spans="2:65" s="12" customFormat="1">
      <c r="B140" s="170"/>
      <c r="D140" s="149" t="s">
        <v>1489</v>
      </c>
      <c r="E140" s="171" t="s">
        <v>1</v>
      </c>
      <c r="F140" s="172" t="s">
        <v>5241</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5242</v>
      </c>
      <c r="H141" s="179">
        <v>310.42200000000003</v>
      </c>
      <c r="I141" s="180"/>
      <c r="L141" s="176"/>
      <c r="M141" s="181"/>
      <c r="T141" s="182"/>
      <c r="AT141" s="177" t="s">
        <v>1489</v>
      </c>
      <c r="AU141" s="177" t="s">
        <v>90</v>
      </c>
      <c r="AV141" s="13" t="s">
        <v>90</v>
      </c>
      <c r="AW141" s="13" t="s">
        <v>36</v>
      </c>
      <c r="AX141" s="13" t="s">
        <v>81</v>
      </c>
      <c r="AY141" s="177" t="s">
        <v>299</v>
      </c>
    </row>
    <row r="142" spans="2:65" s="12" customFormat="1">
      <c r="B142" s="170"/>
      <c r="D142" s="149" t="s">
        <v>1489</v>
      </c>
      <c r="E142" s="171" t="s">
        <v>1</v>
      </c>
      <c r="F142" s="172" t="s">
        <v>5243</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5244</v>
      </c>
      <c r="H143" s="179">
        <v>6.7320000000000002</v>
      </c>
      <c r="I143" s="180"/>
      <c r="L143" s="176"/>
      <c r="M143" s="181"/>
      <c r="T143" s="182"/>
      <c r="AT143" s="177" t="s">
        <v>1489</v>
      </c>
      <c r="AU143" s="177" t="s">
        <v>90</v>
      </c>
      <c r="AV143" s="13" t="s">
        <v>90</v>
      </c>
      <c r="AW143" s="13" t="s">
        <v>36</v>
      </c>
      <c r="AX143" s="13" t="s">
        <v>81</v>
      </c>
      <c r="AY143" s="177" t="s">
        <v>299</v>
      </c>
    </row>
    <row r="144" spans="2:65" s="14" customFormat="1">
      <c r="B144" s="183"/>
      <c r="D144" s="149" t="s">
        <v>1489</v>
      </c>
      <c r="E144" s="184" t="s">
        <v>3617</v>
      </c>
      <c r="F144" s="185" t="s">
        <v>1496</v>
      </c>
      <c r="H144" s="186">
        <v>317.154</v>
      </c>
      <c r="I144" s="187"/>
      <c r="L144" s="183"/>
      <c r="M144" s="188"/>
      <c r="T144" s="189"/>
      <c r="AT144" s="184" t="s">
        <v>1489</v>
      </c>
      <c r="AU144" s="184" t="s">
        <v>90</v>
      </c>
      <c r="AV144" s="14" t="s">
        <v>318</v>
      </c>
      <c r="AW144" s="14" t="s">
        <v>36</v>
      </c>
      <c r="AX144" s="14" t="s">
        <v>88</v>
      </c>
      <c r="AY144" s="184" t="s">
        <v>299</v>
      </c>
    </row>
    <row r="145" spans="2:65" s="12" customFormat="1" ht="20.399999999999999">
      <c r="B145" s="170"/>
      <c r="D145" s="149" t="s">
        <v>1489</v>
      </c>
      <c r="E145" s="171" t="s">
        <v>1</v>
      </c>
      <c r="F145" s="172" t="s">
        <v>3658</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F146" s="178" t="s">
        <v>5245</v>
      </c>
      <c r="H146" s="179">
        <v>31.715</v>
      </c>
      <c r="I146" s="180"/>
      <c r="L146" s="176"/>
      <c r="M146" s="181"/>
      <c r="T146" s="182"/>
      <c r="AT146" s="177" t="s">
        <v>1489</v>
      </c>
      <c r="AU146" s="177" t="s">
        <v>90</v>
      </c>
      <c r="AV146" s="13" t="s">
        <v>90</v>
      </c>
      <c r="AW146" s="13" t="s">
        <v>4</v>
      </c>
      <c r="AX146" s="13" t="s">
        <v>88</v>
      </c>
      <c r="AY146" s="177" t="s">
        <v>299</v>
      </c>
    </row>
    <row r="147" spans="2:65" s="1" customFormat="1" ht="33" customHeight="1">
      <c r="B147" s="32"/>
      <c r="C147" s="136" t="s">
        <v>333</v>
      </c>
      <c r="D147" s="136" t="s">
        <v>302</v>
      </c>
      <c r="E147" s="137" t="s">
        <v>5096</v>
      </c>
      <c r="F147" s="138" t="s">
        <v>5097</v>
      </c>
      <c r="G147" s="139" t="s">
        <v>1520</v>
      </c>
      <c r="H147" s="140">
        <v>31.715</v>
      </c>
      <c r="I147" s="141"/>
      <c r="J147" s="142">
        <f>ROUND(I147*H147,2)</f>
        <v>0</v>
      </c>
      <c r="K147" s="138" t="s">
        <v>1487</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3662</v>
      </c>
    </row>
    <row r="148" spans="2:65" s="13" customFormat="1">
      <c r="B148" s="176"/>
      <c r="D148" s="149" t="s">
        <v>1489</v>
      </c>
      <c r="E148" s="177" t="s">
        <v>1</v>
      </c>
      <c r="F148" s="178" t="s">
        <v>3617</v>
      </c>
      <c r="H148" s="179">
        <v>317.154</v>
      </c>
      <c r="I148" s="180"/>
      <c r="L148" s="176"/>
      <c r="M148" s="181"/>
      <c r="T148" s="182"/>
      <c r="AT148" s="177" t="s">
        <v>1489</v>
      </c>
      <c r="AU148" s="177" t="s">
        <v>90</v>
      </c>
      <c r="AV148" s="13" t="s">
        <v>90</v>
      </c>
      <c r="AW148" s="13" t="s">
        <v>36</v>
      </c>
      <c r="AX148" s="13" t="s">
        <v>88</v>
      </c>
      <c r="AY148" s="177" t="s">
        <v>299</v>
      </c>
    </row>
    <row r="149" spans="2:65" s="12" customFormat="1" ht="20.399999999999999">
      <c r="B149" s="170"/>
      <c r="D149" s="149" t="s">
        <v>1489</v>
      </c>
      <c r="E149" s="171" t="s">
        <v>1</v>
      </c>
      <c r="F149" s="172" t="s">
        <v>3658</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F150" s="178" t="s">
        <v>5245</v>
      </c>
      <c r="H150" s="179">
        <v>31.715</v>
      </c>
      <c r="I150" s="180"/>
      <c r="L150" s="176"/>
      <c r="M150" s="181"/>
      <c r="T150" s="182"/>
      <c r="AT150" s="177" t="s">
        <v>1489</v>
      </c>
      <c r="AU150" s="177" t="s">
        <v>90</v>
      </c>
      <c r="AV150" s="13" t="s">
        <v>90</v>
      </c>
      <c r="AW150" s="13" t="s">
        <v>4</v>
      </c>
      <c r="AX150" s="13" t="s">
        <v>88</v>
      </c>
      <c r="AY150" s="177" t="s">
        <v>299</v>
      </c>
    </row>
    <row r="151" spans="2:65" s="1" customFormat="1" ht="33" customHeight="1">
      <c r="B151" s="32"/>
      <c r="C151" s="136" t="s">
        <v>337</v>
      </c>
      <c r="D151" s="136" t="s">
        <v>302</v>
      </c>
      <c r="E151" s="137" t="s">
        <v>5246</v>
      </c>
      <c r="F151" s="138" t="s">
        <v>5247</v>
      </c>
      <c r="G151" s="139" t="s">
        <v>1520</v>
      </c>
      <c r="H151" s="140">
        <v>72.944999999999993</v>
      </c>
      <c r="I151" s="141"/>
      <c r="J151" s="142">
        <f>ROUND(I151*H151,2)</f>
        <v>0</v>
      </c>
      <c r="K151" s="138" t="s">
        <v>1487</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3665</v>
      </c>
    </row>
    <row r="152" spans="2:65" s="13" customFormat="1">
      <c r="B152" s="176"/>
      <c r="D152" s="149" t="s">
        <v>1489</v>
      </c>
      <c r="E152" s="177" t="s">
        <v>1</v>
      </c>
      <c r="F152" s="178" t="s">
        <v>3617</v>
      </c>
      <c r="H152" s="179">
        <v>317.154</v>
      </c>
      <c r="I152" s="180"/>
      <c r="L152" s="176"/>
      <c r="M152" s="181"/>
      <c r="T152" s="182"/>
      <c r="AT152" s="177" t="s">
        <v>1489</v>
      </c>
      <c r="AU152" s="177" t="s">
        <v>90</v>
      </c>
      <c r="AV152" s="13" t="s">
        <v>90</v>
      </c>
      <c r="AW152" s="13" t="s">
        <v>36</v>
      </c>
      <c r="AX152" s="13" t="s">
        <v>88</v>
      </c>
      <c r="AY152" s="177" t="s">
        <v>299</v>
      </c>
    </row>
    <row r="153" spans="2:65" s="12" customFormat="1" ht="20.399999999999999">
      <c r="B153" s="170"/>
      <c r="D153" s="149" t="s">
        <v>1489</v>
      </c>
      <c r="E153" s="171" t="s">
        <v>1</v>
      </c>
      <c r="F153" s="172" t="s">
        <v>3658</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F154" s="178" t="s">
        <v>5248</v>
      </c>
      <c r="H154" s="179">
        <v>72.944999999999993</v>
      </c>
      <c r="I154" s="180"/>
      <c r="L154" s="176"/>
      <c r="M154" s="181"/>
      <c r="T154" s="182"/>
      <c r="AT154" s="177" t="s">
        <v>1489</v>
      </c>
      <c r="AU154" s="177" t="s">
        <v>90</v>
      </c>
      <c r="AV154" s="13" t="s">
        <v>90</v>
      </c>
      <c r="AW154" s="13" t="s">
        <v>4</v>
      </c>
      <c r="AX154" s="13" t="s">
        <v>88</v>
      </c>
      <c r="AY154" s="177" t="s">
        <v>299</v>
      </c>
    </row>
    <row r="155" spans="2:65" s="1" customFormat="1" ht="33" customHeight="1">
      <c r="B155" s="32"/>
      <c r="C155" s="136" t="s">
        <v>342</v>
      </c>
      <c r="D155" s="136" t="s">
        <v>302</v>
      </c>
      <c r="E155" s="137" t="s">
        <v>5249</v>
      </c>
      <c r="F155" s="138" t="s">
        <v>5250</v>
      </c>
      <c r="G155" s="139" t="s">
        <v>1520</v>
      </c>
      <c r="H155" s="140">
        <v>85.632000000000005</v>
      </c>
      <c r="I155" s="141"/>
      <c r="J155" s="142">
        <f>ROUND(I155*H155,2)</f>
        <v>0</v>
      </c>
      <c r="K155" s="138" t="s">
        <v>1487</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3669</v>
      </c>
    </row>
    <row r="156" spans="2:65" s="13" customFormat="1">
      <c r="B156" s="176"/>
      <c r="D156" s="149" t="s">
        <v>1489</v>
      </c>
      <c r="E156" s="177" t="s">
        <v>1</v>
      </c>
      <c r="F156" s="178" t="s">
        <v>3617</v>
      </c>
      <c r="H156" s="179">
        <v>317.154</v>
      </c>
      <c r="I156" s="180"/>
      <c r="L156" s="176"/>
      <c r="M156" s="181"/>
      <c r="T156" s="182"/>
      <c r="AT156" s="177" t="s">
        <v>1489</v>
      </c>
      <c r="AU156" s="177" t="s">
        <v>90</v>
      </c>
      <c r="AV156" s="13" t="s">
        <v>90</v>
      </c>
      <c r="AW156" s="13" t="s">
        <v>36</v>
      </c>
      <c r="AX156" s="13" t="s">
        <v>88</v>
      </c>
      <c r="AY156" s="177" t="s">
        <v>299</v>
      </c>
    </row>
    <row r="157" spans="2:65" s="12" customFormat="1" ht="20.399999999999999">
      <c r="B157" s="170"/>
      <c r="D157" s="149" t="s">
        <v>1489</v>
      </c>
      <c r="E157" s="171" t="s">
        <v>1</v>
      </c>
      <c r="F157" s="172" t="s">
        <v>3658</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F158" s="178" t="s">
        <v>5251</v>
      </c>
      <c r="H158" s="179">
        <v>85.632000000000005</v>
      </c>
      <c r="I158" s="180"/>
      <c r="L158" s="176"/>
      <c r="M158" s="181"/>
      <c r="T158" s="182"/>
      <c r="AT158" s="177" t="s">
        <v>1489</v>
      </c>
      <c r="AU158" s="177" t="s">
        <v>90</v>
      </c>
      <c r="AV158" s="13" t="s">
        <v>90</v>
      </c>
      <c r="AW158" s="13" t="s">
        <v>4</v>
      </c>
      <c r="AX158" s="13" t="s">
        <v>88</v>
      </c>
      <c r="AY158" s="177" t="s">
        <v>299</v>
      </c>
    </row>
    <row r="159" spans="2:65" s="1" customFormat="1" ht="33" customHeight="1">
      <c r="B159" s="32"/>
      <c r="C159" s="136" t="s">
        <v>347</v>
      </c>
      <c r="D159" s="136" t="s">
        <v>302</v>
      </c>
      <c r="E159" s="137" t="s">
        <v>5195</v>
      </c>
      <c r="F159" s="138" t="s">
        <v>5196</v>
      </c>
      <c r="G159" s="139" t="s">
        <v>1520</v>
      </c>
      <c r="H159" s="140">
        <v>95.146000000000001</v>
      </c>
      <c r="I159" s="141"/>
      <c r="J159" s="142">
        <f>ROUND(I159*H159,2)</f>
        <v>0</v>
      </c>
      <c r="K159" s="138" t="s">
        <v>1487</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3673</v>
      </c>
    </row>
    <row r="160" spans="2:65" s="13" customFormat="1">
      <c r="B160" s="176"/>
      <c r="D160" s="149" t="s">
        <v>1489</v>
      </c>
      <c r="E160" s="177" t="s">
        <v>1</v>
      </c>
      <c r="F160" s="178" t="s">
        <v>3617</v>
      </c>
      <c r="H160" s="179">
        <v>317.154</v>
      </c>
      <c r="I160" s="180"/>
      <c r="L160" s="176"/>
      <c r="M160" s="181"/>
      <c r="T160" s="182"/>
      <c r="AT160" s="177" t="s">
        <v>1489</v>
      </c>
      <c r="AU160" s="177" t="s">
        <v>90</v>
      </c>
      <c r="AV160" s="13" t="s">
        <v>90</v>
      </c>
      <c r="AW160" s="13" t="s">
        <v>36</v>
      </c>
      <c r="AX160" s="13" t="s">
        <v>88</v>
      </c>
      <c r="AY160" s="177" t="s">
        <v>299</v>
      </c>
    </row>
    <row r="161" spans="2:65" s="12" customFormat="1" ht="20.399999999999999">
      <c r="B161" s="170"/>
      <c r="D161" s="149" t="s">
        <v>1489</v>
      </c>
      <c r="E161" s="171" t="s">
        <v>1</v>
      </c>
      <c r="F161" s="172" t="s">
        <v>3658</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F162" s="178" t="s">
        <v>5252</v>
      </c>
      <c r="H162" s="179">
        <v>95.146000000000001</v>
      </c>
      <c r="I162" s="180"/>
      <c r="L162" s="176"/>
      <c r="M162" s="181"/>
      <c r="T162" s="182"/>
      <c r="AT162" s="177" t="s">
        <v>1489</v>
      </c>
      <c r="AU162" s="177" t="s">
        <v>90</v>
      </c>
      <c r="AV162" s="13" t="s">
        <v>90</v>
      </c>
      <c r="AW162" s="13" t="s">
        <v>4</v>
      </c>
      <c r="AX162" s="13" t="s">
        <v>88</v>
      </c>
      <c r="AY162" s="177" t="s">
        <v>299</v>
      </c>
    </row>
    <row r="163" spans="2:65" s="1" customFormat="1" ht="24.15" customHeight="1">
      <c r="B163" s="32"/>
      <c r="C163" s="136" t="s">
        <v>351</v>
      </c>
      <c r="D163" s="136" t="s">
        <v>302</v>
      </c>
      <c r="E163" s="137" t="s">
        <v>1571</v>
      </c>
      <c r="F163" s="138" t="s">
        <v>1572</v>
      </c>
      <c r="G163" s="139" t="s">
        <v>1520</v>
      </c>
      <c r="H163" s="140">
        <v>31.715</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5101</v>
      </c>
    </row>
    <row r="164" spans="2:65" s="13" customFormat="1">
      <c r="B164" s="176"/>
      <c r="D164" s="149" t="s">
        <v>1489</v>
      </c>
      <c r="E164" s="177" t="s">
        <v>1</v>
      </c>
      <c r="F164" s="178" t="s">
        <v>5253</v>
      </c>
      <c r="H164" s="179">
        <v>31.715</v>
      </c>
      <c r="I164" s="180"/>
      <c r="L164" s="176"/>
      <c r="M164" s="181"/>
      <c r="T164" s="182"/>
      <c r="AT164" s="177" t="s">
        <v>1489</v>
      </c>
      <c r="AU164" s="177" t="s">
        <v>90</v>
      </c>
      <c r="AV164" s="13" t="s">
        <v>90</v>
      </c>
      <c r="AW164" s="13" t="s">
        <v>36</v>
      </c>
      <c r="AX164" s="13" t="s">
        <v>88</v>
      </c>
      <c r="AY164" s="177" t="s">
        <v>299</v>
      </c>
    </row>
    <row r="165" spans="2:65" s="1" customFormat="1" ht="21.75" customHeight="1">
      <c r="B165" s="32"/>
      <c r="C165" s="136" t="s">
        <v>8</v>
      </c>
      <c r="D165" s="136" t="s">
        <v>302</v>
      </c>
      <c r="E165" s="137" t="s">
        <v>5103</v>
      </c>
      <c r="F165" s="138" t="s">
        <v>5104</v>
      </c>
      <c r="G165" s="139" t="s">
        <v>500</v>
      </c>
      <c r="H165" s="140">
        <v>1</v>
      </c>
      <c r="I165" s="141"/>
      <c r="J165" s="142">
        <f>ROUND(I165*H165,2)</f>
        <v>0</v>
      </c>
      <c r="K165" s="138" t="s">
        <v>1</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5105</v>
      </c>
    </row>
    <row r="166" spans="2:65" s="1" customFormat="1" ht="21.75" customHeight="1">
      <c r="B166" s="32"/>
      <c r="C166" s="136" t="s">
        <v>362</v>
      </c>
      <c r="D166" s="136" t="s">
        <v>302</v>
      </c>
      <c r="E166" s="137" t="s">
        <v>3675</v>
      </c>
      <c r="F166" s="138" t="s">
        <v>3676</v>
      </c>
      <c r="G166" s="139" t="s">
        <v>375</v>
      </c>
      <c r="H166" s="140">
        <v>424.34</v>
      </c>
      <c r="I166" s="141"/>
      <c r="J166" s="142">
        <f>ROUND(I166*H166,2)</f>
        <v>0</v>
      </c>
      <c r="K166" s="138" t="s">
        <v>1487</v>
      </c>
      <c r="L166" s="32"/>
      <c r="M166" s="143" t="s">
        <v>1</v>
      </c>
      <c r="N166" s="144" t="s">
        <v>46</v>
      </c>
      <c r="P166" s="145">
        <f>O166*H166</f>
        <v>0</v>
      </c>
      <c r="Q166" s="145">
        <v>8.4000000000000003E-4</v>
      </c>
      <c r="R166" s="145">
        <f>Q166*H166</f>
        <v>0.35644559999999997</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3677</v>
      </c>
    </row>
    <row r="167" spans="2:65" s="13" customFormat="1">
      <c r="B167" s="176"/>
      <c r="D167" s="149" t="s">
        <v>1489</v>
      </c>
      <c r="E167" s="177" t="s">
        <v>1</v>
      </c>
      <c r="F167" s="178" t="s">
        <v>5254</v>
      </c>
      <c r="H167" s="179">
        <v>406.84</v>
      </c>
      <c r="I167" s="180"/>
      <c r="L167" s="176"/>
      <c r="M167" s="181"/>
      <c r="T167" s="182"/>
      <c r="AT167" s="177" t="s">
        <v>1489</v>
      </c>
      <c r="AU167" s="177" t="s">
        <v>90</v>
      </c>
      <c r="AV167" s="13" t="s">
        <v>90</v>
      </c>
      <c r="AW167" s="13" t="s">
        <v>36</v>
      </c>
      <c r="AX167" s="13" t="s">
        <v>81</v>
      </c>
      <c r="AY167" s="177" t="s">
        <v>299</v>
      </c>
    </row>
    <row r="168" spans="2:65" s="13" customFormat="1">
      <c r="B168" s="176"/>
      <c r="D168" s="149" t="s">
        <v>1489</v>
      </c>
      <c r="E168" s="177" t="s">
        <v>1</v>
      </c>
      <c r="F168" s="178" t="s">
        <v>5255</v>
      </c>
      <c r="H168" s="179">
        <v>17.5</v>
      </c>
      <c r="I168" s="180"/>
      <c r="L168" s="176"/>
      <c r="M168" s="181"/>
      <c r="T168" s="182"/>
      <c r="AT168" s="177" t="s">
        <v>1489</v>
      </c>
      <c r="AU168" s="177" t="s">
        <v>90</v>
      </c>
      <c r="AV168" s="13" t="s">
        <v>90</v>
      </c>
      <c r="AW168" s="13" t="s">
        <v>36</v>
      </c>
      <c r="AX168" s="13" t="s">
        <v>81</v>
      </c>
      <c r="AY168" s="177" t="s">
        <v>299</v>
      </c>
    </row>
    <row r="169" spans="2:65" s="14" customFormat="1">
      <c r="B169" s="183"/>
      <c r="D169" s="149" t="s">
        <v>1489</v>
      </c>
      <c r="E169" s="184" t="s">
        <v>1</v>
      </c>
      <c r="F169" s="185" t="s">
        <v>1496</v>
      </c>
      <c r="H169" s="186">
        <v>424.34</v>
      </c>
      <c r="I169" s="187"/>
      <c r="L169" s="183"/>
      <c r="M169" s="188"/>
      <c r="T169" s="189"/>
      <c r="AT169" s="184" t="s">
        <v>1489</v>
      </c>
      <c r="AU169" s="184" t="s">
        <v>90</v>
      </c>
      <c r="AV169" s="14" t="s">
        <v>318</v>
      </c>
      <c r="AW169" s="14" t="s">
        <v>36</v>
      </c>
      <c r="AX169" s="14" t="s">
        <v>88</v>
      </c>
      <c r="AY169" s="184" t="s">
        <v>299</v>
      </c>
    </row>
    <row r="170" spans="2:65" s="1" customFormat="1" ht="24.15" customHeight="1">
      <c r="B170" s="32"/>
      <c r="C170" s="136" t="s">
        <v>367</v>
      </c>
      <c r="D170" s="136" t="s">
        <v>302</v>
      </c>
      <c r="E170" s="137" t="s">
        <v>3680</v>
      </c>
      <c r="F170" s="138" t="s">
        <v>3681</v>
      </c>
      <c r="G170" s="139" t="s">
        <v>375</v>
      </c>
      <c r="H170" s="140">
        <v>424.34</v>
      </c>
      <c r="I170" s="141"/>
      <c r="J170" s="142">
        <f>ROUND(I170*H170,2)</f>
        <v>0</v>
      </c>
      <c r="K170" s="138" t="s">
        <v>1487</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3682</v>
      </c>
    </row>
    <row r="171" spans="2:65" s="1" customFormat="1" ht="37.950000000000003" customHeight="1">
      <c r="B171" s="32"/>
      <c r="C171" s="136" t="s">
        <v>372</v>
      </c>
      <c r="D171" s="136" t="s">
        <v>302</v>
      </c>
      <c r="E171" s="137" t="s">
        <v>1608</v>
      </c>
      <c r="F171" s="138" t="s">
        <v>1609</v>
      </c>
      <c r="G171" s="139" t="s">
        <v>1520</v>
      </c>
      <c r="H171" s="140">
        <v>63.070999999999998</v>
      </c>
      <c r="I171" s="141"/>
      <c r="J171" s="142">
        <f>ROUND(I171*H171,2)</f>
        <v>0</v>
      </c>
      <c r="K171" s="138" t="s">
        <v>1487</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3683</v>
      </c>
    </row>
    <row r="172" spans="2:65" s="13" customFormat="1">
      <c r="B172" s="176"/>
      <c r="D172" s="149" t="s">
        <v>1489</v>
      </c>
      <c r="E172" s="177" t="s">
        <v>1</v>
      </c>
      <c r="F172" s="178" t="s">
        <v>3619</v>
      </c>
      <c r="H172" s="179">
        <v>315.35500000000002</v>
      </c>
      <c r="I172" s="180"/>
      <c r="L172" s="176"/>
      <c r="M172" s="181"/>
      <c r="T172" s="182"/>
      <c r="AT172" s="177" t="s">
        <v>1489</v>
      </c>
      <c r="AU172" s="177" t="s">
        <v>90</v>
      </c>
      <c r="AV172" s="13" t="s">
        <v>90</v>
      </c>
      <c r="AW172" s="13" t="s">
        <v>36</v>
      </c>
      <c r="AX172" s="13" t="s">
        <v>88</v>
      </c>
      <c r="AY172" s="177" t="s">
        <v>299</v>
      </c>
    </row>
    <row r="173" spans="2:65" s="12" customFormat="1">
      <c r="B173" s="170"/>
      <c r="D173" s="149" t="s">
        <v>1489</v>
      </c>
      <c r="E173" s="171" t="s">
        <v>1</v>
      </c>
      <c r="F173" s="172" t="s">
        <v>3684</v>
      </c>
      <c r="H173" s="171" t="s">
        <v>1</v>
      </c>
      <c r="I173" s="173"/>
      <c r="L173" s="170"/>
      <c r="M173" s="174"/>
      <c r="T173" s="175"/>
      <c r="AT173" s="171" t="s">
        <v>1489</v>
      </c>
      <c r="AU173" s="171" t="s">
        <v>90</v>
      </c>
      <c r="AV173" s="12" t="s">
        <v>88</v>
      </c>
      <c r="AW173" s="12" t="s">
        <v>36</v>
      </c>
      <c r="AX173" s="12" t="s">
        <v>81</v>
      </c>
      <c r="AY173" s="171" t="s">
        <v>299</v>
      </c>
    </row>
    <row r="174" spans="2:65" s="13" customFormat="1">
      <c r="B174" s="176"/>
      <c r="D174" s="149" t="s">
        <v>1489</v>
      </c>
      <c r="F174" s="178" t="s">
        <v>5256</v>
      </c>
      <c r="H174" s="179">
        <v>63.070999999999998</v>
      </c>
      <c r="I174" s="180"/>
      <c r="L174" s="176"/>
      <c r="M174" s="181"/>
      <c r="T174" s="182"/>
      <c r="AT174" s="177" t="s">
        <v>1489</v>
      </c>
      <c r="AU174" s="177" t="s">
        <v>90</v>
      </c>
      <c r="AV174" s="13" t="s">
        <v>90</v>
      </c>
      <c r="AW174" s="13" t="s">
        <v>4</v>
      </c>
      <c r="AX174" s="13" t="s">
        <v>88</v>
      </c>
      <c r="AY174" s="177" t="s">
        <v>299</v>
      </c>
    </row>
    <row r="175" spans="2:65" s="1" customFormat="1" ht="37.950000000000003" customHeight="1">
      <c r="B175" s="32"/>
      <c r="C175" s="136" t="s">
        <v>378</v>
      </c>
      <c r="D175" s="136" t="s">
        <v>302</v>
      </c>
      <c r="E175" s="137" t="s">
        <v>1613</v>
      </c>
      <c r="F175" s="138" t="s">
        <v>1614</v>
      </c>
      <c r="G175" s="139" t="s">
        <v>1520</v>
      </c>
      <c r="H175" s="140">
        <v>157.678</v>
      </c>
      <c r="I175" s="141"/>
      <c r="J175" s="142">
        <f>ROUND(I175*H175,2)</f>
        <v>0</v>
      </c>
      <c r="K175" s="138" t="s">
        <v>1487</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3686</v>
      </c>
    </row>
    <row r="176" spans="2:65" s="13" customFormat="1">
      <c r="B176" s="176"/>
      <c r="D176" s="149" t="s">
        <v>1489</v>
      </c>
      <c r="E176" s="177" t="s">
        <v>1</v>
      </c>
      <c r="F176" s="178" t="s">
        <v>3619</v>
      </c>
      <c r="H176" s="179">
        <v>315.35500000000002</v>
      </c>
      <c r="I176" s="180"/>
      <c r="L176" s="176"/>
      <c r="M176" s="181"/>
      <c r="T176" s="182"/>
      <c r="AT176" s="177" t="s">
        <v>1489</v>
      </c>
      <c r="AU176" s="177" t="s">
        <v>90</v>
      </c>
      <c r="AV176" s="13" t="s">
        <v>90</v>
      </c>
      <c r="AW176" s="13" t="s">
        <v>36</v>
      </c>
      <c r="AX176" s="13" t="s">
        <v>88</v>
      </c>
      <c r="AY176" s="177" t="s">
        <v>299</v>
      </c>
    </row>
    <row r="177" spans="2:65" s="12" customFormat="1">
      <c r="B177" s="170"/>
      <c r="D177" s="149" t="s">
        <v>1489</v>
      </c>
      <c r="E177" s="171" t="s">
        <v>1</v>
      </c>
      <c r="F177" s="172" t="s">
        <v>3684</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F178" s="178" t="s">
        <v>5257</v>
      </c>
      <c r="H178" s="179">
        <v>157.678</v>
      </c>
      <c r="I178" s="180"/>
      <c r="L178" s="176"/>
      <c r="M178" s="181"/>
      <c r="T178" s="182"/>
      <c r="AT178" s="177" t="s">
        <v>1489</v>
      </c>
      <c r="AU178" s="177" t="s">
        <v>90</v>
      </c>
      <c r="AV178" s="13" t="s">
        <v>90</v>
      </c>
      <c r="AW178" s="13" t="s">
        <v>4</v>
      </c>
      <c r="AX178" s="13" t="s">
        <v>88</v>
      </c>
      <c r="AY178" s="177" t="s">
        <v>299</v>
      </c>
    </row>
    <row r="179" spans="2:65" s="1" customFormat="1" ht="37.950000000000003" customHeight="1">
      <c r="B179" s="32"/>
      <c r="C179" s="136" t="s">
        <v>384</v>
      </c>
      <c r="D179" s="136" t="s">
        <v>302</v>
      </c>
      <c r="E179" s="137" t="s">
        <v>2063</v>
      </c>
      <c r="F179" s="138" t="s">
        <v>2064</v>
      </c>
      <c r="G179" s="139" t="s">
        <v>1520</v>
      </c>
      <c r="H179" s="140">
        <v>94.606999999999999</v>
      </c>
      <c r="I179" s="141"/>
      <c r="J179" s="142">
        <f>ROUND(I179*H179,2)</f>
        <v>0</v>
      </c>
      <c r="K179" s="138" t="s">
        <v>1487</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3688</v>
      </c>
    </row>
    <row r="180" spans="2:65" s="13" customFormat="1">
      <c r="B180" s="176"/>
      <c r="D180" s="149" t="s">
        <v>1489</v>
      </c>
      <c r="E180" s="177" t="s">
        <v>1</v>
      </c>
      <c r="F180" s="178" t="s">
        <v>3619</v>
      </c>
      <c r="H180" s="179">
        <v>315.35500000000002</v>
      </c>
      <c r="I180" s="180"/>
      <c r="L180" s="176"/>
      <c r="M180" s="181"/>
      <c r="T180" s="182"/>
      <c r="AT180" s="177" t="s">
        <v>1489</v>
      </c>
      <c r="AU180" s="177" t="s">
        <v>90</v>
      </c>
      <c r="AV180" s="13" t="s">
        <v>90</v>
      </c>
      <c r="AW180" s="13" t="s">
        <v>36</v>
      </c>
      <c r="AX180" s="13" t="s">
        <v>88</v>
      </c>
      <c r="AY180" s="177" t="s">
        <v>299</v>
      </c>
    </row>
    <row r="181" spans="2:65" s="12" customFormat="1">
      <c r="B181" s="170"/>
      <c r="D181" s="149" t="s">
        <v>1489</v>
      </c>
      <c r="E181" s="171" t="s">
        <v>1</v>
      </c>
      <c r="F181" s="172" t="s">
        <v>3684</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F182" s="178" t="s">
        <v>5258</v>
      </c>
      <c r="H182" s="179">
        <v>94.606999999999999</v>
      </c>
      <c r="I182" s="180"/>
      <c r="L182" s="176"/>
      <c r="M182" s="181"/>
      <c r="T182" s="182"/>
      <c r="AT182" s="177" t="s">
        <v>1489</v>
      </c>
      <c r="AU182" s="177" t="s">
        <v>90</v>
      </c>
      <c r="AV182" s="13" t="s">
        <v>90</v>
      </c>
      <c r="AW182" s="13" t="s">
        <v>4</v>
      </c>
      <c r="AX182" s="13" t="s">
        <v>88</v>
      </c>
      <c r="AY182" s="177" t="s">
        <v>299</v>
      </c>
    </row>
    <row r="183" spans="2:65" s="1" customFormat="1" ht="37.950000000000003" customHeight="1">
      <c r="B183" s="32"/>
      <c r="C183" s="136" t="s">
        <v>389</v>
      </c>
      <c r="D183" s="136" t="s">
        <v>302</v>
      </c>
      <c r="E183" s="137" t="s">
        <v>3395</v>
      </c>
      <c r="F183" s="138" t="s">
        <v>3396</v>
      </c>
      <c r="G183" s="139" t="s">
        <v>1520</v>
      </c>
      <c r="H183" s="140">
        <v>44.22</v>
      </c>
      <c r="I183" s="141"/>
      <c r="J183" s="142">
        <f>ROUND(I183*H183,2)</f>
        <v>0</v>
      </c>
      <c r="K183" s="138" t="s">
        <v>1487</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3690</v>
      </c>
    </row>
    <row r="184" spans="2:65" s="13" customFormat="1">
      <c r="B184" s="176"/>
      <c r="D184" s="149" t="s">
        <v>1489</v>
      </c>
      <c r="E184" s="177" t="s">
        <v>1</v>
      </c>
      <c r="F184" s="178" t="s">
        <v>3621</v>
      </c>
      <c r="H184" s="179">
        <v>221.1</v>
      </c>
      <c r="I184" s="180"/>
      <c r="L184" s="176"/>
      <c r="M184" s="181"/>
      <c r="T184" s="182"/>
      <c r="AT184" s="177" t="s">
        <v>1489</v>
      </c>
      <c r="AU184" s="177" t="s">
        <v>90</v>
      </c>
      <c r="AV184" s="13" t="s">
        <v>90</v>
      </c>
      <c r="AW184" s="13" t="s">
        <v>36</v>
      </c>
      <c r="AX184" s="13" t="s">
        <v>88</v>
      </c>
      <c r="AY184" s="177" t="s">
        <v>299</v>
      </c>
    </row>
    <row r="185" spans="2:65" s="12" customFormat="1">
      <c r="B185" s="170"/>
      <c r="D185" s="149" t="s">
        <v>1489</v>
      </c>
      <c r="E185" s="171" t="s">
        <v>1</v>
      </c>
      <c r="F185" s="172" t="s">
        <v>3684</v>
      </c>
      <c r="H185" s="171" t="s">
        <v>1</v>
      </c>
      <c r="I185" s="173"/>
      <c r="L185" s="170"/>
      <c r="M185" s="174"/>
      <c r="T185" s="175"/>
      <c r="AT185" s="171" t="s">
        <v>1489</v>
      </c>
      <c r="AU185" s="171" t="s">
        <v>90</v>
      </c>
      <c r="AV185" s="12" t="s">
        <v>88</v>
      </c>
      <c r="AW185" s="12" t="s">
        <v>36</v>
      </c>
      <c r="AX185" s="12" t="s">
        <v>81</v>
      </c>
      <c r="AY185" s="171" t="s">
        <v>299</v>
      </c>
    </row>
    <row r="186" spans="2:65" s="13" customFormat="1">
      <c r="B186" s="176"/>
      <c r="D186" s="149" t="s">
        <v>1489</v>
      </c>
      <c r="F186" s="178" t="s">
        <v>5259</v>
      </c>
      <c r="H186" s="179">
        <v>44.22</v>
      </c>
      <c r="I186" s="180"/>
      <c r="L186" s="176"/>
      <c r="M186" s="181"/>
      <c r="T186" s="182"/>
      <c r="AT186" s="177" t="s">
        <v>1489</v>
      </c>
      <c r="AU186" s="177" t="s">
        <v>90</v>
      </c>
      <c r="AV186" s="13" t="s">
        <v>90</v>
      </c>
      <c r="AW186" s="13" t="s">
        <v>4</v>
      </c>
      <c r="AX186" s="13" t="s">
        <v>88</v>
      </c>
      <c r="AY186" s="177" t="s">
        <v>299</v>
      </c>
    </row>
    <row r="187" spans="2:65" s="1" customFormat="1" ht="37.950000000000003" customHeight="1">
      <c r="B187" s="32"/>
      <c r="C187" s="136" t="s">
        <v>394</v>
      </c>
      <c r="D187" s="136" t="s">
        <v>302</v>
      </c>
      <c r="E187" s="137" t="s">
        <v>3399</v>
      </c>
      <c r="F187" s="138" t="s">
        <v>3400</v>
      </c>
      <c r="G187" s="139" t="s">
        <v>1520</v>
      </c>
      <c r="H187" s="140">
        <v>309.54000000000002</v>
      </c>
      <c r="I187" s="141"/>
      <c r="J187" s="142">
        <f>ROUND(I187*H187,2)</f>
        <v>0</v>
      </c>
      <c r="K187" s="138" t="s">
        <v>1487</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3692</v>
      </c>
    </row>
    <row r="188" spans="2:65" s="13" customFormat="1">
      <c r="B188" s="176"/>
      <c r="D188" s="149" t="s">
        <v>1489</v>
      </c>
      <c r="E188" s="177" t="s">
        <v>1</v>
      </c>
      <c r="F188" s="178" t="s">
        <v>3693</v>
      </c>
      <c r="H188" s="179">
        <v>1547.7</v>
      </c>
      <c r="I188" s="180"/>
      <c r="L188" s="176"/>
      <c r="M188" s="181"/>
      <c r="T188" s="182"/>
      <c r="AT188" s="177" t="s">
        <v>1489</v>
      </c>
      <c r="AU188" s="177" t="s">
        <v>90</v>
      </c>
      <c r="AV188" s="13" t="s">
        <v>90</v>
      </c>
      <c r="AW188" s="13" t="s">
        <v>36</v>
      </c>
      <c r="AX188" s="13" t="s">
        <v>88</v>
      </c>
      <c r="AY188" s="177" t="s">
        <v>299</v>
      </c>
    </row>
    <row r="189" spans="2:65" s="12" customFormat="1">
      <c r="B189" s="170"/>
      <c r="D189" s="149" t="s">
        <v>1489</v>
      </c>
      <c r="E189" s="171" t="s">
        <v>1</v>
      </c>
      <c r="F189" s="172" t="s">
        <v>3684</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F190" s="178" t="s">
        <v>5260</v>
      </c>
      <c r="H190" s="179">
        <v>309.54000000000002</v>
      </c>
      <c r="I190" s="180"/>
      <c r="L190" s="176"/>
      <c r="M190" s="181"/>
      <c r="T190" s="182"/>
      <c r="AT190" s="177" t="s">
        <v>1489</v>
      </c>
      <c r="AU190" s="177" t="s">
        <v>90</v>
      </c>
      <c r="AV190" s="13" t="s">
        <v>90</v>
      </c>
      <c r="AW190" s="13" t="s">
        <v>4</v>
      </c>
      <c r="AX190" s="13" t="s">
        <v>88</v>
      </c>
      <c r="AY190" s="177" t="s">
        <v>299</v>
      </c>
    </row>
    <row r="191" spans="2:65" s="1" customFormat="1" ht="37.950000000000003" customHeight="1">
      <c r="B191" s="32"/>
      <c r="C191" s="136" t="s">
        <v>399</v>
      </c>
      <c r="D191" s="136" t="s">
        <v>302</v>
      </c>
      <c r="E191" s="137" t="s">
        <v>1618</v>
      </c>
      <c r="F191" s="138" t="s">
        <v>1619</v>
      </c>
      <c r="G191" s="139" t="s">
        <v>1520</v>
      </c>
      <c r="H191" s="140">
        <v>110.55</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3695</v>
      </c>
    </row>
    <row r="192" spans="2:65" s="13" customFormat="1">
      <c r="B192" s="176"/>
      <c r="D192" s="149" t="s">
        <v>1489</v>
      </c>
      <c r="E192" s="177" t="s">
        <v>1</v>
      </c>
      <c r="F192" s="178" t="s">
        <v>3621</v>
      </c>
      <c r="H192" s="179">
        <v>221.1</v>
      </c>
      <c r="I192" s="180"/>
      <c r="L192" s="176"/>
      <c r="M192" s="181"/>
      <c r="T192" s="182"/>
      <c r="AT192" s="177" t="s">
        <v>1489</v>
      </c>
      <c r="AU192" s="177" t="s">
        <v>90</v>
      </c>
      <c r="AV192" s="13" t="s">
        <v>90</v>
      </c>
      <c r="AW192" s="13" t="s">
        <v>36</v>
      </c>
      <c r="AX192" s="13" t="s">
        <v>88</v>
      </c>
      <c r="AY192" s="177" t="s">
        <v>299</v>
      </c>
    </row>
    <row r="193" spans="2:65" s="12" customFormat="1">
      <c r="B193" s="170"/>
      <c r="D193" s="149" t="s">
        <v>1489</v>
      </c>
      <c r="E193" s="171" t="s">
        <v>1</v>
      </c>
      <c r="F193" s="172" t="s">
        <v>3684</v>
      </c>
      <c r="H193" s="171" t="s">
        <v>1</v>
      </c>
      <c r="I193" s="173"/>
      <c r="L193" s="170"/>
      <c r="M193" s="174"/>
      <c r="T193" s="175"/>
      <c r="AT193" s="171" t="s">
        <v>1489</v>
      </c>
      <c r="AU193" s="171" t="s">
        <v>90</v>
      </c>
      <c r="AV193" s="12" t="s">
        <v>88</v>
      </c>
      <c r="AW193" s="12" t="s">
        <v>36</v>
      </c>
      <c r="AX193" s="12" t="s">
        <v>81</v>
      </c>
      <c r="AY193" s="171" t="s">
        <v>299</v>
      </c>
    </row>
    <row r="194" spans="2:65" s="13" customFormat="1">
      <c r="B194" s="176"/>
      <c r="D194" s="149" t="s">
        <v>1489</v>
      </c>
      <c r="F194" s="178" t="s">
        <v>5261</v>
      </c>
      <c r="H194" s="179">
        <v>110.55</v>
      </c>
      <c r="I194" s="180"/>
      <c r="L194" s="176"/>
      <c r="M194" s="181"/>
      <c r="T194" s="182"/>
      <c r="AT194" s="177" t="s">
        <v>1489</v>
      </c>
      <c r="AU194" s="177" t="s">
        <v>90</v>
      </c>
      <c r="AV194" s="13" t="s">
        <v>90</v>
      </c>
      <c r="AW194" s="13" t="s">
        <v>4</v>
      </c>
      <c r="AX194" s="13" t="s">
        <v>88</v>
      </c>
      <c r="AY194" s="177" t="s">
        <v>299</v>
      </c>
    </row>
    <row r="195" spans="2:65" s="1" customFormat="1" ht="37.950000000000003" customHeight="1">
      <c r="B195" s="32"/>
      <c r="C195" s="136" t="s">
        <v>7</v>
      </c>
      <c r="D195" s="136" t="s">
        <v>302</v>
      </c>
      <c r="E195" s="137" t="s">
        <v>1622</v>
      </c>
      <c r="F195" s="138" t="s">
        <v>1623</v>
      </c>
      <c r="G195" s="139" t="s">
        <v>1520</v>
      </c>
      <c r="H195" s="140">
        <v>773.85</v>
      </c>
      <c r="I195" s="141"/>
      <c r="J195" s="142">
        <f>ROUND(I195*H195,2)</f>
        <v>0</v>
      </c>
      <c r="K195" s="138" t="s">
        <v>1487</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3697</v>
      </c>
    </row>
    <row r="196" spans="2:65" s="13" customFormat="1">
      <c r="B196" s="176"/>
      <c r="D196" s="149" t="s">
        <v>1489</v>
      </c>
      <c r="E196" s="177" t="s">
        <v>1</v>
      </c>
      <c r="F196" s="178" t="s">
        <v>3693</v>
      </c>
      <c r="H196" s="179">
        <v>1547.7</v>
      </c>
      <c r="I196" s="180"/>
      <c r="L196" s="176"/>
      <c r="M196" s="181"/>
      <c r="T196" s="182"/>
      <c r="AT196" s="177" t="s">
        <v>1489</v>
      </c>
      <c r="AU196" s="177" t="s">
        <v>90</v>
      </c>
      <c r="AV196" s="13" t="s">
        <v>90</v>
      </c>
      <c r="AW196" s="13" t="s">
        <v>36</v>
      </c>
      <c r="AX196" s="13" t="s">
        <v>88</v>
      </c>
      <c r="AY196" s="177" t="s">
        <v>299</v>
      </c>
    </row>
    <row r="197" spans="2:65" s="12" customFormat="1">
      <c r="B197" s="170"/>
      <c r="D197" s="149" t="s">
        <v>1489</v>
      </c>
      <c r="E197" s="171" t="s">
        <v>1</v>
      </c>
      <c r="F197" s="172" t="s">
        <v>3684</v>
      </c>
      <c r="H197" s="171" t="s">
        <v>1</v>
      </c>
      <c r="I197" s="173"/>
      <c r="L197" s="170"/>
      <c r="M197" s="174"/>
      <c r="T197" s="175"/>
      <c r="AT197" s="171" t="s">
        <v>1489</v>
      </c>
      <c r="AU197" s="171" t="s">
        <v>90</v>
      </c>
      <c r="AV197" s="12" t="s">
        <v>88</v>
      </c>
      <c r="AW197" s="12" t="s">
        <v>36</v>
      </c>
      <c r="AX197" s="12" t="s">
        <v>81</v>
      </c>
      <c r="AY197" s="171" t="s">
        <v>299</v>
      </c>
    </row>
    <row r="198" spans="2:65" s="13" customFormat="1">
      <c r="B198" s="176"/>
      <c r="D198" s="149" t="s">
        <v>1489</v>
      </c>
      <c r="F198" s="178" t="s">
        <v>5262</v>
      </c>
      <c r="H198" s="179">
        <v>773.85</v>
      </c>
      <c r="I198" s="180"/>
      <c r="L198" s="176"/>
      <c r="M198" s="181"/>
      <c r="T198" s="182"/>
      <c r="AT198" s="177" t="s">
        <v>1489</v>
      </c>
      <c r="AU198" s="177" t="s">
        <v>90</v>
      </c>
      <c r="AV198" s="13" t="s">
        <v>90</v>
      </c>
      <c r="AW198" s="13" t="s">
        <v>4</v>
      </c>
      <c r="AX198" s="13" t="s">
        <v>88</v>
      </c>
      <c r="AY198" s="177" t="s">
        <v>299</v>
      </c>
    </row>
    <row r="199" spans="2:65" s="1" customFormat="1" ht="37.950000000000003" customHeight="1">
      <c r="B199" s="32"/>
      <c r="C199" s="136" t="s">
        <v>408</v>
      </c>
      <c r="D199" s="136" t="s">
        <v>302</v>
      </c>
      <c r="E199" s="137" t="s">
        <v>2068</v>
      </c>
      <c r="F199" s="138" t="s">
        <v>2069</v>
      </c>
      <c r="G199" s="139" t="s">
        <v>1520</v>
      </c>
      <c r="H199" s="140">
        <v>66.33</v>
      </c>
      <c r="I199" s="141"/>
      <c r="J199" s="142">
        <f>ROUND(I199*H199,2)</f>
        <v>0</v>
      </c>
      <c r="K199" s="138" t="s">
        <v>1487</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3699</v>
      </c>
    </row>
    <row r="200" spans="2:65" s="13" customFormat="1">
      <c r="B200" s="176"/>
      <c r="D200" s="149" t="s">
        <v>1489</v>
      </c>
      <c r="E200" s="177" t="s">
        <v>1</v>
      </c>
      <c r="F200" s="178" t="s">
        <v>3621</v>
      </c>
      <c r="H200" s="179">
        <v>221.1</v>
      </c>
      <c r="I200" s="180"/>
      <c r="L200" s="176"/>
      <c r="M200" s="181"/>
      <c r="T200" s="182"/>
      <c r="AT200" s="177" t="s">
        <v>1489</v>
      </c>
      <c r="AU200" s="177" t="s">
        <v>90</v>
      </c>
      <c r="AV200" s="13" t="s">
        <v>90</v>
      </c>
      <c r="AW200" s="13" t="s">
        <v>36</v>
      </c>
      <c r="AX200" s="13" t="s">
        <v>88</v>
      </c>
      <c r="AY200" s="177" t="s">
        <v>299</v>
      </c>
    </row>
    <row r="201" spans="2:65" s="12" customFormat="1">
      <c r="B201" s="170"/>
      <c r="D201" s="149" t="s">
        <v>1489</v>
      </c>
      <c r="E201" s="171" t="s">
        <v>1</v>
      </c>
      <c r="F201" s="172" t="s">
        <v>3684</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F202" s="178" t="s">
        <v>5263</v>
      </c>
      <c r="H202" s="179">
        <v>66.33</v>
      </c>
      <c r="I202" s="180"/>
      <c r="L202" s="176"/>
      <c r="M202" s="181"/>
      <c r="T202" s="182"/>
      <c r="AT202" s="177" t="s">
        <v>1489</v>
      </c>
      <c r="AU202" s="177" t="s">
        <v>90</v>
      </c>
      <c r="AV202" s="13" t="s">
        <v>90</v>
      </c>
      <c r="AW202" s="13" t="s">
        <v>4</v>
      </c>
      <c r="AX202" s="13" t="s">
        <v>88</v>
      </c>
      <c r="AY202" s="177" t="s">
        <v>299</v>
      </c>
    </row>
    <row r="203" spans="2:65" s="1" customFormat="1" ht="37.950000000000003" customHeight="1">
      <c r="B203" s="32"/>
      <c r="C203" s="136" t="s">
        <v>413</v>
      </c>
      <c r="D203" s="136" t="s">
        <v>302</v>
      </c>
      <c r="E203" s="137" t="s">
        <v>2072</v>
      </c>
      <c r="F203" s="138" t="s">
        <v>2073</v>
      </c>
      <c r="G203" s="139" t="s">
        <v>1520</v>
      </c>
      <c r="H203" s="140">
        <v>464.31</v>
      </c>
      <c r="I203" s="141"/>
      <c r="J203" s="142">
        <f>ROUND(I203*H203,2)</f>
        <v>0</v>
      </c>
      <c r="K203" s="138" t="s">
        <v>1487</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3701</v>
      </c>
    </row>
    <row r="204" spans="2:65" s="13" customFormat="1">
      <c r="B204" s="176"/>
      <c r="D204" s="149" t="s">
        <v>1489</v>
      </c>
      <c r="E204" s="177" t="s">
        <v>1</v>
      </c>
      <c r="F204" s="178" t="s">
        <v>3693</v>
      </c>
      <c r="H204" s="179">
        <v>1547.7</v>
      </c>
      <c r="I204" s="180"/>
      <c r="L204" s="176"/>
      <c r="M204" s="181"/>
      <c r="T204" s="182"/>
      <c r="AT204" s="177" t="s">
        <v>1489</v>
      </c>
      <c r="AU204" s="177" t="s">
        <v>90</v>
      </c>
      <c r="AV204" s="13" t="s">
        <v>90</v>
      </c>
      <c r="AW204" s="13" t="s">
        <v>36</v>
      </c>
      <c r="AX204" s="13" t="s">
        <v>88</v>
      </c>
      <c r="AY204" s="177" t="s">
        <v>299</v>
      </c>
    </row>
    <row r="205" spans="2:65" s="12" customFormat="1">
      <c r="B205" s="170"/>
      <c r="D205" s="149" t="s">
        <v>1489</v>
      </c>
      <c r="E205" s="171" t="s">
        <v>1</v>
      </c>
      <c r="F205" s="172" t="s">
        <v>3684</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F206" s="178" t="s">
        <v>5264</v>
      </c>
      <c r="H206" s="179">
        <v>464.31</v>
      </c>
      <c r="I206" s="180"/>
      <c r="L206" s="176"/>
      <c r="M206" s="181"/>
      <c r="T206" s="182"/>
      <c r="AT206" s="177" t="s">
        <v>1489</v>
      </c>
      <c r="AU206" s="177" t="s">
        <v>90</v>
      </c>
      <c r="AV206" s="13" t="s">
        <v>90</v>
      </c>
      <c r="AW206" s="13" t="s">
        <v>4</v>
      </c>
      <c r="AX206" s="13" t="s">
        <v>88</v>
      </c>
      <c r="AY206" s="177" t="s">
        <v>299</v>
      </c>
    </row>
    <row r="207" spans="2:65" s="1" customFormat="1" ht="24.15" customHeight="1">
      <c r="B207" s="32"/>
      <c r="C207" s="136" t="s">
        <v>418</v>
      </c>
      <c r="D207" s="136" t="s">
        <v>302</v>
      </c>
      <c r="E207" s="137" t="s">
        <v>3851</v>
      </c>
      <c r="F207" s="138" t="s">
        <v>3852</v>
      </c>
      <c r="G207" s="139" t="s">
        <v>1520</v>
      </c>
      <c r="H207" s="140">
        <v>63.070999999999998</v>
      </c>
      <c r="I207" s="141"/>
      <c r="J207" s="142">
        <f>ROUND(I207*H207,2)</f>
        <v>0</v>
      </c>
      <c r="K207" s="138" t="s">
        <v>1487</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3703</v>
      </c>
    </row>
    <row r="208" spans="2:65" s="13" customFormat="1">
      <c r="B208" s="176"/>
      <c r="D208" s="149" t="s">
        <v>1489</v>
      </c>
      <c r="E208" s="177" t="s">
        <v>1</v>
      </c>
      <c r="F208" s="178" t="s">
        <v>3619</v>
      </c>
      <c r="H208" s="179">
        <v>315.35500000000002</v>
      </c>
      <c r="I208" s="180"/>
      <c r="L208" s="176"/>
      <c r="M208" s="181"/>
      <c r="T208" s="182"/>
      <c r="AT208" s="177" t="s">
        <v>1489</v>
      </c>
      <c r="AU208" s="177" t="s">
        <v>90</v>
      </c>
      <c r="AV208" s="13" t="s">
        <v>90</v>
      </c>
      <c r="AW208" s="13" t="s">
        <v>36</v>
      </c>
      <c r="AX208" s="13" t="s">
        <v>88</v>
      </c>
      <c r="AY208" s="177" t="s">
        <v>299</v>
      </c>
    </row>
    <row r="209" spans="2:65" s="12" customFormat="1">
      <c r="B209" s="170"/>
      <c r="D209" s="149" t="s">
        <v>1489</v>
      </c>
      <c r="E209" s="171" t="s">
        <v>1</v>
      </c>
      <c r="F209" s="172" t="s">
        <v>3684</v>
      </c>
      <c r="H209" s="171" t="s">
        <v>1</v>
      </c>
      <c r="I209" s="173"/>
      <c r="L209" s="170"/>
      <c r="M209" s="174"/>
      <c r="T209" s="175"/>
      <c r="AT209" s="171" t="s">
        <v>1489</v>
      </c>
      <c r="AU209" s="171" t="s">
        <v>90</v>
      </c>
      <c r="AV209" s="12" t="s">
        <v>88</v>
      </c>
      <c r="AW209" s="12" t="s">
        <v>36</v>
      </c>
      <c r="AX209" s="12" t="s">
        <v>81</v>
      </c>
      <c r="AY209" s="171" t="s">
        <v>299</v>
      </c>
    </row>
    <row r="210" spans="2:65" s="13" customFormat="1">
      <c r="B210" s="176"/>
      <c r="D210" s="149" t="s">
        <v>1489</v>
      </c>
      <c r="F210" s="178" t="s">
        <v>5256</v>
      </c>
      <c r="H210" s="179">
        <v>63.070999999999998</v>
      </c>
      <c r="I210" s="180"/>
      <c r="L210" s="176"/>
      <c r="M210" s="181"/>
      <c r="T210" s="182"/>
      <c r="AT210" s="177" t="s">
        <v>1489</v>
      </c>
      <c r="AU210" s="177" t="s">
        <v>90</v>
      </c>
      <c r="AV210" s="13" t="s">
        <v>90</v>
      </c>
      <c r="AW210" s="13" t="s">
        <v>4</v>
      </c>
      <c r="AX210" s="13" t="s">
        <v>88</v>
      </c>
      <c r="AY210" s="177" t="s">
        <v>299</v>
      </c>
    </row>
    <row r="211" spans="2:65" s="1" customFormat="1" ht="24.15" customHeight="1">
      <c r="B211" s="32"/>
      <c r="C211" s="136" t="s">
        <v>423</v>
      </c>
      <c r="D211" s="136" t="s">
        <v>302</v>
      </c>
      <c r="E211" s="137" t="s">
        <v>1630</v>
      </c>
      <c r="F211" s="138" t="s">
        <v>1631</v>
      </c>
      <c r="G211" s="139" t="s">
        <v>1520</v>
      </c>
      <c r="H211" s="140">
        <v>157.678</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3704</v>
      </c>
    </row>
    <row r="212" spans="2:65" s="13" customFormat="1">
      <c r="B212" s="176"/>
      <c r="D212" s="149" t="s">
        <v>1489</v>
      </c>
      <c r="E212" s="177" t="s">
        <v>1</v>
      </c>
      <c r="F212" s="178" t="s">
        <v>3619</v>
      </c>
      <c r="H212" s="179">
        <v>315.35500000000002</v>
      </c>
      <c r="I212" s="180"/>
      <c r="L212" s="176"/>
      <c r="M212" s="181"/>
      <c r="T212" s="182"/>
      <c r="AT212" s="177" t="s">
        <v>1489</v>
      </c>
      <c r="AU212" s="177" t="s">
        <v>90</v>
      </c>
      <c r="AV212" s="13" t="s">
        <v>90</v>
      </c>
      <c r="AW212" s="13" t="s">
        <v>36</v>
      </c>
      <c r="AX212" s="13" t="s">
        <v>88</v>
      </c>
      <c r="AY212" s="177" t="s">
        <v>299</v>
      </c>
    </row>
    <row r="213" spans="2:65" s="12" customFormat="1">
      <c r="B213" s="170"/>
      <c r="D213" s="149" t="s">
        <v>1489</v>
      </c>
      <c r="E213" s="171" t="s">
        <v>1</v>
      </c>
      <c r="F213" s="172" t="s">
        <v>3684</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F214" s="178" t="s">
        <v>5257</v>
      </c>
      <c r="H214" s="179">
        <v>157.678</v>
      </c>
      <c r="I214" s="180"/>
      <c r="L214" s="176"/>
      <c r="M214" s="181"/>
      <c r="T214" s="182"/>
      <c r="AT214" s="177" t="s">
        <v>1489</v>
      </c>
      <c r="AU214" s="177" t="s">
        <v>90</v>
      </c>
      <c r="AV214" s="13" t="s">
        <v>90</v>
      </c>
      <c r="AW214" s="13" t="s">
        <v>4</v>
      </c>
      <c r="AX214" s="13" t="s">
        <v>88</v>
      </c>
      <c r="AY214" s="177" t="s">
        <v>299</v>
      </c>
    </row>
    <row r="215" spans="2:65" s="1" customFormat="1" ht="24.15" customHeight="1">
      <c r="B215" s="32"/>
      <c r="C215" s="136" t="s">
        <v>428</v>
      </c>
      <c r="D215" s="136" t="s">
        <v>302</v>
      </c>
      <c r="E215" s="137" t="s">
        <v>3855</v>
      </c>
      <c r="F215" s="138" t="s">
        <v>3856</v>
      </c>
      <c r="G215" s="139" t="s">
        <v>1520</v>
      </c>
      <c r="H215" s="140">
        <v>94.606999999999999</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3705</v>
      </c>
    </row>
    <row r="216" spans="2:65" s="13" customFormat="1">
      <c r="B216" s="176"/>
      <c r="D216" s="149" t="s">
        <v>1489</v>
      </c>
      <c r="E216" s="177" t="s">
        <v>1</v>
      </c>
      <c r="F216" s="178" t="s">
        <v>3619</v>
      </c>
      <c r="H216" s="179">
        <v>315.35500000000002</v>
      </c>
      <c r="I216" s="180"/>
      <c r="L216" s="176"/>
      <c r="M216" s="181"/>
      <c r="T216" s="182"/>
      <c r="AT216" s="177" t="s">
        <v>1489</v>
      </c>
      <c r="AU216" s="177" t="s">
        <v>90</v>
      </c>
      <c r="AV216" s="13" t="s">
        <v>90</v>
      </c>
      <c r="AW216" s="13" t="s">
        <v>36</v>
      </c>
      <c r="AX216" s="13" t="s">
        <v>88</v>
      </c>
      <c r="AY216" s="177" t="s">
        <v>299</v>
      </c>
    </row>
    <row r="217" spans="2:65" s="12" customFormat="1">
      <c r="B217" s="170"/>
      <c r="D217" s="149" t="s">
        <v>1489</v>
      </c>
      <c r="E217" s="171" t="s">
        <v>1</v>
      </c>
      <c r="F217" s="172" t="s">
        <v>3684</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F218" s="178" t="s">
        <v>5258</v>
      </c>
      <c r="H218" s="179">
        <v>94.606999999999999</v>
      </c>
      <c r="I218" s="180"/>
      <c r="L218" s="176"/>
      <c r="M218" s="181"/>
      <c r="T218" s="182"/>
      <c r="AT218" s="177" t="s">
        <v>1489</v>
      </c>
      <c r="AU218" s="177" t="s">
        <v>90</v>
      </c>
      <c r="AV218" s="13" t="s">
        <v>90</v>
      </c>
      <c r="AW218" s="13" t="s">
        <v>4</v>
      </c>
      <c r="AX218" s="13" t="s">
        <v>88</v>
      </c>
      <c r="AY218" s="177" t="s">
        <v>299</v>
      </c>
    </row>
    <row r="219" spans="2:65" s="1" customFormat="1" ht="33" customHeight="1">
      <c r="B219" s="32"/>
      <c r="C219" s="136" t="s">
        <v>433</v>
      </c>
      <c r="D219" s="136" t="s">
        <v>302</v>
      </c>
      <c r="E219" s="137" t="s">
        <v>1634</v>
      </c>
      <c r="F219" s="138" t="s">
        <v>1635</v>
      </c>
      <c r="G219" s="139" t="s">
        <v>1636</v>
      </c>
      <c r="H219" s="140">
        <v>397.98</v>
      </c>
      <c r="I219" s="141"/>
      <c r="J219" s="142">
        <f>ROUND(I219*H219,2)</f>
        <v>0</v>
      </c>
      <c r="K219" s="138" t="s">
        <v>1487</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3706</v>
      </c>
    </row>
    <row r="220" spans="2:65" s="13" customFormat="1">
      <c r="B220" s="176"/>
      <c r="D220" s="149" t="s">
        <v>1489</v>
      </c>
      <c r="E220" s="177" t="s">
        <v>1</v>
      </c>
      <c r="F220" s="178" t="s">
        <v>3621</v>
      </c>
      <c r="H220" s="179">
        <v>221.1</v>
      </c>
      <c r="I220" s="180"/>
      <c r="L220" s="176"/>
      <c r="M220" s="181"/>
      <c r="T220" s="182"/>
      <c r="AT220" s="177" t="s">
        <v>1489</v>
      </c>
      <c r="AU220" s="177" t="s">
        <v>90</v>
      </c>
      <c r="AV220" s="13" t="s">
        <v>90</v>
      </c>
      <c r="AW220" s="13" t="s">
        <v>36</v>
      </c>
      <c r="AX220" s="13" t="s">
        <v>88</v>
      </c>
      <c r="AY220" s="177" t="s">
        <v>299</v>
      </c>
    </row>
    <row r="221" spans="2:65" s="13" customFormat="1">
      <c r="B221" s="176"/>
      <c r="D221" s="149" t="s">
        <v>1489</v>
      </c>
      <c r="F221" s="178" t="s">
        <v>5265</v>
      </c>
      <c r="H221" s="179">
        <v>397.98</v>
      </c>
      <c r="I221" s="180"/>
      <c r="L221" s="176"/>
      <c r="M221" s="181"/>
      <c r="T221" s="182"/>
      <c r="AT221" s="177" t="s">
        <v>1489</v>
      </c>
      <c r="AU221" s="177" t="s">
        <v>90</v>
      </c>
      <c r="AV221" s="13" t="s">
        <v>90</v>
      </c>
      <c r="AW221" s="13" t="s">
        <v>4</v>
      </c>
      <c r="AX221" s="13" t="s">
        <v>88</v>
      </c>
      <c r="AY221" s="177" t="s">
        <v>299</v>
      </c>
    </row>
    <row r="222" spans="2:65" s="1" customFormat="1" ht="16.5" customHeight="1">
      <c r="B222" s="32"/>
      <c r="C222" s="136" t="s">
        <v>438</v>
      </c>
      <c r="D222" s="136" t="s">
        <v>302</v>
      </c>
      <c r="E222" s="137" t="s">
        <v>1639</v>
      </c>
      <c r="F222" s="138" t="s">
        <v>1640</v>
      </c>
      <c r="G222" s="139" t="s">
        <v>1520</v>
      </c>
      <c r="H222" s="140">
        <v>536.45500000000004</v>
      </c>
      <c r="I222" s="141"/>
      <c r="J222" s="142">
        <f>ROUND(I222*H222,2)</f>
        <v>0</v>
      </c>
      <c r="K222" s="138" t="s">
        <v>1487</v>
      </c>
      <c r="L222" s="32"/>
      <c r="M222" s="143" t="s">
        <v>1</v>
      </c>
      <c r="N222" s="144" t="s">
        <v>46</v>
      </c>
      <c r="P222" s="145">
        <f>O222*H222</f>
        <v>0</v>
      </c>
      <c r="Q222" s="145">
        <v>0</v>
      </c>
      <c r="R222" s="145">
        <f>Q222*H222</f>
        <v>0</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3708</v>
      </c>
    </row>
    <row r="223" spans="2:65" s="13" customFormat="1">
      <c r="B223" s="176"/>
      <c r="D223" s="149" t="s">
        <v>1489</v>
      </c>
      <c r="E223" s="177" t="s">
        <v>3619</v>
      </c>
      <c r="F223" s="178" t="s">
        <v>3709</v>
      </c>
      <c r="H223" s="179">
        <v>315.35500000000002</v>
      </c>
      <c r="I223" s="180"/>
      <c r="L223" s="176"/>
      <c r="M223" s="181"/>
      <c r="T223" s="182"/>
      <c r="AT223" s="177" t="s">
        <v>1489</v>
      </c>
      <c r="AU223" s="177" t="s">
        <v>90</v>
      </c>
      <c r="AV223" s="13" t="s">
        <v>90</v>
      </c>
      <c r="AW223" s="13" t="s">
        <v>36</v>
      </c>
      <c r="AX223" s="13" t="s">
        <v>81</v>
      </c>
      <c r="AY223" s="177" t="s">
        <v>299</v>
      </c>
    </row>
    <row r="224" spans="2:65" s="13" customFormat="1" ht="20.399999999999999">
      <c r="B224" s="176"/>
      <c r="D224" s="149" t="s">
        <v>1489</v>
      </c>
      <c r="E224" s="177" t="s">
        <v>3621</v>
      </c>
      <c r="F224" s="178" t="s">
        <v>3710</v>
      </c>
      <c r="H224" s="179">
        <v>221.1</v>
      </c>
      <c r="I224" s="180"/>
      <c r="L224" s="176"/>
      <c r="M224" s="181"/>
      <c r="T224" s="182"/>
      <c r="AT224" s="177" t="s">
        <v>1489</v>
      </c>
      <c r="AU224" s="177" t="s">
        <v>90</v>
      </c>
      <c r="AV224" s="13" t="s">
        <v>90</v>
      </c>
      <c r="AW224" s="13" t="s">
        <v>36</v>
      </c>
      <c r="AX224" s="13" t="s">
        <v>81</v>
      </c>
      <c r="AY224" s="177" t="s">
        <v>299</v>
      </c>
    </row>
    <row r="225" spans="2:65" s="14" customFormat="1">
      <c r="B225" s="183"/>
      <c r="D225" s="149" t="s">
        <v>1489</v>
      </c>
      <c r="E225" s="184" t="s">
        <v>1</v>
      </c>
      <c r="F225" s="185" t="s">
        <v>1496</v>
      </c>
      <c r="H225" s="186">
        <v>536.45500000000004</v>
      </c>
      <c r="I225" s="187"/>
      <c r="L225" s="183"/>
      <c r="M225" s="188"/>
      <c r="T225" s="189"/>
      <c r="AT225" s="184" t="s">
        <v>1489</v>
      </c>
      <c r="AU225" s="184" t="s">
        <v>90</v>
      </c>
      <c r="AV225" s="14" t="s">
        <v>318</v>
      </c>
      <c r="AW225" s="14" t="s">
        <v>36</v>
      </c>
      <c r="AX225" s="14" t="s">
        <v>88</v>
      </c>
      <c r="AY225" s="184" t="s">
        <v>299</v>
      </c>
    </row>
    <row r="226" spans="2:65" s="1" customFormat="1" ht="24.15" customHeight="1">
      <c r="B226" s="32"/>
      <c r="C226" s="136" t="s">
        <v>444</v>
      </c>
      <c r="D226" s="136" t="s">
        <v>302</v>
      </c>
      <c r="E226" s="137" t="s">
        <v>1643</v>
      </c>
      <c r="F226" s="138" t="s">
        <v>1644</v>
      </c>
      <c r="G226" s="139" t="s">
        <v>1520</v>
      </c>
      <c r="H226" s="140">
        <v>187.32900000000001</v>
      </c>
      <c r="I226" s="141"/>
      <c r="J226" s="142">
        <f>ROUND(I226*H226,2)</f>
        <v>0</v>
      </c>
      <c r="K226" s="138" t="s">
        <v>1487</v>
      </c>
      <c r="L226" s="32"/>
      <c r="M226" s="143" t="s">
        <v>1</v>
      </c>
      <c r="N226" s="144" t="s">
        <v>46</v>
      </c>
      <c r="P226" s="145">
        <f>O226*H226</f>
        <v>0</v>
      </c>
      <c r="Q226" s="145">
        <v>0</v>
      </c>
      <c r="R226" s="145">
        <f>Q226*H226</f>
        <v>0</v>
      </c>
      <c r="S226" s="145">
        <v>0</v>
      </c>
      <c r="T226" s="146">
        <f>S226*H226</f>
        <v>0</v>
      </c>
      <c r="AR226" s="147" t="s">
        <v>318</v>
      </c>
      <c r="AT226" s="147" t="s">
        <v>302</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3711</v>
      </c>
    </row>
    <row r="227" spans="2:65" s="13" customFormat="1">
      <c r="B227" s="176"/>
      <c r="D227" s="149" t="s">
        <v>1489</v>
      </c>
      <c r="E227" s="177" t="s">
        <v>1</v>
      </c>
      <c r="F227" s="178" t="s">
        <v>3617</v>
      </c>
      <c r="H227" s="179">
        <v>317.154</v>
      </c>
      <c r="I227" s="180"/>
      <c r="L227" s="176"/>
      <c r="M227" s="181"/>
      <c r="T227" s="182"/>
      <c r="AT227" s="177" t="s">
        <v>1489</v>
      </c>
      <c r="AU227" s="177" t="s">
        <v>90</v>
      </c>
      <c r="AV227" s="13" t="s">
        <v>90</v>
      </c>
      <c r="AW227" s="13" t="s">
        <v>36</v>
      </c>
      <c r="AX227" s="13" t="s">
        <v>81</v>
      </c>
      <c r="AY227" s="177" t="s">
        <v>299</v>
      </c>
    </row>
    <row r="228" spans="2:65" s="13" customFormat="1">
      <c r="B228" s="176"/>
      <c r="D228" s="149" t="s">
        <v>1489</v>
      </c>
      <c r="E228" s="177" t="s">
        <v>1</v>
      </c>
      <c r="F228" s="178" t="s">
        <v>3712</v>
      </c>
      <c r="H228" s="179">
        <v>-35.372</v>
      </c>
      <c r="I228" s="180"/>
      <c r="L228" s="176"/>
      <c r="M228" s="181"/>
      <c r="T228" s="182"/>
      <c r="AT228" s="177" t="s">
        <v>1489</v>
      </c>
      <c r="AU228" s="177" t="s">
        <v>90</v>
      </c>
      <c r="AV228" s="13" t="s">
        <v>90</v>
      </c>
      <c r="AW228" s="13" t="s">
        <v>36</v>
      </c>
      <c r="AX228" s="13" t="s">
        <v>81</v>
      </c>
      <c r="AY228" s="177" t="s">
        <v>299</v>
      </c>
    </row>
    <row r="229" spans="2:65" s="13" customFormat="1">
      <c r="B229" s="176"/>
      <c r="D229" s="149" t="s">
        <v>1489</v>
      </c>
      <c r="E229" s="177" t="s">
        <v>1</v>
      </c>
      <c r="F229" s="178" t="s">
        <v>3713</v>
      </c>
      <c r="H229" s="179">
        <v>-92.653999999999996</v>
      </c>
      <c r="I229" s="180"/>
      <c r="L229" s="176"/>
      <c r="M229" s="181"/>
      <c r="T229" s="182"/>
      <c r="AT229" s="177" t="s">
        <v>1489</v>
      </c>
      <c r="AU229" s="177" t="s">
        <v>90</v>
      </c>
      <c r="AV229" s="13" t="s">
        <v>90</v>
      </c>
      <c r="AW229" s="13" t="s">
        <v>36</v>
      </c>
      <c r="AX229" s="13" t="s">
        <v>81</v>
      </c>
      <c r="AY229" s="177" t="s">
        <v>299</v>
      </c>
    </row>
    <row r="230" spans="2:65" s="13" customFormat="1">
      <c r="B230" s="176"/>
      <c r="D230" s="149" t="s">
        <v>1489</v>
      </c>
      <c r="E230" s="177" t="s">
        <v>1</v>
      </c>
      <c r="F230" s="178" t="s">
        <v>3632</v>
      </c>
      <c r="H230" s="179">
        <v>-1.7989999999999999</v>
      </c>
      <c r="I230" s="180"/>
      <c r="L230" s="176"/>
      <c r="M230" s="181"/>
      <c r="T230" s="182"/>
      <c r="AT230" s="177" t="s">
        <v>1489</v>
      </c>
      <c r="AU230" s="177" t="s">
        <v>90</v>
      </c>
      <c r="AV230" s="13" t="s">
        <v>90</v>
      </c>
      <c r="AW230" s="13" t="s">
        <v>36</v>
      </c>
      <c r="AX230" s="13" t="s">
        <v>81</v>
      </c>
      <c r="AY230" s="177" t="s">
        <v>299</v>
      </c>
    </row>
    <row r="231" spans="2:65" s="14" customFormat="1">
      <c r="B231" s="183"/>
      <c r="D231" s="149" t="s">
        <v>1489</v>
      </c>
      <c r="E231" s="184" t="s">
        <v>3627</v>
      </c>
      <c r="F231" s="185" t="s">
        <v>1496</v>
      </c>
      <c r="H231" s="186">
        <v>187.32900000000001</v>
      </c>
      <c r="I231" s="187"/>
      <c r="L231" s="183"/>
      <c r="M231" s="188"/>
      <c r="T231" s="189"/>
      <c r="AT231" s="184" t="s">
        <v>1489</v>
      </c>
      <c r="AU231" s="184" t="s">
        <v>90</v>
      </c>
      <c r="AV231" s="14" t="s">
        <v>318</v>
      </c>
      <c r="AW231" s="14" t="s">
        <v>36</v>
      </c>
      <c r="AX231" s="14" t="s">
        <v>88</v>
      </c>
      <c r="AY231" s="184" t="s">
        <v>299</v>
      </c>
    </row>
    <row r="232" spans="2:65" s="1" customFormat="1" ht="24.15" customHeight="1">
      <c r="B232" s="32"/>
      <c r="C232" s="158" t="s">
        <v>448</v>
      </c>
      <c r="D232" s="158" t="s">
        <v>340</v>
      </c>
      <c r="E232" s="159" t="s">
        <v>1665</v>
      </c>
      <c r="F232" s="160" t="s">
        <v>3714</v>
      </c>
      <c r="G232" s="161" t="s">
        <v>1520</v>
      </c>
      <c r="H232" s="162">
        <v>91.275000000000006</v>
      </c>
      <c r="I232" s="163"/>
      <c r="J232" s="164">
        <f>ROUND(I232*H232,2)</f>
        <v>0</v>
      </c>
      <c r="K232" s="160" t="s">
        <v>1</v>
      </c>
      <c r="L232" s="165"/>
      <c r="M232" s="166" t="s">
        <v>1</v>
      </c>
      <c r="N232" s="167" t="s">
        <v>46</v>
      </c>
      <c r="P232" s="145">
        <f>O232*H232</f>
        <v>0</v>
      </c>
      <c r="Q232" s="145">
        <v>0</v>
      </c>
      <c r="R232" s="145">
        <f>Q232*H232</f>
        <v>0</v>
      </c>
      <c r="S232" s="145">
        <v>0</v>
      </c>
      <c r="T232" s="146">
        <f>S232*H232</f>
        <v>0</v>
      </c>
      <c r="AR232" s="147" t="s">
        <v>337</v>
      </c>
      <c r="AT232" s="147" t="s">
        <v>340</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3715</v>
      </c>
    </row>
    <row r="233" spans="2:65" s="12" customFormat="1">
      <c r="B233" s="170"/>
      <c r="D233" s="149" t="s">
        <v>1489</v>
      </c>
      <c r="E233" s="171" t="s">
        <v>1</v>
      </c>
      <c r="F233" s="172" t="s">
        <v>3716</v>
      </c>
      <c r="H233" s="171" t="s">
        <v>1</v>
      </c>
      <c r="I233" s="173"/>
      <c r="L233" s="170"/>
      <c r="M233" s="174"/>
      <c r="T233" s="175"/>
      <c r="AT233" s="171" t="s">
        <v>1489</v>
      </c>
      <c r="AU233" s="171" t="s">
        <v>90</v>
      </c>
      <c r="AV233" s="12" t="s">
        <v>88</v>
      </c>
      <c r="AW233" s="12" t="s">
        <v>36</v>
      </c>
      <c r="AX233" s="12" t="s">
        <v>81</v>
      </c>
      <c r="AY233" s="171" t="s">
        <v>299</v>
      </c>
    </row>
    <row r="234" spans="2:65" s="13" customFormat="1">
      <c r="B234" s="176"/>
      <c r="D234" s="149" t="s">
        <v>1489</v>
      </c>
      <c r="E234" s="177" t="s">
        <v>1</v>
      </c>
      <c r="F234" s="178" t="s">
        <v>5266</v>
      </c>
      <c r="H234" s="179">
        <v>155.21100000000001</v>
      </c>
      <c r="I234" s="180"/>
      <c r="L234" s="176"/>
      <c r="M234" s="181"/>
      <c r="T234" s="182"/>
      <c r="AT234" s="177" t="s">
        <v>1489</v>
      </c>
      <c r="AU234" s="177" t="s">
        <v>90</v>
      </c>
      <c r="AV234" s="13" t="s">
        <v>90</v>
      </c>
      <c r="AW234" s="13" t="s">
        <v>36</v>
      </c>
      <c r="AX234" s="13" t="s">
        <v>81</v>
      </c>
      <c r="AY234" s="177" t="s">
        <v>299</v>
      </c>
    </row>
    <row r="235" spans="2:65" s="13" customFormat="1">
      <c r="B235" s="176"/>
      <c r="D235" s="149" t="s">
        <v>1489</v>
      </c>
      <c r="E235" s="177" t="s">
        <v>1</v>
      </c>
      <c r="F235" s="178" t="s">
        <v>5267</v>
      </c>
      <c r="H235" s="179">
        <v>-25.707000000000001</v>
      </c>
      <c r="I235" s="180"/>
      <c r="L235" s="176"/>
      <c r="M235" s="181"/>
      <c r="T235" s="182"/>
      <c r="AT235" s="177" t="s">
        <v>1489</v>
      </c>
      <c r="AU235" s="177" t="s">
        <v>90</v>
      </c>
      <c r="AV235" s="13" t="s">
        <v>90</v>
      </c>
      <c r="AW235" s="13" t="s">
        <v>36</v>
      </c>
      <c r="AX235" s="13" t="s">
        <v>81</v>
      </c>
      <c r="AY235" s="177" t="s">
        <v>299</v>
      </c>
    </row>
    <row r="236" spans="2:65" s="13" customFormat="1">
      <c r="B236" s="176"/>
      <c r="D236" s="149" t="s">
        <v>1489</v>
      </c>
      <c r="E236" s="177" t="s">
        <v>1</v>
      </c>
      <c r="F236" s="178" t="s">
        <v>5268</v>
      </c>
      <c r="H236" s="179">
        <v>-38.228999999999999</v>
      </c>
      <c r="I236" s="180"/>
      <c r="L236" s="176"/>
      <c r="M236" s="181"/>
      <c r="T236" s="182"/>
      <c r="AT236" s="177" t="s">
        <v>1489</v>
      </c>
      <c r="AU236" s="177" t="s">
        <v>90</v>
      </c>
      <c r="AV236" s="13" t="s">
        <v>90</v>
      </c>
      <c r="AW236" s="13" t="s">
        <v>36</v>
      </c>
      <c r="AX236" s="13" t="s">
        <v>81</v>
      </c>
      <c r="AY236" s="177" t="s">
        <v>299</v>
      </c>
    </row>
    <row r="237" spans="2:65" s="14" customFormat="1">
      <c r="B237" s="183"/>
      <c r="D237" s="149" t="s">
        <v>1489</v>
      </c>
      <c r="E237" s="184" t="s">
        <v>3629</v>
      </c>
      <c r="F237" s="185" t="s">
        <v>1496</v>
      </c>
      <c r="H237" s="186">
        <v>91.275000000000006</v>
      </c>
      <c r="I237" s="187"/>
      <c r="L237" s="183"/>
      <c r="M237" s="188"/>
      <c r="T237" s="189"/>
      <c r="AT237" s="184" t="s">
        <v>1489</v>
      </c>
      <c r="AU237" s="184" t="s">
        <v>90</v>
      </c>
      <c r="AV237" s="14" t="s">
        <v>318</v>
      </c>
      <c r="AW237" s="14" t="s">
        <v>36</v>
      </c>
      <c r="AX237" s="14" t="s">
        <v>88</v>
      </c>
      <c r="AY237" s="184" t="s">
        <v>299</v>
      </c>
    </row>
    <row r="238" spans="2:65" s="1" customFormat="1" ht="24.15" customHeight="1">
      <c r="B238" s="32"/>
      <c r="C238" s="136" t="s">
        <v>452</v>
      </c>
      <c r="D238" s="136" t="s">
        <v>302</v>
      </c>
      <c r="E238" s="137" t="s">
        <v>1670</v>
      </c>
      <c r="F238" s="138" t="s">
        <v>1671</v>
      </c>
      <c r="G238" s="139" t="s">
        <v>1520</v>
      </c>
      <c r="H238" s="140">
        <v>92.653999999999996</v>
      </c>
      <c r="I238" s="141"/>
      <c r="J238" s="142">
        <f>ROUND(I238*H238,2)</f>
        <v>0</v>
      </c>
      <c r="K238" s="138" t="s">
        <v>1487</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3719</v>
      </c>
    </row>
    <row r="239" spans="2:65" s="13" customFormat="1">
      <c r="B239" s="176"/>
      <c r="D239" s="149" t="s">
        <v>1489</v>
      </c>
      <c r="E239" s="177" t="s">
        <v>1</v>
      </c>
      <c r="F239" s="178" t="s">
        <v>5269</v>
      </c>
      <c r="H239" s="179">
        <v>37.642000000000003</v>
      </c>
      <c r="I239" s="180"/>
      <c r="L239" s="176"/>
      <c r="M239" s="181"/>
      <c r="T239" s="182"/>
      <c r="AT239" s="177" t="s">
        <v>1489</v>
      </c>
      <c r="AU239" s="177" t="s">
        <v>90</v>
      </c>
      <c r="AV239" s="13" t="s">
        <v>90</v>
      </c>
      <c r="AW239" s="13" t="s">
        <v>36</v>
      </c>
      <c r="AX239" s="13" t="s">
        <v>81</v>
      </c>
      <c r="AY239" s="177" t="s">
        <v>299</v>
      </c>
    </row>
    <row r="240" spans="2:65" s="13" customFormat="1">
      <c r="B240" s="176"/>
      <c r="D240" s="149" t="s">
        <v>1489</v>
      </c>
      <c r="E240" s="177" t="s">
        <v>1</v>
      </c>
      <c r="F240" s="178" t="s">
        <v>5270</v>
      </c>
      <c r="H240" s="179">
        <v>56.811</v>
      </c>
      <c r="I240" s="180"/>
      <c r="L240" s="176"/>
      <c r="M240" s="181"/>
      <c r="T240" s="182"/>
      <c r="AT240" s="177" t="s">
        <v>1489</v>
      </c>
      <c r="AU240" s="177" t="s">
        <v>90</v>
      </c>
      <c r="AV240" s="13" t="s">
        <v>90</v>
      </c>
      <c r="AW240" s="13" t="s">
        <v>36</v>
      </c>
      <c r="AX240" s="13" t="s">
        <v>81</v>
      </c>
      <c r="AY240" s="177" t="s">
        <v>299</v>
      </c>
    </row>
    <row r="241" spans="2:65" s="13" customFormat="1">
      <c r="B241" s="176"/>
      <c r="D241" s="149" t="s">
        <v>1489</v>
      </c>
      <c r="E241" s="177" t="s">
        <v>3632</v>
      </c>
      <c r="F241" s="178" t="s">
        <v>5271</v>
      </c>
      <c r="H241" s="179">
        <v>-1.7989999999999999</v>
      </c>
      <c r="I241" s="180"/>
      <c r="L241" s="176"/>
      <c r="M241" s="181"/>
      <c r="T241" s="182"/>
      <c r="AT241" s="177" t="s">
        <v>1489</v>
      </c>
      <c r="AU241" s="177" t="s">
        <v>90</v>
      </c>
      <c r="AV241" s="13" t="s">
        <v>90</v>
      </c>
      <c r="AW241" s="13" t="s">
        <v>36</v>
      </c>
      <c r="AX241" s="13" t="s">
        <v>81</v>
      </c>
      <c r="AY241" s="177" t="s">
        <v>299</v>
      </c>
    </row>
    <row r="242" spans="2:65" s="14" customFormat="1">
      <c r="B242" s="183"/>
      <c r="D242" s="149" t="s">
        <v>1489</v>
      </c>
      <c r="E242" s="184" t="s">
        <v>3625</v>
      </c>
      <c r="F242" s="185" t="s">
        <v>1496</v>
      </c>
      <c r="H242" s="186">
        <v>92.653999999999996</v>
      </c>
      <c r="I242" s="187"/>
      <c r="L242" s="183"/>
      <c r="M242" s="188"/>
      <c r="T242" s="189"/>
      <c r="AT242" s="184" t="s">
        <v>1489</v>
      </c>
      <c r="AU242" s="184" t="s">
        <v>90</v>
      </c>
      <c r="AV242" s="14" t="s">
        <v>318</v>
      </c>
      <c r="AW242" s="14" t="s">
        <v>36</v>
      </c>
      <c r="AX242" s="14" t="s">
        <v>88</v>
      </c>
      <c r="AY242" s="184" t="s">
        <v>299</v>
      </c>
    </row>
    <row r="243" spans="2:65" s="1" customFormat="1" ht="16.5" customHeight="1">
      <c r="B243" s="32"/>
      <c r="C243" s="158" t="s">
        <v>457</v>
      </c>
      <c r="D243" s="158" t="s">
        <v>340</v>
      </c>
      <c r="E243" s="159" t="s">
        <v>3722</v>
      </c>
      <c r="F243" s="160" t="s">
        <v>3723</v>
      </c>
      <c r="G243" s="161" t="s">
        <v>1636</v>
      </c>
      <c r="H243" s="162">
        <v>185.30799999999999</v>
      </c>
      <c r="I243" s="163"/>
      <c r="J243" s="164">
        <f>ROUND(I243*H243,2)</f>
        <v>0</v>
      </c>
      <c r="K243" s="160" t="s">
        <v>1487</v>
      </c>
      <c r="L243" s="165"/>
      <c r="M243" s="166" t="s">
        <v>1</v>
      </c>
      <c r="N243" s="167" t="s">
        <v>46</v>
      </c>
      <c r="P243" s="145">
        <f>O243*H243</f>
        <v>0</v>
      </c>
      <c r="Q243" s="145">
        <v>0</v>
      </c>
      <c r="R243" s="145">
        <f>Q243*H243</f>
        <v>0</v>
      </c>
      <c r="S243" s="145">
        <v>0</v>
      </c>
      <c r="T243" s="146">
        <f>S243*H243</f>
        <v>0</v>
      </c>
      <c r="AR243" s="147" t="s">
        <v>337</v>
      </c>
      <c r="AT243" s="147" t="s">
        <v>340</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3724</v>
      </c>
    </row>
    <row r="244" spans="2:65" s="13" customFormat="1">
      <c r="B244" s="176"/>
      <c r="D244" s="149" t="s">
        <v>1489</v>
      </c>
      <c r="F244" s="178" t="s">
        <v>5272</v>
      </c>
      <c r="H244" s="179">
        <v>185.30799999999999</v>
      </c>
      <c r="I244" s="180"/>
      <c r="L244" s="176"/>
      <c r="M244" s="181"/>
      <c r="T244" s="182"/>
      <c r="AT244" s="177" t="s">
        <v>1489</v>
      </c>
      <c r="AU244" s="177" t="s">
        <v>90</v>
      </c>
      <c r="AV244" s="13" t="s">
        <v>90</v>
      </c>
      <c r="AW244" s="13" t="s">
        <v>4</v>
      </c>
      <c r="AX244" s="13" t="s">
        <v>88</v>
      </c>
      <c r="AY244" s="177" t="s">
        <v>299</v>
      </c>
    </row>
    <row r="245" spans="2:65" s="1" customFormat="1" ht="24.15" customHeight="1">
      <c r="B245" s="32"/>
      <c r="C245" s="136" t="s">
        <v>461</v>
      </c>
      <c r="D245" s="136" t="s">
        <v>302</v>
      </c>
      <c r="E245" s="137" t="s">
        <v>3726</v>
      </c>
      <c r="F245" s="138" t="s">
        <v>3727</v>
      </c>
      <c r="G245" s="139" t="s">
        <v>375</v>
      </c>
      <c r="H245" s="140">
        <v>47.496000000000002</v>
      </c>
      <c r="I245" s="141"/>
      <c r="J245" s="142">
        <f>ROUND(I245*H245,2)</f>
        <v>0</v>
      </c>
      <c r="K245" s="138" t="s">
        <v>1487</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3728</v>
      </c>
    </row>
    <row r="246" spans="2:65" s="13" customFormat="1">
      <c r="B246" s="176"/>
      <c r="D246" s="149" t="s">
        <v>1489</v>
      </c>
      <c r="E246" s="177" t="s">
        <v>1</v>
      </c>
      <c r="F246" s="178" t="s">
        <v>5273</v>
      </c>
      <c r="H246" s="179">
        <v>237.48</v>
      </c>
      <c r="I246" s="180"/>
      <c r="L246" s="176"/>
      <c r="M246" s="181"/>
      <c r="T246" s="182"/>
      <c r="AT246" s="177" t="s">
        <v>1489</v>
      </c>
      <c r="AU246" s="177" t="s">
        <v>90</v>
      </c>
      <c r="AV246" s="13" t="s">
        <v>90</v>
      </c>
      <c r="AW246" s="13" t="s">
        <v>36</v>
      </c>
      <c r="AX246" s="13" t="s">
        <v>88</v>
      </c>
      <c r="AY246" s="177" t="s">
        <v>299</v>
      </c>
    </row>
    <row r="247" spans="2:65" s="12" customFormat="1">
      <c r="B247" s="170"/>
      <c r="D247" s="149" t="s">
        <v>1489</v>
      </c>
      <c r="E247" s="171" t="s">
        <v>1</v>
      </c>
      <c r="F247" s="172" t="s">
        <v>3684</v>
      </c>
      <c r="H247" s="171" t="s">
        <v>1</v>
      </c>
      <c r="I247" s="173"/>
      <c r="L247" s="170"/>
      <c r="M247" s="174"/>
      <c r="T247" s="175"/>
      <c r="AT247" s="171" t="s">
        <v>1489</v>
      </c>
      <c r="AU247" s="171" t="s">
        <v>90</v>
      </c>
      <c r="AV247" s="12" t="s">
        <v>88</v>
      </c>
      <c r="AW247" s="12" t="s">
        <v>36</v>
      </c>
      <c r="AX247" s="12" t="s">
        <v>81</v>
      </c>
      <c r="AY247" s="171" t="s">
        <v>299</v>
      </c>
    </row>
    <row r="248" spans="2:65" s="13" customFormat="1">
      <c r="B248" s="176"/>
      <c r="D248" s="149" t="s">
        <v>1489</v>
      </c>
      <c r="F248" s="178" t="s">
        <v>5274</v>
      </c>
      <c r="H248" s="179">
        <v>47.496000000000002</v>
      </c>
      <c r="I248" s="180"/>
      <c r="L248" s="176"/>
      <c r="M248" s="181"/>
      <c r="T248" s="182"/>
      <c r="AT248" s="177" t="s">
        <v>1489</v>
      </c>
      <c r="AU248" s="177" t="s">
        <v>90</v>
      </c>
      <c r="AV248" s="13" t="s">
        <v>90</v>
      </c>
      <c r="AW248" s="13" t="s">
        <v>4</v>
      </c>
      <c r="AX248" s="13" t="s">
        <v>88</v>
      </c>
      <c r="AY248" s="177" t="s">
        <v>299</v>
      </c>
    </row>
    <row r="249" spans="2:65" s="1" customFormat="1" ht="24.15" customHeight="1">
      <c r="B249" s="32"/>
      <c r="C249" s="136" t="s">
        <v>465</v>
      </c>
      <c r="D249" s="136" t="s">
        <v>302</v>
      </c>
      <c r="E249" s="137" t="s">
        <v>3731</v>
      </c>
      <c r="F249" s="138" t="s">
        <v>3732</v>
      </c>
      <c r="G249" s="139" t="s">
        <v>375</v>
      </c>
      <c r="H249" s="140">
        <v>118.74</v>
      </c>
      <c r="I249" s="141"/>
      <c r="J249" s="142">
        <f>ROUND(I249*H249,2)</f>
        <v>0</v>
      </c>
      <c r="K249" s="138" t="s">
        <v>1487</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3733</v>
      </c>
    </row>
    <row r="250" spans="2:65" s="13" customFormat="1">
      <c r="B250" s="176"/>
      <c r="D250" s="149" t="s">
        <v>1489</v>
      </c>
      <c r="F250" s="178" t="s">
        <v>5275</v>
      </c>
      <c r="H250" s="179">
        <v>118.74</v>
      </c>
      <c r="I250" s="180"/>
      <c r="L250" s="176"/>
      <c r="M250" s="181"/>
      <c r="T250" s="182"/>
      <c r="AT250" s="177" t="s">
        <v>1489</v>
      </c>
      <c r="AU250" s="177" t="s">
        <v>90</v>
      </c>
      <c r="AV250" s="13" t="s">
        <v>90</v>
      </c>
      <c r="AW250" s="13" t="s">
        <v>4</v>
      </c>
      <c r="AX250" s="13" t="s">
        <v>88</v>
      </c>
      <c r="AY250" s="177" t="s">
        <v>299</v>
      </c>
    </row>
    <row r="251" spans="2:65" s="1" customFormat="1" ht="24.15" customHeight="1">
      <c r="B251" s="32"/>
      <c r="C251" s="136" t="s">
        <v>469</v>
      </c>
      <c r="D251" s="136" t="s">
        <v>302</v>
      </c>
      <c r="E251" s="137" t="s">
        <v>3735</v>
      </c>
      <c r="F251" s="138" t="s">
        <v>3736</v>
      </c>
      <c r="G251" s="139" t="s">
        <v>375</v>
      </c>
      <c r="H251" s="140">
        <v>71.244</v>
      </c>
      <c r="I251" s="141"/>
      <c r="J251" s="142">
        <f>ROUND(I251*H251,2)</f>
        <v>0</v>
      </c>
      <c r="K251" s="138" t="s">
        <v>1487</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3737</v>
      </c>
    </row>
    <row r="252" spans="2:65" s="13" customFormat="1">
      <c r="B252" s="176"/>
      <c r="D252" s="149" t="s">
        <v>1489</v>
      </c>
      <c r="F252" s="178" t="s">
        <v>5276</v>
      </c>
      <c r="H252" s="179">
        <v>71.244</v>
      </c>
      <c r="I252" s="180"/>
      <c r="L252" s="176"/>
      <c r="M252" s="181"/>
      <c r="T252" s="182"/>
      <c r="AT252" s="177" t="s">
        <v>1489</v>
      </c>
      <c r="AU252" s="177" t="s">
        <v>90</v>
      </c>
      <c r="AV252" s="13" t="s">
        <v>90</v>
      </c>
      <c r="AW252" s="13" t="s">
        <v>4</v>
      </c>
      <c r="AX252" s="13" t="s">
        <v>88</v>
      </c>
      <c r="AY252" s="177" t="s">
        <v>299</v>
      </c>
    </row>
    <row r="253" spans="2:65" s="11" customFormat="1" ht="22.95" customHeight="1">
      <c r="B253" s="124"/>
      <c r="D253" s="125" t="s">
        <v>80</v>
      </c>
      <c r="E253" s="134" t="s">
        <v>90</v>
      </c>
      <c r="F253" s="134" t="s">
        <v>1693</v>
      </c>
      <c r="I253" s="127"/>
      <c r="J253" s="135">
        <f>BK253</f>
        <v>0</v>
      </c>
      <c r="L253" s="124"/>
      <c r="M253" s="129"/>
      <c r="P253" s="130">
        <f>P254</f>
        <v>0</v>
      </c>
      <c r="R253" s="130">
        <f>R254</f>
        <v>0</v>
      </c>
      <c r="T253" s="131">
        <f>T254</f>
        <v>0</v>
      </c>
      <c r="AR253" s="125" t="s">
        <v>88</v>
      </c>
      <c r="AT253" s="132" t="s">
        <v>80</v>
      </c>
      <c r="AU253" s="132" t="s">
        <v>88</v>
      </c>
      <c r="AY253" s="125" t="s">
        <v>299</v>
      </c>
      <c r="BK253" s="133">
        <f>BK254</f>
        <v>0</v>
      </c>
    </row>
    <row r="254" spans="2:65" s="1" customFormat="1" ht="37.950000000000003" customHeight="1">
      <c r="B254" s="32"/>
      <c r="C254" s="136" t="s">
        <v>475</v>
      </c>
      <c r="D254" s="136" t="s">
        <v>302</v>
      </c>
      <c r="E254" s="137" t="s">
        <v>3739</v>
      </c>
      <c r="F254" s="138" t="s">
        <v>3740</v>
      </c>
      <c r="G254" s="139" t="s">
        <v>647</v>
      </c>
      <c r="H254" s="140">
        <v>5</v>
      </c>
      <c r="I254" s="141"/>
      <c r="J254" s="142">
        <f>ROUND(I254*H254,2)</f>
        <v>0</v>
      </c>
      <c r="K254" s="138" t="s">
        <v>1487</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3741</v>
      </c>
    </row>
    <row r="255" spans="2:65" s="11" customFormat="1" ht="22.95" customHeight="1">
      <c r="B255" s="124"/>
      <c r="D255" s="125" t="s">
        <v>80</v>
      </c>
      <c r="E255" s="134" t="s">
        <v>318</v>
      </c>
      <c r="F255" s="134" t="s">
        <v>1702</v>
      </c>
      <c r="I255" s="127"/>
      <c r="J255" s="135">
        <f>BK255</f>
        <v>0</v>
      </c>
      <c r="L255" s="124"/>
      <c r="M255" s="129"/>
      <c r="P255" s="130">
        <f>SUM(P256:P259)</f>
        <v>0</v>
      </c>
      <c r="R255" s="130">
        <f>SUM(R256:R259)</f>
        <v>0</v>
      </c>
      <c r="T255" s="131">
        <f>SUM(T256:T259)</f>
        <v>0</v>
      </c>
      <c r="AR255" s="125" t="s">
        <v>88</v>
      </c>
      <c r="AT255" s="132" t="s">
        <v>80</v>
      </c>
      <c r="AU255" s="132" t="s">
        <v>88</v>
      </c>
      <c r="AY255" s="125" t="s">
        <v>299</v>
      </c>
      <c r="BK255" s="133">
        <f>SUM(BK256:BK259)</f>
        <v>0</v>
      </c>
    </row>
    <row r="256" spans="2:65" s="1" customFormat="1" ht="16.5" customHeight="1">
      <c r="B256" s="32"/>
      <c r="C256" s="136" t="s">
        <v>482</v>
      </c>
      <c r="D256" s="136" t="s">
        <v>302</v>
      </c>
      <c r="E256" s="137" t="s">
        <v>1703</v>
      </c>
      <c r="F256" s="138" t="s">
        <v>1704</v>
      </c>
      <c r="G256" s="139" t="s">
        <v>1520</v>
      </c>
      <c r="H256" s="140">
        <v>35.372</v>
      </c>
      <c r="I256" s="141"/>
      <c r="J256" s="142">
        <f>ROUND(I256*H256,2)</f>
        <v>0</v>
      </c>
      <c r="K256" s="138" t="s">
        <v>1487</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3743</v>
      </c>
    </row>
    <row r="257" spans="2:65" s="13" customFormat="1">
      <c r="B257" s="176"/>
      <c r="D257" s="149" t="s">
        <v>1489</v>
      </c>
      <c r="E257" s="177" t="s">
        <v>1</v>
      </c>
      <c r="F257" s="178" t="s">
        <v>5277</v>
      </c>
      <c r="H257" s="179">
        <v>34.872</v>
      </c>
      <c r="I257" s="180"/>
      <c r="L257" s="176"/>
      <c r="M257" s="181"/>
      <c r="T257" s="182"/>
      <c r="AT257" s="177" t="s">
        <v>1489</v>
      </c>
      <c r="AU257" s="177" t="s">
        <v>90</v>
      </c>
      <c r="AV257" s="13" t="s">
        <v>90</v>
      </c>
      <c r="AW257" s="13" t="s">
        <v>36</v>
      </c>
      <c r="AX257" s="13" t="s">
        <v>81</v>
      </c>
      <c r="AY257" s="177" t="s">
        <v>299</v>
      </c>
    </row>
    <row r="258" spans="2:65" s="13" customFormat="1">
      <c r="B258" s="176"/>
      <c r="D258" s="149" t="s">
        <v>1489</v>
      </c>
      <c r="E258" s="177" t="s">
        <v>1</v>
      </c>
      <c r="F258" s="178" t="s">
        <v>5278</v>
      </c>
      <c r="H258" s="179">
        <v>0.5</v>
      </c>
      <c r="I258" s="180"/>
      <c r="L258" s="176"/>
      <c r="M258" s="181"/>
      <c r="T258" s="182"/>
      <c r="AT258" s="177" t="s">
        <v>1489</v>
      </c>
      <c r="AU258" s="177" t="s">
        <v>90</v>
      </c>
      <c r="AV258" s="13" t="s">
        <v>90</v>
      </c>
      <c r="AW258" s="13" t="s">
        <v>36</v>
      </c>
      <c r="AX258" s="13" t="s">
        <v>81</v>
      </c>
      <c r="AY258" s="177" t="s">
        <v>299</v>
      </c>
    </row>
    <row r="259" spans="2:65" s="14" customFormat="1">
      <c r="B259" s="183"/>
      <c r="D259" s="149" t="s">
        <v>1489</v>
      </c>
      <c r="E259" s="184" t="s">
        <v>3623</v>
      </c>
      <c r="F259" s="185" t="s">
        <v>1496</v>
      </c>
      <c r="H259" s="186">
        <v>35.372</v>
      </c>
      <c r="I259" s="187"/>
      <c r="L259" s="183"/>
      <c r="M259" s="188"/>
      <c r="T259" s="189"/>
      <c r="AT259" s="184" t="s">
        <v>1489</v>
      </c>
      <c r="AU259" s="184" t="s">
        <v>90</v>
      </c>
      <c r="AV259" s="14" t="s">
        <v>318</v>
      </c>
      <c r="AW259" s="14" t="s">
        <v>36</v>
      </c>
      <c r="AX259" s="14" t="s">
        <v>88</v>
      </c>
      <c r="AY259" s="184" t="s">
        <v>299</v>
      </c>
    </row>
    <row r="260" spans="2:65" s="11" customFormat="1" ht="22.95" customHeight="1">
      <c r="B260" s="124"/>
      <c r="D260" s="125" t="s">
        <v>80</v>
      </c>
      <c r="E260" s="134" t="s">
        <v>337</v>
      </c>
      <c r="F260" s="134" t="s">
        <v>2607</v>
      </c>
      <c r="I260" s="127"/>
      <c r="J260" s="135">
        <f>BK260</f>
        <v>0</v>
      </c>
      <c r="L260" s="124"/>
      <c r="M260" s="129"/>
      <c r="P260" s="130">
        <f>SUM(P261:P315)</f>
        <v>0</v>
      </c>
      <c r="R260" s="130">
        <f>SUM(R261:R315)</f>
        <v>1.9778951600000003</v>
      </c>
      <c r="T260" s="131">
        <f>SUM(T261:T315)</f>
        <v>0</v>
      </c>
      <c r="AR260" s="125" t="s">
        <v>88</v>
      </c>
      <c r="AT260" s="132" t="s">
        <v>80</v>
      </c>
      <c r="AU260" s="132" t="s">
        <v>88</v>
      </c>
      <c r="AY260" s="125" t="s">
        <v>299</v>
      </c>
      <c r="BK260" s="133">
        <f>SUM(BK261:BK315)</f>
        <v>0</v>
      </c>
    </row>
    <row r="261" spans="2:65" s="1" customFormat="1" ht="33" customHeight="1">
      <c r="B261" s="32"/>
      <c r="C261" s="136" t="s">
        <v>618</v>
      </c>
      <c r="D261" s="136" t="s">
        <v>302</v>
      </c>
      <c r="E261" s="137" t="s">
        <v>5222</v>
      </c>
      <c r="F261" s="138" t="s">
        <v>5223</v>
      </c>
      <c r="G261" s="139" t="s">
        <v>598</v>
      </c>
      <c r="H261" s="140">
        <v>1</v>
      </c>
      <c r="I261" s="141"/>
      <c r="J261" s="142">
        <f>ROUND(I261*H261,2)</f>
        <v>0</v>
      </c>
      <c r="K261" s="138" t="s">
        <v>1487</v>
      </c>
      <c r="L261" s="32"/>
      <c r="M261" s="143" t="s">
        <v>1</v>
      </c>
      <c r="N261" s="144" t="s">
        <v>46</v>
      </c>
      <c r="P261" s="145">
        <f>O261*H261</f>
        <v>0</v>
      </c>
      <c r="Q261" s="145">
        <v>1.67E-3</v>
      </c>
      <c r="R261" s="145">
        <f>Q261*H261</f>
        <v>1.67E-3</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5279</v>
      </c>
    </row>
    <row r="262" spans="2:65" s="1" customFormat="1" ht="24.15" customHeight="1">
      <c r="B262" s="32"/>
      <c r="C262" s="158" t="s">
        <v>622</v>
      </c>
      <c r="D262" s="158" t="s">
        <v>340</v>
      </c>
      <c r="E262" s="159" t="s">
        <v>5225</v>
      </c>
      <c r="F262" s="160" t="s">
        <v>5226</v>
      </c>
      <c r="G262" s="161" t="s">
        <v>598</v>
      </c>
      <c r="H262" s="162">
        <v>1.01</v>
      </c>
      <c r="I262" s="163"/>
      <c r="J262" s="164">
        <f>ROUND(I262*H262,2)</f>
        <v>0</v>
      </c>
      <c r="K262" s="160" t="s">
        <v>1487</v>
      </c>
      <c r="L262" s="165"/>
      <c r="M262" s="166" t="s">
        <v>1</v>
      </c>
      <c r="N262" s="167" t="s">
        <v>46</v>
      </c>
      <c r="P262" s="145">
        <f>O262*H262</f>
        <v>0</v>
      </c>
      <c r="Q262" s="145">
        <v>9.5999999999999992E-3</v>
      </c>
      <c r="R262" s="145">
        <f>Q262*H262</f>
        <v>9.6959999999999998E-3</v>
      </c>
      <c r="S262" s="145">
        <v>0</v>
      </c>
      <c r="T262" s="146">
        <f>S262*H262</f>
        <v>0</v>
      </c>
      <c r="AR262" s="147" t="s">
        <v>337</v>
      </c>
      <c r="AT262" s="147" t="s">
        <v>340</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5280</v>
      </c>
    </row>
    <row r="263" spans="2:65" s="13" customFormat="1">
      <c r="B263" s="176"/>
      <c r="D263" s="149" t="s">
        <v>1489</v>
      </c>
      <c r="F263" s="178" t="s">
        <v>5228</v>
      </c>
      <c r="H263" s="179">
        <v>1.01</v>
      </c>
      <c r="I263" s="180"/>
      <c r="L263" s="176"/>
      <c r="M263" s="181"/>
      <c r="T263" s="182"/>
      <c r="AT263" s="177" t="s">
        <v>1489</v>
      </c>
      <c r="AU263" s="177" t="s">
        <v>90</v>
      </c>
      <c r="AV263" s="13" t="s">
        <v>90</v>
      </c>
      <c r="AW263" s="13" t="s">
        <v>4</v>
      </c>
      <c r="AX263" s="13" t="s">
        <v>88</v>
      </c>
      <c r="AY263" s="177" t="s">
        <v>299</v>
      </c>
    </row>
    <row r="264" spans="2:65" s="1" customFormat="1" ht="24.15" customHeight="1">
      <c r="B264" s="32"/>
      <c r="C264" s="136" t="s">
        <v>626</v>
      </c>
      <c r="D264" s="136" t="s">
        <v>302</v>
      </c>
      <c r="E264" s="137" t="s">
        <v>4091</v>
      </c>
      <c r="F264" s="138" t="s">
        <v>4092</v>
      </c>
      <c r="G264" s="139" t="s">
        <v>598</v>
      </c>
      <c r="H264" s="140">
        <v>1</v>
      </c>
      <c r="I264" s="141"/>
      <c r="J264" s="142">
        <f t="shared" ref="J264:J271" si="0">ROUND(I264*H264,2)</f>
        <v>0</v>
      </c>
      <c r="K264" s="138" t="s">
        <v>1487</v>
      </c>
      <c r="L264" s="32"/>
      <c r="M264" s="143" t="s">
        <v>1</v>
      </c>
      <c r="N264" s="144" t="s">
        <v>46</v>
      </c>
      <c r="P264" s="145">
        <f t="shared" ref="P264:P271" si="1">O264*H264</f>
        <v>0</v>
      </c>
      <c r="Q264" s="145">
        <v>1.67E-3</v>
      </c>
      <c r="R264" s="145">
        <f t="shared" ref="R264:R271" si="2">Q264*H264</f>
        <v>1.67E-3</v>
      </c>
      <c r="S264" s="145">
        <v>0</v>
      </c>
      <c r="T264" s="146">
        <f t="shared" ref="T264:T271" si="3">S264*H264</f>
        <v>0</v>
      </c>
      <c r="AR264" s="147" t="s">
        <v>318</v>
      </c>
      <c r="AT264" s="147" t="s">
        <v>302</v>
      </c>
      <c r="AU264" s="147" t="s">
        <v>90</v>
      </c>
      <c r="AY264" s="17" t="s">
        <v>299</v>
      </c>
      <c r="BE264" s="148">
        <f t="shared" ref="BE264:BE271" si="4">IF(N264="základní",J264,0)</f>
        <v>0</v>
      </c>
      <c r="BF264" s="148">
        <f t="shared" ref="BF264:BF271" si="5">IF(N264="snížená",J264,0)</f>
        <v>0</v>
      </c>
      <c r="BG264" s="148">
        <f t="shared" ref="BG264:BG271" si="6">IF(N264="zákl. přenesená",J264,0)</f>
        <v>0</v>
      </c>
      <c r="BH264" s="148">
        <f t="shared" ref="BH264:BH271" si="7">IF(N264="sníž. přenesená",J264,0)</f>
        <v>0</v>
      </c>
      <c r="BI264" s="148">
        <f t="shared" ref="BI264:BI271" si="8">IF(N264="nulová",J264,0)</f>
        <v>0</v>
      </c>
      <c r="BJ264" s="17" t="s">
        <v>88</v>
      </c>
      <c r="BK264" s="148">
        <f t="shared" ref="BK264:BK271" si="9">ROUND(I264*H264,2)</f>
        <v>0</v>
      </c>
      <c r="BL264" s="17" t="s">
        <v>318</v>
      </c>
      <c r="BM264" s="147" t="s">
        <v>5144</v>
      </c>
    </row>
    <row r="265" spans="2:65" s="1" customFormat="1" ht="24.15" customHeight="1">
      <c r="B265" s="32"/>
      <c r="C265" s="158" t="s">
        <v>630</v>
      </c>
      <c r="D265" s="158" t="s">
        <v>340</v>
      </c>
      <c r="E265" s="159" t="s">
        <v>5145</v>
      </c>
      <c r="F265" s="160" t="s">
        <v>5146</v>
      </c>
      <c r="G265" s="161" t="s">
        <v>598</v>
      </c>
      <c r="H265" s="162">
        <v>1</v>
      </c>
      <c r="I265" s="163"/>
      <c r="J265" s="164">
        <f t="shared" si="0"/>
        <v>0</v>
      </c>
      <c r="K265" s="160" t="s">
        <v>1487</v>
      </c>
      <c r="L265" s="165"/>
      <c r="M265" s="166" t="s">
        <v>1</v>
      </c>
      <c r="N265" s="167" t="s">
        <v>46</v>
      </c>
      <c r="P265" s="145">
        <f t="shared" si="1"/>
        <v>0</v>
      </c>
      <c r="Q265" s="145">
        <v>1.6E-2</v>
      </c>
      <c r="R265" s="145">
        <f t="shared" si="2"/>
        <v>1.6E-2</v>
      </c>
      <c r="S265" s="145">
        <v>0</v>
      </c>
      <c r="T265" s="146">
        <f t="shared" si="3"/>
        <v>0</v>
      </c>
      <c r="AR265" s="147" t="s">
        <v>337</v>
      </c>
      <c r="AT265" s="147" t="s">
        <v>340</v>
      </c>
      <c r="AU265" s="147" t="s">
        <v>90</v>
      </c>
      <c r="AY265" s="17" t="s">
        <v>299</v>
      </c>
      <c r="BE265" s="148">
        <f t="shared" si="4"/>
        <v>0</v>
      </c>
      <c r="BF265" s="148">
        <f t="shared" si="5"/>
        <v>0</v>
      </c>
      <c r="BG265" s="148">
        <f t="shared" si="6"/>
        <v>0</v>
      </c>
      <c r="BH265" s="148">
        <f t="shared" si="7"/>
        <v>0</v>
      </c>
      <c r="BI265" s="148">
        <f t="shared" si="8"/>
        <v>0</v>
      </c>
      <c r="BJ265" s="17" t="s">
        <v>88</v>
      </c>
      <c r="BK265" s="148">
        <f t="shared" si="9"/>
        <v>0</v>
      </c>
      <c r="BL265" s="17" t="s">
        <v>318</v>
      </c>
      <c r="BM265" s="147" t="s">
        <v>5147</v>
      </c>
    </row>
    <row r="266" spans="2:65" s="1" customFormat="1" ht="24.15" customHeight="1">
      <c r="B266" s="32"/>
      <c r="C266" s="136" t="s">
        <v>634</v>
      </c>
      <c r="D266" s="136" t="s">
        <v>302</v>
      </c>
      <c r="E266" s="137" t="s">
        <v>4108</v>
      </c>
      <c r="F266" s="138" t="s">
        <v>4109</v>
      </c>
      <c r="G266" s="139" t="s">
        <v>598</v>
      </c>
      <c r="H266" s="140">
        <v>1</v>
      </c>
      <c r="I266" s="141"/>
      <c r="J266" s="142">
        <f t="shared" si="0"/>
        <v>0</v>
      </c>
      <c r="K266" s="138" t="s">
        <v>1487</v>
      </c>
      <c r="L266" s="32"/>
      <c r="M266" s="143" t="s">
        <v>1</v>
      </c>
      <c r="N266" s="144" t="s">
        <v>46</v>
      </c>
      <c r="P266" s="145">
        <f t="shared" si="1"/>
        <v>0</v>
      </c>
      <c r="Q266" s="145">
        <v>1.67E-3</v>
      </c>
      <c r="R266" s="145">
        <f t="shared" si="2"/>
        <v>1.67E-3</v>
      </c>
      <c r="S266" s="145">
        <v>0</v>
      </c>
      <c r="T266" s="146">
        <f t="shared" si="3"/>
        <v>0</v>
      </c>
      <c r="AR266" s="147" t="s">
        <v>318</v>
      </c>
      <c r="AT266" s="147" t="s">
        <v>302</v>
      </c>
      <c r="AU266" s="147" t="s">
        <v>90</v>
      </c>
      <c r="AY266" s="17" t="s">
        <v>299</v>
      </c>
      <c r="BE266" s="148">
        <f t="shared" si="4"/>
        <v>0</v>
      </c>
      <c r="BF266" s="148">
        <f t="shared" si="5"/>
        <v>0</v>
      </c>
      <c r="BG266" s="148">
        <f t="shared" si="6"/>
        <v>0</v>
      </c>
      <c r="BH266" s="148">
        <f t="shared" si="7"/>
        <v>0</v>
      </c>
      <c r="BI266" s="148">
        <f t="shared" si="8"/>
        <v>0</v>
      </c>
      <c r="BJ266" s="17" t="s">
        <v>88</v>
      </c>
      <c r="BK266" s="148">
        <f t="shared" si="9"/>
        <v>0</v>
      </c>
      <c r="BL266" s="17" t="s">
        <v>318</v>
      </c>
      <c r="BM266" s="147" t="s">
        <v>5281</v>
      </c>
    </row>
    <row r="267" spans="2:65" s="1" customFormat="1" ht="24.15" customHeight="1">
      <c r="B267" s="32"/>
      <c r="C267" s="158" t="s">
        <v>638</v>
      </c>
      <c r="D267" s="158" t="s">
        <v>340</v>
      </c>
      <c r="E267" s="159" t="s">
        <v>5282</v>
      </c>
      <c r="F267" s="160" t="s">
        <v>5283</v>
      </c>
      <c r="G267" s="161" t="s">
        <v>598</v>
      </c>
      <c r="H267" s="162">
        <v>1</v>
      </c>
      <c r="I267" s="163"/>
      <c r="J267" s="164">
        <f t="shared" si="0"/>
        <v>0</v>
      </c>
      <c r="K267" s="160" t="s">
        <v>1487</v>
      </c>
      <c r="L267" s="165"/>
      <c r="M267" s="166" t="s">
        <v>1</v>
      </c>
      <c r="N267" s="167" t="s">
        <v>46</v>
      </c>
      <c r="P267" s="145">
        <f t="shared" si="1"/>
        <v>0</v>
      </c>
      <c r="Q267" s="145">
        <v>9.4999999999999998E-3</v>
      </c>
      <c r="R267" s="145">
        <f t="shared" si="2"/>
        <v>9.4999999999999998E-3</v>
      </c>
      <c r="S267" s="145">
        <v>0</v>
      </c>
      <c r="T267" s="146">
        <f t="shared" si="3"/>
        <v>0</v>
      </c>
      <c r="AR267" s="147" t="s">
        <v>337</v>
      </c>
      <c r="AT267" s="147" t="s">
        <v>340</v>
      </c>
      <c r="AU267" s="147" t="s">
        <v>90</v>
      </c>
      <c r="AY267" s="17" t="s">
        <v>299</v>
      </c>
      <c r="BE267" s="148">
        <f t="shared" si="4"/>
        <v>0</v>
      </c>
      <c r="BF267" s="148">
        <f t="shared" si="5"/>
        <v>0</v>
      </c>
      <c r="BG267" s="148">
        <f t="shared" si="6"/>
        <v>0</v>
      </c>
      <c r="BH267" s="148">
        <f t="shared" si="7"/>
        <v>0</v>
      </c>
      <c r="BI267" s="148">
        <f t="shared" si="8"/>
        <v>0</v>
      </c>
      <c r="BJ267" s="17" t="s">
        <v>88</v>
      </c>
      <c r="BK267" s="148">
        <f t="shared" si="9"/>
        <v>0</v>
      </c>
      <c r="BL267" s="17" t="s">
        <v>318</v>
      </c>
      <c r="BM267" s="147" t="s">
        <v>5284</v>
      </c>
    </row>
    <row r="268" spans="2:65" s="1" customFormat="1" ht="24.15" customHeight="1">
      <c r="B268" s="32"/>
      <c r="C268" s="136" t="s">
        <v>644</v>
      </c>
      <c r="D268" s="136" t="s">
        <v>302</v>
      </c>
      <c r="E268" s="137" t="s">
        <v>4114</v>
      </c>
      <c r="F268" s="138" t="s">
        <v>4115</v>
      </c>
      <c r="G268" s="139" t="s">
        <v>598</v>
      </c>
      <c r="H268" s="140">
        <v>1</v>
      </c>
      <c r="I268" s="141"/>
      <c r="J268" s="142">
        <f t="shared" si="0"/>
        <v>0</v>
      </c>
      <c r="K268" s="138" t="s">
        <v>1487</v>
      </c>
      <c r="L268" s="32"/>
      <c r="M268" s="143" t="s">
        <v>1</v>
      </c>
      <c r="N268" s="144" t="s">
        <v>46</v>
      </c>
      <c r="P268" s="145">
        <f t="shared" si="1"/>
        <v>0</v>
      </c>
      <c r="Q268" s="145">
        <v>1.7099999999999999E-3</v>
      </c>
      <c r="R268" s="145">
        <f t="shared" si="2"/>
        <v>1.7099999999999999E-3</v>
      </c>
      <c r="S268" s="145">
        <v>0</v>
      </c>
      <c r="T268" s="146">
        <f t="shared" si="3"/>
        <v>0</v>
      </c>
      <c r="AR268" s="147" t="s">
        <v>318</v>
      </c>
      <c r="AT268" s="147" t="s">
        <v>302</v>
      </c>
      <c r="AU268" s="147" t="s">
        <v>90</v>
      </c>
      <c r="AY268" s="17" t="s">
        <v>299</v>
      </c>
      <c r="BE268" s="148">
        <f t="shared" si="4"/>
        <v>0</v>
      </c>
      <c r="BF268" s="148">
        <f t="shared" si="5"/>
        <v>0</v>
      </c>
      <c r="BG268" s="148">
        <f t="shared" si="6"/>
        <v>0</v>
      </c>
      <c r="BH268" s="148">
        <f t="shared" si="7"/>
        <v>0</v>
      </c>
      <c r="BI268" s="148">
        <f t="shared" si="8"/>
        <v>0</v>
      </c>
      <c r="BJ268" s="17" t="s">
        <v>88</v>
      </c>
      <c r="BK268" s="148">
        <f t="shared" si="9"/>
        <v>0</v>
      </c>
      <c r="BL268" s="17" t="s">
        <v>318</v>
      </c>
      <c r="BM268" s="147" t="s">
        <v>5148</v>
      </c>
    </row>
    <row r="269" spans="2:65" s="1" customFormat="1" ht="33" customHeight="1">
      <c r="B269" s="32"/>
      <c r="C269" s="158" t="s">
        <v>649</v>
      </c>
      <c r="D269" s="158" t="s">
        <v>340</v>
      </c>
      <c r="E269" s="159" t="s">
        <v>4118</v>
      </c>
      <c r="F269" s="160" t="s">
        <v>5149</v>
      </c>
      <c r="G269" s="161" t="s">
        <v>598</v>
      </c>
      <c r="H269" s="162">
        <v>1</v>
      </c>
      <c r="I269" s="163"/>
      <c r="J269" s="164">
        <f t="shared" si="0"/>
        <v>0</v>
      </c>
      <c r="K269" s="160" t="s">
        <v>1487</v>
      </c>
      <c r="L269" s="165"/>
      <c r="M269" s="166" t="s">
        <v>1</v>
      </c>
      <c r="N269" s="167" t="s">
        <v>46</v>
      </c>
      <c r="P269" s="145">
        <f t="shared" si="1"/>
        <v>0</v>
      </c>
      <c r="Q269" s="145">
        <v>1.78E-2</v>
      </c>
      <c r="R269" s="145">
        <f t="shared" si="2"/>
        <v>1.78E-2</v>
      </c>
      <c r="S269" s="145">
        <v>0</v>
      </c>
      <c r="T269" s="146">
        <f t="shared" si="3"/>
        <v>0</v>
      </c>
      <c r="AR269" s="147" t="s">
        <v>337</v>
      </c>
      <c r="AT269" s="147" t="s">
        <v>340</v>
      </c>
      <c r="AU269" s="147" t="s">
        <v>90</v>
      </c>
      <c r="AY269" s="17" t="s">
        <v>299</v>
      </c>
      <c r="BE269" s="148">
        <f t="shared" si="4"/>
        <v>0</v>
      </c>
      <c r="BF269" s="148">
        <f t="shared" si="5"/>
        <v>0</v>
      </c>
      <c r="BG269" s="148">
        <f t="shared" si="6"/>
        <v>0</v>
      </c>
      <c r="BH269" s="148">
        <f t="shared" si="7"/>
        <v>0</v>
      </c>
      <c r="BI269" s="148">
        <f t="shared" si="8"/>
        <v>0</v>
      </c>
      <c r="BJ269" s="17" t="s">
        <v>88</v>
      </c>
      <c r="BK269" s="148">
        <f t="shared" si="9"/>
        <v>0</v>
      </c>
      <c r="BL269" s="17" t="s">
        <v>318</v>
      </c>
      <c r="BM269" s="147" t="s">
        <v>5150</v>
      </c>
    </row>
    <row r="270" spans="2:65" s="1" customFormat="1" ht="33" customHeight="1">
      <c r="B270" s="32"/>
      <c r="C270" s="136" t="s">
        <v>653</v>
      </c>
      <c r="D270" s="136" t="s">
        <v>302</v>
      </c>
      <c r="E270" s="137" t="s">
        <v>3868</v>
      </c>
      <c r="F270" s="138" t="s">
        <v>3869</v>
      </c>
      <c r="G270" s="139" t="s">
        <v>647</v>
      </c>
      <c r="H270" s="140">
        <v>145.66999999999999</v>
      </c>
      <c r="I270" s="141"/>
      <c r="J270" s="142">
        <f t="shared" si="0"/>
        <v>0</v>
      </c>
      <c r="K270" s="138" t="s">
        <v>1487</v>
      </c>
      <c r="L270" s="32"/>
      <c r="M270" s="143" t="s">
        <v>1</v>
      </c>
      <c r="N270" s="144" t="s">
        <v>46</v>
      </c>
      <c r="P270" s="145">
        <f t="shared" si="1"/>
        <v>0</v>
      </c>
      <c r="Q270" s="145">
        <v>0</v>
      </c>
      <c r="R270" s="145">
        <f t="shared" si="2"/>
        <v>0</v>
      </c>
      <c r="S270" s="145">
        <v>0</v>
      </c>
      <c r="T270" s="146">
        <f t="shared" si="3"/>
        <v>0</v>
      </c>
      <c r="AR270" s="147" t="s">
        <v>318</v>
      </c>
      <c r="AT270" s="147" t="s">
        <v>302</v>
      </c>
      <c r="AU270" s="147" t="s">
        <v>90</v>
      </c>
      <c r="AY270" s="17" t="s">
        <v>299</v>
      </c>
      <c r="BE270" s="148">
        <f t="shared" si="4"/>
        <v>0</v>
      </c>
      <c r="BF270" s="148">
        <f t="shared" si="5"/>
        <v>0</v>
      </c>
      <c r="BG270" s="148">
        <f t="shared" si="6"/>
        <v>0</v>
      </c>
      <c r="BH270" s="148">
        <f t="shared" si="7"/>
        <v>0</v>
      </c>
      <c r="BI270" s="148">
        <f t="shared" si="8"/>
        <v>0</v>
      </c>
      <c r="BJ270" s="17" t="s">
        <v>88</v>
      </c>
      <c r="BK270" s="148">
        <f t="shared" si="9"/>
        <v>0</v>
      </c>
      <c r="BL270" s="17" t="s">
        <v>318</v>
      </c>
      <c r="BM270" s="147" t="s">
        <v>3748</v>
      </c>
    </row>
    <row r="271" spans="2:65" s="1" customFormat="1" ht="24.15" customHeight="1">
      <c r="B271" s="32"/>
      <c r="C271" s="158" t="s">
        <v>657</v>
      </c>
      <c r="D271" s="158" t="s">
        <v>340</v>
      </c>
      <c r="E271" s="159" t="s">
        <v>3870</v>
      </c>
      <c r="F271" s="160" t="s">
        <v>3871</v>
      </c>
      <c r="G271" s="161" t="s">
        <v>647</v>
      </c>
      <c r="H271" s="162">
        <v>147.85499999999999</v>
      </c>
      <c r="I271" s="163"/>
      <c r="J271" s="164">
        <f t="shared" si="0"/>
        <v>0</v>
      </c>
      <c r="K271" s="160" t="s">
        <v>1487</v>
      </c>
      <c r="L271" s="165"/>
      <c r="M271" s="166" t="s">
        <v>1</v>
      </c>
      <c r="N271" s="167" t="s">
        <v>46</v>
      </c>
      <c r="P271" s="145">
        <f t="shared" si="1"/>
        <v>0</v>
      </c>
      <c r="Q271" s="145">
        <v>2.14E-3</v>
      </c>
      <c r="R271" s="145">
        <f t="shared" si="2"/>
        <v>0.31640969999999996</v>
      </c>
      <c r="S271" s="145">
        <v>0</v>
      </c>
      <c r="T271" s="146">
        <f t="shared" si="3"/>
        <v>0</v>
      </c>
      <c r="AR271" s="147" t="s">
        <v>337</v>
      </c>
      <c r="AT271" s="147" t="s">
        <v>340</v>
      </c>
      <c r="AU271" s="147" t="s">
        <v>90</v>
      </c>
      <c r="AY271" s="17" t="s">
        <v>299</v>
      </c>
      <c r="BE271" s="148">
        <f t="shared" si="4"/>
        <v>0</v>
      </c>
      <c r="BF271" s="148">
        <f t="shared" si="5"/>
        <v>0</v>
      </c>
      <c r="BG271" s="148">
        <f t="shared" si="6"/>
        <v>0</v>
      </c>
      <c r="BH271" s="148">
        <f t="shared" si="7"/>
        <v>0</v>
      </c>
      <c r="BI271" s="148">
        <f t="shared" si="8"/>
        <v>0</v>
      </c>
      <c r="BJ271" s="17" t="s">
        <v>88</v>
      </c>
      <c r="BK271" s="148">
        <f t="shared" si="9"/>
        <v>0</v>
      </c>
      <c r="BL271" s="17" t="s">
        <v>318</v>
      </c>
      <c r="BM271" s="147" t="s">
        <v>3751</v>
      </c>
    </row>
    <row r="272" spans="2:65" s="13" customFormat="1">
      <c r="B272" s="176"/>
      <c r="D272" s="149" t="s">
        <v>1489</v>
      </c>
      <c r="F272" s="178" t="s">
        <v>5285</v>
      </c>
      <c r="H272" s="179">
        <v>147.85499999999999</v>
      </c>
      <c r="I272" s="180"/>
      <c r="L272" s="176"/>
      <c r="M272" s="181"/>
      <c r="T272" s="182"/>
      <c r="AT272" s="177" t="s">
        <v>1489</v>
      </c>
      <c r="AU272" s="177" t="s">
        <v>90</v>
      </c>
      <c r="AV272" s="13" t="s">
        <v>90</v>
      </c>
      <c r="AW272" s="13" t="s">
        <v>4</v>
      </c>
      <c r="AX272" s="13" t="s">
        <v>88</v>
      </c>
      <c r="AY272" s="177" t="s">
        <v>299</v>
      </c>
    </row>
    <row r="273" spans="2:65" s="1" customFormat="1" ht="33" customHeight="1">
      <c r="B273" s="32"/>
      <c r="C273" s="136" t="s">
        <v>661</v>
      </c>
      <c r="D273" s="136" t="s">
        <v>302</v>
      </c>
      <c r="E273" s="137" t="s">
        <v>3746</v>
      </c>
      <c r="F273" s="138" t="s">
        <v>3747</v>
      </c>
      <c r="G273" s="139" t="s">
        <v>647</v>
      </c>
      <c r="H273" s="140">
        <v>91.81</v>
      </c>
      <c r="I273" s="141"/>
      <c r="J273" s="142">
        <f>ROUND(I273*H273,2)</f>
        <v>0</v>
      </c>
      <c r="K273" s="138" t="s">
        <v>1487</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5286</v>
      </c>
    </row>
    <row r="274" spans="2:65" s="1" customFormat="1" ht="24.15" customHeight="1">
      <c r="B274" s="32"/>
      <c r="C274" s="158" t="s">
        <v>665</v>
      </c>
      <c r="D274" s="158" t="s">
        <v>340</v>
      </c>
      <c r="E274" s="159" t="s">
        <v>3749</v>
      </c>
      <c r="F274" s="160" t="s">
        <v>3750</v>
      </c>
      <c r="G274" s="161" t="s">
        <v>647</v>
      </c>
      <c r="H274" s="162">
        <v>93.186999999999998</v>
      </c>
      <c r="I274" s="163"/>
      <c r="J274" s="164">
        <f>ROUND(I274*H274,2)</f>
        <v>0</v>
      </c>
      <c r="K274" s="160" t="s">
        <v>1487</v>
      </c>
      <c r="L274" s="165"/>
      <c r="M274" s="166" t="s">
        <v>1</v>
      </c>
      <c r="N274" s="167" t="s">
        <v>46</v>
      </c>
      <c r="P274" s="145">
        <f>O274*H274</f>
        <v>0</v>
      </c>
      <c r="Q274" s="145">
        <v>3.1800000000000001E-3</v>
      </c>
      <c r="R274" s="145">
        <f>Q274*H274</f>
        <v>0.29633466000000003</v>
      </c>
      <c r="S274" s="145">
        <v>0</v>
      </c>
      <c r="T274" s="146">
        <f>S274*H274</f>
        <v>0</v>
      </c>
      <c r="AR274" s="147" t="s">
        <v>337</v>
      </c>
      <c r="AT274" s="147" t="s">
        <v>340</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5287</v>
      </c>
    </row>
    <row r="275" spans="2:65" s="13" customFormat="1">
      <c r="B275" s="176"/>
      <c r="D275" s="149" t="s">
        <v>1489</v>
      </c>
      <c r="F275" s="178" t="s">
        <v>5288</v>
      </c>
      <c r="H275" s="179">
        <v>93.186999999999998</v>
      </c>
      <c r="I275" s="180"/>
      <c r="L275" s="176"/>
      <c r="M275" s="181"/>
      <c r="T275" s="182"/>
      <c r="AT275" s="177" t="s">
        <v>1489</v>
      </c>
      <c r="AU275" s="177" t="s">
        <v>90</v>
      </c>
      <c r="AV275" s="13" t="s">
        <v>90</v>
      </c>
      <c r="AW275" s="13" t="s">
        <v>4</v>
      </c>
      <c r="AX275" s="13" t="s">
        <v>88</v>
      </c>
      <c r="AY275" s="177" t="s">
        <v>299</v>
      </c>
    </row>
    <row r="276" spans="2:65" s="1" customFormat="1" ht="24.15" customHeight="1">
      <c r="B276" s="32"/>
      <c r="C276" s="136" t="s">
        <v>669</v>
      </c>
      <c r="D276" s="136" t="s">
        <v>302</v>
      </c>
      <c r="E276" s="137" t="s">
        <v>3873</v>
      </c>
      <c r="F276" s="138" t="s">
        <v>3874</v>
      </c>
      <c r="G276" s="139" t="s">
        <v>598</v>
      </c>
      <c r="H276" s="140">
        <v>8</v>
      </c>
      <c r="I276" s="141"/>
      <c r="J276" s="142">
        <f t="shared" ref="J276:J290" si="10">ROUND(I276*H276,2)</f>
        <v>0</v>
      </c>
      <c r="K276" s="138" t="s">
        <v>1487</v>
      </c>
      <c r="L276" s="32"/>
      <c r="M276" s="143" t="s">
        <v>1</v>
      </c>
      <c r="N276" s="144" t="s">
        <v>46</v>
      </c>
      <c r="P276" s="145">
        <f t="shared" ref="P276:P290" si="11">O276*H276</f>
        <v>0</v>
      </c>
      <c r="Q276" s="145">
        <v>0</v>
      </c>
      <c r="R276" s="145">
        <f t="shared" ref="R276:R290" si="12">Q276*H276</f>
        <v>0</v>
      </c>
      <c r="S276" s="145">
        <v>0</v>
      </c>
      <c r="T276" s="146">
        <f t="shared" ref="T276:T290" si="13">S276*H276</f>
        <v>0</v>
      </c>
      <c r="AR276" s="147" t="s">
        <v>318</v>
      </c>
      <c r="AT276" s="147" t="s">
        <v>302</v>
      </c>
      <c r="AU276" s="147" t="s">
        <v>90</v>
      </c>
      <c r="AY276" s="17" t="s">
        <v>299</v>
      </c>
      <c r="BE276" s="148">
        <f t="shared" ref="BE276:BE290" si="14">IF(N276="základní",J276,0)</f>
        <v>0</v>
      </c>
      <c r="BF276" s="148">
        <f t="shared" ref="BF276:BF290" si="15">IF(N276="snížená",J276,0)</f>
        <v>0</v>
      </c>
      <c r="BG276" s="148">
        <f t="shared" ref="BG276:BG290" si="16">IF(N276="zákl. přenesená",J276,0)</f>
        <v>0</v>
      </c>
      <c r="BH276" s="148">
        <f t="shared" ref="BH276:BH290" si="17">IF(N276="sníž. přenesená",J276,0)</f>
        <v>0</v>
      </c>
      <c r="BI276" s="148">
        <f t="shared" ref="BI276:BI290" si="18">IF(N276="nulová",J276,0)</f>
        <v>0</v>
      </c>
      <c r="BJ276" s="17" t="s">
        <v>88</v>
      </c>
      <c r="BK276" s="148">
        <f t="shared" ref="BK276:BK290" si="19">ROUND(I276*H276,2)</f>
        <v>0</v>
      </c>
      <c r="BL276" s="17" t="s">
        <v>318</v>
      </c>
      <c r="BM276" s="147" t="s">
        <v>3755</v>
      </c>
    </row>
    <row r="277" spans="2:65" s="1" customFormat="1" ht="16.5" customHeight="1">
      <c r="B277" s="32"/>
      <c r="C277" s="158" t="s">
        <v>673</v>
      </c>
      <c r="D277" s="158" t="s">
        <v>340</v>
      </c>
      <c r="E277" s="159" t="s">
        <v>3875</v>
      </c>
      <c r="F277" s="160" t="s">
        <v>3876</v>
      </c>
      <c r="G277" s="161" t="s">
        <v>598</v>
      </c>
      <c r="H277" s="162">
        <v>8</v>
      </c>
      <c r="I277" s="163"/>
      <c r="J277" s="164">
        <f t="shared" si="10"/>
        <v>0</v>
      </c>
      <c r="K277" s="160" t="s">
        <v>1487</v>
      </c>
      <c r="L277" s="165"/>
      <c r="M277" s="166" t="s">
        <v>1</v>
      </c>
      <c r="N277" s="167" t="s">
        <v>46</v>
      </c>
      <c r="P277" s="145">
        <f t="shared" si="11"/>
        <v>0</v>
      </c>
      <c r="Q277" s="145">
        <v>3.8999999999999999E-4</v>
      </c>
      <c r="R277" s="145">
        <f t="shared" si="12"/>
        <v>3.1199999999999999E-3</v>
      </c>
      <c r="S277" s="145">
        <v>0</v>
      </c>
      <c r="T277" s="146">
        <f t="shared" si="13"/>
        <v>0</v>
      </c>
      <c r="AR277" s="147" t="s">
        <v>337</v>
      </c>
      <c r="AT277" s="147" t="s">
        <v>340</v>
      </c>
      <c r="AU277" s="147" t="s">
        <v>90</v>
      </c>
      <c r="AY277" s="17" t="s">
        <v>299</v>
      </c>
      <c r="BE277" s="148">
        <f t="shared" si="14"/>
        <v>0</v>
      </c>
      <c r="BF277" s="148">
        <f t="shared" si="15"/>
        <v>0</v>
      </c>
      <c r="BG277" s="148">
        <f t="shared" si="16"/>
        <v>0</v>
      </c>
      <c r="BH277" s="148">
        <f t="shared" si="17"/>
        <v>0</v>
      </c>
      <c r="BI277" s="148">
        <f t="shared" si="18"/>
        <v>0</v>
      </c>
      <c r="BJ277" s="17" t="s">
        <v>88</v>
      </c>
      <c r="BK277" s="148">
        <f t="shared" si="19"/>
        <v>0</v>
      </c>
      <c r="BL277" s="17" t="s">
        <v>318</v>
      </c>
      <c r="BM277" s="147" t="s">
        <v>3758</v>
      </c>
    </row>
    <row r="278" spans="2:65" s="1" customFormat="1" ht="16.5" customHeight="1">
      <c r="B278" s="32"/>
      <c r="C278" s="158" t="s">
        <v>677</v>
      </c>
      <c r="D278" s="158" t="s">
        <v>340</v>
      </c>
      <c r="E278" s="159" t="s">
        <v>3877</v>
      </c>
      <c r="F278" s="160" t="s">
        <v>3878</v>
      </c>
      <c r="G278" s="161" t="s">
        <v>598</v>
      </c>
      <c r="H278" s="162">
        <v>2</v>
      </c>
      <c r="I278" s="163"/>
      <c r="J278" s="164">
        <f t="shared" si="10"/>
        <v>0</v>
      </c>
      <c r="K278" s="160" t="s">
        <v>1487</v>
      </c>
      <c r="L278" s="165"/>
      <c r="M278" s="166" t="s">
        <v>1</v>
      </c>
      <c r="N278" s="167" t="s">
        <v>46</v>
      </c>
      <c r="P278" s="145">
        <f t="shared" si="11"/>
        <v>0</v>
      </c>
      <c r="Q278" s="145">
        <v>4.8000000000000001E-4</v>
      </c>
      <c r="R278" s="145">
        <f t="shared" si="12"/>
        <v>9.6000000000000002E-4</v>
      </c>
      <c r="S278" s="145">
        <v>0</v>
      </c>
      <c r="T278" s="146">
        <f t="shared" si="13"/>
        <v>0</v>
      </c>
      <c r="AR278" s="147" t="s">
        <v>337</v>
      </c>
      <c r="AT278" s="147" t="s">
        <v>340</v>
      </c>
      <c r="AU278" s="147" t="s">
        <v>90</v>
      </c>
      <c r="AY278" s="17" t="s">
        <v>299</v>
      </c>
      <c r="BE278" s="148">
        <f t="shared" si="14"/>
        <v>0</v>
      </c>
      <c r="BF278" s="148">
        <f t="shared" si="15"/>
        <v>0</v>
      </c>
      <c r="BG278" s="148">
        <f t="shared" si="16"/>
        <v>0</v>
      </c>
      <c r="BH278" s="148">
        <f t="shared" si="17"/>
        <v>0</v>
      </c>
      <c r="BI278" s="148">
        <f t="shared" si="18"/>
        <v>0</v>
      </c>
      <c r="BJ278" s="17" t="s">
        <v>88</v>
      </c>
      <c r="BK278" s="148">
        <f t="shared" si="19"/>
        <v>0</v>
      </c>
      <c r="BL278" s="17" t="s">
        <v>318</v>
      </c>
      <c r="BM278" s="147" t="s">
        <v>3761</v>
      </c>
    </row>
    <row r="279" spans="2:65" s="1" customFormat="1" ht="21.75" customHeight="1">
      <c r="B279" s="32"/>
      <c r="C279" s="158" t="s">
        <v>681</v>
      </c>
      <c r="D279" s="158" t="s">
        <v>340</v>
      </c>
      <c r="E279" s="159" t="s">
        <v>3879</v>
      </c>
      <c r="F279" s="160" t="s">
        <v>3880</v>
      </c>
      <c r="G279" s="161" t="s">
        <v>598</v>
      </c>
      <c r="H279" s="162">
        <v>2</v>
      </c>
      <c r="I279" s="163"/>
      <c r="J279" s="164">
        <f t="shared" si="10"/>
        <v>0</v>
      </c>
      <c r="K279" s="160" t="s">
        <v>1487</v>
      </c>
      <c r="L279" s="165"/>
      <c r="M279" s="166" t="s">
        <v>1</v>
      </c>
      <c r="N279" s="167" t="s">
        <v>46</v>
      </c>
      <c r="P279" s="145">
        <f t="shared" si="11"/>
        <v>0</v>
      </c>
      <c r="Q279" s="145">
        <v>3.5999999999999999E-3</v>
      </c>
      <c r="R279" s="145">
        <f t="shared" si="12"/>
        <v>7.1999999999999998E-3</v>
      </c>
      <c r="S279" s="145">
        <v>0</v>
      </c>
      <c r="T279" s="146">
        <f t="shared" si="13"/>
        <v>0</v>
      </c>
      <c r="AR279" s="147" t="s">
        <v>337</v>
      </c>
      <c r="AT279" s="147" t="s">
        <v>340</v>
      </c>
      <c r="AU279" s="147" t="s">
        <v>90</v>
      </c>
      <c r="AY279" s="17" t="s">
        <v>299</v>
      </c>
      <c r="BE279" s="148">
        <f t="shared" si="14"/>
        <v>0</v>
      </c>
      <c r="BF279" s="148">
        <f t="shared" si="15"/>
        <v>0</v>
      </c>
      <c r="BG279" s="148">
        <f t="shared" si="16"/>
        <v>0</v>
      </c>
      <c r="BH279" s="148">
        <f t="shared" si="17"/>
        <v>0</v>
      </c>
      <c r="BI279" s="148">
        <f t="shared" si="18"/>
        <v>0</v>
      </c>
      <c r="BJ279" s="17" t="s">
        <v>88</v>
      </c>
      <c r="BK279" s="148">
        <f t="shared" si="19"/>
        <v>0</v>
      </c>
      <c r="BL279" s="17" t="s">
        <v>318</v>
      </c>
      <c r="BM279" s="147" t="s">
        <v>3764</v>
      </c>
    </row>
    <row r="280" spans="2:65" s="1" customFormat="1" ht="24.15" customHeight="1">
      <c r="B280" s="32"/>
      <c r="C280" s="136" t="s">
        <v>685</v>
      </c>
      <c r="D280" s="136" t="s">
        <v>302</v>
      </c>
      <c r="E280" s="137" t="s">
        <v>3753</v>
      </c>
      <c r="F280" s="138" t="s">
        <v>3754</v>
      </c>
      <c r="G280" s="139" t="s">
        <v>598</v>
      </c>
      <c r="H280" s="140">
        <v>3</v>
      </c>
      <c r="I280" s="141"/>
      <c r="J280" s="142">
        <f t="shared" si="10"/>
        <v>0</v>
      </c>
      <c r="K280" s="138" t="s">
        <v>1487</v>
      </c>
      <c r="L280" s="32"/>
      <c r="M280" s="143" t="s">
        <v>1</v>
      </c>
      <c r="N280" s="144" t="s">
        <v>46</v>
      </c>
      <c r="P280" s="145">
        <f t="shared" si="11"/>
        <v>0</v>
      </c>
      <c r="Q280" s="145">
        <v>0</v>
      </c>
      <c r="R280" s="145">
        <f t="shared" si="12"/>
        <v>0</v>
      </c>
      <c r="S280" s="145">
        <v>0</v>
      </c>
      <c r="T280" s="146">
        <f t="shared" si="13"/>
        <v>0</v>
      </c>
      <c r="AR280" s="147" t="s">
        <v>318</v>
      </c>
      <c r="AT280" s="147" t="s">
        <v>302</v>
      </c>
      <c r="AU280" s="147" t="s">
        <v>90</v>
      </c>
      <c r="AY280" s="17" t="s">
        <v>299</v>
      </c>
      <c r="BE280" s="148">
        <f t="shared" si="14"/>
        <v>0</v>
      </c>
      <c r="BF280" s="148">
        <f t="shared" si="15"/>
        <v>0</v>
      </c>
      <c r="BG280" s="148">
        <f t="shared" si="16"/>
        <v>0</v>
      </c>
      <c r="BH280" s="148">
        <f t="shared" si="17"/>
        <v>0</v>
      </c>
      <c r="BI280" s="148">
        <f t="shared" si="18"/>
        <v>0</v>
      </c>
      <c r="BJ280" s="17" t="s">
        <v>88</v>
      </c>
      <c r="BK280" s="148">
        <f t="shared" si="19"/>
        <v>0</v>
      </c>
      <c r="BL280" s="17" t="s">
        <v>318</v>
      </c>
      <c r="BM280" s="147" t="s">
        <v>5289</v>
      </c>
    </row>
    <row r="281" spans="2:65" s="1" customFormat="1" ht="16.5" customHeight="1">
      <c r="B281" s="32"/>
      <c r="C281" s="158" t="s">
        <v>689</v>
      </c>
      <c r="D281" s="158" t="s">
        <v>340</v>
      </c>
      <c r="E281" s="159" t="s">
        <v>3756</v>
      </c>
      <c r="F281" s="160" t="s">
        <v>3757</v>
      </c>
      <c r="G281" s="161" t="s">
        <v>598</v>
      </c>
      <c r="H281" s="162">
        <v>3</v>
      </c>
      <c r="I281" s="163"/>
      <c r="J281" s="164">
        <f t="shared" si="10"/>
        <v>0</v>
      </c>
      <c r="K281" s="160" t="s">
        <v>1487</v>
      </c>
      <c r="L281" s="165"/>
      <c r="M281" s="166" t="s">
        <v>1</v>
      </c>
      <c r="N281" s="167" t="s">
        <v>46</v>
      </c>
      <c r="P281" s="145">
        <f t="shared" si="11"/>
        <v>0</v>
      </c>
      <c r="Q281" s="145">
        <v>7.2000000000000005E-4</v>
      </c>
      <c r="R281" s="145">
        <f t="shared" si="12"/>
        <v>2.16E-3</v>
      </c>
      <c r="S281" s="145">
        <v>0</v>
      </c>
      <c r="T281" s="146">
        <f t="shared" si="13"/>
        <v>0</v>
      </c>
      <c r="AR281" s="147" t="s">
        <v>337</v>
      </c>
      <c r="AT281" s="147" t="s">
        <v>340</v>
      </c>
      <c r="AU281" s="147" t="s">
        <v>90</v>
      </c>
      <c r="AY281" s="17" t="s">
        <v>299</v>
      </c>
      <c r="BE281" s="148">
        <f t="shared" si="14"/>
        <v>0</v>
      </c>
      <c r="BF281" s="148">
        <f t="shared" si="15"/>
        <v>0</v>
      </c>
      <c r="BG281" s="148">
        <f t="shared" si="16"/>
        <v>0</v>
      </c>
      <c r="BH281" s="148">
        <f t="shared" si="17"/>
        <v>0</v>
      </c>
      <c r="BI281" s="148">
        <f t="shared" si="18"/>
        <v>0</v>
      </c>
      <c r="BJ281" s="17" t="s">
        <v>88</v>
      </c>
      <c r="BK281" s="148">
        <f t="shared" si="19"/>
        <v>0</v>
      </c>
      <c r="BL281" s="17" t="s">
        <v>318</v>
      </c>
      <c r="BM281" s="147" t="s">
        <v>5290</v>
      </c>
    </row>
    <row r="282" spans="2:65" s="1" customFormat="1" ht="16.5" customHeight="1">
      <c r="B282" s="32"/>
      <c r="C282" s="158" t="s">
        <v>693</v>
      </c>
      <c r="D282" s="158" t="s">
        <v>340</v>
      </c>
      <c r="E282" s="159" t="s">
        <v>3759</v>
      </c>
      <c r="F282" s="160" t="s">
        <v>3760</v>
      </c>
      <c r="G282" s="161" t="s">
        <v>598</v>
      </c>
      <c r="H282" s="162">
        <v>2</v>
      </c>
      <c r="I282" s="163"/>
      <c r="J282" s="164">
        <f t="shared" si="10"/>
        <v>0</v>
      </c>
      <c r="K282" s="160" t="s">
        <v>1487</v>
      </c>
      <c r="L282" s="165"/>
      <c r="M282" s="166" t="s">
        <v>1</v>
      </c>
      <c r="N282" s="167" t="s">
        <v>46</v>
      </c>
      <c r="P282" s="145">
        <f t="shared" si="11"/>
        <v>0</v>
      </c>
      <c r="Q282" s="145">
        <v>7.2000000000000005E-4</v>
      </c>
      <c r="R282" s="145">
        <f t="shared" si="12"/>
        <v>1.4400000000000001E-3</v>
      </c>
      <c r="S282" s="145">
        <v>0</v>
      </c>
      <c r="T282" s="146">
        <f t="shared" si="13"/>
        <v>0</v>
      </c>
      <c r="AR282" s="147" t="s">
        <v>337</v>
      </c>
      <c r="AT282" s="147" t="s">
        <v>340</v>
      </c>
      <c r="AU282" s="147" t="s">
        <v>90</v>
      </c>
      <c r="AY282" s="17" t="s">
        <v>299</v>
      </c>
      <c r="BE282" s="148">
        <f t="shared" si="14"/>
        <v>0</v>
      </c>
      <c r="BF282" s="148">
        <f t="shared" si="15"/>
        <v>0</v>
      </c>
      <c r="BG282" s="148">
        <f t="shared" si="16"/>
        <v>0</v>
      </c>
      <c r="BH282" s="148">
        <f t="shared" si="17"/>
        <v>0</v>
      </c>
      <c r="BI282" s="148">
        <f t="shared" si="18"/>
        <v>0</v>
      </c>
      <c r="BJ282" s="17" t="s">
        <v>88</v>
      </c>
      <c r="BK282" s="148">
        <f t="shared" si="19"/>
        <v>0</v>
      </c>
      <c r="BL282" s="17" t="s">
        <v>318</v>
      </c>
      <c r="BM282" s="147" t="s">
        <v>5291</v>
      </c>
    </row>
    <row r="283" spans="2:65" s="1" customFormat="1" ht="24.15" customHeight="1">
      <c r="B283" s="32"/>
      <c r="C283" s="158" t="s">
        <v>697</v>
      </c>
      <c r="D283" s="158" t="s">
        <v>340</v>
      </c>
      <c r="E283" s="159" t="s">
        <v>3762</v>
      </c>
      <c r="F283" s="160" t="s">
        <v>3763</v>
      </c>
      <c r="G283" s="161" t="s">
        <v>598</v>
      </c>
      <c r="H283" s="162">
        <v>2</v>
      </c>
      <c r="I283" s="163"/>
      <c r="J283" s="164">
        <f t="shared" si="10"/>
        <v>0</v>
      </c>
      <c r="K283" s="160" t="s">
        <v>1487</v>
      </c>
      <c r="L283" s="165"/>
      <c r="M283" s="166" t="s">
        <v>1</v>
      </c>
      <c r="N283" s="167" t="s">
        <v>46</v>
      </c>
      <c r="P283" s="145">
        <f t="shared" si="11"/>
        <v>0</v>
      </c>
      <c r="Q283" s="145">
        <v>4.0000000000000001E-3</v>
      </c>
      <c r="R283" s="145">
        <f t="shared" si="12"/>
        <v>8.0000000000000002E-3</v>
      </c>
      <c r="S283" s="145">
        <v>0</v>
      </c>
      <c r="T283" s="146">
        <f t="shared" si="13"/>
        <v>0</v>
      </c>
      <c r="AR283" s="147" t="s">
        <v>337</v>
      </c>
      <c r="AT283" s="147" t="s">
        <v>340</v>
      </c>
      <c r="AU283" s="147" t="s">
        <v>90</v>
      </c>
      <c r="AY283" s="17" t="s">
        <v>299</v>
      </c>
      <c r="BE283" s="148">
        <f t="shared" si="14"/>
        <v>0</v>
      </c>
      <c r="BF283" s="148">
        <f t="shared" si="15"/>
        <v>0</v>
      </c>
      <c r="BG283" s="148">
        <f t="shared" si="16"/>
        <v>0</v>
      </c>
      <c r="BH283" s="148">
        <f t="shared" si="17"/>
        <v>0</v>
      </c>
      <c r="BI283" s="148">
        <f t="shared" si="18"/>
        <v>0</v>
      </c>
      <c r="BJ283" s="17" t="s">
        <v>88</v>
      </c>
      <c r="BK283" s="148">
        <f t="shared" si="19"/>
        <v>0</v>
      </c>
      <c r="BL283" s="17" t="s">
        <v>318</v>
      </c>
      <c r="BM283" s="147" t="s">
        <v>5292</v>
      </c>
    </row>
    <row r="284" spans="2:65" s="1" customFormat="1" ht="24.15" customHeight="1">
      <c r="B284" s="32"/>
      <c r="C284" s="136" t="s">
        <v>701</v>
      </c>
      <c r="D284" s="136" t="s">
        <v>302</v>
      </c>
      <c r="E284" s="137" t="s">
        <v>5293</v>
      </c>
      <c r="F284" s="138" t="s">
        <v>5294</v>
      </c>
      <c r="G284" s="139" t="s">
        <v>598</v>
      </c>
      <c r="H284" s="140">
        <v>2</v>
      </c>
      <c r="I284" s="141"/>
      <c r="J284" s="142">
        <f t="shared" si="10"/>
        <v>0</v>
      </c>
      <c r="K284" s="138" t="s">
        <v>1487</v>
      </c>
      <c r="L284" s="32"/>
      <c r="M284" s="143" t="s">
        <v>1</v>
      </c>
      <c r="N284" s="144" t="s">
        <v>46</v>
      </c>
      <c r="P284" s="145">
        <f t="shared" si="11"/>
        <v>0</v>
      </c>
      <c r="Q284" s="145">
        <v>0</v>
      </c>
      <c r="R284" s="145">
        <f t="shared" si="12"/>
        <v>0</v>
      </c>
      <c r="S284" s="145">
        <v>0</v>
      </c>
      <c r="T284" s="146">
        <f t="shared" si="13"/>
        <v>0</v>
      </c>
      <c r="AR284" s="147" t="s">
        <v>318</v>
      </c>
      <c r="AT284" s="147" t="s">
        <v>302</v>
      </c>
      <c r="AU284" s="147" t="s">
        <v>90</v>
      </c>
      <c r="AY284" s="17" t="s">
        <v>299</v>
      </c>
      <c r="BE284" s="148">
        <f t="shared" si="14"/>
        <v>0</v>
      </c>
      <c r="BF284" s="148">
        <f t="shared" si="15"/>
        <v>0</v>
      </c>
      <c r="BG284" s="148">
        <f t="shared" si="16"/>
        <v>0</v>
      </c>
      <c r="BH284" s="148">
        <f t="shared" si="17"/>
        <v>0</v>
      </c>
      <c r="BI284" s="148">
        <f t="shared" si="18"/>
        <v>0</v>
      </c>
      <c r="BJ284" s="17" t="s">
        <v>88</v>
      </c>
      <c r="BK284" s="148">
        <f t="shared" si="19"/>
        <v>0</v>
      </c>
      <c r="BL284" s="17" t="s">
        <v>318</v>
      </c>
      <c r="BM284" s="147" t="s">
        <v>3771</v>
      </c>
    </row>
    <row r="285" spans="2:65" s="1" customFormat="1" ht="16.5" customHeight="1">
      <c r="B285" s="32"/>
      <c r="C285" s="158" t="s">
        <v>705</v>
      </c>
      <c r="D285" s="158" t="s">
        <v>340</v>
      </c>
      <c r="E285" s="159" t="s">
        <v>5295</v>
      </c>
      <c r="F285" s="160" t="s">
        <v>5296</v>
      </c>
      <c r="G285" s="161" t="s">
        <v>598</v>
      </c>
      <c r="H285" s="162">
        <v>2</v>
      </c>
      <c r="I285" s="163"/>
      <c r="J285" s="164">
        <f t="shared" si="10"/>
        <v>0</v>
      </c>
      <c r="K285" s="160" t="s">
        <v>1</v>
      </c>
      <c r="L285" s="165"/>
      <c r="M285" s="166" t="s">
        <v>1</v>
      </c>
      <c r="N285" s="167" t="s">
        <v>46</v>
      </c>
      <c r="P285" s="145">
        <f t="shared" si="11"/>
        <v>0</v>
      </c>
      <c r="Q285" s="145">
        <v>7.7999999999999999E-4</v>
      </c>
      <c r="R285" s="145">
        <f t="shared" si="12"/>
        <v>1.56E-3</v>
      </c>
      <c r="S285" s="145">
        <v>0</v>
      </c>
      <c r="T285" s="146">
        <f t="shared" si="13"/>
        <v>0</v>
      </c>
      <c r="AR285" s="147" t="s">
        <v>337</v>
      </c>
      <c r="AT285" s="147" t="s">
        <v>340</v>
      </c>
      <c r="AU285" s="147" t="s">
        <v>90</v>
      </c>
      <c r="AY285" s="17" t="s">
        <v>299</v>
      </c>
      <c r="BE285" s="148">
        <f t="shared" si="14"/>
        <v>0</v>
      </c>
      <c r="BF285" s="148">
        <f t="shared" si="15"/>
        <v>0</v>
      </c>
      <c r="BG285" s="148">
        <f t="shared" si="16"/>
        <v>0</v>
      </c>
      <c r="BH285" s="148">
        <f t="shared" si="17"/>
        <v>0</v>
      </c>
      <c r="BI285" s="148">
        <f t="shared" si="18"/>
        <v>0</v>
      </c>
      <c r="BJ285" s="17" t="s">
        <v>88</v>
      </c>
      <c r="BK285" s="148">
        <f t="shared" si="19"/>
        <v>0</v>
      </c>
      <c r="BL285" s="17" t="s">
        <v>318</v>
      </c>
      <c r="BM285" s="147" t="s">
        <v>5156</v>
      </c>
    </row>
    <row r="286" spans="2:65" s="1" customFormat="1" ht="16.5" customHeight="1">
      <c r="B286" s="32"/>
      <c r="C286" s="158" t="s">
        <v>709</v>
      </c>
      <c r="D286" s="158" t="s">
        <v>340</v>
      </c>
      <c r="E286" s="159" t="s">
        <v>5297</v>
      </c>
      <c r="F286" s="160" t="s">
        <v>5298</v>
      </c>
      <c r="G286" s="161" t="s">
        <v>598</v>
      </c>
      <c r="H286" s="162">
        <v>3</v>
      </c>
      <c r="I286" s="163"/>
      <c r="J286" s="164">
        <f t="shared" si="10"/>
        <v>0</v>
      </c>
      <c r="K286" s="160" t="s">
        <v>1487</v>
      </c>
      <c r="L286" s="165"/>
      <c r="M286" s="166" t="s">
        <v>1</v>
      </c>
      <c r="N286" s="167" t="s">
        <v>46</v>
      </c>
      <c r="P286" s="145">
        <f t="shared" si="11"/>
        <v>0</v>
      </c>
      <c r="Q286" s="145">
        <v>1.6000000000000001E-3</v>
      </c>
      <c r="R286" s="145">
        <f t="shared" si="12"/>
        <v>4.8000000000000004E-3</v>
      </c>
      <c r="S286" s="145">
        <v>0</v>
      </c>
      <c r="T286" s="146">
        <f t="shared" si="13"/>
        <v>0</v>
      </c>
      <c r="AR286" s="147" t="s">
        <v>337</v>
      </c>
      <c r="AT286" s="147" t="s">
        <v>340</v>
      </c>
      <c r="AU286" s="147" t="s">
        <v>90</v>
      </c>
      <c r="AY286" s="17" t="s">
        <v>299</v>
      </c>
      <c r="BE286" s="148">
        <f t="shared" si="14"/>
        <v>0</v>
      </c>
      <c r="BF286" s="148">
        <f t="shared" si="15"/>
        <v>0</v>
      </c>
      <c r="BG286" s="148">
        <f t="shared" si="16"/>
        <v>0</v>
      </c>
      <c r="BH286" s="148">
        <f t="shared" si="17"/>
        <v>0</v>
      </c>
      <c r="BI286" s="148">
        <f t="shared" si="18"/>
        <v>0</v>
      </c>
      <c r="BJ286" s="17" t="s">
        <v>88</v>
      </c>
      <c r="BK286" s="148">
        <f t="shared" si="19"/>
        <v>0</v>
      </c>
      <c r="BL286" s="17" t="s">
        <v>318</v>
      </c>
      <c r="BM286" s="147" t="s">
        <v>5299</v>
      </c>
    </row>
    <row r="287" spans="2:65" s="1" customFormat="1" ht="24.15" customHeight="1">
      <c r="B287" s="32"/>
      <c r="C287" s="136" t="s">
        <v>713</v>
      </c>
      <c r="D287" s="136" t="s">
        <v>302</v>
      </c>
      <c r="E287" s="137" t="s">
        <v>3769</v>
      </c>
      <c r="F287" s="138" t="s">
        <v>3770</v>
      </c>
      <c r="G287" s="139" t="s">
        <v>598</v>
      </c>
      <c r="H287" s="140">
        <v>1</v>
      </c>
      <c r="I287" s="141"/>
      <c r="J287" s="142">
        <f t="shared" si="10"/>
        <v>0</v>
      </c>
      <c r="K287" s="138" t="s">
        <v>1487</v>
      </c>
      <c r="L287" s="32"/>
      <c r="M287" s="143" t="s">
        <v>1</v>
      </c>
      <c r="N287" s="144" t="s">
        <v>46</v>
      </c>
      <c r="P287" s="145">
        <f t="shared" si="11"/>
        <v>0</v>
      </c>
      <c r="Q287" s="145">
        <v>0</v>
      </c>
      <c r="R287" s="145">
        <f t="shared" si="12"/>
        <v>0</v>
      </c>
      <c r="S287" s="145">
        <v>0</v>
      </c>
      <c r="T287" s="146">
        <f t="shared" si="13"/>
        <v>0</v>
      </c>
      <c r="AR287" s="147" t="s">
        <v>318</v>
      </c>
      <c r="AT287" s="147" t="s">
        <v>302</v>
      </c>
      <c r="AU287" s="147" t="s">
        <v>90</v>
      </c>
      <c r="AY287" s="17" t="s">
        <v>299</v>
      </c>
      <c r="BE287" s="148">
        <f t="shared" si="14"/>
        <v>0</v>
      </c>
      <c r="BF287" s="148">
        <f t="shared" si="15"/>
        <v>0</v>
      </c>
      <c r="BG287" s="148">
        <f t="shared" si="16"/>
        <v>0</v>
      </c>
      <c r="BH287" s="148">
        <f t="shared" si="17"/>
        <v>0</v>
      </c>
      <c r="BI287" s="148">
        <f t="shared" si="18"/>
        <v>0</v>
      </c>
      <c r="BJ287" s="17" t="s">
        <v>88</v>
      </c>
      <c r="BK287" s="148">
        <f t="shared" si="19"/>
        <v>0</v>
      </c>
      <c r="BL287" s="17" t="s">
        <v>318</v>
      </c>
      <c r="BM287" s="147" t="s">
        <v>5300</v>
      </c>
    </row>
    <row r="288" spans="2:65" s="1" customFormat="1" ht="16.5" customHeight="1">
      <c r="B288" s="32"/>
      <c r="C288" s="158" t="s">
        <v>717</v>
      </c>
      <c r="D288" s="158" t="s">
        <v>340</v>
      </c>
      <c r="E288" s="159" t="s">
        <v>3772</v>
      </c>
      <c r="F288" s="160" t="s">
        <v>3773</v>
      </c>
      <c r="G288" s="161" t="s">
        <v>598</v>
      </c>
      <c r="H288" s="162">
        <v>1</v>
      </c>
      <c r="I288" s="163"/>
      <c r="J288" s="164">
        <f t="shared" si="10"/>
        <v>0</v>
      </c>
      <c r="K288" s="160" t="s">
        <v>1</v>
      </c>
      <c r="L288" s="165"/>
      <c r="M288" s="166" t="s">
        <v>1</v>
      </c>
      <c r="N288" s="167" t="s">
        <v>46</v>
      </c>
      <c r="P288" s="145">
        <f t="shared" si="11"/>
        <v>0</v>
      </c>
      <c r="Q288" s="145">
        <v>9.2000000000000003E-4</v>
      </c>
      <c r="R288" s="145">
        <f t="shared" si="12"/>
        <v>9.2000000000000003E-4</v>
      </c>
      <c r="S288" s="145">
        <v>0</v>
      </c>
      <c r="T288" s="146">
        <f t="shared" si="13"/>
        <v>0</v>
      </c>
      <c r="AR288" s="147" t="s">
        <v>337</v>
      </c>
      <c r="AT288" s="147" t="s">
        <v>340</v>
      </c>
      <c r="AU288" s="147" t="s">
        <v>90</v>
      </c>
      <c r="AY288" s="17" t="s">
        <v>299</v>
      </c>
      <c r="BE288" s="148">
        <f t="shared" si="14"/>
        <v>0</v>
      </c>
      <c r="BF288" s="148">
        <f t="shared" si="15"/>
        <v>0</v>
      </c>
      <c r="BG288" s="148">
        <f t="shared" si="16"/>
        <v>0</v>
      </c>
      <c r="BH288" s="148">
        <f t="shared" si="17"/>
        <v>0</v>
      </c>
      <c r="BI288" s="148">
        <f t="shared" si="18"/>
        <v>0</v>
      </c>
      <c r="BJ288" s="17" t="s">
        <v>88</v>
      </c>
      <c r="BK288" s="148">
        <f t="shared" si="19"/>
        <v>0</v>
      </c>
      <c r="BL288" s="17" t="s">
        <v>318</v>
      </c>
      <c r="BM288" s="147" t="s">
        <v>5301</v>
      </c>
    </row>
    <row r="289" spans="2:65" s="1" customFormat="1" ht="21.75" customHeight="1">
      <c r="B289" s="32"/>
      <c r="C289" s="136" t="s">
        <v>721</v>
      </c>
      <c r="D289" s="136" t="s">
        <v>302</v>
      </c>
      <c r="E289" s="137" t="s">
        <v>4125</v>
      </c>
      <c r="F289" s="138" t="s">
        <v>4126</v>
      </c>
      <c r="G289" s="139" t="s">
        <v>598</v>
      </c>
      <c r="H289" s="140">
        <v>1</v>
      </c>
      <c r="I289" s="141"/>
      <c r="J289" s="142">
        <f t="shared" si="10"/>
        <v>0</v>
      </c>
      <c r="K289" s="138" t="s">
        <v>1487</v>
      </c>
      <c r="L289" s="32"/>
      <c r="M289" s="143" t="s">
        <v>1</v>
      </c>
      <c r="N289" s="144" t="s">
        <v>46</v>
      </c>
      <c r="P289" s="145">
        <f t="shared" si="11"/>
        <v>0</v>
      </c>
      <c r="Q289" s="145">
        <v>1.6199999999999999E-3</v>
      </c>
      <c r="R289" s="145">
        <f t="shared" si="12"/>
        <v>1.6199999999999999E-3</v>
      </c>
      <c r="S289" s="145">
        <v>0</v>
      </c>
      <c r="T289" s="146">
        <f t="shared" si="13"/>
        <v>0</v>
      </c>
      <c r="AR289" s="147" t="s">
        <v>318</v>
      </c>
      <c r="AT289" s="147" t="s">
        <v>302</v>
      </c>
      <c r="AU289" s="147" t="s">
        <v>90</v>
      </c>
      <c r="AY289" s="17" t="s">
        <v>299</v>
      </c>
      <c r="BE289" s="148">
        <f t="shared" si="14"/>
        <v>0</v>
      </c>
      <c r="BF289" s="148">
        <f t="shared" si="15"/>
        <v>0</v>
      </c>
      <c r="BG289" s="148">
        <f t="shared" si="16"/>
        <v>0</v>
      </c>
      <c r="BH289" s="148">
        <f t="shared" si="17"/>
        <v>0</v>
      </c>
      <c r="BI289" s="148">
        <f t="shared" si="18"/>
        <v>0</v>
      </c>
      <c r="BJ289" s="17" t="s">
        <v>88</v>
      </c>
      <c r="BK289" s="148">
        <f t="shared" si="19"/>
        <v>0</v>
      </c>
      <c r="BL289" s="17" t="s">
        <v>318</v>
      </c>
      <c r="BM289" s="147" t="s">
        <v>5157</v>
      </c>
    </row>
    <row r="290" spans="2:65" s="1" customFormat="1" ht="16.5" customHeight="1">
      <c r="B290" s="32"/>
      <c r="C290" s="158" t="s">
        <v>306</v>
      </c>
      <c r="D290" s="158" t="s">
        <v>340</v>
      </c>
      <c r="E290" s="159" t="s">
        <v>5158</v>
      </c>
      <c r="F290" s="160" t="s">
        <v>4129</v>
      </c>
      <c r="G290" s="161" t="s">
        <v>598</v>
      </c>
      <c r="H290" s="162">
        <v>1</v>
      </c>
      <c r="I290" s="163"/>
      <c r="J290" s="164">
        <f t="shared" si="10"/>
        <v>0</v>
      </c>
      <c r="K290" s="160" t="s">
        <v>1</v>
      </c>
      <c r="L290" s="165"/>
      <c r="M290" s="166" t="s">
        <v>1</v>
      </c>
      <c r="N290" s="167" t="s">
        <v>46</v>
      </c>
      <c r="P290" s="145">
        <f t="shared" si="11"/>
        <v>0</v>
      </c>
      <c r="Q290" s="145">
        <v>1.847E-2</v>
      </c>
      <c r="R290" s="145">
        <f t="shared" si="12"/>
        <v>1.847E-2</v>
      </c>
      <c r="S290" s="145">
        <v>0</v>
      </c>
      <c r="T290" s="146">
        <f t="shared" si="13"/>
        <v>0</v>
      </c>
      <c r="AR290" s="147" t="s">
        <v>337</v>
      </c>
      <c r="AT290" s="147" t="s">
        <v>340</v>
      </c>
      <c r="AU290" s="147" t="s">
        <v>90</v>
      </c>
      <c r="AY290" s="17" t="s">
        <v>299</v>
      </c>
      <c r="BE290" s="148">
        <f t="shared" si="14"/>
        <v>0</v>
      </c>
      <c r="BF290" s="148">
        <f t="shared" si="15"/>
        <v>0</v>
      </c>
      <c r="BG290" s="148">
        <f t="shared" si="16"/>
        <v>0</v>
      </c>
      <c r="BH290" s="148">
        <f t="shared" si="17"/>
        <v>0</v>
      </c>
      <c r="BI290" s="148">
        <f t="shared" si="18"/>
        <v>0</v>
      </c>
      <c r="BJ290" s="17" t="s">
        <v>88</v>
      </c>
      <c r="BK290" s="148">
        <f t="shared" si="19"/>
        <v>0</v>
      </c>
      <c r="BL290" s="17" t="s">
        <v>318</v>
      </c>
      <c r="BM290" s="147" t="s">
        <v>5159</v>
      </c>
    </row>
    <row r="291" spans="2:65" s="1" customFormat="1" ht="28.8">
      <c r="B291" s="32"/>
      <c r="D291" s="149" t="s">
        <v>308</v>
      </c>
      <c r="F291" s="150" t="s">
        <v>3784</v>
      </c>
      <c r="I291" s="151"/>
      <c r="L291" s="32"/>
      <c r="M291" s="152"/>
      <c r="T291" s="56"/>
      <c r="AT291" s="17" t="s">
        <v>308</v>
      </c>
      <c r="AU291" s="17" t="s">
        <v>90</v>
      </c>
    </row>
    <row r="292" spans="2:65" s="1" customFormat="1" ht="24.15" customHeight="1">
      <c r="B292" s="32"/>
      <c r="C292" s="158" t="s">
        <v>728</v>
      </c>
      <c r="D292" s="158" t="s">
        <v>340</v>
      </c>
      <c r="E292" s="159" t="s">
        <v>3785</v>
      </c>
      <c r="F292" s="160" t="s">
        <v>3786</v>
      </c>
      <c r="G292" s="161" t="s">
        <v>598</v>
      </c>
      <c r="H292" s="162">
        <v>1</v>
      </c>
      <c r="I292" s="163"/>
      <c r="J292" s="164">
        <f>ROUND(I292*H292,2)</f>
        <v>0</v>
      </c>
      <c r="K292" s="160" t="s">
        <v>1</v>
      </c>
      <c r="L292" s="165"/>
      <c r="M292" s="166" t="s">
        <v>1</v>
      </c>
      <c r="N292" s="167" t="s">
        <v>46</v>
      </c>
      <c r="P292" s="145">
        <f>O292*H292</f>
        <v>0</v>
      </c>
      <c r="Q292" s="145">
        <v>7.3000000000000001E-3</v>
      </c>
      <c r="R292" s="145">
        <f>Q292*H292</f>
        <v>7.3000000000000001E-3</v>
      </c>
      <c r="S292" s="145">
        <v>0</v>
      </c>
      <c r="T292" s="146">
        <f>S292*H292</f>
        <v>0</v>
      </c>
      <c r="AR292" s="147" t="s">
        <v>337</v>
      </c>
      <c r="AT292" s="147" t="s">
        <v>340</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5160</v>
      </c>
    </row>
    <row r="293" spans="2:65" s="1" customFormat="1" ht="28.8">
      <c r="B293" s="32"/>
      <c r="D293" s="149" t="s">
        <v>308</v>
      </c>
      <c r="F293" s="150" t="s">
        <v>3784</v>
      </c>
      <c r="I293" s="151"/>
      <c r="L293" s="32"/>
      <c r="M293" s="152"/>
      <c r="T293" s="56"/>
      <c r="AT293" s="17" t="s">
        <v>308</v>
      </c>
      <c r="AU293" s="17" t="s">
        <v>90</v>
      </c>
    </row>
    <row r="294" spans="2:65" s="1" customFormat="1" ht="21.75" customHeight="1">
      <c r="B294" s="32"/>
      <c r="C294" s="136" t="s">
        <v>732</v>
      </c>
      <c r="D294" s="136" t="s">
        <v>302</v>
      </c>
      <c r="E294" s="137" t="s">
        <v>3778</v>
      </c>
      <c r="F294" s="138" t="s">
        <v>3779</v>
      </c>
      <c r="G294" s="139" t="s">
        <v>598</v>
      </c>
      <c r="H294" s="140">
        <v>1</v>
      </c>
      <c r="I294" s="141"/>
      <c r="J294" s="142">
        <f>ROUND(I294*H294,2)</f>
        <v>0</v>
      </c>
      <c r="K294" s="138" t="s">
        <v>1487</v>
      </c>
      <c r="L294" s="32"/>
      <c r="M294" s="143" t="s">
        <v>1</v>
      </c>
      <c r="N294" s="144" t="s">
        <v>46</v>
      </c>
      <c r="P294" s="145">
        <f>O294*H294</f>
        <v>0</v>
      </c>
      <c r="Q294" s="145">
        <v>1.65E-3</v>
      </c>
      <c r="R294" s="145">
        <f>Q294*H294</f>
        <v>1.65E-3</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3780</v>
      </c>
    </row>
    <row r="295" spans="2:65" s="1" customFormat="1" ht="16.5" customHeight="1">
      <c r="B295" s="32"/>
      <c r="C295" s="158" t="s">
        <v>736</v>
      </c>
      <c r="D295" s="158" t="s">
        <v>340</v>
      </c>
      <c r="E295" s="159" t="s">
        <v>3781</v>
      </c>
      <c r="F295" s="160" t="s">
        <v>3782</v>
      </c>
      <c r="G295" s="161" t="s">
        <v>598</v>
      </c>
      <c r="H295" s="162">
        <v>1</v>
      </c>
      <c r="I295" s="163"/>
      <c r="J295" s="164">
        <f>ROUND(I295*H295,2)</f>
        <v>0</v>
      </c>
      <c r="K295" s="160" t="s">
        <v>1</v>
      </c>
      <c r="L295" s="165"/>
      <c r="M295" s="166" t="s">
        <v>1</v>
      </c>
      <c r="N295" s="167" t="s">
        <v>46</v>
      </c>
      <c r="P295" s="145">
        <f>O295*H295</f>
        <v>0</v>
      </c>
      <c r="Q295" s="145">
        <v>2.4500000000000001E-2</v>
      </c>
      <c r="R295" s="145">
        <f>Q295*H295</f>
        <v>2.4500000000000001E-2</v>
      </c>
      <c r="S295" s="145">
        <v>0</v>
      </c>
      <c r="T295" s="146">
        <f>S295*H295</f>
        <v>0</v>
      </c>
      <c r="AR295" s="147" t="s">
        <v>337</v>
      </c>
      <c r="AT295" s="147" t="s">
        <v>340</v>
      </c>
      <c r="AU295" s="147" t="s">
        <v>90</v>
      </c>
      <c r="AY295" s="17" t="s">
        <v>299</v>
      </c>
      <c r="BE295" s="148">
        <f>IF(N295="základní",J295,0)</f>
        <v>0</v>
      </c>
      <c r="BF295" s="148">
        <f>IF(N295="snížená",J295,0)</f>
        <v>0</v>
      </c>
      <c r="BG295" s="148">
        <f>IF(N295="zákl. přenesená",J295,0)</f>
        <v>0</v>
      </c>
      <c r="BH295" s="148">
        <f>IF(N295="sníž. přenesená",J295,0)</f>
        <v>0</v>
      </c>
      <c r="BI295" s="148">
        <f>IF(N295="nulová",J295,0)</f>
        <v>0</v>
      </c>
      <c r="BJ295" s="17" t="s">
        <v>88</v>
      </c>
      <c r="BK295" s="148">
        <f>ROUND(I295*H295,2)</f>
        <v>0</v>
      </c>
      <c r="BL295" s="17" t="s">
        <v>318</v>
      </c>
      <c r="BM295" s="147" t="s">
        <v>3783</v>
      </c>
    </row>
    <row r="296" spans="2:65" s="1" customFormat="1" ht="28.8">
      <c r="B296" s="32"/>
      <c r="D296" s="149" t="s">
        <v>308</v>
      </c>
      <c r="F296" s="150" t="s">
        <v>3784</v>
      </c>
      <c r="I296" s="151"/>
      <c r="L296" s="32"/>
      <c r="M296" s="152"/>
      <c r="T296" s="56"/>
      <c r="AT296" s="17" t="s">
        <v>308</v>
      </c>
      <c r="AU296" s="17" t="s">
        <v>90</v>
      </c>
    </row>
    <row r="297" spans="2:65" s="1" customFormat="1" ht="24.15" customHeight="1">
      <c r="B297" s="32"/>
      <c r="C297" s="158" t="s">
        <v>740</v>
      </c>
      <c r="D297" s="158" t="s">
        <v>340</v>
      </c>
      <c r="E297" s="159" t="s">
        <v>3785</v>
      </c>
      <c r="F297" s="160" t="s">
        <v>3786</v>
      </c>
      <c r="G297" s="161" t="s">
        <v>598</v>
      </c>
      <c r="H297" s="162">
        <v>1</v>
      </c>
      <c r="I297" s="163"/>
      <c r="J297" s="164">
        <f>ROUND(I297*H297,2)</f>
        <v>0</v>
      </c>
      <c r="K297" s="160" t="s">
        <v>1</v>
      </c>
      <c r="L297" s="165"/>
      <c r="M297" s="166" t="s">
        <v>1</v>
      </c>
      <c r="N297" s="167" t="s">
        <v>46</v>
      </c>
      <c r="P297" s="145">
        <f>O297*H297</f>
        <v>0</v>
      </c>
      <c r="Q297" s="145">
        <v>7.3000000000000001E-3</v>
      </c>
      <c r="R297" s="145">
        <f>Q297*H297</f>
        <v>7.3000000000000001E-3</v>
      </c>
      <c r="S297" s="145">
        <v>0</v>
      </c>
      <c r="T297" s="146">
        <f>S297*H297</f>
        <v>0</v>
      </c>
      <c r="AR297" s="147" t="s">
        <v>337</v>
      </c>
      <c r="AT297" s="147" t="s">
        <v>340</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3787</v>
      </c>
    </row>
    <row r="298" spans="2:65" s="1" customFormat="1" ht="28.8">
      <c r="B298" s="32"/>
      <c r="D298" s="149" t="s">
        <v>308</v>
      </c>
      <c r="F298" s="150" t="s">
        <v>3784</v>
      </c>
      <c r="I298" s="151"/>
      <c r="L298" s="32"/>
      <c r="M298" s="152"/>
      <c r="T298" s="56"/>
      <c r="AT298" s="17" t="s">
        <v>308</v>
      </c>
      <c r="AU298" s="17" t="s">
        <v>90</v>
      </c>
    </row>
    <row r="299" spans="2:65" s="1" customFormat="1" ht="16.5" customHeight="1">
      <c r="B299" s="32"/>
      <c r="C299" s="136" t="s">
        <v>745</v>
      </c>
      <c r="D299" s="136" t="s">
        <v>302</v>
      </c>
      <c r="E299" s="137" t="s">
        <v>4142</v>
      </c>
      <c r="F299" s="138" t="s">
        <v>4143</v>
      </c>
      <c r="G299" s="139" t="s">
        <v>598</v>
      </c>
      <c r="H299" s="140">
        <v>1</v>
      </c>
      <c r="I299" s="141"/>
      <c r="J299" s="142">
        <f>ROUND(I299*H299,2)</f>
        <v>0</v>
      </c>
      <c r="K299" s="138" t="s">
        <v>1487</v>
      </c>
      <c r="L299" s="32"/>
      <c r="M299" s="143" t="s">
        <v>1</v>
      </c>
      <c r="N299" s="144" t="s">
        <v>46</v>
      </c>
      <c r="P299" s="145">
        <f>O299*H299</f>
        <v>0</v>
      </c>
      <c r="Q299" s="145">
        <v>1.3600000000000001E-3</v>
      </c>
      <c r="R299" s="145">
        <f>Q299*H299</f>
        <v>1.3600000000000001E-3</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5161</v>
      </c>
    </row>
    <row r="300" spans="2:65" s="1" customFormat="1" ht="24.15" customHeight="1">
      <c r="B300" s="32"/>
      <c r="C300" s="158" t="s">
        <v>749</v>
      </c>
      <c r="D300" s="158" t="s">
        <v>340</v>
      </c>
      <c r="E300" s="159" t="s">
        <v>5162</v>
      </c>
      <c r="F300" s="160" t="s">
        <v>5163</v>
      </c>
      <c r="G300" s="161" t="s">
        <v>598</v>
      </c>
      <c r="H300" s="162">
        <v>1</v>
      </c>
      <c r="I300" s="163"/>
      <c r="J300" s="164">
        <f>ROUND(I300*H300,2)</f>
        <v>0</v>
      </c>
      <c r="K300" s="160" t="s">
        <v>1</v>
      </c>
      <c r="L300" s="165"/>
      <c r="M300" s="166" t="s">
        <v>1</v>
      </c>
      <c r="N300" s="167" t="s">
        <v>46</v>
      </c>
      <c r="P300" s="145">
        <f>O300*H300</f>
        <v>0</v>
      </c>
      <c r="Q300" s="145">
        <v>4.2999999999999997E-2</v>
      </c>
      <c r="R300" s="145">
        <f>Q300*H300</f>
        <v>4.2999999999999997E-2</v>
      </c>
      <c r="S300" s="145">
        <v>0</v>
      </c>
      <c r="T300" s="146">
        <f>S300*H300</f>
        <v>0</v>
      </c>
      <c r="AR300" s="147" t="s">
        <v>337</v>
      </c>
      <c r="AT300" s="147" t="s">
        <v>340</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5164</v>
      </c>
    </row>
    <row r="301" spans="2:65" s="1" customFormat="1" ht="28.8">
      <c r="B301" s="32"/>
      <c r="D301" s="149" t="s">
        <v>308</v>
      </c>
      <c r="F301" s="150" t="s">
        <v>3784</v>
      </c>
      <c r="I301" s="151"/>
      <c r="L301" s="32"/>
      <c r="M301" s="152"/>
      <c r="T301" s="56"/>
      <c r="AT301" s="17" t="s">
        <v>308</v>
      </c>
      <c r="AU301" s="17" t="s">
        <v>90</v>
      </c>
    </row>
    <row r="302" spans="2:65" s="1" customFormat="1" ht="16.5" customHeight="1">
      <c r="B302" s="32"/>
      <c r="C302" s="136" t="s">
        <v>753</v>
      </c>
      <c r="D302" s="136" t="s">
        <v>302</v>
      </c>
      <c r="E302" s="137" t="s">
        <v>3881</v>
      </c>
      <c r="F302" s="138" t="s">
        <v>3882</v>
      </c>
      <c r="G302" s="139" t="s">
        <v>647</v>
      </c>
      <c r="H302" s="140">
        <v>145.66999999999999</v>
      </c>
      <c r="I302" s="141"/>
      <c r="J302" s="142">
        <f t="shared" ref="J302:J307" si="20">ROUND(I302*H302,2)</f>
        <v>0</v>
      </c>
      <c r="K302" s="138" t="s">
        <v>1487</v>
      </c>
      <c r="L302" s="32"/>
      <c r="M302" s="143" t="s">
        <v>1</v>
      </c>
      <c r="N302" s="144" t="s">
        <v>46</v>
      </c>
      <c r="P302" s="145">
        <f t="shared" ref="P302:P307" si="21">O302*H302</f>
        <v>0</v>
      </c>
      <c r="Q302" s="145">
        <v>0</v>
      </c>
      <c r="R302" s="145">
        <f t="shared" ref="R302:R307" si="22">Q302*H302</f>
        <v>0</v>
      </c>
      <c r="S302" s="145">
        <v>0</v>
      </c>
      <c r="T302" s="146">
        <f t="shared" ref="T302:T307" si="23">S302*H302</f>
        <v>0</v>
      </c>
      <c r="AR302" s="147" t="s">
        <v>318</v>
      </c>
      <c r="AT302" s="147" t="s">
        <v>302</v>
      </c>
      <c r="AU302" s="147" t="s">
        <v>90</v>
      </c>
      <c r="AY302" s="17" t="s">
        <v>299</v>
      </c>
      <c r="BE302" s="148">
        <f t="shared" ref="BE302:BE307" si="24">IF(N302="základní",J302,0)</f>
        <v>0</v>
      </c>
      <c r="BF302" s="148">
        <f t="shared" ref="BF302:BF307" si="25">IF(N302="snížená",J302,0)</f>
        <v>0</v>
      </c>
      <c r="BG302" s="148">
        <f t="shared" ref="BG302:BG307" si="26">IF(N302="zákl. přenesená",J302,0)</f>
        <v>0</v>
      </c>
      <c r="BH302" s="148">
        <f t="shared" ref="BH302:BH307" si="27">IF(N302="sníž. přenesená",J302,0)</f>
        <v>0</v>
      </c>
      <c r="BI302" s="148">
        <f t="shared" ref="BI302:BI307" si="28">IF(N302="nulová",J302,0)</f>
        <v>0</v>
      </c>
      <c r="BJ302" s="17" t="s">
        <v>88</v>
      </c>
      <c r="BK302" s="148">
        <f t="shared" ref="BK302:BK307" si="29">ROUND(I302*H302,2)</f>
        <v>0</v>
      </c>
      <c r="BL302" s="17" t="s">
        <v>318</v>
      </c>
      <c r="BM302" s="147" t="s">
        <v>5302</v>
      </c>
    </row>
    <row r="303" spans="2:65" s="1" customFormat="1" ht="21.75" customHeight="1">
      <c r="B303" s="32"/>
      <c r="C303" s="136" t="s">
        <v>757</v>
      </c>
      <c r="D303" s="136" t="s">
        <v>302</v>
      </c>
      <c r="E303" s="137" t="s">
        <v>3788</v>
      </c>
      <c r="F303" s="138" t="s">
        <v>3789</v>
      </c>
      <c r="G303" s="139" t="s">
        <v>647</v>
      </c>
      <c r="H303" s="140">
        <v>91.81</v>
      </c>
      <c r="I303" s="141"/>
      <c r="J303" s="142">
        <f t="shared" si="20"/>
        <v>0</v>
      </c>
      <c r="K303" s="138" t="s">
        <v>1487</v>
      </c>
      <c r="L303" s="32"/>
      <c r="M303" s="143" t="s">
        <v>1</v>
      </c>
      <c r="N303" s="144" t="s">
        <v>46</v>
      </c>
      <c r="P303" s="145">
        <f t="shared" si="21"/>
        <v>0</v>
      </c>
      <c r="Q303" s="145">
        <v>0</v>
      </c>
      <c r="R303" s="145">
        <f t="shared" si="22"/>
        <v>0</v>
      </c>
      <c r="S303" s="145">
        <v>0</v>
      </c>
      <c r="T303" s="146">
        <f t="shared" si="23"/>
        <v>0</v>
      </c>
      <c r="AR303" s="147" t="s">
        <v>318</v>
      </c>
      <c r="AT303" s="147" t="s">
        <v>302</v>
      </c>
      <c r="AU303" s="147" t="s">
        <v>90</v>
      </c>
      <c r="AY303" s="17" t="s">
        <v>299</v>
      </c>
      <c r="BE303" s="148">
        <f t="shared" si="24"/>
        <v>0</v>
      </c>
      <c r="BF303" s="148">
        <f t="shared" si="25"/>
        <v>0</v>
      </c>
      <c r="BG303" s="148">
        <f t="shared" si="26"/>
        <v>0</v>
      </c>
      <c r="BH303" s="148">
        <f t="shared" si="27"/>
        <v>0</v>
      </c>
      <c r="BI303" s="148">
        <f t="shared" si="28"/>
        <v>0</v>
      </c>
      <c r="BJ303" s="17" t="s">
        <v>88</v>
      </c>
      <c r="BK303" s="148">
        <f t="shared" si="29"/>
        <v>0</v>
      </c>
      <c r="BL303" s="17" t="s">
        <v>318</v>
      </c>
      <c r="BM303" s="147" t="s">
        <v>3790</v>
      </c>
    </row>
    <row r="304" spans="2:65" s="1" customFormat="1" ht="24.15" customHeight="1">
      <c r="B304" s="32"/>
      <c r="C304" s="136" t="s">
        <v>763</v>
      </c>
      <c r="D304" s="136" t="s">
        <v>302</v>
      </c>
      <c r="E304" s="137" t="s">
        <v>1746</v>
      </c>
      <c r="F304" s="138" t="s">
        <v>1747</v>
      </c>
      <c r="G304" s="139" t="s">
        <v>598</v>
      </c>
      <c r="H304" s="140">
        <v>2</v>
      </c>
      <c r="I304" s="141"/>
      <c r="J304" s="142">
        <f t="shared" si="20"/>
        <v>0</v>
      </c>
      <c r="K304" s="138" t="s">
        <v>1487</v>
      </c>
      <c r="L304" s="32"/>
      <c r="M304" s="143" t="s">
        <v>1</v>
      </c>
      <c r="N304" s="144" t="s">
        <v>46</v>
      </c>
      <c r="P304" s="145">
        <f t="shared" si="21"/>
        <v>0</v>
      </c>
      <c r="Q304" s="145">
        <v>0.45937</v>
      </c>
      <c r="R304" s="145">
        <f t="shared" si="22"/>
        <v>0.91874</v>
      </c>
      <c r="S304" s="145">
        <v>0</v>
      </c>
      <c r="T304" s="146">
        <f t="shared" si="23"/>
        <v>0</v>
      </c>
      <c r="AR304" s="147" t="s">
        <v>318</v>
      </c>
      <c r="AT304" s="147" t="s">
        <v>302</v>
      </c>
      <c r="AU304" s="147" t="s">
        <v>90</v>
      </c>
      <c r="AY304" s="17" t="s">
        <v>299</v>
      </c>
      <c r="BE304" s="148">
        <f t="shared" si="24"/>
        <v>0</v>
      </c>
      <c r="BF304" s="148">
        <f t="shared" si="25"/>
        <v>0</v>
      </c>
      <c r="BG304" s="148">
        <f t="shared" si="26"/>
        <v>0</v>
      </c>
      <c r="BH304" s="148">
        <f t="shared" si="27"/>
        <v>0</v>
      </c>
      <c r="BI304" s="148">
        <f t="shared" si="28"/>
        <v>0</v>
      </c>
      <c r="BJ304" s="17" t="s">
        <v>88</v>
      </c>
      <c r="BK304" s="148">
        <f t="shared" si="29"/>
        <v>0</v>
      </c>
      <c r="BL304" s="17" t="s">
        <v>318</v>
      </c>
      <c r="BM304" s="147" t="s">
        <v>3791</v>
      </c>
    </row>
    <row r="305" spans="2:65" s="1" customFormat="1" ht="24.15" customHeight="1">
      <c r="B305" s="32"/>
      <c r="C305" s="136" t="s">
        <v>767</v>
      </c>
      <c r="D305" s="136" t="s">
        <v>302</v>
      </c>
      <c r="E305" s="137" t="s">
        <v>3792</v>
      </c>
      <c r="F305" s="138" t="s">
        <v>3793</v>
      </c>
      <c r="G305" s="139" t="s">
        <v>647</v>
      </c>
      <c r="H305" s="140">
        <v>237.48</v>
      </c>
      <c r="I305" s="141"/>
      <c r="J305" s="142">
        <f t="shared" si="20"/>
        <v>0</v>
      </c>
      <c r="K305" s="138" t="s">
        <v>1487</v>
      </c>
      <c r="L305" s="32"/>
      <c r="M305" s="143" t="s">
        <v>1</v>
      </c>
      <c r="N305" s="144" t="s">
        <v>46</v>
      </c>
      <c r="P305" s="145">
        <f t="shared" si="21"/>
        <v>0</v>
      </c>
      <c r="Q305" s="145">
        <v>0</v>
      </c>
      <c r="R305" s="145">
        <f t="shared" si="22"/>
        <v>0</v>
      </c>
      <c r="S305" s="145">
        <v>0</v>
      </c>
      <c r="T305" s="146">
        <f t="shared" si="23"/>
        <v>0</v>
      </c>
      <c r="AR305" s="147" t="s">
        <v>318</v>
      </c>
      <c r="AT305" s="147" t="s">
        <v>302</v>
      </c>
      <c r="AU305" s="147" t="s">
        <v>90</v>
      </c>
      <c r="AY305" s="17" t="s">
        <v>299</v>
      </c>
      <c r="BE305" s="148">
        <f t="shared" si="24"/>
        <v>0</v>
      </c>
      <c r="BF305" s="148">
        <f t="shared" si="25"/>
        <v>0</v>
      </c>
      <c r="BG305" s="148">
        <f t="shared" si="26"/>
        <v>0</v>
      </c>
      <c r="BH305" s="148">
        <f t="shared" si="27"/>
        <v>0</v>
      </c>
      <c r="BI305" s="148">
        <f t="shared" si="28"/>
        <v>0</v>
      </c>
      <c r="BJ305" s="17" t="s">
        <v>88</v>
      </c>
      <c r="BK305" s="148">
        <f t="shared" si="29"/>
        <v>0</v>
      </c>
      <c r="BL305" s="17" t="s">
        <v>318</v>
      </c>
      <c r="BM305" s="147" t="s">
        <v>3794</v>
      </c>
    </row>
    <row r="306" spans="2:65" s="1" customFormat="1" ht="16.5" customHeight="1">
      <c r="B306" s="32"/>
      <c r="C306" s="136" t="s">
        <v>771</v>
      </c>
      <c r="D306" s="136" t="s">
        <v>302</v>
      </c>
      <c r="E306" s="137" t="s">
        <v>3795</v>
      </c>
      <c r="F306" s="138" t="s">
        <v>3796</v>
      </c>
      <c r="G306" s="139" t="s">
        <v>598</v>
      </c>
      <c r="H306" s="140">
        <v>2</v>
      </c>
      <c r="I306" s="141"/>
      <c r="J306" s="142">
        <f t="shared" si="20"/>
        <v>0</v>
      </c>
      <c r="K306" s="138" t="s">
        <v>1487</v>
      </c>
      <c r="L306" s="32"/>
      <c r="M306" s="143" t="s">
        <v>1</v>
      </c>
      <c r="N306" s="144" t="s">
        <v>46</v>
      </c>
      <c r="P306" s="145">
        <f t="shared" si="21"/>
        <v>0</v>
      </c>
      <c r="Q306" s="145">
        <v>0.04</v>
      </c>
      <c r="R306" s="145">
        <f t="shared" si="22"/>
        <v>0.08</v>
      </c>
      <c r="S306" s="145">
        <v>0</v>
      </c>
      <c r="T306" s="146">
        <f t="shared" si="23"/>
        <v>0</v>
      </c>
      <c r="AR306" s="147" t="s">
        <v>318</v>
      </c>
      <c r="AT306" s="147" t="s">
        <v>302</v>
      </c>
      <c r="AU306" s="147" t="s">
        <v>90</v>
      </c>
      <c r="AY306" s="17" t="s">
        <v>299</v>
      </c>
      <c r="BE306" s="148">
        <f t="shared" si="24"/>
        <v>0</v>
      </c>
      <c r="BF306" s="148">
        <f t="shared" si="25"/>
        <v>0</v>
      </c>
      <c r="BG306" s="148">
        <f t="shared" si="26"/>
        <v>0</v>
      </c>
      <c r="BH306" s="148">
        <f t="shared" si="27"/>
        <v>0</v>
      </c>
      <c r="BI306" s="148">
        <f t="shared" si="28"/>
        <v>0</v>
      </c>
      <c r="BJ306" s="17" t="s">
        <v>88</v>
      </c>
      <c r="BK306" s="148">
        <f t="shared" si="29"/>
        <v>0</v>
      </c>
      <c r="BL306" s="17" t="s">
        <v>318</v>
      </c>
      <c r="BM306" s="147" t="s">
        <v>3797</v>
      </c>
    </row>
    <row r="307" spans="2:65" s="1" customFormat="1" ht="24.15" customHeight="1">
      <c r="B307" s="32"/>
      <c r="C307" s="158" t="s">
        <v>775</v>
      </c>
      <c r="D307" s="158" t="s">
        <v>340</v>
      </c>
      <c r="E307" s="159" t="s">
        <v>3798</v>
      </c>
      <c r="F307" s="160" t="s">
        <v>3799</v>
      </c>
      <c r="G307" s="161" t="s">
        <v>598</v>
      </c>
      <c r="H307" s="162">
        <v>2</v>
      </c>
      <c r="I307" s="163"/>
      <c r="J307" s="164">
        <f t="shared" si="20"/>
        <v>0</v>
      </c>
      <c r="K307" s="160" t="s">
        <v>1487</v>
      </c>
      <c r="L307" s="165"/>
      <c r="M307" s="166" t="s">
        <v>1</v>
      </c>
      <c r="N307" s="167" t="s">
        <v>46</v>
      </c>
      <c r="P307" s="145">
        <f t="shared" si="21"/>
        <v>0</v>
      </c>
      <c r="Q307" s="145">
        <v>1.3299999999999999E-2</v>
      </c>
      <c r="R307" s="145">
        <f t="shared" si="22"/>
        <v>2.6599999999999999E-2</v>
      </c>
      <c r="S307" s="145">
        <v>0</v>
      </c>
      <c r="T307" s="146">
        <f t="shared" si="23"/>
        <v>0</v>
      </c>
      <c r="AR307" s="147" t="s">
        <v>337</v>
      </c>
      <c r="AT307" s="147" t="s">
        <v>340</v>
      </c>
      <c r="AU307" s="147" t="s">
        <v>90</v>
      </c>
      <c r="AY307" s="17" t="s">
        <v>299</v>
      </c>
      <c r="BE307" s="148">
        <f t="shared" si="24"/>
        <v>0</v>
      </c>
      <c r="BF307" s="148">
        <f t="shared" si="25"/>
        <v>0</v>
      </c>
      <c r="BG307" s="148">
        <f t="shared" si="26"/>
        <v>0</v>
      </c>
      <c r="BH307" s="148">
        <f t="shared" si="27"/>
        <v>0</v>
      </c>
      <c r="BI307" s="148">
        <f t="shared" si="28"/>
        <v>0</v>
      </c>
      <c r="BJ307" s="17" t="s">
        <v>88</v>
      </c>
      <c r="BK307" s="148">
        <f t="shared" si="29"/>
        <v>0</v>
      </c>
      <c r="BL307" s="17" t="s">
        <v>318</v>
      </c>
      <c r="BM307" s="147" t="s">
        <v>3800</v>
      </c>
    </row>
    <row r="308" spans="2:65" s="1" customFormat="1" ht="19.2">
      <c r="B308" s="32"/>
      <c r="D308" s="149" t="s">
        <v>308</v>
      </c>
      <c r="F308" s="150" t="s">
        <v>3801</v>
      </c>
      <c r="I308" s="151"/>
      <c r="L308" s="32"/>
      <c r="M308" s="152"/>
      <c r="T308" s="56"/>
      <c r="AT308" s="17" t="s">
        <v>308</v>
      </c>
      <c r="AU308" s="17" t="s">
        <v>90</v>
      </c>
    </row>
    <row r="309" spans="2:65" s="1" customFormat="1" ht="24.15" customHeight="1">
      <c r="B309" s="32"/>
      <c r="C309" s="158" t="s">
        <v>779</v>
      </c>
      <c r="D309" s="158" t="s">
        <v>340</v>
      </c>
      <c r="E309" s="159" t="s">
        <v>3802</v>
      </c>
      <c r="F309" s="160" t="s">
        <v>3803</v>
      </c>
      <c r="G309" s="161" t="s">
        <v>598</v>
      </c>
      <c r="H309" s="162">
        <v>2</v>
      </c>
      <c r="I309" s="163"/>
      <c r="J309" s="164">
        <f t="shared" ref="J309:J315" si="30">ROUND(I309*H309,2)</f>
        <v>0</v>
      </c>
      <c r="K309" s="160" t="s">
        <v>1487</v>
      </c>
      <c r="L309" s="165"/>
      <c r="M309" s="166" t="s">
        <v>1</v>
      </c>
      <c r="N309" s="167" t="s">
        <v>46</v>
      </c>
      <c r="P309" s="145">
        <f t="shared" ref="P309:P315" si="31">O309*H309</f>
        <v>0</v>
      </c>
      <c r="Q309" s="145">
        <v>2.9999999999999997E-4</v>
      </c>
      <c r="R309" s="145">
        <f t="shared" ref="R309:R315" si="32">Q309*H309</f>
        <v>5.9999999999999995E-4</v>
      </c>
      <c r="S309" s="145">
        <v>0</v>
      </c>
      <c r="T309" s="146">
        <f t="shared" ref="T309:T315" si="33">S309*H309</f>
        <v>0</v>
      </c>
      <c r="AR309" s="147" t="s">
        <v>337</v>
      </c>
      <c r="AT309" s="147" t="s">
        <v>340</v>
      </c>
      <c r="AU309" s="147" t="s">
        <v>90</v>
      </c>
      <c r="AY309" s="17" t="s">
        <v>299</v>
      </c>
      <c r="BE309" s="148">
        <f t="shared" ref="BE309:BE315" si="34">IF(N309="základní",J309,0)</f>
        <v>0</v>
      </c>
      <c r="BF309" s="148">
        <f t="shared" ref="BF309:BF315" si="35">IF(N309="snížená",J309,0)</f>
        <v>0</v>
      </c>
      <c r="BG309" s="148">
        <f t="shared" ref="BG309:BG315" si="36">IF(N309="zákl. přenesená",J309,0)</f>
        <v>0</v>
      </c>
      <c r="BH309" s="148">
        <f t="shared" ref="BH309:BH315" si="37">IF(N309="sníž. přenesená",J309,0)</f>
        <v>0</v>
      </c>
      <c r="BI309" s="148">
        <f t="shared" ref="BI309:BI315" si="38">IF(N309="nulová",J309,0)</f>
        <v>0</v>
      </c>
      <c r="BJ309" s="17" t="s">
        <v>88</v>
      </c>
      <c r="BK309" s="148">
        <f t="shared" ref="BK309:BK315" si="39">ROUND(I309*H309,2)</f>
        <v>0</v>
      </c>
      <c r="BL309" s="17" t="s">
        <v>318</v>
      </c>
      <c r="BM309" s="147" t="s">
        <v>3804</v>
      </c>
    </row>
    <row r="310" spans="2:65" s="1" customFormat="1" ht="16.5" customHeight="1">
      <c r="B310" s="32"/>
      <c r="C310" s="136" t="s">
        <v>783</v>
      </c>
      <c r="D310" s="136" t="s">
        <v>302</v>
      </c>
      <c r="E310" s="137" t="s">
        <v>4160</v>
      </c>
      <c r="F310" s="138" t="s">
        <v>5165</v>
      </c>
      <c r="G310" s="139" t="s">
        <v>598</v>
      </c>
      <c r="H310" s="140">
        <v>1</v>
      </c>
      <c r="I310" s="141"/>
      <c r="J310" s="142">
        <f t="shared" si="30"/>
        <v>0</v>
      </c>
      <c r="K310" s="138" t="s">
        <v>1487</v>
      </c>
      <c r="L310" s="32"/>
      <c r="M310" s="143" t="s">
        <v>1</v>
      </c>
      <c r="N310" s="144" t="s">
        <v>46</v>
      </c>
      <c r="P310" s="145">
        <f t="shared" si="31"/>
        <v>0</v>
      </c>
      <c r="Q310" s="145">
        <v>0.05</v>
      </c>
      <c r="R310" s="145">
        <f t="shared" si="32"/>
        <v>0.05</v>
      </c>
      <c r="S310" s="145">
        <v>0</v>
      </c>
      <c r="T310" s="146">
        <f t="shared" si="33"/>
        <v>0</v>
      </c>
      <c r="AR310" s="147" t="s">
        <v>318</v>
      </c>
      <c r="AT310" s="147" t="s">
        <v>302</v>
      </c>
      <c r="AU310" s="147" t="s">
        <v>90</v>
      </c>
      <c r="AY310" s="17" t="s">
        <v>299</v>
      </c>
      <c r="BE310" s="148">
        <f t="shared" si="34"/>
        <v>0</v>
      </c>
      <c r="BF310" s="148">
        <f t="shared" si="35"/>
        <v>0</v>
      </c>
      <c r="BG310" s="148">
        <f t="shared" si="36"/>
        <v>0</v>
      </c>
      <c r="BH310" s="148">
        <f t="shared" si="37"/>
        <v>0</v>
      </c>
      <c r="BI310" s="148">
        <f t="shared" si="38"/>
        <v>0</v>
      </c>
      <c r="BJ310" s="17" t="s">
        <v>88</v>
      </c>
      <c r="BK310" s="148">
        <f t="shared" si="39"/>
        <v>0</v>
      </c>
      <c r="BL310" s="17" t="s">
        <v>318</v>
      </c>
      <c r="BM310" s="147" t="s">
        <v>5166</v>
      </c>
    </row>
    <row r="311" spans="2:65" s="1" customFormat="1" ht="16.5" customHeight="1">
      <c r="B311" s="32"/>
      <c r="C311" s="158" t="s">
        <v>787</v>
      </c>
      <c r="D311" s="158" t="s">
        <v>340</v>
      </c>
      <c r="E311" s="159" t="s">
        <v>4163</v>
      </c>
      <c r="F311" s="160" t="s">
        <v>5167</v>
      </c>
      <c r="G311" s="161" t="s">
        <v>598</v>
      </c>
      <c r="H311" s="162">
        <v>1</v>
      </c>
      <c r="I311" s="163"/>
      <c r="J311" s="164">
        <f t="shared" si="30"/>
        <v>0</v>
      </c>
      <c r="K311" s="160" t="s">
        <v>1487</v>
      </c>
      <c r="L311" s="165"/>
      <c r="M311" s="166" t="s">
        <v>1</v>
      </c>
      <c r="N311" s="167" t="s">
        <v>46</v>
      </c>
      <c r="P311" s="145">
        <f t="shared" si="31"/>
        <v>0</v>
      </c>
      <c r="Q311" s="145">
        <v>2.9499999999999998E-2</v>
      </c>
      <c r="R311" s="145">
        <f t="shared" si="32"/>
        <v>2.9499999999999998E-2</v>
      </c>
      <c r="S311" s="145">
        <v>0</v>
      </c>
      <c r="T311" s="146">
        <f t="shared" si="33"/>
        <v>0</v>
      </c>
      <c r="AR311" s="147" t="s">
        <v>337</v>
      </c>
      <c r="AT311" s="147" t="s">
        <v>340</v>
      </c>
      <c r="AU311" s="147" t="s">
        <v>90</v>
      </c>
      <c r="AY311" s="17" t="s">
        <v>299</v>
      </c>
      <c r="BE311" s="148">
        <f t="shared" si="34"/>
        <v>0</v>
      </c>
      <c r="BF311" s="148">
        <f t="shared" si="35"/>
        <v>0</v>
      </c>
      <c r="BG311" s="148">
        <f t="shared" si="36"/>
        <v>0</v>
      </c>
      <c r="BH311" s="148">
        <f t="shared" si="37"/>
        <v>0</v>
      </c>
      <c r="BI311" s="148">
        <f t="shared" si="38"/>
        <v>0</v>
      </c>
      <c r="BJ311" s="17" t="s">
        <v>88</v>
      </c>
      <c r="BK311" s="148">
        <f t="shared" si="39"/>
        <v>0</v>
      </c>
      <c r="BL311" s="17" t="s">
        <v>318</v>
      </c>
      <c r="BM311" s="147" t="s">
        <v>5168</v>
      </c>
    </row>
    <row r="312" spans="2:65" s="1" customFormat="1" ht="24.15" customHeight="1">
      <c r="B312" s="32"/>
      <c r="C312" s="158" t="s">
        <v>791</v>
      </c>
      <c r="D312" s="158" t="s">
        <v>340</v>
      </c>
      <c r="E312" s="159" t="s">
        <v>5169</v>
      </c>
      <c r="F312" s="160" t="s">
        <v>5170</v>
      </c>
      <c r="G312" s="161" t="s">
        <v>598</v>
      </c>
      <c r="H312" s="162">
        <v>1</v>
      </c>
      <c r="I312" s="163"/>
      <c r="J312" s="164">
        <f t="shared" si="30"/>
        <v>0</v>
      </c>
      <c r="K312" s="160" t="s">
        <v>1487</v>
      </c>
      <c r="L312" s="165"/>
      <c r="M312" s="166" t="s">
        <v>1</v>
      </c>
      <c r="N312" s="167" t="s">
        <v>46</v>
      </c>
      <c r="P312" s="145">
        <f t="shared" si="31"/>
        <v>0</v>
      </c>
      <c r="Q312" s="145">
        <v>1.9E-3</v>
      </c>
      <c r="R312" s="145">
        <f t="shared" si="32"/>
        <v>1.9E-3</v>
      </c>
      <c r="S312" s="145">
        <v>0</v>
      </c>
      <c r="T312" s="146">
        <f t="shared" si="33"/>
        <v>0</v>
      </c>
      <c r="AR312" s="147" t="s">
        <v>337</v>
      </c>
      <c r="AT312" s="147" t="s">
        <v>340</v>
      </c>
      <c r="AU312" s="147" t="s">
        <v>90</v>
      </c>
      <c r="AY312" s="17" t="s">
        <v>299</v>
      </c>
      <c r="BE312" s="148">
        <f t="shared" si="34"/>
        <v>0</v>
      </c>
      <c r="BF312" s="148">
        <f t="shared" si="35"/>
        <v>0</v>
      </c>
      <c r="BG312" s="148">
        <f t="shared" si="36"/>
        <v>0</v>
      </c>
      <c r="BH312" s="148">
        <f t="shared" si="37"/>
        <v>0</v>
      </c>
      <c r="BI312" s="148">
        <f t="shared" si="38"/>
        <v>0</v>
      </c>
      <c r="BJ312" s="17" t="s">
        <v>88</v>
      </c>
      <c r="BK312" s="148">
        <f t="shared" si="39"/>
        <v>0</v>
      </c>
      <c r="BL312" s="17" t="s">
        <v>318</v>
      </c>
      <c r="BM312" s="147" t="s">
        <v>5171</v>
      </c>
    </row>
    <row r="313" spans="2:65" s="1" customFormat="1" ht="16.5" customHeight="1">
      <c r="B313" s="32"/>
      <c r="C313" s="136" t="s">
        <v>795</v>
      </c>
      <c r="D313" s="136" t="s">
        <v>302</v>
      </c>
      <c r="E313" s="137" t="s">
        <v>3805</v>
      </c>
      <c r="F313" s="138" t="s">
        <v>3806</v>
      </c>
      <c r="G313" s="139" t="s">
        <v>598</v>
      </c>
      <c r="H313" s="140">
        <v>3</v>
      </c>
      <c r="I313" s="141"/>
      <c r="J313" s="142">
        <f t="shared" si="30"/>
        <v>0</v>
      </c>
      <c r="K313" s="138" t="s">
        <v>1487</v>
      </c>
      <c r="L313" s="32"/>
      <c r="M313" s="143" t="s">
        <v>1</v>
      </c>
      <c r="N313" s="144" t="s">
        <v>46</v>
      </c>
      <c r="P313" s="145">
        <f t="shared" si="31"/>
        <v>0</v>
      </c>
      <c r="Q313" s="145">
        <v>3.3E-4</v>
      </c>
      <c r="R313" s="145">
        <f t="shared" si="32"/>
        <v>9.8999999999999999E-4</v>
      </c>
      <c r="S313" s="145">
        <v>0</v>
      </c>
      <c r="T313" s="146">
        <f t="shared" si="33"/>
        <v>0</v>
      </c>
      <c r="AR313" s="147" t="s">
        <v>318</v>
      </c>
      <c r="AT313" s="147" t="s">
        <v>302</v>
      </c>
      <c r="AU313" s="147" t="s">
        <v>90</v>
      </c>
      <c r="AY313" s="17" t="s">
        <v>299</v>
      </c>
      <c r="BE313" s="148">
        <f t="shared" si="34"/>
        <v>0</v>
      </c>
      <c r="BF313" s="148">
        <f t="shared" si="35"/>
        <v>0</v>
      </c>
      <c r="BG313" s="148">
        <f t="shared" si="36"/>
        <v>0</v>
      </c>
      <c r="BH313" s="148">
        <f t="shared" si="37"/>
        <v>0</v>
      </c>
      <c r="BI313" s="148">
        <f t="shared" si="38"/>
        <v>0</v>
      </c>
      <c r="BJ313" s="17" t="s">
        <v>88</v>
      </c>
      <c r="BK313" s="148">
        <f t="shared" si="39"/>
        <v>0</v>
      </c>
      <c r="BL313" s="17" t="s">
        <v>318</v>
      </c>
      <c r="BM313" s="147" t="s">
        <v>3807</v>
      </c>
    </row>
    <row r="314" spans="2:65" s="1" customFormat="1" ht="16.5" customHeight="1">
      <c r="B314" s="32"/>
      <c r="C314" s="136" t="s">
        <v>799</v>
      </c>
      <c r="D314" s="136" t="s">
        <v>302</v>
      </c>
      <c r="E314" s="137" t="s">
        <v>3808</v>
      </c>
      <c r="F314" s="138" t="s">
        <v>3809</v>
      </c>
      <c r="G314" s="139" t="s">
        <v>647</v>
      </c>
      <c r="H314" s="140">
        <v>237.48</v>
      </c>
      <c r="I314" s="141"/>
      <c r="J314" s="142">
        <f t="shared" si="30"/>
        <v>0</v>
      </c>
      <c r="K314" s="138" t="s">
        <v>1487</v>
      </c>
      <c r="L314" s="32"/>
      <c r="M314" s="143" t="s">
        <v>1</v>
      </c>
      <c r="N314" s="144" t="s">
        <v>46</v>
      </c>
      <c r="P314" s="145">
        <f t="shared" si="31"/>
        <v>0</v>
      </c>
      <c r="Q314" s="145">
        <v>1.9000000000000001E-4</v>
      </c>
      <c r="R314" s="145">
        <f t="shared" si="32"/>
        <v>4.51212E-2</v>
      </c>
      <c r="S314" s="145">
        <v>0</v>
      </c>
      <c r="T314" s="146">
        <f t="shared" si="33"/>
        <v>0</v>
      </c>
      <c r="AR314" s="147" t="s">
        <v>318</v>
      </c>
      <c r="AT314" s="147" t="s">
        <v>302</v>
      </c>
      <c r="AU314" s="147" t="s">
        <v>90</v>
      </c>
      <c r="AY314" s="17" t="s">
        <v>299</v>
      </c>
      <c r="BE314" s="148">
        <f t="shared" si="34"/>
        <v>0</v>
      </c>
      <c r="BF314" s="148">
        <f t="shared" si="35"/>
        <v>0</v>
      </c>
      <c r="BG314" s="148">
        <f t="shared" si="36"/>
        <v>0</v>
      </c>
      <c r="BH314" s="148">
        <f t="shared" si="37"/>
        <v>0</v>
      </c>
      <c r="BI314" s="148">
        <f t="shared" si="38"/>
        <v>0</v>
      </c>
      <c r="BJ314" s="17" t="s">
        <v>88</v>
      </c>
      <c r="BK314" s="148">
        <f t="shared" si="39"/>
        <v>0</v>
      </c>
      <c r="BL314" s="17" t="s">
        <v>318</v>
      </c>
      <c r="BM314" s="147" t="s">
        <v>3810</v>
      </c>
    </row>
    <row r="315" spans="2:65" s="1" customFormat="1" ht="24.15" customHeight="1">
      <c r="B315" s="32"/>
      <c r="C315" s="136" t="s">
        <v>803</v>
      </c>
      <c r="D315" s="136" t="s">
        <v>302</v>
      </c>
      <c r="E315" s="137" t="s">
        <v>3811</v>
      </c>
      <c r="F315" s="138" t="s">
        <v>3812</v>
      </c>
      <c r="G315" s="139" t="s">
        <v>647</v>
      </c>
      <c r="H315" s="140">
        <v>237.48</v>
      </c>
      <c r="I315" s="141"/>
      <c r="J315" s="142">
        <f t="shared" si="30"/>
        <v>0</v>
      </c>
      <c r="K315" s="138" t="s">
        <v>1487</v>
      </c>
      <c r="L315" s="32"/>
      <c r="M315" s="143" t="s">
        <v>1</v>
      </c>
      <c r="N315" s="144" t="s">
        <v>46</v>
      </c>
      <c r="P315" s="145">
        <f t="shared" si="31"/>
        <v>0</v>
      </c>
      <c r="Q315" s="145">
        <v>6.9999999999999994E-5</v>
      </c>
      <c r="R315" s="145">
        <f t="shared" si="32"/>
        <v>1.6623599999999999E-2</v>
      </c>
      <c r="S315" s="145">
        <v>0</v>
      </c>
      <c r="T315" s="146">
        <f t="shared" si="33"/>
        <v>0</v>
      </c>
      <c r="AR315" s="147" t="s">
        <v>318</v>
      </c>
      <c r="AT315" s="147" t="s">
        <v>302</v>
      </c>
      <c r="AU315" s="147" t="s">
        <v>90</v>
      </c>
      <c r="AY315" s="17" t="s">
        <v>299</v>
      </c>
      <c r="BE315" s="148">
        <f t="shared" si="34"/>
        <v>0</v>
      </c>
      <c r="BF315" s="148">
        <f t="shared" si="35"/>
        <v>0</v>
      </c>
      <c r="BG315" s="148">
        <f t="shared" si="36"/>
        <v>0</v>
      </c>
      <c r="BH315" s="148">
        <f t="shared" si="37"/>
        <v>0</v>
      </c>
      <c r="BI315" s="148">
        <f t="shared" si="38"/>
        <v>0</v>
      </c>
      <c r="BJ315" s="17" t="s">
        <v>88</v>
      </c>
      <c r="BK315" s="148">
        <f t="shared" si="39"/>
        <v>0</v>
      </c>
      <c r="BL315" s="17" t="s">
        <v>318</v>
      </c>
      <c r="BM315" s="147" t="s">
        <v>3813</v>
      </c>
    </row>
    <row r="316" spans="2:65" s="11" customFormat="1" ht="22.95" customHeight="1">
      <c r="B316" s="124"/>
      <c r="D316" s="125" t="s">
        <v>80</v>
      </c>
      <c r="E316" s="134" t="s">
        <v>1789</v>
      </c>
      <c r="F316" s="134" t="s">
        <v>1790</v>
      </c>
      <c r="I316" s="127"/>
      <c r="J316" s="135">
        <f>BK316</f>
        <v>0</v>
      </c>
      <c r="L316" s="124"/>
      <c r="M316" s="129"/>
      <c r="P316" s="130">
        <f>P317</f>
        <v>0</v>
      </c>
      <c r="R316" s="130">
        <f>R317</f>
        <v>0</v>
      </c>
      <c r="T316" s="131">
        <f>T317</f>
        <v>0</v>
      </c>
      <c r="AR316" s="125" t="s">
        <v>88</v>
      </c>
      <c r="AT316" s="132" t="s">
        <v>80</v>
      </c>
      <c r="AU316" s="132" t="s">
        <v>88</v>
      </c>
      <c r="AY316" s="125" t="s">
        <v>299</v>
      </c>
      <c r="BK316" s="133">
        <f>BK317</f>
        <v>0</v>
      </c>
    </row>
    <row r="317" spans="2:65" s="1" customFormat="1" ht="24.15" customHeight="1">
      <c r="B317" s="32"/>
      <c r="C317" s="136" t="s">
        <v>807</v>
      </c>
      <c r="D317" s="136" t="s">
        <v>302</v>
      </c>
      <c r="E317" s="137" t="s">
        <v>1791</v>
      </c>
      <c r="F317" s="138" t="s">
        <v>1792</v>
      </c>
      <c r="G317" s="139" t="s">
        <v>1636</v>
      </c>
      <c r="H317" s="140">
        <v>2.472</v>
      </c>
      <c r="I317" s="141"/>
      <c r="J317" s="142">
        <f>ROUND(I317*H317,2)</f>
        <v>0</v>
      </c>
      <c r="K317" s="138" t="s">
        <v>1487</v>
      </c>
      <c r="L317" s="32"/>
      <c r="M317" s="153" t="s">
        <v>1</v>
      </c>
      <c r="N317" s="154" t="s">
        <v>46</v>
      </c>
      <c r="O317" s="155"/>
      <c r="P317" s="156">
        <f>O317*H317</f>
        <v>0</v>
      </c>
      <c r="Q317" s="156">
        <v>0</v>
      </c>
      <c r="R317" s="156">
        <f>Q317*H317</f>
        <v>0</v>
      </c>
      <c r="S317" s="156">
        <v>0</v>
      </c>
      <c r="T317" s="157">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3814</v>
      </c>
    </row>
    <row r="318" spans="2:65" s="1" customFormat="1" ht="6.9" customHeight="1">
      <c r="B318" s="44"/>
      <c r="C318" s="45"/>
      <c r="D318" s="45"/>
      <c r="E318" s="45"/>
      <c r="F318" s="45"/>
      <c r="G318" s="45"/>
      <c r="H318" s="45"/>
      <c r="I318" s="45"/>
      <c r="J318" s="45"/>
      <c r="K318" s="45"/>
      <c r="L318" s="32"/>
    </row>
  </sheetData>
  <sheetProtection algorithmName="SHA-512" hashValue="ZLMAxzZrSzzG/Jz9IXsh66UNPICoj7qEiOAdbT1dfxqeKig+D3pkpR4l8Q6Sl4gTEE1IF92vJYfQ+IJafojj5g==" saltValue="+IeqE5BjHD6z7XxTbF7o4WpZog9yBmqqpM+cp65SFpe0HOBU26HKJRz28vmiyvHo/rAydq7221cwIWEHOv0H6w==" spinCount="100000" sheet="1" objects="1" scenarios="1" formatColumns="0" formatRows="0" autoFilter="0"/>
  <autoFilter ref="C125:K317" xr:uid="{00000000-0009-0000-0000-000025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29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213</v>
      </c>
      <c r="AZ2" s="197" t="s">
        <v>3617</v>
      </c>
      <c r="BA2" s="197" t="s">
        <v>1</v>
      </c>
      <c r="BB2" s="197" t="s">
        <v>1</v>
      </c>
      <c r="BC2" s="197" t="s">
        <v>5303</v>
      </c>
      <c r="BD2" s="197" t="s">
        <v>90</v>
      </c>
    </row>
    <row r="3" spans="2:56" ht="6.9" customHeight="1">
      <c r="B3" s="18"/>
      <c r="C3" s="19"/>
      <c r="D3" s="19"/>
      <c r="E3" s="19"/>
      <c r="F3" s="19"/>
      <c r="G3" s="19"/>
      <c r="H3" s="19"/>
      <c r="I3" s="19"/>
      <c r="J3" s="19"/>
      <c r="K3" s="19"/>
      <c r="L3" s="20"/>
      <c r="AT3" s="17" t="s">
        <v>90</v>
      </c>
      <c r="AZ3" s="197" t="s">
        <v>3619</v>
      </c>
      <c r="BA3" s="197" t="s">
        <v>1</v>
      </c>
      <c r="BB3" s="197" t="s">
        <v>1</v>
      </c>
      <c r="BC3" s="197" t="s">
        <v>5304</v>
      </c>
      <c r="BD3" s="197" t="s">
        <v>90</v>
      </c>
    </row>
    <row r="4" spans="2:56" ht="24.9" customHeight="1">
      <c r="B4" s="20"/>
      <c r="D4" s="21" t="s">
        <v>263</v>
      </c>
      <c r="L4" s="20"/>
      <c r="M4" s="93" t="s">
        <v>10</v>
      </c>
      <c r="AT4" s="17" t="s">
        <v>4</v>
      </c>
      <c r="AZ4" s="197" t="s">
        <v>3621</v>
      </c>
      <c r="BA4" s="197" t="s">
        <v>1</v>
      </c>
      <c r="BB4" s="197" t="s">
        <v>1</v>
      </c>
      <c r="BC4" s="197" t="s">
        <v>5305</v>
      </c>
      <c r="BD4" s="197" t="s">
        <v>90</v>
      </c>
    </row>
    <row r="5" spans="2:56" ht="6.9" customHeight="1">
      <c r="B5" s="20"/>
      <c r="L5" s="20"/>
      <c r="AZ5" s="197" t="s">
        <v>3623</v>
      </c>
      <c r="BA5" s="197" t="s">
        <v>1</v>
      </c>
      <c r="BB5" s="197" t="s">
        <v>1</v>
      </c>
      <c r="BC5" s="197" t="s">
        <v>5306</v>
      </c>
      <c r="BD5" s="197" t="s">
        <v>90</v>
      </c>
    </row>
    <row r="6" spans="2:56" ht="12" customHeight="1">
      <c r="B6" s="20"/>
      <c r="D6" s="27" t="s">
        <v>16</v>
      </c>
      <c r="L6" s="20"/>
      <c r="AZ6" s="197" t="s">
        <v>3625</v>
      </c>
      <c r="BA6" s="197" t="s">
        <v>1</v>
      </c>
      <c r="BB6" s="197" t="s">
        <v>1</v>
      </c>
      <c r="BC6" s="197" t="s">
        <v>5307</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5308</v>
      </c>
      <c r="BD7" s="197" t="s">
        <v>90</v>
      </c>
    </row>
    <row r="8" spans="2:56" ht="12" customHeight="1">
      <c r="B8" s="20"/>
      <c r="D8" s="27" t="s">
        <v>264</v>
      </c>
      <c r="L8" s="20"/>
      <c r="AZ8" s="197" t="s">
        <v>3629</v>
      </c>
      <c r="BA8" s="197" t="s">
        <v>1</v>
      </c>
      <c r="BB8" s="197" t="s">
        <v>1</v>
      </c>
      <c r="BC8" s="197" t="s">
        <v>5309</v>
      </c>
      <c r="BD8" s="197" t="s">
        <v>90</v>
      </c>
    </row>
    <row r="9" spans="2:56" s="1" customFormat="1" ht="16.5" customHeight="1">
      <c r="B9" s="32"/>
      <c r="E9" s="270" t="s">
        <v>3631</v>
      </c>
      <c r="F9" s="269"/>
      <c r="G9" s="269"/>
      <c r="H9" s="269"/>
      <c r="L9" s="32"/>
      <c r="AZ9" s="197" t="s">
        <v>3632</v>
      </c>
      <c r="BA9" s="197" t="s">
        <v>1</v>
      </c>
      <c r="BB9" s="197" t="s">
        <v>1</v>
      </c>
      <c r="BC9" s="197" t="s">
        <v>5310</v>
      </c>
      <c r="BD9" s="197" t="s">
        <v>90</v>
      </c>
    </row>
    <row r="10" spans="2:56" s="1" customFormat="1" ht="12" customHeight="1">
      <c r="B10" s="32"/>
      <c r="D10" s="27" t="s">
        <v>266</v>
      </c>
      <c r="L10" s="32"/>
    </row>
    <row r="11" spans="2:56" s="1" customFormat="1" ht="16.5" customHeight="1">
      <c r="B11" s="32"/>
      <c r="E11" s="247" t="s">
        <v>5311</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ROUND((SUM(BE126:BE289)),  2)</f>
        <v>0</v>
      </c>
      <c r="I35" s="96">
        <v>0.21</v>
      </c>
      <c r="J35" s="86">
        <f>ROUND(((SUM(BE126:BE289))*I35),  2)</f>
        <v>0</v>
      </c>
      <c r="L35" s="32"/>
    </row>
    <row r="36" spans="2:12" s="1" customFormat="1" ht="14.4" customHeight="1">
      <c r="B36" s="32"/>
      <c r="E36" s="27" t="s">
        <v>47</v>
      </c>
      <c r="F36" s="86">
        <f>ROUND((SUM(BF126:BF289)),  2)</f>
        <v>0</v>
      </c>
      <c r="I36" s="96">
        <v>0.12</v>
      </c>
      <c r="J36" s="86">
        <f>ROUND(((SUM(BF126:BF289))*I36),  2)</f>
        <v>0</v>
      </c>
      <c r="L36" s="32"/>
    </row>
    <row r="37" spans="2:12" s="1" customFormat="1" ht="14.4" hidden="1" customHeight="1">
      <c r="B37" s="32"/>
      <c r="E37" s="27" t="s">
        <v>48</v>
      </c>
      <c r="F37" s="86">
        <f>ROUND((SUM(BG126:BG289)),  2)</f>
        <v>0</v>
      </c>
      <c r="I37" s="96">
        <v>0.21</v>
      </c>
      <c r="J37" s="86">
        <f>0</f>
        <v>0</v>
      </c>
      <c r="L37" s="32"/>
    </row>
    <row r="38" spans="2:12" s="1" customFormat="1" ht="14.4" hidden="1" customHeight="1">
      <c r="B38" s="32"/>
      <c r="E38" s="27" t="s">
        <v>49</v>
      </c>
      <c r="F38" s="86">
        <f>ROUND((SUM(BH126:BH289)),  2)</f>
        <v>0</v>
      </c>
      <c r="I38" s="96">
        <v>0.12</v>
      </c>
      <c r="J38" s="86">
        <f>0</f>
        <v>0</v>
      </c>
      <c r="L38" s="32"/>
    </row>
    <row r="39" spans="2:12" s="1" customFormat="1" ht="14.4" hidden="1" customHeight="1">
      <c r="B39" s="32"/>
      <c r="E39" s="27" t="s">
        <v>50</v>
      </c>
      <c r="F39" s="86">
        <f>ROUND((SUM(BI126:BI289)),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02.14 - Řad 2-2-1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1479</v>
      </c>
      <c r="E101" s="114"/>
      <c r="F101" s="114"/>
      <c r="G101" s="114"/>
      <c r="H101" s="114"/>
      <c r="I101" s="114"/>
      <c r="J101" s="115">
        <f>J244</f>
        <v>0</v>
      </c>
      <c r="L101" s="112"/>
    </row>
    <row r="102" spans="2:47" s="9" customFormat="1" ht="19.95" customHeight="1">
      <c r="B102" s="112"/>
      <c r="D102" s="113" t="s">
        <v>1986</v>
      </c>
      <c r="E102" s="114"/>
      <c r="F102" s="114"/>
      <c r="G102" s="114"/>
      <c r="H102" s="114"/>
      <c r="I102" s="114"/>
      <c r="J102" s="115">
        <f>J248</f>
        <v>0</v>
      </c>
      <c r="L102" s="112"/>
    </row>
    <row r="103" spans="2:47" s="9" customFormat="1" ht="19.95" customHeight="1">
      <c r="B103" s="112"/>
      <c r="D103" s="113" t="s">
        <v>2495</v>
      </c>
      <c r="E103" s="114"/>
      <c r="F103" s="114"/>
      <c r="G103" s="114"/>
      <c r="H103" s="114"/>
      <c r="I103" s="114"/>
      <c r="J103" s="115">
        <f>J255</f>
        <v>0</v>
      </c>
      <c r="L103" s="112"/>
    </row>
    <row r="104" spans="2:47" s="9" customFormat="1" ht="19.95" customHeight="1">
      <c r="B104" s="112"/>
      <c r="D104" s="113" t="s">
        <v>1481</v>
      </c>
      <c r="E104" s="114"/>
      <c r="F104" s="114"/>
      <c r="G104" s="114"/>
      <c r="H104" s="114"/>
      <c r="I104" s="114"/>
      <c r="J104" s="115">
        <f>J288</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3631</v>
      </c>
      <c r="F116" s="269"/>
      <c r="G116" s="269"/>
      <c r="H116" s="269"/>
      <c r="L116" s="32"/>
    </row>
    <row r="117" spans="2:63" s="1" customFormat="1" ht="12" customHeight="1">
      <c r="B117" s="32"/>
      <c r="C117" s="27" t="s">
        <v>266</v>
      </c>
      <c r="L117" s="32"/>
    </row>
    <row r="118" spans="2:63" s="1" customFormat="1" ht="16.5" customHeight="1">
      <c r="B118" s="32"/>
      <c r="E118" s="247" t="str">
        <f>E11</f>
        <v>02.14 - Řad 2-2-1</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1.5389484800000002</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P128+P244+P248+P255+P288</f>
        <v>0</v>
      </c>
      <c r="R127" s="130">
        <f>R128+R244+R248+R255+R288</f>
        <v>1.5389484800000002</v>
      </c>
      <c r="T127" s="131">
        <f>T128+T244+T248+T255+T288</f>
        <v>0</v>
      </c>
      <c r="AR127" s="125" t="s">
        <v>88</v>
      </c>
      <c r="AT127" s="132" t="s">
        <v>80</v>
      </c>
      <c r="AU127" s="132" t="s">
        <v>81</v>
      </c>
      <c r="AY127" s="125" t="s">
        <v>299</v>
      </c>
      <c r="BK127" s="133">
        <f>BK128+BK244+BK248+BK255+BK288</f>
        <v>0</v>
      </c>
    </row>
    <row r="128" spans="2:63" s="11" customFormat="1" ht="22.95" customHeight="1">
      <c r="B128" s="124"/>
      <c r="D128" s="125" t="s">
        <v>80</v>
      </c>
      <c r="E128" s="134" t="s">
        <v>88</v>
      </c>
      <c r="F128" s="134" t="s">
        <v>1448</v>
      </c>
      <c r="I128" s="127"/>
      <c r="J128" s="135">
        <f>BK128</f>
        <v>0</v>
      </c>
      <c r="L128" s="124"/>
      <c r="M128" s="129"/>
      <c r="P128" s="130">
        <f>SUM(P129:P243)</f>
        <v>0</v>
      </c>
      <c r="R128" s="130">
        <f>SUM(R129:R243)</f>
        <v>0.25335420000000003</v>
      </c>
      <c r="T128" s="131">
        <f>SUM(T129:T243)</f>
        <v>0</v>
      </c>
      <c r="AR128" s="125" t="s">
        <v>88</v>
      </c>
      <c r="AT128" s="132" t="s">
        <v>80</v>
      </c>
      <c r="AU128" s="132" t="s">
        <v>88</v>
      </c>
      <c r="AY128" s="125" t="s">
        <v>299</v>
      </c>
      <c r="BK128" s="133">
        <f>SUM(BK129:BK243)</f>
        <v>0</v>
      </c>
    </row>
    <row r="129" spans="2:65" s="1" customFormat="1" ht="24.15" customHeight="1">
      <c r="B129" s="32"/>
      <c r="C129" s="136" t="s">
        <v>88</v>
      </c>
      <c r="D129" s="136" t="s">
        <v>302</v>
      </c>
      <c r="E129" s="137" t="s">
        <v>1484</v>
      </c>
      <c r="F129" s="138" t="s">
        <v>1485</v>
      </c>
      <c r="G129" s="139" t="s">
        <v>1486</v>
      </c>
      <c r="H129" s="140">
        <v>104</v>
      </c>
      <c r="I129" s="141"/>
      <c r="J129" s="142">
        <f>ROUND(I129*H129,2)</f>
        <v>0</v>
      </c>
      <c r="K129" s="138" t="s">
        <v>1487</v>
      </c>
      <c r="L129" s="32"/>
      <c r="M129" s="143" t="s">
        <v>1</v>
      </c>
      <c r="N129" s="144" t="s">
        <v>46</v>
      </c>
      <c r="P129" s="145">
        <f>O129*H129</f>
        <v>0</v>
      </c>
      <c r="Q129" s="145">
        <v>3.0000000000000001E-5</v>
      </c>
      <c r="R129" s="145">
        <f>Q129*H129</f>
        <v>3.1199999999999999E-3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3638</v>
      </c>
    </row>
    <row r="130" spans="2:65" s="12" customFormat="1">
      <c r="B130" s="170"/>
      <c r="D130" s="149" t="s">
        <v>1489</v>
      </c>
      <c r="E130" s="171" t="s">
        <v>1</v>
      </c>
      <c r="F130" s="172" t="s">
        <v>5239</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5312</v>
      </c>
      <c r="H131" s="179">
        <v>104</v>
      </c>
      <c r="I131" s="180"/>
      <c r="L131" s="176"/>
      <c r="M131" s="181"/>
      <c r="T131" s="182"/>
      <c r="AT131" s="177" t="s">
        <v>1489</v>
      </c>
      <c r="AU131" s="177" t="s">
        <v>90</v>
      </c>
      <c r="AV131" s="13" t="s">
        <v>90</v>
      </c>
      <c r="AW131" s="13" t="s">
        <v>36</v>
      </c>
      <c r="AX131" s="13" t="s">
        <v>88</v>
      </c>
      <c r="AY131" s="177" t="s">
        <v>299</v>
      </c>
    </row>
    <row r="132" spans="2:65" s="1" customFormat="1" ht="24.15" customHeight="1">
      <c r="B132" s="32"/>
      <c r="C132" s="136" t="s">
        <v>90</v>
      </c>
      <c r="D132" s="136" t="s">
        <v>302</v>
      </c>
      <c r="E132" s="137" t="s">
        <v>1497</v>
      </c>
      <c r="F132" s="138" t="s">
        <v>1498</v>
      </c>
      <c r="G132" s="139" t="s">
        <v>1499</v>
      </c>
      <c r="H132" s="140">
        <v>13</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3641</v>
      </c>
    </row>
    <row r="133" spans="2:65" s="1" customFormat="1" ht="24.15" customHeight="1">
      <c r="B133" s="32"/>
      <c r="C133" s="136" t="s">
        <v>298</v>
      </c>
      <c r="D133" s="136" t="s">
        <v>302</v>
      </c>
      <c r="E133" s="137" t="s">
        <v>1508</v>
      </c>
      <c r="F133" s="138" t="s">
        <v>1509</v>
      </c>
      <c r="G133" s="139" t="s">
        <v>647</v>
      </c>
      <c r="H133" s="140">
        <v>3.6</v>
      </c>
      <c r="I133" s="141"/>
      <c r="J133" s="142">
        <f>ROUND(I133*H133,2)</f>
        <v>0</v>
      </c>
      <c r="K133" s="138" t="s">
        <v>1487</v>
      </c>
      <c r="L133" s="32"/>
      <c r="M133" s="143" t="s">
        <v>1</v>
      </c>
      <c r="N133" s="144" t="s">
        <v>46</v>
      </c>
      <c r="P133" s="145">
        <f>O133*H133</f>
        <v>0</v>
      </c>
      <c r="Q133" s="145">
        <v>3.6900000000000002E-2</v>
      </c>
      <c r="R133" s="145">
        <f>Q133*H133</f>
        <v>0.13284000000000001</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3645</v>
      </c>
    </row>
    <row r="134" spans="2:65" s="13" customFormat="1">
      <c r="B134" s="176"/>
      <c r="D134" s="149" t="s">
        <v>1489</v>
      </c>
      <c r="E134" s="177" t="s">
        <v>1</v>
      </c>
      <c r="F134" s="178" t="s">
        <v>5313</v>
      </c>
      <c r="H134" s="179">
        <v>3.6</v>
      </c>
      <c r="I134" s="180"/>
      <c r="L134" s="176"/>
      <c r="M134" s="181"/>
      <c r="T134" s="182"/>
      <c r="AT134" s="177" t="s">
        <v>1489</v>
      </c>
      <c r="AU134" s="177" t="s">
        <v>90</v>
      </c>
      <c r="AV134" s="13" t="s">
        <v>90</v>
      </c>
      <c r="AW134" s="13" t="s">
        <v>36</v>
      </c>
      <c r="AX134" s="13" t="s">
        <v>88</v>
      </c>
      <c r="AY134" s="177" t="s">
        <v>299</v>
      </c>
    </row>
    <row r="135" spans="2:65" s="1" customFormat="1" ht="33" customHeight="1">
      <c r="B135" s="32"/>
      <c r="C135" s="136" t="s">
        <v>318</v>
      </c>
      <c r="D135" s="136" t="s">
        <v>302</v>
      </c>
      <c r="E135" s="137" t="s">
        <v>3825</v>
      </c>
      <c r="F135" s="138" t="s">
        <v>3826</v>
      </c>
      <c r="G135" s="139" t="s">
        <v>1520</v>
      </c>
      <c r="H135" s="140">
        <v>11.715</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3651</v>
      </c>
    </row>
    <row r="136" spans="2:65" s="12" customFormat="1">
      <c r="B136" s="170"/>
      <c r="D136" s="149" t="s">
        <v>1489</v>
      </c>
      <c r="E136" s="171" t="s">
        <v>1</v>
      </c>
      <c r="F136" s="172" t="s">
        <v>5314</v>
      </c>
      <c r="H136" s="171" t="s">
        <v>1</v>
      </c>
      <c r="I136" s="173"/>
      <c r="L136" s="170"/>
      <c r="M136" s="174"/>
      <c r="T136" s="175"/>
      <c r="AT136" s="171" t="s">
        <v>1489</v>
      </c>
      <c r="AU136" s="171" t="s">
        <v>90</v>
      </c>
      <c r="AV136" s="12" t="s">
        <v>88</v>
      </c>
      <c r="AW136" s="12" t="s">
        <v>36</v>
      </c>
      <c r="AX136" s="12" t="s">
        <v>81</v>
      </c>
      <c r="AY136" s="171" t="s">
        <v>299</v>
      </c>
    </row>
    <row r="137" spans="2:65" s="13" customFormat="1">
      <c r="B137" s="176"/>
      <c r="D137" s="149" t="s">
        <v>1489</v>
      </c>
      <c r="E137" s="177" t="s">
        <v>1</v>
      </c>
      <c r="F137" s="178" t="s">
        <v>5315</v>
      </c>
      <c r="H137" s="179">
        <v>5.9850000000000003</v>
      </c>
      <c r="I137" s="180"/>
      <c r="L137" s="176"/>
      <c r="M137" s="181"/>
      <c r="T137" s="182"/>
      <c r="AT137" s="177" t="s">
        <v>1489</v>
      </c>
      <c r="AU137" s="177" t="s">
        <v>90</v>
      </c>
      <c r="AV137" s="13" t="s">
        <v>90</v>
      </c>
      <c r="AW137" s="13" t="s">
        <v>36</v>
      </c>
      <c r="AX137" s="13" t="s">
        <v>81</v>
      </c>
      <c r="AY137" s="177" t="s">
        <v>299</v>
      </c>
    </row>
    <row r="138" spans="2:65" s="12" customFormat="1">
      <c r="B138" s="170"/>
      <c r="D138" s="149" t="s">
        <v>1489</v>
      </c>
      <c r="E138" s="171" t="s">
        <v>1</v>
      </c>
      <c r="F138" s="172" t="s">
        <v>5316</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5317</v>
      </c>
      <c r="H139" s="179">
        <v>108.197</v>
      </c>
      <c r="I139" s="180"/>
      <c r="L139" s="176"/>
      <c r="M139" s="181"/>
      <c r="T139" s="182"/>
      <c r="AT139" s="177" t="s">
        <v>1489</v>
      </c>
      <c r="AU139" s="177" t="s">
        <v>90</v>
      </c>
      <c r="AV139" s="13" t="s">
        <v>90</v>
      </c>
      <c r="AW139" s="13" t="s">
        <v>36</v>
      </c>
      <c r="AX139" s="13" t="s">
        <v>81</v>
      </c>
      <c r="AY139" s="177" t="s">
        <v>299</v>
      </c>
    </row>
    <row r="140" spans="2:65" s="12" customFormat="1">
      <c r="B140" s="170"/>
      <c r="D140" s="149" t="s">
        <v>1489</v>
      </c>
      <c r="E140" s="171" t="s">
        <v>1</v>
      </c>
      <c r="F140" s="172" t="s">
        <v>5318</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5319</v>
      </c>
      <c r="H141" s="179">
        <v>2.97</v>
      </c>
      <c r="I141" s="180"/>
      <c r="L141" s="176"/>
      <c r="M141" s="181"/>
      <c r="T141" s="182"/>
      <c r="AT141" s="177" t="s">
        <v>1489</v>
      </c>
      <c r="AU141" s="177" t="s">
        <v>90</v>
      </c>
      <c r="AV141" s="13" t="s">
        <v>90</v>
      </c>
      <c r="AW141" s="13" t="s">
        <v>36</v>
      </c>
      <c r="AX141" s="13" t="s">
        <v>81</v>
      </c>
      <c r="AY141" s="177" t="s">
        <v>299</v>
      </c>
    </row>
    <row r="142" spans="2:65" s="14" customFormat="1">
      <c r="B142" s="183"/>
      <c r="D142" s="149" t="s">
        <v>1489</v>
      </c>
      <c r="E142" s="184" t="s">
        <v>3617</v>
      </c>
      <c r="F142" s="185" t="s">
        <v>1496</v>
      </c>
      <c r="H142" s="186">
        <v>117.152</v>
      </c>
      <c r="I142" s="187"/>
      <c r="L142" s="183"/>
      <c r="M142" s="188"/>
      <c r="T142" s="189"/>
      <c r="AT142" s="184" t="s">
        <v>1489</v>
      </c>
      <c r="AU142" s="184" t="s">
        <v>90</v>
      </c>
      <c r="AV142" s="14" t="s">
        <v>318</v>
      </c>
      <c r="AW142" s="14" t="s">
        <v>36</v>
      </c>
      <c r="AX142" s="14" t="s">
        <v>88</v>
      </c>
      <c r="AY142" s="184" t="s">
        <v>299</v>
      </c>
    </row>
    <row r="143" spans="2:65" s="12" customFormat="1" ht="20.399999999999999">
      <c r="B143" s="170"/>
      <c r="D143" s="149" t="s">
        <v>1489</v>
      </c>
      <c r="E143" s="171" t="s">
        <v>1</v>
      </c>
      <c r="F143" s="172" t="s">
        <v>3658</v>
      </c>
      <c r="H143" s="171" t="s">
        <v>1</v>
      </c>
      <c r="I143" s="173"/>
      <c r="L143" s="170"/>
      <c r="M143" s="174"/>
      <c r="T143" s="175"/>
      <c r="AT143" s="171" t="s">
        <v>1489</v>
      </c>
      <c r="AU143" s="171" t="s">
        <v>90</v>
      </c>
      <c r="AV143" s="12" t="s">
        <v>88</v>
      </c>
      <c r="AW143" s="12" t="s">
        <v>36</v>
      </c>
      <c r="AX143" s="12" t="s">
        <v>81</v>
      </c>
      <c r="AY143" s="171" t="s">
        <v>299</v>
      </c>
    </row>
    <row r="144" spans="2:65" s="13" customFormat="1">
      <c r="B144" s="176"/>
      <c r="D144" s="149" t="s">
        <v>1489</v>
      </c>
      <c r="F144" s="178" t="s">
        <v>5320</v>
      </c>
      <c r="H144" s="179">
        <v>11.715</v>
      </c>
      <c r="I144" s="180"/>
      <c r="L144" s="176"/>
      <c r="M144" s="181"/>
      <c r="T144" s="182"/>
      <c r="AT144" s="177" t="s">
        <v>1489</v>
      </c>
      <c r="AU144" s="177" t="s">
        <v>90</v>
      </c>
      <c r="AV144" s="13" t="s">
        <v>90</v>
      </c>
      <c r="AW144" s="13" t="s">
        <v>4</v>
      </c>
      <c r="AX144" s="13" t="s">
        <v>88</v>
      </c>
      <c r="AY144" s="177" t="s">
        <v>299</v>
      </c>
    </row>
    <row r="145" spans="2:65" s="1" customFormat="1" ht="33" customHeight="1">
      <c r="B145" s="32"/>
      <c r="C145" s="136" t="s">
        <v>323</v>
      </c>
      <c r="D145" s="136" t="s">
        <v>302</v>
      </c>
      <c r="E145" s="137" t="s">
        <v>3830</v>
      </c>
      <c r="F145" s="138" t="s">
        <v>3831</v>
      </c>
      <c r="G145" s="139" t="s">
        <v>1520</v>
      </c>
      <c r="H145" s="140">
        <v>11.715</v>
      </c>
      <c r="I145" s="141"/>
      <c r="J145" s="142">
        <f>ROUND(I145*H145,2)</f>
        <v>0</v>
      </c>
      <c r="K145" s="138" t="s">
        <v>1487</v>
      </c>
      <c r="L145" s="32"/>
      <c r="M145" s="143" t="s">
        <v>1</v>
      </c>
      <c r="N145" s="144" t="s">
        <v>46</v>
      </c>
      <c r="P145" s="145">
        <f>O145*H145</f>
        <v>0</v>
      </c>
      <c r="Q145" s="145">
        <v>0</v>
      </c>
      <c r="R145" s="145">
        <f>Q145*H145</f>
        <v>0</v>
      </c>
      <c r="S145" s="145">
        <v>0</v>
      </c>
      <c r="T145" s="146">
        <f>S145*H145</f>
        <v>0</v>
      </c>
      <c r="AR145" s="147" t="s">
        <v>318</v>
      </c>
      <c r="AT145" s="147" t="s">
        <v>302</v>
      </c>
      <c r="AU145" s="147" t="s">
        <v>90</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318</v>
      </c>
      <c r="BM145" s="147" t="s">
        <v>3662</v>
      </c>
    </row>
    <row r="146" spans="2:65" s="13" customFormat="1">
      <c r="B146" s="176"/>
      <c r="D146" s="149" t="s">
        <v>1489</v>
      </c>
      <c r="E146" s="177" t="s">
        <v>1</v>
      </c>
      <c r="F146" s="178" t="s">
        <v>3617</v>
      </c>
      <c r="H146" s="179">
        <v>117.152</v>
      </c>
      <c r="I146" s="180"/>
      <c r="L146" s="176"/>
      <c r="M146" s="181"/>
      <c r="T146" s="182"/>
      <c r="AT146" s="177" t="s">
        <v>1489</v>
      </c>
      <c r="AU146" s="177" t="s">
        <v>90</v>
      </c>
      <c r="AV146" s="13" t="s">
        <v>90</v>
      </c>
      <c r="AW146" s="13" t="s">
        <v>36</v>
      </c>
      <c r="AX146" s="13" t="s">
        <v>88</v>
      </c>
      <c r="AY146" s="177" t="s">
        <v>299</v>
      </c>
    </row>
    <row r="147" spans="2:65" s="12" customFormat="1" ht="20.399999999999999">
      <c r="B147" s="170"/>
      <c r="D147" s="149" t="s">
        <v>1489</v>
      </c>
      <c r="E147" s="171" t="s">
        <v>1</v>
      </c>
      <c r="F147" s="172" t="s">
        <v>3658</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F148" s="178" t="s">
        <v>5320</v>
      </c>
      <c r="H148" s="179">
        <v>11.715</v>
      </c>
      <c r="I148" s="180"/>
      <c r="L148" s="176"/>
      <c r="M148" s="181"/>
      <c r="T148" s="182"/>
      <c r="AT148" s="177" t="s">
        <v>1489</v>
      </c>
      <c r="AU148" s="177" t="s">
        <v>90</v>
      </c>
      <c r="AV148" s="13" t="s">
        <v>90</v>
      </c>
      <c r="AW148" s="13" t="s">
        <v>4</v>
      </c>
      <c r="AX148" s="13" t="s">
        <v>88</v>
      </c>
      <c r="AY148" s="177" t="s">
        <v>299</v>
      </c>
    </row>
    <row r="149" spans="2:65" s="1" customFormat="1" ht="33" customHeight="1">
      <c r="B149" s="32"/>
      <c r="C149" s="136" t="s">
        <v>328</v>
      </c>
      <c r="D149" s="136" t="s">
        <v>302</v>
      </c>
      <c r="E149" s="137" t="s">
        <v>5189</v>
      </c>
      <c r="F149" s="138" t="s">
        <v>5190</v>
      </c>
      <c r="G149" s="139" t="s">
        <v>1520</v>
      </c>
      <c r="H149" s="140">
        <v>26.945</v>
      </c>
      <c r="I149" s="141"/>
      <c r="J149" s="142">
        <f>ROUND(I149*H149,2)</f>
        <v>0</v>
      </c>
      <c r="K149" s="138" t="s">
        <v>1487</v>
      </c>
      <c r="L149" s="32"/>
      <c r="M149" s="143" t="s">
        <v>1</v>
      </c>
      <c r="N149" s="144" t="s">
        <v>46</v>
      </c>
      <c r="P149" s="145">
        <f>O149*H149</f>
        <v>0</v>
      </c>
      <c r="Q149" s="145">
        <v>0</v>
      </c>
      <c r="R149" s="145">
        <f>Q149*H149</f>
        <v>0</v>
      </c>
      <c r="S149" s="145">
        <v>0</v>
      </c>
      <c r="T149" s="146">
        <f>S149*H149</f>
        <v>0</v>
      </c>
      <c r="AR149" s="147" t="s">
        <v>318</v>
      </c>
      <c r="AT149" s="147" t="s">
        <v>302</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3665</v>
      </c>
    </row>
    <row r="150" spans="2:65" s="13" customFormat="1">
      <c r="B150" s="176"/>
      <c r="D150" s="149" t="s">
        <v>1489</v>
      </c>
      <c r="E150" s="177" t="s">
        <v>1</v>
      </c>
      <c r="F150" s="178" t="s">
        <v>3617</v>
      </c>
      <c r="H150" s="179">
        <v>117.152</v>
      </c>
      <c r="I150" s="180"/>
      <c r="L150" s="176"/>
      <c r="M150" s="181"/>
      <c r="T150" s="182"/>
      <c r="AT150" s="177" t="s">
        <v>1489</v>
      </c>
      <c r="AU150" s="177" t="s">
        <v>90</v>
      </c>
      <c r="AV150" s="13" t="s">
        <v>90</v>
      </c>
      <c r="AW150" s="13" t="s">
        <v>36</v>
      </c>
      <c r="AX150" s="13" t="s">
        <v>88</v>
      </c>
      <c r="AY150" s="177" t="s">
        <v>299</v>
      </c>
    </row>
    <row r="151" spans="2:65" s="12" customFormat="1" ht="20.399999999999999">
      <c r="B151" s="170"/>
      <c r="D151" s="149" t="s">
        <v>1489</v>
      </c>
      <c r="E151" s="171" t="s">
        <v>1</v>
      </c>
      <c r="F151" s="172" t="s">
        <v>3658</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F152" s="178" t="s">
        <v>5321</v>
      </c>
      <c r="H152" s="179">
        <v>26.945</v>
      </c>
      <c r="I152" s="180"/>
      <c r="L152" s="176"/>
      <c r="M152" s="181"/>
      <c r="T152" s="182"/>
      <c r="AT152" s="177" t="s">
        <v>1489</v>
      </c>
      <c r="AU152" s="177" t="s">
        <v>90</v>
      </c>
      <c r="AV152" s="13" t="s">
        <v>90</v>
      </c>
      <c r="AW152" s="13" t="s">
        <v>4</v>
      </c>
      <c r="AX152" s="13" t="s">
        <v>88</v>
      </c>
      <c r="AY152" s="177" t="s">
        <v>299</v>
      </c>
    </row>
    <row r="153" spans="2:65" s="1" customFormat="1" ht="33" customHeight="1">
      <c r="B153" s="32"/>
      <c r="C153" s="136" t="s">
        <v>333</v>
      </c>
      <c r="D153" s="136" t="s">
        <v>302</v>
      </c>
      <c r="E153" s="137" t="s">
        <v>5192</v>
      </c>
      <c r="F153" s="138" t="s">
        <v>5193</v>
      </c>
      <c r="G153" s="139" t="s">
        <v>1520</v>
      </c>
      <c r="H153" s="140">
        <v>31.631</v>
      </c>
      <c r="I153" s="141"/>
      <c r="J153" s="142">
        <f>ROUND(I153*H153,2)</f>
        <v>0</v>
      </c>
      <c r="K153" s="138" t="s">
        <v>1487</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3669</v>
      </c>
    </row>
    <row r="154" spans="2:65" s="13" customFormat="1">
      <c r="B154" s="176"/>
      <c r="D154" s="149" t="s">
        <v>1489</v>
      </c>
      <c r="E154" s="177" t="s">
        <v>1</v>
      </c>
      <c r="F154" s="178" t="s">
        <v>3617</v>
      </c>
      <c r="H154" s="179">
        <v>117.152</v>
      </c>
      <c r="I154" s="180"/>
      <c r="L154" s="176"/>
      <c r="M154" s="181"/>
      <c r="T154" s="182"/>
      <c r="AT154" s="177" t="s">
        <v>1489</v>
      </c>
      <c r="AU154" s="177" t="s">
        <v>90</v>
      </c>
      <c r="AV154" s="13" t="s">
        <v>90</v>
      </c>
      <c r="AW154" s="13" t="s">
        <v>36</v>
      </c>
      <c r="AX154" s="13" t="s">
        <v>88</v>
      </c>
      <c r="AY154" s="177" t="s">
        <v>299</v>
      </c>
    </row>
    <row r="155" spans="2:65" s="12" customFormat="1" ht="20.399999999999999">
      <c r="B155" s="170"/>
      <c r="D155" s="149" t="s">
        <v>1489</v>
      </c>
      <c r="E155" s="171" t="s">
        <v>1</v>
      </c>
      <c r="F155" s="172" t="s">
        <v>3658</v>
      </c>
      <c r="H155" s="171" t="s">
        <v>1</v>
      </c>
      <c r="I155" s="173"/>
      <c r="L155" s="170"/>
      <c r="M155" s="174"/>
      <c r="T155" s="175"/>
      <c r="AT155" s="171" t="s">
        <v>1489</v>
      </c>
      <c r="AU155" s="171" t="s">
        <v>90</v>
      </c>
      <c r="AV155" s="12" t="s">
        <v>88</v>
      </c>
      <c r="AW155" s="12" t="s">
        <v>36</v>
      </c>
      <c r="AX155" s="12" t="s">
        <v>81</v>
      </c>
      <c r="AY155" s="171" t="s">
        <v>299</v>
      </c>
    </row>
    <row r="156" spans="2:65" s="13" customFormat="1">
      <c r="B156" s="176"/>
      <c r="D156" s="149" t="s">
        <v>1489</v>
      </c>
      <c r="F156" s="178" t="s">
        <v>5322</v>
      </c>
      <c r="H156" s="179">
        <v>31.631</v>
      </c>
      <c r="I156" s="180"/>
      <c r="L156" s="176"/>
      <c r="M156" s="181"/>
      <c r="T156" s="182"/>
      <c r="AT156" s="177" t="s">
        <v>1489</v>
      </c>
      <c r="AU156" s="177" t="s">
        <v>90</v>
      </c>
      <c r="AV156" s="13" t="s">
        <v>90</v>
      </c>
      <c r="AW156" s="13" t="s">
        <v>4</v>
      </c>
      <c r="AX156" s="13" t="s">
        <v>88</v>
      </c>
      <c r="AY156" s="177" t="s">
        <v>299</v>
      </c>
    </row>
    <row r="157" spans="2:65" s="1" customFormat="1" ht="33" customHeight="1">
      <c r="B157" s="32"/>
      <c r="C157" s="136" t="s">
        <v>337</v>
      </c>
      <c r="D157" s="136" t="s">
        <v>302</v>
      </c>
      <c r="E157" s="137" t="s">
        <v>5323</v>
      </c>
      <c r="F157" s="138" t="s">
        <v>5324</v>
      </c>
      <c r="G157" s="139" t="s">
        <v>1520</v>
      </c>
      <c r="H157" s="140">
        <v>35.146000000000001</v>
      </c>
      <c r="I157" s="141"/>
      <c r="J157" s="142">
        <f>ROUND(I157*H157,2)</f>
        <v>0</v>
      </c>
      <c r="K157" s="138" t="s">
        <v>1487</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3673</v>
      </c>
    </row>
    <row r="158" spans="2:65" s="13" customFormat="1">
      <c r="B158" s="176"/>
      <c r="D158" s="149" t="s">
        <v>1489</v>
      </c>
      <c r="E158" s="177" t="s">
        <v>1</v>
      </c>
      <c r="F158" s="178" t="s">
        <v>3617</v>
      </c>
      <c r="H158" s="179">
        <v>117.152</v>
      </c>
      <c r="I158" s="180"/>
      <c r="L158" s="176"/>
      <c r="M158" s="181"/>
      <c r="T158" s="182"/>
      <c r="AT158" s="177" t="s">
        <v>1489</v>
      </c>
      <c r="AU158" s="177" t="s">
        <v>90</v>
      </c>
      <c r="AV158" s="13" t="s">
        <v>90</v>
      </c>
      <c r="AW158" s="13" t="s">
        <v>36</v>
      </c>
      <c r="AX158" s="13" t="s">
        <v>88</v>
      </c>
      <c r="AY158" s="177" t="s">
        <v>299</v>
      </c>
    </row>
    <row r="159" spans="2:65" s="12" customFormat="1" ht="20.399999999999999">
      <c r="B159" s="170"/>
      <c r="D159" s="149" t="s">
        <v>1489</v>
      </c>
      <c r="E159" s="171" t="s">
        <v>1</v>
      </c>
      <c r="F159" s="172" t="s">
        <v>3658</v>
      </c>
      <c r="H159" s="171" t="s">
        <v>1</v>
      </c>
      <c r="I159" s="173"/>
      <c r="L159" s="170"/>
      <c r="M159" s="174"/>
      <c r="T159" s="175"/>
      <c r="AT159" s="171" t="s">
        <v>1489</v>
      </c>
      <c r="AU159" s="171" t="s">
        <v>90</v>
      </c>
      <c r="AV159" s="12" t="s">
        <v>88</v>
      </c>
      <c r="AW159" s="12" t="s">
        <v>36</v>
      </c>
      <c r="AX159" s="12" t="s">
        <v>81</v>
      </c>
      <c r="AY159" s="171" t="s">
        <v>299</v>
      </c>
    </row>
    <row r="160" spans="2:65" s="13" customFormat="1">
      <c r="B160" s="176"/>
      <c r="D160" s="149" t="s">
        <v>1489</v>
      </c>
      <c r="F160" s="178" t="s">
        <v>5325</v>
      </c>
      <c r="H160" s="179">
        <v>35.146000000000001</v>
      </c>
      <c r="I160" s="180"/>
      <c r="L160" s="176"/>
      <c r="M160" s="181"/>
      <c r="T160" s="182"/>
      <c r="AT160" s="177" t="s">
        <v>1489</v>
      </c>
      <c r="AU160" s="177" t="s">
        <v>90</v>
      </c>
      <c r="AV160" s="13" t="s">
        <v>90</v>
      </c>
      <c r="AW160" s="13" t="s">
        <v>4</v>
      </c>
      <c r="AX160" s="13" t="s">
        <v>88</v>
      </c>
      <c r="AY160" s="177" t="s">
        <v>299</v>
      </c>
    </row>
    <row r="161" spans="2:65" s="1" customFormat="1" ht="21.75" customHeight="1">
      <c r="B161" s="32"/>
      <c r="C161" s="136" t="s">
        <v>342</v>
      </c>
      <c r="D161" s="136" t="s">
        <v>302</v>
      </c>
      <c r="E161" s="137" t="s">
        <v>3675</v>
      </c>
      <c r="F161" s="138" t="s">
        <v>3676</v>
      </c>
      <c r="G161" s="139" t="s">
        <v>375</v>
      </c>
      <c r="H161" s="140">
        <v>139.755</v>
      </c>
      <c r="I161" s="141"/>
      <c r="J161" s="142">
        <f>ROUND(I161*H161,2)</f>
        <v>0</v>
      </c>
      <c r="K161" s="138" t="s">
        <v>1487</v>
      </c>
      <c r="L161" s="32"/>
      <c r="M161" s="143" t="s">
        <v>1</v>
      </c>
      <c r="N161" s="144" t="s">
        <v>46</v>
      </c>
      <c r="P161" s="145">
        <f>O161*H161</f>
        <v>0</v>
      </c>
      <c r="Q161" s="145">
        <v>8.4000000000000003E-4</v>
      </c>
      <c r="R161" s="145">
        <f>Q161*H161</f>
        <v>0.1173942</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3677</v>
      </c>
    </row>
    <row r="162" spans="2:65" s="13" customFormat="1">
      <c r="B162" s="176"/>
      <c r="D162" s="149" t="s">
        <v>1489</v>
      </c>
      <c r="E162" s="177" t="s">
        <v>1</v>
      </c>
      <c r="F162" s="178" t="s">
        <v>5326</v>
      </c>
      <c r="H162" s="179">
        <v>139.755</v>
      </c>
      <c r="I162" s="180"/>
      <c r="L162" s="176"/>
      <c r="M162" s="181"/>
      <c r="T162" s="182"/>
      <c r="AT162" s="177" t="s">
        <v>1489</v>
      </c>
      <c r="AU162" s="177" t="s">
        <v>90</v>
      </c>
      <c r="AV162" s="13" t="s">
        <v>90</v>
      </c>
      <c r="AW162" s="13" t="s">
        <v>36</v>
      </c>
      <c r="AX162" s="13" t="s">
        <v>88</v>
      </c>
      <c r="AY162" s="177" t="s">
        <v>299</v>
      </c>
    </row>
    <row r="163" spans="2:65" s="1" customFormat="1" ht="24.15" customHeight="1">
      <c r="B163" s="32"/>
      <c r="C163" s="136" t="s">
        <v>347</v>
      </c>
      <c r="D163" s="136" t="s">
        <v>302</v>
      </c>
      <c r="E163" s="137" t="s">
        <v>3680</v>
      </c>
      <c r="F163" s="138" t="s">
        <v>3681</v>
      </c>
      <c r="G163" s="139" t="s">
        <v>375</v>
      </c>
      <c r="H163" s="140">
        <v>139.755</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3682</v>
      </c>
    </row>
    <row r="164" spans="2:65" s="1" customFormat="1" ht="37.950000000000003" customHeight="1">
      <c r="B164" s="32"/>
      <c r="C164" s="136" t="s">
        <v>351</v>
      </c>
      <c r="D164" s="136" t="s">
        <v>302</v>
      </c>
      <c r="E164" s="137" t="s">
        <v>1608</v>
      </c>
      <c r="F164" s="138" t="s">
        <v>1609</v>
      </c>
      <c r="G164" s="139" t="s">
        <v>1520</v>
      </c>
      <c r="H164" s="140">
        <v>23.329000000000001</v>
      </c>
      <c r="I164" s="141"/>
      <c r="J164" s="142">
        <f>ROUND(I164*H164,2)</f>
        <v>0</v>
      </c>
      <c r="K164" s="138" t="s">
        <v>1487</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3683</v>
      </c>
    </row>
    <row r="165" spans="2:65" s="13" customFormat="1">
      <c r="B165" s="176"/>
      <c r="D165" s="149" t="s">
        <v>1489</v>
      </c>
      <c r="E165" s="177" t="s">
        <v>1</v>
      </c>
      <c r="F165" s="178" t="s">
        <v>3619</v>
      </c>
      <c r="H165" s="179">
        <v>116.64400000000001</v>
      </c>
      <c r="I165" s="180"/>
      <c r="L165" s="176"/>
      <c r="M165" s="181"/>
      <c r="T165" s="182"/>
      <c r="AT165" s="177" t="s">
        <v>1489</v>
      </c>
      <c r="AU165" s="177" t="s">
        <v>90</v>
      </c>
      <c r="AV165" s="13" t="s">
        <v>90</v>
      </c>
      <c r="AW165" s="13" t="s">
        <v>36</v>
      </c>
      <c r="AX165" s="13" t="s">
        <v>88</v>
      </c>
      <c r="AY165" s="177" t="s">
        <v>299</v>
      </c>
    </row>
    <row r="166" spans="2:65" s="12" customFormat="1">
      <c r="B166" s="170"/>
      <c r="D166" s="149" t="s">
        <v>1489</v>
      </c>
      <c r="E166" s="171" t="s">
        <v>1</v>
      </c>
      <c r="F166" s="172" t="s">
        <v>3684</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F167" s="178" t="s">
        <v>5327</v>
      </c>
      <c r="H167" s="179">
        <v>23.329000000000001</v>
      </c>
      <c r="I167" s="180"/>
      <c r="L167" s="176"/>
      <c r="M167" s="181"/>
      <c r="T167" s="182"/>
      <c r="AT167" s="177" t="s">
        <v>1489</v>
      </c>
      <c r="AU167" s="177" t="s">
        <v>90</v>
      </c>
      <c r="AV167" s="13" t="s">
        <v>90</v>
      </c>
      <c r="AW167" s="13" t="s">
        <v>4</v>
      </c>
      <c r="AX167" s="13" t="s">
        <v>88</v>
      </c>
      <c r="AY167" s="177" t="s">
        <v>299</v>
      </c>
    </row>
    <row r="168" spans="2:65" s="1" customFormat="1" ht="37.950000000000003" customHeight="1">
      <c r="B168" s="32"/>
      <c r="C168" s="136" t="s">
        <v>8</v>
      </c>
      <c r="D168" s="136" t="s">
        <v>302</v>
      </c>
      <c r="E168" s="137" t="s">
        <v>1613</v>
      </c>
      <c r="F168" s="138" t="s">
        <v>1614</v>
      </c>
      <c r="G168" s="139" t="s">
        <v>1520</v>
      </c>
      <c r="H168" s="140">
        <v>58.322000000000003</v>
      </c>
      <c r="I168" s="141"/>
      <c r="J168" s="142">
        <f>ROUND(I168*H168,2)</f>
        <v>0</v>
      </c>
      <c r="K168" s="138" t="s">
        <v>1487</v>
      </c>
      <c r="L168" s="32"/>
      <c r="M168" s="143" t="s">
        <v>1</v>
      </c>
      <c r="N168" s="144" t="s">
        <v>46</v>
      </c>
      <c r="P168" s="145">
        <f>O168*H168</f>
        <v>0</v>
      </c>
      <c r="Q168" s="145">
        <v>0</v>
      </c>
      <c r="R168" s="145">
        <f>Q168*H168</f>
        <v>0</v>
      </c>
      <c r="S168" s="145">
        <v>0</v>
      </c>
      <c r="T168" s="146">
        <f>S168*H168</f>
        <v>0</v>
      </c>
      <c r="AR168" s="147" t="s">
        <v>318</v>
      </c>
      <c r="AT168" s="147" t="s">
        <v>302</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318</v>
      </c>
      <c r="BM168" s="147" t="s">
        <v>3686</v>
      </c>
    </row>
    <row r="169" spans="2:65" s="13" customFormat="1">
      <c r="B169" s="176"/>
      <c r="D169" s="149" t="s">
        <v>1489</v>
      </c>
      <c r="E169" s="177" t="s">
        <v>1</v>
      </c>
      <c r="F169" s="178" t="s">
        <v>3619</v>
      </c>
      <c r="H169" s="179">
        <v>116.64400000000001</v>
      </c>
      <c r="I169" s="180"/>
      <c r="L169" s="176"/>
      <c r="M169" s="181"/>
      <c r="T169" s="182"/>
      <c r="AT169" s="177" t="s">
        <v>1489</v>
      </c>
      <c r="AU169" s="177" t="s">
        <v>90</v>
      </c>
      <c r="AV169" s="13" t="s">
        <v>90</v>
      </c>
      <c r="AW169" s="13" t="s">
        <v>36</v>
      </c>
      <c r="AX169" s="13" t="s">
        <v>88</v>
      </c>
      <c r="AY169" s="177" t="s">
        <v>299</v>
      </c>
    </row>
    <row r="170" spans="2:65" s="12" customFormat="1">
      <c r="B170" s="170"/>
      <c r="D170" s="149" t="s">
        <v>1489</v>
      </c>
      <c r="E170" s="171" t="s">
        <v>1</v>
      </c>
      <c r="F170" s="172" t="s">
        <v>3684</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F171" s="178" t="s">
        <v>5328</v>
      </c>
      <c r="H171" s="179">
        <v>58.322000000000003</v>
      </c>
      <c r="I171" s="180"/>
      <c r="L171" s="176"/>
      <c r="M171" s="181"/>
      <c r="T171" s="182"/>
      <c r="AT171" s="177" t="s">
        <v>1489</v>
      </c>
      <c r="AU171" s="177" t="s">
        <v>90</v>
      </c>
      <c r="AV171" s="13" t="s">
        <v>90</v>
      </c>
      <c r="AW171" s="13" t="s">
        <v>4</v>
      </c>
      <c r="AX171" s="13" t="s">
        <v>88</v>
      </c>
      <c r="AY171" s="177" t="s">
        <v>299</v>
      </c>
    </row>
    <row r="172" spans="2:65" s="1" customFormat="1" ht="37.950000000000003" customHeight="1">
      <c r="B172" s="32"/>
      <c r="C172" s="136" t="s">
        <v>362</v>
      </c>
      <c r="D172" s="136" t="s">
        <v>302</v>
      </c>
      <c r="E172" s="137" t="s">
        <v>2063</v>
      </c>
      <c r="F172" s="138" t="s">
        <v>2064</v>
      </c>
      <c r="G172" s="139" t="s">
        <v>1520</v>
      </c>
      <c r="H172" s="140">
        <v>34.993000000000002</v>
      </c>
      <c r="I172" s="141"/>
      <c r="J172" s="142">
        <f>ROUND(I172*H172,2)</f>
        <v>0</v>
      </c>
      <c r="K172" s="138" t="s">
        <v>1487</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3688</v>
      </c>
    </row>
    <row r="173" spans="2:65" s="13" customFormat="1">
      <c r="B173" s="176"/>
      <c r="D173" s="149" t="s">
        <v>1489</v>
      </c>
      <c r="E173" s="177" t="s">
        <v>1</v>
      </c>
      <c r="F173" s="178" t="s">
        <v>3619</v>
      </c>
      <c r="H173" s="179">
        <v>116.64400000000001</v>
      </c>
      <c r="I173" s="180"/>
      <c r="L173" s="176"/>
      <c r="M173" s="181"/>
      <c r="T173" s="182"/>
      <c r="AT173" s="177" t="s">
        <v>1489</v>
      </c>
      <c r="AU173" s="177" t="s">
        <v>90</v>
      </c>
      <c r="AV173" s="13" t="s">
        <v>90</v>
      </c>
      <c r="AW173" s="13" t="s">
        <v>36</v>
      </c>
      <c r="AX173" s="13" t="s">
        <v>88</v>
      </c>
      <c r="AY173" s="177" t="s">
        <v>299</v>
      </c>
    </row>
    <row r="174" spans="2:65" s="12" customFormat="1">
      <c r="B174" s="170"/>
      <c r="D174" s="149" t="s">
        <v>1489</v>
      </c>
      <c r="E174" s="171" t="s">
        <v>1</v>
      </c>
      <c r="F174" s="172" t="s">
        <v>3684</v>
      </c>
      <c r="H174" s="171" t="s">
        <v>1</v>
      </c>
      <c r="I174" s="173"/>
      <c r="L174" s="170"/>
      <c r="M174" s="174"/>
      <c r="T174" s="175"/>
      <c r="AT174" s="171" t="s">
        <v>1489</v>
      </c>
      <c r="AU174" s="171" t="s">
        <v>90</v>
      </c>
      <c r="AV174" s="12" t="s">
        <v>88</v>
      </c>
      <c r="AW174" s="12" t="s">
        <v>36</v>
      </c>
      <c r="AX174" s="12" t="s">
        <v>81</v>
      </c>
      <c r="AY174" s="171" t="s">
        <v>299</v>
      </c>
    </row>
    <row r="175" spans="2:65" s="13" customFormat="1">
      <c r="B175" s="176"/>
      <c r="D175" s="149" t="s">
        <v>1489</v>
      </c>
      <c r="F175" s="178" t="s">
        <v>5329</v>
      </c>
      <c r="H175" s="179">
        <v>34.993000000000002</v>
      </c>
      <c r="I175" s="180"/>
      <c r="L175" s="176"/>
      <c r="M175" s="181"/>
      <c r="T175" s="182"/>
      <c r="AT175" s="177" t="s">
        <v>1489</v>
      </c>
      <c r="AU175" s="177" t="s">
        <v>90</v>
      </c>
      <c r="AV175" s="13" t="s">
        <v>90</v>
      </c>
      <c r="AW175" s="13" t="s">
        <v>4</v>
      </c>
      <c r="AX175" s="13" t="s">
        <v>88</v>
      </c>
      <c r="AY175" s="177" t="s">
        <v>299</v>
      </c>
    </row>
    <row r="176" spans="2:65" s="1" customFormat="1" ht="37.950000000000003" customHeight="1">
      <c r="B176" s="32"/>
      <c r="C176" s="136" t="s">
        <v>367</v>
      </c>
      <c r="D176" s="136" t="s">
        <v>302</v>
      </c>
      <c r="E176" s="137" t="s">
        <v>3395</v>
      </c>
      <c r="F176" s="138" t="s">
        <v>3396</v>
      </c>
      <c r="G176" s="139" t="s">
        <v>1520</v>
      </c>
      <c r="H176" s="140">
        <v>8.1180000000000003</v>
      </c>
      <c r="I176" s="141"/>
      <c r="J176" s="142">
        <f>ROUND(I176*H176,2)</f>
        <v>0</v>
      </c>
      <c r="K176" s="138" t="s">
        <v>1487</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3690</v>
      </c>
    </row>
    <row r="177" spans="2:65" s="13" customFormat="1">
      <c r="B177" s="176"/>
      <c r="D177" s="149" t="s">
        <v>1489</v>
      </c>
      <c r="E177" s="177" t="s">
        <v>1</v>
      </c>
      <c r="F177" s="178" t="s">
        <v>3621</v>
      </c>
      <c r="H177" s="179">
        <v>40.590000000000003</v>
      </c>
      <c r="I177" s="180"/>
      <c r="L177" s="176"/>
      <c r="M177" s="181"/>
      <c r="T177" s="182"/>
      <c r="AT177" s="177" t="s">
        <v>1489</v>
      </c>
      <c r="AU177" s="177" t="s">
        <v>90</v>
      </c>
      <c r="AV177" s="13" t="s">
        <v>90</v>
      </c>
      <c r="AW177" s="13" t="s">
        <v>36</v>
      </c>
      <c r="AX177" s="13" t="s">
        <v>88</v>
      </c>
      <c r="AY177" s="177" t="s">
        <v>299</v>
      </c>
    </row>
    <row r="178" spans="2:65" s="12" customFormat="1">
      <c r="B178" s="170"/>
      <c r="D178" s="149" t="s">
        <v>1489</v>
      </c>
      <c r="E178" s="171" t="s">
        <v>1</v>
      </c>
      <c r="F178" s="172" t="s">
        <v>3684</v>
      </c>
      <c r="H178" s="171" t="s">
        <v>1</v>
      </c>
      <c r="I178" s="173"/>
      <c r="L178" s="170"/>
      <c r="M178" s="174"/>
      <c r="T178" s="175"/>
      <c r="AT178" s="171" t="s">
        <v>1489</v>
      </c>
      <c r="AU178" s="171" t="s">
        <v>90</v>
      </c>
      <c r="AV178" s="12" t="s">
        <v>88</v>
      </c>
      <c r="AW178" s="12" t="s">
        <v>36</v>
      </c>
      <c r="AX178" s="12" t="s">
        <v>81</v>
      </c>
      <c r="AY178" s="171" t="s">
        <v>299</v>
      </c>
    </row>
    <row r="179" spans="2:65" s="13" customFormat="1">
      <c r="B179" s="176"/>
      <c r="D179" s="149" t="s">
        <v>1489</v>
      </c>
      <c r="F179" s="178" t="s">
        <v>5330</v>
      </c>
      <c r="H179" s="179">
        <v>8.1180000000000003</v>
      </c>
      <c r="I179" s="180"/>
      <c r="L179" s="176"/>
      <c r="M179" s="181"/>
      <c r="T179" s="182"/>
      <c r="AT179" s="177" t="s">
        <v>1489</v>
      </c>
      <c r="AU179" s="177" t="s">
        <v>90</v>
      </c>
      <c r="AV179" s="13" t="s">
        <v>90</v>
      </c>
      <c r="AW179" s="13" t="s">
        <v>4</v>
      </c>
      <c r="AX179" s="13" t="s">
        <v>88</v>
      </c>
      <c r="AY179" s="177" t="s">
        <v>299</v>
      </c>
    </row>
    <row r="180" spans="2:65" s="1" customFormat="1" ht="37.950000000000003" customHeight="1">
      <c r="B180" s="32"/>
      <c r="C180" s="136" t="s">
        <v>372</v>
      </c>
      <c r="D180" s="136" t="s">
        <v>302</v>
      </c>
      <c r="E180" s="137" t="s">
        <v>3399</v>
      </c>
      <c r="F180" s="138" t="s">
        <v>3400</v>
      </c>
      <c r="G180" s="139" t="s">
        <v>1520</v>
      </c>
      <c r="H180" s="140">
        <v>56.826000000000001</v>
      </c>
      <c r="I180" s="141"/>
      <c r="J180" s="142">
        <f>ROUND(I180*H180,2)</f>
        <v>0</v>
      </c>
      <c r="K180" s="138" t="s">
        <v>1487</v>
      </c>
      <c r="L180" s="32"/>
      <c r="M180" s="143" t="s">
        <v>1</v>
      </c>
      <c r="N180" s="144" t="s">
        <v>46</v>
      </c>
      <c r="P180" s="145">
        <f>O180*H180</f>
        <v>0</v>
      </c>
      <c r="Q180" s="145">
        <v>0</v>
      </c>
      <c r="R180" s="145">
        <f>Q180*H180</f>
        <v>0</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3692</v>
      </c>
    </row>
    <row r="181" spans="2:65" s="13" customFormat="1">
      <c r="B181" s="176"/>
      <c r="D181" s="149" t="s">
        <v>1489</v>
      </c>
      <c r="E181" s="177" t="s">
        <v>1</v>
      </c>
      <c r="F181" s="178" t="s">
        <v>3693</v>
      </c>
      <c r="H181" s="179">
        <v>284.13</v>
      </c>
      <c r="I181" s="180"/>
      <c r="L181" s="176"/>
      <c r="M181" s="181"/>
      <c r="T181" s="182"/>
      <c r="AT181" s="177" t="s">
        <v>1489</v>
      </c>
      <c r="AU181" s="177" t="s">
        <v>90</v>
      </c>
      <c r="AV181" s="13" t="s">
        <v>90</v>
      </c>
      <c r="AW181" s="13" t="s">
        <v>36</v>
      </c>
      <c r="AX181" s="13" t="s">
        <v>88</v>
      </c>
      <c r="AY181" s="177" t="s">
        <v>299</v>
      </c>
    </row>
    <row r="182" spans="2:65" s="12" customFormat="1">
      <c r="B182" s="170"/>
      <c r="D182" s="149" t="s">
        <v>1489</v>
      </c>
      <c r="E182" s="171" t="s">
        <v>1</v>
      </c>
      <c r="F182" s="172" t="s">
        <v>3684</v>
      </c>
      <c r="H182" s="171" t="s">
        <v>1</v>
      </c>
      <c r="I182" s="173"/>
      <c r="L182" s="170"/>
      <c r="M182" s="174"/>
      <c r="T182" s="175"/>
      <c r="AT182" s="171" t="s">
        <v>1489</v>
      </c>
      <c r="AU182" s="171" t="s">
        <v>90</v>
      </c>
      <c r="AV182" s="12" t="s">
        <v>88</v>
      </c>
      <c r="AW182" s="12" t="s">
        <v>36</v>
      </c>
      <c r="AX182" s="12" t="s">
        <v>81</v>
      </c>
      <c r="AY182" s="171" t="s">
        <v>299</v>
      </c>
    </row>
    <row r="183" spans="2:65" s="13" customFormat="1">
      <c r="B183" s="176"/>
      <c r="D183" s="149" t="s">
        <v>1489</v>
      </c>
      <c r="F183" s="178" t="s">
        <v>5331</v>
      </c>
      <c r="H183" s="179">
        <v>56.826000000000001</v>
      </c>
      <c r="I183" s="180"/>
      <c r="L183" s="176"/>
      <c r="M183" s="181"/>
      <c r="T183" s="182"/>
      <c r="AT183" s="177" t="s">
        <v>1489</v>
      </c>
      <c r="AU183" s="177" t="s">
        <v>90</v>
      </c>
      <c r="AV183" s="13" t="s">
        <v>90</v>
      </c>
      <c r="AW183" s="13" t="s">
        <v>4</v>
      </c>
      <c r="AX183" s="13" t="s">
        <v>88</v>
      </c>
      <c r="AY183" s="177" t="s">
        <v>299</v>
      </c>
    </row>
    <row r="184" spans="2:65" s="1" customFormat="1" ht="37.950000000000003" customHeight="1">
      <c r="B184" s="32"/>
      <c r="C184" s="136" t="s">
        <v>378</v>
      </c>
      <c r="D184" s="136" t="s">
        <v>302</v>
      </c>
      <c r="E184" s="137" t="s">
        <v>1618</v>
      </c>
      <c r="F184" s="138" t="s">
        <v>1619</v>
      </c>
      <c r="G184" s="139" t="s">
        <v>1520</v>
      </c>
      <c r="H184" s="140">
        <v>20.295000000000002</v>
      </c>
      <c r="I184" s="141"/>
      <c r="J184" s="142">
        <f>ROUND(I184*H184,2)</f>
        <v>0</v>
      </c>
      <c r="K184" s="138" t="s">
        <v>1487</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3695</v>
      </c>
    </row>
    <row r="185" spans="2:65" s="13" customFormat="1">
      <c r="B185" s="176"/>
      <c r="D185" s="149" t="s">
        <v>1489</v>
      </c>
      <c r="E185" s="177" t="s">
        <v>1</v>
      </c>
      <c r="F185" s="178" t="s">
        <v>3621</v>
      </c>
      <c r="H185" s="179">
        <v>40.590000000000003</v>
      </c>
      <c r="I185" s="180"/>
      <c r="L185" s="176"/>
      <c r="M185" s="181"/>
      <c r="T185" s="182"/>
      <c r="AT185" s="177" t="s">
        <v>1489</v>
      </c>
      <c r="AU185" s="177" t="s">
        <v>90</v>
      </c>
      <c r="AV185" s="13" t="s">
        <v>90</v>
      </c>
      <c r="AW185" s="13" t="s">
        <v>36</v>
      </c>
      <c r="AX185" s="13" t="s">
        <v>88</v>
      </c>
      <c r="AY185" s="177" t="s">
        <v>299</v>
      </c>
    </row>
    <row r="186" spans="2:65" s="12" customFormat="1">
      <c r="B186" s="170"/>
      <c r="D186" s="149" t="s">
        <v>1489</v>
      </c>
      <c r="E186" s="171" t="s">
        <v>1</v>
      </c>
      <c r="F186" s="172" t="s">
        <v>3684</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F187" s="178" t="s">
        <v>5332</v>
      </c>
      <c r="H187" s="179">
        <v>20.295000000000002</v>
      </c>
      <c r="I187" s="180"/>
      <c r="L187" s="176"/>
      <c r="M187" s="181"/>
      <c r="T187" s="182"/>
      <c r="AT187" s="177" t="s">
        <v>1489</v>
      </c>
      <c r="AU187" s="177" t="s">
        <v>90</v>
      </c>
      <c r="AV187" s="13" t="s">
        <v>90</v>
      </c>
      <c r="AW187" s="13" t="s">
        <v>4</v>
      </c>
      <c r="AX187" s="13" t="s">
        <v>88</v>
      </c>
      <c r="AY187" s="177" t="s">
        <v>299</v>
      </c>
    </row>
    <row r="188" spans="2:65" s="1" customFormat="1" ht="37.950000000000003" customHeight="1">
      <c r="B188" s="32"/>
      <c r="C188" s="136" t="s">
        <v>384</v>
      </c>
      <c r="D188" s="136" t="s">
        <v>302</v>
      </c>
      <c r="E188" s="137" t="s">
        <v>1622</v>
      </c>
      <c r="F188" s="138" t="s">
        <v>1623</v>
      </c>
      <c r="G188" s="139" t="s">
        <v>1520</v>
      </c>
      <c r="H188" s="140">
        <v>142.065</v>
      </c>
      <c r="I188" s="141"/>
      <c r="J188" s="142">
        <f>ROUND(I188*H188,2)</f>
        <v>0</v>
      </c>
      <c r="K188" s="138" t="s">
        <v>1487</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3697</v>
      </c>
    </row>
    <row r="189" spans="2:65" s="13" customFormat="1">
      <c r="B189" s="176"/>
      <c r="D189" s="149" t="s">
        <v>1489</v>
      </c>
      <c r="E189" s="177" t="s">
        <v>1</v>
      </c>
      <c r="F189" s="178" t="s">
        <v>3693</v>
      </c>
      <c r="H189" s="179">
        <v>284.13</v>
      </c>
      <c r="I189" s="180"/>
      <c r="L189" s="176"/>
      <c r="M189" s="181"/>
      <c r="T189" s="182"/>
      <c r="AT189" s="177" t="s">
        <v>1489</v>
      </c>
      <c r="AU189" s="177" t="s">
        <v>90</v>
      </c>
      <c r="AV189" s="13" t="s">
        <v>90</v>
      </c>
      <c r="AW189" s="13" t="s">
        <v>36</v>
      </c>
      <c r="AX189" s="13" t="s">
        <v>88</v>
      </c>
      <c r="AY189" s="177" t="s">
        <v>299</v>
      </c>
    </row>
    <row r="190" spans="2:65" s="12" customFormat="1">
      <c r="B190" s="170"/>
      <c r="D190" s="149" t="s">
        <v>1489</v>
      </c>
      <c r="E190" s="171" t="s">
        <v>1</v>
      </c>
      <c r="F190" s="172" t="s">
        <v>3684</v>
      </c>
      <c r="H190" s="171" t="s">
        <v>1</v>
      </c>
      <c r="I190" s="173"/>
      <c r="L190" s="170"/>
      <c r="M190" s="174"/>
      <c r="T190" s="175"/>
      <c r="AT190" s="171" t="s">
        <v>1489</v>
      </c>
      <c r="AU190" s="171" t="s">
        <v>90</v>
      </c>
      <c r="AV190" s="12" t="s">
        <v>88</v>
      </c>
      <c r="AW190" s="12" t="s">
        <v>36</v>
      </c>
      <c r="AX190" s="12" t="s">
        <v>81</v>
      </c>
      <c r="AY190" s="171" t="s">
        <v>299</v>
      </c>
    </row>
    <row r="191" spans="2:65" s="13" customFormat="1">
      <c r="B191" s="176"/>
      <c r="D191" s="149" t="s">
        <v>1489</v>
      </c>
      <c r="F191" s="178" t="s">
        <v>5333</v>
      </c>
      <c r="H191" s="179">
        <v>142.065</v>
      </c>
      <c r="I191" s="180"/>
      <c r="L191" s="176"/>
      <c r="M191" s="181"/>
      <c r="T191" s="182"/>
      <c r="AT191" s="177" t="s">
        <v>1489</v>
      </c>
      <c r="AU191" s="177" t="s">
        <v>90</v>
      </c>
      <c r="AV191" s="13" t="s">
        <v>90</v>
      </c>
      <c r="AW191" s="13" t="s">
        <v>4</v>
      </c>
      <c r="AX191" s="13" t="s">
        <v>88</v>
      </c>
      <c r="AY191" s="177" t="s">
        <v>299</v>
      </c>
    </row>
    <row r="192" spans="2:65" s="1" customFormat="1" ht="37.950000000000003" customHeight="1">
      <c r="B192" s="32"/>
      <c r="C192" s="136" t="s">
        <v>389</v>
      </c>
      <c r="D192" s="136" t="s">
        <v>302</v>
      </c>
      <c r="E192" s="137" t="s">
        <v>2068</v>
      </c>
      <c r="F192" s="138" t="s">
        <v>2069</v>
      </c>
      <c r="G192" s="139" t="s">
        <v>1520</v>
      </c>
      <c r="H192" s="140">
        <v>12.177</v>
      </c>
      <c r="I192" s="141"/>
      <c r="J192" s="142">
        <f>ROUND(I192*H192,2)</f>
        <v>0</v>
      </c>
      <c r="K192" s="138" t="s">
        <v>1487</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3699</v>
      </c>
    </row>
    <row r="193" spans="2:65" s="13" customFormat="1">
      <c r="B193" s="176"/>
      <c r="D193" s="149" t="s">
        <v>1489</v>
      </c>
      <c r="E193" s="177" t="s">
        <v>1</v>
      </c>
      <c r="F193" s="178" t="s">
        <v>3621</v>
      </c>
      <c r="H193" s="179">
        <v>40.590000000000003</v>
      </c>
      <c r="I193" s="180"/>
      <c r="L193" s="176"/>
      <c r="M193" s="181"/>
      <c r="T193" s="182"/>
      <c r="AT193" s="177" t="s">
        <v>1489</v>
      </c>
      <c r="AU193" s="177" t="s">
        <v>90</v>
      </c>
      <c r="AV193" s="13" t="s">
        <v>90</v>
      </c>
      <c r="AW193" s="13" t="s">
        <v>36</v>
      </c>
      <c r="AX193" s="13" t="s">
        <v>88</v>
      </c>
      <c r="AY193" s="177" t="s">
        <v>299</v>
      </c>
    </row>
    <row r="194" spans="2:65" s="12" customFormat="1">
      <c r="B194" s="170"/>
      <c r="D194" s="149" t="s">
        <v>1489</v>
      </c>
      <c r="E194" s="171" t="s">
        <v>1</v>
      </c>
      <c r="F194" s="172" t="s">
        <v>3684</v>
      </c>
      <c r="H194" s="171" t="s">
        <v>1</v>
      </c>
      <c r="I194" s="173"/>
      <c r="L194" s="170"/>
      <c r="M194" s="174"/>
      <c r="T194" s="175"/>
      <c r="AT194" s="171" t="s">
        <v>1489</v>
      </c>
      <c r="AU194" s="171" t="s">
        <v>90</v>
      </c>
      <c r="AV194" s="12" t="s">
        <v>88</v>
      </c>
      <c r="AW194" s="12" t="s">
        <v>36</v>
      </c>
      <c r="AX194" s="12" t="s">
        <v>81</v>
      </c>
      <c r="AY194" s="171" t="s">
        <v>299</v>
      </c>
    </row>
    <row r="195" spans="2:65" s="13" customFormat="1">
      <c r="B195" s="176"/>
      <c r="D195" s="149" t="s">
        <v>1489</v>
      </c>
      <c r="F195" s="178" t="s">
        <v>5334</v>
      </c>
      <c r="H195" s="179">
        <v>12.177</v>
      </c>
      <c r="I195" s="180"/>
      <c r="L195" s="176"/>
      <c r="M195" s="181"/>
      <c r="T195" s="182"/>
      <c r="AT195" s="177" t="s">
        <v>1489</v>
      </c>
      <c r="AU195" s="177" t="s">
        <v>90</v>
      </c>
      <c r="AV195" s="13" t="s">
        <v>90</v>
      </c>
      <c r="AW195" s="13" t="s">
        <v>4</v>
      </c>
      <c r="AX195" s="13" t="s">
        <v>88</v>
      </c>
      <c r="AY195" s="177" t="s">
        <v>299</v>
      </c>
    </row>
    <row r="196" spans="2:65" s="1" customFormat="1" ht="37.950000000000003" customHeight="1">
      <c r="B196" s="32"/>
      <c r="C196" s="136" t="s">
        <v>394</v>
      </c>
      <c r="D196" s="136" t="s">
        <v>302</v>
      </c>
      <c r="E196" s="137" t="s">
        <v>2072</v>
      </c>
      <c r="F196" s="138" t="s">
        <v>2073</v>
      </c>
      <c r="G196" s="139" t="s">
        <v>1520</v>
      </c>
      <c r="H196" s="140">
        <v>85.239000000000004</v>
      </c>
      <c r="I196" s="141"/>
      <c r="J196" s="142">
        <f>ROUND(I196*H196,2)</f>
        <v>0</v>
      </c>
      <c r="K196" s="138" t="s">
        <v>1487</v>
      </c>
      <c r="L196" s="32"/>
      <c r="M196" s="143" t="s">
        <v>1</v>
      </c>
      <c r="N196" s="144" t="s">
        <v>46</v>
      </c>
      <c r="P196" s="145">
        <f>O196*H196</f>
        <v>0</v>
      </c>
      <c r="Q196" s="145">
        <v>0</v>
      </c>
      <c r="R196" s="145">
        <f>Q196*H196</f>
        <v>0</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3701</v>
      </c>
    </row>
    <row r="197" spans="2:65" s="13" customFormat="1">
      <c r="B197" s="176"/>
      <c r="D197" s="149" t="s">
        <v>1489</v>
      </c>
      <c r="E197" s="177" t="s">
        <v>1</v>
      </c>
      <c r="F197" s="178" t="s">
        <v>3693</v>
      </c>
      <c r="H197" s="179">
        <v>284.13</v>
      </c>
      <c r="I197" s="180"/>
      <c r="L197" s="176"/>
      <c r="M197" s="181"/>
      <c r="T197" s="182"/>
      <c r="AT197" s="177" t="s">
        <v>1489</v>
      </c>
      <c r="AU197" s="177" t="s">
        <v>90</v>
      </c>
      <c r="AV197" s="13" t="s">
        <v>90</v>
      </c>
      <c r="AW197" s="13" t="s">
        <v>36</v>
      </c>
      <c r="AX197" s="13" t="s">
        <v>88</v>
      </c>
      <c r="AY197" s="177" t="s">
        <v>299</v>
      </c>
    </row>
    <row r="198" spans="2:65" s="12" customFormat="1">
      <c r="B198" s="170"/>
      <c r="D198" s="149" t="s">
        <v>1489</v>
      </c>
      <c r="E198" s="171" t="s">
        <v>1</v>
      </c>
      <c r="F198" s="172" t="s">
        <v>3684</v>
      </c>
      <c r="H198" s="171" t="s">
        <v>1</v>
      </c>
      <c r="I198" s="173"/>
      <c r="L198" s="170"/>
      <c r="M198" s="174"/>
      <c r="T198" s="175"/>
      <c r="AT198" s="171" t="s">
        <v>1489</v>
      </c>
      <c r="AU198" s="171" t="s">
        <v>90</v>
      </c>
      <c r="AV198" s="12" t="s">
        <v>88</v>
      </c>
      <c r="AW198" s="12" t="s">
        <v>36</v>
      </c>
      <c r="AX198" s="12" t="s">
        <v>81</v>
      </c>
      <c r="AY198" s="171" t="s">
        <v>299</v>
      </c>
    </row>
    <row r="199" spans="2:65" s="13" customFormat="1">
      <c r="B199" s="176"/>
      <c r="D199" s="149" t="s">
        <v>1489</v>
      </c>
      <c r="F199" s="178" t="s">
        <v>5335</v>
      </c>
      <c r="H199" s="179">
        <v>85.239000000000004</v>
      </c>
      <c r="I199" s="180"/>
      <c r="L199" s="176"/>
      <c r="M199" s="181"/>
      <c r="T199" s="182"/>
      <c r="AT199" s="177" t="s">
        <v>1489</v>
      </c>
      <c r="AU199" s="177" t="s">
        <v>90</v>
      </c>
      <c r="AV199" s="13" t="s">
        <v>90</v>
      </c>
      <c r="AW199" s="13" t="s">
        <v>4</v>
      </c>
      <c r="AX199" s="13" t="s">
        <v>88</v>
      </c>
      <c r="AY199" s="177" t="s">
        <v>299</v>
      </c>
    </row>
    <row r="200" spans="2:65" s="1" customFormat="1" ht="24.15" customHeight="1">
      <c r="B200" s="32"/>
      <c r="C200" s="136" t="s">
        <v>399</v>
      </c>
      <c r="D200" s="136" t="s">
        <v>302</v>
      </c>
      <c r="E200" s="137" t="s">
        <v>3851</v>
      </c>
      <c r="F200" s="138" t="s">
        <v>3852</v>
      </c>
      <c r="G200" s="139" t="s">
        <v>1520</v>
      </c>
      <c r="H200" s="140">
        <v>23.329000000000001</v>
      </c>
      <c r="I200" s="141"/>
      <c r="J200" s="142">
        <f>ROUND(I200*H200,2)</f>
        <v>0</v>
      </c>
      <c r="K200" s="138" t="s">
        <v>1487</v>
      </c>
      <c r="L200" s="32"/>
      <c r="M200" s="143" t="s">
        <v>1</v>
      </c>
      <c r="N200" s="144" t="s">
        <v>46</v>
      </c>
      <c r="P200" s="145">
        <f>O200*H200</f>
        <v>0</v>
      </c>
      <c r="Q200" s="145">
        <v>0</v>
      </c>
      <c r="R200" s="145">
        <f>Q200*H200</f>
        <v>0</v>
      </c>
      <c r="S200" s="145">
        <v>0</v>
      </c>
      <c r="T200" s="146">
        <f>S200*H200</f>
        <v>0</v>
      </c>
      <c r="AR200" s="147" t="s">
        <v>318</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3703</v>
      </c>
    </row>
    <row r="201" spans="2:65" s="13" customFormat="1">
      <c r="B201" s="176"/>
      <c r="D201" s="149" t="s">
        <v>1489</v>
      </c>
      <c r="E201" s="177" t="s">
        <v>1</v>
      </c>
      <c r="F201" s="178" t="s">
        <v>3619</v>
      </c>
      <c r="H201" s="179">
        <v>116.64400000000001</v>
      </c>
      <c r="I201" s="180"/>
      <c r="L201" s="176"/>
      <c r="M201" s="181"/>
      <c r="T201" s="182"/>
      <c r="AT201" s="177" t="s">
        <v>1489</v>
      </c>
      <c r="AU201" s="177" t="s">
        <v>90</v>
      </c>
      <c r="AV201" s="13" t="s">
        <v>90</v>
      </c>
      <c r="AW201" s="13" t="s">
        <v>36</v>
      </c>
      <c r="AX201" s="13" t="s">
        <v>88</v>
      </c>
      <c r="AY201" s="177" t="s">
        <v>299</v>
      </c>
    </row>
    <row r="202" spans="2:65" s="12" customFormat="1">
      <c r="B202" s="170"/>
      <c r="D202" s="149" t="s">
        <v>1489</v>
      </c>
      <c r="E202" s="171" t="s">
        <v>1</v>
      </c>
      <c r="F202" s="172" t="s">
        <v>3684</v>
      </c>
      <c r="H202" s="171" t="s">
        <v>1</v>
      </c>
      <c r="I202" s="173"/>
      <c r="L202" s="170"/>
      <c r="M202" s="174"/>
      <c r="T202" s="175"/>
      <c r="AT202" s="171" t="s">
        <v>1489</v>
      </c>
      <c r="AU202" s="171" t="s">
        <v>90</v>
      </c>
      <c r="AV202" s="12" t="s">
        <v>88</v>
      </c>
      <c r="AW202" s="12" t="s">
        <v>36</v>
      </c>
      <c r="AX202" s="12" t="s">
        <v>81</v>
      </c>
      <c r="AY202" s="171" t="s">
        <v>299</v>
      </c>
    </row>
    <row r="203" spans="2:65" s="13" customFormat="1">
      <c r="B203" s="176"/>
      <c r="D203" s="149" t="s">
        <v>1489</v>
      </c>
      <c r="F203" s="178" t="s">
        <v>5327</v>
      </c>
      <c r="H203" s="179">
        <v>23.329000000000001</v>
      </c>
      <c r="I203" s="180"/>
      <c r="L203" s="176"/>
      <c r="M203" s="181"/>
      <c r="T203" s="182"/>
      <c r="AT203" s="177" t="s">
        <v>1489</v>
      </c>
      <c r="AU203" s="177" t="s">
        <v>90</v>
      </c>
      <c r="AV203" s="13" t="s">
        <v>90</v>
      </c>
      <c r="AW203" s="13" t="s">
        <v>4</v>
      </c>
      <c r="AX203" s="13" t="s">
        <v>88</v>
      </c>
      <c r="AY203" s="177" t="s">
        <v>299</v>
      </c>
    </row>
    <row r="204" spans="2:65" s="1" customFormat="1" ht="24.15" customHeight="1">
      <c r="B204" s="32"/>
      <c r="C204" s="136" t="s">
        <v>7</v>
      </c>
      <c r="D204" s="136" t="s">
        <v>302</v>
      </c>
      <c r="E204" s="137" t="s">
        <v>3853</v>
      </c>
      <c r="F204" s="138" t="s">
        <v>3854</v>
      </c>
      <c r="G204" s="139" t="s">
        <v>1520</v>
      </c>
      <c r="H204" s="140">
        <v>58.322000000000003</v>
      </c>
      <c r="I204" s="141"/>
      <c r="J204" s="142">
        <f>ROUND(I204*H204,2)</f>
        <v>0</v>
      </c>
      <c r="K204" s="138" t="s">
        <v>1487</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3704</v>
      </c>
    </row>
    <row r="205" spans="2:65" s="13" customFormat="1">
      <c r="B205" s="176"/>
      <c r="D205" s="149" t="s">
        <v>1489</v>
      </c>
      <c r="E205" s="177" t="s">
        <v>1</v>
      </c>
      <c r="F205" s="178" t="s">
        <v>3619</v>
      </c>
      <c r="H205" s="179">
        <v>116.64400000000001</v>
      </c>
      <c r="I205" s="180"/>
      <c r="L205" s="176"/>
      <c r="M205" s="181"/>
      <c r="T205" s="182"/>
      <c r="AT205" s="177" t="s">
        <v>1489</v>
      </c>
      <c r="AU205" s="177" t="s">
        <v>90</v>
      </c>
      <c r="AV205" s="13" t="s">
        <v>90</v>
      </c>
      <c r="AW205" s="13" t="s">
        <v>36</v>
      </c>
      <c r="AX205" s="13" t="s">
        <v>88</v>
      </c>
      <c r="AY205" s="177" t="s">
        <v>299</v>
      </c>
    </row>
    <row r="206" spans="2:65" s="12" customFormat="1">
      <c r="B206" s="170"/>
      <c r="D206" s="149" t="s">
        <v>1489</v>
      </c>
      <c r="E206" s="171" t="s">
        <v>1</v>
      </c>
      <c r="F206" s="172" t="s">
        <v>3684</v>
      </c>
      <c r="H206" s="171" t="s">
        <v>1</v>
      </c>
      <c r="I206" s="173"/>
      <c r="L206" s="170"/>
      <c r="M206" s="174"/>
      <c r="T206" s="175"/>
      <c r="AT206" s="171" t="s">
        <v>1489</v>
      </c>
      <c r="AU206" s="171" t="s">
        <v>90</v>
      </c>
      <c r="AV206" s="12" t="s">
        <v>88</v>
      </c>
      <c r="AW206" s="12" t="s">
        <v>36</v>
      </c>
      <c r="AX206" s="12" t="s">
        <v>81</v>
      </c>
      <c r="AY206" s="171" t="s">
        <v>299</v>
      </c>
    </row>
    <row r="207" spans="2:65" s="13" customFormat="1">
      <c r="B207" s="176"/>
      <c r="D207" s="149" t="s">
        <v>1489</v>
      </c>
      <c r="F207" s="178" t="s">
        <v>5328</v>
      </c>
      <c r="H207" s="179">
        <v>58.322000000000003</v>
      </c>
      <c r="I207" s="180"/>
      <c r="L207" s="176"/>
      <c r="M207" s="181"/>
      <c r="T207" s="182"/>
      <c r="AT207" s="177" t="s">
        <v>1489</v>
      </c>
      <c r="AU207" s="177" t="s">
        <v>90</v>
      </c>
      <c r="AV207" s="13" t="s">
        <v>90</v>
      </c>
      <c r="AW207" s="13" t="s">
        <v>4</v>
      </c>
      <c r="AX207" s="13" t="s">
        <v>88</v>
      </c>
      <c r="AY207" s="177" t="s">
        <v>299</v>
      </c>
    </row>
    <row r="208" spans="2:65" s="1" customFormat="1" ht="24.15" customHeight="1">
      <c r="B208" s="32"/>
      <c r="C208" s="136" t="s">
        <v>408</v>
      </c>
      <c r="D208" s="136" t="s">
        <v>302</v>
      </c>
      <c r="E208" s="137" t="s">
        <v>3855</v>
      </c>
      <c r="F208" s="138" t="s">
        <v>3856</v>
      </c>
      <c r="G208" s="139" t="s">
        <v>1520</v>
      </c>
      <c r="H208" s="140">
        <v>34.993000000000002</v>
      </c>
      <c r="I208" s="141"/>
      <c r="J208" s="142">
        <f>ROUND(I208*H208,2)</f>
        <v>0</v>
      </c>
      <c r="K208" s="138" t="s">
        <v>1487</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3705</v>
      </c>
    </row>
    <row r="209" spans="2:65" s="13" customFormat="1">
      <c r="B209" s="176"/>
      <c r="D209" s="149" t="s">
        <v>1489</v>
      </c>
      <c r="E209" s="177" t="s">
        <v>1</v>
      </c>
      <c r="F209" s="178" t="s">
        <v>3619</v>
      </c>
      <c r="H209" s="179">
        <v>116.64400000000001</v>
      </c>
      <c r="I209" s="180"/>
      <c r="L209" s="176"/>
      <c r="M209" s="181"/>
      <c r="T209" s="182"/>
      <c r="AT209" s="177" t="s">
        <v>1489</v>
      </c>
      <c r="AU209" s="177" t="s">
        <v>90</v>
      </c>
      <c r="AV209" s="13" t="s">
        <v>90</v>
      </c>
      <c r="AW209" s="13" t="s">
        <v>36</v>
      </c>
      <c r="AX209" s="13" t="s">
        <v>88</v>
      </c>
      <c r="AY209" s="177" t="s">
        <v>299</v>
      </c>
    </row>
    <row r="210" spans="2:65" s="12" customFormat="1">
      <c r="B210" s="170"/>
      <c r="D210" s="149" t="s">
        <v>1489</v>
      </c>
      <c r="E210" s="171" t="s">
        <v>1</v>
      </c>
      <c r="F210" s="172" t="s">
        <v>3684</v>
      </c>
      <c r="H210" s="171" t="s">
        <v>1</v>
      </c>
      <c r="I210" s="173"/>
      <c r="L210" s="170"/>
      <c r="M210" s="174"/>
      <c r="T210" s="175"/>
      <c r="AT210" s="171" t="s">
        <v>1489</v>
      </c>
      <c r="AU210" s="171" t="s">
        <v>90</v>
      </c>
      <c r="AV210" s="12" t="s">
        <v>88</v>
      </c>
      <c r="AW210" s="12" t="s">
        <v>36</v>
      </c>
      <c r="AX210" s="12" t="s">
        <v>81</v>
      </c>
      <c r="AY210" s="171" t="s">
        <v>299</v>
      </c>
    </row>
    <row r="211" spans="2:65" s="13" customFormat="1">
      <c r="B211" s="176"/>
      <c r="D211" s="149" t="s">
        <v>1489</v>
      </c>
      <c r="F211" s="178" t="s">
        <v>5329</v>
      </c>
      <c r="H211" s="179">
        <v>34.993000000000002</v>
      </c>
      <c r="I211" s="180"/>
      <c r="L211" s="176"/>
      <c r="M211" s="181"/>
      <c r="T211" s="182"/>
      <c r="AT211" s="177" t="s">
        <v>1489</v>
      </c>
      <c r="AU211" s="177" t="s">
        <v>90</v>
      </c>
      <c r="AV211" s="13" t="s">
        <v>90</v>
      </c>
      <c r="AW211" s="13" t="s">
        <v>4</v>
      </c>
      <c r="AX211" s="13" t="s">
        <v>88</v>
      </c>
      <c r="AY211" s="177" t="s">
        <v>299</v>
      </c>
    </row>
    <row r="212" spans="2:65" s="1" customFormat="1" ht="33" customHeight="1">
      <c r="B212" s="32"/>
      <c r="C212" s="136" t="s">
        <v>413</v>
      </c>
      <c r="D212" s="136" t="s">
        <v>302</v>
      </c>
      <c r="E212" s="137" t="s">
        <v>1634</v>
      </c>
      <c r="F212" s="138" t="s">
        <v>1635</v>
      </c>
      <c r="G212" s="139" t="s">
        <v>1636</v>
      </c>
      <c r="H212" s="140">
        <v>73.061999999999998</v>
      </c>
      <c r="I212" s="141"/>
      <c r="J212" s="142">
        <f>ROUND(I212*H212,2)</f>
        <v>0</v>
      </c>
      <c r="K212" s="138" t="s">
        <v>1487</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3706</v>
      </c>
    </row>
    <row r="213" spans="2:65" s="13" customFormat="1">
      <c r="B213" s="176"/>
      <c r="D213" s="149" t="s">
        <v>1489</v>
      </c>
      <c r="E213" s="177" t="s">
        <v>1</v>
      </c>
      <c r="F213" s="178" t="s">
        <v>3621</v>
      </c>
      <c r="H213" s="179">
        <v>40.590000000000003</v>
      </c>
      <c r="I213" s="180"/>
      <c r="L213" s="176"/>
      <c r="M213" s="181"/>
      <c r="T213" s="182"/>
      <c r="AT213" s="177" t="s">
        <v>1489</v>
      </c>
      <c r="AU213" s="177" t="s">
        <v>90</v>
      </c>
      <c r="AV213" s="13" t="s">
        <v>90</v>
      </c>
      <c r="AW213" s="13" t="s">
        <v>36</v>
      </c>
      <c r="AX213" s="13" t="s">
        <v>88</v>
      </c>
      <c r="AY213" s="177" t="s">
        <v>299</v>
      </c>
    </row>
    <row r="214" spans="2:65" s="13" customFormat="1">
      <c r="B214" s="176"/>
      <c r="D214" s="149" t="s">
        <v>1489</v>
      </c>
      <c r="F214" s="178" t="s">
        <v>5336</v>
      </c>
      <c r="H214" s="179">
        <v>73.061999999999998</v>
      </c>
      <c r="I214" s="180"/>
      <c r="L214" s="176"/>
      <c r="M214" s="181"/>
      <c r="T214" s="182"/>
      <c r="AT214" s="177" t="s">
        <v>1489</v>
      </c>
      <c r="AU214" s="177" t="s">
        <v>90</v>
      </c>
      <c r="AV214" s="13" t="s">
        <v>90</v>
      </c>
      <c r="AW214" s="13" t="s">
        <v>4</v>
      </c>
      <c r="AX214" s="13" t="s">
        <v>88</v>
      </c>
      <c r="AY214" s="177" t="s">
        <v>299</v>
      </c>
    </row>
    <row r="215" spans="2:65" s="1" customFormat="1" ht="16.5" customHeight="1">
      <c r="B215" s="32"/>
      <c r="C215" s="136" t="s">
        <v>418</v>
      </c>
      <c r="D215" s="136" t="s">
        <v>302</v>
      </c>
      <c r="E215" s="137" t="s">
        <v>1639</v>
      </c>
      <c r="F215" s="138" t="s">
        <v>1640</v>
      </c>
      <c r="G215" s="139" t="s">
        <v>1520</v>
      </c>
      <c r="H215" s="140">
        <v>157.23400000000001</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3708</v>
      </c>
    </row>
    <row r="216" spans="2:65" s="13" customFormat="1">
      <c r="B216" s="176"/>
      <c r="D216" s="149" t="s">
        <v>1489</v>
      </c>
      <c r="E216" s="177" t="s">
        <v>3619</v>
      </c>
      <c r="F216" s="178" t="s">
        <v>3709</v>
      </c>
      <c r="H216" s="179">
        <v>116.64400000000001</v>
      </c>
      <c r="I216" s="180"/>
      <c r="L216" s="176"/>
      <c r="M216" s="181"/>
      <c r="T216" s="182"/>
      <c r="AT216" s="177" t="s">
        <v>1489</v>
      </c>
      <c r="AU216" s="177" t="s">
        <v>90</v>
      </c>
      <c r="AV216" s="13" t="s">
        <v>90</v>
      </c>
      <c r="AW216" s="13" t="s">
        <v>36</v>
      </c>
      <c r="AX216" s="13" t="s">
        <v>81</v>
      </c>
      <c r="AY216" s="177" t="s">
        <v>299</v>
      </c>
    </row>
    <row r="217" spans="2:65" s="13" customFormat="1" ht="20.399999999999999">
      <c r="B217" s="176"/>
      <c r="D217" s="149" t="s">
        <v>1489</v>
      </c>
      <c r="E217" s="177" t="s">
        <v>3621</v>
      </c>
      <c r="F217" s="178" t="s">
        <v>3710</v>
      </c>
      <c r="H217" s="179">
        <v>40.590000000000003</v>
      </c>
      <c r="I217" s="180"/>
      <c r="L217" s="176"/>
      <c r="M217" s="181"/>
      <c r="T217" s="182"/>
      <c r="AT217" s="177" t="s">
        <v>1489</v>
      </c>
      <c r="AU217" s="177" t="s">
        <v>90</v>
      </c>
      <c r="AV217" s="13" t="s">
        <v>90</v>
      </c>
      <c r="AW217" s="13" t="s">
        <v>36</v>
      </c>
      <c r="AX217" s="13" t="s">
        <v>81</v>
      </c>
      <c r="AY217" s="177" t="s">
        <v>299</v>
      </c>
    </row>
    <row r="218" spans="2:65" s="14" customFormat="1">
      <c r="B218" s="183"/>
      <c r="D218" s="149" t="s">
        <v>1489</v>
      </c>
      <c r="E218" s="184" t="s">
        <v>1</v>
      </c>
      <c r="F218" s="185" t="s">
        <v>1496</v>
      </c>
      <c r="H218" s="186">
        <v>157.23400000000001</v>
      </c>
      <c r="I218" s="187"/>
      <c r="L218" s="183"/>
      <c r="M218" s="188"/>
      <c r="T218" s="189"/>
      <c r="AT218" s="184" t="s">
        <v>1489</v>
      </c>
      <c r="AU218" s="184" t="s">
        <v>90</v>
      </c>
      <c r="AV218" s="14" t="s">
        <v>318</v>
      </c>
      <c r="AW218" s="14" t="s">
        <v>36</v>
      </c>
      <c r="AX218" s="14" t="s">
        <v>88</v>
      </c>
      <c r="AY218" s="184" t="s">
        <v>299</v>
      </c>
    </row>
    <row r="219" spans="2:65" s="1" customFormat="1" ht="24.15" customHeight="1">
      <c r="B219" s="32"/>
      <c r="C219" s="136" t="s">
        <v>423</v>
      </c>
      <c r="D219" s="136" t="s">
        <v>302</v>
      </c>
      <c r="E219" s="137" t="s">
        <v>1643</v>
      </c>
      <c r="F219" s="138" t="s">
        <v>1644</v>
      </c>
      <c r="G219" s="139" t="s">
        <v>1520</v>
      </c>
      <c r="H219" s="140">
        <v>78.34</v>
      </c>
      <c r="I219" s="141"/>
      <c r="J219" s="142">
        <f>ROUND(I219*H219,2)</f>
        <v>0</v>
      </c>
      <c r="K219" s="138" t="s">
        <v>1487</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3711</v>
      </c>
    </row>
    <row r="220" spans="2:65" s="13" customFormat="1">
      <c r="B220" s="176"/>
      <c r="D220" s="149" t="s">
        <v>1489</v>
      </c>
      <c r="E220" s="177" t="s">
        <v>1</v>
      </c>
      <c r="F220" s="178" t="s">
        <v>3617</v>
      </c>
      <c r="H220" s="179">
        <v>117.152</v>
      </c>
      <c r="I220" s="180"/>
      <c r="L220" s="176"/>
      <c r="M220" s="181"/>
      <c r="T220" s="182"/>
      <c r="AT220" s="177" t="s">
        <v>1489</v>
      </c>
      <c r="AU220" s="177" t="s">
        <v>90</v>
      </c>
      <c r="AV220" s="13" t="s">
        <v>90</v>
      </c>
      <c r="AW220" s="13" t="s">
        <v>36</v>
      </c>
      <c r="AX220" s="13" t="s">
        <v>81</v>
      </c>
      <c r="AY220" s="177" t="s">
        <v>299</v>
      </c>
    </row>
    <row r="221" spans="2:65" s="13" customFormat="1">
      <c r="B221" s="176"/>
      <c r="D221" s="149" t="s">
        <v>1489</v>
      </c>
      <c r="E221" s="177" t="s">
        <v>1</v>
      </c>
      <c r="F221" s="178" t="s">
        <v>3712</v>
      </c>
      <c r="H221" s="179">
        <v>-10.781000000000001</v>
      </c>
      <c r="I221" s="180"/>
      <c r="L221" s="176"/>
      <c r="M221" s="181"/>
      <c r="T221" s="182"/>
      <c r="AT221" s="177" t="s">
        <v>1489</v>
      </c>
      <c r="AU221" s="177" t="s">
        <v>90</v>
      </c>
      <c r="AV221" s="13" t="s">
        <v>90</v>
      </c>
      <c r="AW221" s="13" t="s">
        <v>36</v>
      </c>
      <c r="AX221" s="13" t="s">
        <v>81</v>
      </c>
      <c r="AY221" s="177" t="s">
        <v>299</v>
      </c>
    </row>
    <row r="222" spans="2:65" s="13" customFormat="1">
      <c r="B222" s="176"/>
      <c r="D222" s="149" t="s">
        <v>1489</v>
      </c>
      <c r="E222" s="177" t="s">
        <v>1</v>
      </c>
      <c r="F222" s="178" t="s">
        <v>3713</v>
      </c>
      <c r="H222" s="179">
        <v>-27.523</v>
      </c>
      <c r="I222" s="180"/>
      <c r="L222" s="176"/>
      <c r="M222" s="181"/>
      <c r="T222" s="182"/>
      <c r="AT222" s="177" t="s">
        <v>1489</v>
      </c>
      <c r="AU222" s="177" t="s">
        <v>90</v>
      </c>
      <c r="AV222" s="13" t="s">
        <v>90</v>
      </c>
      <c r="AW222" s="13" t="s">
        <v>36</v>
      </c>
      <c r="AX222" s="13" t="s">
        <v>81</v>
      </c>
      <c r="AY222" s="177" t="s">
        <v>299</v>
      </c>
    </row>
    <row r="223" spans="2:65" s="13" customFormat="1">
      <c r="B223" s="176"/>
      <c r="D223" s="149" t="s">
        <v>1489</v>
      </c>
      <c r="E223" s="177" t="s">
        <v>1</v>
      </c>
      <c r="F223" s="178" t="s">
        <v>3632</v>
      </c>
      <c r="H223" s="179">
        <v>-0.50800000000000001</v>
      </c>
      <c r="I223" s="180"/>
      <c r="L223" s="176"/>
      <c r="M223" s="181"/>
      <c r="T223" s="182"/>
      <c r="AT223" s="177" t="s">
        <v>1489</v>
      </c>
      <c r="AU223" s="177" t="s">
        <v>90</v>
      </c>
      <c r="AV223" s="13" t="s">
        <v>90</v>
      </c>
      <c r="AW223" s="13" t="s">
        <v>36</v>
      </c>
      <c r="AX223" s="13" t="s">
        <v>81</v>
      </c>
      <c r="AY223" s="177" t="s">
        <v>299</v>
      </c>
    </row>
    <row r="224" spans="2:65" s="14" customFormat="1">
      <c r="B224" s="183"/>
      <c r="D224" s="149" t="s">
        <v>1489</v>
      </c>
      <c r="E224" s="184" t="s">
        <v>3627</v>
      </c>
      <c r="F224" s="185" t="s">
        <v>1496</v>
      </c>
      <c r="H224" s="186">
        <v>78.34</v>
      </c>
      <c r="I224" s="187"/>
      <c r="L224" s="183"/>
      <c r="M224" s="188"/>
      <c r="T224" s="189"/>
      <c r="AT224" s="184" t="s">
        <v>1489</v>
      </c>
      <c r="AU224" s="184" t="s">
        <v>90</v>
      </c>
      <c r="AV224" s="14" t="s">
        <v>318</v>
      </c>
      <c r="AW224" s="14" t="s">
        <v>36</v>
      </c>
      <c r="AX224" s="14" t="s">
        <v>88</v>
      </c>
      <c r="AY224" s="184" t="s">
        <v>299</v>
      </c>
    </row>
    <row r="225" spans="2:65" s="1" customFormat="1" ht="24.15" customHeight="1">
      <c r="B225" s="32"/>
      <c r="C225" s="158" t="s">
        <v>428</v>
      </c>
      <c r="D225" s="158" t="s">
        <v>340</v>
      </c>
      <c r="E225" s="159" t="s">
        <v>1665</v>
      </c>
      <c r="F225" s="160" t="s">
        <v>3714</v>
      </c>
      <c r="G225" s="161" t="s">
        <v>1520</v>
      </c>
      <c r="H225" s="162">
        <v>1.778</v>
      </c>
      <c r="I225" s="163"/>
      <c r="J225" s="164">
        <f>ROUND(I225*H225,2)</f>
        <v>0</v>
      </c>
      <c r="K225" s="160" t="s">
        <v>1</v>
      </c>
      <c r="L225" s="165"/>
      <c r="M225" s="166" t="s">
        <v>1</v>
      </c>
      <c r="N225" s="167" t="s">
        <v>46</v>
      </c>
      <c r="P225" s="145">
        <f>O225*H225</f>
        <v>0</v>
      </c>
      <c r="Q225" s="145">
        <v>0</v>
      </c>
      <c r="R225" s="145">
        <f>Q225*H225</f>
        <v>0</v>
      </c>
      <c r="S225" s="145">
        <v>0</v>
      </c>
      <c r="T225" s="146">
        <f>S225*H225</f>
        <v>0</v>
      </c>
      <c r="AR225" s="147" t="s">
        <v>337</v>
      </c>
      <c r="AT225" s="147" t="s">
        <v>340</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3715</v>
      </c>
    </row>
    <row r="226" spans="2:65" s="12" customFormat="1">
      <c r="B226" s="170"/>
      <c r="D226" s="149" t="s">
        <v>1489</v>
      </c>
      <c r="E226" s="171" t="s">
        <v>1</v>
      </c>
      <c r="F226" s="172" t="s">
        <v>3716</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5337</v>
      </c>
      <c r="H227" s="179">
        <v>2.9929999999999999</v>
      </c>
      <c r="I227" s="180"/>
      <c r="L227" s="176"/>
      <c r="M227" s="181"/>
      <c r="T227" s="182"/>
      <c r="AT227" s="177" t="s">
        <v>1489</v>
      </c>
      <c r="AU227" s="177" t="s">
        <v>90</v>
      </c>
      <c r="AV227" s="13" t="s">
        <v>90</v>
      </c>
      <c r="AW227" s="13" t="s">
        <v>36</v>
      </c>
      <c r="AX227" s="13" t="s">
        <v>81</v>
      </c>
      <c r="AY227" s="177" t="s">
        <v>299</v>
      </c>
    </row>
    <row r="228" spans="2:65" s="13" customFormat="1">
      <c r="B228" s="176"/>
      <c r="D228" s="149" t="s">
        <v>1489</v>
      </c>
      <c r="E228" s="177" t="s">
        <v>1</v>
      </c>
      <c r="F228" s="178" t="s">
        <v>5338</v>
      </c>
      <c r="H228" s="179">
        <v>-1.2150000000000001</v>
      </c>
      <c r="I228" s="180"/>
      <c r="L228" s="176"/>
      <c r="M228" s="181"/>
      <c r="T228" s="182"/>
      <c r="AT228" s="177" t="s">
        <v>1489</v>
      </c>
      <c r="AU228" s="177" t="s">
        <v>90</v>
      </c>
      <c r="AV228" s="13" t="s">
        <v>90</v>
      </c>
      <c r="AW228" s="13" t="s">
        <v>36</v>
      </c>
      <c r="AX228" s="13" t="s">
        <v>81</v>
      </c>
      <c r="AY228" s="177" t="s">
        <v>299</v>
      </c>
    </row>
    <row r="229" spans="2:65" s="14" customFormat="1">
      <c r="B229" s="183"/>
      <c r="D229" s="149" t="s">
        <v>1489</v>
      </c>
      <c r="E229" s="184" t="s">
        <v>3629</v>
      </c>
      <c r="F229" s="185" t="s">
        <v>1496</v>
      </c>
      <c r="H229" s="186">
        <v>1.778</v>
      </c>
      <c r="I229" s="187"/>
      <c r="L229" s="183"/>
      <c r="M229" s="188"/>
      <c r="T229" s="189"/>
      <c r="AT229" s="184" t="s">
        <v>1489</v>
      </c>
      <c r="AU229" s="184" t="s">
        <v>90</v>
      </c>
      <c r="AV229" s="14" t="s">
        <v>318</v>
      </c>
      <c r="AW229" s="14" t="s">
        <v>36</v>
      </c>
      <c r="AX229" s="14" t="s">
        <v>88</v>
      </c>
      <c r="AY229" s="184" t="s">
        <v>299</v>
      </c>
    </row>
    <row r="230" spans="2:65" s="1" customFormat="1" ht="24.15" customHeight="1">
      <c r="B230" s="32"/>
      <c r="C230" s="136" t="s">
        <v>433</v>
      </c>
      <c r="D230" s="136" t="s">
        <v>302</v>
      </c>
      <c r="E230" s="137" t="s">
        <v>1670</v>
      </c>
      <c r="F230" s="138" t="s">
        <v>1671</v>
      </c>
      <c r="G230" s="139" t="s">
        <v>1520</v>
      </c>
      <c r="H230" s="140">
        <v>27.523</v>
      </c>
      <c r="I230" s="141"/>
      <c r="J230" s="142">
        <f>ROUND(I230*H230,2)</f>
        <v>0</v>
      </c>
      <c r="K230" s="138" t="s">
        <v>1487</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3719</v>
      </c>
    </row>
    <row r="231" spans="2:65" s="13" customFormat="1">
      <c r="B231" s="176"/>
      <c r="D231" s="149" t="s">
        <v>1489</v>
      </c>
      <c r="E231" s="177" t="s">
        <v>1</v>
      </c>
      <c r="F231" s="178" t="s">
        <v>5339</v>
      </c>
      <c r="H231" s="179">
        <v>28.030999999999999</v>
      </c>
      <c r="I231" s="180"/>
      <c r="L231" s="176"/>
      <c r="M231" s="181"/>
      <c r="T231" s="182"/>
      <c r="AT231" s="177" t="s">
        <v>1489</v>
      </c>
      <c r="AU231" s="177" t="s">
        <v>90</v>
      </c>
      <c r="AV231" s="13" t="s">
        <v>90</v>
      </c>
      <c r="AW231" s="13" t="s">
        <v>36</v>
      </c>
      <c r="AX231" s="13" t="s">
        <v>81</v>
      </c>
      <c r="AY231" s="177" t="s">
        <v>299</v>
      </c>
    </row>
    <row r="232" spans="2:65" s="13" customFormat="1">
      <c r="B232" s="176"/>
      <c r="D232" s="149" t="s">
        <v>1489</v>
      </c>
      <c r="E232" s="177" t="s">
        <v>3632</v>
      </c>
      <c r="F232" s="178" t="s">
        <v>5340</v>
      </c>
      <c r="H232" s="179">
        <v>-0.50800000000000001</v>
      </c>
      <c r="I232" s="180"/>
      <c r="L232" s="176"/>
      <c r="M232" s="181"/>
      <c r="T232" s="182"/>
      <c r="AT232" s="177" t="s">
        <v>1489</v>
      </c>
      <c r="AU232" s="177" t="s">
        <v>90</v>
      </c>
      <c r="AV232" s="13" t="s">
        <v>90</v>
      </c>
      <c r="AW232" s="13" t="s">
        <v>36</v>
      </c>
      <c r="AX232" s="13" t="s">
        <v>81</v>
      </c>
      <c r="AY232" s="177" t="s">
        <v>299</v>
      </c>
    </row>
    <row r="233" spans="2:65" s="14" customFormat="1">
      <c r="B233" s="183"/>
      <c r="D233" s="149" t="s">
        <v>1489</v>
      </c>
      <c r="E233" s="184" t="s">
        <v>3625</v>
      </c>
      <c r="F233" s="185" t="s">
        <v>1496</v>
      </c>
      <c r="H233" s="186">
        <v>27.523</v>
      </c>
      <c r="I233" s="187"/>
      <c r="L233" s="183"/>
      <c r="M233" s="188"/>
      <c r="T233" s="189"/>
      <c r="AT233" s="184" t="s">
        <v>1489</v>
      </c>
      <c r="AU233" s="184" t="s">
        <v>90</v>
      </c>
      <c r="AV233" s="14" t="s">
        <v>318</v>
      </c>
      <c r="AW233" s="14" t="s">
        <v>36</v>
      </c>
      <c r="AX233" s="14" t="s">
        <v>88</v>
      </c>
      <c r="AY233" s="184" t="s">
        <v>299</v>
      </c>
    </row>
    <row r="234" spans="2:65" s="1" customFormat="1" ht="16.5" customHeight="1">
      <c r="B234" s="32"/>
      <c r="C234" s="158" t="s">
        <v>438</v>
      </c>
      <c r="D234" s="158" t="s">
        <v>340</v>
      </c>
      <c r="E234" s="159" t="s">
        <v>3722</v>
      </c>
      <c r="F234" s="160" t="s">
        <v>3723</v>
      </c>
      <c r="G234" s="161" t="s">
        <v>1636</v>
      </c>
      <c r="H234" s="162">
        <v>55.045999999999999</v>
      </c>
      <c r="I234" s="163"/>
      <c r="J234" s="164">
        <f>ROUND(I234*H234,2)</f>
        <v>0</v>
      </c>
      <c r="K234" s="160" t="s">
        <v>1487</v>
      </c>
      <c r="L234" s="165"/>
      <c r="M234" s="166" t="s">
        <v>1</v>
      </c>
      <c r="N234" s="167" t="s">
        <v>46</v>
      </c>
      <c r="P234" s="145">
        <f>O234*H234</f>
        <v>0</v>
      </c>
      <c r="Q234" s="145">
        <v>0</v>
      </c>
      <c r="R234" s="145">
        <f>Q234*H234</f>
        <v>0</v>
      </c>
      <c r="S234" s="145">
        <v>0</v>
      </c>
      <c r="T234" s="146">
        <f>S234*H234</f>
        <v>0</v>
      </c>
      <c r="AR234" s="147" t="s">
        <v>337</v>
      </c>
      <c r="AT234" s="147" t="s">
        <v>340</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3724</v>
      </c>
    </row>
    <row r="235" spans="2:65" s="13" customFormat="1">
      <c r="B235" s="176"/>
      <c r="D235" s="149" t="s">
        <v>1489</v>
      </c>
      <c r="F235" s="178" t="s">
        <v>5341</v>
      </c>
      <c r="H235" s="179">
        <v>55.045999999999999</v>
      </c>
      <c r="I235" s="180"/>
      <c r="L235" s="176"/>
      <c r="M235" s="181"/>
      <c r="T235" s="182"/>
      <c r="AT235" s="177" t="s">
        <v>1489</v>
      </c>
      <c r="AU235" s="177" t="s">
        <v>90</v>
      </c>
      <c r="AV235" s="13" t="s">
        <v>90</v>
      </c>
      <c r="AW235" s="13" t="s">
        <v>4</v>
      </c>
      <c r="AX235" s="13" t="s">
        <v>88</v>
      </c>
      <c r="AY235" s="177" t="s">
        <v>299</v>
      </c>
    </row>
    <row r="236" spans="2:65" s="1" customFormat="1" ht="24.15" customHeight="1">
      <c r="B236" s="32"/>
      <c r="C236" s="136" t="s">
        <v>444</v>
      </c>
      <c r="D236" s="136" t="s">
        <v>302</v>
      </c>
      <c r="E236" s="137" t="s">
        <v>3726</v>
      </c>
      <c r="F236" s="138" t="s">
        <v>3727</v>
      </c>
      <c r="G236" s="139" t="s">
        <v>375</v>
      </c>
      <c r="H236" s="140">
        <v>14.375</v>
      </c>
      <c r="I236" s="141"/>
      <c r="J236" s="142">
        <f>ROUND(I236*H236,2)</f>
        <v>0</v>
      </c>
      <c r="K236" s="138" t="s">
        <v>1487</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3728</v>
      </c>
    </row>
    <row r="237" spans="2:65" s="13" customFormat="1">
      <c r="B237" s="176"/>
      <c r="D237" s="149" t="s">
        <v>1489</v>
      </c>
      <c r="E237" s="177" t="s">
        <v>1</v>
      </c>
      <c r="F237" s="178" t="s">
        <v>5342</v>
      </c>
      <c r="H237" s="179">
        <v>71.873999999999995</v>
      </c>
      <c r="I237" s="180"/>
      <c r="L237" s="176"/>
      <c r="M237" s="181"/>
      <c r="T237" s="182"/>
      <c r="AT237" s="177" t="s">
        <v>1489</v>
      </c>
      <c r="AU237" s="177" t="s">
        <v>90</v>
      </c>
      <c r="AV237" s="13" t="s">
        <v>90</v>
      </c>
      <c r="AW237" s="13" t="s">
        <v>36</v>
      </c>
      <c r="AX237" s="13" t="s">
        <v>88</v>
      </c>
      <c r="AY237" s="177" t="s">
        <v>299</v>
      </c>
    </row>
    <row r="238" spans="2:65" s="12" customFormat="1">
      <c r="B238" s="170"/>
      <c r="D238" s="149" t="s">
        <v>1489</v>
      </c>
      <c r="E238" s="171" t="s">
        <v>1</v>
      </c>
      <c r="F238" s="172" t="s">
        <v>3684</v>
      </c>
      <c r="H238" s="171" t="s">
        <v>1</v>
      </c>
      <c r="I238" s="173"/>
      <c r="L238" s="170"/>
      <c r="M238" s="174"/>
      <c r="T238" s="175"/>
      <c r="AT238" s="171" t="s">
        <v>1489</v>
      </c>
      <c r="AU238" s="171" t="s">
        <v>90</v>
      </c>
      <c r="AV238" s="12" t="s">
        <v>88</v>
      </c>
      <c r="AW238" s="12" t="s">
        <v>36</v>
      </c>
      <c r="AX238" s="12" t="s">
        <v>81</v>
      </c>
      <c r="AY238" s="171" t="s">
        <v>299</v>
      </c>
    </row>
    <row r="239" spans="2:65" s="13" customFormat="1">
      <c r="B239" s="176"/>
      <c r="D239" s="149" t="s">
        <v>1489</v>
      </c>
      <c r="F239" s="178" t="s">
        <v>5343</v>
      </c>
      <c r="H239" s="179">
        <v>14.375</v>
      </c>
      <c r="I239" s="180"/>
      <c r="L239" s="176"/>
      <c r="M239" s="181"/>
      <c r="T239" s="182"/>
      <c r="AT239" s="177" t="s">
        <v>1489</v>
      </c>
      <c r="AU239" s="177" t="s">
        <v>90</v>
      </c>
      <c r="AV239" s="13" t="s">
        <v>90</v>
      </c>
      <c r="AW239" s="13" t="s">
        <v>4</v>
      </c>
      <c r="AX239" s="13" t="s">
        <v>88</v>
      </c>
      <c r="AY239" s="177" t="s">
        <v>299</v>
      </c>
    </row>
    <row r="240" spans="2:65" s="1" customFormat="1" ht="24.15" customHeight="1">
      <c r="B240" s="32"/>
      <c r="C240" s="136" t="s">
        <v>448</v>
      </c>
      <c r="D240" s="136" t="s">
        <v>302</v>
      </c>
      <c r="E240" s="137" t="s">
        <v>3731</v>
      </c>
      <c r="F240" s="138" t="s">
        <v>3732</v>
      </c>
      <c r="G240" s="139" t="s">
        <v>375</v>
      </c>
      <c r="H240" s="140">
        <v>35.936999999999998</v>
      </c>
      <c r="I240" s="141"/>
      <c r="J240" s="142">
        <f>ROUND(I240*H240,2)</f>
        <v>0</v>
      </c>
      <c r="K240" s="138" t="s">
        <v>1487</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3733</v>
      </c>
    </row>
    <row r="241" spans="2:65" s="13" customFormat="1">
      <c r="B241" s="176"/>
      <c r="D241" s="149" t="s">
        <v>1489</v>
      </c>
      <c r="F241" s="178" t="s">
        <v>5344</v>
      </c>
      <c r="H241" s="179">
        <v>35.936999999999998</v>
      </c>
      <c r="I241" s="180"/>
      <c r="L241" s="176"/>
      <c r="M241" s="181"/>
      <c r="T241" s="182"/>
      <c r="AT241" s="177" t="s">
        <v>1489</v>
      </c>
      <c r="AU241" s="177" t="s">
        <v>90</v>
      </c>
      <c r="AV241" s="13" t="s">
        <v>90</v>
      </c>
      <c r="AW241" s="13" t="s">
        <v>4</v>
      </c>
      <c r="AX241" s="13" t="s">
        <v>88</v>
      </c>
      <c r="AY241" s="177" t="s">
        <v>299</v>
      </c>
    </row>
    <row r="242" spans="2:65" s="1" customFormat="1" ht="24.15" customHeight="1">
      <c r="B242" s="32"/>
      <c r="C242" s="136" t="s">
        <v>452</v>
      </c>
      <c r="D242" s="136" t="s">
        <v>302</v>
      </c>
      <c r="E242" s="137" t="s">
        <v>3735</v>
      </c>
      <c r="F242" s="138" t="s">
        <v>3736</v>
      </c>
      <c r="G242" s="139" t="s">
        <v>375</v>
      </c>
      <c r="H242" s="140">
        <v>21.562000000000001</v>
      </c>
      <c r="I242" s="141"/>
      <c r="J242" s="142">
        <f>ROUND(I242*H242,2)</f>
        <v>0</v>
      </c>
      <c r="K242" s="138" t="s">
        <v>1487</v>
      </c>
      <c r="L242" s="32"/>
      <c r="M242" s="143" t="s">
        <v>1</v>
      </c>
      <c r="N242" s="144" t="s">
        <v>46</v>
      </c>
      <c r="P242" s="145">
        <f>O242*H242</f>
        <v>0</v>
      </c>
      <c r="Q242" s="145">
        <v>0</v>
      </c>
      <c r="R242" s="145">
        <f>Q242*H242</f>
        <v>0</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3737</v>
      </c>
    </row>
    <row r="243" spans="2:65" s="13" customFormat="1">
      <c r="B243" s="176"/>
      <c r="D243" s="149" t="s">
        <v>1489</v>
      </c>
      <c r="F243" s="178" t="s">
        <v>5345</v>
      </c>
      <c r="H243" s="179">
        <v>21.562000000000001</v>
      </c>
      <c r="I243" s="180"/>
      <c r="L243" s="176"/>
      <c r="M243" s="181"/>
      <c r="T243" s="182"/>
      <c r="AT243" s="177" t="s">
        <v>1489</v>
      </c>
      <c r="AU243" s="177" t="s">
        <v>90</v>
      </c>
      <c r="AV243" s="13" t="s">
        <v>90</v>
      </c>
      <c r="AW243" s="13" t="s">
        <v>4</v>
      </c>
      <c r="AX243" s="13" t="s">
        <v>88</v>
      </c>
      <c r="AY243" s="177" t="s">
        <v>299</v>
      </c>
    </row>
    <row r="244" spans="2:65" s="11" customFormat="1" ht="22.95" customHeight="1">
      <c r="B244" s="124"/>
      <c r="D244" s="125" t="s">
        <v>80</v>
      </c>
      <c r="E244" s="134" t="s">
        <v>318</v>
      </c>
      <c r="F244" s="134" t="s">
        <v>1702</v>
      </c>
      <c r="I244" s="127"/>
      <c r="J244" s="135">
        <f>BK244</f>
        <v>0</v>
      </c>
      <c r="L244" s="124"/>
      <c r="M244" s="129"/>
      <c r="P244" s="130">
        <f>SUM(P245:P247)</f>
        <v>0</v>
      </c>
      <c r="R244" s="130">
        <f>SUM(R245:R247)</f>
        <v>0</v>
      </c>
      <c r="T244" s="131">
        <f>SUM(T245:T247)</f>
        <v>0</v>
      </c>
      <c r="AR244" s="125" t="s">
        <v>88</v>
      </c>
      <c r="AT244" s="132" t="s">
        <v>80</v>
      </c>
      <c r="AU244" s="132" t="s">
        <v>88</v>
      </c>
      <c r="AY244" s="125" t="s">
        <v>299</v>
      </c>
      <c r="BK244" s="133">
        <f>SUM(BK245:BK247)</f>
        <v>0</v>
      </c>
    </row>
    <row r="245" spans="2:65" s="1" customFormat="1" ht="16.5" customHeight="1">
      <c r="B245" s="32"/>
      <c r="C245" s="136" t="s">
        <v>457</v>
      </c>
      <c r="D245" s="136" t="s">
        <v>302</v>
      </c>
      <c r="E245" s="137" t="s">
        <v>1703</v>
      </c>
      <c r="F245" s="138" t="s">
        <v>1704</v>
      </c>
      <c r="G245" s="139" t="s">
        <v>1520</v>
      </c>
      <c r="H245" s="140">
        <v>10.781000000000001</v>
      </c>
      <c r="I245" s="141"/>
      <c r="J245" s="142">
        <f>ROUND(I245*H245,2)</f>
        <v>0</v>
      </c>
      <c r="K245" s="138" t="s">
        <v>1487</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3743</v>
      </c>
    </row>
    <row r="246" spans="2:65" s="13" customFormat="1">
      <c r="B246" s="176"/>
      <c r="D246" s="149" t="s">
        <v>1489</v>
      </c>
      <c r="E246" s="177" t="s">
        <v>1</v>
      </c>
      <c r="F246" s="178" t="s">
        <v>5346</v>
      </c>
      <c r="H246" s="179">
        <v>10.781000000000001</v>
      </c>
      <c r="I246" s="180"/>
      <c r="L246" s="176"/>
      <c r="M246" s="181"/>
      <c r="T246" s="182"/>
      <c r="AT246" s="177" t="s">
        <v>1489</v>
      </c>
      <c r="AU246" s="177" t="s">
        <v>90</v>
      </c>
      <c r="AV246" s="13" t="s">
        <v>90</v>
      </c>
      <c r="AW246" s="13" t="s">
        <v>36</v>
      </c>
      <c r="AX246" s="13" t="s">
        <v>81</v>
      </c>
      <c r="AY246" s="177" t="s">
        <v>299</v>
      </c>
    </row>
    <row r="247" spans="2:65" s="14" customFormat="1">
      <c r="B247" s="183"/>
      <c r="D247" s="149" t="s">
        <v>1489</v>
      </c>
      <c r="E247" s="184" t="s">
        <v>3623</v>
      </c>
      <c r="F247" s="185" t="s">
        <v>1496</v>
      </c>
      <c r="H247" s="186">
        <v>10.781000000000001</v>
      </c>
      <c r="I247" s="187"/>
      <c r="L247" s="183"/>
      <c r="M247" s="188"/>
      <c r="T247" s="189"/>
      <c r="AT247" s="184" t="s">
        <v>1489</v>
      </c>
      <c r="AU247" s="184" t="s">
        <v>90</v>
      </c>
      <c r="AV247" s="14" t="s">
        <v>318</v>
      </c>
      <c r="AW247" s="14" t="s">
        <v>36</v>
      </c>
      <c r="AX247" s="14" t="s">
        <v>88</v>
      </c>
      <c r="AY247" s="184" t="s">
        <v>299</v>
      </c>
    </row>
    <row r="248" spans="2:65" s="11" customFormat="1" ht="22.95" customHeight="1">
      <c r="B248" s="124"/>
      <c r="D248" s="125" t="s">
        <v>80</v>
      </c>
      <c r="E248" s="134" t="s">
        <v>323</v>
      </c>
      <c r="F248" s="134" t="s">
        <v>2121</v>
      </c>
      <c r="I248" s="127"/>
      <c r="J248" s="135">
        <f>BK248</f>
        <v>0</v>
      </c>
      <c r="L248" s="124"/>
      <c r="M248" s="129"/>
      <c r="P248" s="130">
        <f>SUM(P249:P254)</f>
        <v>0</v>
      </c>
      <c r="R248" s="130">
        <f>SUM(R249:R254)</f>
        <v>0.29050655999999997</v>
      </c>
      <c r="T248" s="131">
        <f>SUM(T249:T254)</f>
        <v>0</v>
      </c>
      <c r="AR248" s="125" t="s">
        <v>88</v>
      </c>
      <c r="AT248" s="132" t="s">
        <v>80</v>
      </c>
      <c r="AU248" s="132" t="s">
        <v>88</v>
      </c>
      <c r="AY248" s="125" t="s">
        <v>299</v>
      </c>
      <c r="BK248" s="133">
        <f>SUM(BK249:BK254)</f>
        <v>0</v>
      </c>
    </row>
    <row r="249" spans="2:65" s="1" customFormat="1" ht="24.15" customHeight="1">
      <c r="B249" s="32"/>
      <c r="C249" s="136" t="s">
        <v>461</v>
      </c>
      <c r="D249" s="136" t="s">
        <v>302</v>
      </c>
      <c r="E249" s="137" t="s">
        <v>5139</v>
      </c>
      <c r="F249" s="138" t="s">
        <v>5140</v>
      </c>
      <c r="G249" s="139" t="s">
        <v>375</v>
      </c>
      <c r="H249" s="140">
        <v>0.47099999999999997</v>
      </c>
      <c r="I249" s="141"/>
      <c r="J249" s="142">
        <f>ROUND(I249*H249,2)</f>
        <v>0</v>
      </c>
      <c r="K249" s="138" t="s">
        <v>1487</v>
      </c>
      <c r="L249" s="32"/>
      <c r="M249" s="143" t="s">
        <v>1</v>
      </c>
      <c r="N249" s="144" t="s">
        <v>46</v>
      </c>
      <c r="P249" s="145">
        <f>O249*H249</f>
        <v>0</v>
      </c>
      <c r="Q249" s="145">
        <v>0.19536000000000001</v>
      </c>
      <c r="R249" s="145">
        <f>Q249*H249</f>
        <v>9.2014559999999995E-2</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5141</v>
      </c>
    </row>
    <row r="250" spans="2:65" s="13" customFormat="1">
      <c r="B250" s="176"/>
      <c r="D250" s="149" t="s">
        <v>1489</v>
      </c>
      <c r="E250" s="177" t="s">
        <v>1</v>
      </c>
      <c r="F250" s="178" t="s">
        <v>5219</v>
      </c>
      <c r="H250" s="179">
        <v>0.188</v>
      </c>
      <c r="I250" s="180"/>
      <c r="L250" s="176"/>
      <c r="M250" s="181"/>
      <c r="T250" s="182"/>
      <c r="AT250" s="177" t="s">
        <v>1489</v>
      </c>
      <c r="AU250" s="177" t="s">
        <v>90</v>
      </c>
      <c r="AV250" s="13" t="s">
        <v>90</v>
      </c>
      <c r="AW250" s="13" t="s">
        <v>36</v>
      </c>
      <c r="AX250" s="13" t="s">
        <v>81</v>
      </c>
      <c r="AY250" s="177" t="s">
        <v>299</v>
      </c>
    </row>
    <row r="251" spans="2:65" s="13" customFormat="1">
      <c r="B251" s="176"/>
      <c r="D251" s="149" t="s">
        <v>1489</v>
      </c>
      <c r="E251" s="177" t="s">
        <v>1</v>
      </c>
      <c r="F251" s="178" t="s">
        <v>5220</v>
      </c>
      <c r="H251" s="179">
        <v>0.28299999999999997</v>
      </c>
      <c r="I251" s="180"/>
      <c r="L251" s="176"/>
      <c r="M251" s="181"/>
      <c r="T251" s="182"/>
      <c r="AT251" s="177" t="s">
        <v>1489</v>
      </c>
      <c r="AU251" s="177" t="s">
        <v>90</v>
      </c>
      <c r="AV251" s="13" t="s">
        <v>90</v>
      </c>
      <c r="AW251" s="13" t="s">
        <v>36</v>
      </c>
      <c r="AX251" s="13" t="s">
        <v>81</v>
      </c>
      <c r="AY251" s="177" t="s">
        <v>299</v>
      </c>
    </row>
    <row r="252" spans="2:65" s="14" customFormat="1">
      <c r="B252" s="183"/>
      <c r="D252" s="149" t="s">
        <v>1489</v>
      </c>
      <c r="E252" s="184" t="s">
        <v>1</v>
      </c>
      <c r="F252" s="185" t="s">
        <v>1496</v>
      </c>
      <c r="H252" s="186">
        <v>0.47099999999999997</v>
      </c>
      <c r="I252" s="187"/>
      <c r="L252" s="183"/>
      <c r="M252" s="188"/>
      <c r="T252" s="189"/>
      <c r="AT252" s="184" t="s">
        <v>1489</v>
      </c>
      <c r="AU252" s="184" t="s">
        <v>90</v>
      </c>
      <c r="AV252" s="14" t="s">
        <v>318</v>
      </c>
      <c r="AW252" s="14" t="s">
        <v>36</v>
      </c>
      <c r="AX252" s="14" t="s">
        <v>88</v>
      </c>
      <c r="AY252" s="184" t="s">
        <v>299</v>
      </c>
    </row>
    <row r="253" spans="2:65" s="1" customFormat="1" ht="16.5" customHeight="1">
      <c r="B253" s="32"/>
      <c r="C253" s="158" t="s">
        <v>465</v>
      </c>
      <c r="D253" s="158" t="s">
        <v>340</v>
      </c>
      <c r="E253" s="159" t="s">
        <v>2127</v>
      </c>
      <c r="F253" s="160" t="s">
        <v>2128</v>
      </c>
      <c r="G253" s="161" t="s">
        <v>375</v>
      </c>
      <c r="H253" s="162">
        <v>0.47599999999999998</v>
      </c>
      <c r="I253" s="163"/>
      <c r="J253" s="164">
        <f>ROUND(I253*H253,2)</f>
        <v>0</v>
      </c>
      <c r="K253" s="160" t="s">
        <v>1487</v>
      </c>
      <c r="L253" s="165"/>
      <c r="M253" s="166" t="s">
        <v>1</v>
      </c>
      <c r="N253" s="167" t="s">
        <v>46</v>
      </c>
      <c r="P253" s="145">
        <f>O253*H253</f>
        <v>0</v>
      </c>
      <c r="Q253" s="145">
        <v>0.41699999999999998</v>
      </c>
      <c r="R253" s="145">
        <f>Q253*H253</f>
        <v>0.19849199999999997</v>
      </c>
      <c r="S253" s="145">
        <v>0</v>
      </c>
      <c r="T253" s="146">
        <f>S253*H253</f>
        <v>0</v>
      </c>
      <c r="AR253" s="147" t="s">
        <v>337</v>
      </c>
      <c r="AT253" s="147" t="s">
        <v>340</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5142</v>
      </c>
    </row>
    <row r="254" spans="2:65" s="13" customFormat="1">
      <c r="B254" s="176"/>
      <c r="D254" s="149" t="s">
        <v>1489</v>
      </c>
      <c r="F254" s="178" t="s">
        <v>5221</v>
      </c>
      <c r="H254" s="179">
        <v>0.47599999999999998</v>
      </c>
      <c r="I254" s="180"/>
      <c r="L254" s="176"/>
      <c r="M254" s="181"/>
      <c r="T254" s="182"/>
      <c r="AT254" s="177" t="s">
        <v>1489</v>
      </c>
      <c r="AU254" s="177" t="s">
        <v>90</v>
      </c>
      <c r="AV254" s="13" t="s">
        <v>90</v>
      </c>
      <c r="AW254" s="13" t="s">
        <v>4</v>
      </c>
      <c r="AX254" s="13" t="s">
        <v>88</v>
      </c>
      <c r="AY254" s="177" t="s">
        <v>299</v>
      </c>
    </row>
    <row r="255" spans="2:65" s="11" customFormat="1" ht="22.95" customHeight="1">
      <c r="B255" s="124"/>
      <c r="D255" s="125" t="s">
        <v>80</v>
      </c>
      <c r="E255" s="134" t="s">
        <v>337</v>
      </c>
      <c r="F255" s="134" t="s">
        <v>2607</v>
      </c>
      <c r="I255" s="127"/>
      <c r="J255" s="135">
        <f>BK255</f>
        <v>0</v>
      </c>
      <c r="L255" s="124"/>
      <c r="M255" s="129"/>
      <c r="P255" s="130">
        <f>SUM(P256:P287)</f>
        <v>0</v>
      </c>
      <c r="R255" s="130">
        <f>SUM(R256:R287)</f>
        <v>0.99508772000000001</v>
      </c>
      <c r="T255" s="131">
        <f>SUM(T256:T287)</f>
        <v>0</v>
      </c>
      <c r="AR255" s="125" t="s">
        <v>88</v>
      </c>
      <c r="AT255" s="132" t="s">
        <v>80</v>
      </c>
      <c r="AU255" s="132" t="s">
        <v>88</v>
      </c>
      <c r="AY255" s="125" t="s">
        <v>299</v>
      </c>
      <c r="BK255" s="133">
        <f>SUM(BK256:BK287)</f>
        <v>0</v>
      </c>
    </row>
    <row r="256" spans="2:65" s="1" customFormat="1" ht="24.15" customHeight="1">
      <c r="B256" s="32"/>
      <c r="C256" s="136" t="s">
        <v>469</v>
      </c>
      <c r="D256" s="136" t="s">
        <v>302</v>
      </c>
      <c r="E256" s="137" t="s">
        <v>4091</v>
      </c>
      <c r="F256" s="138" t="s">
        <v>4092</v>
      </c>
      <c r="G256" s="139" t="s">
        <v>598</v>
      </c>
      <c r="H256" s="140">
        <v>1</v>
      </c>
      <c r="I256" s="141"/>
      <c r="J256" s="142">
        <f t="shared" ref="J256:J261" si="0">ROUND(I256*H256,2)</f>
        <v>0</v>
      </c>
      <c r="K256" s="138" t="s">
        <v>1487</v>
      </c>
      <c r="L256" s="32"/>
      <c r="M256" s="143" t="s">
        <v>1</v>
      </c>
      <c r="N256" s="144" t="s">
        <v>46</v>
      </c>
      <c r="P256" s="145">
        <f t="shared" ref="P256:P261" si="1">O256*H256</f>
        <v>0</v>
      </c>
      <c r="Q256" s="145">
        <v>1.67E-3</v>
      </c>
      <c r="R256" s="145">
        <f t="shared" ref="R256:R261" si="2">Q256*H256</f>
        <v>1.67E-3</v>
      </c>
      <c r="S256" s="145">
        <v>0</v>
      </c>
      <c r="T256" s="146">
        <f t="shared" ref="T256:T261" si="3">S256*H256</f>
        <v>0</v>
      </c>
      <c r="AR256" s="147" t="s">
        <v>318</v>
      </c>
      <c r="AT256" s="147" t="s">
        <v>302</v>
      </c>
      <c r="AU256" s="147" t="s">
        <v>90</v>
      </c>
      <c r="AY256" s="17" t="s">
        <v>299</v>
      </c>
      <c r="BE256" s="148">
        <f t="shared" ref="BE256:BE261" si="4">IF(N256="základní",J256,0)</f>
        <v>0</v>
      </c>
      <c r="BF256" s="148">
        <f t="shared" ref="BF256:BF261" si="5">IF(N256="snížená",J256,0)</f>
        <v>0</v>
      </c>
      <c r="BG256" s="148">
        <f t="shared" ref="BG256:BG261" si="6">IF(N256="zákl. přenesená",J256,0)</f>
        <v>0</v>
      </c>
      <c r="BH256" s="148">
        <f t="shared" ref="BH256:BH261" si="7">IF(N256="sníž. přenesená",J256,0)</f>
        <v>0</v>
      </c>
      <c r="BI256" s="148">
        <f t="shared" ref="BI256:BI261" si="8">IF(N256="nulová",J256,0)</f>
        <v>0</v>
      </c>
      <c r="BJ256" s="17" t="s">
        <v>88</v>
      </c>
      <c r="BK256" s="148">
        <f t="shared" ref="BK256:BK261" si="9">ROUND(I256*H256,2)</f>
        <v>0</v>
      </c>
      <c r="BL256" s="17" t="s">
        <v>318</v>
      </c>
      <c r="BM256" s="147" t="s">
        <v>5144</v>
      </c>
    </row>
    <row r="257" spans="2:65" s="1" customFormat="1" ht="24.15" customHeight="1">
      <c r="B257" s="32"/>
      <c r="C257" s="158" t="s">
        <v>475</v>
      </c>
      <c r="D257" s="158" t="s">
        <v>340</v>
      </c>
      <c r="E257" s="159" t="s">
        <v>5145</v>
      </c>
      <c r="F257" s="160" t="s">
        <v>5146</v>
      </c>
      <c r="G257" s="161" t="s">
        <v>598</v>
      </c>
      <c r="H257" s="162">
        <v>1</v>
      </c>
      <c r="I257" s="163"/>
      <c r="J257" s="164">
        <f t="shared" si="0"/>
        <v>0</v>
      </c>
      <c r="K257" s="160" t="s">
        <v>1487</v>
      </c>
      <c r="L257" s="165"/>
      <c r="M257" s="166" t="s">
        <v>1</v>
      </c>
      <c r="N257" s="167" t="s">
        <v>46</v>
      </c>
      <c r="P257" s="145">
        <f t="shared" si="1"/>
        <v>0</v>
      </c>
      <c r="Q257" s="145">
        <v>1.6E-2</v>
      </c>
      <c r="R257" s="145">
        <f t="shared" si="2"/>
        <v>1.6E-2</v>
      </c>
      <c r="S257" s="145">
        <v>0</v>
      </c>
      <c r="T257" s="146">
        <f t="shared" si="3"/>
        <v>0</v>
      </c>
      <c r="AR257" s="147" t="s">
        <v>337</v>
      </c>
      <c r="AT257" s="147" t="s">
        <v>340</v>
      </c>
      <c r="AU257" s="147" t="s">
        <v>90</v>
      </c>
      <c r="AY257" s="17" t="s">
        <v>299</v>
      </c>
      <c r="BE257" s="148">
        <f t="shared" si="4"/>
        <v>0</v>
      </c>
      <c r="BF257" s="148">
        <f t="shared" si="5"/>
        <v>0</v>
      </c>
      <c r="BG257" s="148">
        <f t="shared" si="6"/>
        <v>0</v>
      </c>
      <c r="BH257" s="148">
        <f t="shared" si="7"/>
        <v>0</v>
      </c>
      <c r="BI257" s="148">
        <f t="shared" si="8"/>
        <v>0</v>
      </c>
      <c r="BJ257" s="17" t="s">
        <v>88</v>
      </c>
      <c r="BK257" s="148">
        <f t="shared" si="9"/>
        <v>0</v>
      </c>
      <c r="BL257" s="17" t="s">
        <v>318</v>
      </c>
      <c r="BM257" s="147" t="s">
        <v>5147</v>
      </c>
    </row>
    <row r="258" spans="2:65" s="1" customFormat="1" ht="24.15" customHeight="1">
      <c r="B258" s="32"/>
      <c r="C258" s="136" t="s">
        <v>482</v>
      </c>
      <c r="D258" s="136" t="s">
        <v>302</v>
      </c>
      <c r="E258" s="137" t="s">
        <v>4438</v>
      </c>
      <c r="F258" s="138" t="s">
        <v>4439</v>
      </c>
      <c r="G258" s="139" t="s">
        <v>598</v>
      </c>
      <c r="H258" s="140">
        <v>1</v>
      </c>
      <c r="I258" s="141"/>
      <c r="J258" s="142">
        <f t="shared" si="0"/>
        <v>0</v>
      </c>
      <c r="K258" s="138" t="s">
        <v>1487</v>
      </c>
      <c r="L258" s="32"/>
      <c r="M258" s="143" t="s">
        <v>1</v>
      </c>
      <c r="N258" s="144" t="s">
        <v>46</v>
      </c>
      <c r="P258" s="145">
        <f t="shared" si="1"/>
        <v>0</v>
      </c>
      <c r="Q258" s="145">
        <v>1.7099999999999999E-3</v>
      </c>
      <c r="R258" s="145">
        <f t="shared" si="2"/>
        <v>1.7099999999999999E-3</v>
      </c>
      <c r="S258" s="145">
        <v>0</v>
      </c>
      <c r="T258" s="146">
        <f t="shared" si="3"/>
        <v>0</v>
      </c>
      <c r="AR258" s="147" t="s">
        <v>318</v>
      </c>
      <c r="AT258" s="147" t="s">
        <v>302</v>
      </c>
      <c r="AU258" s="147" t="s">
        <v>90</v>
      </c>
      <c r="AY258" s="17" t="s">
        <v>299</v>
      </c>
      <c r="BE258" s="148">
        <f t="shared" si="4"/>
        <v>0</v>
      </c>
      <c r="BF258" s="148">
        <f t="shared" si="5"/>
        <v>0</v>
      </c>
      <c r="BG258" s="148">
        <f t="shared" si="6"/>
        <v>0</v>
      </c>
      <c r="BH258" s="148">
        <f t="shared" si="7"/>
        <v>0</v>
      </c>
      <c r="BI258" s="148">
        <f t="shared" si="8"/>
        <v>0</v>
      </c>
      <c r="BJ258" s="17" t="s">
        <v>88</v>
      </c>
      <c r="BK258" s="148">
        <f t="shared" si="9"/>
        <v>0</v>
      </c>
      <c r="BL258" s="17" t="s">
        <v>318</v>
      </c>
      <c r="BM258" s="147" t="s">
        <v>5347</v>
      </c>
    </row>
    <row r="259" spans="2:65" s="1" customFormat="1" ht="33" customHeight="1">
      <c r="B259" s="32"/>
      <c r="C259" s="158" t="s">
        <v>618</v>
      </c>
      <c r="D259" s="158" t="s">
        <v>340</v>
      </c>
      <c r="E259" s="159" t="s">
        <v>5348</v>
      </c>
      <c r="F259" s="160" t="s">
        <v>5349</v>
      </c>
      <c r="G259" s="161" t="s">
        <v>598</v>
      </c>
      <c r="H259" s="162">
        <v>1</v>
      </c>
      <c r="I259" s="163"/>
      <c r="J259" s="164">
        <f t="shared" si="0"/>
        <v>0</v>
      </c>
      <c r="K259" s="160" t="s">
        <v>1487</v>
      </c>
      <c r="L259" s="165"/>
      <c r="M259" s="166" t="s">
        <v>1</v>
      </c>
      <c r="N259" s="167" t="s">
        <v>46</v>
      </c>
      <c r="P259" s="145">
        <f t="shared" si="1"/>
        <v>0</v>
      </c>
      <c r="Q259" s="145">
        <v>1.55E-2</v>
      </c>
      <c r="R259" s="145">
        <f t="shared" si="2"/>
        <v>1.55E-2</v>
      </c>
      <c r="S259" s="145">
        <v>0</v>
      </c>
      <c r="T259" s="146">
        <f t="shared" si="3"/>
        <v>0</v>
      </c>
      <c r="AR259" s="147" t="s">
        <v>337</v>
      </c>
      <c r="AT259" s="147" t="s">
        <v>340</v>
      </c>
      <c r="AU259" s="147" t="s">
        <v>90</v>
      </c>
      <c r="AY259" s="17" t="s">
        <v>299</v>
      </c>
      <c r="BE259" s="148">
        <f t="shared" si="4"/>
        <v>0</v>
      </c>
      <c r="BF259" s="148">
        <f t="shared" si="5"/>
        <v>0</v>
      </c>
      <c r="BG259" s="148">
        <f t="shared" si="6"/>
        <v>0</v>
      </c>
      <c r="BH259" s="148">
        <f t="shared" si="7"/>
        <v>0</v>
      </c>
      <c r="BI259" s="148">
        <f t="shared" si="8"/>
        <v>0</v>
      </c>
      <c r="BJ259" s="17" t="s">
        <v>88</v>
      </c>
      <c r="BK259" s="148">
        <f t="shared" si="9"/>
        <v>0</v>
      </c>
      <c r="BL259" s="17" t="s">
        <v>318</v>
      </c>
      <c r="BM259" s="147" t="s">
        <v>5350</v>
      </c>
    </row>
    <row r="260" spans="2:65" s="1" customFormat="1" ht="33" customHeight="1">
      <c r="B260" s="32"/>
      <c r="C260" s="136" t="s">
        <v>622</v>
      </c>
      <c r="D260" s="136" t="s">
        <v>302</v>
      </c>
      <c r="E260" s="137" t="s">
        <v>3868</v>
      </c>
      <c r="F260" s="138" t="s">
        <v>3869</v>
      </c>
      <c r="G260" s="139" t="s">
        <v>647</v>
      </c>
      <c r="H260" s="140">
        <v>79.86</v>
      </c>
      <c r="I260" s="141"/>
      <c r="J260" s="142">
        <f t="shared" si="0"/>
        <v>0</v>
      </c>
      <c r="K260" s="138" t="s">
        <v>1487</v>
      </c>
      <c r="L260" s="32"/>
      <c r="M260" s="143" t="s">
        <v>1</v>
      </c>
      <c r="N260" s="144" t="s">
        <v>46</v>
      </c>
      <c r="P260" s="145">
        <f t="shared" si="1"/>
        <v>0</v>
      </c>
      <c r="Q260" s="145">
        <v>0</v>
      </c>
      <c r="R260" s="145">
        <f t="shared" si="2"/>
        <v>0</v>
      </c>
      <c r="S260" s="145">
        <v>0</v>
      </c>
      <c r="T260" s="146">
        <f t="shared" si="3"/>
        <v>0</v>
      </c>
      <c r="AR260" s="147" t="s">
        <v>318</v>
      </c>
      <c r="AT260" s="147" t="s">
        <v>302</v>
      </c>
      <c r="AU260" s="147" t="s">
        <v>90</v>
      </c>
      <c r="AY260" s="17" t="s">
        <v>299</v>
      </c>
      <c r="BE260" s="148">
        <f t="shared" si="4"/>
        <v>0</v>
      </c>
      <c r="BF260" s="148">
        <f t="shared" si="5"/>
        <v>0</v>
      </c>
      <c r="BG260" s="148">
        <f t="shared" si="6"/>
        <v>0</v>
      </c>
      <c r="BH260" s="148">
        <f t="shared" si="7"/>
        <v>0</v>
      </c>
      <c r="BI260" s="148">
        <f t="shared" si="8"/>
        <v>0</v>
      </c>
      <c r="BJ260" s="17" t="s">
        <v>88</v>
      </c>
      <c r="BK260" s="148">
        <f t="shared" si="9"/>
        <v>0</v>
      </c>
      <c r="BL260" s="17" t="s">
        <v>318</v>
      </c>
      <c r="BM260" s="147" t="s">
        <v>3748</v>
      </c>
    </row>
    <row r="261" spans="2:65" s="1" customFormat="1" ht="24.15" customHeight="1">
      <c r="B261" s="32"/>
      <c r="C261" s="158" t="s">
        <v>626</v>
      </c>
      <c r="D261" s="158" t="s">
        <v>340</v>
      </c>
      <c r="E261" s="159" t="s">
        <v>3870</v>
      </c>
      <c r="F261" s="160" t="s">
        <v>3871</v>
      </c>
      <c r="G261" s="161" t="s">
        <v>647</v>
      </c>
      <c r="H261" s="162">
        <v>81.058000000000007</v>
      </c>
      <c r="I261" s="163"/>
      <c r="J261" s="164">
        <f t="shared" si="0"/>
        <v>0</v>
      </c>
      <c r="K261" s="160" t="s">
        <v>1487</v>
      </c>
      <c r="L261" s="165"/>
      <c r="M261" s="166" t="s">
        <v>1</v>
      </c>
      <c r="N261" s="167" t="s">
        <v>46</v>
      </c>
      <c r="P261" s="145">
        <f t="shared" si="1"/>
        <v>0</v>
      </c>
      <c r="Q261" s="145">
        <v>2.14E-3</v>
      </c>
      <c r="R261" s="145">
        <f t="shared" si="2"/>
        <v>0.17346412</v>
      </c>
      <c r="S261" s="145">
        <v>0</v>
      </c>
      <c r="T261" s="146">
        <f t="shared" si="3"/>
        <v>0</v>
      </c>
      <c r="AR261" s="147" t="s">
        <v>337</v>
      </c>
      <c r="AT261" s="147" t="s">
        <v>340</v>
      </c>
      <c r="AU261" s="147" t="s">
        <v>90</v>
      </c>
      <c r="AY261" s="17" t="s">
        <v>299</v>
      </c>
      <c r="BE261" s="148">
        <f t="shared" si="4"/>
        <v>0</v>
      </c>
      <c r="BF261" s="148">
        <f t="shared" si="5"/>
        <v>0</v>
      </c>
      <c r="BG261" s="148">
        <f t="shared" si="6"/>
        <v>0</v>
      </c>
      <c r="BH261" s="148">
        <f t="shared" si="7"/>
        <v>0</v>
      </c>
      <c r="BI261" s="148">
        <f t="shared" si="8"/>
        <v>0</v>
      </c>
      <c r="BJ261" s="17" t="s">
        <v>88</v>
      </c>
      <c r="BK261" s="148">
        <f t="shared" si="9"/>
        <v>0</v>
      </c>
      <c r="BL261" s="17" t="s">
        <v>318</v>
      </c>
      <c r="BM261" s="147" t="s">
        <v>3751</v>
      </c>
    </row>
    <row r="262" spans="2:65" s="13" customFormat="1">
      <c r="B262" s="176"/>
      <c r="D262" s="149" t="s">
        <v>1489</v>
      </c>
      <c r="F262" s="178" t="s">
        <v>5351</v>
      </c>
      <c r="H262" s="179">
        <v>81.058000000000007</v>
      </c>
      <c r="I262" s="180"/>
      <c r="L262" s="176"/>
      <c r="M262" s="181"/>
      <c r="T262" s="182"/>
      <c r="AT262" s="177" t="s">
        <v>1489</v>
      </c>
      <c r="AU262" s="177" t="s">
        <v>90</v>
      </c>
      <c r="AV262" s="13" t="s">
        <v>90</v>
      </c>
      <c r="AW262" s="13" t="s">
        <v>4</v>
      </c>
      <c r="AX262" s="13" t="s">
        <v>88</v>
      </c>
      <c r="AY262" s="177" t="s">
        <v>299</v>
      </c>
    </row>
    <row r="263" spans="2:65" s="1" customFormat="1" ht="24.15" customHeight="1">
      <c r="B263" s="32"/>
      <c r="C263" s="136" t="s">
        <v>630</v>
      </c>
      <c r="D263" s="136" t="s">
        <v>302</v>
      </c>
      <c r="E263" s="137" t="s">
        <v>3873</v>
      </c>
      <c r="F263" s="138" t="s">
        <v>3874</v>
      </c>
      <c r="G263" s="139" t="s">
        <v>598</v>
      </c>
      <c r="H263" s="140">
        <v>4</v>
      </c>
      <c r="I263" s="141"/>
      <c r="J263" s="142">
        <f t="shared" ref="J263:J268" si="10">ROUND(I263*H263,2)</f>
        <v>0</v>
      </c>
      <c r="K263" s="138" t="s">
        <v>1487</v>
      </c>
      <c r="L263" s="32"/>
      <c r="M263" s="143" t="s">
        <v>1</v>
      </c>
      <c r="N263" s="144" t="s">
        <v>46</v>
      </c>
      <c r="P263" s="145">
        <f t="shared" ref="P263:P268" si="11">O263*H263</f>
        <v>0</v>
      </c>
      <c r="Q263" s="145">
        <v>0</v>
      </c>
      <c r="R263" s="145">
        <f t="shared" ref="R263:R268" si="12">Q263*H263</f>
        <v>0</v>
      </c>
      <c r="S263" s="145">
        <v>0</v>
      </c>
      <c r="T263" s="146">
        <f t="shared" ref="T263:T268" si="13">S263*H263</f>
        <v>0</v>
      </c>
      <c r="AR263" s="147" t="s">
        <v>318</v>
      </c>
      <c r="AT263" s="147" t="s">
        <v>302</v>
      </c>
      <c r="AU263" s="147" t="s">
        <v>90</v>
      </c>
      <c r="AY263" s="17" t="s">
        <v>299</v>
      </c>
      <c r="BE263" s="148">
        <f t="shared" ref="BE263:BE268" si="14">IF(N263="základní",J263,0)</f>
        <v>0</v>
      </c>
      <c r="BF263" s="148">
        <f t="shared" ref="BF263:BF268" si="15">IF(N263="snížená",J263,0)</f>
        <v>0</v>
      </c>
      <c r="BG263" s="148">
        <f t="shared" ref="BG263:BG268" si="16">IF(N263="zákl. přenesená",J263,0)</f>
        <v>0</v>
      </c>
      <c r="BH263" s="148">
        <f t="shared" ref="BH263:BH268" si="17">IF(N263="sníž. přenesená",J263,0)</f>
        <v>0</v>
      </c>
      <c r="BI263" s="148">
        <f t="shared" ref="BI263:BI268" si="18">IF(N263="nulová",J263,0)</f>
        <v>0</v>
      </c>
      <c r="BJ263" s="17" t="s">
        <v>88</v>
      </c>
      <c r="BK263" s="148">
        <f t="shared" ref="BK263:BK268" si="19">ROUND(I263*H263,2)</f>
        <v>0</v>
      </c>
      <c r="BL263" s="17" t="s">
        <v>318</v>
      </c>
      <c r="BM263" s="147" t="s">
        <v>3755</v>
      </c>
    </row>
    <row r="264" spans="2:65" s="1" customFormat="1" ht="16.5" customHeight="1">
      <c r="B264" s="32"/>
      <c r="C264" s="158" t="s">
        <v>634</v>
      </c>
      <c r="D264" s="158" t="s">
        <v>340</v>
      </c>
      <c r="E264" s="159" t="s">
        <v>3875</v>
      </c>
      <c r="F264" s="160" t="s">
        <v>3876</v>
      </c>
      <c r="G264" s="161" t="s">
        <v>598</v>
      </c>
      <c r="H264" s="162">
        <v>4</v>
      </c>
      <c r="I264" s="163"/>
      <c r="J264" s="164">
        <f t="shared" si="10"/>
        <v>0</v>
      </c>
      <c r="K264" s="160" t="s">
        <v>1487</v>
      </c>
      <c r="L264" s="165"/>
      <c r="M264" s="166" t="s">
        <v>1</v>
      </c>
      <c r="N264" s="167" t="s">
        <v>46</v>
      </c>
      <c r="P264" s="145">
        <f t="shared" si="11"/>
        <v>0</v>
      </c>
      <c r="Q264" s="145">
        <v>3.8999999999999999E-4</v>
      </c>
      <c r="R264" s="145">
        <f t="shared" si="12"/>
        <v>1.56E-3</v>
      </c>
      <c r="S264" s="145">
        <v>0</v>
      </c>
      <c r="T264" s="146">
        <f t="shared" si="13"/>
        <v>0</v>
      </c>
      <c r="AR264" s="147" t="s">
        <v>337</v>
      </c>
      <c r="AT264" s="147" t="s">
        <v>340</v>
      </c>
      <c r="AU264" s="147" t="s">
        <v>90</v>
      </c>
      <c r="AY264" s="17" t="s">
        <v>299</v>
      </c>
      <c r="BE264" s="148">
        <f t="shared" si="14"/>
        <v>0</v>
      </c>
      <c r="BF264" s="148">
        <f t="shared" si="15"/>
        <v>0</v>
      </c>
      <c r="BG264" s="148">
        <f t="shared" si="16"/>
        <v>0</v>
      </c>
      <c r="BH264" s="148">
        <f t="shared" si="17"/>
        <v>0</v>
      </c>
      <c r="BI264" s="148">
        <f t="shared" si="18"/>
        <v>0</v>
      </c>
      <c r="BJ264" s="17" t="s">
        <v>88</v>
      </c>
      <c r="BK264" s="148">
        <f t="shared" si="19"/>
        <v>0</v>
      </c>
      <c r="BL264" s="17" t="s">
        <v>318</v>
      </c>
      <c r="BM264" s="147" t="s">
        <v>3758</v>
      </c>
    </row>
    <row r="265" spans="2:65" s="1" customFormat="1" ht="16.5" customHeight="1">
      <c r="B265" s="32"/>
      <c r="C265" s="158" t="s">
        <v>638</v>
      </c>
      <c r="D265" s="158" t="s">
        <v>340</v>
      </c>
      <c r="E265" s="159" t="s">
        <v>3877</v>
      </c>
      <c r="F265" s="160" t="s">
        <v>3878</v>
      </c>
      <c r="G265" s="161" t="s">
        <v>598</v>
      </c>
      <c r="H265" s="162">
        <v>4</v>
      </c>
      <c r="I265" s="163"/>
      <c r="J265" s="164">
        <f t="shared" si="10"/>
        <v>0</v>
      </c>
      <c r="K265" s="160" t="s">
        <v>1487</v>
      </c>
      <c r="L265" s="165"/>
      <c r="M265" s="166" t="s">
        <v>1</v>
      </c>
      <c r="N265" s="167" t="s">
        <v>46</v>
      </c>
      <c r="P265" s="145">
        <f t="shared" si="11"/>
        <v>0</v>
      </c>
      <c r="Q265" s="145">
        <v>4.8000000000000001E-4</v>
      </c>
      <c r="R265" s="145">
        <f t="shared" si="12"/>
        <v>1.92E-3</v>
      </c>
      <c r="S265" s="145">
        <v>0</v>
      </c>
      <c r="T265" s="146">
        <f t="shared" si="13"/>
        <v>0</v>
      </c>
      <c r="AR265" s="147" t="s">
        <v>337</v>
      </c>
      <c r="AT265" s="147" t="s">
        <v>340</v>
      </c>
      <c r="AU265" s="147" t="s">
        <v>90</v>
      </c>
      <c r="AY265" s="17" t="s">
        <v>299</v>
      </c>
      <c r="BE265" s="148">
        <f t="shared" si="14"/>
        <v>0</v>
      </c>
      <c r="BF265" s="148">
        <f t="shared" si="15"/>
        <v>0</v>
      </c>
      <c r="BG265" s="148">
        <f t="shared" si="16"/>
        <v>0</v>
      </c>
      <c r="BH265" s="148">
        <f t="shared" si="17"/>
        <v>0</v>
      </c>
      <c r="BI265" s="148">
        <f t="shared" si="18"/>
        <v>0</v>
      </c>
      <c r="BJ265" s="17" t="s">
        <v>88</v>
      </c>
      <c r="BK265" s="148">
        <f t="shared" si="19"/>
        <v>0</v>
      </c>
      <c r="BL265" s="17" t="s">
        <v>318</v>
      </c>
      <c r="BM265" s="147" t="s">
        <v>3761</v>
      </c>
    </row>
    <row r="266" spans="2:65" s="1" customFormat="1" ht="21.75" customHeight="1">
      <c r="B266" s="32"/>
      <c r="C266" s="158" t="s">
        <v>644</v>
      </c>
      <c r="D266" s="158" t="s">
        <v>340</v>
      </c>
      <c r="E266" s="159" t="s">
        <v>3879</v>
      </c>
      <c r="F266" s="160" t="s">
        <v>3880</v>
      </c>
      <c r="G266" s="161" t="s">
        <v>598</v>
      </c>
      <c r="H266" s="162">
        <v>4</v>
      </c>
      <c r="I266" s="163"/>
      <c r="J266" s="164">
        <f t="shared" si="10"/>
        <v>0</v>
      </c>
      <c r="K266" s="160" t="s">
        <v>1487</v>
      </c>
      <c r="L266" s="165"/>
      <c r="M266" s="166" t="s">
        <v>1</v>
      </c>
      <c r="N266" s="167" t="s">
        <v>46</v>
      </c>
      <c r="P266" s="145">
        <f t="shared" si="11"/>
        <v>0</v>
      </c>
      <c r="Q266" s="145">
        <v>3.5999999999999999E-3</v>
      </c>
      <c r="R266" s="145">
        <f t="shared" si="12"/>
        <v>1.44E-2</v>
      </c>
      <c r="S266" s="145">
        <v>0</v>
      </c>
      <c r="T266" s="146">
        <f t="shared" si="13"/>
        <v>0</v>
      </c>
      <c r="AR266" s="147" t="s">
        <v>337</v>
      </c>
      <c r="AT266" s="147" t="s">
        <v>340</v>
      </c>
      <c r="AU266" s="147" t="s">
        <v>90</v>
      </c>
      <c r="AY266" s="17" t="s">
        <v>299</v>
      </c>
      <c r="BE266" s="148">
        <f t="shared" si="14"/>
        <v>0</v>
      </c>
      <c r="BF266" s="148">
        <f t="shared" si="15"/>
        <v>0</v>
      </c>
      <c r="BG266" s="148">
        <f t="shared" si="16"/>
        <v>0</v>
      </c>
      <c r="BH266" s="148">
        <f t="shared" si="17"/>
        <v>0</v>
      </c>
      <c r="BI266" s="148">
        <f t="shared" si="18"/>
        <v>0</v>
      </c>
      <c r="BJ266" s="17" t="s">
        <v>88</v>
      </c>
      <c r="BK266" s="148">
        <f t="shared" si="19"/>
        <v>0</v>
      </c>
      <c r="BL266" s="17" t="s">
        <v>318</v>
      </c>
      <c r="BM266" s="147" t="s">
        <v>3764</v>
      </c>
    </row>
    <row r="267" spans="2:65" s="1" customFormat="1" ht="21.75" customHeight="1">
      <c r="B267" s="32"/>
      <c r="C267" s="136" t="s">
        <v>649</v>
      </c>
      <c r="D267" s="136" t="s">
        <v>302</v>
      </c>
      <c r="E267" s="137" t="s">
        <v>4125</v>
      </c>
      <c r="F267" s="138" t="s">
        <v>4126</v>
      </c>
      <c r="G267" s="139" t="s">
        <v>598</v>
      </c>
      <c r="H267" s="140">
        <v>2</v>
      </c>
      <c r="I267" s="141"/>
      <c r="J267" s="142">
        <f t="shared" si="10"/>
        <v>0</v>
      </c>
      <c r="K267" s="138" t="s">
        <v>1487</v>
      </c>
      <c r="L267" s="32"/>
      <c r="M267" s="143" t="s">
        <v>1</v>
      </c>
      <c r="N267" s="144" t="s">
        <v>46</v>
      </c>
      <c r="P267" s="145">
        <f t="shared" si="11"/>
        <v>0</v>
      </c>
      <c r="Q267" s="145">
        <v>1.6199999999999999E-3</v>
      </c>
      <c r="R267" s="145">
        <f t="shared" si="12"/>
        <v>3.2399999999999998E-3</v>
      </c>
      <c r="S267" s="145">
        <v>0</v>
      </c>
      <c r="T267" s="146">
        <f t="shared" si="13"/>
        <v>0</v>
      </c>
      <c r="AR267" s="147" t="s">
        <v>318</v>
      </c>
      <c r="AT267" s="147" t="s">
        <v>302</v>
      </c>
      <c r="AU267" s="147" t="s">
        <v>90</v>
      </c>
      <c r="AY267" s="17" t="s">
        <v>299</v>
      </c>
      <c r="BE267" s="148">
        <f t="shared" si="14"/>
        <v>0</v>
      </c>
      <c r="BF267" s="148">
        <f t="shared" si="15"/>
        <v>0</v>
      </c>
      <c r="BG267" s="148">
        <f t="shared" si="16"/>
        <v>0</v>
      </c>
      <c r="BH267" s="148">
        <f t="shared" si="17"/>
        <v>0</v>
      </c>
      <c r="BI267" s="148">
        <f t="shared" si="18"/>
        <v>0</v>
      </c>
      <c r="BJ267" s="17" t="s">
        <v>88</v>
      </c>
      <c r="BK267" s="148">
        <f t="shared" si="19"/>
        <v>0</v>
      </c>
      <c r="BL267" s="17" t="s">
        <v>318</v>
      </c>
      <c r="BM267" s="147" t="s">
        <v>5157</v>
      </c>
    </row>
    <row r="268" spans="2:65" s="1" customFormat="1" ht="16.5" customHeight="1">
      <c r="B268" s="32"/>
      <c r="C268" s="158" t="s">
        <v>653</v>
      </c>
      <c r="D268" s="158" t="s">
        <v>340</v>
      </c>
      <c r="E268" s="159" t="s">
        <v>5158</v>
      </c>
      <c r="F268" s="160" t="s">
        <v>4129</v>
      </c>
      <c r="G268" s="161" t="s">
        <v>598</v>
      </c>
      <c r="H268" s="162">
        <v>2</v>
      </c>
      <c r="I268" s="163"/>
      <c r="J268" s="164">
        <f t="shared" si="10"/>
        <v>0</v>
      </c>
      <c r="K268" s="160" t="s">
        <v>1</v>
      </c>
      <c r="L268" s="165"/>
      <c r="M268" s="166" t="s">
        <v>1</v>
      </c>
      <c r="N268" s="167" t="s">
        <v>46</v>
      </c>
      <c r="P268" s="145">
        <f t="shared" si="11"/>
        <v>0</v>
      </c>
      <c r="Q268" s="145">
        <v>1.847E-2</v>
      </c>
      <c r="R268" s="145">
        <f t="shared" si="12"/>
        <v>3.6940000000000001E-2</v>
      </c>
      <c r="S268" s="145">
        <v>0</v>
      </c>
      <c r="T268" s="146">
        <f t="shared" si="13"/>
        <v>0</v>
      </c>
      <c r="AR268" s="147" t="s">
        <v>337</v>
      </c>
      <c r="AT268" s="147" t="s">
        <v>340</v>
      </c>
      <c r="AU268" s="147" t="s">
        <v>90</v>
      </c>
      <c r="AY268" s="17" t="s">
        <v>299</v>
      </c>
      <c r="BE268" s="148">
        <f t="shared" si="14"/>
        <v>0</v>
      </c>
      <c r="BF268" s="148">
        <f t="shared" si="15"/>
        <v>0</v>
      </c>
      <c r="BG268" s="148">
        <f t="shared" si="16"/>
        <v>0</v>
      </c>
      <c r="BH268" s="148">
        <f t="shared" si="17"/>
        <v>0</v>
      </c>
      <c r="BI268" s="148">
        <f t="shared" si="18"/>
        <v>0</v>
      </c>
      <c r="BJ268" s="17" t="s">
        <v>88</v>
      </c>
      <c r="BK268" s="148">
        <f t="shared" si="19"/>
        <v>0</v>
      </c>
      <c r="BL268" s="17" t="s">
        <v>318</v>
      </c>
      <c r="BM268" s="147" t="s">
        <v>5159</v>
      </c>
    </row>
    <row r="269" spans="2:65" s="1" customFormat="1" ht="28.8">
      <c r="B269" s="32"/>
      <c r="D269" s="149" t="s">
        <v>308</v>
      </c>
      <c r="F269" s="150" t="s">
        <v>3784</v>
      </c>
      <c r="I269" s="151"/>
      <c r="L269" s="32"/>
      <c r="M269" s="152"/>
      <c r="T269" s="56"/>
      <c r="AT269" s="17" t="s">
        <v>308</v>
      </c>
      <c r="AU269" s="17" t="s">
        <v>90</v>
      </c>
    </row>
    <row r="270" spans="2:65" s="1" customFormat="1" ht="24.15" customHeight="1">
      <c r="B270" s="32"/>
      <c r="C270" s="158" t="s">
        <v>657</v>
      </c>
      <c r="D270" s="158" t="s">
        <v>340</v>
      </c>
      <c r="E270" s="159" t="s">
        <v>3785</v>
      </c>
      <c r="F270" s="160" t="s">
        <v>3786</v>
      </c>
      <c r="G270" s="161" t="s">
        <v>598</v>
      </c>
      <c r="H270" s="162">
        <v>2</v>
      </c>
      <c r="I270" s="163"/>
      <c r="J270" s="164">
        <f>ROUND(I270*H270,2)</f>
        <v>0</v>
      </c>
      <c r="K270" s="160" t="s">
        <v>1</v>
      </c>
      <c r="L270" s="165"/>
      <c r="M270" s="166" t="s">
        <v>1</v>
      </c>
      <c r="N270" s="167" t="s">
        <v>46</v>
      </c>
      <c r="P270" s="145">
        <f>O270*H270</f>
        <v>0</v>
      </c>
      <c r="Q270" s="145">
        <v>7.3000000000000001E-3</v>
      </c>
      <c r="R270" s="145">
        <f>Q270*H270</f>
        <v>1.46E-2</v>
      </c>
      <c r="S270" s="145">
        <v>0</v>
      </c>
      <c r="T270" s="146">
        <f>S270*H270</f>
        <v>0</v>
      </c>
      <c r="AR270" s="147" t="s">
        <v>337</v>
      </c>
      <c r="AT270" s="147" t="s">
        <v>340</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5160</v>
      </c>
    </row>
    <row r="271" spans="2:65" s="1" customFormat="1" ht="28.8">
      <c r="B271" s="32"/>
      <c r="D271" s="149" t="s">
        <v>308</v>
      </c>
      <c r="F271" s="150" t="s">
        <v>3784</v>
      </c>
      <c r="I271" s="151"/>
      <c r="L271" s="32"/>
      <c r="M271" s="152"/>
      <c r="T271" s="56"/>
      <c r="AT271" s="17" t="s">
        <v>308</v>
      </c>
      <c r="AU271" s="17" t="s">
        <v>90</v>
      </c>
    </row>
    <row r="272" spans="2:65" s="1" customFormat="1" ht="16.5" customHeight="1">
      <c r="B272" s="32"/>
      <c r="C272" s="136" t="s">
        <v>661</v>
      </c>
      <c r="D272" s="136" t="s">
        <v>302</v>
      </c>
      <c r="E272" s="137" t="s">
        <v>4142</v>
      </c>
      <c r="F272" s="138" t="s">
        <v>4143</v>
      </c>
      <c r="G272" s="139" t="s">
        <v>598</v>
      </c>
      <c r="H272" s="140">
        <v>1</v>
      </c>
      <c r="I272" s="141"/>
      <c r="J272" s="142">
        <f>ROUND(I272*H272,2)</f>
        <v>0</v>
      </c>
      <c r="K272" s="138" t="s">
        <v>1487</v>
      </c>
      <c r="L272" s="32"/>
      <c r="M272" s="143" t="s">
        <v>1</v>
      </c>
      <c r="N272" s="144" t="s">
        <v>46</v>
      </c>
      <c r="P272" s="145">
        <f>O272*H272</f>
        <v>0</v>
      </c>
      <c r="Q272" s="145">
        <v>1.3600000000000001E-3</v>
      </c>
      <c r="R272" s="145">
        <f>Q272*H272</f>
        <v>1.3600000000000001E-3</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5161</v>
      </c>
    </row>
    <row r="273" spans="2:65" s="1" customFormat="1" ht="24.15" customHeight="1">
      <c r="B273" s="32"/>
      <c r="C273" s="158" t="s">
        <v>665</v>
      </c>
      <c r="D273" s="158" t="s">
        <v>340</v>
      </c>
      <c r="E273" s="159" t="s">
        <v>5162</v>
      </c>
      <c r="F273" s="160" t="s">
        <v>5163</v>
      </c>
      <c r="G273" s="161" t="s">
        <v>598</v>
      </c>
      <c r="H273" s="162">
        <v>1</v>
      </c>
      <c r="I273" s="163"/>
      <c r="J273" s="164">
        <f>ROUND(I273*H273,2)</f>
        <v>0</v>
      </c>
      <c r="K273" s="160" t="s">
        <v>1</v>
      </c>
      <c r="L273" s="165"/>
      <c r="M273" s="166" t="s">
        <v>1</v>
      </c>
      <c r="N273" s="167" t="s">
        <v>46</v>
      </c>
      <c r="P273" s="145">
        <f>O273*H273</f>
        <v>0</v>
      </c>
      <c r="Q273" s="145">
        <v>4.2999999999999997E-2</v>
      </c>
      <c r="R273" s="145">
        <f>Q273*H273</f>
        <v>4.2999999999999997E-2</v>
      </c>
      <c r="S273" s="145">
        <v>0</v>
      </c>
      <c r="T273" s="146">
        <f>S273*H273</f>
        <v>0</v>
      </c>
      <c r="AR273" s="147" t="s">
        <v>337</v>
      </c>
      <c r="AT273" s="147" t="s">
        <v>340</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5164</v>
      </c>
    </row>
    <row r="274" spans="2:65" s="1" customFormat="1" ht="28.8">
      <c r="B274" s="32"/>
      <c r="D274" s="149" t="s">
        <v>308</v>
      </c>
      <c r="F274" s="150" t="s">
        <v>3784</v>
      </c>
      <c r="I274" s="151"/>
      <c r="L274" s="32"/>
      <c r="M274" s="152"/>
      <c r="T274" s="56"/>
      <c r="AT274" s="17" t="s">
        <v>308</v>
      </c>
      <c r="AU274" s="17" t="s">
        <v>90</v>
      </c>
    </row>
    <row r="275" spans="2:65" s="1" customFormat="1" ht="16.5" customHeight="1">
      <c r="B275" s="32"/>
      <c r="C275" s="136" t="s">
        <v>669</v>
      </c>
      <c r="D275" s="136" t="s">
        <v>302</v>
      </c>
      <c r="E275" s="137" t="s">
        <v>3881</v>
      </c>
      <c r="F275" s="138" t="s">
        <v>3882</v>
      </c>
      <c r="G275" s="139" t="s">
        <v>647</v>
      </c>
      <c r="H275" s="140">
        <v>79.86</v>
      </c>
      <c r="I275" s="141"/>
      <c r="J275" s="142">
        <f>ROUND(I275*H275,2)</f>
        <v>0</v>
      </c>
      <c r="K275" s="138" t="s">
        <v>1487</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3790</v>
      </c>
    </row>
    <row r="276" spans="2:65" s="1" customFormat="1" ht="24.15" customHeight="1">
      <c r="B276" s="32"/>
      <c r="C276" s="136" t="s">
        <v>673</v>
      </c>
      <c r="D276" s="136" t="s">
        <v>302</v>
      </c>
      <c r="E276" s="137" t="s">
        <v>1746</v>
      </c>
      <c r="F276" s="138" t="s">
        <v>1747</v>
      </c>
      <c r="G276" s="139" t="s">
        <v>598</v>
      </c>
      <c r="H276" s="140">
        <v>1</v>
      </c>
      <c r="I276" s="141"/>
      <c r="J276" s="142">
        <f>ROUND(I276*H276,2)</f>
        <v>0</v>
      </c>
      <c r="K276" s="138" t="s">
        <v>1487</v>
      </c>
      <c r="L276" s="32"/>
      <c r="M276" s="143" t="s">
        <v>1</v>
      </c>
      <c r="N276" s="144" t="s">
        <v>46</v>
      </c>
      <c r="P276" s="145">
        <f>O276*H276</f>
        <v>0</v>
      </c>
      <c r="Q276" s="145">
        <v>0.45937</v>
      </c>
      <c r="R276" s="145">
        <f>Q276*H276</f>
        <v>0.45937</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3791</v>
      </c>
    </row>
    <row r="277" spans="2:65" s="1" customFormat="1" ht="24.15" customHeight="1">
      <c r="B277" s="32"/>
      <c r="C277" s="136" t="s">
        <v>677</v>
      </c>
      <c r="D277" s="136" t="s">
        <v>302</v>
      </c>
      <c r="E277" s="137" t="s">
        <v>3792</v>
      </c>
      <c r="F277" s="138" t="s">
        <v>3793</v>
      </c>
      <c r="G277" s="139" t="s">
        <v>647</v>
      </c>
      <c r="H277" s="140">
        <v>79.86</v>
      </c>
      <c r="I277" s="141"/>
      <c r="J277" s="142">
        <f>ROUND(I277*H277,2)</f>
        <v>0</v>
      </c>
      <c r="K277" s="138" t="s">
        <v>1487</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3794</v>
      </c>
    </row>
    <row r="278" spans="2:65" s="1" customFormat="1" ht="16.5" customHeight="1">
      <c r="B278" s="32"/>
      <c r="C278" s="136" t="s">
        <v>681</v>
      </c>
      <c r="D278" s="136" t="s">
        <v>302</v>
      </c>
      <c r="E278" s="137" t="s">
        <v>3795</v>
      </c>
      <c r="F278" s="138" t="s">
        <v>3796</v>
      </c>
      <c r="G278" s="139" t="s">
        <v>598</v>
      </c>
      <c r="H278" s="140">
        <v>2</v>
      </c>
      <c r="I278" s="141"/>
      <c r="J278" s="142">
        <f>ROUND(I278*H278,2)</f>
        <v>0</v>
      </c>
      <c r="K278" s="138" t="s">
        <v>1487</v>
      </c>
      <c r="L278" s="32"/>
      <c r="M278" s="143" t="s">
        <v>1</v>
      </c>
      <c r="N278" s="144" t="s">
        <v>46</v>
      </c>
      <c r="P278" s="145">
        <f>O278*H278</f>
        <v>0</v>
      </c>
      <c r="Q278" s="145">
        <v>0.04</v>
      </c>
      <c r="R278" s="145">
        <f>Q278*H278</f>
        <v>0.08</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3797</v>
      </c>
    </row>
    <row r="279" spans="2:65" s="1" customFormat="1" ht="24.15" customHeight="1">
      <c r="B279" s="32"/>
      <c r="C279" s="158" t="s">
        <v>685</v>
      </c>
      <c r="D279" s="158" t="s">
        <v>340</v>
      </c>
      <c r="E279" s="159" t="s">
        <v>3798</v>
      </c>
      <c r="F279" s="160" t="s">
        <v>3799</v>
      </c>
      <c r="G279" s="161" t="s">
        <v>598</v>
      </c>
      <c r="H279" s="162">
        <v>2</v>
      </c>
      <c r="I279" s="163"/>
      <c r="J279" s="164">
        <f>ROUND(I279*H279,2)</f>
        <v>0</v>
      </c>
      <c r="K279" s="160" t="s">
        <v>1487</v>
      </c>
      <c r="L279" s="165"/>
      <c r="M279" s="166" t="s">
        <v>1</v>
      </c>
      <c r="N279" s="167" t="s">
        <v>46</v>
      </c>
      <c r="P279" s="145">
        <f>O279*H279</f>
        <v>0</v>
      </c>
      <c r="Q279" s="145">
        <v>1.3299999999999999E-2</v>
      </c>
      <c r="R279" s="145">
        <f>Q279*H279</f>
        <v>2.6599999999999999E-2</v>
      </c>
      <c r="S279" s="145">
        <v>0</v>
      </c>
      <c r="T279" s="146">
        <f>S279*H279</f>
        <v>0</v>
      </c>
      <c r="AR279" s="147" t="s">
        <v>337</v>
      </c>
      <c r="AT279" s="147" t="s">
        <v>340</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3800</v>
      </c>
    </row>
    <row r="280" spans="2:65" s="1" customFormat="1" ht="19.2">
      <c r="B280" s="32"/>
      <c r="D280" s="149" t="s">
        <v>308</v>
      </c>
      <c r="F280" s="150" t="s">
        <v>3801</v>
      </c>
      <c r="I280" s="151"/>
      <c r="L280" s="32"/>
      <c r="M280" s="152"/>
      <c r="T280" s="56"/>
      <c r="AT280" s="17" t="s">
        <v>308</v>
      </c>
      <c r="AU280" s="17" t="s">
        <v>90</v>
      </c>
    </row>
    <row r="281" spans="2:65" s="1" customFormat="1" ht="24.15" customHeight="1">
      <c r="B281" s="32"/>
      <c r="C281" s="158" t="s">
        <v>689</v>
      </c>
      <c r="D281" s="158" t="s">
        <v>340</v>
      </c>
      <c r="E281" s="159" t="s">
        <v>3802</v>
      </c>
      <c r="F281" s="160" t="s">
        <v>3803</v>
      </c>
      <c r="G281" s="161" t="s">
        <v>598</v>
      </c>
      <c r="H281" s="162">
        <v>2</v>
      </c>
      <c r="I281" s="163"/>
      <c r="J281" s="164">
        <f t="shared" ref="J281:J287" si="20">ROUND(I281*H281,2)</f>
        <v>0</v>
      </c>
      <c r="K281" s="160" t="s">
        <v>1487</v>
      </c>
      <c r="L281" s="165"/>
      <c r="M281" s="166" t="s">
        <v>1</v>
      </c>
      <c r="N281" s="167" t="s">
        <v>46</v>
      </c>
      <c r="P281" s="145">
        <f t="shared" ref="P281:P287" si="21">O281*H281</f>
        <v>0</v>
      </c>
      <c r="Q281" s="145">
        <v>2.9999999999999997E-4</v>
      </c>
      <c r="R281" s="145">
        <f t="shared" ref="R281:R287" si="22">Q281*H281</f>
        <v>5.9999999999999995E-4</v>
      </c>
      <c r="S281" s="145">
        <v>0</v>
      </c>
      <c r="T281" s="146">
        <f t="shared" ref="T281:T287" si="23">S281*H281</f>
        <v>0</v>
      </c>
      <c r="AR281" s="147" t="s">
        <v>337</v>
      </c>
      <c r="AT281" s="147" t="s">
        <v>340</v>
      </c>
      <c r="AU281" s="147" t="s">
        <v>90</v>
      </c>
      <c r="AY281" s="17" t="s">
        <v>299</v>
      </c>
      <c r="BE281" s="148">
        <f t="shared" ref="BE281:BE287" si="24">IF(N281="základní",J281,0)</f>
        <v>0</v>
      </c>
      <c r="BF281" s="148">
        <f t="shared" ref="BF281:BF287" si="25">IF(N281="snížená",J281,0)</f>
        <v>0</v>
      </c>
      <c r="BG281" s="148">
        <f t="shared" ref="BG281:BG287" si="26">IF(N281="zákl. přenesená",J281,0)</f>
        <v>0</v>
      </c>
      <c r="BH281" s="148">
        <f t="shared" ref="BH281:BH287" si="27">IF(N281="sníž. přenesená",J281,0)</f>
        <v>0</v>
      </c>
      <c r="BI281" s="148">
        <f t="shared" ref="BI281:BI287" si="28">IF(N281="nulová",J281,0)</f>
        <v>0</v>
      </c>
      <c r="BJ281" s="17" t="s">
        <v>88</v>
      </c>
      <c r="BK281" s="148">
        <f t="shared" ref="BK281:BK287" si="29">ROUND(I281*H281,2)</f>
        <v>0</v>
      </c>
      <c r="BL281" s="17" t="s">
        <v>318</v>
      </c>
      <c r="BM281" s="147" t="s">
        <v>3804</v>
      </c>
    </row>
    <row r="282" spans="2:65" s="1" customFormat="1" ht="16.5" customHeight="1">
      <c r="B282" s="32"/>
      <c r="C282" s="136" t="s">
        <v>693</v>
      </c>
      <c r="D282" s="136" t="s">
        <v>302</v>
      </c>
      <c r="E282" s="137" t="s">
        <v>4160</v>
      </c>
      <c r="F282" s="138" t="s">
        <v>5165</v>
      </c>
      <c r="G282" s="139" t="s">
        <v>598</v>
      </c>
      <c r="H282" s="140">
        <v>1</v>
      </c>
      <c r="I282" s="141"/>
      <c r="J282" s="142">
        <f t="shared" si="20"/>
        <v>0</v>
      </c>
      <c r="K282" s="138" t="s">
        <v>1487</v>
      </c>
      <c r="L282" s="32"/>
      <c r="M282" s="143" t="s">
        <v>1</v>
      </c>
      <c r="N282" s="144" t="s">
        <v>46</v>
      </c>
      <c r="P282" s="145">
        <f t="shared" si="21"/>
        <v>0</v>
      </c>
      <c r="Q282" s="145">
        <v>0.05</v>
      </c>
      <c r="R282" s="145">
        <f t="shared" si="22"/>
        <v>0.05</v>
      </c>
      <c r="S282" s="145">
        <v>0</v>
      </c>
      <c r="T282" s="146">
        <f t="shared" si="23"/>
        <v>0</v>
      </c>
      <c r="AR282" s="147" t="s">
        <v>318</v>
      </c>
      <c r="AT282" s="147" t="s">
        <v>302</v>
      </c>
      <c r="AU282" s="147" t="s">
        <v>90</v>
      </c>
      <c r="AY282" s="17" t="s">
        <v>299</v>
      </c>
      <c r="BE282" s="148">
        <f t="shared" si="24"/>
        <v>0</v>
      </c>
      <c r="BF282" s="148">
        <f t="shared" si="25"/>
        <v>0</v>
      </c>
      <c r="BG282" s="148">
        <f t="shared" si="26"/>
        <v>0</v>
      </c>
      <c r="BH282" s="148">
        <f t="shared" si="27"/>
        <v>0</v>
      </c>
      <c r="BI282" s="148">
        <f t="shared" si="28"/>
        <v>0</v>
      </c>
      <c r="BJ282" s="17" t="s">
        <v>88</v>
      </c>
      <c r="BK282" s="148">
        <f t="shared" si="29"/>
        <v>0</v>
      </c>
      <c r="BL282" s="17" t="s">
        <v>318</v>
      </c>
      <c r="BM282" s="147" t="s">
        <v>5166</v>
      </c>
    </row>
    <row r="283" spans="2:65" s="1" customFormat="1" ht="16.5" customHeight="1">
      <c r="B283" s="32"/>
      <c r="C283" s="158" t="s">
        <v>697</v>
      </c>
      <c r="D283" s="158" t="s">
        <v>340</v>
      </c>
      <c r="E283" s="159" t="s">
        <v>4163</v>
      </c>
      <c r="F283" s="160" t="s">
        <v>5167</v>
      </c>
      <c r="G283" s="161" t="s">
        <v>598</v>
      </c>
      <c r="H283" s="162">
        <v>1</v>
      </c>
      <c r="I283" s="163"/>
      <c r="J283" s="164">
        <f t="shared" si="20"/>
        <v>0</v>
      </c>
      <c r="K283" s="160" t="s">
        <v>1487</v>
      </c>
      <c r="L283" s="165"/>
      <c r="M283" s="166" t="s">
        <v>1</v>
      </c>
      <c r="N283" s="167" t="s">
        <v>46</v>
      </c>
      <c r="P283" s="145">
        <f t="shared" si="21"/>
        <v>0</v>
      </c>
      <c r="Q283" s="145">
        <v>2.9499999999999998E-2</v>
      </c>
      <c r="R283" s="145">
        <f t="shared" si="22"/>
        <v>2.9499999999999998E-2</v>
      </c>
      <c r="S283" s="145">
        <v>0</v>
      </c>
      <c r="T283" s="146">
        <f t="shared" si="23"/>
        <v>0</v>
      </c>
      <c r="AR283" s="147" t="s">
        <v>337</v>
      </c>
      <c r="AT283" s="147" t="s">
        <v>340</v>
      </c>
      <c r="AU283" s="147" t="s">
        <v>90</v>
      </c>
      <c r="AY283" s="17" t="s">
        <v>299</v>
      </c>
      <c r="BE283" s="148">
        <f t="shared" si="24"/>
        <v>0</v>
      </c>
      <c r="BF283" s="148">
        <f t="shared" si="25"/>
        <v>0</v>
      </c>
      <c r="BG283" s="148">
        <f t="shared" si="26"/>
        <v>0</v>
      </c>
      <c r="BH283" s="148">
        <f t="shared" si="27"/>
        <v>0</v>
      </c>
      <c r="BI283" s="148">
        <f t="shared" si="28"/>
        <v>0</v>
      </c>
      <c r="BJ283" s="17" t="s">
        <v>88</v>
      </c>
      <c r="BK283" s="148">
        <f t="shared" si="29"/>
        <v>0</v>
      </c>
      <c r="BL283" s="17" t="s">
        <v>318</v>
      </c>
      <c r="BM283" s="147" t="s">
        <v>5168</v>
      </c>
    </row>
    <row r="284" spans="2:65" s="1" customFormat="1" ht="24.15" customHeight="1">
      <c r="B284" s="32"/>
      <c r="C284" s="158" t="s">
        <v>701</v>
      </c>
      <c r="D284" s="158" t="s">
        <v>340</v>
      </c>
      <c r="E284" s="159" t="s">
        <v>5169</v>
      </c>
      <c r="F284" s="160" t="s">
        <v>5170</v>
      </c>
      <c r="G284" s="161" t="s">
        <v>598</v>
      </c>
      <c r="H284" s="162">
        <v>1</v>
      </c>
      <c r="I284" s="163"/>
      <c r="J284" s="164">
        <f t="shared" si="20"/>
        <v>0</v>
      </c>
      <c r="K284" s="160" t="s">
        <v>1487</v>
      </c>
      <c r="L284" s="165"/>
      <c r="M284" s="166" t="s">
        <v>1</v>
      </c>
      <c r="N284" s="167" t="s">
        <v>46</v>
      </c>
      <c r="P284" s="145">
        <f t="shared" si="21"/>
        <v>0</v>
      </c>
      <c r="Q284" s="145">
        <v>1.9E-3</v>
      </c>
      <c r="R284" s="145">
        <f t="shared" si="22"/>
        <v>1.9E-3</v>
      </c>
      <c r="S284" s="145">
        <v>0</v>
      </c>
      <c r="T284" s="146">
        <f t="shared" si="23"/>
        <v>0</v>
      </c>
      <c r="AR284" s="147" t="s">
        <v>337</v>
      </c>
      <c r="AT284" s="147" t="s">
        <v>340</v>
      </c>
      <c r="AU284" s="147" t="s">
        <v>90</v>
      </c>
      <c r="AY284" s="17" t="s">
        <v>299</v>
      </c>
      <c r="BE284" s="148">
        <f t="shared" si="24"/>
        <v>0</v>
      </c>
      <c r="BF284" s="148">
        <f t="shared" si="25"/>
        <v>0</v>
      </c>
      <c r="BG284" s="148">
        <f t="shared" si="26"/>
        <v>0</v>
      </c>
      <c r="BH284" s="148">
        <f t="shared" si="27"/>
        <v>0</v>
      </c>
      <c r="BI284" s="148">
        <f t="shared" si="28"/>
        <v>0</v>
      </c>
      <c r="BJ284" s="17" t="s">
        <v>88</v>
      </c>
      <c r="BK284" s="148">
        <f t="shared" si="29"/>
        <v>0</v>
      </c>
      <c r="BL284" s="17" t="s">
        <v>318</v>
      </c>
      <c r="BM284" s="147" t="s">
        <v>5171</v>
      </c>
    </row>
    <row r="285" spans="2:65" s="1" customFormat="1" ht="16.5" customHeight="1">
      <c r="B285" s="32"/>
      <c r="C285" s="136" t="s">
        <v>705</v>
      </c>
      <c r="D285" s="136" t="s">
        <v>302</v>
      </c>
      <c r="E285" s="137" t="s">
        <v>3805</v>
      </c>
      <c r="F285" s="138" t="s">
        <v>3806</v>
      </c>
      <c r="G285" s="139" t="s">
        <v>598</v>
      </c>
      <c r="H285" s="140">
        <v>3</v>
      </c>
      <c r="I285" s="141"/>
      <c r="J285" s="142">
        <f t="shared" si="20"/>
        <v>0</v>
      </c>
      <c r="K285" s="138" t="s">
        <v>1487</v>
      </c>
      <c r="L285" s="32"/>
      <c r="M285" s="143" t="s">
        <v>1</v>
      </c>
      <c r="N285" s="144" t="s">
        <v>46</v>
      </c>
      <c r="P285" s="145">
        <f t="shared" si="21"/>
        <v>0</v>
      </c>
      <c r="Q285" s="145">
        <v>3.3E-4</v>
      </c>
      <c r="R285" s="145">
        <f t="shared" si="22"/>
        <v>9.8999999999999999E-4</v>
      </c>
      <c r="S285" s="145">
        <v>0</v>
      </c>
      <c r="T285" s="146">
        <f t="shared" si="23"/>
        <v>0</v>
      </c>
      <c r="AR285" s="147" t="s">
        <v>318</v>
      </c>
      <c r="AT285" s="147" t="s">
        <v>302</v>
      </c>
      <c r="AU285" s="147" t="s">
        <v>90</v>
      </c>
      <c r="AY285" s="17" t="s">
        <v>299</v>
      </c>
      <c r="BE285" s="148">
        <f t="shared" si="24"/>
        <v>0</v>
      </c>
      <c r="BF285" s="148">
        <f t="shared" si="25"/>
        <v>0</v>
      </c>
      <c r="BG285" s="148">
        <f t="shared" si="26"/>
        <v>0</v>
      </c>
      <c r="BH285" s="148">
        <f t="shared" si="27"/>
        <v>0</v>
      </c>
      <c r="BI285" s="148">
        <f t="shared" si="28"/>
        <v>0</v>
      </c>
      <c r="BJ285" s="17" t="s">
        <v>88</v>
      </c>
      <c r="BK285" s="148">
        <f t="shared" si="29"/>
        <v>0</v>
      </c>
      <c r="BL285" s="17" t="s">
        <v>318</v>
      </c>
      <c r="BM285" s="147" t="s">
        <v>3807</v>
      </c>
    </row>
    <row r="286" spans="2:65" s="1" customFormat="1" ht="16.5" customHeight="1">
      <c r="B286" s="32"/>
      <c r="C286" s="136" t="s">
        <v>709</v>
      </c>
      <c r="D286" s="136" t="s">
        <v>302</v>
      </c>
      <c r="E286" s="137" t="s">
        <v>3808</v>
      </c>
      <c r="F286" s="138" t="s">
        <v>3809</v>
      </c>
      <c r="G286" s="139" t="s">
        <v>647</v>
      </c>
      <c r="H286" s="140">
        <v>79.86</v>
      </c>
      <c r="I286" s="141"/>
      <c r="J286" s="142">
        <f t="shared" si="20"/>
        <v>0</v>
      </c>
      <c r="K286" s="138" t="s">
        <v>1487</v>
      </c>
      <c r="L286" s="32"/>
      <c r="M286" s="143" t="s">
        <v>1</v>
      </c>
      <c r="N286" s="144" t="s">
        <v>46</v>
      </c>
      <c r="P286" s="145">
        <f t="shared" si="21"/>
        <v>0</v>
      </c>
      <c r="Q286" s="145">
        <v>1.9000000000000001E-4</v>
      </c>
      <c r="R286" s="145">
        <f t="shared" si="22"/>
        <v>1.51734E-2</v>
      </c>
      <c r="S286" s="145">
        <v>0</v>
      </c>
      <c r="T286" s="146">
        <f t="shared" si="23"/>
        <v>0</v>
      </c>
      <c r="AR286" s="147" t="s">
        <v>318</v>
      </c>
      <c r="AT286" s="147" t="s">
        <v>302</v>
      </c>
      <c r="AU286" s="147" t="s">
        <v>90</v>
      </c>
      <c r="AY286" s="17" t="s">
        <v>299</v>
      </c>
      <c r="BE286" s="148">
        <f t="shared" si="24"/>
        <v>0</v>
      </c>
      <c r="BF286" s="148">
        <f t="shared" si="25"/>
        <v>0</v>
      </c>
      <c r="BG286" s="148">
        <f t="shared" si="26"/>
        <v>0</v>
      </c>
      <c r="BH286" s="148">
        <f t="shared" si="27"/>
        <v>0</v>
      </c>
      <c r="BI286" s="148">
        <f t="shared" si="28"/>
        <v>0</v>
      </c>
      <c r="BJ286" s="17" t="s">
        <v>88</v>
      </c>
      <c r="BK286" s="148">
        <f t="shared" si="29"/>
        <v>0</v>
      </c>
      <c r="BL286" s="17" t="s">
        <v>318</v>
      </c>
      <c r="BM286" s="147" t="s">
        <v>3810</v>
      </c>
    </row>
    <row r="287" spans="2:65" s="1" customFormat="1" ht="24.15" customHeight="1">
      <c r="B287" s="32"/>
      <c r="C287" s="136" t="s">
        <v>713</v>
      </c>
      <c r="D287" s="136" t="s">
        <v>302</v>
      </c>
      <c r="E287" s="137" t="s">
        <v>3811</v>
      </c>
      <c r="F287" s="138" t="s">
        <v>3812</v>
      </c>
      <c r="G287" s="139" t="s">
        <v>647</v>
      </c>
      <c r="H287" s="140">
        <v>79.86</v>
      </c>
      <c r="I287" s="141"/>
      <c r="J287" s="142">
        <f t="shared" si="20"/>
        <v>0</v>
      </c>
      <c r="K287" s="138" t="s">
        <v>1487</v>
      </c>
      <c r="L287" s="32"/>
      <c r="M287" s="143" t="s">
        <v>1</v>
      </c>
      <c r="N287" s="144" t="s">
        <v>46</v>
      </c>
      <c r="P287" s="145">
        <f t="shared" si="21"/>
        <v>0</v>
      </c>
      <c r="Q287" s="145">
        <v>6.9999999999999994E-5</v>
      </c>
      <c r="R287" s="145">
        <f t="shared" si="22"/>
        <v>5.5901999999999992E-3</v>
      </c>
      <c r="S287" s="145">
        <v>0</v>
      </c>
      <c r="T287" s="146">
        <f t="shared" si="23"/>
        <v>0</v>
      </c>
      <c r="AR287" s="147" t="s">
        <v>318</v>
      </c>
      <c r="AT287" s="147" t="s">
        <v>302</v>
      </c>
      <c r="AU287" s="147" t="s">
        <v>90</v>
      </c>
      <c r="AY287" s="17" t="s">
        <v>299</v>
      </c>
      <c r="BE287" s="148">
        <f t="shared" si="24"/>
        <v>0</v>
      </c>
      <c r="BF287" s="148">
        <f t="shared" si="25"/>
        <v>0</v>
      </c>
      <c r="BG287" s="148">
        <f t="shared" si="26"/>
        <v>0</v>
      </c>
      <c r="BH287" s="148">
        <f t="shared" si="27"/>
        <v>0</v>
      </c>
      <c r="BI287" s="148">
        <f t="shared" si="28"/>
        <v>0</v>
      </c>
      <c r="BJ287" s="17" t="s">
        <v>88</v>
      </c>
      <c r="BK287" s="148">
        <f t="shared" si="29"/>
        <v>0</v>
      </c>
      <c r="BL287" s="17" t="s">
        <v>318</v>
      </c>
      <c r="BM287" s="147" t="s">
        <v>3813</v>
      </c>
    </row>
    <row r="288" spans="2:65" s="11" customFormat="1" ht="22.95" customHeight="1">
      <c r="B288" s="124"/>
      <c r="D288" s="125" t="s">
        <v>80</v>
      </c>
      <c r="E288" s="134" t="s">
        <v>1789</v>
      </c>
      <c r="F288" s="134" t="s">
        <v>1790</v>
      </c>
      <c r="I288" s="127"/>
      <c r="J288" s="135">
        <f>BK288</f>
        <v>0</v>
      </c>
      <c r="L288" s="124"/>
      <c r="M288" s="129"/>
      <c r="P288" s="130">
        <f>P289</f>
        <v>0</v>
      </c>
      <c r="R288" s="130">
        <f>R289</f>
        <v>0</v>
      </c>
      <c r="T288" s="131">
        <f>T289</f>
        <v>0</v>
      </c>
      <c r="AR288" s="125" t="s">
        <v>88</v>
      </c>
      <c r="AT288" s="132" t="s">
        <v>80</v>
      </c>
      <c r="AU288" s="132" t="s">
        <v>88</v>
      </c>
      <c r="AY288" s="125" t="s">
        <v>299</v>
      </c>
      <c r="BK288" s="133">
        <f>BK289</f>
        <v>0</v>
      </c>
    </row>
    <row r="289" spans="2:65" s="1" customFormat="1" ht="24.15" customHeight="1">
      <c r="B289" s="32"/>
      <c r="C289" s="136" t="s">
        <v>717</v>
      </c>
      <c r="D289" s="136" t="s">
        <v>302</v>
      </c>
      <c r="E289" s="137" t="s">
        <v>1791</v>
      </c>
      <c r="F289" s="138" t="s">
        <v>1792</v>
      </c>
      <c r="G289" s="139" t="s">
        <v>1636</v>
      </c>
      <c r="H289" s="140">
        <v>1.5389999999999999</v>
      </c>
      <c r="I289" s="141"/>
      <c r="J289" s="142">
        <f>ROUND(I289*H289,2)</f>
        <v>0</v>
      </c>
      <c r="K289" s="138" t="s">
        <v>1487</v>
      </c>
      <c r="L289" s="32"/>
      <c r="M289" s="153" t="s">
        <v>1</v>
      </c>
      <c r="N289" s="154" t="s">
        <v>46</v>
      </c>
      <c r="O289" s="155"/>
      <c r="P289" s="156">
        <f>O289*H289</f>
        <v>0</v>
      </c>
      <c r="Q289" s="156">
        <v>0</v>
      </c>
      <c r="R289" s="156">
        <f>Q289*H289</f>
        <v>0</v>
      </c>
      <c r="S289" s="156">
        <v>0</v>
      </c>
      <c r="T289" s="157">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3814</v>
      </c>
    </row>
    <row r="290" spans="2:65" s="1" customFormat="1" ht="6.9" customHeight="1">
      <c r="B290" s="44"/>
      <c r="C290" s="45"/>
      <c r="D290" s="45"/>
      <c r="E290" s="45"/>
      <c r="F290" s="45"/>
      <c r="G290" s="45"/>
      <c r="H290" s="45"/>
      <c r="I290" s="45"/>
      <c r="J290" s="45"/>
      <c r="K290" s="45"/>
      <c r="L290" s="32"/>
    </row>
  </sheetData>
  <sheetProtection algorithmName="SHA-512" hashValue="LgJoTJ3QJLKw7Y92g0uEn/IGpv7L/fwQckY+un5dkYKjxLMm/2uSs/B95f0PbM74pG4wcIMIP6uGSKoiIzsI8w==" saltValue="X3vPo6LMgf+jPOnmT/9aSo5LbRdZCvwYaD4wEAFQA5olyykoQvMDWLQjfaly339FcaQsh/jfZ6M3WrjD2a98wg==" spinCount="100000" sheet="1" objects="1" scenarios="1" formatColumns="0" formatRows="0" autoFilter="0"/>
  <autoFilter ref="C125:K289" xr:uid="{00000000-0009-0000-0000-00002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191"/>
  <sheetViews>
    <sheetView showGridLines="0" topLeftCell="A154" workbookViewId="0">
      <selection activeCell="D170" sqref="D170"/>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101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879</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27</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ROUND(J123,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ROUND((SUM(BE123:BE190)),  2)</f>
        <v>0</v>
      </c>
      <c r="I33" s="96">
        <v>0.21</v>
      </c>
      <c r="J33" s="86">
        <f>ROUND(((SUM(BE123:BE190))*I33),  2)</f>
        <v>0</v>
      </c>
      <c r="L33" s="32"/>
    </row>
    <row r="34" spans="2:12" s="1" customFormat="1" ht="14.4" customHeight="1">
      <c r="B34" s="32"/>
      <c r="E34" s="27" t="s">
        <v>47</v>
      </c>
      <c r="F34" s="86">
        <f>ROUND((SUM(BF123:BF190)),  2)</f>
        <v>0</v>
      </c>
      <c r="I34" s="96">
        <v>0.12</v>
      </c>
      <c r="J34" s="86">
        <f>ROUND(((SUM(BF123:BF190))*I34),  2)</f>
        <v>0</v>
      </c>
      <c r="L34" s="32"/>
    </row>
    <row r="35" spans="2:12" s="1" customFormat="1" ht="14.4" hidden="1" customHeight="1">
      <c r="B35" s="32"/>
      <c r="E35" s="27" t="s">
        <v>48</v>
      </c>
      <c r="F35" s="86">
        <f>ROUND((SUM(BG123:BG190)),  2)</f>
        <v>0</v>
      </c>
      <c r="I35" s="96">
        <v>0.21</v>
      </c>
      <c r="J35" s="86">
        <f>0</f>
        <v>0</v>
      </c>
      <c r="L35" s="32"/>
    </row>
    <row r="36" spans="2:12" s="1" customFormat="1" ht="14.4" hidden="1" customHeight="1">
      <c r="B36" s="32"/>
      <c r="E36" s="27" t="s">
        <v>49</v>
      </c>
      <c r="F36" s="86">
        <f>ROUND((SUM(BH123:BH190)),  2)</f>
        <v>0</v>
      </c>
      <c r="I36" s="96">
        <v>0.12</v>
      </c>
      <c r="J36" s="86">
        <f>0</f>
        <v>0</v>
      </c>
      <c r="L36" s="32"/>
    </row>
    <row r="37" spans="2:12" s="1" customFormat="1" ht="14.4" hidden="1" customHeight="1">
      <c r="B37" s="32"/>
      <c r="E37" s="27" t="s">
        <v>50</v>
      </c>
      <c r="F37" s="86">
        <f>ROUND((SUM(BI123:BI190)),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PS-02 - VDJ - strojně-technologická část</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Vodárenská společnost Táborsko s.r.o.</v>
      </c>
      <c r="I91" s="27" t="s">
        <v>32</v>
      </c>
      <c r="J91" s="30" t="str">
        <f>E21</f>
        <v>Aquaprocon s.r.o., Divize Praha</v>
      </c>
      <c r="L91" s="32"/>
    </row>
    <row r="92" spans="2:47" s="1" customFormat="1" ht="15.15" customHeight="1">
      <c r="B92" s="32"/>
      <c r="C92" s="27" t="s">
        <v>30</v>
      </c>
      <c r="F92" s="25" t="str">
        <f>IF(E18="","",E18)</f>
        <v>Vyplň údaj</v>
      </c>
      <c r="I92" s="27" t="s">
        <v>37</v>
      </c>
      <c r="J92" s="30" t="str">
        <f>E24</f>
        <v>ing. Iveta 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J123</f>
        <v>0</v>
      </c>
      <c r="L96" s="32"/>
      <c r="AU96" s="17" t="s">
        <v>273</v>
      </c>
    </row>
    <row r="97" spans="2:12" s="8" customFormat="1" ht="24.9" customHeight="1">
      <c r="B97" s="108"/>
      <c r="D97" s="109" t="s">
        <v>880</v>
      </c>
      <c r="E97" s="110"/>
      <c r="F97" s="110"/>
      <c r="G97" s="110"/>
      <c r="H97" s="110"/>
      <c r="I97" s="110"/>
      <c r="J97" s="111">
        <f>J124</f>
        <v>0</v>
      </c>
      <c r="L97" s="108"/>
    </row>
    <row r="98" spans="2:12" s="9" customFormat="1" ht="19.95" customHeight="1">
      <c r="B98" s="112"/>
      <c r="D98" s="113" t="s">
        <v>881</v>
      </c>
      <c r="E98" s="114"/>
      <c r="F98" s="114"/>
      <c r="G98" s="114"/>
      <c r="H98" s="114"/>
      <c r="I98" s="114"/>
      <c r="J98" s="115">
        <f>J125</f>
        <v>0</v>
      </c>
      <c r="L98" s="112"/>
    </row>
    <row r="99" spans="2:12" s="9" customFormat="1" ht="19.95" customHeight="1">
      <c r="B99" s="112"/>
      <c r="D99" s="113" t="s">
        <v>882</v>
      </c>
      <c r="E99" s="114"/>
      <c r="F99" s="114"/>
      <c r="G99" s="114"/>
      <c r="H99" s="114"/>
      <c r="I99" s="114"/>
      <c r="J99" s="115">
        <f>J132</f>
        <v>0</v>
      </c>
      <c r="L99" s="112"/>
    </row>
    <row r="100" spans="2:12" s="9" customFormat="1" ht="19.95" customHeight="1">
      <c r="B100" s="112"/>
      <c r="D100" s="113" t="s">
        <v>883</v>
      </c>
      <c r="E100" s="114"/>
      <c r="F100" s="114"/>
      <c r="G100" s="114"/>
      <c r="H100" s="114"/>
      <c r="I100" s="114"/>
      <c r="J100" s="115">
        <f>J149</f>
        <v>0</v>
      </c>
      <c r="L100" s="112"/>
    </row>
    <row r="101" spans="2:12" s="9" customFormat="1" ht="19.95" customHeight="1">
      <c r="B101" s="112"/>
      <c r="D101" s="113" t="s">
        <v>884</v>
      </c>
      <c r="E101" s="114"/>
      <c r="F101" s="114"/>
      <c r="G101" s="114"/>
      <c r="H101" s="114"/>
      <c r="I101" s="114"/>
      <c r="J101" s="115">
        <f>J170</f>
        <v>0</v>
      </c>
      <c r="L101" s="112"/>
    </row>
    <row r="102" spans="2:12" s="9" customFormat="1" ht="19.95" customHeight="1">
      <c r="B102" s="112"/>
      <c r="D102" s="113" t="s">
        <v>885</v>
      </c>
      <c r="E102" s="114"/>
      <c r="F102" s="114"/>
      <c r="G102" s="114"/>
      <c r="H102" s="114"/>
      <c r="I102" s="114"/>
      <c r="J102" s="115">
        <f>J176</f>
        <v>0</v>
      </c>
      <c r="L102" s="112"/>
    </row>
    <row r="103" spans="2:12" s="9" customFormat="1" ht="19.95" customHeight="1">
      <c r="B103" s="112"/>
      <c r="D103" s="113" t="s">
        <v>886</v>
      </c>
      <c r="E103" s="114"/>
      <c r="F103" s="114"/>
      <c r="G103" s="114"/>
      <c r="H103" s="114"/>
      <c r="I103" s="114"/>
      <c r="J103" s="115">
        <f>J183</f>
        <v>0</v>
      </c>
      <c r="L103" s="112"/>
    </row>
    <row r="104" spans="2:12" s="1" customFormat="1" ht="21.75" customHeight="1">
      <c r="B104" s="32"/>
      <c r="L104" s="32"/>
    </row>
    <row r="105" spans="2:12" s="1" customFormat="1" ht="6.9" customHeight="1">
      <c r="B105" s="44"/>
      <c r="C105" s="45"/>
      <c r="D105" s="45"/>
      <c r="E105" s="45"/>
      <c r="F105" s="45"/>
      <c r="G105" s="45"/>
      <c r="H105" s="45"/>
      <c r="I105" s="45"/>
      <c r="J105" s="45"/>
      <c r="K105" s="45"/>
      <c r="L105" s="32"/>
    </row>
    <row r="109" spans="2:12" s="1" customFormat="1" ht="6.9" customHeight="1">
      <c r="B109" s="46"/>
      <c r="C109" s="47"/>
      <c r="D109" s="47"/>
      <c r="E109" s="47"/>
      <c r="F109" s="47"/>
      <c r="G109" s="47"/>
      <c r="H109" s="47"/>
      <c r="I109" s="47"/>
      <c r="J109" s="47"/>
      <c r="K109" s="47"/>
      <c r="L109" s="32"/>
    </row>
    <row r="110" spans="2:12" s="1" customFormat="1" ht="24.9" customHeight="1">
      <c r="B110" s="32"/>
      <c r="C110" s="21" t="s">
        <v>284</v>
      </c>
      <c r="L110" s="32"/>
    </row>
    <row r="111" spans="2:12" s="1" customFormat="1" ht="6.9" customHeight="1">
      <c r="B111" s="32"/>
      <c r="L111" s="32"/>
    </row>
    <row r="112" spans="2:12" s="1" customFormat="1" ht="12" customHeight="1">
      <c r="B112" s="32"/>
      <c r="C112" s="27" t="s">
        <v>16</v>
      </c>
      <c r="L112" s="32"/>
    </row>
    <row r="113" spans="2:65" s="1" customFormat="1" ht="16.5" customHeight="1">
      <c r="B113" s="32"/>
      <c r="E113" s="270" t="str">
        <f>E7</f>
        <v>TÁBOR - STOKLASNÁ LHOTA, VODOVOD A KANALIZACE</v>
      </c>
      <c r="F113" s="271"/>
      <c r="G113" s="271"/>
      <c r="H113" s="271"/>
      <c r="L113" s="32"/>
    </row>
    <row r="114" spans="2:65" s="1" customFormat="1" ht="12" customHeight="1">
      <c r="B114" s="32"/>
      <c r="C114" s="27" t="s">
        <v>264</v>
      </c>
      <c r="L114" s="32"/>
    </row>
    <row r="115" spans="2:65" s="1" customFormat="1" ht="16.5" customHeight="1">
      <c r="B115" s="32"/>
      <c r="E115" s="247" t="str">
        <f>E9</f>
        <v>PS-02 - VDJ - strojně-technologická část</v>
      </c>
      <c r="F115" s="269"/>
      <c r="G115" s="269"/>
      <c r="H115" s="269"/>
      <c r="L115" s="32"/>
    </row>
    <row r="116" spans="2:65" s="1" customFormat="1" ht="6.9" customHeight="1">
      <c r="B116" s="32"/>
      <c r="L116" s="32"/>
    </row>
    <row r="117" spans="2:65" s="1" customFormat="1" ht="12" customHeight="1">
      <c r="B117" s="32"/>
      <c r="C117" s="27" t="s">
        <v>20</v>
      </c>
      <c r="F117" s="25" t="str">
        <f>F12</f>
        <v>Stoklasná Lhota</v>
      </c>
      <c r="I117" s="27" t="s">
        <v>22</v>
      </c>
      <c r="J117" s="52" t="str">
        <f>IF(J12="","",J12)</f>
        <v>28. 4. 2025</v>
      </c>
      <c r="L117" s="32"/>
    </row>
    <row r="118" spans="2:65" s="1" customFormat="1" ht="6.9" customHeight="1">
      <c r="B118" s="32"/>
      <c r="L118" s="32"/>
    </row>
    <row r="119" spans="2:65" s="1" customFormat="1" ht="25.65" customHeight="1">
      <c r="B119" s="32"/>
      <c r="C119" s="27" t="s">
        <v>24</v>
      </c>
      <c r="F119" s="25" t="str">
        <f>E15</f>
        <v>Vodárenská společnost Táborsko s.r.o.</v>
      </c>
      <c r="I119" s="27" t="s">
        <v>32</v>
      </c>
      <c r="J119" s="30" t="str">
        <f>E21</f>
        <v>Aquaprocon s.r.o., Divize Praha</v>
      </c>
      <c r="L119" s="32"/>
    </row>
    <row r="120" spans="2:65" s="1" customFormat="1" ht="15.15" customHeight="1">
      <c r="B120" s="32"/>
      <c r="C120" s="27" t="s">
        <v>30</v>
      </c>
      <c r="F120" s="25" t="str">
        <f>IF(E18="","",E18)</f>
        <v>Vyplň údaj</v>
      </c>
      <c r="I120" s="27" t="s">
        <v>37</v>
      </c>
      <c r="J120" s="30" t="str">
        <f>E24</f>
        <v>ing. Iveta Heřmanská</v>
      </c>
      <c r="L120" s="32"/>
    </row>
    <row r="121" spans="2:65" s="1" customFormat="1" ht="10.35" customHeight="1">
      <c r="B121" s="32"/>
      <c r="L121" s="32"/>
    </row>
    <row r="122" spans="2:65" s="10" customFormat="1" ht="29.25" customHeight="1">
      <c r="B122" s="116"/>
      <c r="C122" s="117" t="s">
        <v>285</v>
      </c>
      <c r="D122" s="118" t="s">
        <v>66</v>
      </c>
      <c r="E122" s="118" t="s">
        <v>62</v>
      </c>
      <c r="F122" s="118" t="s">
        <v>63</v>
      </c>
      <c r="G122" s="118" t="s">
        <v>286</v>
      </c>
      <c r="H122" s="118" t="s">
        <v>287</v>
      </c>
      <c r="I122" s="118" t="s">
        <v>288</v>
      </c>
      <c r="J122" s="118" t="s">
        <v>271</v>
      </c>
      <c r="K122" s="119" t="s">
        <v>289</v>
      </c>
      <c r="L122" s="116"/>
      <c r="M122" s="59" t="s">
        <v>1</v>
      </c>
      <c r="N122" s="60" t="s">
        <v>45</v>
      </c>
      <c r="O122" s="60" t="s">
        <v>290</v>
      </c>
      <c r="P122" s="60" t="s">
        <v>291</v>
      </c>
      <c r="Q122" s="60" t="s">
        <v>292</v>
      </c>
      <c r="R122" s="60" t="s">
        <v>293</v>
      </c>
      <c r="S122" s="60" t="s">
        <v>294</v>
      </c>
      <c r="T122" s="61" t="s">
        <v>295</v>
      </c>
    </row>
    <row r="123" spans="2:65" s="1" customFormat="1" ht="22.95" customHeight="1">
      <c r="B123" s="32"/>
      <c r="C123" s="64" t="s">
        <v>296</v>
      </c>
      <c r="J123" s="120">
        <f>BK123</f>
        <v>0</v>
      </c>
      <c r="L123" s="32"/>
      <c r="M123" s="62"/>
      <c r="N123" s="53"/>
      <c r="O123" s="53"/>
      <c r="P123" s="121">
        <f>P124</f>
        <v>0</v>
      </c>
      <c r="Q123" s="53"/>
      <c r="R123" s="121">
        <f>R124</f>
        <v>0</v>
      </c>
      <c r="S123" s="53"/>
      <c r="T123" s="122">
        <f>T124</f>
        <v>0</v>
      </c>
      <c r="AT123" s="17" t="s">
        <v>80</v>
      </c>
      <c r="AU123" s="17" t="s">
        <v>273</v>
      </c>
      <c r="BK123" s="123">
        <f>BK124</f>
        <v>0</v>
      </c>
    </row>
    <row r="124" spans="2:65" s="11" customFormat="1" ht="25.95" customHeight="1">
      <c r="B124" s="124"/>
      <c r="D124" s="125" t="s">
        <v>80</v>
      </c>
      <c r="E124" s="126" t="s">
        <v>887</v>
      </c>
      <c r="F124" s="126" t="s">
        <v>888</v>
      </c>
      <c r="I124" s="127"/>
      <c r="J124" s="128">
        <f>BK124</f>
        <v>0</v>
      </c>
      <c r="L124" s="124"/>
      <c r="M124" s="129"/>
      <c r="P124" s="130">
        <f>P125+P132+P149+P170+P176+P183</f>
        <v>0</v>
      </c>
      <c r="R124" s="130">
        <f>R125+R132+R149+R170+R176+R183</f>
        <v>0</v>
      </c>
      <c r="T124" s="131">
        <f>T125+T132+T149+T170+T176+T183</f>
        <v>0</v>
      </c>
      <c r="AR124" s="125" t="s">
        <v>298</v>
      </c>
      <c r="AT124" s="132" t="s">
        <v>80</v>
      </c>
      <c r="AU124" s="132" t="s">
        <v>81</v>
      </c>
      <c r="AY124" s="125" t="s">
        <v>299</v>
      </c>
      <c r="BK124" s="133">
        <f>BK125+BK132+BK149+BK170+BK176+BK183</f>
        <v>0</v>
      </c>
    </row>
    <row r="125" spans="2:65" s="11" customFormat="1" ht="22.95" customHeight="1">
      <c r="B125" s="124"/>
      <c r="D125" s="125" t="s">
        <v>80</v>
      </c>
      <c r="E125" s="134" t="s">
        <v>889</v>
      </c>
      <c r="F125" s="134" t="s">
        <v>890</v>
      </c>
      <c r="I125" s="127"/>
      <c r="J125" s="135">
        <f>BK125</f>
        <v>0</v>
      </c>
      <c r="L125" s="124"/>
      <c r="M125" s="129"/>
      <c r="P125" s="130">
        <f>SUM(P126:P131)</f>
        <v>0</v>
      </c>
      <c r="R125" s="130">
        <f>SUM(R126:R131)</f>
        <v>0</v>
      </c>
      <c r="T125" s="131">
        <f>SUM(T126:T131)</f>
        <v>0</v>
      </c>
      <c r="AR125" s="125" t="s">
        <v>298</v>
      </c>
      <c r="AT125" s="132" t="s">
        <v>80</v>
      </c>
      <c r="AU125" s="132" t="s">
        <v>88</v>
      </c>
      <c r="AY125" s="125" t="s">
        <v>299</v>
      </c>
      <c r="BK125" s="133">
        <f>SUM(BK126:BK131)</f>
        <v>0</v>
      </c>
    </row>
    <row r="126" spans="2:65" s="1" customFormat="1" ht="21.75" customHeight="1">
      <c r="B126" s="32"/>
      <c r="C126" s="158" t="s">
        <v>88</v>
      </c>
      <c r="D126" s="158" t="s">
        <v>340</v>
      </c>
      <c r="E126" s="159" t="s">
        <v>891</v>
      </c>
      <c r="F126" s="160" t="s">
        <v>892</v>
      </c>
      <c r="G126" s="161" t="s">
        <v>647</v>
      </c>
      <c r="H126" s="162">
        <v>11</v>
      </c>
      <c r="I126" s="163"/>
      <c r="J126" s="164">
        <f t="shared" ref="J126:J131" si="0">ROUND(I126*H126,2)</f>
        <v>0</v>
      </c>
      <c r="K126" s="160" t="s">
        <v>1</v>
      </c>
      <c r="L126" s="165"/>
      <c r="M126" s="166" t="s">
        <v>1</v>
      </c>
      <c r="N126" s="167" t="s">
        <v>46</v>
      </c>
      <c r="P126" s="145">
        <f t="shared" ref="P126:P131" si="1">O126*H126</f>
        <v>0</v>
      </c>
      <c r="Q126" s="145">
        <v>0</v>
      </c>
      <c r="R126" s="145">
        <f t="shared" ref="R126:R131" si="2">Q126*H126</f>
        <v>0</v>
      </c>
      <c r="S126" s="145">
        <v>0</v>
      </c>
      <c r="T126" s="146">
        <f t="shared" ref="T126:T131" si="3">S126*H126</f>
        <v>0</v>
      </c>
      <c r="AR126" s="147" t="s">
        <v>893</v>
      </c>
      <c r="AT126" s="147" t="s">
        <v>340</v>
      </c>
      <c r="AU126" s="147" t="s">
        <v>90</v>
      </c>
      <c r="AY126" s="17" t="s">
        <v>299</v>
      </c>
      <c r="BE126" s="148">
        <f t="shared" ref="BE126:BE131" si="4">IF(N126="základní",J126,0)</f>
        <v>0</v>
      </c>
      <c r="BF126" s="148">
        <f t="shared" ref="BF126:BF131" si="5">IF(N126="snížená",J126,0)</f>
        <v>0</v>
      </c>
      <c r="BG126" s="148">
        <f t="shared" ref="BG126:BG131" si="6">IF(N126="zákl. přenesená",J126,0)</f>
        <v>0</v>
      </c>
      <c r="BH126" s="148">
        <f t="shared" ref="BH126:BH131" si="7">IF(N126="sníž. přenesená",J126,0)</f>
        <v>0</v>
      </c>
      <c r="BI126" s="148">
        <f t="shared" ref="BI126:BI131" si="8">IF(N126="nulová",J126,0)</f>
        <v>0</v>
      </c>
      <c r="BJ126" s="17" t="s">
        <v>88</v>
      </c>
      <c r="BK126" s="148">
        <f t="shared" ref="BK126:BK131" si="9">ROUND(I126*H126,2)</f>
        <v>0</v>
      </c>
      <c r="BL126" s="17" t="s">
        <v>306</v>
      </c>
      <c r="BM126" s="147" t="s">
        <v>894</v>
      </c>
    </row>
    <row r="127" spans="2:65" s="1" customFormat="1" ht="21.75" customHeight="1">
      <c r="B127" s="32"/>
      <c r="C127" s="158" t="s">
        <v>90</v>
      </c>
      <c r="D127" s="158" t="s">
        <v>340</v>
      </c>
      <c r="E127" s="159" t="s">
        <v>895</v>
      </c>
      <c r="F127" s="160" t="s">
        <v>896</v>
      </c>
      <c r="G127" s="161" t="s">
        <v>647</v>
      </c>
      <c r="H127" s="162">
        <v>7</v>
      </c>
      <c r="I127" s="163"/>
      <c r="J127" s="164">
        <f t="shared" si="0"/>
        <v>0</v>
      </c>
      <c r="K127" s="160" t="s">
        <v>1</v>
      </c>
      <c r="L127" s="165"/>
      <c r="M127" s="166" t="s">
        <v>1</v>
      </c>
      <c r="N127" s="167" t="s">
        <v>46</v>
      </c>
      <c r="P127" s="145">
        <f t="shared" si="1"/>
        <v>0</v>
      </c>
      <c r="Q127" s="145">
        <v>0</v>
      </c>
      <c r="R127" s="145">
        <f t="shared" si="2"/>
        <v>0</v>
      </c>
      <c r="S127" s="145">
        <v>0</v>
      </c>
      <c r="T127" s="146">
        <f t="shared" si="3"/>
        <v>0</v>
      </c>
      <c r="AR127" s="147" t="s">
        <v>893</v>
      </c>
      <c r="AT127" s="147" t="s">
        <v>340</v>
      </c>
      <c r="AU127" s="147" t="s">
        <v>90</v>
      </c>
      <c r="AY127" s="17" t="s">
        <v>299</v>
      </c>
      <c r="BE127" s="148">
        <f t="shared" si="4"/>
        <v>0</v>
      </c>
      <c r="BF127" s="148">
        <f t="shared" si="5"/>
        <v>0</v>
      </c>
      <c r="BG127" s="148">
        <f t="shared" si="6"/>
        <v>0</v>
      </c>
      <c r="BH127" s="148">
        <f t="shared" si="7"/>
        <v>0</v>
      </c>
      <c r="BI127" s="148">
        <f t="shared" si="8"/>
        <v>0</v>
      </c>
      <c r="BJ127" s="17" t="s">
        <v>88</v>
      </c>
      <c r="BK127" s="148">
        <f t="shared" si="9"/>
        <v>0</v>
      </c>
      <c r="BL127" s="17" t="s">
        <v>306</v>
      </c>
      <c r="BM127" s="147" t="s">
        <v>897</v>
      </c>
    </row>
    <row r="128" spans="2:65" s="1" customFormat="1" ht="21.75" customHeight="1">
      <c r="B128" s="32"/>
      <c r="C128" s="158" t="s">
        <v>298</v>
      </c>
      <c r="D128" s="158" t="s">
        <v>340</v>
      </c>
      <c r="E128" s="159" t="s">
        <v>898</v>
      </c>
      <c r="F128" s="160" t="s">
        <v>899</v>
      </c>
      <c r="G128" s="161" t="s">
        <v>647</v>
      </c>
      <c r="H128" s="162">
        <v>25</v>
      </c>
      <c r="I128" s="163"/>
      <c r="J128" s="164">
        <f t="shared" si="0"/>
        <v>0</v>
      </c>
      <c r="K128" s="160" t="s">
        <v>1</v>
      </c>
      <c r="L128" s="165"/>
      <c r="M128" s="166" t="s">
        <v>1</v>
      </c>
      <c r="N128" s="167" t="s">
        <v>46</v>
      </c>
      <c r="P128" s="145">
        <f t="shared" si="1"/>
        <v>0</v>
      </c>
      <c r="Q128" s="145">
        <v>0</v>
      </c>
      <c r="R128" s="145">
        <f t="shared" si="2"/>
        <v>0</v>
      </c>
      <c r="S128" s="145">
        <v>0</v>
      </c>
      <c r="T128" s="146">
        <f t="shared" si="3"/>
        <v>0</v>
      </c>
      <c r="AR128" s="147" t="s">
        <v>893</v>
      </c>
      <c r="AT128" s="147" t="s">
        <v>340</v>
      </c>
      <c r="AU128" s="147" t="s">
        <v>90</v>
      </c>
      <c r="AY128" s="17" t="s">
        <v>299</v>
      </c>
      <c r="BE128" s="148">
        <f t="shared" si="4"/>
        <v>0</v>
      </c>
      <c r="BF128" s="148">
        <f t="shared" si="5"/>
        <v>0</v>
      </c>
      <c r="BG128" s="148">
        <f t="shared" si="6"/>
        <v>0</v>
      </c>
      <c r="BH128" s="148">
        <f t="shared" si="7"/>
        <v>0</v>
      </c>
      <c r="BI128" s="148">
        <f t="shared" si="8"/>
        <v>0</v>
      </c>
      <c r="BJ128" s="17" t="s">
        <v>88</v>
      </c>
      <c r="BK128" s="148">
        <f t="shared" si="9"/>
        <v>0</v>
      </c>
      <c r="BL128" s="17" t="s">
        <v>306</v>
      </c>
      <c r="BM128" s="147" t="s">
        <v>900</v>
      </c>
    </row>
    <row r="129" spans="2:65" s="1" customFormat="1" ht="21.75" customHeight="1">
      <c r="B129" s="32"/>
      <c r="C129" s="158" t="s">
        <v>318</v>
      </c>
      <c r="D129" s="158" t="s">
        <v>340</v>
      </c>
      <c r="E129" s="159" t="s">
        <v>901</v>
      </c>
      <c r="F129" s="160" t="s">
        <v>902</v>
      </c>
      <c r="G129" s="161" t="s">
        <v>647</v>
      </c>
      <c r="H129" s="162">
        <v>1</v>
      </c>
      <c r="I129" s="163"/>
      <c r="J129" s="164">
        <f t="shared" si="0"/>
        <v>0</v>
      </c>
      <c r="K129" s="160" t="s">
        <v>1</v>
      </c>
      <c r="L129" s="165"/>
      <c r="M129" s="166" t="s">
        <v>1</v>
      </c>
      <c r="N129" s="167" t="s">
        <v>46</v>
      </c>
      <c r="P129" s="145">
        <f t="shared" si="1"/>
        <v>0</v>
      </c>
      <c r="Q129" s="145">
        <v>0</v>
      </c>
      <c r="R129" s="145">
        <f t="shared" si="2"/>
        <v>0</v>
      </c>
      <c r="S129" s="145">
        <v>0</v>
      </c>
      <c r="T129" s="146">
        <f t="shared" si="3"/>
        <v>0</v>
      </c>
      <c r="AR129" s="147" t="s">
        <v>893</v>
      </c>
      <c r="AT129" s="147" t="s">
        <v>340</v>
      </c>
      <c r="AU129" s="147" t="s">
        <v>90</v>
      </c>
      <c r="AY129" s="17" t="s">
        <v>299</v>
      </c>
      <c r="BE129" s="148">
        <f t="shared" si="4"/>
        <v>0</v>
      </c>
      <c r="BF129" s="148">
        <f t="shared" si="5"/>
        <v>0</v>
      </c>
      <c r="BG129" s="148">
        <f t="shared" si="6"/>
        <v>0</v>
      </c>
      <c r="BH129" s="148">
        <f t="shared" si="7"/>
        <v>0</v>
      </c>
      <c r="BI129" s="148">
        <f t="shared" si="8"/>
        <v>0</v>
      </c>
      <c r="BJ129" s="17" t="s">
        <v>88</v>
      </c>
      <c r="BK129" s="148">
        <f t="shared" si="9"/>
        <v>0</v>
      </c>
      <c r="BL129" s="17" t="s">
        <v>306</v>
      </c>
      <c r="BM129" s="147" t="s">
        <v>903</v>
      </c>
    </row>
    <row r="130" spans="2:65" s="1" customFormat="1" ht="24.15" customHeight="1">
      <c r="B130" s="32"/>
      <c r="C130" s="158" t="s">
        <v>323</v>
      </c>
      <c r="D130" s="158" t="s">
        <v>340</v>
      </c>
      <c r="E130" s="159" t="s">
        <v>904</v>
      </c>
      <c r="F130" s="160" t="s">
        <v>905</v>
      </c>
      <c r="G130" s="161" t="s">
        <v>647</v>
      </c>
      <c r="H130" s="162">
        <v>1</v>
      </c>
      <c r="I130" s="163"/>
      <c r="J130" s="164">
        <f t="shared" si="0"/>
        <v>0</v>
      </c>
      <c r="K130" s="160" t="s">
        <v>1</v>
      </c>
      <c r="L130" s="165"/>
      <c r="M130" s="166" t="s">
        <v>1</v>
      </c>
      <c r="N130" s="167" t="s">
        <v>46</v>
      </c>
      <c r="P130" s="145">
        <f t="shared" si="1"/>
        <v>0</v>
      </c>
      <c r="Q130" s="145">
        <v>0</v>
      </c>
      <c r="R130" s="145">
        <f t="shared" si="2"/>
        <v>0</v>
      </c>
      <c r="S130" s="145">
        <v>0</v>
      </c>
      <c r="T130" s="146">
        <f t="shared" si="3"/>
        <v>0</v>
      </c>
      <c r="AR130" s="147" t="s">
        <v>893</v>
      </c>
      <c r="AT130" s="147" t="s">
        <v>340</v>
      </c>
      <c r="AU130" s="147" t="s">
        <v>90</v>
      </c>
      <c r="AY130" s="17" t="s">
        <v>299</v>
      </c>
      <c r="BE130" s="148">
        <f t="shared" si="4"/>
        <v>0</v>
      </c>
      <c r="BF130" s="148">
        <f t="shared" si="5"/>
        <v>0</v>
      </c>
      <c r="BG130" s="148">
        <f t="shared" si="6"/>
        <v>0</v>
      </c>
      <c r="BH130" s="148">
        <f t="shared" si="7"/>
        <v>0</v>
      </c>
      <c r="BI130" s="148">
        <f t="shared" si="8"/>
        <v>0</v>
      </c>
      <c r="BJ130" s="17" t="s">
        <v>88</v>
      </c>
      <c r="BK130" s="148">
        <f t="shared" si="9"/>
        <v>0</v>
      </c>
      <c r="BL130" s="17" t="s">
        <v>306</v>
      </c>
      <c r="BM130" s="147" t="s">
        <v>906</v>
      </c>
    </row>
    <row r="131" spans="2:65" s="1" customFormat="1" ht="24.15" customHeight="1">
      <c r="B131" s="32"/>
      <c r="C131" s="158" t="s">
        <v>328</v>
      </c>
      <c r="D131" s="158" t="s">
        <v>340</v>
      </c>
      <c r="E131" s="159" t="s">
        <v>907</v>
      </c>
      <c r="F131" s="160" t="s">
        <v>908</v>
      </c>
      <c r="G131" s="161" t="s">
        <v>647</v>
      </c>
      <c r="H131" s="162">
        <v>20</v>
      </c>
      <c r="I131" s="163"/>
      <c r="J131" s="164">
        <f t="shared" si="0"/>
        <v>0</v>
      </c>
      <c r="K131" s="160" t="s">
        <v>1</v>
      </c>
      <c r="L131" s="165"/>
      <c r="M131" s="166" t="s">
        <v>1</v>
      </c>
      <c r="N131" s="167" t="s">
        <v>46</v>
      </c>
      <c r="P131" s="145">
        <f t="shared" si="1"/>
        <v>0</v>
      </c>
      <c r="Q131" s="145">
        <v>0</v>
      </c>
      <c r="R131" s="145">
        <f t="shared" si="2"/>
        <v>0</v>
      </c>
      <c r="S131" s="145">
        <v>0</v>
      </c>
      <c r="T131" s="146">
        <f t="shared" si="3"/>
        <v>0</v>
      </c>
      <c r="AR131" s="147" t="s">
        <v>893</v>
      </c>
      <c r="AT131" s="147" t="s">
        <v>340</v>
      </c>
      <c r="AU131" s="147" t="s">
        <v>90</v>
      </c>
      <c r="AY131" s="17" t="s">
        <v>299</v>
      </c>
      <c r="BE131" s="148">
        <f t="shared" si="4"/>
        <v>0</v>
      </c>
      <c r="BF131" s="148">
        <f t="shared" si="5"/>
        <v>0</v>
      </c>
      <c r="BG131" s="148">
        <f t="shared" si="6"/>
        <v>0</v>
      </c>
      <c r="BH131" s="148">
        <f t="shared" si="7"/>
        <v>0</v>
      </c>
      <c r="BI131" s="148">
        <f t="shared" si="8"/>
        <v>0</v>
      </c>
      <c r="BJ131" s="17" t="s">
        <v>88</v>
      </c>
      <c r="BK131" s="148">
        <f t="shared" si="9"/>
        <v>0</v>
      </c>
      <c r="BL131" s="17" t="s">
        <v>306</v>
      </c>
      <c r="BM131" s="147" t="s">
        <v>909</v>
      </c>
    </row>
    <row r="132" spans="2:65" s="11" customFormat="1" ht="22.95" customHeight="1">
      <c r="B132" s="124"/>
      <c r="D132" s="125" t="s">
        <v>80</v>
      </c>
      <c r="E132" s="134" t="s">
        <v>910</v>
      </c>
      <c r="F132" s="134" t="s">
        <v>911</v>
      </c>
      <c r="I132" s="127"/>
      <c r="J132" s="135">
        <f>BK132</f>
        <v>0</v>
      </c>
      <c r="L132" s="124"/>
      <c r="M132" s="129"/>
      <c r="P132" s="130">
        <f>SUM(P133:P148)</f>
        <v>0</v>
      </c>
      <c r="R132" s="130">
        <f>SUM(R133:R148)</f>
        <v>0</v>
      </c>
      <c r="T132" s="131">
        <f>SUM(T133:T148)</f>
        <v>0</v>
      </c>
      <c r="AR132" s="125" t="s">
        <v>298</v>
      </c>
      <c r="AT132" s="132" t="s">
        <v>80</v>
      </c>
      <c r="AU132" s="132" t="s">
        <v>88</v>
      </c>
      <c r="AY132" s="125" t="s">
        <v>299</v>
      </c>
      <c r="BK132" s="133">
        <f>SUM(BK133:BK148)</f>
        <v>0</v>
      </c>
    </row>
    <row r="133" spans="2:65" s="1" customFormat="1" ht="16.5" customHeight="1">
      <c r="B133" s="32"/>
      <c r="C133" s="158" t="s">
        <v>333</v>
      </c>
      <c r="D133" s="158" t="s">
        <v>340</v>
      </c>
      <c r="E133" s="159" t="s">
        <v>912</v>
      </c>
      <c r="F133" s="160" t="s">
        <v>913</v>
      </c>
      <c r="G133" s="161" t="s">
        <v>598</v>
      </c>
      <c r="H133" s="162">
        <v>6</v>
      </c>
      <c r="I133" s="163"/>
      <c r="J133" s="164">
        <f t="shared" ref="J133:J148" si="10">ROUND(I133*H133,2)</f>
        <v>0</v>
      </c>
      <c r="K133" s="160" t="s">
        <v>1</v>
      </c>
      <c r="L133" s="165"/>
      <c r="M133" s="166" t="s">
        <v>1</v>
      </c>
      <c r="N133" s="167" t="s">
        <v>46</v>
      </c>
      <c r="P133" s="145">
        <f t="shared" ref="P133:P148" si="11">O133*H133</f>
        <v>0</v>
      </c>
      <c r="Q133" s="145">
        <v>0</v>
      </c>
      <c r="R133" s="145">
        <f t="shared" ref="R133:R148" si="12">Q133*H133</f>
        <v>0</v>
      </c>
      <c r="S133" s="145">
        <v>0</v>
      </c>
      <c r="T133" s="146">
        <f t="shared" ref="T133:T148" si="13">S133*H133</f>
        <v>0</v>
      </c>
      <c r="AR133" s="147" t="s">
        <v>893</v>
      </c>
      <c r="AT133" s="147" t="s">
        <v>340</v>
      </c>
      <c r="AU133" s="147" t="s">
        <v>90</v>
      </c>
      <c r="AY133" s="17" t="s">
        <v>299</v>
      </c>
      <c r="BE133" s="148">
        <f t="shared" ref="BE133:BE148" si="14">IF(N133="základní",J133,0)</f>
        <v>0</v>
      </c>
      <c r="BF133" s="148">
        <f t="shared" ref="BF133:BF148" si="15">IF(N133="snížená",J133,0)</f>
        <v>0</v>
      </c>
      <c r="BG133" s="148">
        <f t="shared" ref="BG133:BG148" si="16">IF(N133="zákl. přenesená",J133,0)</f>
        <v>0</v>
      </c>
      <c r="BH133" s="148">
        <f t="shared" ref="BH133:BH148" si="17">IF(N133="sníž. přenesená",J133,0)</f>
        <v>0</v>
      </c>
      <c r="BI133" s="148">
        <f t="shared" ref="BI133:BI148" si="18">IF(N133="nulová",J133,0)</f>
        <v>0</v>
      </c>
      <c r="BJ133" s="17" t="s">
        <v>88</v>
      </c>
      <c r="BK133" s="148">
        <f t="shared" ref="BK133:BK148" si="19">ROUND(I133*H133,2)</f>
        <v>0</v>
      </c>
      <c r="BL133" s="17" t="s">
        <v>306</v>
      </c>
      <c r="BM133" s="147" t="s">
        <v>914</v>
      </c>
    </row>
    <row r="134" spans="2:65" s="1" customFormat="1" ht="16.5" customHeight="1">
      <c r="B134" s="32"/>
      <c r="C134" s="158" t="s">
        <v>337</v>
      </c>
      <c r="D134" s="158" t="s">
        <v>340</v>
      </c>
      <c r="E134" s="159" t="s">
        <v>915</v>
      </c>
      <c r="F134" s="160" t="s">
        <v>916</v>
      </c>
      <c r="G134" s="161" t="s">
        <v>598</v>
      </c>
      <c r="H134" s="162">
        <v>3</v>
      </c>
      <c r="I134" s="163"/>
      <c r="J134" s="164">
        <f t="shared" si="10"/>
        <v>0</v>
      </c>
      <c r="K134" s="160" t="s">
        <v>1</v>
      </c>
      <c r="L134" s="165"/>
      <c r="M134" s="166" t="s">
        <v>1</v>
      </c>
      <c r="N134" s="167" t="s">
        <v>46</v>
      </c>
      <c r="P134" s="145">
        <f t="shared" si="11"/>
        <v>0</v>
      </c>
      <c r="Q134" s="145">
        <v>0</v>
      </c>
      <c r="R134" s="145">
        <f t="shared" si="12"/>
        <v>0</v>
      </c>
      <c r="S134" s="145">
        <v>0</v>
      </c>
      <c r="T134" s="146">
        <f t="shared" si="13"/>
        <v>0</v>
      </c>
      <c r="AR134" s="147" t="s">
        <v>893</v>
      </c>
      <c r="AT134" s="147" t="s">
        <v>340</v>
      </c>
      <c r="AU134" s="147" t="s">
        <v>90</v>
      </c>
      <c r="AY134" s="17" t="s">
        <v>299</v>
      </c>
      <c r="BE134" s="148">
        <f t="shared" si="14"/>
        <v>0</v>
      </c>
      <c r="BF134" s="148">
        <f t="shared" si="15"/>
        <v>0</v>
      </c>
      <c r="BG134" s="148">
        <f t="shared" si="16"/>
        <v>0</v>
      </c>
      <c r="BH134" s="148">
        <f t="shared" si="17"/>
        <v>0</v>
      </c>
      <c r="BI134" s="148">
        <f t="shared" si="18"/>
        <v>0</v>
      </c>
      <c r="BJ134" s="17" t="s">
        <v>88</v>
      </c>
      <c r="BK134" s="148">
        <f t="shared" si="19"/>
        <v>0</v>
      </c>
      <c r="BL134" s="17" t="s">
        <v>306</v>
      </c>
      <c r="BM134" s="147" t="s">
        <v>917</v>
      </c>
    </row>
    <row r="135" spans="2:65" s="1" customFormat="1" ht="16.5" customHeight="1">
      <c r="B135" s="32"/>
      <c r="C135" s="158" t="s">
        <v>342</v>
      </c>
      <c r="D135" s="158" t="s">
        <v>340</v>
      </c>
      <c r="E135" s="159" t="s">
        <v>918</v>
      </c>
      <c r="F135" s="160" t="s">
        <v>919</v>
      </c>
      <c r="G135" s="161" t="s">
        <v>598</v>
      </c>
      <c r="H135" s="162">
        <v>3</v>
      </c>
      <c r="I135" s="163"/>
      <c r="J135" s="164">
        <f t="shared" si="10"/>
        <v>0</v>
      </c>
      <c r="K135" s="160" t="s">
        <v>1</v>
      </c>
      <c r="L135" s="165"/>
      <c r="M135" s="166" t="s">
        <v>1</v>
      </c>
      <c r="N135" s="167" t="s">
        <v>46</v>
      </c>
      <c r="P135" s="145">
        <f t="shared" si="11"/>
        <v>0</v>
      </c>
      <c r="Q135" s="145">
        <v>0</v>
      </c>
      <c r="R135" s="145">
        <f t="shared" si="12"/>
        <v>0</v>
      </c>
      <c r="S135" s="145">
        <v>0</v>
      </c>
      <c r="T135" s="146">
        <f t="shared" si="13"/>
        <v>0</v>
      </c>
      <c r="AR135" s="147" t="s">
        <v>893</v>
      </c>
      <c r="AT135" s="147" t="s">
        <v>340</v>
      </c>
      <c r="AU135" s="147" t="s">
        <v>90</v>
      </c>
      <c r="AY135" s="17" t="s">
        <v>299</v>
      </c>
      <c r="BE135" s="148">
        <f t="shared" si="14"/>
        <v>0</v>
      </c>
      <c r="BF135" s="148">
        <f t="shared" si="15"/>
        <v>0</v>
      </c>
      <c r="BG135" s="148">
        <f t="shared" si="16"/>
        <v>0</v>
      </c>
      <c r="BH135" s="148">
        <f t="shared" si="17"/>
        <v>0</v>
      </c>
      <c r="BI135" s="148">
        <f t="shared" si="18"/>
        <v>0</v>
      </c>
      <c r="BJ135" s="17" t="s">
        <v>88</v>
      </c>
      <c r="BK135" s="148">
        <f t="shared" si="19"/>
        <v>0</v>
      </c>
      <c r="BL135" s="17" t="s">
        <v>306</v>
      </c>
      <c r="BM135" s="147" t="s">
        <v>920</v>
      </c>
    </row>
    <row r="136" spans="2:65" s="1" customFormat="1" ht="16.5" customHeight="1">
      <c r="B136" s="32"/>
      <c r="C136" s="158" t="s">
        <v>347</v>
      </c>
      <c r="D136" s="158" t="s">
        <v>340</v>
      </c>
      <c r="E136" s="159" t="s">
        <v>921</v>
      </c>
      <c r="F136" s="160" t="s">
        <v>922</v>
      </c>
      <c r="G136" s="161" t="s">
        <v>598</v>
      </c>
      <c r="H136" s="162">
        <v>2</v>
      </c>
      <c r="I136" s="163"/>
      <c r="J136" s="164">
        <f t="shared" si="10"/>
        <v>0</v>
      </c>
      <c r="K136" s="160" t="s">
        <v>1</v>
      </c>
      <c r="L136" s="165"/>
      <c r="M136" s="166" t="s">
        <v>1</v>
      </c>
      <c r="N136" s="167" t="s">
        <v>46</v>
      </c>
      <c r="P136" s="145">
        <f t="shared" si="11"/>
        <v>0</v>
      </c>
      <c r="Q136" s="145">
        <v>0</v>
      </c>
      <c r="R136" s="145">
        <f t="shared" si="12"/>
        <v>0</v>
      </c>
      <c r="S136" s="145">
        <v>0</v>
      </c>
      <c r="T136" s="146">
        <f t="shared" si="13"/>
        <v>0</v>
      </c>
      <c r="AR136" s="147" t="s">
        <v>893</v>
      </c>
      <c r="AT136" s="147" t="s">
        <v>340</v>
      </c>
      <c r="AU136" s="147" t="s">
        <v>90</v>
      </c>
      <c r="AY136" s="17" t="s">
        <v>299</v>
      </c>
      <c r="BE136" s="148">
        <f t="shared" si="14"/>
        <v>0</v>
      </c>
      <c r="BF136" s="148">
        <f t="shared" si="15"/>
        <v>0</v>
      </c>
      <c r="BG136" s="148">
        <f t="shared" si="16"/>
        <v>0</v>
      </c>
      <c r="BH136" s="148">
        <f t="shared" si="17"/>
        <v>0</v>
      </c>
      <c r="BI136" s="148">
        <f t="shared" si="18"/>
        <v>0</v>
      </c>
      <c r="BJ136" s="17" t="s">
        <v>88</v>
      </c>
      <c r="BK136" s="148">
        <f t="shared" si="19"/>
        <v>0</v>
      </c>
      <c r="BL136" s="17" t="s">
        <v>306</v>
      </c>
      <c r="BM136" s="147" t="s">
        <v>923</v>
      </c>
    </row>
    <row r="137" spans="2:65" s="1" customFormat="1" ht="16.5" customHeight="1">
      <c r="B137" s="32"/>
      <c r="C137" s="158" t="s">
        <v>351</v>
      </c>
      <c r="D137" s="158" t="s">
        <v>340</v>
      </c>
      <c r="E137" s="159" t="s">
        <v>924</v>
      </c>
      <c r="F137" s="160" t="s">
        <v>925</v>
      </c>
      <c r="G137" s="161" t="s">
        <v>598</v>
      </c>
      <c r="H137" s="162">
        <v>8</v>
      </c>
      <c r="I137" s="163"/>
      <c r="J137" s="164">
        <f t="shared" si="10"/>
        <v>0</v>
      </c>
      <c r="K137" s="160" t="s">
        <v>1</v>
      </c>
      <c r="L137" s="165"/>
      <c r="M137" s="166" t="s">
        <v>1</v>
      </c>
      <c r="N137" s="167" t="s">
        <v>46</v>
      </c>
      <c r="P137" s="145">
        <f t="shared" si="11"/>
        <v>0</v>
      </c>
      <c r="Q137" s="145">
        <v>0</v>
      </c>
      <c r="R137" s="145">
        <f t="shared" si="12"/>
        <v>0</v>
      </c>
      <c r="S137" s="145">
        <v>0</v>
      </c>
      <c r="T137" s="146">
        <f t="shared" si="13"/>
        <v>0</v>
      </c>
      <c r="AR137" s="147" t="s">
        <v>893</v>
      </c>
      <c r="AT137" s="147" t="s">
        <v>340</v>
      </c>
      <c r="AU137" s="147" t="s">
        <v>90</v>
      </c>
      <c r="AY137" s="17" t="s">
        <v>299</v>
      </c>
      <c r="BE137" s="148">
        <f t="shared" si="14"/>
        <v>0</v>
      </c>
      <c r="BF137" s="148">
        <f t="shared" si="15"/>
        <v>0</v>
      </c>
      <c r="BG137" s="148">
        <f t="shared" si="16"/>
        <v>0</v>
      </c>
      <c r="BH137" s="148">
        <f t="shared" si="17"/>
        <v>0</v>
      </c>
      <c r="BI137" s="148">
        <f t="shared" si="18"/>
        <v>0</v>
      </c>
      <c r="BJ137" s="17" t="s">
        <v>88</v>
      </c>
      <c r="BK137" s="148">
        <f t="shared" si="19"/>
        <v>0</v>
      </c>
      <c r="BL137" s="17" t="s">
        <v>306</v>
      </c>
      <c r="BM137" s="147" t="s">
        <v>926</v>
      </c>
    </row>
    <row r="138" spans="2:65" s="1" customFormat="1" ht="16.5" customHeight="1">
      <c r="B138" s="32"/>
      <c r="C138" s="158" t="s">
        <v>8</v>
      </c>
      <c r="D138" s="158" t="s">
        <v>340</v>
      </c>
      <c r="E138" s="159" t="s">
        <v>927</v>
      </c>
      <c r="F138" s="160" t="s">
        <v>928</v>
      </c>
      <c r="G138" s="161" t="s">
        <v>598</v>
      </c>
      <c r="H138" s="162">
        <v>2</v>
      </c>
      <c r="I138" s="163"/>
      <c r="J138" s="164">
        <f t="shared" si="10"/>
        <v>0</v>
      </c>
      <c r="K138" s="160" t="s">
        <v>1</v>
      </c>
      <c r="L138" s="165"/>
      <c r="M138" s="166" t="s">
        <v>1</v>
      </c>
      <c r="N138" s="167" t="s">
        <v>46</v>
      </c>
      <c r="P138" s="145">
        <f t="shared" si="11"/>
        <v>0</v>
      </c>
      <c r="Q138" s="145">
        <v>0</v>
      </c>
      <c r="R138" s="145">
        <f t="shared" si="12"/>
        <v>0</v>
      </c>
      <c r="S138" s="145">
        <v>0</v>
      </c>
      <c r="T138" s="146">
        <f t="shared" si="13"/>
        <v>0</v>
      </c>
      <c r="AR138" s="147" t="s">
        <v>893</v>
      </c>
      <c r="AT138" s="147" t="s">
        <v>340</v>
      </c>
      <c r="AU138" s="147" t="s">
        <v>90</v>
      </c>
      <c r="AY138" s="17" t="s">
        <v>299</v>
      </c>
      <c r="BE138" s="148">
        <f t="shared" si="14"/>
        <v>0</v>
      </c>
      <c r="BF138" s="148">
        <f t="shared" si="15"/>
        <v>0</v>
      </c>
      <c r="BG138" s="148">
        <f t="shared" si="16"/>
        <v>0</v>
      </c>
      <c r="BH138" s="148">
        <f t="shared" si="17"/>
        <v>0</v>
      </c>
      <c r="BI138" s="148">
        <f t="shared" si="18"/>
        <v>0</v>
      </c>
      <c r="BJ138" s="17" t="s">
        <v>88</v>
      </c>
      <c r="BK138" s="148">
        <f t="shared" si="19"/>
        <v>0</v>
      </c>
      <c r="BL138" s="17" t="s">
        <v>306</v>
      </c>
      <c r="BM138" s="147" t="s">
        <v>929</v>
      </c>
    </row>
    <row r="139" spans="2:65" s="1" customFormat="1" ht="16.5" customHeight="1">
      <c r="B139" s="32"/>
      <c r="C139" s="158" t="s">
        <v>362</v>
      </c>
      <c r="D139" s="158" t="s">
        <v>340</v>
      </c>
      <c r="E139" s="159" t="s">
        <v>930</v>
      </c>
      <c r="F139" s="160" t="s">
        <v>931</v>
      </c>
      <c r="G139" s="161" t="s">
        <v>598</v>
      </c>
      <c r="H139" s="162">
        <v>2</v>
      </c>
      <c r="I139" s="163"/>
      <c r="J139" s="164">
        <f t="shared" si="10"/>
        <v>0</v>
      </c>
      <c r="K139" s="160" t="s">
        <v>1</v>
      </c>
      <c r="L139" s="165"/>
      <c r="M139" s="166" t="s">
        <v>1</v>
      </c>
      <c r="N139" s="167" t="s">
        <v>46</v>
      </c>
      <c r="P139" s="145">
        <f t="shared" si="11"/>
        <v>0</v>
      </c>
      <c r="Q139" s="145">
        <v>0</v>
      </c>
      <c r="R139" s="145">
        <f t="shared" si="12"/>
        <v>0</v>
      </c>
      <c r="S139" s="145">
        <v>0</v>
      </c>
      <c r="T139" s="146">
        <f t="shared" si="13"/>
        <v>0</v>
      </c>
      <c r="AR139" s="147" t="s">
        <v>893</v>
      </c>
      <c r="AT139" s="147" t="s">
        <v>340</v>
      </c>
      <c r="AU139" s="147" t="s">
        <v>90</v>
      </c>
      <c r="AY139" s="17" t="s">
        <v>299</v>
      </c>
      <c r="BE139" s="148">
        <f t="shared" si="14"/>
        <v>0</v>
      </c>
      <c r="BF139" s="148">
        <f t="shared" si="15"/>
        <v>0</v>
      </c>
      <c r="BG139" s="148">
        <f t="shared" si="16"/>
        <v>0</v>
      </c>
      <c r="BH139" s="148">
        <f t="shared" si="17"/>
        <v>0</v>
      </c>
      <c r="BI139" s="148">
        <f t="shared" si="18"/>
        <v>0</v>
      </c>
      <c r="BJ139" s="17" t="s">
        <v>88</v>
      </c>
      <c r="BK139" s="148">
        <f t="shared" si="19"/>
        <v>0</v>
      </c>
      <c r="BL139" s="17" t="s">
        <v>306</v>
      </c>
      <c r="BM139" s="147" t="s">
        <v>932</v>
      </c>
    </row>
    <row r="140" spans="2:65" s="1" customFormat="1" ht="16.5" customHeight="1">
      <c r="B140" s="32"/>
      <c r="C140" s="158" t="s">
        <v>367</v>
      </c>
      <c r="D140" s="158" t="s">
        <v>340</v>
      </c>
      <c r="E140" s="159" t="s">
        <v>933</v>
      </c>
      <c r="F140" s="160" t="s">
        <v>934</v>
      </c>
      <c r="G140" s="161" t="s">
        <v>598</v>
      </c>
      <c r="H140" s="219">
        <v>4</v>
      </c>
      <c r="I140" s="163"/>
      <c r="J140" s="164">
        <f t="shared" si="10"/>
        <v>0</v>
      </c>
      <c r="K140" s="160" t="s">
        <v>1</v>
      </c>
      <c r="L140" s="165"/>
      <c r="M140" s="166" t="s">
        <v>1</v>
      </c>
      <c r="N140" s="167" t="s">
        <v>46</v>
      </c>
      <c r="P140" s="145">
        <f t="shared" si="11"/>
        <v>0</v>
      </c>
      <c r="Q140" s="145">
        <v>0</v>
      </c>
      <c r="R140" s="145">
        <f t="shared" si="12"/>
        <v>0</v>
      </c>
      <c r="S140" s="145">
        <v>0</v>
      </c>
      <c r="T140" s="146">
        <f t="shared" si="13"/>
        <v>0</v>
      </c>
      <c r="AR140" s="147" t="s">
        <v>893</v>
      </c>
      <c r="AT140" s="147" t="s">
        <v>340</v>
      </c>
      <c r="AU140" s="147" t="s">
        <v>90</v>
      </c>
      <c r="AY140" s="17" t="s">
        <v>299</v>
      </c>
      <c r="BE140" s="148">
        <f t="shared" si="14"/>
        <v>0</v>
      </c>
      <c r="BF140" s="148">
        <f t="shared" si="15"/>
        <v>0</v>
      </c>
      <c r="BG140" s="148">
        <f t="shared" si="16"/>
        <v>0</v>
      </c>
      <c r="BH140" s="148">
        <f t="shared" si="17"/>
        <v>0</v>
      </c>
      <c r="BI140" s="148">
        <f t="shared" si="18"/>
        <v>0</v>
      </c>
      <c r="BJ140" s="17" t="s">
        <v>88</v>
      </c>
      <c r="BK140" s="148">
        <f t="shared" si="19"/>
        <v>0</v>
      </c>
      <c r="BL140" s="17" t="s">
        <v>306</v>
      </c>
      <c r="BM140" s="147" t="s">
        <v>935</v>
      </c>
    </row>
    <row r="141" spans="2:65" s="1" customFormat="1" ht="16.5" customHeight="1">
      <c r="B141" s="32"/>
      <c r="C141" s="158" t="s">
        <v>372</v>
      </c>
      <c r="D141" s="158" t="s">
        <v>340</v>
      </c>
      <c r="E141" s="159" t="s">
        <v>936</v>
      </c>
      <c r="F141" s="160" t="s">
        <v>937</v>
      </c>
      <c r="G141" s="161" t="s">
        <v>598</v>
      </c>
      <c r="H141" s="219">
        <v>3</v>
      </c>
      <c r="I141" s="163"/>
      <c r="J141" s="164">
        <f t="shared" si="10"/>
        <v>0</v>
      </c>
      <c r="K141" s="160" t="s">
        <v>1</v>
      </c>
      <c r="L141" s="165"/>
      <c r="M141" s="166" t="s">
        <v>1</v>
      </c>
      <c r="N141" s="167" t="s">
        <v>46</v>
      </c>
      <c r="P141" s="145">
        <f t="shared" si="11"/>
        <v>0</v>
      </c>
      <c r="Q141" s="145">
        <v>0</v>
      </c>
      <c r="R141" s="145">
        <f t="shared" si="12"/>
        <v>0</v>
      </c>
      <c r="S141" s="145">
        <v>0</v>
      </c>
      <c r="T141" s="146">
        <f t="shared" si="13"/>
        <v>0</v>
      </c>
      <c r="AR141" s="147" t="s">
        <v>893</v>
      </c>
      <c r="AT141" s="147" t="s">
        <v>340</v>
      </c>
      <c r="AU141" s="147" t="s">
        <v>90</v>
      </c>
      <c r="AY141" s="17" t="s">
        <v>299</v>
      </c>
      <c r="BE141" s="148">
        <f t="shared" si="14"/>
        <v>0</v>
      </c>
      <c r="BF141" s="148">
        <f t="shared" si="15"/>
        <v>0</v>
      </c>
      <c r="BG141" s="148">
        <f t="shared" si="16"/>
        <v>0</v>
      </c>
      <c r="BH141" s="148">
        <f t="shared" si="17"/>
        <v>0</v>
      </c>
      <c r="BI141" s="148">
        <f t="shared" si="18"/>
        <v>0</v>
      </c>
      <c r="BJ141" s="17" t="s">
        <v>88</v>
      </c>
      <c r="BK141" s="148">
        <f t="shared" si="19"/>
        <v>0</v>
      </c>
      <c r="BL141" s="17" t="s">
        <v>306</v>
      </c>
      <c r="BM141" s="147" t="s">
        <v>938</v>
      </c>
    </row>
    <row r="142" spans="2:65" s="1" customFormat="1" ht="16.5" customHeight="1">
      <c r="B142" s="32"/>
      <c r="C142" s="158" t="s">
        <v>378</v>
      </c>
      <c r="D142" s="158" t="s">
        <v>340</v>
      </c>
      <c r="E142" s="159" t="s">
        <v>939</v>
      </c>
      <c r="F142" s="160" t="s">
        <v>940</v>
      </c>
      <c r="G142" s="161" t="s">
        <v>598</v>
      </c>
      <c r="H142" s="162">
        <v>1</v>
      </c>
      <c r="I142" s="163"/>
      <c r="J142" s="164">
        <f t="shared" si="10"/>
        <v>0</v>
      </c>
      <c r="K142" s="160" t="s">
        <v>1</v>
      </c>
      <c r="L142" s="165"/>
      <c r="M142" s="166" t="s">
        <v>1</v>
      </c>
      <c r="N142" s="167" t="s">
        <v>46</v>
      </c>
      <c r="P142" s="145">
        <f t="shared" si="11"/>
        <v>0</v>
      </c>
      <c r="Q142" s="145">
        <v>0</v>
      </c>
      <c r="R142" s="145">
        <f t="shared" si="12"/>
        <v>0</v>
      </c>
      <c r="S142" s="145">
        <v>0</v>
      </c>
      <c r="T142" s="146">
        <f t="shared" si="13"/>
        <v>0</v>
      </c>
      <c r="AR142" s="147" t="s">
        <v>893</v>
      </c>
      <c r="AT142" s="147" t="s">
        <v>340</v>
      </c>
      <c r="AU142" s="147" t="s">
        <v>90</v>
      </c>
      <c r="AY142" s="17" t="s">
        <v>299</v>
      </c>
      <c r="BE142" s="148">
        <f t="shared" si="14"/>
        <v>0</v>
      </c>
      <c r="BF142" s="148">
        <f t="shared" si="15"/>
        <v>0</v>
      </c>
      <c r="BG142" s="148">
        <f t="shared" si="16"/>
        <v>0</v>
      </c>
      <c r="BH142" s="148">
        <f t="shared" si="17"/>
        <v>0</v>
      </c>
      <c r="BI142" s="148">
        <f t="shared" si="18"/>
        <v>0</v>
      </c>
      <c r="BJ142" s="17" t="s">
        <v>88</v>
      </c>
      <c r="BK142" s="148">
        <f t="shared" si="19"/>
        <v>0</v>
      </c>
      <c r="BL142" s="17" t="s">
        <v>306</v>
      </c>
      <c r="BM142" s="147" t="s">
        <v>941</v>
      </c>
    </row>
    <row r="143" spans="2:65" s="1" customFormat="1" ht="16.5" customHeight="1">
      <c r="B143" s="32"/>
      <c r="C143" s="158" t="s">
        <v>384</v>
      </c>
      <c r="D143" s="158" t="s">
        <v>340</v>
      </c>
      <c r="E143" s="159" t="s">
        <v>942</v>
      </c>
      <c r="F143" s="160" t="s">
        <v>943</v>
      </c>
      <c r="G143" s="161" t="s">
        <v>598</v>
      </c>
      <c r="H143" s="162">
        <v>3</v>
      </c>
      <c r="I143" s="163"/>
      <c r="J143" s="164">
        <f t="shared" si="10"/>
        <v>0</v>
      </c>
      <c r="K143" s="160" t="s">
        <v>1</v>
      </c>
      <c r="L143" s="165"/>
      <c r="M143" s="166" t="s">
        <v>1</v>
      </c>
      <c r="N143" s="167" t="s">
        <v>46</v>
      </c>
      <c r="P143" s="145">
        <f t="shared" si="11"/>
        <v>0</v>
      </c>
      <c r="Q143" s="145">
        <v>0</v>
      </c>
      <c r="R143" s="145">
        <f t="shared" si="12"/>
        <v>0</v>
      </c>
      <c r="S143" s="145">
        <v>0</v>
      </c>
      <c r="T143" s="146">
        <f t="shared" si="13"/>
        <v>0</v>
      </c>
      <c r="AR143" s="147" t="s">
        <v>893</v>
      </c>
      <c r="AT143" s="147" t="s">
        <v>340</v>
      </c>
      <c r="AU143" s="147" t="s">
        <v>90</v>
      </c>
      <c r="AY143" s="17" t="s">
        <v>299</v>
      </c>
      <c r="BE143" s="148">
        <f t="shared" si="14"/>
        <v>0</v>
      </c>
      <c r="BF143" s="148">
        <f t="shared" si="15"/>
        <v>0</v>
      </c>
      <c r="BG143" s="148">
        <f t="shared" si="16"/>
        <v>0</v>
      </c>
      <c r="BH143" s="148">
        <f t="shared" si="17"/>
        <v>0</v>
      </c>
      <c r="BI143" s="148">
        <f t="shared" si="18"/>
        <v>0</v>
      </c>
      <c r="BJ143" s="17" t="s">
        <v>88</v>
      </c>
      <c r="BK143" s="148">
        <f t="shared" si="19"/>
        <v>0</v>
      </c>
      <c r="BL143" s="17" t="s">
        <v>306</v>
      </c>
      <c r="BM143" s="147" t="s">
        <v>944</v>
      </c>
    </row>
    <row r="144" spans="2:65" s="1" customFormat="1" ht="16.5" customHeight="1">
      <c r="B144" s="32"/>
      <c r="C144" s="158" t="s">
        <v>389</v>
      </c>
      <c r="D144" s="158" t="s">
        <v>340</v>
      </c>
      <c r="E144" s="159" t="s">
        <v>945</v>
      </c>
      <c r="F144" s="160" t="s">
        <v>946</v>
      </c>
      <c r="G144" s="161" t="s">
        <v>598</v>
      </c>
      <c r="H144" s="162">
        <v>2</v>
      </c>
      <c r="I144" s="163"/>
      <c r="J144" s="164">
        <f t="shared" si="10"/>
        <v>0</v>
      </c>
      <c r="K144" s="160" t="s">
        <v>1</v>
      </c>
      <c r="L144" s="165"/>
      <c r="M144" s="166" t="s">
        <v>1</v>
      </c>
      <c r="N144" s="167" t="s">
        <v>46</v>
      </c>
      <c r="P144" s="145">
        <f t="shared" si="11"/>
        <v>0</v>
      </c>
      <c r="Q144" s="145">
        <v>0</v>
      </c>
      <c r="R144" s="145">
        <f t="shared" si="12"/>
        <v>0</v>
      </c>
      <c r="S144" s="145">
        <v>0</v>
      </c>
      <c r="T144" s="146">
        <f t="shared" si="13"/>
        <v>0</v>
      </c>
      <c r="AR144" s="147" t="s">
        <v>893</v>
      </c>
      <c r="AT144" s="147" t="s">
        <v>340</v>
      </c>
      <c r="AU144" s="147" t="s">
        <v>90</v>
      </c>
      <c r="AY144" s="17" t="s">
        <v>299</v>
      </c>
      <c r="BE144" s="148">
        <f t="shared" si="14"/>
        <v>0</v>
      </c>
      <c r="BF144" s="148">
        <f t="shared" si="15"/>
        <v>0</v>
      </c>
      <c r="BG144" s="148">
        <f t="shared" si="16"/>
        <v>0</v>
      </c>
      <c r="BH144" s="148">
        <f t="shared" si="17"/>
        <v>0</v>
      </c>
      <c r="BI144" s="148">
        <f t="shared" si="18"/>
        <v>0</v>
      </c>
      <c r="BJ144" s="17" t="s">
        <v>88</v>
      </c>
      <c r="BK144" s="148">
        <f t="shared" si="19"/>
        <v>0</v>
      </c>
      <c r="BL144" s="17" t="s">
        <v>306</v>
      </c>
      <c r="BM144" s="147" t="s">
        <v>947</v>
      </c>
    </row>
    <row r="145" spans="2:65" s="1" customFormat="1" ht="16.5" customHeight="1">
      <c r="B145" s="32"/>
      <c r="C145" s="158" t="s">
        <v>394</v>
      </c>
      <c r="D145" s="158" t="s">
        <v>340</v>
      </c>
      <c r="E145" s="159" t="s">
        <v>948</v>
      </c>
      <c r="F145" s="160" t="s">
        <v>949</v>
      </c>
      <c r="G145" s="161" t="s">
        <v>598</v>
      </c>
      <c r="H145" s="162">
        <v>1</v>
      </c>
      <c r="I145" s="163"/>
      <c r="J145" s="164">
        <f t="shared" si="10"/>
        <v>0</v>
      </c>
      <c r="K145" s="160" t="s">
        <v>1</v>
      </c>
      <c r="L145" s="165"/>
      <c r="M145" s="166" t="s">
        <v>1</v>
      </c>
      <c r="N145" s="167" t="s">
        <v>46</v>
      </c>
      <c r="P145" s="145">
        <f t="shared" si="11"/>
        <v>0</v>
      </c>
      <c r="Q145" s="145">
        <v>0</v>
      </c>
      <c r="R145" s="145">
        <f t="shared" si="12"/>
        <v>0</v>
      </c>
      <c r="S145" s="145">
        <v>0</v>
      </c>
      <c r="T145" s="146">
        <f t="shared" si="13"/>
        <v>0</v>
      </c>
      <c r="AR145" s="147" t="s">
        <v>893</v>
      </c>
      <c r="AT145" s="147" t="s">
        <v>340</v>
      </c>
      <c r="AU145" s="147" t="s">
        <v>90</v>
      </c>
      <c r="AY145" s="17" t="s">
        <v>299</v>
      </c>
      <c r="BE145" s="148">
        <f t="shared" si="14"/>
        <v>0</v>
      </c>
      <c r="BF145" s="148">
        <f t="shared" si="15"/>
        <v>0</v>
      </c>
      <c r="BG145" s="148">
        <f t="shared" si="16"/>
        <v>0</v>
      </c>
      <c r="BH145" s="148">
        <f t="shared" si="17"/>
        <v>0</v>
      </c>
      <c r="BI145" s="148">
        <f t="shared" si="18"/>
        <v>0</v>
      </c>
      <c r="BJ145" s="17" t="s">
        <v>88</v>
      </c>
      <c r="BK145" s="148">
        <f t="shared" si="19"/>
        <v>0</v>
      </c>
      <c r="BL145" s="17" t="s">
        <v>306</v>
      </c>
      <c r="BM145" s="147" t="s">
        <v>950</v>
      </c>
    </row>
    <row r="146" spans="2:65" s="1" customFormat="1" ht="16.5" customHeight="1">
      <c r="B146" s="32"/>
      <c r="C146" s="158" t="s">
        <v>399</v>
      </c>
      <c r="D146" s="158" t="s">
        <v>340</v>
      </c>
      <c r="E146" s="159" t="s">
        <v>951</v>
      </c>
      <c r="F146" s="160" t="s">
        <v>952</v>
      </c>
      <c r="G146" s="161" t="s">
        <v>598</v>
      </c>
      <c r="H146" s="162">
        <v>19</v>
      </c>
      <c r="I146" s="163"/>
      <c r="J146" s="164">
        <f t="shared" si="10"/>
        <v>0</v>
      </c>
      <c r="K146" s="160" t="s">
        <v>1</v>
      </c>
      <c r="L146" s="165"/>
      <c r="M146" s="166" t="s">
        <v>1</v>
      </c>
      <c r="N146" s="167" t="s">
        <v>46</v>
      </c>
      <c r="P146" s="145">
        <f t="shared" si="11"/>
        <v>0</v>
      </c>
      <c r="Q146" s="145">
        <v>0</v>
      </c>
      <c r="R146" s="145">
        <f t="shared" si="12"/>
        <v>0</v>
      </c>
      <c r="S146" s="145">
        <v>0</v>
      </c>
      <c r="T146" s="146">
        <f t="shared" si="13"/>
        <v>0</v>
      </c>
      <c r="AR146" s="147" t="s">
        <v>893</v>
      </c>
      <c r="AT146" s="147" t="s">
        <v>340</v>
      </c>
      <c r="AU146" s="147" t="s">
        <v>90</v>
      </c>
      <c r="AY146" s="17" t="s">
        <v>299</v>
      </c>
      <c r="BE146" s="148">
        <f t="shared" si="14"/>
        <v>0</v>
      </c>
      <c r="BF146" s="148">
        <f t="shared" si="15"/>
        <v>0</v>
      </c>
      <c r="BG146" s="148">
        <f t="shared" si="16"/>
        <v>0</v>
      </c>
      <c r="BH146" s="148">
        <f t="shared" si="17"/>
        <v>0</v>
      </c>
      <c r="BI146" s="148">
        <f t="shared" si="18"/>
        <v>0</v>
      </c>
      <c r="BJ146" s="17" t="s">
        <v>88</v>
      </c>
      <c r="BK146" s="148">
        <f t="shared" si="19"/>
        <v>0</v>
      </c>
      <c r="BL146" s="17" t="s">
        <v>306</v>
      </c>
      <c r="BM146" s="147" t="s">
        <v>953</v>
      </c>
    </row>
    <row r="147" spans="2:65" s="1" customFormat="1" ht="16.5" customHeight="1">
      <c r="B147" s="32"/>
      <c r="C147" s="158" t="s">
        <v>7</v>
      </c>
      <c r="D147" s="158" t="s">
        <v>340</v>
      </c>
      <c r="E147" s="159" t="s">
        <v>954</v>
      </c>
      <c r="F147" s="160" t="s">
        <v>955</v>
      </c>
      <c r="G147" s="161" t="s">
        <v>598</v>
      </c>
      <c r="H147" s="162">
        <v>7</v>
      </c>
      <c r="I147" s="163"/>
      <c r="J147" s="164">
        <f t="shared" si="10"/>
        <v>0</v>
      </c>
      <c r="K147" s="160" t="s">
        <v>1</v>
      </c>
      <c r="L147" s="165"/>
      <c r="M147" s="166" t="s">
        <v>1</v>
      </c>
      <c r="N147" s="167" t="s">
        <v>46</v>
      </c>
      <c r="P147" s="145">
        <f t="shared" si="11"/>
        <v>0</v>
      </c>
      <c r="Q147" s="145">
        <v>0</v>
      </c>
      <c r="R147" s="145">
        <f t="shared" si="12"/>
        <v>0</v>
      </c>
      <c r="S147" s="145">
        <v>0</v>
      </c>
      <c r="T147" s="146">
        <f t="shared" si="13"/>
        <v>0</v>
      </c>
      <c r="AR147" s="147" t="s">
        <v>893</v>
      </c>
      <c r="AT147" s="147" t="s">
        <v>340</v>
      </c>
      <c r="AU147" s="147" t="s">
        <v>90</v>
      </c>
      <c r="AY147" s="17" t="s">
        <v>299</v>
      </c>
      <c r="BE147" s="148">
        <f t="shared" si="14"/>
        <v>0</v>
      </c>
      <c r="BF147" s="148">
        <f t="shared" si="15"/>
        <v>0</v>
      </c>
      <c r="BG147" s="148">
        <f t="shared" si="16"/>
        <v>0</v>
      </c>
      <c r="BH147" s="148">
        <f t="shared" si="17"/>
        <v>0</v>
      </c>
      <c r="BI147" s="148">
        <f t="shared" si="18"/>
        <v>0</v>
      </c>
      <c r="BJ147" s="17" t="s">
        <v>88</v>
      </c>
      <c r="BK147" s="148">
        <f t="shared" si="19"/>
        <v>0</v>
      </c>
      <c r="BL147" s="17" t="s">
        <v>306</v>
      </c>
      <c r="BM147" s="147" t="s">
        <v>956</v>
      </c>
    </row>
    <row r="148" spans="2:65" s="1" customFormat="1" ht="16.5" customHeight="1">
      <c r="B148" s="32"/>
      <c r="C148" s="158" t="s">
        <v>408</v>
      </c>
      <c r="D148" s="158" t="s">
        <v>340</v>
      </c>
      <c r="E148" s="159" t="s">
        <v>957</v>
      </c>
      <c r="F148" s="160" t="s">
        <v>958</v>
      </c>
      <c r="G148" s="161" t="s">
        <v>598</v>
      </c>
      <c r="H148" s="162">
        <v>8</v>
      </c>
      <c r="I148" s="163"/>
      <c r="J148" s="164">
        <f t="shared" si="10"/>
        <v>0</v>
      </c>
      <c r="K148" s="160" t="s">
        <v>1</v>
      </c>
      <c r="L148" s="165"/>
      <c r="M148" s="166" t="s">
        <v>1</v>
      </c>
      <c r="N148" s="167" t="s">
        <v>46</v>
      </c>
      <c r="P148" s="145">
        <f t="shared" si="11"/>
        <v>0</v>
      </c>
      <c r="Q148" s="145">
        <v>0</v>
      </c>
      <c r="R148" s="145">
        <f t="shared" si="12"/>
        <v>0</v>
      </c>
      <c r="S148" s="145">
        <v>0</v>
      </c>
      <c r="T148" s="146">
        <f t="shared" si="13"/>
        <v>0</v>
      </c>
      <c r="AR148" s="147" t="s">
        <v>893</v>
      </c>
      <c r="AT148" s="147" t="s">
        <v>340</v>
      </c>
      <c r="AU148" s="147" t="s">
        <v>90</v>
      </c>
      <c r="AY148" s="17" t="s">
        <v>299</v>
      </c>
      <c r="BE148" s="148">
        <f t="shared" si="14"/>
        <v>0</v>
      </c>
      <c r="BF148" s="148">
        <f t="shared" si="15"/>
        <v>0</v>
      </c>
      <c r="BG148" s="148">
        <f t="shared" si="16"/>
        <v>0</v>
      </c>
      <c r="BH148" s="148">
        <f t="shared" si="17"/>
        <v>0</v>
      </c>
      <c r="BI148" s="148">
        <f t="shared" si="18"/>
        <v>0</v>
      </c>
      <c r="BJ148" s="17" t="s">
        <v>88</v>
      </c>
      <c r="BK148" s="148">
        <f t="shared" si="19"/>
        <v>0</v>
      </c>
      <c r="BL148" s="17" t="s">
        <v>306</v>
      </c>
      <c r="BM148" s="147" t="s">
        <v>959</v>
      </c>
    </row>
    <row r="149" spans="2:65" s="11" customFormat="1" ht="22.95" customHeight="1">
      <c r="B149" s="124"/>
      <c r="D149" s="125" t="s">
        <v>80</v>
      </c>
      <c r="E149" s="134" t="s">
        <v>960</v>
      </c>
      <c r="F149" s="134" t="s">
        <v>961</v>
      </c>
      <c r="I149" s="127"/>
      <c r="J149" s="135">
        <f>BK149</f>
        <v>0</v>
      </c>
      <c r="L149" s="124"/>
      <c r="M149" s="129"/>
      <c r="P149" s="130">
        <f>SUM(P150:P169)</f>
        <v>0</v>
      </c>
      <c r="R149" s="130">
        <f>SUM(R150:R169)</f>
        <v>0</v>
      </c>
      <c r="T149" s="131">
        <f>SUM(T150:T169)</f>
        <v>0</v>
      </c>
      <c r="AR149" s="125" t="s">
        <v>298</v>
      </c>
      <c r="AT149" s="132" t="s">
        <v>80</v>
      </c>
      <c r="AU149" s="132" t="s">
        <v>88</v>
      </c>
      <c r="AY149" s="125" t="s">
        <v>299</v>
      </c>
      <c r="BK149" s="133">
        <f>SUM(BK150:BK169)</f>
        <v>0</v>
      </c>
    </row>
    <row r="150" spans="2:65" s="1" customFormat="1" ht="16.5" customHeight="1">
      <c r="B150" s="32"/>
      <c r="C150" s="158" t="s">
        <v>413</v>
      </c>
      <c r="D150" s="158" t="s">
        <v>340</v>
      </c>
      <c r="E150" s="159" t="s">
        <v>962</v>
      </c>
      <c r="F150" s="160" t="s">
        <v>963</v>
      </c>
      <c r="G150" s="161" t="s">
        <v>598</v>
      </c>
      <c r="H150" s="162">
        <v>1</v>
      </c>
      <c r="I150" s="163"/>
      <c r="J150" s="164">
        <f t="shared" ref="J150:J169" si="20">ROUND(I150*H150,2)</f>
        <v>0</v>
      </c>
      <c r="K150" s="160" t="s">
        <v>1</v>
      </c>
      <c r="L150" s="165"/>
      <c r="M150" s="166" t="s">
        <v>1</v>
      </c>
      <c r="N150" s="167" t="s">
        <v>46</v>
      </c>
      <c r="P150" s="145">
        <f t="shared" ref="P150:P169" si="21">O150*H150</f>
        <v>0</v>
      </c>
      <c r="Q150" s="145">
        <v>0</v>
      </c>
      <c r="R150" s="145">
        <f t="shared" ref="R150:R169" si="22">Q150*H150</f>
        <v>0</v>
      </c>
      <c r="S150" s="145">
        <v>0</v>
      </c>
      <c r="T150" s="146">
        <f t="shared" ref="T150:T169" si="23">S150*H150</f>
        <v>0</v>
      </c>
      <c r="AR150" s="147" t="s">
        <v>893</v>
      </c>
      <c r="AT150" s="147" t="s">
        <v>340</v>
      </c>
      <c r="AU150" s="147" t="s">
        <v>90</v>
      </c>
      <c r="AY150" s="17" t="s">
        <v>299</v>
      </c>
      <c r="BE150" s="148">
        <f t="shared" ref="BE150:BE169" si="24">IF(N150="základní",J150,0)</f>
        <v>0</v>
      </c>
      <c r="BF150" s="148">
        <f t="shared" ref="BF150:BF169" si="25">IF(N150="snížená",J150,0)</f>
        <v>0</v>
      </c>
      <c r="BG150" s="148">
        <f t="shared" ref="BG150:BG169" si="26">IF(N150="zákl. přenesená",J150,0)</f>
        <v>0</v>
      </c>
      <c r="BH150" s="148">
        <f t="shared" ref="BH150:BH169" si="27">IF(N150="sníž. přenesená",J150,0)</f>
        <v>0</v>
      </c>
      <c r="BI150" s="148">
        <f t="shared" ref="BI150:BI169" si="28">IF(N150="nulová",J150,0)</f>
        <v>0</v>
      </c>
      <c r="BJ150" s="17" t="s">
        <v>88</v>
      </c>
      <c r="BK150" s="148">
        <f t="shared" ref="BK150:BK169" si="29">ROUND(I150*H150,2)</f>
        <v>0</v>
      </c>
      <c r="BL150" s="17" t="s">
        <v>306</v>
      </c>
      <c r="BM150" s="147" t="s">
        <v>964</v>
      </c>
    </row>
    <row r="151" spans="2:65" s="1" customFormat="1" ht="62.7" customHeight="1">
      <c r="B151" s="32"/>
      <c r="C151" s="158" t="s">
        <v>418</v>
      </c>
      <c r="D151" s="158" t="s">
        <v>340</v>
      </c>
      <c r="E151" s="159" t="s">
        <v>965</v>
      </c>
      <c r="F151" s="160" t="s">
        <v>966</v>
      </c>
      <c r="G151" s="161" t="s">
        <v>598</v>
      </c>
      <c r="H151" s="162">
        <v>1</v>
      </c>
      <c r="I151" s="163"/>
      <c r="J151" s="164">
        <f t="shared" si="20"/>
        <v>0</v>
      </c>
      <c r="K151" s="160" t="s">
        <v>1</v>
      </c>
      <c r="L151" s="165"/>
      <c r="M151" s="166" t="s">
        <v>1</v>
      </c>
      <c r="N151" s="167" t="s">
        <v>46</v>
      </c>
      <c r="P151" s="145">
        <f t="shared" si="21"/>
        <v>0</v>
      </c>
      <c r="Q151" s="145">
        <v>0</v>
      </c>
      <c r="R151" s="145">
        <f t="shared" si="22"/>
        <v>0</v>
      </c>
      <c r="S151" s="145">
        <v>0</v>
      </c>
      <c r="T151" s="146">
        <f t="shared" si="23"/>
        <v>0</v>
      </c>
      <c r="AR151" s="147" t="s">
        <v>893</v>
      </c>
      <c r="AT151" s="147" t="s">
        <v>340</v>
      </c>
      <c r="AU151" s="147" t="s">
        <v>90</v>
      </c>
      <c r="AY151" s="17" t="s">
        <v>299</v>
      </c>
      <c r="BE151" s="148">
        <f t="shared" si="24"/>
        <v>0</v>
      </c>
      <c r="BF151" s="148">
        <f t="shared" si="25"/>
        <v>0</v>
      </c>
      <c r="BG151" s="148">
        <f t="shared" si="26"/>
        <v>0</v>
      </c>
      <c r="BH151" s="148">
        <f t="shared" si="27"/>
        <v>0</v>
      </c>
      <c r="BI151" s="148">
        <f t="shared" si="28"/>
        <v>0</v>
      </c>
      <c r="BJ151" s="17" t="s">
        <v>88</v>
      </c>
      <c r="BK151" s="148">
        <f t="shared" si="29"/>
        <v>0</v>
      </c>
      <c r="BL151" s="17" t="s">
        <v>306</v>
      </c>
      <c r="BM151" s="147" t="s">
        <v>967</v>
      </c>
    </row>
    <row r="152" spans="2:65" s="1" customFormat="1" ht="24.15" customHeight="1">
      <c r="B152" s="32"/>
      <c r="C152" s="158" t="s">
        <v>423</v>
      </c>
      <c r="D152" s="158" t="s">
        <v>340</v>
      </c>
      <c r="E152" s="159" t="s">
        <v>968</v>
      </c>
      <c r="F152" s="160" t="s">
        <v>969</v>
      </c>
      <c r="G152" s="161" t="s">
        <v>598</v>
      </c>
      <c r="H152" s="162">
        <v>1</v>
      </c>
      <c r="I152" s="163"/>
      <c r="J152" s="164">
        <f t="shared" si="20"/>
        <v>0</v>
      </c>
      <c r="K152" s="160" t="s">
        <v>1</v>
      </c>
      <c r="L152" s="165"/>
      <c r="M152" s="166" t="s">
        <v>1</v>
      </c>
      <c r="N152" s="167" t="s">
        <v>46</v>
      </c>
      <c r="P152" s="145">
        <f t="shared" si="21"/>
        <v>0</v>
      </c>
      <c r="Q152" s="145">
        <v>0</v>
      </c>
      <c r="R152" s="145">
        <f t="shared" si="22"/>
        <v>0</v>
      </c>
      <c r="S152" s="145">
        <v>0</v>
      </c>
      <c r="T152" s="146">
        <f t="shared" si="23"/>
        <v>0</v>
      </c>
      <c r="AR152" s="147" t="s">
        <v>893</v>
      </c>
      <c r="AT152" s="147" t="s">
        <v>340</v>
      </c>
      <c r="AU152" s="147" t="s">
        <v>90</v>
      </c>
      <c r="AY152" s="17" t="s">
        <v>299</v>
      </c>
      <c r="BE152" s="148">
        <f t="shared" si="24"/>
        <v>0</v>
      </c>
      <c r="BF152" s="148">
        <f t="shared" si="25"/>
        <v>0</v>
      </c>
      <c r="BG152" s="148">
        <f t="shared" si="26"/>
        <v>0</v>
      </c>
      <c r="BH152" s="148">
        <f t="shared" si="27"/>
        <v>0</v>
      </c>
      <c r="BI152" s="148">
        <f t="shared" si="28"/>
        <v>0</v>
      </c>
      <c r="BJ152" s="17" t="s">
        <v>88</v>
      </c>
      <c r="BK152" s="148">
        <f t="shared" si="29"/>
        <v>0</v>
      </c>
      <c r="BL152" s="17" t="s">
        <v>306</v>
      </c>
      <c r="BM152" s="147" t="s">
        <v>970</v>
      </c>
    </row>
    <row r="153" spans="2:65" s="1" customFormat="1" ht="24.15" customHeight="1">
      <c r="B153" s="32"/>
      <c r="C153" s="158" t="s">
        <v>428</v>
      </c>
      <c r="D153" s="158" t="s">
        <v>340</v>
      </c>
      <c r="E153" s="159" t="s">
        <v>971</v>
      </c>
      <c r="F153" s="160" t="s">
        <v>972</v>
      </c>
      <c r="G153" s="161" t="s">
        <v>598</v>
      </c>
      <c r="H153" s="162">
        <v>1</v>
      </c>
      <c r="I153" s="163"/>
      <c r="J153" s="164">
        <f t="shared" si="20"/>
        <v>0</v>
      </c>
      <c r="K153" s="160" t="s">
        <v>1</v>
      </c>
      <c r="L153" s="165"/>
      <c r="M153" s="166" t="s">
        <v>1</v>
      </c>
      <c r="N153" s="167" t="s">
        <v>46</v>
      </c>
      <c r="P153" s="145">
        <f t="shared" si="21"/>
        <v>0</v>
      </c>
      <c r="Q153" s="145">
        <v>0</v>
      </c>
      <c r="R153" s="145">
        <f t="shared" si="22"/>
        <v>0</v>
      </c>
      <c r="S153" s="145">
        <v>0</v>
      </c>
      <c r="T153" s="146">
        <f t="shared" si="23"/>
        <v>0</v>
      </c>
      <c r="AR153" s="147" t="s">
        <v>893</v>
      </c>
      <c r="AT153" s="147" t="s">
        <v>340</v>
      </c>
      <c r="AU153" s="147" t="s">
        <v>90</v>
      </c>
      <c r="AY153" s="17" t="s">
        <v>299</v>
      </c>
      <c r="BE153" s="148">
        <f t="shared" si="24"/>
        <v>0</v>
      </c>
      <c r="BF153" s="148">
        <f t="shared" si="25"/>
        <v>0</v>
      </c>
      <c r="BG153" s="148">
        <f t="shared" si="26"/>
        <v>0</v>
      </c>
      <c r="BH153" s="148">
        <f t="shared" si="27"/>
        <v>0</v>
      </c>
      <c r="BI153" s="148">
        <f t="shared" si="28"/>
        <v>0</v>
      </c>
      <c r="BJ153" s="17" t="s">
        <v>88</v>
      </c>
      <c r="BK153" s="148">
        <f t="shared" si="29"/>
        <v>0</v>
      </c>
      <c r="BL153" s="17" t="s">
        <v>306</v>
      </c>
      <c r="BM153" s="147" t="s">
        <v>973</v>
      </c>
    </row>
    <row r="154" spans="2:65" s="1" customFormat="1" ht="16.5" customHeight="1">
      <c r="B154" s="32"/>
      <c r="C154" s="158" t="s">
        <v>433</v>
      </c>
      <c r="D154" s="158" t="s">
        <v>340</v>
      </c>
      <c r="E154" s="159" t="s">
        <v>974</v>
      </c>
      <c r="F154" s="160" t="s">
        <v>975</v>
      </c>
      <c r="G154" s="161" t="s">
        <v>598</v>
      </c>
      <c r="H154" s="162">
        <v>5</v>
      </c>
      <c r="I154" s="163"/>
      <c r="J154" s="164">
        <f t="shared" si="20"/>
        <v>0</v>
      </c>
      <c r="K154" s="160" t="s">
        <v>1</v>
      </c>
      <c r="L154" s="165"/>
      <c r="M154" s="166" t="s">
        <v>1</v>
      </c>
      <c r="N154" s="167" t="s">
        <v>46</v>
      </c>
      <c r="P154" s="145">
        <f t="shared" si="21"/>
        <v>0</v>
      </c>
      <c r="Q154" s="145">
        <v>0</v>
      </c>
      <c r="R154" s="145">
        <f t="shared" si="22"/>
        <v>0</v>
      </c>
      <c r="S154" s="145">
        <v>0</v>
      </c>
      <c r="T154" s="146">
        <f t="shared" si="23"/>
        <v>0</v>
      </c>
      <c r="AR154" s="147" t="s">
        <v>893</v>
      </c>
      <c r="AT154" s="147" t="s">
        <v>340</v>
      </c>
      <c r="AU154" s="147" t="s">
        <v>90</v>
      </c>
      <c r="AY154" s="17" t="s">
        <v>299</v>
      </c>
      <c r="BE154" s="148">
        <f t="shared" si="24"/>
        <v>0</v>
      </c>
      <c r="BF154" s="148">
        <f t="shared" si="25"/>
        <v>0</v>
      </c>
      <c r="BG154" s="148">
        <f t="shared" si="26"/>
        <v>0</v>
      </c>
      <c r="BH154" s="148">
        <f t="shared" si="27"/>
        <v>0</v>
      </c>
      <c r="BI154" s="148">
        <f t="shared" si="28"/>
        <v>0</v>
      </c>
      <c r="BJ154" s="17" t="s">
        <v>88</v>
      </c>
      <c r="BK154" s="148">
        <f t="shared" si="29"/>
        <v>0</v>
      </c>
      <c r="BL154" s="17" t="s">
        <v>306</v>
      </c>
      <c r="BM154" s="147" t="s">
        <v>976</v>
      </c>
    </row>
    <row r="155" spans="2:65" s="1" customFormat="1" ht="16.5" customHeight="1">
      <c r="B155" s="32"/>
      <c r="C155" s="158" t="s">
        <v>438</v>
      </c>
      <c r="D155" s="158" t="s">
        <v>340</v>
      </c>
      <c r="E155" s="159" t="s">
        <v>977</v>
      </c>
      <c r="F155" s="160" t="s">
        <v>978</v>
      </c>
      <c r="G155" s="161" t="s">
        <v>598</v>
      </c>
      <c r="H155" s="162">
        <v>4</v>
      </c>
      <c r="I155" s="163"/>
      <c r="J155" s="164">
        <f t="shared" si="20"/>
        <v>0</v>
      </c>
      <c r="K155" s="160" t="s">
        <v>1</v>
      </c>
      <c r="L155" s="165"/>
      <c r="M155" s="166" t="s">
        <v>1</v>
      </c>
      <c r="N155" s="167" t="s">
        <v>46</v>
      </c>
      <c r="P155" s="145">
        <f t="shared" si="21"/>
        <v>0</v>
      </c>
      <c r="Q155" s="145">
        <v>0</v>
      </c>
      <c r="R155" s="145">
        <f t="shared" si="22"/>
        <v>0</v>
      </c>
      <c r="S155" s="145">
        <v>0</v>
      </c>
      <c r="T155" s="146">
        <f t="shared" si="23"/>
        <v>0</v>
      </c>
      <c r="AR155" s="147" t="s">
        <v>893</v>
      </c>
      <c r="AT155" s="147" t="s">
        <v>340</v>
      </c>
      <c r="AU155" s="147" t="s">
        <v>90</v>
      </c>
      <c r="AY155" s="17" t="s">
        <v>299</v>
      </c>
      <c r="BE155" s="148">
        <f t="shared" si="24"/>
        <v>0</v>
      </c>
      <c r="BF155" s="148">
        <f t="shared" si="25"/>
        <v>0</v>
      </c>
      <c r="BG155" s="148">
        <f t="shared" si="26"/>
        <v>0</v>
      </c>
      <c r="BH155" s="148">
        <f t="shared" si="27"/>
        <v>0</v>
      </c>
      <c r="BI155" s="148">
        <f t="shared" si="28"/>
        <v>0</v>
      </c>
      <c r="BJ155" s="17" t="s">
        <v>88</v>
      </c>
      <c r="BK155" s="148">
        <f t="shared" si="29"/>
        <v>0</v>
      </c>
      <c r="BL155" s="17" t="s">
        <v>306</v>
      </c>
      <c r="BM155" s="147" t="s">
        <v>979</v>
      </c>
    </row>
    <row r="156" spans="2:65" s="1" customFormat="1" ht="24.15" customHeight="1">
      <c r="B156" s="32"/>
      <c r="C156" s="158" t="s">
        <v>444</v>
      </c>
      <c r="D156" s="158" t="s">
        <v>340</v>
      </c>
      <c r="E156" s="159" t="s">
        <v>980</v>
      </c>
      <c r="F156" s="160" t="s">
        <v>981</v>
      </c>
      <c r="G156" s="161" t="s">
        <v>598</v>
      </c>
      <c r="H156" s="162">
        <v>2</v>
      </c>
      <c r="I156" s="163"/>
      <c r="J156" s="164">
        <f t="shared" si="20"/>
        <v>0</v>
      </c>
      <c r="K156" s="160" t="s">
        <v>1</v>
      </c>
      <c r="L156" s="165"/>
      <c r="M156" s="166" t="s">
        <v>1</v>
      </c>
      <c r="N156" s="167" t="s">
        <v>46</v>
      </c>
      <c r="P156" s="145">
        <f t="shared" si="21"/>
        <v>0</v>
      </c>
      <c r="Q156" s="145">
        <v>0</v>
      </c>
      <c r="R156" s="145">
        <f t="shared" si="22"/>
        <v>0</v>
      </c>
      <c r="S156" s="145">
        <v>0</v>
      </c>
      <c r="T156" s="146">
        <f t="shared" si="23"/>
        <v>0</v>
      </c>
      <c r="AR156" s="147" t="s">
        <v>893</v>
      </c>
      <c r="AT156" s="147" t="s">
        <v>340</v>
      </c>
      <c r="AU156" s="147" t="s">
        <v>90</v>
      </c>
      <c r="AY156" s="17" t="s">
        <v>299</v>
      </c>
      <c r="BE156" s="148">
        <f t="shared" si="24"/>
        <v>0</v>
      </c>
      <c r="BF156" s="148">
        <f t="shared" si="25"/>
        <v>0</v>
      </c>
      <c r="BG156" s="148">
        <f t="shared" si="26"/>
        <v>0</v>
      </c>
      <c r="BH156" s="148">
        <f t="shared" si="27"/>
        <v>0</v>
      </c>
      <c r="BI156" s="148">
        <f t="shared" si="28"/>
        <v>0</v>
      </c>
      <c r="BJ156" s="17" t="s">
        <v>88</v>
      </c>
      <c r="BK156" s="148">
        <f t="shared" si="29"/>
        <v>0</v>
      </c>
      <c r="BL156" s="17" t="s">
        <v>306</v>
      </c>
      <c r="BM156" s="147" t="s">
        <v>982</v>
      </c>
    </row>
    <row r="157" spans="2:65" s="1" customFormat="1" ht="21.75" customHeight="1">
      <c r="B157" s="32"/>
      <c r="C157" s="158" t="s">
        <v>448</v>
      </c>
      <c r="D157" s="158" t="s">
        <v>340</v>
      </c>
      <c r="E157" s="159" t="s">
        <v>983</v>
      </c>
      <c r="F157" s="160" t="s">
        <v>984</v>
      </c>
      <c r="G157" s="161" t="s">
        <v>598</v>
      </c>
      <c r="H157" s="162">
        <v>1</v>
      </c>
      <c r="I157" s="163"/>
      <c r="J157" s="164">
        <f t="shared" si="20"/>
        <v>0</v>
      </c>
      <c r="K157" s="160" t="s">
        <v>1</v>
      </c>
      <c r="L157" s="165"/>
      <c r="M157" s="166" t="s">
        <v>1</v>
      </c>
      <c r="N157" s="167" t="s">
        <v>46</v>
      </c>
      <c r="P157" s="145">
        <f t="shared" si="21"/>
        <v>0</v>
      </c>
      <c r="Q157" s="145">
        <v>0</v>
      </c>
      <c r="R157" s="145">
        <f t="shared" si="22"/>
        <v>0</v>
      </c>
      <c r="S157" s="145">
        <v>0</v>
      </c>
      <c r="T157" s="146">
        <f t="shared" si="23"/>
        <v>0</v>
      </c>
      <c r="AR157" s="147" t="s">
        <v>893</v>
      </c>
      <c r="AT157" s="147" t="s">
        <v>340</v>
      </c>
      <c r="AU157" s="147" t="s">
        <v>90</v>
      </c>
      <c r="AY157" s="17" t="s">
        <v>299</v>
      </c>
      <c r="BE157" s="148">
        <f t="shared" si="24"/>
        <v>0</v>
      </c>
      <c r="BF157" s="148">
        <f t="shared" si="25"/>
        <v>0</v>
      </c>
      <c r="BG157" s="148">
        <f t="shared" si="26"/>
        <v>0</v>
      </c>
      <c r="BH157" s="148">
        <f t="shared" si="27"/>
        <v>0</v>
      </c>
      <c r="BI157" s="148">
        <f t="shared" si="28"/>
        <v>0</v>
      </c>
      <c r="BJ157" s="17" t="s">
        <v>88</v>
      </c>
      <c r="BK157" s="148">
        <f t="shared" si="29"/>
        <v>0</v>
      </c>
      <c r="BL157" s="17" t="s">
        <v>306</v>
      </c>
      <c r="BM157" s="147" t="s">
        <v>985</v>
      </c>
    </row>
    <row r="158" spans="2:65" s="1" customFormat="1" ht="16.5" customHeight="1">
      <c r="B158" s="32"/>
      <c r="C158" s="158" t="s">
        <v>452</v>
      </c>
      <c r="D158" s="158" t="s">
        <v>340</v>
      </c>
      <c r="E158" s="159" t="s">
        <v>986</v>
      </c>
      <c r="F158" s="160" t="s">
        <v>987</v>
      </c>
      <c r="G158" s="161" t="s">
        <v>598</v>
      </c>
      <c r="H158" s="162">
        <v>2</v>
      </c>
      <c r="I158" s="163"/>
      <c r="J158" s="164">
        <f t="shared" si="20"/>
        <v>0</v>
      </c>
      <c r="K158" s="160" t="s">
        <v>1</v>
      </c>
      <c r="L158" s="165"/>
      <c r="M158" s="166" t="s">
        <v>1</v>
      </c>
      <c r="N158" s="167" t="s">
        <v>46</v>
      </c>
      <c r="P158" s="145">
        <f t="shared" si="21"/>
        <v>0</v>
      </c>
      <c r="Q158" s="145">
        <v>0</v>
      </c>
      <c r="R158" s="145">
        <f t="shared" si="22"/>
        <v>0</v>
      </c>
      <c r="S158" s="145">
        <v>0</v>
      </c>
      <c r="T158" s="146">
        <f t="shared" si="23"/>
        <v>0</v>
      </c>
      <c r="AR158" s="147" t="s">
        <v>893</v>
      </c>
      <c r="AT158" s="147" t="s">
        <v>340</v>
      </c>
      <c r="AU158" s="147" t="s">
        <v>90</v>
      </c>
      <c r="AY158" s="17" t="s">
        <v>299</v>
      </c>
      <c r="BE158" s="148">
        <f t="shared" si="24"/>
        <v>0</v>
      </c>
      <c r="BF158" s="148">
        <f t="shared" si="25"/>
        <v>0</v>
      </c>
      <c r="BG158" s="148">
        <f t="shared" si="26"/>
        <v>0</v>
      </c>
      <c r="BH158" s="148">
        <f t="shared" si="27"/>
        <v>0</v>
      </c>
      <c r="BI158" s="148">
        <f t="shared" si="28"/>
        <v>0</v>
      </c>
      <c r="BJ158" s="17" t="s">
        <v>88</v>
      </c>
      <c r="BK158" s="148">
        <f t="shared" si="29"/>
        <v>0</v>
      </c>
      <c r="BL158" s="17" t="s">
        <v>306</v>
      </c>
      <c r="BM158" s="147" t="s">
        <v>988</v>
      </c>
    </row>
    <row r="159" spans="2:65" s="1" customFormat="1" ht="37.950000000000003" customHeight="1">
      <c r="B159" s="32"/>
      <c r="C159" s="158" t="s">
        <v>457</v>
      </c>
      <c r="D159" s="158" t="s">
        <v>340</v>
      </c>
      <c r="E159" s="159" t="s">
        <v>989</v>
      </c>
      <c r="F159" s="160" t="s">
        <v>990</v>
      </c>
      <c r="G159" s="161" t="s">
        <v>598</v>
      </c>
      <c r="H159" s="162">
        <v>1</v>
      </c>
      <c r="I159" s="163"/>
      <c r="J159" s="164">
        <f t="shared" si="20"/>
        <v>0</v>
      </c>
      <c r="K159" s="160" t="s">
        <v>1</v>
      </c>
      <c r="L159" s="165"/>
      <c r="M159" s="166" t="s">
        <v>1</v>
      </c>
      <c r="N159" s="167" t="s">
        <v>46</v>
      </c>
      <c r="P159" s="145">
        <f t="shared" si="21"/>
        <v>0</v>
      </c>
      <c r="Q159" s="145">
        <v>0</v>
      </c>
      <c r="R159" s="145">
        <f t="shared" si="22"/>
        <v>0</v>
      </c>
      <c r="S159" s="145">
        <v>0</v>
      </c>
      <c r="T159" s="146">
        <f t="shared" si="23"/>
        <v>0</v>
      </c>
      <c r="AR159" s="147" t="s">
        <v>893</v>
      </c>
      <c r="AT159" s="147" t="s">
        <v>340</v>
      </c>
      <c r="AU159" s="147" t="s">
        <v>90</v>
      </c>
      <c r="AY159" s="17" t="s">
        <v>299</v>
      </c>
      <c r="BE159" s="148">
        <f t="shared" si="24"/>
        <v>0</v>
      </c>
      <c r="BF159" s="148">
        <f t="shared" si="25"/>
        <v>0</v>
      </c>
      <c r="BG159" s="148">
        <f t="shared" si="26"/>
        <v>0</v>
      </c>
      <c r="BH159" s="148">
        <f t="shared" si="27"/>
        <v>0</v>
      </c>
      <c r="BI159" s="148">
        <f t="shared" si="28"/>
        <v>0</v>
      </c>
      <c r="BJ159" s="17" t="s">
        <v>88</v>
      </c>
      <c r="BK159" s="148">
        <f t="shared" si="29"/>
        <v>0</v>
      </c>
      <c r="BL159" s="17" t="s">
        <v>306</v>
      </c>
      <c r="BM159" s="147" t="s">
        <v>991</v>
      </c>
    </row>
    <row r="160" spans="2:65" s="1" customFormat="1" ht="44.25" customHeight="1">
      <c r="B160" s="32"/>
      <c r="C160" s="158" t="s">
        <v>461</v>
      </c>
      <c r="D160" s="158" t="s">
        <v>340</v>
      </c>
      <c r="E160" s="159" t="s">
        <v>992</v>
      </c>
      <c r="F160" s="160" t="s">
        <v>993</v>
      </c>
      <c r="G160" s="161" t="s">
        <v>598</v>
      </c>
      <c r="H160" s="219">
        <v>2</v>
      </c>
      <c r="I160" s="163"/>
      <c r="J160" s="164">
        <f t="shared" si="20"/>
        <v>0</v>
      </c>
      <c r="K160" s="160" t="s">
        <v>1</v>
      </c>
      <c r="L160" s="165"/>
      <c r="M160" s="166" t="s">
        <v>1</v>
      </c>
      <c r="N160" s="167" t="s">
        <v>46</v>
      </c>
      <c r="P160" s="145">
        <f t="shared" si="21"/>
        <v>0</v>
      </c>
      <c r="Q160" s="145">
        <v>0</v>
      </c>
      <c r="R160" s="145">
        <f t="shared" si="22"/>
        <v>0</v>
      </c>
      <c r="S160" s="145">
        <v>0</v>
      </c>
      <c r="T160" s="146">
        <f t="shared" si="23"/>
        <v>0</v>
      </c>
      <c r="AR160" s="147" t="s">
        <v>893</v>
      </c>
      <c r="AT160" s="147" t="s">
        <v>340</v>
      </c>
      <c r="AU160" s="147" t="s">
        <v>90</v>
      </c>
      <c r="AY160" s="17" t="s">
        <v>299</v>
      </c>
      <c r="BE160" s="148">
        <f t="shared" si="24"/>
        <v>0</v>
      </c>
      <c r="BF160" s="148">
        <f t="shared" si="25"/>
        <v>0</v>
      </c>
      <c r="BG160" s="148">
        <f t="shared" si="26"/>
        <v>0</v>
      </c>
      <c r="BH160" s="148">
        <f t="shared" si="27"/>
        <v>0</v>
      </c>
      <c r="BI160" s="148">
        <f t="shared" si="28"/>
        <v>0</v>
      </c>
      <c r="BJ160" s="17" t="s">
        <v>88</v>
      </c>
      <c r="BK160" s="148">
        <f t="shared" si="29"/>
        <v>0</v>
      </c>
      <c r="BL160" s="17" t="s">
        <v>306</v>
      </c>
      <c r="BM160" s="147" t="s">
        <v>994</v>
      </c>
    </row>
    <row r="161" spans="2:65" s="1" customFormat="1" ht="24.15" customHeight="1">
      <c r="B161" s="32"/>
      <c r="C161" s="158" t="s">
        <v>465</v>
      </c>
      <c r="D161" s="158" t="s">
        <v>340</v>
      </c>
      <c r="E161" s="159" t="s">
        <v>995</v>
      </c>
      <c r="F161" s="160" t="s">
        <v>996</v>
      </c>
      <c r="G161" s="161" t="s">
        <v>598</v>
      </c>
      <c r="H161" s="162">
        <v>1</v>
      </c>
      <c r="I161" s="163"/>
      <c r="J161" s="164">
        <f t="shared" si="20"/>
        <v>0</v>
      </c>
      <c r="K161" s="160" t="s">
        <v>1</v>
      </c>
      <c r="L161" s="165"/>
      <c r="M161" s="166" t="s">
        <v>1</v>
      </c>
      <c r="N161" s="167" t="s">
        <v>46</v>
      </c>
      <c r="P161" s="145">
        <f t="shared" si="21"/>
        <v>0</v>
      </c>
      <c r="Q161" s="145">
        <v>0</v>
      </c>
      <c r="R161" s="145">
        <f t="shared" si="22"/>
        <v>0</v>
      </c>
      <c r="S161" s="145">
        <v>0</v>
      </c>
      <c r="T161" s="146">
        <f t="shared" si="23"/>
        <v>0</v>
      </c>
      <c r="AR161" s="147" t="s">
        <v>893</v>
      </c>
      <c r="AT161" s="147" t="s">
        <v>340</v>
      </c>
      <c r="AU161" s="147" t="s">
        <v>90</v>
      </c>
      <c r="AY161" s="17" t="s">
        <v>299</v>
      </c>
      <c r="BE161" s="148">
        <f t="shared" si="24"/>
        <v>0</v>
      </c>
      <c r="BF161" s="148">
        <f t="shared" si="25"/>
        <v>0</v>
      </c>
      <c r="BG161" s="148">
        <f t="shared" si="26"/>
        <v>0</v>
      </c>
      <c r="BH161" s="148">
        <f t="shared" si="27"/>
        <v>0</v>
      </c>
      <c r="BI161" s="148">
        <f t="shared" si="28"/>
        <v>0</v>
      </c>
      <c r="BJ161" s="17" t="s">
        <v>88</v>
      </c>
      <c r="BK161" s="148">
        <f t="shared" si="29"/>
        <v>0</v>
      </c>
      <c r="BL161" s="17" t="s">
        <v>306</v>
      </c>
      <c r="BM161" s="147" t="s">
        <v>997</v>
      </c>
    </row>
    <row r="162" spans="2:65" s="1" customFormat="1" ht="24.15" customHeight="1">
      <c r="B162" s="32"/>
      <c r="C162" s="158" t="s">
        <v>469</v>
      </c>
      <c r="D162" s="158" t="s">
        <v>340</v>
      </c>
      <c r="E162" s="159" t="s">
        <v>998</v>
      </c>
      <c r="F162" s="160" t="s">
        <v>999</v>
      </c>
      <c r="G162" s="161" t="s">
        <v>598</v>
      </c>
      <c r="H162" s="162">
        <v>1</v>
      </c>
      <c r="I162" s="163"/>
      <c r="J162" s="164">
        <f t="shared" si="20"/>
        <v>0</v>
      </c>
      <c r="K162" s="160" t="s">
        <v>1</v>
      </c>
      <c r="L162" s="165"/>
      <c r="M162" s="166" t="s">
        <v>1</v>
      </c>
      <c r="N162" s="167" t="s">
        <v>46</v>
      </c>
      <c r="P162" s="145">
        <f t="shared" si="21"/>
        <v>0</v>
      </c>
      <c r="Q162" s="145">
        <v>0</v>
      </c>
      <c r="R162" s="145">
        <f t="shared" si="22"/>
        <v>0</v>
      </c>
      <c r="S162" s="145">
        <v>0</v>
      </c>
      <c r="T162" s="146">
        <f t="shared" si="23"/>
        <v>0</v>
      </c>
      <c r="AR162" s="147" t="s">
        <v>893</v>
      </c>
      <c r="AT162" s="147" t="s">
        <v>340</v>
      </c>
      <c r="AU162" s="147" t="s">
        <v>90</v>
      </c>
      <c r="AY162" s="17" t="s">
        <v>299</v>
      </c>
      <c r="BE162" s="148">
        <f t="shared" si="24"/>
        <v>0</v>
      </c>
      <c r="BF162" s="148">
        <f t="shared" si="25"/>
        <v>0</v>
      </c>
      <c r="BG162" s="148">
        <f t="shared" si="26"/>
        <v>0</v>
      </c>
      <c r="BH162" s="148">
        <f t="shared" si="27"/>
        <v>0</v>
      </c>
      <c r="BI162" s="148">
        <f t="shared" si="28"/>
        <v>0</v>
      </c>
      <c r="BJ162" s="17" t="s">
        <v>88</v>
      </c>
      <c r="BK162" s="148">
        <f t="shared" si="29"/>
        <v>0</v>
      </c>
      <c r="BL162" s="17" t="s">
        <v>306</v>
      </c>
      <c r="BM162" s="147" t="s">
        <v>1000</v>
      </c>
    </row>
    <row r="163" spans="2:65" s="1" customFormat="1" ht="24.15" customHeight="1">
      <c r="B163" s="32"/>
      <c r="C163" s="158" t="s">
        <v>475</v>
      </c>
      <c r="D163" s="158" t="s">
        <v>340</v>
      </c>
      <c r="E163" s="159" t="s">
        <v>1001</v>
      </c>
      <c r="F163" s="160" t="s">
        <v>1002</v>
      </c>
      <c r="G163" s="161" t="s">
        <v>598</v>
      </c>
      <c r="H163" s="162">
        <v>2</v>
      </c>
      <c r="I163" s="163"/>
      <c r="J163" s="164">
        <f t="shared" si="20"/>
        <v>0</v>
      </c>
      <c r="K163" s="160" t="s">
        <v>1</v>
      </c>
      <c r="L163" s="165"/>
      <c r="M163" s="166" t="s">
        <v>1</v>
      </c>
      <c r="N163" s="167" t="s">
        <v>46</v>
      </c>
      <c r="P163" s="145">
        <f t="shared" si="21"/>
        <v>0</v>
      </c>
      <c r="Q163" s="145">
        <v>0</v>
      </c>
      <c r="R163" s="145">
        <f t="shared" si="22"/>
        <v>0</v>
      </c>
      <c r="S163" s="145">
        <v>0</v>
      </c>
      <c r="T163" s="146">
        <f t="shared" si="23"/>
        <v>0</v>
      </c>
      <c r="AR163" s="147" t="s">
        <v>893</v>
      </c>
      <c r="AT163" s="147" t="s">
        <v>340</v>
      </c>
      <c r="AU163" s="147" t="s">
        <v>90</v>
      </c>
      <c r="AY163" s="17" t="s">
        <v>299</v>
      </c>
      <c r="BE163" s="148">
        <f t="shared" si="24"/>
        <v>0</v>
      </c>
      <c r="BF163" s="148">
        <f t="shared" si="25"/>
        <v>0</v>
      </c>
      <c r="BG163" s="148">
        <f t="shared" si="26"/>
        <v>0</v>
      </c>
      <c r="BH163" s="148">
        <f t="shared" si="27"/>
        <v>0</v>
      </c>
      <c r="BI163" s="148">
        <f t="shared" si="28"/>
        <v>0</v>
      </c>
      <c r="BJ163" s="17" t="s">
        <v>88</v>
      </c>
      <c r="BK163" s="148">
        <f t="shared" si="29"/>
        <v>0</v>
      </c>
      <c r="BL163" s="17" t="s">
        <v>306</v>
      </c>
      <c r="BM163" s="147" t="s">
        <v>1003</v>
      </c>
    </row>
    <row r="164" spans="2:65" s="1" customFormat="1" ht="24.15" customHeight="1">
      <c r="B164" s="32"/>
      <c r="C164" s="158" t="s">
        <v>482</v>
      </c>
      <c r="D164" s="158" t="s">
        <v>340</v>
      </c>
      <c r="E164" s="159" t="s">
        <v>1004</v>
      </c>
      <c r="F164" s="220" t="s">
        <v>8956</v>
      </c>
      <c r="G164" s="161" t="s">
        <v>598</v>
      </c>
      <c r="H164" s="162">
        <v>1</v>
      </c>
      <c r="I164" s="163"/>
      <c r="J164" s="164">
        <f t="shared" si="20"/>
        <v>0</v>
      </c>
      <c r="K164" s="160" t="s">
        <v>1</v>
      </c>
      <c r="L164" s="165"/>
      <c r="M164" s="166" t="s">
        <v>1</v>
      </c>
      <c r="N164" s="167" t="s">
        <v>46</v>
      </c>
      <c r="P164" s="145">
        <f t="shared" si="21"/>
        <v>0</v>
      </c>
      <c r="Q164" s="145">
        <v>0</v>
      </c>
      <c r="R164" s="145">
        <f t="shared" si="22"/>
        <v>0</v>
      </c>
      <c r="S164" s="145">
        <v>0</v>
      </c>
      <c r="T164" s="146">
        <f t="shared" si="23"/>
        <v>0</v>
      </c>
      <c r="AR164" s="147" t="s">
        <v>893</v>
      </c>
      <c r="AT164" s="147" t="s">
        <v>340</v>
      </c>
      <c r="AU164" s="147" t="s">
        <v>90</v>
      </c>
      <c r="AY164" s="17" t="s">
        <v>299</v>
      </c>
      <c r="BE164" s="148">
        <f t="shared" si="24"/>
        <v>0</v>
      </c>
      <c r="BF164" s="148">
        <f t="shared" si="25"/>
        <v>0</v>
      </c>
      <c r="BG164" s="148">
        <f t="shared" si="26"/>
        <v>0</v>
      </c>
      <c r="BH164" s="148">
        <f t="shared" si="27"/>
        <v>0</v>
      </c>
      <c r="BI164" s="148">
        <f t="shared" si="28"/>
        <v>0</v>
      </c>
      <c r="BJ164" s="17" t="s">
        <v>88</v>
      </c>
      <c r="BK164" s="148">
        <f t="shared" si="29"/>
        <v>0</v>
      </c>
      <c r="BL164" s="17" t="s">
        <v>306</v>
      </c>
      <c r="BM164" s="147" t="s">
        <v>1005</v>
      </c>
    </row>
    <row r="165" spans="2:65" s="1" customFormat="1" ht="16.5" customHeight="1">
      <c r="B165" s="32"/>
      <c r="C165" s="158" t="s">
        <v>618</v>
      </c>
      <c r="D165" s="158" t="s">
        <v>340</v>
      </c>
      <c r="E165" s="159" t="s">
        <v>1006</v>
      </c>
      <c r="F165" s="160" t="s">
        <v>1007</v>
      </c>
      <c r="G165" s="161" t="s">
        <v>598</v>
      </c>
      <c r="H165" s="162">
        <v>8</v>
      </c>
      <c r="I165" s="163"/>
      <c r="J165" s="164">
        <f t="shared" si="20"/>
        <v>0</v>
      </c>
      <c r="K165" s="160" t="s">
        <v>1</v>
      </c>
      <c r="L165" s="165"/>
      <c r="M165" s="166" t="s">
        <v>1</v>
      </c>
      <c r="N165" s="167" t="s">
        <v>46</v>
      </c>
      <c r="P165" s="145">
        <f t="shared" si="21"/>
        <v>0</v>
      </c>
      <c r="Q165" s="145">
        <v>0</v>
      </c>
      <c r="R165" s="145">
        <f t="shared" si="22"/>
        <v>0</v>
      </c>
      <c r="S165" s="145">
        <v>0</v>
      </c>
      <c r="T165" s="146">
        <f t="shared" si="23"/>
        <v>0</v>
      </c>
      <c r="AR165" s="147" t="s">
        <v>893</v>
      </c>
      <c r="AT165" s="147" t="s">
        <v>340</v>
      </c>
      <c r="AU165" s="147" t="s">
        <v>90</v>
      </c>
      <c r="AY165" s="17" t="s">
        <v>299</v>
      </c>
      <c r="BE165" s="148">
        <f t="shared" si="24"/>
        <v>0</v>
      </c>
      <c r="BF165" s="148">
        <f t="shared" si="25"/>
        <v>0</v>
      </c>
      <c r="BG165" s="148">
        <f t="shared" si="26"/>
        <v>0</v>
      </c>
      <c r="BH165" s="148">
        <f t="shared" si="27"/>
        <v>0</v>
      </c>
      <c r="BI165" s="148">
        <f t="shared" si="28"/>
        <v>0</v>
      </c>
      <c r="BJ165" s="17" t="s">
        <v>88</v>
      </c>
      <c r="BK165" s="148">
        <f t="shared" si="29"/>
        <v>0</v>
      </c>
      <c r="BL165" s="17" t="s">
        <v>306</v>
      </c>
      <c r="BM165" s="147" t="s">
        <v>1008</v>
      </c>
    </row>
    <row r="166" spans="2:65" s="1" customFormat="1" ht="66.75" customHeight="1">
      <c r="B166" s="32"/>
      <c r="C166" s="158" t="s">
        <v>622</v>
      </c>
      <c r="D166" s="158" t="s">
        <v>340</v>
      </c>
      <c r="E166" s="159" t="s">
        <v>1009</v>
      </c>
      <c r="F166" s="160" t="s">
        <v>1010</v>
      </c>
      <c r="G166" s="161" t="s">
        <v>578</v>
      </c>
      <c r="H166" s="162">
        <v>2</v>
      </c>
      <c r="I166" s="163"/>
      <c r="J166" s="164">
        <f t="shared" si="20"/>
        <v>0</v>
      </c>
      <c r="K166" s="160" t="s">
        <v>1</v>
      </c>
      <c r="L166" s="165"/>
      <c r="M166" s="166" t="s">
        <v>1</v>
      </c>
      <c r="N166" s="167" t="s">
        <v>46</v>
      </c>
      <c r="P166" s="145">
        <f t="shared" si="21"/>
        <v>0</v>
      </c>
      <c r="Q166" s="145">
        <v>0</v>
      </c>
      <c r="R166" s="145">
        <f t="shared" si="22"/>
        <v>0</v>
      </c>
      <c r="S166" s="145">
        <v>0</v>
      </c>
      <c r="T166" s="146">
        <f t="shared" si="23"/>
        <v>0</v>
      </c>
      <c r="AR166" s="147" t="s">
        <v>893</v>
      </c>
      <c r="AT166" s="147" t="s">
        <v>340</v>
      </c>
      <c r="AU166" s="147" t="s">
        <v>90</v>
      </c>
      <c r="AY166" s="17" t="s">
        <v>299</v>
      </c>
      <c r="BE166" s="148">
        <f t="shared" si="24"/>
        <v>0</v>
      </c>
      <c r="BF166" s="148">
        <f t="shared" si="25"/>
        <v>0</v>
      </c>
      <c r="BG166" s="148">
        <f t="shared" si="26"/>
        <v>0</v>
      </c>
      <c r="BH166" s="148">
        <f t="shared" si="27"/>
        <v>0</v>
      </c>
      <c r="BI166" s="148">
        <f t="shared" si="28"/>
        <v>0</v>
      </c>
      <c r="BJ166" s="17" t="s">
        <v>88</v>
      </c>
      <c r="BK166" s="148">
        <f t="shared" si="29"/>
        <v>0</v>
      </c>
      <c r="BL166" s="17" t="s">
        <v>306</v>
      </c>
      <c r="BM166" s="147" t="s">
        <v>1011</v>
      </c>
    </row>
    <row r="167" spans="2:65" s="1" customFormat="1" ht="49.2" customHeight="1">
      <c r="B167" s="32"/>
      <c r="C167" s="158" t="s">
        <v>626</v>
      </c>
      <c r="D167" s="158" t="s">
        <v>340</v>
      </c>
      <c r="E167" s="159" t="s">
        <v>1012</v>
      </c>
      <c r="F167" s="160" t="s">
        <v>1013</v>
      </c>
      <c r="G167" s="161" t="s">
        <v>578</v>
      </c>
      <c r="H167" s="162">
        <v>2</v>
      </c>
      <c r="I167" s="163"/>
      <c r="J167" s="164">
        <f t="shared" si="20"/>
        <v>0</v>
      </c>
      <c r="K167" s="160" t="s">
        <v>1</v>
      </c>
      <c r="L167" s="165"/>
      <c r="M167" s="166" t="s">
        <v>1</v>
      </c>
      <c r="N167" s="167" t="s">
        <v>46</v>
      </c>
      <c r="P167" s="145">
        <f t="shared" si="21"/>
        <v>0</v>
      </c>
      <c r="Q167" s="145">
        <v>0</v>
      </c>
      <c r="R167" s="145">
        <f t="shared" si="22"/>
        <v>0</v>
      </c>
      <c r="S167" s="145">
        <v>0</v>
      </c>
      <c r="T167" s="146">
        <f t="shared" si="23"/>
        <v>0</v>
      </c>
      <c r="AR167" s="147" t="s">
        <v>893</v>
      </c>
      <c r="AT167" s="147" t="s">
        <v>340</v>
      </c>
      <c r="AU167" s="147" t="s">
        <v>90</v>
      </c>
      <c r="AY167" s="17" t="s">
        <v>299</v>
      </c>
      <c r="BE167" s="148">
        <f t="shared" si="24"/>
        <v>0</v>
      </c>
      <c r="BF167" s="148">
        <f t="shared" si="25"/>
        <v>0</v>
      </c>
      <c r="BG167" s="148">
        <f t="shared" si="26"/>
        <v>0</v>
      </c>
      <c r="BH167" s="148">
        <f t="shared" si="27"/>
        <v>0</v>
      </c>
      <c r="BI167" s="148">
        <f t="shared" si="28"/>
        <v>0</v>
      </c>
      <c r="BJ167" s="17" t="s">
        <v>88</v>
      </c>
      <c r="BK167" s="148">
        <f t="shared" si="29"/>
        <v>0</v>
      </c>
      <c r="BL167" s="17" t="s">
        <v>306</v>
      </c>
      <c r="BM167" s="147" t="s">
        <v>1014</v>
      </c>
    </row>
    <row r="168" spans="2:65" s="1" customFormat="1" ht="66.75" customHeight="1">
      <c r="B168" s="32"/>
      <c r="C168" s="158" t="s">
        <v>630</v>
      </c>
      <c r="D168" s="158" t="s">
        <v>340</v>
      </c>
      <c r="E168" s="159" t="s">
        <v>1015</v>
      </c>
      <c r="F168" s="160" t="s">
        <v>1016</v>
      </c>
      <c r="G168" s="161" t="s">
        <v>578</v>
      </c>
      <c r="H168" s="162">
        <v>1</v>
      </c>
      <c r="I168" s="163"/>
      <c r="J168" s="164">
        <f t="shared" si="20"/>
        <v>0</v>
      </c>
      <c r="K168" s="160" t="s">
        <v>1</v>
      </c>
      <c r="L168" s="165"/>
      <c r="M168" s="166" t="s">
        <v>1</v>
      </c>
      <c r="N168" s="167" t="s">
        <v>46</v>
      </c>
      <c r="P168" s="145">
        <f t="shared" si="21"/>
        <v>0</v>
      </c>
      <c r="Q168" s="145">
        <v>0</v>
      </c>
      <c r="R168" s="145">
        <f t="shared" si="22"/>
        <v>0</v>
      </c>
      <c r="S168" s="145">
        <v>0</v>
      </c>
      <c r="T168" s="146">
        <f t="shared" si="23"/>
        <v>0</v>
      </c>
      <c r="AR168" s="147" t="s">
        <v>893</v>
      </c>
      <c r="AT168" s="147" t="s">
        <v>340</v>
      </c>
      <c r="AU168" s="147" t="s">
        <v>90</v>
      </c>
      <c r="AY168" s="17" t="s">
        <v>299</v>
      </c>
      <c r="BE168" s="148">
        <f t="shared" si="24"/>
        <v>0</v>
      </c>
      <c r="BF168" s="148">
        <f t="shared" si="25"/>
        <v>0</v>
      </c>
      <c r="BG168" s="148">
        <f t="shared" si="26"/>
        <v>0</v>
      </c>
      <c r="BH168" s="148">
        <f t="shared" si="27"/>
        <v>0</v>
      </c>
      <c r="BI168" s="148">
        <f t="shared" si="28"/>
        <v>0</v>
      </c>
      <c r="BJ168" s="17" t="s">
        <v>88</v>
      </c>
      <c r="BK168" s="148">
        <f t="shared" si="29"/>
        <v>0</v>
      </c>
      <c r="BL168" s="17" t="s">
        <v>306</v>
      </c>
      <c r="BM168" s="147" t="s">
        <v>1017</v>
      </c>
    </row>
    <row r="169" spans="2:65" s="1" customFormat="1" ht="21.75" customHeight="1">
      <c r="B169" s="32"/>
      <c r="C169" s="221" t="s">
        <v>634</v>
      </c>
      <c r="D169" s="221" t="s">
        <v>340</v>
      </c>
      <c r="E169" s="222" t="s">
        <v>1018</v>
      </c>
      <c r="F169" s="223" t="s">
        <v>1019</v>
      </c>
      <c r="G169" s="224" t="s">
        <v>598</v>
      </c>
      <c r="H169" s="219">
        <v>1</v>
      </c>
      <c r="I169" s="225"/>
      <c r="J169" s="226">
        <f t="shared" si="20"/>
        <v>0</v>
      </c>
      <c r="K169" s="223" t="s">
        <v>1</v>
      </c>
      <c r="L169" s="32"/>
      <c r="M169" s="143" t="s">
        <v>1</v>
      </c>
      <c r="N169" s="144" t="s">
        <v>46</v>
      </c>
      <c r="P169" s="145">
        <f t="shared" si="21"/>
        <v>0</v>
      </c>
      <c r="Q169" s="145">
        <v>0</v>
      </c>
      <c r="R169" s="145">
        <f t="shared" si="22"/>
        <v>0</v>
      </c>
      <c r="S169" s="145">
        <v>0</v>
      </c>
      <c r="T169" s="146">
        <f t="shared" si="23"/>
        <v>0</v>
      </c>
      <c r="AR169" s="147" t="s">
        <v>88</v>
      </c>
      <c r="AT169" s="147" t="s">
        <v>302</v>
      </c>
      <c r="AU169" s="147" t="s">
        <v>90</v>
      </c>
      <c r="AY169" s="17" t="s">
        <v>299</v>
      </c>
      <c r="BE169" s="148">
        <f t="shared" si="24"/>
        <v>0</v>
      </c>
      <c r="BF169" s="148">
        <f t="shared" si="25"/>
        <v>0</v>
      </c>
      <c r="BG169" s="148">
        <f t="shared" si="26"/>
        <v>0</v>
      </c>
      <c r="BH169" s="148">
        <f t="shared" si="27"/>
        <v>0</v>
      </c>
      <c r="BI169" s="148">
        <f t="shared" si="28"/>
        <v>0</v>
      </c>
      <c r="BJ169" s="17" t="s">
        <v>88</v>
      </c>
      <c r="BK169" s="148">
        <f t="shared" si="29"/>
        <v>0</v>
      </c>
      <c r="BL169" s="17" t="s">
        <v>88</v>
      </c>
      <c r="BM169" s="147" t="s">
        <v>1020</v>
      </c>
    </row>
    <row r="170" spans="2:65" s="11" customFormat="1" ht="22.95" customHeight="1">
      <c r="B170" s="124"/>
      <c r="D170" s="125" t="s">
        <v>80</v>
      </c>
      <c r="E170" s="134" t="s">
        <v>1021</v>
      </c>
      <c r="F170" s="134" t="s">
        <v>1022</v>
      </c>
      <c r="I170" s="127"/>
      <c r="J170" s="135">
        <f>BK170</f>
        <v>0</v>
      </c>
      <c r="L170" s="124"/>
      <c r="M170" s="129"/>
      <c r="P170" s="130">
        <f>SUM(P171:P175)</f>
        <v>0</v>
      </c>
      <c r="R170" s="130">
        <f>SUM(R171:R175)</f>
        <v>0</v>
      </c>
      <c r="T170" s="131">
        <f>SUM(T171:T175)</f>
        <v>0</v>
      </c>
      <c r="AR170" s="125" t="s">
        <v>298</v>
      </c>
      <c r="AT170" s="132" t="s">
        <v>80</v>
      </c>
      <c r="AU170" s="132" t="s">
        <v>88</v>
      </c>
      <c r="AY170" s="125" t="s">
        <v>299</v>
      </c>
      <c r="BK170" s="133">
        <f>SUM(BK171:BK175)</f>
        <v>0</v>
      </c>
    </row>
    <row r="171" spans="2:65" s="1" customFormat="1" ht="55.5" customHeight="1">
      <c r="B171" s="32"/>
      <c r="C171" s="158" t="s">
        <v>638</v>
      </c>
      <c r="D171" s="158" t="s">
        <v>340</v>
      </c>
      <c r="E171" s="159" t="s">
        <v>1023</v>
      </c>
      <c r="F171" s="160" t="s">
        <v>1024</v>
      </c>
      <c r="G171" s="161" t="s">
        <v>578</v>
      </c>
      <c r="H171" s="162">
        <v>1</v>
      </c>
      <c r="I171" s="163"/>
      <c r="J171" s="164">
        <f>ROUND(I171*H171,2)</f>
        <v>0</v>
      </c>
      <c r="K171" s="160" t="s">
        <v>1</v>
      </c>
      <c r="L171" s="165"/>
      <c r="M171" s="166" t="s">
        <v>1</v>
      </c>
      <c r="N171" s="167" t="s">
        <v>46</v>
      </c>
      <c r="P171" s="145">
        <f>O171*H171</f>
        <v>0</v>
      </c>
      <c r="Q171" s="145">
        <v>0</v>
      </c>
      <c r="R171" s="145">
        <f>Q171*H171</f>
        <v>0</v>
      </c>
      <c r="S171" s="145">
        <v>0</v>
      </c>
      <c r="T171" s="146">
        <f>S171*H171</f>
        <v>0</v>
      </c>
      <c r="AR171" s="147" t="s">
        <v>893</v>
      </c>
      <c r="AT171" s="147" t="s">
        <v>340</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306</v>
      </c>
      <c r="BM171" s="147" t="s">
        <v>1025</v>
      </c>
    </row>
    <row r="172" spans="2:65" s="1" customFormat="1" ht="76.8">
      <c r="B172" s="32"/>
      <c r="D172" s="149" t="s">
        <v>308</v>
      </c>
      <c r="F172" s="150" t="s">
        <v>1026</v>
      </c>
      <c r="I172" s="151"/>
      <c r="L172" s="32"/>
      <c r="M172" s="152"/>
      <c r="T172" s="56"/>
      <c r="AT172" s="17" t="s">
        <v>308</v>
      </c>
      <c r="AU172" s="17" t="s">
        <v>90</v>
      </c>
    </row>
    <row r="173" spans="2:65" s="1" customFormat="1" ht="49.2" customHeight="1">
      <c r="B173" s="32"/>
      <c r="C173" s="158" t="s">
        <v>644</v>
      </c>
      <c r="D173" s="158" t="s">
        <v>340</v>
      </c>
      <c r="E173" s="159" t="s">
        <v>1027</v>
      </c>
      <c r="F173" s="160" t="s">
        <v>1028</v>
      </c>
      <c r="G173" s="161" t="s">
        <v>578</v>
      </c>
      <c r="H173" s="162">
        <v>1</v>
      </c>
      <c r="I173" s="163"/>
      <c r="J173" s="164">
        <f>ROUND(I173*H173,2)</f>
        <v>0</v>
      </c>
      <c r="K173" s="160" t="s">
        <v>1</v>
      </c>
      <c r="L173" s="165"/>
      <c r="M173" s="166" t="s">
        <v>1</v>
      </c>
      <c r="N173" s="167" t="s">
        <v>46</v>
      </c>
      <c r="P173" s="145">
        <f>O173*H173</f>
        <v>0</v>
      </c>
      <c r="Q173" s="145">
        <v>0</v>
      </c>
      <c r="R173" s="145">
        <f>Q173*H173</f>
        <v>0</v>
      </c>
      <c r="S173" s="145">
        <v>0</v>
      </c>
      <c r="T173" s="146">
        <f>S173*H173</f>
        <v>0</v>
      </c>
      <c r="AR173" s="147" t="s">
        <v>893</v>
      </c>
      <c r="AT173" s="147" t="s">
        <v>340</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306</v>
      </c>
      <c r="BM173" s="147" t="s">
        <v>1029</v>
      </c>
    </row>
    <row r="174" spans="2:65" s="1" customFormat="1" ht="44.25" customHeight="1">
      <c r="B174" s="32"/>
      <c r="C174" s="158" t="s">
        <v>649</v>
      </c>
      <c r="D174" s="158" t="s">
        <v>340</v>
      </c>
      <c r="E174" s="159" t="s">
        <v>1030</v>
      </c>
      <c r="F174" s="160" t="s">
        <v>1031</v>
      </c>
      <c r="G174" s="161" t="s">
        <v>578</v>
      </c>
      <c r="H174" s="162">
        <v>1</v>
      </c>
      <c r="I174" s="163"/>
      <c r="J174" s="164">
        <f>ROUND(I174*H174,2)</f>
        <v>0</v>
      </c>
      <c r="K174" s="160" t="s">
        <v>1</v>
      </c>
      <c r="L174" s="165"/>
      <c r="M174" s="166" t="s">
        <v>1</v>
      </c>
      <c r="N174" s="167" t="s">
        <v>46</v>
      </c>
      <c r="P174" s="145">
        <f>O174*H174</f>
        <v>0</v>
      </c>
      <c r="Q174" s="145">
        <v>0</v>
      </c>
      <c r="R174" s="145">
        <f>Q174*H174</f>
        <v>0</v>
      </c>
      <c r="S174" s="145">
        <v>0</v>
      </c>
      <c r="T174" s="146">
        <f>S174*H174</f>
        <v>0</v>
      </c>
      <c r="AR174" s="147" t="s">
        <v>893</v>
      </c>
      <c r="AT174" s="147" t="s">
        <v>340</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306</v>
      </c>
      <c r="BM174" s="147" t="s">
        <v>1032</v>
      </c>
    </row>
    <row r="175" spans="2:65" s="1" customFormat="1" ht="48">
      <c r="B175" s="32"/>
      <c r="D175" s="149" t="s">
        <v>308</v>
      </c>
      <c r="F175" s="150" t="s">
        <v>1033</v>
      </c>
      <c r="I175" s="151"/>
      <c r="L175" s="32"/>
      <c r="M175" s="152"/>
      <c r="T175" s="56"/>
      <c r="AT175" s="17" t="s">
        <v>308</v>
      </c>
      <c r="AU175" s="17" t="s">
        <v>90</v>
      </c>
    </row>
    <row r="176" spans="2:65" s="11" customFormat="1" ht="22.95" customHeight="1">
      <c r="B176" s="124"/>
      <c r="D176" s="125" t="s">
        <v>80</v>
      </c>
      <c r="E176" s="134" t="s">
        <v>1034</v>
      </c>
      <c r="F176" s="134" t="s">
        <v>1035</v>
      </c>
      <c r="I176" s="127"/>
      <c r="J176" s="135">
        <f>BK176</f>
        <v>0</v>
      </c>
      <c r="L176" s="124"/>
      <c r="M176" s="129"/>
      <c r="P176" s="130">
        <f>SUM(P177:P182)</f>
        <v>0</v>
      </c>
      <c r="R176" s="130">
        <f>SUM(R177:R182)</f>
        <v>0</v>
      </c>
      <c r="T176" s="131">
        <f>SUM(T177:T182)</f>
        <v>0</v>
      </c>
      <c r="AR176" s="125" t="s">
        <v>298</v>
      </c>
      <c r="AT176" s="132" t="s">
        <v>80</v>
      </c>
      <c r="AU176" s="132" t="s">
        <v>88</v>
      </c>
      <c r="AY176" s="125" t="s">
        <v>299</v>
      </c>
      <c r="BK176" s="133">
        <f>SUM(BK177:BK182)</f>
        <v>0</v>
      </c>
    </row>
    <row r="177" spans="2:65" s="1" customFormat="1" ht="37.950000000000003" customHeight="1">
      <c r="B177" s="32"/>
      <c r="C177" s="136" t="s">
        <v>653</v>
      </c>
      <c r="D177" s="136" t="s">
        <v>302</v>
      </c>
      <c r="E177" s="137" t="s">
        <v>1036</v>
      </c>
      <c r="F177" s="138" t="s">
        <v>1037</v>
      </c>
      <c r="G177" s="139" t="s">
        <v>598</v>
      </c>
      <c r="H177" s="140">
        <v>1</v>
      </c>
      <c r="I177" s="141"/>
      <c r="J177" s="142">
        <f t="shared" ref="J177:J182" si="30">ROUND(I177*H177,2)</f>
        <v>0</v>
      </c>
      <c r="K177" s="138" t="s">
        <v>1</v>
      </c>
      <c r="L177" s="32"/>
      <c r="M177" s="143" t="s">
        <v>1</v>
      </c>
      <c r="N177" s="144" t="s">
        <v>46</v>
      </c>
      <c r="P177" s="145">
        <f t="shared" ref="P177:P182" si="31">O177*H177</f>
        <v>0</v>
      </c>
      <c r="Q177" s="145">
        <v>0</v>
      </c>
      <c r="R177" s="145">
        <f t="shared" ref="R177:R182" si="32">Q177*H177</f>
        <v>0</v>
      </c>
      <c r="S177" s="145">
        <v>0</v>
      </c>
      <c r="T177" s="146">
        <f t="shared" ref="T177:T182" si="33">S177*H177</f>
        <v>0</v>
      </c>
      <c r="AR177" s="147" t="s">
        <v>306</v>
      </c>
      <c r="AT177" s="147" t="s">
        <v>302</v>
      </c>
      <c r="AU177" s="147" t="s">
        <v>90</v>
      </c>
      <c r="AY177" s="17" t="s">
        <v>299</v>
      </c>
      <c r="BE177" s="148">
        <f t="shared" ref="BE177:BE182" si="34">IF(N177="základní",J177,0)</f>
        <v>0</v>
      </c>
      <c r="BF177" s="148">
        <f t="shared" ref="BF177:BF182" si="35">IF(N177="snížená",J177,0)</f>
        <v>0</v>
      </c>
      <c r="BG177" s="148">
        <f t="shared" ref="BG177:BG182" si="36">IF(N177="zákl. přenesená",J177,0)</f>
        <v>0</v>
      </c>
      <c r="BH177" s="148">
        <f t="shared" ref="BH177:BH182" si="37">IF(N177="sníž. přenesená",J177,0)</f>
        <v>0</v>
      </c>
      <c r="BI177" s="148">
        <f t="shared" ref="BI177:BI182" si="38">IF(N177="nulová",J177,0)</f>
        <v>0</v>
      </c>
      <c r="BJ177" s="17" t="s">
        <v>88</v>
      </c>
      <c r="BK177" s="148">
        <f t="shared" ref="BK177:BK182" si="39">ROUND(I177*H177,2)</f>
        <v>0</v>
      </c>
      <c r="BL177" s="17" t="s">
        <v>306</v>
      </c>
      <c r="BM177" s="147" t="s">
        <v>1038</v>
      </c>
    </row>
    <row r="178" spans="2:65" s="1" customFormat="1" ht="37.950000000000003" customHeight="1">
      <c r="B178" s="32"/>
      <c r="C178" s="136" t="s">
        <v>657</v>
      </c>
      <c r="D178" s="136" t="s">
        <v>302</v>
      </c>
      <c r="E178" s="137" t="s">
        <v>1039</v>
      </c>
      <c r="F178" s="138" t="s">
        <v>1040</v>
      </c>
      <c r="G178" s="139" t="s">
        <v>598</v>
      </c>
      <c r="H178" s="140">
        <v>1</v>
      </c>
      <c r="I178" s="141"/>
      <c r="J178" s="142">
        <f t="shared" si="30"/>
        <v>0</v>
      </c>
      <c r="K178" s="138" t="s">
        <v>1</v>
      </c>
      <c r="L178" s="32"/>
      <c r="M178" s="143" t="s">
        <v>1</v>
      </c>
      <c r="N178" s="144" t="s">
        <v>46</v>
      </c>
      <c r="P178" s="145">
        <f t="shared" si="31"/>
        <v>0</v>
      </c>
      <c r="Q178" s="145">
        <v>0</v>
      </c>
      <c r="R178" s="145">
        <f t="shared" si="32"/>
        <v>0</v>
      </c>
      <c r="S178" s="145">
        <v>0</v>
      </c>
      <c r="T178" s="146">
        <f t="shared" si="33"/>
        <v>0</v>
      </c>
      <c r="AR178" s="147" t="s">
        <v>306</v>
      </c>
      <c r="AT178" s="147" t="s">
        <v>302</v>
      </c>
      <c r="AU178" s="147" t="s">
        <v>90</v>
      </c>
      <c r="AY178" s="17" t="s">
        <v>299</v>
      </c>
      <c r="BE178" s="148">
        <f t="shared" si="34"/>
        <v>0</v>
      </c>
      <c r="BF178" s="148">
        <f t="shared" si="35"/>
        <v>0</v>
      </c>
      <c r="BG178" s="148">
        <f t="shared" si="36"/>
        <v>0</v>
      </c>
      <c r="BH178" s="148">
        <f t="shared" si="37"/>
        <v>0</v>
      </c>
      <c r="BI178" s="148">
        <f t="shared" si="38"/>
        <v>0</v>
      </c>
      <c r="BJ178" s="17" t="s">
        <v>88</v>
      </c>
      <c r="BK178" s="148">
        <f t="shared" si="39"/>
        <v>0</v>
      </c>
      <c r="BL178" s="17" t="s">
        <v>306</v>
      </c>
      <c r="BM178" s="147" t="s">
        <v>1041</v>
      </c>
    </row>
    <row r="179" spans="2:65" s="1" customFormat="1" ht="37.950000000000003" customHeight="1">
      <c r="B179" s="32"/>
      <c r="C179" s="136" t="s">
        <v>661</v>
      </c>
      <c r="D179" s="136" t="s">
        <v>302</v>
      </c>
      <c r="E179" s="137" t="s">
        <v>1042</v>
      </c>
      <c r="F179" s="138" t="s">
        <v>1043</v>
      </c>
      <c r="G179" s="139" t="s">
        <v>598</v>
      </c>
      <c r="H179" s="140">
        <v>2</v>
      </c>
      <c r="I179" s="141"/>
      <c r="J179" s="142">
        <f t="shared" si="30"/>
        <v>0</v>
      </c>
      <c r="K179" s="138" t="s">
        <v>1</v>
      </c>
      <c r="L179" s="32"/>
      <c r="M179" s="143" t="s">
        <v>1</v>
      </c>
      <c r="N179" s="144" t="s">
        <v>46</v>
      </c>
      <c r="P179" s="145">
        <f t="shared" si="31"/>
        <v>0</v>
      </c>
      <c r="Q179" s="145">
        <v>0</v>
      </c>
      <c r="R179" s="145">
        <f t="shared" si="32"/>
        <v>0</v>
      </c>
      <c r="S179" s="145">
        <v>0</v>
      </c>
      <c r="T179" s="146">
        <f t="shared" si="33"/>
        <v>0</v>
      </c>
      <c r="AR179" s="147" t="s">
        <v>306</v>
      </c>
      <c r="AT179" s="147" t="s">
        <v>302</v>
      </c>
      <c r="AU179" s="147" t="s">
        <v>90</v>
      </c>
      <c r="AY179" s="17" t="s">
        <v>299</v>
      </c>
      <c r="BE179" s="148">
        <f t="shared" si="34"/>
        <v>0</v>
      </c>
      <c r="BF179" s="148">
        <f t="shared" si="35"/>
        <v>0</v>
      </c>
      <c r="BG179" s="148">
        <f t="shared" si="36"/>
        <v>0</v>
      </c>
      <c r="BH179" s="148">
        <f t="shared" si="37"/>
        <v>0</v>
      </c>
      <c r="BI179" s="148">
        <f t="shared" si="38"/>
        <v>0</v>
      </c>
      <c r="BJ179" s="17" t="s">
        <v>88</v>
      </c>
      <c r="BK179" s="148">
        <f t="shared" si="39"/>
        <v>0</v>
      </c>
      <c r="BL179" s="17" t="s">
        <v>306</v>
      </c>
      <c r="BM179" s="147" t="s">
        <v>1044</v>
      </c>
    </row>
    <row r="180" spans="2:65" s="1" customFormat="1" ht="37.950000000000003" customHeight="1">
      <c r="B180" s="32"/>
      <c r="C180" s="136" t="s">
        <v>665</v>
      </c>
      <c r="D180" s="136" t="s">
        <v>302</v>
      </c>
      <c r="E180" s="137" t="s">
        <v>1045</v>
      </c>
      <c r="F180" s="138" t="s">
        <v>1046</v>
      </c>
      <c r="G180" s="139" t="s">
        <v>598</v>
      </c>
      <c r="H180" s="140">
        <v>4</v>
      </c>
      <c r="I180" s="141"/>
      <c r="J180" s="142">
        <f t="shared" si="30"/>
        <v>0</v>
      </c>
      <c r="K180" s="138" t="s">
        <v>1</v>
      </c>
      <c r="L180" s="32"/>
      <c r="M180" s="143" t="s">
        <v>1</v>
      </c>
      <c r="N180" s="144" t="s">
        <v>46</v>
      </c>
      <c r="P180" s="145">
        <f t="shared" si="31"/>
        <v>0</v>
      </c>
      <c r="Q180" s="145">
        <v>0</v>
      </c>
      <c r="R180" s="145">
        <f t="shared" si="32"/>
        <v>0</v>
      </c>
      <c r="S180" s="145">
        <v>0</v>
      </c>
      <c r="T180" s="146">
        <f t="shared" si="33"/>
        <v>0</v>
      </c>
      <c r="AR180" s="147" t="s">
        <v>306</v>
      </c>
      <c r="AT180" s="147" t="s">
        <v>302</v>
      </c>
      <c r="AU180" s="147" t="s">
        <v>90</v>
      </c>
      <c r="AY180" s="17" t="s">
        <v>299</v>
      </c>
      <c r="BE180" s="148">
        <f t="shared" si="34"/>
        <v>0</v>
      </c>
      <c r="BF180" s="148">
        <f t="shared" si="35"/>
        <v>0</v>
      </c>
      <c r="BG180" s="148">
        <f t="shared" si="36"/>
        <v>0</v>
      </c>
      <c r="BH180" s="148">
        <f t="shared" si="37"/>
        <v>0</v>
      </c>
      <c r="BI180" s="148">
        <f t="shared" si="38"/>
        <v>0</v>
      </c>
      <c r="BJ180" s="17" t="s">
        <v>88</v>
      </c>
      <c r="BK180" s="148">
        <f t="shared" si="39"/>
        <v>0</v>
      </c>
      <c r="BL180" s="17" t="s">
        <v>306</v>
      </c>
      <c r="BM180" s="147" t="s">
        <v>1047</v>
      </c>
    </row>
    <row r="181" spans="2:65" s="1" customFormat="1" ht="37.950000000000003" customHeight="1">
      <c r="B181" s="32"/>
      <c r="C181" s="136" t="s">
        <v>669</v>
      </c>
      <c r="D181" s="136" t="s">
        <v>302</v>
      </c>
      <c r="E181" s="137" t="s">
        <v>1048</v>
      </c>
      <c r="F181" s="138" t="s">
        <v>1049</v>
      </c>
      <c r="G181" s="139" t="s">
        <v>598</v>
      </c>
      <c r="H181" s="140">
        <v>2</v>
      </c>
      <c r="I181" s="141"/>
      <c r="J181" s="142">
        <f t="shared" si="30"/>
        <v>0</v>
      </c>
      <c r="K181" s="138" t="s">
        <v>1</v>
      </c>
      <c r="L181" s="32"/>
      <c r="M181" s="143" t="s">
        <v>1</v>
      </c>
      <c r="N181" s="144" t="s">
        <v>46</v>
      </c>
      <c r="P181" s="145">
        <f t="shared" si="31"/>
        <v>0</v>
      </c>
      <c r="Q181" s="145">
        <v>0</v>
      </c>
      <c r="R181" s="145">
        <f t="shared" si="32"/>
        <v>0</v>
      </c>
      <c r="S181" s="145">
        <v>0</v>
      </c>
      <c r="T181" s="146">
        <f t="shared" si="33"/>
        <v>0</v>
      </c>
      <c r="AR181" s="147" t="s">
        <v>306</v>
      </c>
      <c r="AT181" s="147" t="s">
        <v>302</v>
      </c>
      <c r="AU181" s="147" t="s">
        <v>90</v>
      </c>
      <c r="AY181" s="17" t="s">
        <v>299</v>
      </c>
      <c r="BE181" s="148">
        <f t="shared" si="34"/>
        <v>0</v>
      </c>
      <c r="BF181" s="148">
        <f t="shared" si="35"/>
        <v>0</v>
      </c>
      <c r="BG181" s="148">
        <f t="shared" si="36"/>
        <v>0</v>
      </c>
      <c r="BH181" s="148">
        <f t="shared" si="37"/>
        <v>0</v>
      </c>
      <c r="BI181" s="148">
        <f t="shared" si="38"/>
        <v>0</v>
      </c>
      <c r="BJ181" s="17" t="s">
        <v>88</v>
      </c>
      <c r="BK181" s="148">
        <f t="shared" si="39"/>
        <v>0</v>
      </c>
      <c r="BL181" s="17" t="s">
        <v>306</v>
      </c>
      <c r="BM181" s="147" t="s">
        <v>1050</v>
      </c>
    </row>
    <row r="182" spans="2:65" s="1" customFormat="1" ht="33" customHeight="1">
      <c r="B182" s="32"/>
      <c r="C182" s="136" t="s">
        <v>673</v>
      </c>
      <c r="D182" s="136" t="s">
        <v>302</v>
      </c>
      <c r="E182" s="137" t="s">
        <v>1051</v>
      </c>
      <c r="F182" s="138" t="s">
        <v>1052</v>
      </c>
      <c r="G182" s="139" t="s">
        <v>598</v>
      </c>
      <c r="H182" s="140">
        <v>2</v>
      </c>
      <c r="I182" s="141"/>
      <c r="J182" s="142">
        <f t="shared" si="30"/>
        <v>0</v>
      </c>
      <c r="K182" s="138" t="s">
        <v>1</v>
      </c>
      <c r="L182" s="32"/>
      <c r="M182" s="143" t="s">
        <v>1</v>
      </c>
      <c r="N182" s="144" t="s">
        <v>46</v>
      </c>
      <c r="P182" s="145">
        <f t="shared" si="31"/>
        <v>0</v>
      </c>
      <c r="Q182" s="145">
        <v>0</v>
      </c>
      <c r="R182" s="145">
        <f t="shared" si="32"/>
        <v>0</v>
      </c>
      <c r="S182" s="145">
        <v>0</v>
      </c>
      <c r="T182" s="146">
        <f t="shared" si="33"/>
        <v>0</v>
      </c>
      <c r="AR182" s="147" t="s">
        <v>306</v>
      </c>
      <c r="AT182" s="147" t="s">
        <v>302</v>
      </c>
      <c r="AU182" s="147" t="s">
        <v>90</v>
      </c>
      <c r="AY182" s="17" t="s">
        <v>299</v>
      </c>
      <c r="BE182" s="148">
        <f t="shared" si="34"/>
        <v>0</v>
      </c>
      <c r="BF182" s="148">
        <f t="shared" si="35"/>
        <v>0</v>
      </c>
      <c r="BG182" s="148">
        <f t="shared" si="36"/>
        <v>0</v>
      </c>
      <c r="BH182" s="148">
        <f t="shared" si="37"/>
        <v>0</v>
      </c>
      <c r="BI182" s="148">
        <f t="shared" si="38"/>
        <v>0</v>
      </c>
      <c r="BJ182" s="17" t="s">
        <v>88</v>
      </c>
      <c r="BK182" s="148">
        <f t="shared" si="39"/>
        <v>0</v>
      </c>
      <c r="BL182" s="17" t="s">
        <v>306</v>
      </c>
      <c r="BM182" s="147" t="s">
        <v>1053</v>
      </c>
    </row>
    <row r="183" spans="2:65" s="11" customFormat="1" ht="22.95" customHeight="1">
      <c r="B183" s="124"/>
      <c r="D183" s="125" t="s">
        <v>80</v>
      </c>
      <c r="E183" s="134" t="s">
        <v>1054</v>
      </c>
      <c r="F183" s="134" t="s">
        <v>1055</v>
      </c>
      <c r="I183" s="127"/>
      <c r="J183" s="135">
        <f>BK183</f>
        <v>0</v>
      </c>
      <c r="L183" s="124"/>
      <c r="M183" s="129"/>
      <c r="P183" s="130">
        <f>SUM(P184:P190)</f>
        <v>0</v>
      </c>
      <c r="R183" s="130">
        <f>SUM(R184:R190)</f>
        <v>0</v>
      </c>
      <c r="T183" s="131">
        <f>SUM(T184:T190)</f>
        <v>0</v>
      </c>
      <c r="AR183" s="125" t="s">
        <v>298</v>
      </c>
      <c r="AT183" s="132" t="s">
        <v>80</v>
      </c>
      <c r="AU183" s="132" t="s">
        <v>88</v>
      </c>
      <c r="AY183" s="125" t="s">
        <v>299</v>
      </c>
      <c r="BK183" s="133">
        <f>SUM(BK184:BK190)</f>
        <v>0</v>
      </c>
    </row>
    <row r="184" spans="2:65" s="1" customFormat="1" ht="16.5" customHeight="1">
      <c r="B184" s="32"/>
      <c r="C184" s="136" t="s">
        <v>677</v>
      </c>
      <c r="D184" s="136" t="s">
        <v>302</v>
      </c>
      <c r="E184" s="137" t="s">
        <v>1056</v>
      </c>
      <c r="F184" s="138" t="s">
        <v>1057</v>
      </c>
      <c r="G184" s="139" t="s">
        <v>578</v>
      </c>
      <c r="H184" s="140">
        <v>1</v>
      </c>
      <c r="I184" s="141"/>
      <c r="J184" s="142">
        <f t="shared" ref="J184:J190" si="40">ROUND(I184*H184,2)</f>
        <v>0</v>
      </c>
      <c r="K184" s="138" t="s">
        <v>1</v>
      </c>
      <c r="L184" s="32"/>
      <c r="M184" s="143" t="s">
        <v>1</v>
      </c>
      <c r="N184" s="144" t="s">
        <v>46</v>
      </c>
      <c r="P184" s="145">
        <f t="shared" ref="P184:P190" si="41">O184*H184</f>
        <v>0</v>
      </c>
      <c r="Q184" s="145">
        <v>0</v>
      </c>
      <c r="R184" s="145">
        <f t="shared" ref="R184:R190" si="42">Q184*H184</f>
        <v>0</v>
      </c>
      <c r="S184" s="145">
        <v>0</v>
      </c>
      <c r="T184" s="146">
        <f t="shared" ref="T184:T190" si="43">S184*H184</f>
        <v>0</v>
      </c>
      <c r="AR184" s="147" t="s">
        <v>306</v>
      </c>
      <c r="AT184" s="147" t="s">
        <v>302</v>
      </c>
      <c r="AU184" s="147" t="s">
        <v>90</v>
      </c>
      <c r="AY184" s="17" t="s">
        <v>299</v>
      </c>
      <c r="BE184" s="148">
        <f t="shared" ref="BE184:BE190" si="44">IF(N184="základní",J184,0)</f>
        <v>0</v>
      </c>
      <c r="BF184" s="148">
        <f t="shared" ref="BF184:BF190" si="45">IF(N184="snížená",J184,0)</f>
        <v>0</v>
      </c>
      <c r="BG184" s="148">
        <f t="shared" ref="BG184:BG190" si="46">IF(N184="zákl. přenesená",J184,0)</f>
        <v>0</v>
      </c>
      <c r="BH184" s="148">
        <f t="shared" ref="BH184:BH190" si="47">IF(N184="sníž. přenesená",J184,0)</f>
        <v>0</v>
      </c>
      <c r="BI184" s="148">
        <f t="shared" ref="BI184:BI190" si="48">IF(N184="nulová",J184,0)</f>
        <v>0</v>
      </c>
      <c r="BJ184" s="17" t="s">
        <v>88</v>
      </c>
      <c r="BK184" s="148">
        <f t="shared" ref="BK184:BK190" si="49">ROUND(I184*H184,2)</f>
        <v>0</v>
      </c>
      <c r="BL184" s="17" t="s">
        <v>306</v>
      </c>
      <c r="BM184" s="147" t="s">
        <v>1058</v>
      </c>
    </row>
    <row r="185" spans="2:65" s="1" customFormat="1" ht="33" customHeight="1">
      <c r="B185" s="32"/>
      <c r="C185" s="136" t="s">
        <v>681</v>
      </c>
      <c r="D185" s="136" t="s">
        <v>302</v>
      </c>
      <c r="E185" s="137" t="s">
        <v>1059</v>
      </c>
      <c r="F185" s="138" t="s">
        <v>1060</v>
      </c>
      <c r="G185" s="139" t="s">
        <v>578</v>
      </c>
      <c r="H185" s="140">
        <v>1</v>
      </c>
      <c r="I185" s="141"/>
      <c r="J185" s="142">
        <f t="shared" si="40"/>
        <v>0</v>
      </c>
      <c r="K185" s="138" t="s">
        <v>1</v>
      </c>
      <c r="L185" s="32"/>
      <c r="M185" s="143" t="s">
        <v>1</v>
      </c>
      <c r="N185" s="144" t="s">
        <v>46</v>
      </c>
      <c r="P185" s="145">
        <f t="shared" si="41"/>
        <v>0</v>
      </c>
      <c r="Q185" s="145">
        <v>0</v>
      </c>
      <c r="R185" s="145">
        <f t="shared" si="42"/>
        <v>0</v>
      </c>
      <c r="S185" s="145">
        <v>0</v>
      </c>
      <c r="T185" s="146">
        <f t="shared" si="43"/>
        <v>0</v>
      </c>
      <c r="AR185" s="147" t="s">
        <v>306</v>
      </c>
      <c r="AT185" s="147" t="s">
        <v>302</v>
      </c>
      <c r="AU185" s="147" t="s">
        <v>90</v>
      </c>
      <c r="AY185" s="17" t="s">
        <v>299</v>
      </c>
      <c r="BE185" s="148">
        <f t="shared" si="44"/>
        <v>0</v>
      </c>
      <c r="BF185" s="148">
        <f t="shared" si="45"/>
        <v>0</v>
      </c>
      <c r="BG185" s="148">
        <f t="shared" si="46"/>
        <v>0</v>
      </c>
      <c r="BH185" s="148">
        <f t="shared" si="47"/>
        <v>0</v>
      </c>
      <c r="BI185" s="148">
        <f t="shared" si="48"/>
        <v>0</v>
      </c>
      <c r="BJ185" s="17" t="s">
        <v>88</v>
      </c>
      <c r="BK185" s="148">
        <f t="shared" si="49"/>
        <v>0</v>
      </c>
      <c r="BL185" s="17" t="s">
        <v>306</v>
      </c>
      <c r="BM185" s="147" t="s">
        <v>1061</v>
      </c>
    </row>
    <row r="186" spans="2:65" s="1" customFormat="1" ht="37.950000000000003" customHeight="1">
      <c r="B186" s="32"/>
      <c r="C186" s="136" t="s">
        <v>685</v>
      </c>
      <c r="D186" s="136" t="s">
        <v>302</v>
      </c>
      <c r="E186" s="137" t="s">
        <v>1062</v>
      </c>
      <c r="F186" s="138" t="s">
        <v>1063</v>
      </c>
      <c r="G186" s="139" t="s">
        <v>578</v>
      </c>
      <c r="H186" s="140">
        <v>1</v>
      </c>
      <c r="I186" s="141"/>
      <c r="J186" s="142">
        <f t="shared" si="40"/>
        <v>0</v>
      </c>
      <c r="K186" s="138" t="s">
        <v>1</v>
      </c>
      <c r="L186" s="32"/>
      <c r="M186" s="143" t="s">
        <v>1</v>
      </c>
      <c r="N186" s="144" t="s">
        <v>46</v>
      </c>
      <c r="P186" s="145">
        <f t="shared" si="41"/>
        <v>0</v>
      </c>
      <c r="Q186" s="145">
        <v>0</v>
      </c>
      <c r="R186" s="145">
        <f t="shared" si="42"/>
        <v>0</v>
      </c>
      <c r="S186" s="145">
        <v>0</v>
      </c>
      <c r="T186" s="146">
        <f t="shared" si="43"/>
        <v>0</v>
      </c>
      <c r="AR186" s="147" t="s">
        <v>306</v>
      </c>
      <c r="AT186" s="147" t="s">
        <v>302</v>
      </c>
      <c r="AU186" s="147" t="s">
        <v>90</v>
      </c>
      <c r="AY186" s="17" t="s">
        <v>299</v>
      </c>
      <c r="BE186" s="148">
        <f t="shared" si="44"/>
        <v>0</v>
      </c>
      <c r="BF186" s="148">
        <f t="shared" si="45"/>
        <v>0</v>
      </c>
      <c r="BG186" s="148">
        <f t="shared" si="46"/>
        <v>0</v>
      </c>
      <c r="BH186" s="148">
        <f t="shared" si="47"/>
        <v>0</v>
      </c>
      <c r="BI186" s="148">
        <f t="shared" si="48"/>
        <v>0</v>
      </c>
      <c r="BJ186" s="17" t="s">
        <v>88</v>
      </c>
      <c r="BK186" s="148">
        <f t="shared" si="49"/>
        <v>0</v>
      </c>
      <c r="BL186" s="17" t="s">
        <v>306</v>
      </c>
      <c r="BM186" s="147" t="s">
        <v>1064</v>
      </c>
    </row>
    <row r="187" spans="2:65" s="1" customFormat="1" ht="24.15" customHeight="1">
      <c r="B187" s="32"/>
      <c r="C187" s="136" t="s">
        <v>689</v>
      </c>
      <c r="D187" s="136" t="s">
        <v>302</v>
      </c>
      <c r="E187" s="137" t="s">
        <v>1065</v>
      </c>
      <c r="F187" s="138" t="s">
        <v>1066</v>
      </c>
      <c r="G187" s="139" t="s">
        <v>578</v>
      </c>
      <c r="H187" s="140">
        <v>1</v>
      </c>
      <c r="I187" s="141"/>
      <c r="J187" s="142">
        <f t="shared" si="40"/>
        <v>0</v>
      </c>
      <c r="K187" s="138" t="s">
        <v>1</v>
      </c>
      <c r="L187" s="32"/>
      <c r="M187" s="143" t="s">
        <v>1</v>
      </c>
      <c r="N187" s="144" t="s">
        <v>46</v>
      </c>
      <c r="P187" s="145">
        <f t="shared" si="41"/>
        <v>0</v>
      </c>
      <c r="Q187" s="145">
        <v>0</v>
      </c>
      <c r="R187" s="145">
        <f t="shared" si="42"/>
        <v>0</v>
      </c>
      <c r="S187" s="145">
        <v>0</v>
      </c>
      <c r="T187" s="146">
        <f t="shared" si="43"/>
        <v>0</v>
      </c>
      <c r="AR187" s="147" t="s">
        <v>306</v>
      </c>
      <c r="AT187" s="147" t="s">
        <v>302</v>
      </c>
      <c r="AU187" s="147" t="s">
        <v>90</v>
      </c>
      <c r="AY187" s="17" t="s">
        <v>299</v>
      </c>
      <c r="BE187" s="148">
        <f t="shared" si="44"/>
        <v>0</v>
      </c>
      <c r="BF187" s="148">
        <f t="shared" si="45"/>
        <v>0</v>
      </c>
      <c r="BG187" s="148">
        <f t="shared" si="46"/>
        <v>0</v>
      </c>
      <c r="BH187" s="148">
        <f t="shared" si="47"/>
        <v>0</v>
      </c>
      <c r="BI187" s="148">
        <f t="shared" si="48"/>
        <v>0</v>
      </c>
      <c r="BJ187" s="17" t="s">
        <v>88</v>
      </c>
      <c r="BK187" s="148">
        <f t="shared" si="49"/>
        <v>0</v>
      </c>
      <c r="BL187" s="17" t="s">
        <v>306</v>
      </c>
      <c r="BM187" s="147" t="s">
        <v>1067</v>
      </c>
    </row>
    <row r="188" spans="2:65" s="1" customFormat="1" ht="16.5" customHeight="1">
      <c r="B188" s="32"/>
      <c r="C188" s="136" t="s">
        <v>693</v>
      </c>
      <c r="D188" s="136" t="s">
        <v>302</v>
      </c>
      <c r="E188" s="137" t="s">
        <v>1068</v>
      </c>
      <c r="F188" s="138" t="s">
        <v>1069</v>
      </c>
      <c r="G188" s="139" t="s">
        <v>578</v>
      </c>
      <c r="H188" s="140">
        <v>1</v>
      </c>
      <c r="I188" s="141"/>
      <c r="J188" s="142">
        <f t="shared" si="40"/>
        <v>0</v>
      </c>
      <c r="K188" s="138" t="s">
        <v>1</v>
      </c>
      <c r="L188" s="32"/>
      <c r="M188" s="143" t="s">
        <v>1</v>
      </c>
      <c r="N188" s="144" t="s">
        <v>46</v>
      </c>
      <c r="P188" s="145">
        <f t="shared" si="41"/>
        <v>0</v>
      </c>
      <c r="Q188" s="145">
        <v>0</v>
      </c>
      <c r="R188" s="145">
        <f t="shared" si="42"/>
        <v>0</v>
      </c>
      <c r="S188" s="145">
        <v>0</v>
      </c>
      <c r="T188" s="146">
        <f t="shared" si="43"/>
        <v>0</v>
      </c>
      <c r="AR188" s="147" t="s">
        <v>306</v>
      </c>
      <c r="AT188" s="147" t="s">
        <v>302</v>
      </c>
      <c r="AU188" s="147" t="s">
        <v>90</v>
      </c>
      <c r="AY188" s="17" t="s">
        <v>299</v>
      </c>
      <c r="BE188" s="148">
        <f t="shared" si="44"/>
        <v>0</v>
      </c>
      <c r="BF188" s="148">
        <f t="shared" si="45"/>
        <v>0</v>
      </c>
      <c r="BG188" s="148">
        <f t="shared" si="46"/>
        <v>0</v>
      </c>
      <c r="BH188" s="148">
        <f t="shared" si="47"/>
        <v>0</v>
      </c>
      <c r="BI188" s="148">
        <f t="shared" si="48"/>
        <v>0</v>
      </c>
      <c r="BJ188" s="17" t="s">
        <v>88</v>
      </c>
      <c r="BK188" s="148">
        <f t="shared" si="49"/>
        <v>0</v>
      </c>
      <c r="BL188" s="17" t="s">
        <v>306</v>
      </c>
      <c r="BM188" s="147" t="s">
        <v>1070</v>
      </c>
    </row>
    <row r="189" spans="2:65" s="1" customFormat="1" ht="16.5" customHeight="1">
      <c r="B189" s="32"/>
      <c r="C189" s="136" t="s">
        <v>697</v>
      </c>
      <c r="D189" s="136" t="s">
        <v>302</v>
      </c>
      <c r="E189" s="137" t="s">
        <v>1071</v>
      </c>
      <c r="F189" s="138" t="s">
        <v>1072</v>
      </c>
      <c r="G189" s="139" t="s">
        <v>578</v>
      </c>
      <c r="H189" s="140">
        <v>1</v>
      </c>
      <c r="I189" s="141"/>
      <c r="J189" s="142">
        <f t="shared" si="40"/>
        <v>0</v>
      </c>
      <c r="K189" s="138" t="s">
        <v>1</v>
      </c>
      <c r="L189" s="32"/>
      <c r="M189" s="143" t="s">
        <v>1</v>
      </c>
      <c r="N189" s="144" t="s">
        <v>46</v>
      </c>
      <c r="P189" s="145">
        <f t="shared" si="41"/>
        <v>0</v>
      </c>
      <c r="Q189" s="145">
        <v>0</v>
      </c>
      <c r="R189" s="145">
        <f t="shared" si="42"/>
        <v>0</v>
      </c>
      <c r="S189" s="145">
        <v>0</v>
      </c>
      <c r="T189" s="146">
        <f t="shared" si="43"/>
        <v>0</v>
      </c>
      <c r="AR189" s="147" t="s">
        <v>306</v>
      </c>
      <c r="AT189" s="147" t="s">
        <v>302</v>
      </c>
      <c r="AU189" s="147" t="s">
        <v>90</v>
      </c>
      <c r="AY189" s="17" t="s">
        <v>299</v>
      </c>
      <c r="BE189" s="148">
        <f t="shared" si="44"/>
        <v>0</v>
      </c>
      <c r="BF189" s="148">
        <f t="shared" si="45"/>
        <v>0</v>
      </c>
      <c r="BG189" s="148">
        <f t="shared" si="46"/>
        <v>0</v>
      </c>
      <c r="BH189" s="148">
        <f t="shared" si="47"/>
        <v>0</v>
      </c>
      <c r="BI189" s="148">
        <f t="shared" si="48"/>
        <v>0</v>
      </c>
      <c r="BJ189" s="17" t="s">
        <v>88</v>
      </c>
      <c r="BK189" s="148">
        <f t="shared" si="49"/>
        <v>0</v>
      </c>
      <c r="BL189" s="17" t="s">
        <v>306</v>
      </c>
      <c r="BM189" s="147" t="s">
        <v>1073</v>
      </c>
    </row>
    <row r="190" spans="2:65" s="1" customFormat="1" ht="24.15" customHeight="1">
      <c r="B190" s="32"/>
      <c r="C190" s="136" t="s">
        <v>701</v>
      </c>
      <c r="D190" s="136" t="s">
        <v>302</v>
      </c>
      <c r="E190" s="137" t="s">
        <v>1074</v>
      </c>
      <c r="F190" s="138" t="s">
        <v>1075</v>
      </c>
      <c r="G190" s="139" t="s">
        <v>578</v>
      </c>
      <c r="H190" s="140">
        <v>1</v>
      </c>
      <c r="I190" s="141"/>
      <c r="J190" s="142">
        <f t="shared" si="40"/>
        <v>0</v>
      </c>
      <c r="K190" s="138" t="s">
        <v>1</v>
      </c>
      <c r="L190" s="32"/>
      <c r="M190" s="153" t="s">
        <v>1</v>
      </c>
      <c r="N190" s="154" t="s">
        <v>46</v>
      </c>
      <c r="O190" s="155"/>
      <c r="P190" s="156">
        <f t="shared" si="41"/>
        <v>0</v>
      </c>
      <c r="Q190" s="156">
        <v>0</v>
      </c>
      <c r="R190" s="156">
        <f t="shared" si="42"/>
        <v>0</v>
      </c>
      <c r="S190" s="156">
        <v>0</v>
      </c>
      <c r="T190" s="157">
        <f t="shared" si="43"/>
        <v>0</v>
      </c>
      <c r="AR190" s="147" t="s">
        <v>306</v>
      </c>
      <c r="AT190" s="147" t="s">
        <v>302</v>
      </c>
      <c r="AU190" s="147" t="s">
        <v>90</v>
      </c>
      <c r="AY190" s="17" t="s">
        <v>299</v>
      </c>
      <c r="BE190" s="148">
        <f t="shared" si="44"/>
        <v>0</v>
      </c>
      <c r="BF190" s="148">
        <f t="shared" si="45"/>
        <v>0</v>
      </c>
      <c r="BG190" s="148">
        <f t="shared" si="46"/>
        <v>0</v>
      </c>
      <c r="BH190" s="148">
        <f t="shared" si="47"/>
        <v>0</v>
      </c>
      <c r="BI190" s="148">
        <f t="shared" si="48"/>
        <v>0</v>
      </c>
      <c r="BJ190" s="17" t="s">
        <v>88</v>
      </c>
      <c r="BK190" s="148">
        <f t="shared" si="49"/>
        <v>0</v>
      </c>
      <c r="BL190" s="17" t="s">
        <v>306</v>
      </c>
      <c r="BM190" s="147" t="s">
        <v>1076</v>
      </c>
    </row>
    <row r="191" spans="2:65" s="1" customFormat="1" ht="6.9" customHeight="1">
      <c r="B191" s="44"/>
      <c r="C191" s="45"/>
      <c r="D191" s="45"/>
      <c r="E191" s="45"/>
      <c r="F191" s="45"/>
      <c r="G191" s="45"/>
      <c r="H191" s="45"/>
      <c r="I191" s="45"/>
      <c r="J191" s="45"/>
      <c r="K191" s="45"/>
      <c r="L191" s="32"/>
    </row>
  </sheetData>
  <sheetProtection algorithmName="SHA-512" hashValue="zkn6Xg1ubiJaAVLy4yZSSSTa3dXHSZ2lnz3YD1j7PxudGkFX0OUx/eDsOuZZNZDFkPFQ0fVneN7BeP2QKWlbKQ==" saltValue="Xi5isaTCCSBNo4uUCg7dBg==" spinCount="100000" sheet="1" objects="1" scenarios="1" formatColumns="0" formatRows="0" autoFilter="0"/>
  <autoFilter ref="C122:K190" xr:uid="{00000000-0009-0000-0000-000003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28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216</v>
      </c>
      <c r="AZ2" s="197" t="s">
        <v>3617</v>
      </c>
      <c r="BA2" s="197" t="s">
        <v>1</v>
      </c>
      <c r="BB2" s="197" t="s">
        <v>1</v>
      </c>
      <c r="BC2" s="197" t="s">
        <v>5352</v>
      </c>
      <c r="BD2" s="197" t="s">
        <v>90</v>
      </c>
    </row>
    <row r="3" spans="2:56" ht="6.9" customHeight="1">
      <c r="B3" s="18"/>
      <c r="C3" s="19"/>
      <c r="D3" s="19"/>
      <c r="E3" s="19"/>
      <c r="F3" s="19"/>
      <c r="G3" s="19"/>
      <c r="H3" s="19"/>
      <c r="I3" s="19"/>
      <c r="J3" s="19"/>
      <c r="K3" s="19"/>
      <c r="L3" s="20"/>
      <c r="AT3" s="17" t="s">
        <v>90</v>
      </c>
      <c r="AZ3" s="197" t="s">
        <v>3619</v>
      </c>
      <c r="BA3" s="197" t="s">
        <v>1</v>
      </c>
      <c r="BB3" s="197" t="s">
        <v>1</v>
      </c>
      <c r="BC3" s="197" t="s">
        <v>5353</v>
      </c>
      <c r="BD3" s="197" t="s">
        <v>90</v>
      </c>
    </row>
    <row r="4" spans="2:56" ht="24.9" customHeight="1">
      <c r="B4" s="20"/>
      <c r="D4" s="21" t="s">
        <v>263</v>
      </c>
      <c r="L4" s="20"/>
      <c r="M4" s="93" t="s">
        <v>10</v>
      </c>
      <c r="AT4" s="17" t="s">
        <v>4</v>
      </c>
      <c r="AZ4" s="197" t="s">
        <v>3621</v>
      </c>
      <c r="BA4" s="197" t="s">
        <v>1</v>
      </c>
      <c r="BB4" s="197" t="s">
        <v>1</v>
      </c>
      <c r="BC4" s="197" t="s">
        <v>5354</v>
      </c>
      <c r="BD4" s="197" t="s">
        <v>90</v>
      </c>
    </row>
    <row r="5" spans="2:56" ht="6.9" customHeight="1">
      <c r="B5" s="20"/>
      <c r="L5" s="20"/>
      <c r="AZ5" s="197" t="s">
        <v>3623</v>
      </c>
      <c r="BA5" s="197" t="s">
        <v>1</v>
      </c>
      <c r="BB5" s="197" t="s">
        <v>1</v>
      </c>
      <c r="BC5" s="197" t="s">
        <v>5355</v>
      </c>
      <c r="BD5" s="197" t="s">
        <v>90</v>
      </c>
    </row>
    <row r="6" spans="2:56" ht="12" customHeight="1">
      <c r="B6" s="20"/>
      <c r="D6" s="27" t="s">
        <v>16</v>
      </c>
      <c r="L6" s="20"/>
      <c r="AZ6" s="197" t="s">
        <v>3625</v>
      </c>
      <c r="BA6" s="197" t="s">
        <v>1</v>
      </c>
      <c r="BB6" s="197" t="s">
        <v>1</v>
      </c>
      <c r="BC6" s="197" t="s">
        <v>5356</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5357</v>
      </c>
      <c r="BD7" s="197" t="s">
        <v>90</v>
      </c>
    </row>
    <row r="8" spans="2:56" ht="12" customHeight="1">
      <c r="B8" s="20"/>
      <c r="D8" s="27" t="s">
        <v>264</v>
      </c>
      <c r="L8" s="20"/>
      <c r="AZ8" s="197" t="s">
        <v>3632</v>
      </c>
      <c r="BA8" s="197" t="s">
        <v>1</v>
      </c>
      <c r="BB8" s="197" t="s">
        <v>1</v>
      </c>
      <c r="BC8" s="197" t="s">
        <v>5358</v>
      </c>
      <c r="BD8" s="197" t="s">
        <v>90</v>
      </c>
    </row>
    <row r="9" spans="2:56" s="1" customFormat="1" ht="16.5" customHeight="1">
      <c r="B9" s="32"/>
      <c r="E9" s="270" t="s">
        <v>3631</v>
      </c>
      <c r="F9" s="269"/>
      <c r="G9" s="269"/>
      <c r="H9" s="269"/>
      <c r="L9" s="32"/>
    </row>
    <row r="10" spans="2:56" s="1" customFormat="1" ht="12" customHeight="1">
      <c r="B10" s="32"/>
      <c r="D10" s="27" t="s">
        <v>266</v>
      </c>
      <c r="L10" s="32"/>
    </row>
    <row r="11" spans="2:56" s="1" customFormat="1" ht="16.5" customHeight="1">
      <c r="B11" s="32"/>
      <c r="E11" s="247" t="s">
        <v>5359</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ROUND((SUM(BE126:BE286)),  2)</f>
        <v>0</v>
      </c>
      <c r="I35" s="96">
        <v>0.21</v>
      </c>
      <c r="J35" s="86">
        <f>ROUND(((SUM(BE126:BE286))*I35),  2)</f>
        <v>0</v>
      </c>
      <c r="L35" s="32"/>
    </row>
    <row r="36" spans="2:12" s="1" customFormat="1" ht="14.4" customHeight="1">
      <c r="B36" s="32"/>
      <c r="E36" s="27" t="s">
        <v>47</v>
      </c>
      <c r="F36" s="86">
        <f>ROUND((SUM(BF126:BF286)),  2)</f>
        <v>0</v>
      </c>
      <c r="I36" s="96">
        <v>0.12</v>
      </c>
      <c r="J36" s="86">
        <f>ROUND(((SUM(BF126:BF286))*I36),  2)</f>
        <v>0</v>
      </c>
      <c r="L36" s="32"/>
    </row>
    <row r="37" spans="2:12" s="1" customFormat="1" ht="14.4" hidden="1" customHeight="1">
      <c r="B37" s="32"/>
      <c r="E37" s="27" t="s">
        <v>48</v>
      </c>
      <c r="F37" s="86">
        <f>ROUND((SUM(BG126:BG286)),  2)</f>
        <v>0</v>
      </c>
      <c r="I37" s="96">
        <v>0.21</v>
      </c>
      <c r="J37" s="86">
        <f>0</f>
        <v>0</v>
      </c>
      <c r="L37" s="32"/>
    </row>
    <row r="38" spans="2:12" s="1" customFormat="1" ht="14.4" hidden="1" customHeight="1">
      <c r="B38" s="32"/>
      <c r="E38" s="27" t="s">
        <v>49</v>
      </c>
      <c r="F38" s="86">
        <f>ROUND((SUM(BH126:BH286)),  2)</f>
        <v>0</v>
      </c>
      <c r="I38" s="96">
        <v>0.12</v>
      </c>
      <c r="J38" s="86">
        <f>0</f>
        <v>0</v>
      </c>
      <c r="L38" s="32"/>
    </row>
    <row r="39" spans="2:12" s="1" customFormat="1" ht="14.4" hidden="1" customHeight="1">
      <c r="B39" s="32"/>
      <c r="E39" s="27" t="s">
        <v>50</v>
      </c>
      <c r="F39" s="86">
        <f>ROUND((SUM(BI126:BI286)),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02.15 - Řad 2-2-1-1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1479</v>
      </c>
      <c r="E101" s="114"/>
      <c r="F101" s="114"/>
      <c r="G101" s="114"/>
      <c r="H101" s="114"/>
      <c r="I101" s="114"/>
      <c r="J101" s="115">
        <f>J237</f>
        <v>0</v>
      </c>
      <c r="L101" s="112"/>
    </row>
    <row r="102" spans="2:47" s="9" customFormat="1" ht="19.95" customHeight="1">
      <c r="B102" s="112"/>
      <c r="D102" s="113" t="s">
        <v>1986</v>
      </c>
      <c r="E102" s="114"/>
      <c r="F102" s="114"/>
      <c r="G102" s="114"/>
      <c r="H102" s="114"/>
      <c r="I102" s="114"/>
      <c r="J102" s="115">
        <f>J241</f>
        <v>0</v>
      </c>
      <c r="L102" s="112"/>
    </row>
    <row r="103" spans="2:47" s="9" customFormat="1" ht="19.95" customHeight="1">
      <c r="B103" s="112"/>
      <c r="D103" s="113" t="s">
        <v>2495</v>
      </c>
      <c r="E103" s="114"/>
      <c r="F103" s="114"/>
      <c r="G103" s="114"/>
      <c r="H103" s="114"/>
      <c r="I103" s="114"/>
      <c r="J103" s="115">
        <f>J248</f>
        <v>0</v>
      </c>
      <c r="L103" s="112"/>
    </row>
    <row r="104" spans="2:47" s="9" customFormat="1" ht="19.95" customHeight="1">
      <c r="B104" s="112"/>
      <c r="D104" s="113" t="s">
        <v>1481</v>
      </c>
      <c r="E104" s="114"/>
      <c r="F104" s="114"/>
      <c r="G104" s="114"/>
      <c r="H104" s="114"/>
      <c r="I104" s="114"/>
      <c r="J104" s="115">
        <f>J285</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3631</v>
      </c>
      <c r="F116" s="269"/>
      <c r="G116" s="269"/>
      <c r="H116" s="269"/>
      <c r="L116" s="32"/>
    </row>
    <row r="117" spans="2:63" s="1" customFormat="1" ht="12" customHeight="1">
      <c r="B117" s="32"/>
      <c r="C117" s="27" t="s">
        <v>266</v>
      </c>
      <c r="L117" s="32"/>
    </row>
    <row r="118" spans="2:63" s="1" customFormat="1" ht="16.5" customHeight="1">
      <c r="B118" s="32"/>
      <c r="E118" s="247" t="str">
        <f>E11</f>
        <v>02.15 - Řad 2-2-1-1</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1.4943800999999999</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P128+P237+P241+P248+P285</f>
        <v>0</v>
      </c>
      <c r="R127" s="130">
        <f>R128+R237+R241+R248+R285</f>
        <v>1.4943800999999999</v>
      </c>
      <c r="T127" s="131">
        <f>T128+T237+T241+T248+T285</f>
        <v>0</v>
      </c>
      <c r="AR127" s="125" t="s">
        <v>88</v>
      </c>
      <c r="AT127" s="132" t="s">
        <v>80</v>
      </c>
      <c r="AU127" s="132" t="s">
        <v>81</v>
      </c>
      <c r="AY127" s="125" t="s">
        <v>299</v>
      </c>
      <c r="BK127" s="133">
        <f>BK128+BK237+BK241+BK248+BK285</f>
        <v>0</v>
      </c>
    </row>
    <row r="128" spans="2:63" s="11" customFormat="1" ht="22.95" customHeight="1">
      <c r="B128" s="124"/>
      <c r="D128" s="125" t="s">
        <v>80</v>
      </c>
      <c r="E128" s="134" t="s">
        <v>88</v>
      </c>
      <c r="F128" s="134" t="s">
        <v>1448</v>
      </c>
      <c r="I128" s="127"/>
      <c r="J128" s="135">
        <f>BK128</f>
        <v>0</v>
      </c>
      <c r="L128" s="124"/>
      <c r="M128" s="129"/>
      <c r="P128" s="130">
        <f>SUM(P129:P236)</f>
        <v>0</v>
      </c>
      <c r="R128" s="130">
        <f>SUM(R129:R236)</f>
        <v>0.12844092000000001</v>
      </c>
      <c r="T128" s="131">
        <f>SUM(T129:T236)</f>
        <v>0</v>
      </c>
      <c r="AR128" s="125" t="s">
        <v>88</v>
      </c>
      <c r="AT128" s="132" t="s">
        <v>80</v>
      </c>
      <c r="AU128" s="132" t="s">
        <v>88</v>
      </c>
      <c r="AY128" s="125" t="s">
        <v>299</v>
      </c>
      <c r="BK128" s="133">
        <f>SUM(BK129:BK236)</f>
        <v>0</v>
      </c>
    </row>
    <row r="129" spans="2:65" s="1" customFormat="1" ht="24.15" customHeight="1">
      <c r="B129" s="32"/>
      <c r="C129" s="136" t="s">
        <v>88</v>
      </c>
      <c r="D129" s="136" t="s">
        <v>302</v>
      </c>
      <c r="E129" s="137" t="s">
        <v>1484</v>
      </c>
      <c r="F129" s="138" t="s">
        <v>1485</v>
      </c>
      <c r="G129" s="139" t="s">
        <v>1486</v>
      </c>
      <c r="H129" s="140">
        <v>80</v>
      </c>
      <c r="I129" s="141"/>
      <c r="J129" s="142">
        <f>ROUND(I129*H129,2)</f>
        <v>0</v>
      </c>
      <c r="K129" s="138" t="s">
        <v>1487</v>
      </c>
      <c r="L129" s="32"/>
      <c r="M129" s="143" t="s">
        <v>1</v>
      </c>
      <c r="N129" s="144" t="s">
        <v>46</v>
      </c>
      <c r="P129" s="145">
        <f>O129*H129</f>
        <v>0</v>
      </c>
      <c r="Q129" s="145">
        <v>3.0000000000000001E-5</v>
      </c>
      <c r="R129" s="145">
        <f>Q129*H129</f>
        <v>2.4000000000000002E-3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3638</v>
      </c>
    </row>
    <row r="130" spans="2:65" s="12" customFormat="1">
      <c r="B130" s="170"/>
      <c r="D130" s="149" t="s">
        <v>1489</v>
      </c>
      <c r="E130" s="171" t="s">
        <v>1</v>
      </c>
      <c r="F130" s="172" t="s">
        <v>5360</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5361</v>
      </c>
      <c r="H131" s="179">
        <v>80</v>
      </c>
      <c r="I131" s="180"/>
      <c r="L131" s="176"/>
      <c r="M131" s="181"/>
      <c r="T131" s="182"/>
      <c r="AT131" s="177" t="s">
        <v>1489</v>
      </c>
      <c r="AU131" s="177" t="s">
        <v>90</v>
      </c>
      <c r="AV131" s="13" t="s">
        <v>90</v>
      </c>
      <c r="AW131" s="13" t="s">
        <v>36</v>
      </c>
      <c r="AX131" s="13" t="s">
        <v>88</v>
      </c>
      <c r="AY131" s="177" t="s">
        <v>299</v>
      </c>
    </row>
    <row r="132" spans="2:65" s="1" customFormat="1" ht="24.15" customHeight="1">
      <c r="B132" s="32"/>
      <c r="C132" s="136" t="s">
        <v>90</v>
      </c>
      <c r="D132" s="136" t="s">
        <v>302</v>
      </c>
      <c r="E132" s="137" t="s">
        <v>1497</v>
      </c>
      <c r="F132" s="138" t="s">
        <v>1498</v>
      </c>
      <c r="G132" s="139" t="s">
        <v>1499</v>
      </c>
      <c r="H132" s="140">
        <v>10</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3641</v>
      </c>
    </row>
    <row r="133" spans="2:65" s="1" customFormat="1" ht="24.15" customHeight="1">
      <c r="B133" s="32"/>
      <c r="C133" s="136" t="s">
        <v>298</v>
      </c>
      <c r="D133" s="136" t="s">
        <v>302</v>
      </c>
      <c r="E133" s="137" t="s">
        <v>1508</v>
      </c>
      <c r="F133" s="138" t="s">
        <v>1509</v>
      </c>
      <c r="G133" s="139" t="s">
        <v>647</v>
      </c>
      <c r="H133" s="140">
        <v>0.9</v>
      </c>
      <c r="I133" s="141"/>
      <c r="J133" s="142">
        <f>ROUND(I133*H133,2)</f>
        <v>0</v>
      </c>
      <c r="K133" s="138" t="s">
        <v>1487</v>
      </c>
      <c r="L133" s="32"/>
      <c r="M133" s="143" t="s">
        <v>1</v>
      </c>
      <c r="N133" s="144" t="s">
        <v>46</v>
      </c>
      <c r="P133" s="145">
        <f>O133*H133</f>
        <v>0</v>
      </c>
      <c r="Q133" s="145">
        <v>3.6900000000000002E-2</v>
      </c>
      <c r="R133" s="145">
        <f>Q133*H133</f>
        <v>3.3210000000000003E-2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3645</v>
      </c>
    </row>
    <row r="134" spans="2:65" s="13" customFormat="1">
      <c r="B134" s="176"/>
      <c r="D134" s="149" t="s">
        <v>1489</v>
      </c>
      <c r="E134" s="177" t="s">
        <v>1</v>
      </c>
      <c r="F134" s="178" t="s">
        <v>5362</v>
      </c>
      <c r="H134" s="179">
        <v>0.9</v>
      </c>
      <c r="I134" s="180"/>
      <c r="L134" s="176"/>
      <c r="M134" s="181"/>
      <c r="T134" s="182"/>
      <c r="AT134" s="177" t="s">
        <v>1489</v>
      </c>
      <c r="AU134" s="177" t="s">
        <v>90</v>
      </c>
      <c r="AV134" s="13" t="s">
        <v>90</v>
      </c>
      <c r="AW134" s="13" t="s">
        <v>36</v>
      </c>
      <c r="AX134" s="13" t="s">
        <v>88</v>
      </c>
      <c r="AY134" s="177" t="s">
        <v>299</v>
      </c>
    </row>
    <row r="135" spans="2:65" s="1" customFormat="1" ht="33" customHeight="1">
      <c r="B135" s="32"/>
      <c r="C135" s="136" t="s">
        <v>318</v>
      </c>
      <c r="D135" s="136" t="s">
        <v>302</v>
      </c>
      <c r="E135" s="137" t="s">
        <v>3825</v>
      </c>
      <c r="F135" s="138" t="s">
        <v>3826</v>
      </c>
      <c r="G135" s="139" t="s">
        <v>1520</v>
      </c>
      <c r="H135" s="140">
        <v>9.3780000000000001</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3651</v>
      </c>
    </row>
    <row r="136" spans="2:65" s="12" customFormat="1">
      <c r="B136" s="170"/>
      <c r="D136" s="149" t="s">
        <v>1489</v>
      </c>
      <c r="E136" s="171" t="s">
        <v>1</v>
      </c>
      <c r="F136" s="172" t="s">
        <v>5363</v>
      </c>
      <c r="H136" s="171" t="s">
        <v>1</v>
      </c>
      <c r="I136" s="173"/>
      <c r="L136" s="170"/>
      <c r="M136" s="174"/>
      <c r="T136" s="175"/>
      <c r="AT136" s="171" t="s">
        <v>1489</v>
      </c>
      <c r="AU136" s="171" t="s">
        <v>90</v>
      </c>
      <c r="AV136" s="12" t="s">
        <v>88</v>
      </c>
      <c r="AW136" s="12" t="s">
        <v>36</v>
      </c>
      <c r="AX136" s="12" t="s">
        <v>81</v>
      </c>
      <c r="AY136" s="171" t="s">
        <v>299</v>
      </c>
    </row>
    <row r="137" spans="2:65" s="13" customFormat="1">
      <c r="B137" s="176"/>
      <c r="D137" s="149" t="s">
        <v>1489</v>
      </c>
      <c r="E137" s="177" t="s">
        <v>1</v>
      </c>
      <c r="F137" s="178" t="s">
        <v>5364</v>
      </c>
      <c r="H137" s="179">
        <v>53.46</v>
      </c>
      <c r="I137" s="180"/>
      <c r="L137" s="176"/>
      <c r="M137" s="181"/>
      <c r="T137" s="182"/>
      <c r="AT137" s="177" t="s">
        <v>1489</v>
      </c>
      <c r="AU137" s="177" t="s">
        <v>90</v>
      </c>
      <c r="AV137" s="13" t="s">
        <v>90</v>
      </c>
      <c r="AW137" s="13" t="s">
        <v>36</v>
      </c>
      <c r="AX137" s="13" t="s">
        <v>81</v>
      </c>
      <c r="AY137" s="177" t="s">
        <v>299</v>
      </c>
    </row>
    <row r="138" spans="2:65" s="12" customFormat="1">
      <c r="B138" s="170"/>
      <c r="D138" s="149" t="s">
        <v>1489</v>
      </c>
      <c r="E138" s="171" t="s">
        <v>1</v>
      </c>
      <c r="F138" s="172" t="s">
        <v>5365</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5366</v>
      </c>
      <c r="H139" s="179">
        <v>40.317999999999998</v>
      </c>
      <c r="I139" s="180"/>
      <c r="L139" s="176"/>
      <c r="M139" s="181"/>
      <c r="T139" s="182"/>
      <c r="AT139" s="177" t="s">
        <v>1489</v>
      </c>
      <c r="AU139" s="177" t="s">
        <v>90</v>
      </c>
      <c r="AV139" s="13" t="s">
        <v>90</v>
      </c>
      <c r="AW139" s="13" t="s">
        <v>36</v>
      </c>
      <c r="AX139" s="13" t="s">
        <v>81</v>
      </c>
      <c r="AY139" s="177" t="s">
        <v>299</v>
      </c>
    </row>
    <row r="140" spans="2:65" s="14" customFormat="1">
      <c r="B140" s="183"/>
      <c r="D140" s="149" t="s">
        <v>1489</v>
      </c>
      <c r="E140" s="184" t="s">
        <v>3617</v>
      </c>
      <c r="F140" s="185" t="s">
        <v>1496</v>
      </c>
      <c r="H140" s="186">
        <v>93.778000000000006</v>
      </c>
      <c r="I140" s="187"/>
      <c r="L140" s="183"/>
      <c r="M140" s="188"/>
      <c r="T140" s="189"/>
      <c r="AT140" s="184" t="s">
        <v>1489</v>
      </c>
      <c r="AU140" s="184" t="s">
        <v>90</v>
      </c>
      <c r="AV140" s="14" t="s">
        <v>318</v>
      </c>
      <c r="AW140" s="14" t="s">
        <v>36</v>
      </c>
      <c r="AX140" s="14" t="s">
        <v>88</v>
      </c>
      <c r="AY140" s="184" t="s">
        <v>299</v>
      </c>
    </row>
    <row r="141" spans="2:65" s="12" customFormat="1" ht="20.399999999999999">
      <c r="B141" s="170"/>
      <c r="D141" s="149" t="s">
        <v>1489</v>
      </c>
      <c r="E141" s="171" t="s">
        <v>1</v>
      </c>
      <c r="F141" s="172" t="s">
        <v>3658</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F142" s="178" t="s">
        <v>5367</v>
      </c>
      <c r="H142" s="179">
        <v>9.3780000000000001</v>
      </c>
      <c r="I142" s="180"/>
      <c r="L142" s="176"/>
      <c r="M142" s="181"/>
      <c r="T142" s="182"/>
      <c r="AT142" s="177" t="s">
        <v>1489</v>
      </c>
      <c r="AU142" s="177" t="s">
        <v>90</v>
      </c>
      <c r="AV142" s="13" t="s">
        <v>90</v>
      </c>
      <c r="AW142" s="13" t="s">
        <v>4</v>
      </c>
      <c r="AX142" s="13" t="s">
        <v>88</v>
      </c>
      <c r="AY142" s="177" t="s">
        <v>299</v>
      </c>
    </row>
    <row r="143" spans="2:65" s="1" customFormat="1" ht="33" customHeight="1">
      <c r="B143" s="32"/>
      <c r="C143" s="136" t="s">
        <v>323</v>
      </c>
      <c r="D143" s="136" t="s">
        <v>302</v>
      </c>
      <c r="E143" s="137" t="s">
        <v>3830</v>
      </c>
      <c r="F143" s="138" t="s">
        <v>3831</v>
      </c>
      <c r="G143" s="139" t="s">
        <v>1520</v>
      </c>
      <c r="H143" s="140">
        <v>9.3780000000000001</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3662</v>
      </c>
    </row>
    <row r="144" spans="2:65" s="13" customFormat="1">
      <c r="B144" s="176"/>
      <c r="D144" s="149" t="s">
        <v>1489</v>
      </c>
      <c r="E144" s="177" t="s">
        <v>1</v>
      </c>
      <c r="F144" s="178" t="s">
        <v>3617</v>
      </c>
      <c r="H144" s="179">
        <v>93.778000000000006</v>
      </c>
      <c r="I144" s="180"/>
      <c r="L144" s="176"/>
      <c r="M144" s="181"/>
      <c r="T144" s="182"/>
      <c r="AT144" s="177" t="s">
        <v>1489</v>
      </c>
      <c r="AU144" s="177" t="s">
        <v>90</v>
      </c>
      <c r="AV144" s="13" t="s">
        <v>90</v>
      </c>
      <c r="AW144" s="13" t="s">
        <v>36</v>
      </c>
      <c r="AX144" s="13" t="s">
        <v>88</v>
      </c>
      <c r="AY144" s="177" t="s">
        <v>299</v>
      </c>
    </row>
    <row r="145" spans="2:65" s="12" customFormat="1" ht="20.399999999999999">
      <c r="B145" s="170"/>
      <c r="D145" s="149" t="s">
        <v>1489</v>
      </c>
      <c r="E145" s="171" t="s">
        <v>1</v>
      </c>
      <c r="F145" s="172" t="s">
        <v>3658</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F146" s="178" t="s">
        <v>5367</v>
      </c>
      <c r="H146" s="179">
        <v>9.3780000000000001</v>
      </c>
      <c r="I146" s="180"/>
      <c r="L146" s="176"/>
      <c r="M146" s="181"/>
      <c r="T146" s="182"/>
      <c r="AT146" s="177" t="s">
        <v>1489</v>
      </c>
      <c r="AU146" s="177" t="s">
        <v>90</v>
      </c>
      <c r="AV146" s="13" t="s">
        <v>90</v>
      </c>
      <c r="AW146" s="13" t="s">
        <v>4</v>
      </c>
      <c r="AX146" s="13" t="s">
        <v>88</v>
      </c>
      <c r="AY146" s="177" t="s">
        <v>299</v>
      </c>
    </row>
    <row r="147" spans="2:65" s="1" customFormat="1" ht="33" customHeight="1">
      <c r="B147" s="32"/>
      <c r="C147" s="136" t="s">
        <v>328</v>
      </c>
      <c r="D147" s="136" t="s">
        <v>302</v>
      </c>
      <c r="E147" s="137" t="s">
        <v>5189</v>
      </c>
      <c r="F147" s="138" t="s">
        <v>5190</v>
      </c>
      <c r="G147" s="139" t="s">
        <v>1520</v>
      </c>
      <c r="H147" s="140">
        <v>21.568999999999999</v>
      </c>
      <c r="I147" s="141"/>
      <c r="J147" s="142">
        <f>ROUND(I147*H147,2)</f>
        <v>0</v>
      </c>
      <c r="K147" s="138" t="s">
        <v>1487</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3665</v>
      </c>
    </row>
    <row r="148" spans="2:65" s="13" customFormat="1">
      <c r="B148" s="176"/>
      <c r="D148" s="149" t="s">
        <v>1489</v>
      </c>
      <c r="E148" s="177" t="s">
        <v>1</v>
      </c>
      <c r="F148" s="178" t="s">
        <v>3617</v>
      </c>
      <c r="H148" s="179">
        <v>93.778000000000006</v>
      </c>
      <c r="I148" s="180"/>
      <c r="L148" s="176"/>
      <c r="M148" s="181"/>
      <c r="T148" s="182"/>
      <c r="AT148" s="177" t="s">
        <v>1489</v>
      </c>
      <c r="AU148" s="177" t="s">
        <v>90</v>
      </c>
      <c r="AV148" s="13" t="s">
        <v>90</v>
      </c>
      <c r="AW148" s="13" t="s">
        <v>36</v>
      </c>
      <c r="AX148" s="13" t="s">
        <v>88</v>
      </c>
      <c r="AY148" s="177" t="s">
        <v>299</v>
      </c>
    </row>
    <row r="149" spans="2:65" s="12" customFormat="1" ht="20.399999999999999">
      <c r="B149" s="170"/>
      <c r="D149" s="149" t="s">
        <v>1489</v>
      </c>
      <c r="E149" s="171" t="s">
        <v>1</v>
      </c>
      <c r="F149" s="172" t="s">
        <v>3658</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F150" s="178" t="s">
        <v>5368</v>
      </c>
      <c r="H150" s="179">
        <v>21.568999999999999</v>
      </c>
      <c r="I150" s="180"/>
      <c r="L150" s="176"/>
      <c r="M150" s="181"/>
      <c r="T150" s="182"/>
      <c r="AT150" s="177" t="s">
        <v>1489</v>
      </c>
      <c r="AU150" s="177" t="s">
        <v>90</v>
      </c>
      <c r="AV150" s="13" t="s">
        <v>90</v>
      </c>
      <c r="AW150" s="13" t="s">
        <v>4</v>
      </c>
      <c r="AX150" s="13" t="s">
        <v>88</v>
      </c>
      <c r="AY150" s="177" t="s">
        <v>299</v>
      </c>
    </row>
    <row r="151" spans="2:65" s="1" customFormat="1" ht="33" customHeight="1">
      <c r="B151" s="32"/>
      <c r="C151" s="136" t="s">
        <v>333</v>
      </c>
      <c r="D151" s="136" t="s">
        <v>302</v>
      </c>
      <c r="E151" s="137" t="s">
        <v>5192</v>
      </c>
      <c r="F151" s="138" t="s">
        <v>5193</v>
      </c>
      <c r="G151" s="139" t="s">
        <v>1520</v>
      </c>
      <c r="H151" s="140">
        <v>25.32</v>
      </c>
      <c r="I151" s="141"/>
      <c r="J151" s="142">
        <f>ROUND(I151*H151,2)</f>
        <v>0</v>
      </c>
      <c r="K151" s="138" t="s">
        <v>1487</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3669</v>
      </c>
    </row>
    <row r="152" spans="2:65" s="13" customFormat="1">
      <c r="B152" s="176"/>
      <c r="D152" s="149" t="s">
        <v>1489</v>
      </c>
      <c r="E152" s="177" t="s">
        <v>1</v>
      </c>
      <c r="F152" s="178" t="s">
        <v>3617</v>
      </c>
      <c r="H152" s="179">
        <v>93.778000000000006</v>
      </c>
      <c r="I152" s="180"/>
      <c r="L152" s="176"/>
      <c r="M152" s="181"/>
      <c r="T152" s="182"/>
      <c r="AT152" s="177" t="s">
        <v>1489</v>
      </c>
      <c r="AU152" s="177" t="s">
        <v>90</v>
      </c>
      <c r="AV152" s="13" t="s">
        <v>90</v>
      </c>
      <c r="AW152" s="13" t="s">
        <v>36</v>
      </c>
      <c r="AX152" s="13" t="s">
        <v>88</v>
      </c>
      <c r="AY152" s="177" t="s">
        <v>299</v>
      </c>
    </row>
    <row r="153" spans="2:65" s="12" customFormat="1" ht="20.399999999999999">
      <c r="B153" s="170"/>
      <c r="D153" s="149" t="s">
        <v>1489</v>
      </c>
      <c r="E153" s="171" t="s">
        <v>1</v>
      </c>
      <c r="F153" s="172" t="s">
        <v>3658</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F154" s="178" t="s">
        <v>5369</v>
      </c>
      <c r="H154" s="179">
        <v>25.32</v>
      </c>
      <c r="I154" s="180"/>
      <c r="L154" s="176"/>
      <c r="M154" s="181"/>
      <c r="T154" s="182"/>
      <c r="AT154" s="177" t="s">
        <v>1489</v>
      </c>
      <c r="AU154" s="177" t="s">
        <v>90</v>
      </c>
      <c r="AV154" s="13" t="s">
        <v>90</v>
      </c>
      <c r="AW154" s="13" t="s">
        <v>4</v>
      </c>
      <c r="AX154" s="13" t="s">
        <v>88</v>
      </c>
      <c r="AY154" s="177" t="s">
        <v>299</v>
      </c>
    </row>
    <row r="155" spans="2:65" s="1" customFormat="1" ht="33" customHeight="1">
      <c r="B155" s="32"/>
      <c r="C155" s="136" t="s">
        <v>337</v>
      </c>
      <c r="D155" s="136" t="s">
        <v>302</v>
      </c>
      <c r="E155" s="137" t="s">
        <v>5323</v>
      </c>
      <c r="F155" s="138" t="s">
        <v>5324</v>
      </c>
      <c r="G155" s="139" t="s">
        <v>1520</v>
      </c>
      <c r="H155" s="140">
        <v>28.132999999999999</v>
      </c>
      <c r="I155" s="141"/>
      <c r="J155" s="142">
        <f>ROUND(I155*H155,2)</f>
        <v>0</v>
      </c>
      <c r="K155" s="138" t="s">
        <v>1487</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3673</v>
      </c>
    </row>
    <row r="156" spans="2:65" s="13" customFormat="1">
      <c r="B156" s="176"/>
      <c r="D156" s="149" t="s">
        <v>1489</v>
      </c>
      <c r="E156" s="177" t="s">
        <v>1</v>
      </c>
      <c r="F156" s="178" t="s">
        <v>3617</v>
      </c>
      <c r="H156" s="179">
        <v>93.778000000000006</v>
      </c>
      <c r="I156" s="180"/>
      <c r="L156" s="176"/>
      <c r="M156" s="181"/>
      <c r="T156" s="182"/>
      <c r="AT156" s="177" t="s">
        <v>1489</v>
      </c>
      <c r="AU156" s="177" t="s">
        <v>90</v>
      </c>
      <c r="AV156" s="13" t="s">
        <v>90</v>
      </c>
      <c r="AW156" s="13" t="s">
        <v>36</v>
      </c>
      <c r="AX156" s="13" t="s">
        <v>88</v>
      </c>
      <c r="AY156" s="177" t="s">
        <v>299</v>
      </c>
    </row>
    <row r="157" spans="2:65" s="12" customFormat="1" ht="20.399999999999999">
      <c r="B157" s="170"/>
      <c r="D157" s="149" t="s">
        <v>1489</v>
      </c>
      <c r="E157" s="171" t="s">
        <v>1</v>
      </c>
      <c r="F157" s="172" t="s">
        <v>3658</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F158" s="178" t="s">
        <v>5370</v>
      </c>
      <c r="H158" s="179">
        <v>28.132999999999999</v>
      </c>
      <c r="I158" s="180"/>
      <c r="L158" s="176"/>
      <c r="M158" s="181"/>
      <c r="T158" s="182"/>
      <c r="AT158" s="177" t="s">
        <v>1489</v>
      </c>
      <c r="AU158" s="177" t="s">
        <v>90</v>
      </c>
      <c r="AV158" s="13" t="s">
        <v>90</v>
      </c>
      <c r="AW158" s="13" t="s">
        <v>4</v>
      </c>
      <c r="AX158" s="13" t="s">
        <v>88</v>
      </c>
      <c r="AY158" s="177" t="s">
        <v>299</v>
      </c>
    </row>
    <row r="159" spans="2:65" s="1" customFormat="1" ht="21.75" customHeight="1">
      <c r="B159" s="32"/>
      <c r="C159" s="136" t="s">
        <v>342</v>
      </c>
      <c r="D159" s="136" t="s">
        <v>302</v>
      </c>
      <c r="E159" s="137" t="s">
        <v>3675</v>
      </c>
      <c r="F159" s="138" t="s">
        <v>3676</v>
      </c>
      <c r="G159" s="139" t="s">
        <v>375</v>
      </c>
      <c r="H159" s="140">
        <v>110.51300000000001</v>
      </c>
      <c r="I159" s="141"/>
      <c r="J159" s="142">
        <f>ROUND(I159*H159,2)</f>
        <v>0</v>
      </c>
      <c r="K159" s="138" t="s">
        <v>1487</v>
      </c>
      <c r="L159" s="32"/>
      <c r="M159" s="143" t="s">
        <v>1</v>
      </c>
      <c r="N159" s="144" t="s">
        <v>46</v>
      </c>
      <c r="P159" s="145">
        <f>O159*H159</f>
        <v>0</v>
      </c>
      <c r="Q159" s="145">
        <v>8.4000000000000003E-4</v>
      </c>
      <c r="R159" s="145">
        <f>Q159*H159</f>
        <v>9.2830920000000011E-2</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3677</v>
      </c>
    </row>
    <row r="160" spans="2:65" s="13" customFormat="1">
      <c r="B160" s="176"/>
      <c r="D160" s="149" t="s">
        <v>1489</v>
      </c>
      <c r="E160" s="177" t="s">
        <v>1</v>
      </c>
      <c r="F160" s="178" t="s">
        <v>5371</v>
      </c>
      <c r="H160" s="179">
        <v>110.51300000000001</v>
      </c>
      <c r="I160" s="180"/>
      <c r="L160" s="176"/>
      <c r="M160" s="181"/>
      <c r="T160" s="182"/>
      <c r="AT160" s="177" t="s">
        <v>1489</v>
      </c>
      <c r="AU160" s="177" t="s">
        <v>90</v>
      </c>
      <c r="AV160" s="13" t="s">
        <v>90</v>
      </c>
      <c r="AW160" s="13" t="s">
        <v>36</v>
      </c>
      <c r="AX160" s="13" t="s">
        <v>88</v>
      </c>
      <c r="AY160" s="177" t="s">
        <v>299</v>
      </c>
    </row>
    <row r="161" spans="2:65" s="1" customFormat="1" ht="24.15" customHeight="1">
      <c r="B161" s="32"/>
      <c r="C161" s="136" t="s">
        <v>347</v>
      </c>
      <c r="D161" s="136" t="s">
        <v>302</v>
      </c>
      <c r="E161" s="137" t="s">
        <v>3680</v>
      </c>
      <c r="F161" s="138" t="s">
        <v>3681</v>
      </c>
      <c r="G161" s="139" t="s">
        <v>375</v>
      </c>
      <c r="H161" s="140">
        <v>110.51300000000001</v>
      </c>
      <c r="I161" s="141"/>
      <c r="J161" s="142">
        <f>ROUND(I161*H161,2)</f>
        <v>0</v>
      </c>
      <c r="K161" s="138" t="s">
        <v>1487</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3682</v>
      </c>
    </row>
    <row r="162" spans="2:65" s="1" customFormat="1" ht="37.950000000000003" customHeight="1">
      <c r="B162" s="32"/>
      <c r="C162" s="136" t="s">
        <v>351</v>
      </c>
      <c r="D162" s="136" t="s">
        <v>302</v>
      </c>
      <c r="E162" s="137" t="s">
        <v>1608</v>
      </c>
      <c r="F162" s="138" t="s">
        <v>1609</v>
      </c>
      <c r="G162" s="139" t="s">
        <v>1520</v>
      </c>
      <c r="H162" s="140">
        <v>18.675000000000001</v>
      </c>
      <c r="I162" s="141"/>
      <c r="J162" s="142">
        <f>ROUND(I162*H162,2)</f>
        <v>0</v>
      </c>
      <c r="K162" s="138" t="s">
        <v>1487</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3683</v>
      </c>
    </row>
    <row r="163" spans="2:65" s="13" customFormat="1">
      <c r="B163" s="176"/>
      <c r="D163" s="149" t="s">
        <v>1489</v>
      </c>
      <c r="E163" s="177" t="s">
        <v>1</v>
      </c>
      <c r="F163" s="178" t="s">
        <v>3619</v>
      </c>
      <c r="H163" s="179">
        <v>93.376000000000005</v>
      </c>
      <c r="I163" s="180"/>
      <c r="L163" s="176"/>
      <c r="M163" s="181"/>
      <c r="T163" s="182"/>
      <c r="AT163" s="177" t="s">
        <v>1489</v>
      </c>
      <c r="AU163" s="177" t="s">
        <v>90</v>
      </c>
      <c r="AV163" s="13" t="s">
        <v>90</v>
      </c>
      <c r="AW163" s="13" t="s">
        <v>36</v>
      </c>
      <c r="AX163" s="13" t="s">
        <v>88</v>
      </c>
      <c r="AY163" s="177" t="s">
        <v>299</v>
      </c>
    </row>
    <row r="164" spans="2:65" s="12" customFormat="1">
      <c r="B164" s="170"/>
      <c r="D164" s="149" t="s">
        <v>1489</v>
      </c>
      <c r="E164" s="171" t="s">
        <v>1</v>
      </c>
      <c r="F164" s="172" t="s">
        <v>3684</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F165" s="178" t="s">
        <v>5372</v>
      </c>
      <c r="H165" s="179">
        <v>18.675000000000001</v>
      </c>
      <c r="I165" s="180"/>
      <c r="L165" s="176"/>
      <c r="M165" s="181"/>
      <c r="T165" s="182"/>
      <c r="AT165" s="177" t="s">
        <v>1489</v>
      </c>
      <c r="AU165" s="177" t="s">
        <v>90</v>
      </c>
      <c r="AV165" s="13" t="s">
        <v>90</v>
      </c>
      <c r="AW165" s="13" t="s">
        <v>4</v>
      </c>
      <c r="AX165" s="13" t="s">
        <v>88</v>
      </c>
      <c r="AY165" s="177" t="s">
        <v>299</v>
      </c>
    </row>
    <row r="166" spans="2:65" s="1" customFormat="1" ht="37.950000000000003" customHeight="1">
      <c r="B166" s="32"/>
      <c r="C166" s="136" t="s">
        <v>8</v>
      </c>
      <c r="D166" s="136" t="s">
        <v>302</v>
      </c>
      <c r="E166" s="137" t="s">
        <v>1613</v>
      </c>
      <c r="F166" s="138" t="s">
        <v>1614</v>
      </c>
      <c r="G166" s="139" t="s">
        <v>1520</v>
      </c>
      <c r="H166" s="140">
        <v>46.688000000000002</v>
      </c>
      <c r="I166" s="141"/>
      <c r="J166" s="142">
        <f>ROUND(I166*H166,2)</f>
        <v>0</v>
      </c>
      <c r="K166" s="138" t="s">
        <v>1487</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3686</v>
      </c>
    </row>
    <row r="167" spans="2:65" s="13" customFormat="1">
      <c r="B167" s="176"/>
      <c r="D167" s="149" t="s">
        <v>1489</v>
      </c>
      <c r="E167" s="177" t="s">
        <v>1</v>
      </c>
      <c r="F167" s="178" t="s">
        <v>3619</v>
      </c>
      <c r="H167" s="179">
        <v>93.376000000000005</v>
      </c>
      <c r="I167" s="180"/>
      <c r="L167" s="176"/>
      <c r="M167" s="181"/>
      <c r="T167" s="182"/>
      <c r="AT167" s="177" t="s">
        <v>1489</v>
      </c>
      <c r="AU167" s="177" t="s">
        <v>90</v>
      </c>
      <c r="AV167" s="13" t="s">
        <v>90</v>
      </c>
      <c r="AW167" s="13" t="s">
        <v>36</v>
      </c>
      <c r="AX167" s="13" t="s">
        <v>88</v>
      </c>
      <c r="AY167" s="177" t="s">
        <v>299</v>
      </c>
    </row>
    <row r="168" spans="2:65" s="12" customFormat="1">
      <c r="B168" s="170"/>
      <c r="D168" s="149" t="s">
        <v>1489</v>
      </c>
      <c r="E168" s="171" t="s">
        <v>1</v>
      </c>
      <c r="F168" s="172" t="s">
        <v>3684</v>
      </c>
      <c r="H168" s="171" t="s">
        <v>1</v>
      </c>
      <c r="I168" s="173"/>
      <c r="L168" s="170"/>
      <c r="M168" s="174"/>
      <c r="T168" s="175"/>
      <c r="AT168" s="171" t="s">
        <v>1489</v>
      </c>
      <c r="AU168" s="171" t="s">
        <v>90</v>
      </c>
      <c r="AV168" s="12" t="s">
        <v>88</v>
      </c>
      <c r="AW168" s="12" t="s">
        <v>36</v>
      </c>
      <c r="AX168" s="12" t="s">
        <v>81</v>
      </c>
      <c r="AY168" s="171" t="s">
        <v>299</v>
      </c>
    </row>
    <row r="169" spans="2:65" s="13" customFormat="1">
      <c r="B169" s="176"/>
      <c r="D169" s="149" t="s">
        <v>1489</v>
      </c>
      <c r="F169" s="178" t="s">
        <v>5373</v>
      </c>
      <c r="H169" s="179">
        <v>46.688000000000002</v>
      </c>
      <c r="I169" s="180"/>
      <c r="L169" s="176"/>
      <c r="M169" s="181"/>
      <c r="T169" s="182"/>
      <c r="AT169" s="177" t="s">
        <v>1489</v>
      </c>
      <c r="AU169" s="177" t="s">
        <v>90</v>
      </c>
      <c r="AV169" s="13" t="s">
        <v>90</v>
      </c>
      <c r="AW169" s="13" t="s">
        <v>4</v>
      </c>
      <c r="AX169" s="13" t="s">
        <v>88</v>
      </c>
      <c r="AY169" s="177" t="s">
        <v>299</v>
      </c>
    </row>
    <row r="170" spans="2:65" s="1" customFormat="1" ht="37.950000000000003" customHeight="1">
      <c r="B170" s="32"/>
      <c r="C170" s="136" t="s">
        <v>362</v>
      </c>
      <c r="D170" s="136" t="s">
        <v>302</v>
      </c>
      <c r="E170" s="137" t="s">
        <v>2063</v>
      </c>
      <c r="F170" s="138" t="s">
        <v>2064</v>
      </c>
      <c r="G170" s="139" t="s">
        <v>1520</v>
      </c>
      <c r="H170" s="140">
        <v>28.013000000000002</v>
      </c>
      <c r="I170" s="141"/>
      <c r="J170" s="142">
        <f>ROUND(I170*H170,2)</f>
        <v>0</v>
      </c>
      <c r="K170" s="138" t="s">
        <v>1487</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3688</v>
      </c>
    </row>
    <row r="171" spans="2:65" s="13" customFormat="1">
      <c r="B171" s="176"/>
      <c r="D171" s="149" t="s">
        <v>1489</v>
      </c>
      <c r="E171" s="177" t="s">
        <v>1</v>
      </c>
      <c r="F171" s="178" t="s">
        <v>3619</v>
      </c>
      <c r="H171" s="179">
        <v>93.376000000000005</v>
      </c>
      <c r="I171" s="180"/>
      <c r="L171" s="176"/>
      <c r="M171" s="181"/>
      <c r="T171" s="182"/>
      <c r="AT171" s="177" t="s">
        <v>1489</v>
      </c>
      <c r="AU171" s="177" t="s">
        <v>90</v>
      </c>
      <c r="AV171" s="13" t="s">
        <v>90</v>
      </c>
      <c r="AW171" s="13" t="s">
        <v>36</v>
      </c>
      <c r="AX171" s="13" t="s">
        <v>88</v>
      </c>
      <c r="AY171" s="177" t="s">
        <v>299</v>
      </c>
    </row>
    <row r="172" spans="2:65" s="12" customFormat="1">
      <c r="B172" s="170"/>
      <c r="D172" s="149" t="s">
        <v>1489</v>
      </c>
      <c r="E172" s="171" t="s">
        <v>1</v>
      </c>
      <c r="F172" s="172" t="s">
        <v>3684</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F173" s="178" t="s">
        <v>5374</v>
      </c>
      <c r="H173" s="179">
        <v>28.013000000000002</v>
      </c>
      <c r="I173" s="180"/>
      <c r="L173" s="176"/>
      <c r="M173" s="181"/>
      <c r="T173" s="182"/>
      <c r="AT173" s="177" t="s">
        <v>1489</v>
      </c>
      <c r="AU173" s="177" t="s">
        <v>90</v>
      </c>
      <c r="AV173" s="13" t="s">
        <v>90</v>
      </c>
      <c r="AW173" s="13" t="s">
        <v>4</v>
      </c>
      <c r="AX173" s="13" t="s">
        <v>88</v>
      </c>
      <c r="AY173" s="177" t="s">
        <v>299</v>
      </c>
    </row>
    <row r="174" spans="2:65" s="1" customFormat="1" ht="37.950000000000003" customHeight="1">
      <c r="B174" s="32"/>
      <c r="C174" s="136" t="s">
        <v>367</v>
      </c>
      <c r="D174" s="136" t="s">
        <v>302</v>
      </c>
      <c r="E174" s="137" t="s">
        <v>3395</v>
      </c>
      <c r="F174" s="138" t="s">
        <v>3396</v>
      </c>
      <c r="G174" s="139" t="s">
        <v>1520</v>
      </c>
      <c r="H174" s="140">
        <v>6.1379999999999999</v>
      </c>
      <c r="I174" s="141"/>
      <c r="J174" s="142">
        <f>ROUND(I174*H174,2)</f>
        <v>0</v>
      </c>
      <c r="K174" s="138" t="s">
        <v>1487</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3690</v>
      </c>
    </row>
    <row r="175" spans="2:65" s="13" customFormat="1">
      <c r="B175" s="176"/>
      <c r="D175" s="149" t="s">
        <v>1489</v>
      </c>
      <c r="E175" s="177" t="s">
        <v>1</v>
      </c>
      <c r="F175" s="178" t="s">
        <v>3621</v>
      </c>
      <c r="H175" s="179">
        <v>30.690999999999999</v>
      </c>
      <c r="I175" s="180"/>
      <c r="L175" s="176"/>
      <c r="M175" s="181"/>
      <c r="T175" s="182"/>
      <c r="AT175" s="177" t="s">
        <v>1489</v>
      </c>
      <c r="AU175" s="177" t="s">
        <v>90</v>
      </c>
      <c r="AV175" s="13" t="s">
        <v>90</v>
      </c>
      <c r="AW175" s="13" t="s">
        <v>36</v>
      </c>
      <c r="AX175" s="13" t="s">
        <v>88</v>
      </c>
      <c r="AY175" s="177" t="s">
        <v>299</v>
      </c>
    </row>
    <row r="176" spans="2:65" s="12" customFormat="1">
      <c r="B176" s="170"/>
      <c r="D176" s="149" t="s">
        <v>1489</v>
      </c>
      <c r="E176" s="171" t="s">
        <v>1</v>
      </c>
      <c r="F176" s="172" t="s">
        <v>3684</v>
      </c>
      <c r="H176" s="171" t="s">
        <v>1</v>
      </c>
      <c r="I176" s="173"/>
      <c r="L176" s="170"/>
      <c r="M176" s="174"/>
      <c r="T176" s="175"/>
      <c r="AT176" s="171" t="s">
        <v>1489</v>
      </c>
      <c r="AU176" s="171" t="s">
        <v>90</v>
      </c>
      <c r="AV176" s="12" t="s">
        <v>88</v>
      </c>
      <c r="AW176" s="12" t="s">
        <v>36</v>
      </c>
      <c r="AX176" s="12" t="s">
        <v>81</v>
      </c>
      <c r="AY176" s="171" t="s">
        <v>299</v>
      </c>
    </row>
    <row r="177" spans="2:65" s="13" customFormat="1">
      <c r="B177" s="176"/>
      <c r="D177" s="149" t="s">
        <v>1489</v>
      </c>
      <c r="F177" s="178" t="s">
        <v>5375</v>
      </c>
      <c r="H177" s="179">
        <v>6.1379999999999999</v>
      </c>
      <c r="I177" s="180"/>
      <c r="L177" s="176"/>
      <c r="M177" s="181"/>
      <c r="T177" s="182"/>
      <c r="AT177" s="177" t="s">
        <v>1489</v>
      </c>
      <c r="AU177" s="177" t="s">
        <v>90</v>
      </c>
      <c r="AV177" s="13" t="s">
        <v>90</v>
      </c>
      <c r="AW177" s="13" t="s">
        <v>4</v>
      </c>
      <c r="AX177" s="13" t="s">
        <v>88</v>
      </c>
      <c r="AY177" s="177" t="s">
        <v>299</v>
      </c>
    </row>
    <row r="178" spans="2:65" s="1" customFormat="1" ht="37.950000000000003" customHeight="1">
      <c r="B178" s="32"/>
      <c r="C178" s="136" t="s">
        <v>372</v>
      </c>
      <c r="D178" s="136" t="s">
        <v>302</v>
      </c>
      <c r="E178" s="137" t="s">
        <v>3399</v>
      </c>
      <c r="F178" s="138" t="s">
        <v>3400</v>
      </c>
      <c r="G178" s="139" t="s">
        <v>1520</v>
      </c>
      <c r="H178" s="140">
        <v>42.966999999999999</v>
      </c>
      <c r="I178" s="141"/>
      <c r="J178" s="142">
        <f>ROUND(I178*H178,2)</f>
        <v>0</v>
      </c>
      <c r="K178" s="138" t="s">
        <v>1487</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3692</v>
      </c>
    </row>
    <row r="179" spans="2:65" s="13" customFormat="1">
      <c r="B179" s="176"/>
      <c r="D179" s="149" t="s">
        <v>1489</v>
      </c>
      <c r="E179" s="177" t="s">
        <v>1</v>
      </c>
      <c r="F179" s="178" t="s">
        <v>3693</v>
      </c>
      <c r="H179" s="179">
        <v>214.83699999999999</v>
      </c>
      <c r="I179" s="180"/>
      <c r="L179" s="176"/>
      <c r="M179" s="181"/>
      <c r="T179" s="182"/>
      <c r="AT179" s="177" t="s">
        <v>1489</v>
      </c>
      <c r="AU179" s="177" t="s">
        <v>90</v>
      </c>
      <c r="AV179" s="13" t="s">
        <v>90</v>
      </c>
      <c r="AW179" s="13" t="s">
        <v>36</v>
      </c>
      <c r="AX179" s="13" t="s">
        <v>88</v>
      </c>
      <c r="AY179" s="177" t="s">
        <v>299</v>
      </c>
    </row>
    <row r="180" spans="2:65" s="12" customFormat="1">
      <c r="B180" s="170"/>
      <c r="D180" s="149" t="s">
        <v>1489</v>
      </c>
      <c r="E180" s="171" t="s">
        <v>1</v>
      </c>
      <c r="F180" s="172" t="s">
        <v>3684</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F181" s="178" t="s">
        <v>5376</v>
      </c>
      <c r="H181" s="179">
        <v>42.966999999999999</v>
      </c>
      <c r="I181" s="180"/>
      <c r="L181" s="176"/>
      <c r="M181" s="181"/>
      <c r="T181" s="182"/>
      <c r="AT181" s="177" t="s">
        <v>1489</v>
      </c>
      <c r="AU181" s="177" t="s">
        <v>90</v>
      </c>
      <c r="AV181" s="13" t="s">
        <v>90</v>
      </c>
      <c r="AW181" s="13" t="s">
        <v>4</v>
      </c>
      <c r="AX181" s="13" t="s">
        <v>88</v>
      </c>
      <c r="AY181" s="177" t="s">
        <v>299</v>
      </c>
    </row>
    <row r="182" spans="2:65" s="1" customFormat="1" ht="37.950000000000003" customHeight="1">
      <c r="B182" s="32"/>
      <c r="C182" s="136" t="s">
        <v>378</v>
      </c>
      <c r="D182" s="136" t="s">
        <v>302</v>
      </c>
      <c r="E182" s="137" t="s">
        <v>1618</v>
      </c>
      <c r="F182" s="138" t="s">
        <v>1619</v>
      </c>
      <c r="G182" s="139" t="s">
        <v>1520</v>
      </c>
      <c r="H182" s="140">
        <v>15.346</v>
      </c>
      <c r="I182" s="141"/>
      <c r="J182" s="142">
        <f>ROUND(I182*H182,2)</f>
        <v>0</v>
      </c>
      <c r="K182" s="138" t="s">
        <v>1487</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3695</v>
      </c>
    </row>
    <row r="183" spans="2:65" s="13" customFormat="1">
      <c r="B183" s="176"/>
      <c r="D183" s="149" t="s">
        <v>1489</v>
      </c>
      <c r="E183" s="177" t="s">
        <v>1</v>
      </c>
      <c r="F183" s="178" t="s">
        <v>3621</v>
      </c>
      <c r="H183" s="179">
        <v>30.690999999999999</v>
      </c>
      <c r="I183" s="180"/>
      <c r="L183" s="176"/>
      <c r="M183" s="181"/>
      <c r="T183" s="182"/>
      <c r="AT183" s="177" t="s">
        <v>1489</v>
      </c>
      <c r="AU183" s="177" t="s">
        <v>90</v>
      </c>
      <c r="AV183" s="13" t="s">
        <v>90</v>
      </c>
      <c r="AW183" s="13" t="s">
        <v>36</v>
      </c>
      <c r="AX183" s="13" t="s">
        <v>88</v>
      </c>
      <c r="AY183" s="177" t="s">
        <v>299</v>
      </c>
    </row>
    <row r="184" spans="2:65" s="12" customFormat="1">
      <c r="B184" s="170"/>
      <c r="D184" s="149" t="s">
        <v>1489</v>
      </c>
      <c r="E184" s="171" t="s">
        <v>1</v>
      </c>
      <c r="F184" s="172" t="s">
        <v>3684</v>
      </c>
      <c r="H184" s="171" t="s">
        <v>1</v>
      </c>
      <c r="I184" s="173"/>
      <c r="L184" s="170"/>
      <c r="M184" s="174"/>
      <c r="T184" s="175"/>
      <c r="AT184" s="171" t="s">
        <v>1489</v>
      </c>
      <c r="AU184" s="171" t="s">
        <v>90</v>
      </c>
      <c r="AV184" s="12" t="s">
        <v>88</v>
      </c>
      <c r="AW184" s="12" t="s">
        <v>36</v>
      </c>
      <c r="AX184" s="12" t="s">
        <v>81</v>
      </c>
      <c r="AY184" s="171" t="s">
        <v>299</v>
      </c>
    </row>
    <row r="185" spans="2:65" s="13" customFormat="1">
      <c r="B185" s="176"/>
      <c r="D185" s="149" t="s">
        <v>1489</v>
      </c>
      <c r="F185" s="178" t="s">
        <v>5377</v>
      </c>
      <c r="H185" s="179">
        <v>15.346</v>
      </c>
      <c r="I185" s="180"/>
      <c r="L185" s="176"/>
      <c r="M185" s="181"/>
      <c r="T185" s="182"/>
      <c r="AT185" s="177" t="s">
        <v>1489</v>
      </c>
      <c r="AU185" s="177" t="s">
        <v>90</v>
      </c>
      <c r="AV185" s="13" t="s">
        <v>90</v>
      </c>
      <c r="AW185" s="13" t="s">
        <v>4</v>
      </c>
      <c r="AX185" s="13" t="s">
        <v>88</v>
      </c>
      <c r="AY185" s="177" t="s">
        <v>299</v>
      </c>
    </row>
    <row r="186" spans="2:65" s="1" customFormat="1" ht="37.950000000000003" customHeight="1">
      <c r="B186" s="32"/>
      <c r="C186" s="136" t="s">
        <v>384</v>
      </c>
      <c r="D186" s="136" t="s">
        <v>302</v>
      </c>
      <c r="E186" s="137" t="s">
        <v>1622</v>
      </c>
      <c r="F186" s="138" t="s">
        <v>1623</v>
      </c>
      <c r="G186" s="139" t="s">
        <v>1520</v>
      </c>
      <c r="H186" s="140">
        <v>107.419</v>
      </c>
      <c r="I186" s="141"/>
      <c r="J186" s="142">
        <f>ROUND(I186*H186,2)</f>
        <v>0</v>
      </c>
      <c r="K186" s="138" t="s">
        <v>1487</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3697</v>
      </c>
    </row>
    <row r="187" spans="2:65" s="13" customFormat="1">
      <c r="B187" s="176"/>
      <c r="D187" s="149" t="s">
        <v>1489</v>
      </c>
      <c r="E187" s="177" t="s">
        <v>1</v>
      </c>
      <c r="F187" s="178" t="s">
        <v>3693</v>
      </c>
      <c r="H187" s="179">
        <v>214.83699999999999</v>
      </c>
      <c r="I187" s="180"/>
      <c r="L187" s="176"/>
      <c r="M187" s="181"/>
      <c r="T187" s="182"/>
      <c r="AT187" s="177" t="s">
        <v>1489</v>
      </c>
      <c r="AU187" s="177" t="s">
        <v>90</v>
      </c>
      <c r="AV187" s="13" t="s">
        <v>90</v>
      </c>
      <c r="AW187" s="13" t="s">
        <v>36</v>
      </c>
      <c r="AX187" s="13" t="s">
        <v>88</v>
      </c>
      <c r="AY187" s="177" t="s">
        <v>299</v>
      </c>
    </row>
    <row r="188" spans="2:65" s="12" customFormat="1">
      <c r="B188" s="170"/>
      <c r="D188" s="149" t="s">
        <v>1489</v>
      </c>
      <c r="E188" s="171" t="s">
        <v>1</v>
      </c>
      <c r="F188" s="172" t="s">
        <v>3684</v>
      </c>
      <c r="H188" s="171" t="s">
        <v>1</v>
      </c>
      <c r="I188" s="173"/>
      <c r="L188" s="170"/>
      <c r="M188" s="174"/>
      <c r="T188" s="175"/>
      <c r="AT188" s="171" t="s">
        <v>1489</v>
      </c>
      <c r="AU188" s="171" t="s">
        <v>90</v>
      </c>
      <c r="AV188" s="12" t="s">
        <v>88</v>
      </c>
      <c r="AW188" s="12" t="s">
        <v>36</v>
      </c>
      <c r="AX188" s="12" t="s">
        <v>81</v>
      </c>
      <c r="AY188" s="171" t="s">
        <v>299</v>
      </c>
    </row>
    <row r="189" spans="2:65" s="13" customFormat="1">
      <c r="B189" s="176"/>
      <c r="D189" s="149" t="s">
        <v>1489</v>
      </c>
      <c r="F189" s="178" t="s">
        <v>5378</v>
      </c>
      <c r="H189" s="179">
        <v>107.419</v>
      </c>
      <c r="I189" s="180"/>
      <c r="L189" s="176"/>
      <c r="M189" s="181"/>
      <c r="T189" s="182"/>
      <c r="AT189" s="177" t="s">
        <v>1489</v>
      </c>
      <c r="AU189" s="177" t="s">
        <v>90</v>
      </c>
      <c r="AV189" s="13" t="s">
        <v>90</v>
      </c>
      <c r="AW189" s="13" t="s">
        <v>4</v>
      </c>
      <c r="AX189" s="13" t="s">
        <v>88</v>
      </c>
      <c r="AY189" s="177" t="s">
        <v>299</v>
      </c>
    </row>
    <row r="190" spans="2:65" s="1" customFormat="1" ht="37.950000000000003" customHeight="1">
      <c r="B190" s="32"/>
      <c r="C190" s="136" t="s">
        <v>389</v>
      </c>
      <c r="D190" s="136" t="s">
        <v>302</v>
      </c>
      <c r="E190" s="137" t="s">
        <v>2068</v>
      </c>
      <c r="F190" s="138" t="s">
        <v>2069</v>
      </c>
      <c r="G190" s="139" t="s">
        <v>1520</v>
      </c>
      <c r="H190" s="140">
        <v>9.2070000000000007</v>
      </c>
      <c r="I190" s="141"/>
      <c r="J190" s="142">
        <f>ROUND(I190*H190,2)</f>
        <v>0</v>
      </c>
      <c r="K190" s="138" t="s">
        <v>1487</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3699</v>
      </c>
    </row>
    <row r="191" spans="2:65" s="13" customFormat="1">
      <c r="B191" s="176"/>
      <c r="D191" s="149" t="s">
        <v>1489</v>
      </c>
      <c r="E191" s="177" t="s">
        <v>1</v>
      </c>
      <c r="F191" s="178" t="s">
        <v>3621</v>
      </c>
      <c r="H191" s="179">
        <v>30.690999999999999</v>
      </c>
      <c r="I191" s="180"/>
      <c r="L191" s="176"/>
      <c r="M191" s="181"/>
      <c r="T191" s="182"/>
      <c r="AT191" s="177" t="s">
        <v>1489</v>
      </c>
      <c r="AU191" s="177" t="s">
        <v>90</v>
      </c>
      <c r="AV191" s="13" t="s">
        <v>90</v>
      </c>
      <c r="AW191" s="13" t="s">
        <v>36</v>
      </c>
      <c r="AX191" s="13" t="s">
        <v>88</v>
      </c>
      <c r="AY191" s="177" t="s">
        <v>299</v>
      </c>
    </row>
    <row r="192" spans="2:65" s="12" customFormat="1">
      <c r="B192" s="170"/>
      <c r="D192" s="149" t="s">
        <v>1489</v>
      </c>
      <c r="E192" s="171" t="s">
        <v>1</v>
      </c>
      <c r="F192" s="172" t="s">
        <v>3684</v>
      </c>
      <c r="H192" s="171" t="s">
        <v>1</v>
      </c>
      <c r="I192" s="173"/>
      <c r="L192" s="170"/>
      <c r="M192" s="174"/>
      <c r="T192" s="175"/>
      <c r="AT192" s="171" t="s">
        <v>1489</v>
      </c>
      <c r="AU192" s="171" t="s">
        <v>90</v>
      </c>
      <c r="AV192" s="12" t="s">
        <v>88</v>
      </c>
      <c r="AW192" s="12" t="s">
        <v>36</v>
      </c>
      <c r="AX192" s="12" t="s">
        <v>81</v>
      </c>
      <c r="AY192" s="171" t="s">
        <v>299</v>
      </c>
    </row>
    <row r="193" spans="2:65" s="13" customFormat="1">
      <c r="B193" s="176"/>
      <c r="D193" s="149" t="s">
        <v>1489</v>
      </c>
      <c r="F193" s="178" t="s">
        <v>5379</v>
      </c>
      <c r="H193" s="179">
        <v>9.2070000000000007</v>
      </c>
      <c r="I193" s="180"/>
      <c r="L193" s="176"/>
      <c r="M193" s="181"/>
      <c r="T193" s="182"/>
      <c r="AT193" s="177" t="s">
        <v>1489</v>
      </c>
      <c r="AU193" s="177" t="s">
        <v>90</v>
      </c>
      <c r="AV193" s="13" t="s">
        <v>90</v>
      </c>
      <c r="AW193" s="13" t="s">
        <v>4</v>
      </c>
      <c r="AX193" s="13" t="s">
        <v>88</v>
      </c>
      <c r="AY193" s="177" t="s">
        <v>299</v>
      </c>
    </row>
    <row r="194" spans="2:65" s="1" customFormat="1" ht="37.950000000000003" customHeight="1">
      <c r="B194" s="32"/>
      <c r="C194" s="136" t="s">
        <v>394</v>
      </c>
      <c r="D194" s="136" t="s">
        <v>302</v>
      </c>
      <c r="E194" s="137" t="s">
        <v>2072</v>
      </c>
      <c r="F194" s="138" t="s">
        <v>2073</v>
      </c>
      <c r="G194" s="139" t="s">
        <v>1520</v>
      </c>
      <c r="H194" s="140">
        <v>64.450999999999993</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3701</v>
      </c>
    </row>
    <row r="195" spans="2:65" s="13" customFormat="1">
      <c r="B195" s="176"/>
      <c r="D195" s="149" t="s">
        <v>1489</v>
      </c>
      <c r="E195" s="177" t="s">
        <v>1</v>
      </c>
      <c r="F195" s="178" t="s">
        <v>3693</v>
      </c>
      <c r="H195" s="179">
        <v>214.83699999999999</v>
      </c>
      <c r="I195" s="180"/>
      <c r="L195" s="176"/>
      <c r="M195" s="181"/>
      <c r="T195" s="182"/>
      <c r="AT195" s="177" t="s">
        <v>1489</v>
      </c>
      <c r="AU195" s="177" t="s">
        <v>90</v>
      </c>
      <c r="AV195" s="13" t="s">
        <v>90</v>
      </c>
      <c r="AW195" s="13" t="s">
        <v>36</v>
      </c>
      <c r="AX195" s="13" t="s">
        <v>88</v>
      </c>
      <c r="AY195" s="177" t="s">
        <v>299</v>
      </c>
    </row>
    <row r="196" spans="2:65" s="12" customFormat="1">
      <c r="B196" s="170"/>
      <c r="D196" s="149" t="s">
        <v>1489</v>
      </c>
      <c r="E196" s="171" t="s">
        <v>1</v>
      </c>
      <c r="F196" s="172" t="s">
        <v>3684</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F197" s="178" t="s">
        <v>5380</v>
      </c>
      <c r="H197" s="179">
        <v>64.450999999999993</v>
      </c>
      <c r="I197" s="180"/>
      <c r="L197" s="176"/>
      <c r="M197" s="181"/>
      <c r="T197" s="182"/>
      <c r="AT197" s="177" t="s">
        <v>1489</v>
      </c>
      <c r="AU197" s="177" t="s">
        <v>90</v>
      </c>
      <c r="AV197" s="13" t="s">
        <v>90</v>
      </c>
      <c r="AW197" s="13" t="s">
        <v>4</v>
      </c>
      <c r="AX197" s="13" t="s">
        <v>88</v>
      </c>
      <c r="AY197" s="177" t="s">
        <v>299</v>
      </c>
    </row>
    <row r="198" spans="2:65" s="1" customFormat="1" ht="24.15" customHeight="1">
      <c r="B198" s="32"/>
      <c r="C198" s="136" t="s">
        <v>399</v>
      </c>
      <c r="D198" s="136" t="s">
        <v>302</v>
      </c>
      <c r="E198" s="137" t="s">
        <v>3851</v>
      </c>
      <c r="F198" s="138" t="s">
        <v>3852</v>
      </c>
      <c r="G198" s="139" t="s">
        <v>1520</v>
      </c>
      <c r="H198" s="140">
        <v>18.675000000000001</v>
      </c>
      <c r="I198" s="141"/>
      <c r="J198" s="142">
        <f>ROUND(I198*H198,2)</f>
        <v>0</v>
      </c>
      <c r="K198" s="138" t="s">
        <v>1487</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3703</v>
      </c>
    </row>
    <row r="199" spans="2:65" s="13" customFormat="1">
      <c r="B199" s="176"/>
      <c r="D199" s="149" t="s">
        <v>1489</v>
      </c>
      <c r="E199" s="177" t="s">
        <v>1</v>
      </c>
      <c r="F199" s="178" t="s">
        <v>3619</v>
      </c>
      <c r="H199" s="179">
        <v>93.376000000000005</v>
      </c>
      <c r="I199" s="180"/>
      <c r="L199" s="176"/>
      <c r="M199" s="181"/>
      <c r="T199" s="182"/>
      <c r="AT199" s="177" t="s">
        <v>1489</v>
      </c>
      <c r="AU199" s="177" t="s">
        <v>90</v>
      </c>
      <c r="AV199" s="13" t="s">
        <v>90</v>
      </c>
      <c r="AW199" s="13" t="s">
        <v>36</v>
      </c>
      <c r="AX199" s="13" t="s">
        <v>88</v>
      </c>
      <c r="AY199" s="177" t="s">
        <v>299</v>
      </c>
    </row>
    <row r="200" spans="2:65" s="12" customFormat="1">
      <c r="B200" s="170"/>
      <c r="D200" s="149" t="s">
        <v>1489</v>
      </c>
      <c r="E200" s="171" t="s">
        <v>1</v>
      </c>
      <c r="F200" s="172" t="s">
        <v>3684</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F201" s="178" t="s">
        <v>5372</v>
      </c>
      <c r="H201" s="179">
        <v>18.675000000000001</v>
      </c>
      <c r="I201" s="180"/>
      <c r="L201" s="176"/>
      <c r="M201" s="181"/>
      <c r="T201" s="182"/>
      <c r="AT201" s="177" t="s">
        <v>1489</v>
      </c>
      <c r="AU201" s="177" t="s">
        <v>90</v>
      </c>
      <c r="AV201" s="13" t="s">
        <v>90</v>
      </c>
      <c r="AW201" s="13" t="s">
        <v>4</v>
      </c>
      <c r="AX201" s="13" t="s">
        <v>88</v>
      </c>
      <c r="AY201" s="177" t="s">
        <v>299</v>
      </c>
    </row>
    <row r="202" spans="2:65" s="1" customFormat="1" ht="24.15" customHeight="1">
      <c r="B202" s="32"/>
      <c r="C202" s="136" t="s">
        <v>7</v>
      </c>
      <c r="D202" s="136" t="s">
        <v>302</v>
      </c>
      <c r="E202" s="137" t="s">
        <v>3853</v>
      </c>
      <c r="F202" s="138" t="s">
        <v>3854</v>
      </c>
      <c r="G202" s="139" t="s">
        <v>1520</v>
      </c>
      <c r="H202" s="140">
        <v>46.688000000000002</v>
      </c>
      <c r="I202" s="141"/>
      <c r="J202" s="142">
        <f>ROUND(I202*H202,2)</f>
        <v>0</v>
      </c>
      <c r="K202" s="138" t="s">
        <v>1487</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3704</v>
      </c>
    </row>
    <row r="203" spans="2:65" s="13" customFormat="1">
      <c r="B203" s="176"/>
      <c r="D203" s="149" t="s">
        <v>1489</v>
      </c>
      <c r="E203" s="177" t="s">
        <v>1</v>
      </c>
      <c r="F203" s="178" t="s">
        <v>3619</v>
      </c>
      <c r="H203" s="179">
        <v>93.376000000000005</v>
      </c>
      <c r="I203" s="180"/>
      <c r="L203" s="176"/>
      <c r="M203" s="181"/>
      <c r="T203" s="182"/>
      <c r="AT203" s="177" t="s">
        <v>1489</v>
      </c>
      <c r="AU203" s="177" t="s">
        <v>90</v>
      </c>
      <c r="AV203" s="13" t="s">
        <v>90</v>
      </c>
      <c r="AW203" s="13" t="s">
        <v>36</v>
      </c>
      <c r="AX203" s="13" t="s">
        <v>88</v>
      </c>
      <c r="AY203" s="177" t="s">
        <v>299</v>
      </c>
    </row>
    <row r="204" spans="2:65" s="12" customFormat="1">
      <c r="B204" s="170"/>
      <c r="D204" s="149" t="s">
        <v>1489</v>
      </c>
      <c r="E204" s="171" t="s">
        <v>1</v>
      </c>
      <c r="F204" s="172" t="s">
        <v>3684</v>
      </c>
      <c r="H204" s="171" t="s">
        <v>1</v>
      </c>
      <c r="I204" s="173"/>
      <c r="L204" s="170"/>
      <c r="M204" s="174"/>
      <c r="T204" s="175"/>
      <c r="AT204" s="171" t="s">
        <v>1489</v>
      </c>
      <c r="AU204" s="171" t="s">
        <v>90</v>
      </c>
      <c r="AV204" s="12" t="s">
        <v>88</v>
      </c>
      <c r="AW204" s="12" t="s">
        <v>36</v>
      </c>
      <c r="AX204" s="12" t="s">
        <v>81</v>
      </c>
      <c r="AY204" s="171" t="s">
        <v>299</v>
      </c>
    </row>
    <row r="205" spans="2:65" s="13" customFormat="1">
      <c r="B205" s="176"/>
      <c r="D205" s="149" t="s">
        <v>1489</v>
      </c>
      <c r="F205" s="178" t="s">
        <v>5373</v>
      </c>
      <c r="H205" s="179">
        <v>46.688000000000002</v>
      </c>
      <c r="I205" s="180"/>
      <c r="L205" s="176"/>
      <c r="M205" s="181"/>
      <c r="T205" s="182"/>
      <c r="AT205" s="177" t="s">
        <v>1489</v>
      </c>
      <c r="AU205" s="177" t="s">
        <v>90</v>
      </c>
      <c r="AV205" s="13" t="s">
        <v>90</v>
      </c>
      <c r="AW205" s="13" t="s">
        <v>4</v>
      </c>
      <c r="AX205" s="13" t="s">
        <v>88</v>
      </c>
      <c r="AY205" s="177" t="s">
        <v>299</v>
      </c>
    </row>
    <row r="206" spans="2:65" s="1" customFormat="1" ht="24.15" customHeight="1">
      <c r="B206" s="32"/>
      <c r="C206" s="136" t="s">
        <v>408</v>
      </c>
      <c r="D206" s="136" t="s">
        <v>302</v>
      </c>
      <c r="E206" s="137" t="s">
        <v>3855</v>
      </c>
      <c r="F206" s="138" t="s">
        <v>3856</v>
      </c>
      <c r="G206" s="139" t="s">
        <v>1520</v>
      </c>
      <c r="H206" s="140">
        <v>28.013000000000002</v>
      </c>
      <c r="I206" s="141"/>
      <c r="J206" s="142">
        <f>ROUND(I206*H206,2)</f>
        <v>0</v>
      </c>
      <c r="K206" s="138" t="s">
        <v>1487</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3705</v>
      </c>
    </row>
    <row r="207" spans="2:65" s="13" customFormat="1">
      <c r="B207" s="176"/>
      <c r="D207" s="149" t="s">
        <v>1489</v>
      </c>
      <c r="E207" s="177" t="s">
        <v>1</v>
      </c>
      <c r="F207" s="178" t="s">
        <v>3619</v>
      </c>
      <c r="H207" s="179">
        <v>93.376000000000005</v>
      </c>
      <c r="I207" s="180"/>
      <c r="L207" s="176"/>
      <c r="M207" s="181"/>
      <c r="T207" s="182"/>
      <c r="AT207" s="177" t="s">
        <v>1489</v>
      </c>
      <c r="AU207" s="177" t="s">
        <v>90</v>
      </c>
      <c r="AV207" s="13" t="s">
        <v>90</v>
      </c>
      <c r="AW207" s="13" t="s">
        <v>36</v>
      </c>
      <c r="AX207" s="13" t="s">
        <v>88</v>
      </c>
      <c r="AY207" s="177" t="s">
        <v>299</v>
      </c>
    </row>
    <row r="208" spans="2:65" s="12" customFormat="1">
      <c r="B208" s="170"/>
      <c r="D208" s="149" t="s">
        <v>1489</v>
      </c>
      <c r="E208" s="171" t="s">
        <v>1</v>
      </c>
      <c r="F208" s="172" t="s">
        <v>3684</v>
      </c>
      <c r="H208" s="171" t="s">
        <v>1</v>
      </c>
      <c r="I208" s="173"/>
      <c r="L208" s="170"/>
      <c r="M208" s="174"/>
      <c r="T208" s="175"/>
      <c r="AT208" s="171" t="s">
        <v>1489</v>
      </c>
      <c r="AU208" s="171" t="s">
        <v>90</v>
      </c>
      <c r="AV208" s="12" t="s">
        <v>88</v>
      </c>
      <c r="AW208" s="12" t="s">
        <v>36</v>
      </c>
      <c r="AX208" s="12" t="s">
        <v>81</v>
      </c>
      <c r="AY208" s="171" t="s">
        <v>299</v>
      </c>
    </row>
    <row r="209" spans="2:65" s="13" customFormat="1">
      <c r="B209" s="176"/>
      <c r="D209" s="149" t="s">
        <v>1489</v>
      </c>
      <c r="F209" s="178" t="s">
        <v>5374</v>
      </c>
      <c r="H209" s="179">
        <v>28.013000000000002</v>
      </c>
      <c r="I209" s="180"/>
      <c r="L209" s="176"/>
      <c r="M209" s="181"/>
      <c r="T209" s="182"/>
      <c r="AT209" s="177" t="s">
        <v>1489</v>
      </c>
      <c r="AU209" s="177" t="s">
        <v>90</v>
      </c>
      <c r="AV209" s="13" t="s">
        <v>90</v>
      </c>
      <c r="AW209" s="13" t="s">
        <v>4</v>
      </c>
      <c r="AX209" s="13" t="s">
        <v>88</v>
      </c>
      <c r="AY209" s="177" t="s">
        <v>299</v>
      </c>
    </row>
    <row r="210" spans="2:65" s="1" customFormat="1" ht="33" customHeight="1">
      <c r="B210" s="32"/>
      <c r="C210" s="136" t="s">
        <v>413</v>
      </c>
      <c r="D210" s="136" t="s">
        <v>302</v>
      </c>
      <c r="E210" s="137" t="s">
        <v>1634</v>
      </c>
      <c r="F210" s="138" t="s">
        <v>1635</v>
      </c>
      <c r="G210" s="139" t="s">
        <v>1636</v>
      </c>
      <c r="H210" s="140">
        <v>55.244</v>
      </c>
      <c r="I210" s="141"/>
      <c r="J210" s="142">
        <f>ROUND(I210*H210,2)</f>
        <v>0</v>
      </c>
      <c r="K210" s="138" t="s">
        <v>1487</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3706</v>
      </c>
    </row>
    <row r="211" spans="2:65" s="13" customFormat="1">
      <c r="B211" s="176"/>
      <c r="D211" s="149" t="s">
        <v>1489</v>
      </c>
      <c r="E211" s="177" t="s">
        <v>1</v>
      </c>
      <c r="F211" s="178" t="s">
        <v>3621</v>
      </c>
      <c r="H211" s="179">
        <v>30.690999999999999</v>
      </c>
      <c r="I211" s="180"/>
      <c r="L211" s="176"/>
      <c r="M211" s="181"/>
      <c r="T211" s="182"/>
      <c r="AT211" s="177" t="s">
        <v>1489</v>
      </c>
      <c r="AU211" s="177" t="s">
        <v>90</v>
      </c>
      <c r="AV211" s="13" t="s">
        <v>90</v>
      </c>
      <c r="AW211" s="13" t="s">
        <v>36</v>
      </c>
      <c r="AX211" s="13" t="s">
        <v>88</v>
      </c>
      <c r="AY211" s="177" t="s">
        <v>299</v>
      </c>
    </row>
    <row r="212" spans="2:65" s="13" customFormat="1">
      <c r="B212" s="176"/>
      <c r="D212" s="149" t="s">
        <v>1489</v>
      </c>
      <c r="F212" s="178" t="s">
        <v>5381</v>
      </c>
      <c r="H212" s="179">
        <v>55.244</v>
      </c>
      <c r="I212" s="180"/>
      <c r="L212" s="176"/>
      <c r="M212" s="181"/>
      <c r="T212" s="182"/>
      <c r="AT212" s="177" t="s">
        <v>1489</v>
      </c>
      <c r="AU212" s="177" t="s">
        <v>90</v>
      </c>
      <c r="AV212" s="13" t="s">
        <v>90</v>
      </c>
      <c r="AW212" s="13" t="s">
        <v>4</v>
      </c>
      <c r="AX212" s="13" t="s">
        <v>88</v>
      </c>
      <c r="AY212" s="177" t="s">
        <v>299</v>
      </c>
    </row>
    <row r="213" spans="2:65" s="1" customFormat="1" ht="16.5" customHeight="1">
      <c r="B213" s="32"/>
      <c r="C213" s="136" t="s">
        <v>418</v>
      </c>
      <c r="D213" s="136" t="s">
        <v>302</v>
      </c>
      <c r="E213" s="137" t="s">
        <v>1639</v>
      </c>
      <c r="F213" s="138" t="s">
        <v>1640</v>
      </c>
      <c r="G213" s="139" t="s">
        <v>1520</v>
      </c>
      <c r="H213" s="140">
        <v>124.06699999999999</v>
      </c>
      <c r="I213" s="141"/>
      <c r="J213" s="142">
        <f>ROUND(I213*H213,2)</f>
        <v>0</v>
      </c>
      <c r="K213" s="138" t="s">
        <v>1487</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3708</v>
      </c>
    </row>
    <row r="214" spans="2:65" s="13" customFormat="1">
      <c r="B214" s="176"/>
      <c r="D214" s="149" t="s">
        <v>1489</v>
      </c>
      <c r="E214" s="177" t="s">
        <v>3619</v>
      </c>
      <c r="F214" s="178" t="s">
        <v>3709</v>
      </c>
      <c r="H214" s="179">
        <v>93.376000000000005</v>
      </c>
      <c r="I214" s="180"/>
      <c r="L214" s="176"/>
      <c r="M214" s="181"/>
      <c r="T214" s="182"/>
      <c r="AT214" s="177" t="s">
        <v>1489</v>
      </c>
      <c r="AU214" s="177" t="s">
        <v>90</v>
      </c>
      <c r="AV214" s="13" t="s">
        <v>90</v>
      </c>
      <c r="AW214" s="13" t="s">
        <v>36</v>
      </c>
      <c r="AX214" s="13" t="s">
        <v>81</v>
      </c>
      <c r="AY214" s="177" t="s">
        <v>299</v>
      </c>
    </row>
    <row r="215" spans="2:65" s="13" customFormat="1">
      <c r="B215" s="176"/>
      <c r="D215" s="149" t="s">
        <v>1489</v>
      </c>
      <c r="E215" s="177" t="s">
        <v>3621</v>
      </c>
      <c r="F215" s="178" t="s">
        <v>3858</v>
      </c>
      <c r="H215" s="179">
        <v>30.690999999999999</v>
      </c>
      <c r="I215" s="180"/>
      <c r="L215" s="176"/>
      <c r="M215" s="181"/>
      <c r="T215" s="182"/>
      <c r="AT215" s="177" t="s">
        <v>1489</v>
      </c>
      <c r="AU215" s="177" t="s">
        <v>90</v>
      </c>
      <c r="AV215" s="13" t="s">
        <v>90</v>
      </c>
      <c r="AW215" s="13" t="s">
        <v>36</v>
      </c>
      <c r="AX215" s="13" t="s">
        <v>81</v>
      </c>
      <c r="AY215" s="177" t="s">
        <v>299</v>
      </c>
    </row>
    <row r="216" spans="2:65" s="14" customFormat="1">
      <c r="B216" s="183"/>
      <c r="D216" s="149" t="s">
        <v>1489</v>
      </c>
      <c r="E216" s="184" t="s">
        <v>1</v>
      </c>
      <c r="F216" s="185" t="s">
        <v>1496</v>
      </c>
      <c r="H216" s="186">
        <v>124.06699999999999</v>
      </c>
      <c r="I216" s="187"/>
      <c r="L216" s="183"/>
      <c r="M216" s="188"/>
      <c r="T216" s="189"/>
      <c r="AT216" s="184" t="s">
        <v>1489</v>
      </c>
      <c r="AU216" s="184" t="s">
        <v>90</v>
      </c>
      <c r="AV216" s="14" t="s">
        <v>318</v>
      </c>
      <c r="AW216" s="14" t="s">
        <v>36</v>
      </c>
      <c r="AX216" s="14" t="s">
        <v>88</v>
      </c>
      <c r="AY216" s="184" t="s">
        <v>299</v>
      </c>
    </row>
    <row r="217" spans="2:65" s="1" customFormat="1" ht="24.15" customHeight="1">
      <c r="B217" s="32"/>
      <c r="C217" s="136" t="s">
        <v>423</v>
      </c>
      <c r="D217" s="136" t="s">
        <v>302</v>
      </c>
      <c r="E217" s="137" t="s">
        <v>1643</v>
      </c>
      <c r="F217" s="138" t="s">
        <v>1644</v>
      </c>
      <c r="G217" s="139" t="s">
        <v>1520</v>
      </c>
      <c r="H217" s="140">
        <v>63.087000000000003</v>
      </c>
      <c r="I217" s="141"/>
      <c r="J217" s="142">
        <f>ROUND(I217*H217,2)</f>
        <v>0</v>
      </c>
      <c r="K217" s="138" t="s">
        <v>1487</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3711</v>
      </c>
    </row>
    <row r="218" spans="2:65" s="13" customFormat="1">
      <c r="B218" s="176"/>
      <c r="D218" s="149" t="s">
        <v>1489</v>
      </c>
      <c r="E218" s="177" t="s">
        <v>1</v>
      </c>
      <c r="F218" s="178" t="s">
        <v>3617</v>
      </c>
      <c r="H218" s="179">
        <v>93.778000000000006</v>
      </c>
      <c r="I218" s="180"/>
      <c r="L218" s="176"/>
      <c r="M218" s="181"/>
      <c r="T218" s="182"/>
      <c r="AT218" s="177" t="s">
        <v>1489</v>
      </c>
      <c r="AU218" s="177" t="s">
        <v>90</v>
      </c>
      <c r="AV218" s="13" t="s">
        <v>90</v>
      </c>
      <c r="AW218" s="13" t="s">
        <v>36</v>
      </c>
      <c r="AX218" s="13" t="s">
        <v>81</v>
      </c>
      <c r="AY218" s="177" t="s">
        <v>299</v>
      </c>
    </row>
    <row r="219" spans="2:65" s="13" customFormat="1">
      <c r="B219" s="176"/>
      <c r="D219" s="149" t="s">
        <v>1489</v>
      </c>
      <c r="E219" s="177" t="s">
        <v>1</v>
      </c>
      <c r="F219" s="178" t="s">
        <v>3712</v>
      </c>
      <c r="H219" s="179">
        <v>-8.5250000000000004</v>
      </c>
      <c r="I219" s="180"/>
      <c r="L219" s="176"/>
      <c r="M219" s="181"/>
      <c r="T219" s="182"/>
      <c r="AT219" s="177" t="s">
        <v>1489</v>
      </c>
      <c r="AU219" s="177" t="s">
        <v>90</v>
      </c>
      <c r="AV219" s="13" t="s">
        <v>90</v>
      </c>
      <c r="AW219" s="13" t="s">
        <v>36</v>
      </c>
      <c r="AX219" s="13" t="s">
        <v>81</v>
      </c>
      <c r="AY219" s="177" t="s">
        <v>299</v>
      </c>
    </row>
    <row r="220" spans="2:65" s="13" customFormat="1">
      <c r="B220" s="176"/>
      <c r="D220" s="149" t="s">
        <v>1489</v>
      </c>
      <c r="E220" s="177" t="s">
        <v>1</v>
      </c>
      <c r="F220" s="178" t="s">
        <v>3713</v>
      </c>
      <c r="H220" s="179">
        <v>-21.763999999999999</v>
      </c>
      <c r="I220" s="180"/>
      <c r="L220" s="176"/>
      <c r="M220" s="181"/>
      <c r="T220" s="182"/>
      <c r="AT220" s="177" t="s">
        <v>1489</v>
      </c>
      <c r="AU220" s="177" t="s">
        <v>90</v>
      </c>
      <c r="AV220" s="13" t="s">
        <v>90</v>
      </c>
      <c r="AW220" s="13" t="s">
        <v>36</v>
      </c>
      <c r="AX220" s="13" t="s">
        <v>81</v>
      </c>
      <c r="AY220" s="177" t="s">
        <v>299</v>
      </c>
    </row>
    <row r="221" spans="2:65" s="13" customFormat="1">
      <c r="B221" s="176"/>
      <c r="D221" s="149" t="s">
        <v>1489</v>
      </c>
      <c r="E221" s="177" t="s">
        <v>1</v>
      </c>
      <c r="F221" s="178" t="s">
        <v>3632</v>
      </c>
      <c r="H221" s="179">
        <v>-0.40200000000000002</v>
      </c>
      <c r="I221" s="180"/>
      <c r="L221" s="176"/>
      <c r="M221" s="181"/>
      <c r="T221" s="182"/>
      <c r="AT221" s="177" t="s">
        <v>1489</v>
      </c>
      <c r="AU221" s="177" t="s">
        <v>90</v>
      </c>
      <c r="AV221" s="13" t="s">
        <v>90</v>
      </c>
      <c r="AW221" s="13" t="s">
        <v>36</v>
      </c>
      <c r="AX221" s="13" t="s">
        <v>81</v>
      </c>
      <c r="AY221" s="177" t="s">
        <v>299</v>
      </c>
    </row>
    <row r="222" spans="2:65" s="14" customFormat="1">
      <c r="B222" s="183"/>
      <c r="D222" s="149" t="s">
        <v>1489</v>
      </c>
      <c r="E222" s="184" t="s">
        <v>3627</v>
      </c>
      <c r="F222" s="185" t="s">
        <v>1496</v>
      </c>
      <c r="H222" s="186">
        <v>63.087000000000003</v>
      </c>
      <c r="I222" s="187"/>
      <c r="L222" s="183"/>
      <c r="M222" s="188"/>
      <c r="T222" s="189"/>
      <c r="AT222" s="184" t="s">
        <v>1489</v>
      </c>
      <c r="AU222" s="184" t="s">
        <v>90</v>
      </c>
      <c r="AV222" s="14" t="s">
        <v>318</v>
      </c>
      <c r="AW222" s="14" t="s">
        <v>36</v>
      </c>
      <c r="AX222" s="14" t="s">
        <v>88</v>
      </c>
      <c r="AY222" s="184" t="s">
        <v>299</v>
      </c>
    </row>
    <row r="223" spans="2:65" s="1" customFormat="1" ht="24.15" customHeight="1">
      <c r="B223" s="32"/>
      <c r="C223" s="136" t="s">
        <v>428</v>
      </c>
      <c r="D223" s="136" t="s">
        <v>302</v>
      </c>
      <c r="E223" s="137" t="s">
        <v>1670</v>
      </c>
      <c r="F223" s="138" t="s">
        <v>1671</v>
      </c>
      <c r="G223" s="139" t="s">
        <v>1520</v>
      </c>
      <c r="H223" s="140">
        <v>21.763999999999999</v>
      </c>
      <c r="I223" s="141"/>
      <c r="J223" s="142">
        <f>ROUND(I223*H223,2)</f>
        <v>0</v>
      </c>
      <c r="K223" s="138" t="s">
        <v>1487</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3719</v>
      </c>
    </row>
    <row r="224" spans="2:65" s="13" customFormat="1">
      <c r="B224" s="176"/>
      <c r="D224" s="149" t="s">
        <v>1489</v>
      </c>
      <c r="E224" s="177" t="s">
        <v>1</v>
      </c>
      <c r="F224" s="178" t="s">
        <v>5382</v>
      </c>
      <c r="H224" s="179">
        <v>22.166</v>
      </c>
      <c r="I224" s="180"/>
      <c r="L224" s="176"/>
      <c r="M224" s="181"/>
      <c r="T224" s="182"/>
      <c r="AT224" s="177" t="s">
        <v>1489</v>
      </c>
      <c r="AU224" s="177" t="s">
        <v>90</v>
      </c>
      <c r="AV224" s="13" t="s">
        <v>90</v>
      </c>
      <c r="AW224" s="13" t="s">
        <v>36</v>
      </c>
      <c r="AX224" s="13" t="s">
        <v>81</v>
      </c>
      <c r="AY224" s="177" t="s">
        <v>299</v>
      </c>
    </row>
    <row r="225" spans="2:65" s="13" customFormat="1">
      <c r="B225" s="176"/>
      <c r="D225" s="149" t="s">
        <v>1489</v>
      </c>
      <c r="E225" s="177" t="s">
        <v>3632</v>
      </c>
      <c r="F225" s="178" t="s">
        <v>5383</v>
      </c>
      <c r="H225" s="179">
        <v>-0.40200000000000002</v>
      </c>
      <c r="I225" s="180"/>
      <c r="L225" s="176"/>
      <c r="M225" s="181"/>
      <c r="T225" s="182"/>
      <c r="AT225" s="177" t="s">
        <v>1489</v>
      </c>
      <c r="AU225" s="177" t="s">
        <v>90</v>
      </c>
      <c r="AV225" s="13" t="s">
        <v>90</v>
      </c>
      <c r="AW225" s="13" t="s">
        <v>36</v>
      </c>
      <c r="AX225" s="13" t="s">
        <v>81</v>
      </c>
      <c r="AY225" s="177" t="s">
        <v>299</v>
      </c>
    </row>
    <row r="226" spans="2:65" s="14" customFormat="1">
      <c r="B226" s="183"/>
      <c r="D226" s="149" t="s">
        <v>1489</v>
      </c>
      <c r="E226" s="184" t="s">
        <v>3625</v>
      </c>
      <c r="F226" s="185" t="s">
        <v>1496</v>
      </c>
      <c r="H226" s="186">
        <v>21.763999999999999</v>
      </c>
      <c r="I226" s="187"/>
      <c r="L226" s="183"/>
      <c r="M226" s="188"/>
      <c r="T226" s="189"/>
      <c r="AT226" s="184" t="s">
        <v>1489</v>
      </c>
      <c r="AU226" s="184" t="s">
        <v>90</v>
      </c>
      <c r="AV226" s="14" t="s">
        <v>318</v>
      </c>
      <c r="AW226" s="14" t="s">
        <v>36</v>
      </c>
      <c r="AX226" s="14" t="s">
        <v>88</v>
      </c>
      <c r="AY226" s="184" t="s">
        <v>299</v>
      </c>
    </row>
    <row r="227" spans="2:65" s="1" customFormat="1" ht="16.5" customHeight="1">
      <c r="B227" s="32"/>
      <c r="C227" s="158" t="s">
        <v>433</v>
      </c>
      <c r="D227" s="158" t="s">
        <v>340</v>
      </c>
      <c r="E227" s="159" t="s">
        <v>3722</v>
      </c>
      <c r="F227" s="160" t="s">
        <v>3723</v>
      </c>
      <c r="G227" s="161" t="s">
        <v>1636</v>
      </c>
      <c r="H227" s="162">
        <v>43.527999999999999</v>
      </c>
      <c r="I227" s="163"/>
      <c r="J227" s="164">
        <f>ROUND(I227*H227,2)</f>
        <v>0</v>
      </c>
      <c r="K227" s="160" t="s">
        <v>1487</v>
      </c>
      <c r="L227" s="165"/>
      <c r="M227" s="166" t="s">
        <v>1</v>
      </c>
      <c r="N227" s="167" t="s">
        <v>46</v>
      </c>
      <c r="P227" s="145">
        <f>O227*H227</f>
        <v>0</v>
      </c>
      <c r="Q227" s="145">
        <v>0</v>
      </c>
      <c r="R227" s="145">
        <f>Q227*H227</f>
        <v>0</v>
      </c>
      <c r="S227" s="145">
        <v>0</v>
      </c>
      <c r="T227" s="146">
        <f>S227*H227</f>
        <v>0</v>
      </c>
      <c r="AR227" s="147" t="s">
        <v>337</v>
      </c>
      <c r="AT227" s="147" t="s">
        <v>340</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3724</v>
      </c>
    </row>
    <row r="228" spans="2:65" s="13" customFormat="1">
      <c r="B228" s="176"/>
      <c r="D228" s="149" t="s">
        <v>1489</v>
      </c>
      <c r="F228" s="178" t="s">
        <v>5384</v>
      </c>
      <c r="H228" s="179">
        <v>43.527999999999999</v>
      </c>
      <c r="I228" s="180"/>
      <c r="L228" s="176"/>
      <c r="M228" s="181"/>
      <c r="T228" s="182"/>
      <c r="AT228" s="177" t="s">
        <v>1489</v>
      </c>
      <c r="AU228" s="177" t="s">
        <v>90</v>
      </c>
      <c r="AV228" s="13" t="s">
        <v>90</v>
      </c>
      <c r="AW228" s="13" t="s">
        <v>4</v>
      </c>
      <c r="AX228" s="13" t="s">
        <v>88</v>
      </c>
      <c r="AY228" s="177" t="s">
        <v>299</v>
      </c>
    </row>
    <row r="229" spans="2:65" s="1" customFormat="1" ht="24.15" customHeight="1">
      <c r="B229" s="32"/>
      <c r="C229" s="136" t="s">
        <v>438</v>
      </c>
      <c r="D229" s="136" t="s">
        <v>302</v>
      </c>
      <c r="E229" s="137" t="s">
        <v>3726</v>
      </c>
      <c r="F229" s="138" t="s">
        <v>3727</v>
      </c>
      <c r="G229" s="139" t="s">
        <v>375</v>
      </c>
      <c r="H229" s="140">
        <v>11.367000000000001</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3728</v>
      </c>
    </row>
    <row r="230" spans="2:65" s="13" customFormat="1">
      <c r="B230" s="176"/>
      <c r="D230" s="149" t="s">
        <v>1489</v>
      </c>
      <c r="E230" s="177" t="s">
        <v>1</v>
      </c>
      <c r="F230" s="178" t="s">
        <v>5385</v>
      </c>
      <c r="H230" s="179">
        <v>56.835000000000001</v>
      </c>
      <c r="I230" s="180"/>
      <c r="L230" s="176"/>
      <c r="M230" s="181"/>
      <c r="T230" s="182"/>
      <c r="AT230" s="177" t="s">
        <v>1489</v>
      </c>
      <c r="AU230" s="177" t="s">
        <v>90</v>
      </c>
      <c r="AV230" s="13" t="s">
        <v>90</v>
      </c>
      <c r="AW230" s="13" t="s">
        <v>36</v>
      </c>
      <c r="AX230" s="13" t="s">
        <v>88</v>
      </c>
      <c r="AY230" s="177" t="s">
        <v>299</v>
      </c>
    </row>
    <row r="231" spans="2:65" s="12" customFormat="1">
      <c r="B231" s="170"/>
      <c r="D231" s="149" t="s">
        <v>1489</v>
      </c>
      <c r="E231" s="171" t="s">
        <v>1</v>
      </c>
      <c r="F231" s="172" t="s">
        <v>3684</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F232" s="178" t="s">
        <v>5386</v>
      </c>
      <c r="H232" s="179">
        <v>11.367000000000001</v>
      </c>
      <c r="I232" s="180"/>
      <c r="L232" s="176"/>
      <c r="M232" s="181"/>
      <c r="T232" s="182"/>
      <c r="AT232" s="177" t="s">
        <v>1489</v>
      </c>
      <c r="AU232" s="177" t="s">
        <v>90</v>
      </c>
      <c r="AV232" s="13" t="s">
        <v>90</v>
      </c>
      <c r="AW232" s="13" t="s">
        <v>4</v>
      </c>
      <c r="AX232" s="13" t="s">
        <v>88</v>
      </c>
      <c r="AY232" s="177" t="s">
        <v>299</v>
      </c>
    </row>
    <row r="233" spans="2:65" s="1" customFormat="1" ht="24.15" customHeight="1">
      <c r="B233" s="32"/>
      <c r="C233" s="136" t="s">
        <v>444</v>
      </c>
      <c r="D233" s="136" t="s">
        <v>302</v>
      </c>
      <c r="E233" s="137" t="s">
        <v>3731</v>
      </c>
      <c r="F233" s="138" t="s">
        <v>3732</v>
      </c>
      <c r="G233" s="139" t="s">
        <v>375</v>
      </c>
      <c r="H233" s="140">
        <v>28.417999999999999</v>
      </c>
      <c r="I233" s="141"/>
      <c r="J233" s="142">
        <f>ROUND(I233*H233,2)</f>
        <v>0</v>
      </c>
      <c r="K233" s="138" t="s">
        <v>1487</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3733</v>
      </c>
    </row>
    <row r="234" spans="2:65" s="13" customFormat="1">
      <c r="B234" s="176"/>
      <c r="D234" s="149" t="s">
        <v>1489</v>
      </c>
      <c r="F234" s="178" t="s">
        <v>5387</v>
      </c>
      <c r="H234" s="179">
        <v>28.417999999999999</v>
      </c>
      <c r="I234" s="180"/>
      <c r="L234" s="176"/>
      <c r="M234" s="181"/>
      <c r="T234" s="182"/>
      <c r="AT234" s="177" t="s">
        <v>1489</v>
      </c>
      <c r="AU234" s="177" t="s">
        <v>90</v>
      </c>
      <c r="AV234" s="13" t="s">
        <v>90</v>
      </c>
      <c r="AW234" s="13" t="s">
        <v>4</v>
      </c>
      <c r="AX234" s="13" t="s">
        <v>88</v>
      </c>
      <c r="AY234" s="177" t="s">
        <v>299</v>
      </c>
    </row>
    <row r="235" spans="2:65" s="1" customFormat="1" ht="24.15" customHeight="1">
      <c r="B235" s="32"/>
      <c r="C235" s="136" t="s">
        <v>448</v>
      </c>
      <c r="D235" s="136" t="s">
        <v>302</v>
      </c>
      <c r="E235" s="137" t="s">
        <v>3735</v>
      </c>
      <c r="F235" s="138" t="s">
        <v>3736</v>
      </c>
      <c r="G235" s="139" t="s">
        <v>375</v>
      </c>
      <c r="H235" s="140">
        <v>17.050999999999998</v>
      </c>
      <c r="I235" s="141"/>
      <c r="J235" s="142">
        <f>ROUND(I235*H235,2)</f>
        <v>0</v>
      </c>
      <c r="K235" s="138" t="s">
        <v>1487</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3737</v>
      </c>
    </row>
    <row r="236" spans="2:65" s="13" customFormat="1">
      <c r="B236" s="176"/>
      <c r="D236" s="149" t="s">
        <v>1489</v>
      </c>
      <c r="F236" s="178" t="s">
        <v>5388</v>
      </c>
      <c r="H236" s="179">
        <v>17.050999999999998</v>
      </c>
      <c r="I236" s="180"/>
      <c r="L236" s="176"/>
      <c r="M236" s="181"/>
      <c r="T236" s="182"/>
      <c r="AT236" s="177" t="s">
        <v>1489</v>
      </c>
      <c r="AU236" s="177" t="s">
        <v>90</v>
      </c>
      <c r="AV236" s="13" t="s">
        <v>90</v>
      </c>
      <c r="AW236" s="13" t="s">
        <v>4</v>
      </c>
      <c r="AX236" s="13" t="s">
        <v>88</v>
      </c>
      <c r="AY236" s="177" t="s">
        <v>299</v>
      </c>
    </row>
    <row r="237" spans="2:65" s="11" customFormat="1" ht="22.95" customHeight="1">
      <c r="B237" s="124"/>
      <c r="D237" s="125" t="s">
        <v>80</v>
      </c>
      <c r="E237" s="134" t="s">
        <v>318</v>
      </c>
      <c r="F237" s="134" t="s">
        <v>1702</v>
      </c>
      <c r="I237" s="127"/>
      <c r="J237" s="135">
        <f>BK237</f>
        <v>0</v>
      </c>
      <c r="L237" s="124"/>
      <c r="M237" s="129"/>
      <c r="P237" s="130">
        <f>SUM(P238:P240)</f>
        <v>0</v>
      </c>
      <c r="R237" s="130">
        <f>SUM(R238:R240)</f>
        <v>0</v>
      </c>
      <c r="T237" s="131">
        <f>SUM(T238:T240)</f>
        <v>0</v>
      </c>
      <c r="AR237" s="125" t="s">
        <v>88</v>
      </c>
      <c r="AT237" s="132" t="s">
        <v>80</v>
      </c>
      <c r="AU237" s="132" t="s">
        <v>88</v>
      </c>
      <c r="AY237" s="125" t="s">
        <v>299</v>
      </c>
      <c r="BK237" s="133">
        <f>SUM(BK238:BK240)</f>
        <v>0</v>
      </c>
    </row>
    <row r="238" spans="2:65" s="1" customFormat="1" ht="16.5" customHeight="1">
      <c r="B238" s="32"/>
      <c r="C238" s="136" t="s">
        <v>452</v>
      </c>
      <c r="D238" s="136" t="s">
        <v>302</v>
      </c>
      <c r="E238" s="137" t="s">
        <v>1703</v>
      </c>
      <c r="F238" s="138" t="s">
        <v>1704</v>
      </c>
      <c r="G238" s="139" t="s">
        <v>1520</v>
      </c>
      <c r="H238" s="140">
        <v>8.5250000000000004</v>
      </c>
      <c r="I238" s="141"/>
      <c r="J238" s="142">
        <f>ROUND(I238*H238,2)</f>
        <v>0</v>
      </c>
      <c r="K238" s="138" t="s">
        <v>1487</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3743</v>
      </c>
    </row>
    <row r="239" spans="2:65" s="13" customFormat="1">
      <c r="B239" s="176"/>
      <c r="D239" s="149" t="s">
        <v>1489</v>
      </c>
      <c r="E239" s="177" t="s">
        <v>1</v>
      </c>
      <c r="F239" s="178" t="s">
        <v>5389</v>
      </c>
      <c r="H239" s="179">
        <v>8.5250000000000004</v>
      </c>
      <c r="I239" s="180"/>
      <c r="L239" s="176"/>
      <c r="M239" s="181"/>
      <c r="T239" s="182"/>
      <c r="AT239" s="177" t="s">
        <v>1489</v>
      </c>
      <c r="AU239" s="177" t="s">
        <v>90</v>
      </c>
      <c r="AV239" s="13" t="s">
        <v>90</v>
      </c>
      <c r="AW239" s="13" t="s">
        <v>36</v>
      </c>
      <c r="AX239" s="13" t="s">
        <v>81</v>
      </c>
      <c r="AY239" s="177" t="s">
        <v>299</v>
      </c>
    </row>
    <row r="240" spans="2:65" s="14" customFormat="1">
      <c r="B240" s="183"/>
      <c r="D240" s="149" t="s">
        <v>1489</v>
      </c>
      <c r="E240" s="184" t="s">
        <v>3623</v>
      </c>
      <c r="F240" s="185" t="s">
        <v>1496</v>
      </c>
      <c r="H240" s="186">
        <v>8.5250000000000004</v>
      </c>
      <c r="I240" s="187"/>
      <c r="L240" s="183"/>
      <c r="M240" s="188"/>
      <c r="T240" s="189"/>
      <c r="AT240" s="184" t="s">
        <v>1489</v>
      </c>
      <c r="AU240" s="184" t="s">
        <v>90</v>
      </c>
      <c r="AV240" s="14" t="s">
        <v>318</v>
      </c>
      <c r="AW240" s="14" t="s">
        <v>36</v>
      </c>
      <c r="AX240" s="14" t="s">
        <v>88</v>
      </c>
      <c r="AY240" s="184" t="s">
        <v>299</v>
      </c>
    </row>
    <row r="241" spans="2:65" s="11" customFormat="1" ht="22.95" customHeight="1">
      <c r="B241" s="124"/>
      <c r="D241" s="125" t="s">
        <v>80</v>
      </c>
      <c r="E241" s="134" t="s">
        <v>323</v>
      </c>
      <c r="F241" s="134" t="s">
        <v>2121</v>
      </c>
      <c r="I241" s="127"/>
      <c r="J241" s="135">
        <f>BK241</f>
        <v>0</v>
      </c>
      <c r="L241" s="124"/>
      <c r="M241" s="129"/>
      <c r="P241" s="130">
        <f>SUM(P242:P247)</f>
        <v>0</v>
      </c>
      <c r="R241" s="130">
        <f>SUM(R242:R247)</f>
        <v>0.40707660000000001</v>
      </c>
      <c r="T241" s="131">
        <f>SUM(T242:T247)</f>
        <v>0</v>
      </c>
      <c r="AR241" s="125" t="s">
        <v>88</v>
      </c>
      <c r="AT241" s="132" t="s">
        <v>80</v>
      </c>
      <c r="AU241" s="132" t="s">
        <v>88</v>
      </c>
      <c r="AY241" s="125" t="s">
        <v>299</v>
      </c>
      <c r="BK241" s="133">
        <f>SUM(BK242:BK247)</f>
        <v>0</v>
      </c>
    </row>
    <row r="242" spans="2:65" s="1" customFormat="1" ht="24.15" customHeight="1">
      <c r="B242" s="32"/>
      <c r="C242" s="136" t="s">
        <v>457</v>
      </c>
      <c r="D242" s="136" t="s">
        <v>302</v>
      </c>
      <c r="E242" s="137" t="s">
        <v>5139</v>
      </c>
      <c r="F242" s="138" t="s">
        <v>5140</v>
      </c>
      <c r="G242" s="139" t="s">
        <v>375</v>
      </c>
      <c r="H242" s="140">
        <v>0.66</v>
      </c>
      <c r="I242" s="141"/>
      <c r="J242" s="142">
        <f>ROUND(I242*H242,2)</f>
        <v>0</v>
      </c>
      <c r="K242" s="138" t="s">
        <v>1487</v>
      </c>
      <c r="L242" s="32"/>
      <c r="M242" s="143" t="s">
        <v>1</v>
      </c>
      <c r="N242" s="144" t="s">
        <v>46</v>
      </c>
      <c r="P242" s="145">
        <f>O242*H242</f>
        <v>0</v>
      </c>
      <c r="Q242" s="145">
        <v>0.19536000000000001</v>
      </c>
      <c r="R242" s="145">
        <f>Q242*H242</f>
        <v>0.12893760000000001</v>
      </c>
      <c r="S242" s="145">
        <v>0</v>
      </c>
      <c r="T242" s="146">
        <f>S242*H242</f>
        <v>0</v>
      </c>
      <c r="AR242" s="147" t="s">
        <v>318</v>
      </c>
      <c r="AT242" s="147" t="s">
        <v>302</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5141</v>
      </c>
    </row>
    <row r="243" spans="2:65" s="13" customFormat="1">
      <c r="B243" s="176"/>
      <c r="D243" s="149" t="s">
        <v>1489</v>
      </c>
      <c r="E243" s="177" t="s">
        <v>1</v>
      </c>
      <c r="F243" s="178" t="s">
        <v>5390</v>
      </c>
      <c r="H243" s="179">
        <v>0.377</v>
      </c>
      <c r="I243" s="180"/>
      <c r="L243" s="176"/>
      <c r="M243" s="181"/>
      <c r="T243" s="182"/>
      <c r="AT243" s="177" t="s">
        <v>1489</v>
      </c>
      <c r="AU243" s="177" t="s">
        <v>90</v>
      </c>
      <c r="AV243" s="13" t="s">
        <v>90</v>
      </c>
      <c r="AW243" s="13" t="s">
        <v>36</v>
      </c>
      <c r="AX243" s="13" t="s">
        <v>81</v>
      </c>
      <c r="AY243" s="177" t="s">
        <v>299</v>
      </c>
    </row>
    <row r="244" spans="2:65" s="13" customFormat="1">
      <c r="B244" s="176"/>
      <c r="D244" s="149" t="s">
        <v>1489</v>
      </c>
      <c r="E244" s="177" t="s">
        <v>1</v>
      </c>
      <c r="F244" s="178" t="s">
        <v>5220</v>
      </c>
      <c r="H244" s="179">
        <v>0.28299999999999997</v>
      </c>
      <c r="I244" s="180"/>
      <c r="L244" s="176"/>
      <c r="M244" s="181"/>
      <c r="T244" s="182"/>
      <c r="AT244" s="177" t="s">
        <v>1489</v>
      </c>
      <c r="AU244" s="177" t="s">
        <v>90</v>
      </c>
      <c r="AV244" s="13" t="s">
        <v>90</v>
      </c>
      <c r="AW244" s="13" t="s">
        <v>36</v>
      </c>
      <c r="AX244" s="13" t="s">
        <v>81</v>
      </c>
      <c r="AY244" s="177" t="s">
        <v>299</v>
      </c>
    </row>
    <row r="245" spans="2:65" s="14" customFormat="1">
      <c r="B245" s="183"/>
      <c r="D245" s="149" t="s">
        <v>1489</v>
      </c>
      <c r="E245" s="184" t="s">
        <v>1</v>
      </c>
      <c r="F245" s="185" t="s">
        <v>1496</v>
      </c>
      <c r="H245" s="186">
        <v>0.66</v>
      </c>
      <c r="I245" s="187"/>
      <c r="L245" s="183"/>
      <c r="M245" s="188"/>
      <c r="T245" s="189"/>
      <c r="AT245" s="184" t="s">
        <v>1489</v>
      </c>
      <c r="AU245" s="184" t="s">
        <v>90</v>
      </c>
      <c r="AV245" s="14" t="s">
        <v>318</v>
      </c>
      <c r="AW245" s="14" t="s">
        <v>36</v>
      </c>
      <c r="AX245" s="14" t="s">
        <v>88</v>
      </c>
      <c r="AY245" s="184" t="s">
        <v>299</v>
      </c>
    </row>
    <row r="246" spans="2:65" s="1" customFormat="1" ht="16.5" customHeight="1">
      <c r="B246" s="32"/>
      <c r="C246" s="158" t="s">
        <v>461</v>
      </c>
      <c r="D246" s="158" t="s">
        <v>340</v>
      </c>
      <c r="E246" s="159" t="s">
        <v>2127</v>
      </c>
      <c r="F246" s="160" t="s">
        <v>2128</v>
      </c>
      <c r="G246" s="161" t="s">
        <v>375</v>
      </c>
      <c r="H246" s="162">
        <v>0.66700000000000004</v>
      </c>
      <c r="I246" s="163"/>
      <c r="J246" s="164">
        <f>ROUND(I246*H246,2)</f>
        <v>0</v>
      </c>
      <c r="K246" s="160" t="s">
        <v>1487</v>
      </c>
      <c r="L246" s="165"/>
      <c r="M246" s="166" t="s">
        <v>1</v>
      </c>
      <c r="N246" s="167" t="s">
        <v>46</v>
      </c>
      <c r="P246" s="145">
        <f>O246*H246</f>
        <v>0</v>
      </c>
      <c r="Q246" s="145">
        <v>0.41699999999999998</v>
      </c>
      <c r="R246" s="145">
        <f>Q246*H246</f>
        <v>0.27813900000000003</v>
      </c>
      <c r="S246" s="145">
        <v>0</v>
      </c>
      <c r="T246" s="146">
        <f>S246*H246</f>
        <v>0</v>
      </c>
      <c r="AR246" s="147" t="s">
        <v>337</v>
      </c>
      <c r="AT246" s="147" t="s">
        <v>340</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5142</v>
      </c>
    </row>
    <row r="247" spans="2:65" s="13" customFormat="1">
      <c r="B247" s="176"/>
      <c r="D247" s="149" t="s">
        <v>1489</v>
      </c>
      <c r="F247" s="178" t="s">
        <v>5391</v>
      </c>
      <c r="H247" s="179">
        <v>0.66700000000000004</v>
      </c>
      <c r="I247" s="180"/>
      <c r="L247" s="176"/>
      <c r="M247" s="181"/>
      <c r="T247" s="182"/>
      <c r="AT247" s="177" t="s">
        <v>1489</v>
      </c>
      <c r="AU247" s="177" t="s">
        <v>90</v>
      </c>
      <c r="AV247" s="13" t="s">
        <v>90</v>
      </c>
      <c r="AW247" s="13" t="s">
        <v>4</v>
      </c>
      <c r="AX247" s="13" t="s">
        <v>88</v>
      </c>
      <c r="AY247" s="177" t="s">
        <v>299</v>
      </c>
    </row>
    <row r="248" spans="2:65" s="11" customFormat="1" ht="22.95" customHeight="1">
      <c r="B248" s="124"/>
      <c r="D248" s="125" t="s">
        <v>80</v>
      </c>
      <c r="E248" s="134" t="s">
        <v>337</v>
      </c>
      <c r="F248" s="134" t="s">
        <v>2607</v>
      </c>
      <c r="I248" s="127"/>
      <c r="J248" s="135">
        <f>BK248</f>
        <v>0</v>
      </c>
      <c r="L248" s="124"/>
      <c r="M248" s="129"/>
      <c r="P248" s="130">
        <f>SUM(P249:P284)</f>
        <v>0</v>
      </c>
      <c r="R248" s="130">
        <f>SUM(R249:R284)</f>
        <v>0.95886258000000002</v>
      </c>
      <c r="T248" s="131">
        <f>SUM(T249:T284)</f>
        <v>0</v>
      </c>
      <c r="AR248" s="125" t="s">
        <v>88</v>
      </c>
      <c r="AT248" s="132" t="s">
        <v>80</v>
      </c>
      <c r="AU248" s="132" t="s">
        <v>88</v>
      </c>
      <c r="AY248" s="125" t="s">
        <v>299</v>
      </c>
      <c r="BK248" s="133">
        <f>SUM(BK249:BK284)</f>
        <v>0</v>
      </c>
    </row>
    <row r="249" spans="2:65" s="1" customFormat="1" ht="33" customHeight="1">
      <c r="B249" s="32"/>
      <c r="C249" s="136" t="s">
        <v>465</v>
      </c>
      <c r="D249" s="136" t="s">
        <v>302</v>
      </c>
      <c r="E249" s="137" t="s">
        <v>5222</v>
      </c>
      <c r="F249" s="138" t="s">
        <v>5223</v>
      </c>
      <c r="G249" s="139" t="s">
        <v>598</v>
      </c>
      <c r="H249" s="140">
        <v>1</v>
      </c>
      <c r="I249" s="141"/>
      <c r="J249" s="142">
        <f>ROUND(I249*H249,2)</f>
        <v>0</v>
      </c>
      <c r="K249" s="138" t="s">
        <v>1487</v>
      </c>
      <c r="L249" s="32"/>
      <c r="M249" s="143" t="s">
        <v>1</v>
      </c>
      <c r="N249" s="144" t="s">
        <v>46</v>
      </c>
      <c r="P249" s="145">
        <f>O249*H249</f>
        <v>0</v>
      </c>
      <c r="Q249" s="145">
        <v>1.67E-3</v>
      </c>
      <c r="R249" s="145">
        <f>Q249*H249</f>
        <v>1.67E-3</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5392</v>
      </c>
    </row>
    <row r="250" spans="2:65" s="1" customFormat="1" ht="24.15" customHeight="1">
      <c r="B250" s="32"/>
      <c r="C250" s="158" t="s">
        <v>469</v>
      </c>
      <c r="D250" s="158" t="s">
        <v>340</v>
      </c>
      <c r="E250" s="159" t="s">
        <v>5225</v>
      </c>
      <c r="F250" s="160" t="s">
        <v>5226</v>
      </c>
      <c r="G250" s="161" t="s">
        <v>598</v>
      </c>
      <c r="H250" s="162">
        <v>1.01</v>
      </c>
      <c r="I250" s="163"/>
      <c r="J250" s="164">
        <f>ROUND(I250*H250,2)</f>
        <v>0</v>
      </c>
      <c r="K250" s="160" t="s">
        <v>1487</v>
      </c>
      <c r="L250" s="165"/>
      <c r="M250" s="166" t="s">
        <v>1</v>
      </c>
      <c r="N250" s="167" t="s">
        <v>46</v>
      </c>
      <c r="P250" s="145">
        <f>O250*H250</f>
        <v>0</v>
      </c>
      <c r="Q250" s="145">
        <v>9.5999999999999992E-3</v>
      </c>
      <c r="R250" s="145">
        <f>Q250*H250</f>
        <v>9.6959999999999998E-3</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5393</v>
      </c>
    </row>
    <row r="251" spans="2:65" s="13" customFormat="1">
      <c r="B251" s="176"/>
      <c r="D251" s="149" t="s">
        <v>1489</v>
      </c>
      <c r="F251" s="178" t="s">
        <v>5228</v>
      </c>
      <c r="H251" s="179">
        <v>1.01</v>
      </c>
      <c r="I251" s="180"/>
      <c r="L251" s="176"/>
      <c r="M251" s="181"/>
      <c r="T251" s="182"/>
      <c r="AT251" s="177" t="s">
        <v>1489</v>
      </c>
      <c r="AU251" s="177" t="s">
        <v>90</v>
      </c>
      <c r="AV251" s="13" t="s">
        <v>90</v>
      </c>
      <c r="AW251" s="13" t="s">
        <v>4</v>
      </c>
      <c r="AX251" s="13" t="s">
        <v>88</v>
      </c>
      <c r="AY251" s="177" t="s">
        <v>299</v>
      </c>
    </row>
    <row r="252" spans="2:65" s="1" customFormat="1" ht="24.15" customHeight="1">
      <c r="B252" s="32"/>
      <c r="C252" s="136" t="s">
        <v>475</v>
      </c>
      <c r="D252" s="136" t="s">
        <v>302</v>
      </c>
      <c r="E252" s="137" t="s">
        <v>4091</v>
      </c>
      <c r="F252" s="138" t="s">
        <v>4092</v>
      </c>
      <c r="G252" s="139" t="s">
        <v>598</v>
      </c>
      <c r="H252" s="140">
        <v>1</v>
      </c>
      <c r="I252" s="141"/>
      <c r="J252" s="142">
        <f t="shared" ref="J252:J257" si="0">ROUND(I252*H252,2)</f>
        <v>0</v>
      </c>
      <c r="K252" s="138" t="s">
        <v>1487</v>
      </c>
      <c r="L252" s="32"/>
      <c r="M252" s="143" t="s">
        <v>1</v>
      </c>
      <c r="N252" s="144" t="s">
        <v>46</v>
      </c>
      <c r="P252" s="145">
        <f t="shared" ref="P252:P257" si="1">O252*H252</f>
        <v>0</v>
      </c>
      <c r="Q252" s="145">
        <v>1.67E-3</v>
      </c>
      <c r="R252" s="145">
        <f t="shared" ref="R252:R257" si="2">Q252*H252</f>
        <v>1.67E-3</v>
      </c>
      <c r="S252" s="145">
        <v>0</v>
      </c>
      <c r="T252" s="146">
        <f t="shared" ref="T252:T257" si="3">S252*H252</f>
        <v>0</v>
      </c>
      <c r="AR252" s="147" t="s">
        <v>318</v>
      </c>
      <c r="AT252" s="147" t="s">
        <v>302</v>
      </c>
      <c r="AU252" s="147" t="s">
        <v>90</v>
      </c>
      <c r="AY252" s="17" t="s">
        <v>299</v>
      </c>
      <c r="BE252" s="148">
        <f t="shared" ref="BE252:BE257" si="4">IF(N252="základní",J252,0)</f>
        <v>0</v>
      </c>
      <c r="BF252" s="148">
        <f t="shared" ref="BF252:BF257" si="5">IF(N252="snížená",J252,0)</f>
        <v>0</v>
      </c>
      <c r="BG252" s="148">
        <f t="shared" ref="BG252:BG257" si="6">IF(N252="zákl. přenesená",J252,0)</f>
        <v>0</v>
      </c>
      <c r="BH252" s="148">
        <f t="shared" ref="BH252:BH257" si="7">IF(N252="sníž. přenesená",J252,0)</f>
        <v>0</v>
      </c>
      <c r="BI252" s="148">
        <f t="shared" ref="BI252:BI257" si="8">IF(N252="nulová",J252,0)</f>
        <v>0</v>
      </c>
      <c r="BJ252" s="17" t="s">
        <v>88</v>
      </c>
      <c r="BK252" s="148">
        <f t="shared" ref="BK252:BK257" si="9">ROUND(I252*H252,2)</f>
        <v>0</v>
      </c>
      <c r="BL252" s="17" t="s">
        <v>318</v>
      </c>
      <c r="BM252" s="147" t="s">
        <v>5144</v>
      </c>
    </row>
    <row r="253" spans="2:65" s="1" customFormat="1" ht="24.15" customHeight="1">
      <c r="B253" s="32"/>
      <c r="C253" s="158" t="s">
        <v>482</v>
      </c>
      <c r="D253" s="158" t="s">
        <v>340</v>
      </c>
      <c r="E253" s="159" t="s">
        <v>5145</v>
      </c>
      <c r="F253" s="160" t="s">
        <v>5146</v>
      </c>
      <c r="G253" s="161" t="s">
        <v>598</v>
      </c>
      <c r="H253" s="162">
        <v>1</v>
      </c>
      <c r="I253" s="163"/>
      <c r="J253" s="164">
        <f t="shared" si="0"/>
        <v>0</v>
      </c>
      <c r="K253" s="160" t="s">
        <v>1487</v>
      </c>
      <c r="L253" s="165"/>
      <c r="M253" s="166" t="s">
        <v>1</v>
      </c>
      <c r="N253" s="167" t="s">
        <v>46</v>
      </c>
      <c r="P253" s="145">
        <f t="shared" si="1"/>
        <v>0</v>
      </c>
      <c r="Q253" s="145">
        <v>1.6E-2</v>
      </c>
      <c r="R253" s="145">
        <f t="shared" si="2"/>
        <v>1.6E-2</v>
      </c>
      <c r="S253" s="145">
        <v>0</v>
      </c>
      <c r="T253" s="146">
        <f t="shared" si="3"/>
        <v>0</v>
      </c>
      <c r="AR253" s="147" t="s">
        <v>337</v>
      </c>
      <c r="AT253" s="147" t="s">
        <v>340</v>
      </c>
      <c r="AU253" s="147" t="s">
        <v>90</v>
      </c>
      <c r="AY253" s="17" t="s">
        <v>299</v>
      </c>
      <c r="BE253" s="148">
        <f t="shared" si="4"/>
        <v>0</v>
      </c>
      <c r="BF253" s="148">
        <f t="shared" si="5"/>
        <v>0</v>
      </c>
      <c r="BG253" s="148">
        <f t="shared" si="6"/>
        <v>0</v>
      </c>
      <c r="BH253" s="148">
        <f t="shared" si="7"/>
        <v>0</v>
      </c>
      <c r="BI253" s="148">
        <f t="shared" si="8"/>
        <v>0</v>
      </c>
      <c r="BJ253" s="17" t="s">
        <v>88</v>
      </c>
      <c r="BK253" s="148">
        <f t="shared" si="9"/>
        <v>0</v>
      </c>
      <c r="BL253" s="17" t="s">
        <v>318</v>
      </c>
      <c r="BM253" s="147" t="s">
        <v>5147</v>
      </c>
    </row>
    <row r="254" spans="2:65" s="1" customFormat="1" ht="24.15" customHeight="1">
      <c r="B254" s="32"/>
      <c r="C254" s="136" t="s">
        <v>618</v>
      </c>
      <c r="D254" s="136" t="s">
        <v>302</v>
      </c>
      <c r="E254" s="137" t="s">
        <v>4438</v>
      </c>
      <c r="F254" s="138" t="s">
        <v>4439</v>
      </c>
      <c r="G254" s="139" t="s">
        <v>598</v>
      </c>
      <c r="H254" s="140">
        <v>1</v>
      </c>
      <c r="I254" s="141"/>
      <c r="J254" s="142">
        <f t="shared" si="0"/>
        <v>0</v>
      </c>
      <c r="K254" s="138" t="s">
        <v>1487</v>
      </c>
      <c r="L254" s="32"/>
      <c r="M254" s="143" t="s">
        <v>1</v>
      </c>
      <c r="N254" s="144" t="s">
        <v>46</v>
      </c>
      <c r="P254" s="145">
        <f t="shared" si="1"/>
        <v>0</v>
      </c>
      <c r="Q254" s="145">
        <v>1.7099999999999999E-3</v>
      </c>
      <c r="R254" s="145">
        <f t="shared" si="2"/>
        <v>1.7099999999999999E-3</v>
      </c>
      <c r="S254" s="145">
        <v>0</v>
      </c>
      <c r="T254" s="146">
        <f t="shared" si="3"/>
        <v>0</v>
      </c>
      <c r="AR254" s="147" t="s">
        <v>318</v>
      </c>
      <c r="AT254" s="147" t="s">
        <v>302</v>
      </c>
      <c r="AU254" s="147" t="s">
        <v>90</v>
      </c>
      <c r="AY254" s="17" t="s">
        <v>299</v>
      </c>
      <c r="BE254" s="148">
        <f t="shared" si="4"/>
        <v>0</v>
      </c>
      <c r="BF254" s="148">
        <f t="shared" si="5"/>
        <v>0</v>
      </c>
      <c r="BG254" s="148">
        <f t="shared" si="6"/>
        <v>0</v>
      </c>
      <c r="BH254" s="148">
        <f t="shared" si="7"/>
        <v>0</v>
      </c>
      <c r="BI254" s="148">
        <f t="shared" si="8"/>
        <v>0</v>
      </c>
      <c r="BJ254" s="17" t="s">
        <v>88</v>
      </c>
      <c r="BK254" s="148">
        <f t="shared" si="9"/>
        <v>0</v>
      </c>
      <c r="BL254" s="17" t="s">
        <v>318</v>
      </c>
      <c r="BM254" s="147" t="s">
        <v>5347</v>
      </c>
    </row>
    <row r="255" spans="2:65" s="1" customFormat="1" ht="33" customHeight="1">
      <c r="B255" s="32"/>
      <c r="C255" s="158" t="s">
        <v>622</v>
      </c>
      <c r="D255" s="158" t="s">
        <v>340</v>
      </c>
      <c r="E255" s="159" t="s">
        <v>5348</v>
      </c>
      <c r="F255" s="160" t="s">
        <v>5349</v>
      </c>
      <c r="G255" s="161" t="s">
        <v>598</v>
      </c>
      <c r="H255" s="162">
        <v>1</v>
      </c>
      <c r="I255" s="163"/>
      <c r="J255" s="164">
        <f t="shared" si="0"/>
        <v>0</v>
      </c>
      <c r="K255" s="160" t="s">
        <v>1487</v>
      </c>
      <c r="L255" s="165"/>
      <c r="M255" s="166" t="s">
        <v>1</v>
      </c>
      <c r="N255" s="167" t="s">
        <v>46</v>
      </c>
      <c r="P255" s="145">
        <f t="shared" si="1"/>
        <v>0</v>
      </c>
      <c r="Q255" s="145">
        <v>1.55E-2</v>
      </c>
      <c r="R255" s="145">
        <f t="shared" si="2"/>
        <v>1.55E-2</v>
      </c>
      <c r="S255" s="145">
        <v>0</v>
      </c>
      <c r="T255" s="146">
        <f t="shared" si="3"/>
        <v>0</v>
      </c>
      <c r="AR255" s="147" t="s">
        <v>337</v>
      </c>
      <c r="AT255" s="147" t="s">
        <v>340</v>
      </c>
      <c r="AU255" s="147" t="s">
        <v>90</v>
      </c>
      <c r="AY255" s="17" t="s">
        <v>299</v>
      </c>
      <c r="BE255" s="148">
        <f t="shared" si="4"/>
        <v>0</v>
      </c>
      <c r="BF255" s="148">
        <f t="shared" si="5"/>
        <v>0</v>
      </c>
      <c r="BG255" s="148">
        <f t="shared" si="6"/>
        <v>0</v>
      </c>
      <c r="BH255" s="148">
        <f t="shared" si="7"/>
        <v>0</v>
      </c>
      <c r="BI255" s="148">
        <f t="shared" si="8"/>
        <v>0</v>
      </c>
      <c r="BJ255" s="17" t="s">
        <v>88</v>
      </c>
      <c r="BK255" s="148">
        <f t="shared" si="9"/>
        <v>0</v>
      </c>
      <c r="BL255" s="17" t="s">
        <v>318</v>
      </c>
      <c r="BM255" s="147" t="s">
        <v>5350</v>
      </c>
    </row>
    <row r="256" spans="2:65" s="1" customFormat="1" ht="33" customHeight="1">
      <c r="B256" s="32"/>
      <c r="C256" s="136" t="s">
        <v>626</v>
      </c>
      <c r="D256" s="136" t="s">
        <v>302</v>
      </c>
      <c r="E256" s="137" t="s">
        <v>3868</v>
      </c>
      <c r="F256" s="138" t="s">
        <v>3869</v>
      </c>
      <c r="G256" s="139" t="s">
        <v>647</v>
      </c>
      <c r="H256" s="140">
        <v>63.15</v>
      </c>
      <c r="I256" s="141"/>
      <c r="J256" s="142">
        <f t="shared" si="0"/>
        <v>0</v>
      </c>
      <c r="K256" s="138" t="s">
        <v>1487</v>
      </c>
      <c r="L256" s="32"/>
      <c r="M256" s="143" t="s">
        <v>1</v>
      </c>
      <c r="N256" s="144" t="s">
        <v>46</v>
      </c>
      <c r="P256" s="145">
        <f t="shared" si="1"/>
        <v>0</v>
      </c>
      <c r="Q256" s="145">
        <v>0</v>
      </c>
      <c r="R256" s="145">
        <f t="shared" si="2"/>
        <v>0</v>
      </c>
      <c r="S256" s="145">
        <v>0</v>
      </c>
      <c r="T256" s="146">
        <f t="shared" si="3"/>
        <v>0</v>
      </c>
      <c r="AR256" s="147" t="s">
        <v>318</v>
      </c>
      <c r="AT256" s="147" t="s">
        <v>302</v>
      </c>
      <c r="AU256" s="147" t="s">
        <v>90</v>
      </c>
      <c r="AY256" s="17" t="s">
        <v>299</v>
      </c>
      <c r="BE256" s="148">
        <f t="shared" si="4"/>
        <v>0</v>
      </c>
      <c r="BF256" s="148">
        <f t="shared" si="5"/>
        <v>0</v>
      </c>
      <c r="BG256" s="148">
        <f t="shared" si="6"/>
        <v>0</v>
      </c>
      <c r="BH256" s="148">
        <f t="shared" si="7"/>
        <v>0</v>
      </c>
      <c r="BI256" s="148">
        <f t="shared" si="8"/>
        <v>0</v>
      </c>
      <c r="BJ256" s="17" t="s">
        <v>88</v>
      </c>
      <c r="BK256" s="148">
        <f t="shared" si="9"/>
        <v>0</v>
      </c>
      <c r="BL256" s="17" t="s">
        <v>318</v>
      </c>
      <c r="BM256" s="147" t="s">
        <v>3748</v>
      </c>
    </row>
    <row r="257" spans="2:65" s="1" customFormat="1" ht="24.15" customHeight="1">
      <c r="B257" s="32"/>
      <c r="C257" s="158" t="s">
        <v>630</v>
      </c>
      <c r="D257" s="158" t="s">
        <v>340</v>
      </c>
      <c r="E257" s="159" t="s">
        <v>3870</v>
      </c>
      <c r="F257" s="160" t="s">
        <v>3871</v>
      </c>
      <c r="G257" s="161" t="s">
        <v>647</v>
      </c>
      <c r="H257" s="162">
        <v>64.096999999999994</v>
      </c>
      <c r="I257" s="163"/>
      <c r="J257" s="164">
        <f t="shared" si="0"/>
        <v>0</v>
      </c>
      <c r="K257" s="160" t="s">
        <v>1487</v>
      </c>
      <c r="L257" s="165"/>
      <c r="M257" s="166" t="s">
        <v>1</v>
      </c>
      <c r="N257" s="167" t="s">
        <v>46</v>
      </c>
      <c r="P257" s="145">
        <f t="shared" si="1"/>
        <v>0</v>
      </c>
      <c r="Q257" s="145">
        <v>2.14E-3</v>
      </c>
      <c r="R257" s="145">
        <f t="shared" si="2"/>
        <v>0.13716757999999998</v>
      </c>
      <c r="S257" s="145">
        <v>0</v>
      </c>
      <c r="T257" s="146">
        <f t="shared" si="3"/>
        <v>0</v>
      </c>
      <c r="AR257" s="147" t="s">
        <v>337</v>
      </c>
      <c r="AT257" s="147" t="s">
        <v>340</v>
      </c>
      <c r="AU257" s="147" t="s">
        <v>90</v>
      </c>
      <c r="AY257" s="17" t="s">
        <v>299</v>
      </c>
      <c r="BE257" s="148">
        <f t="shared" si="4"/>
        <v>0</v>
      </c>
      <c r="BF257" s="148">
        <f t="shared" si="5"/>
        <v>0</v>
      </c>
      <c r="BG257" s="148">
        <f t="shared" si="6"/>
        <v>0</v>
      </c>
      <c r="BH257" s="148">
        <f t="shared" si="7"/>
        <v>0</v>
      </c>
      <c r="BI257" s="148">
        <f t="shared" si="8"/>
        <v>0</v>
      </c>
      <c r="BJ257" s="17" t="s">
        <v>88</v>
      </c>
      <c r="BK257" s="148">
        <f t="shared" si="9"/>
        <v>0</v>
      </c>
      <c r="BL257" s="17" t="s">
        <v>318</v>
      </c>
      <c r="BM257" s="147" t="s">
        <v>3751</v>
      </c>
    </row>
    <row r="258" spans="2:65" s="13" customFormat="1">
      <c r="B258" s="176"/>
      <c r="D258" s="149" t="s">
        <v>1489</v>
      </c>
      <c r="F258" s="178" t="s">
        <v>5394</v>
      </c>
      <c r="H258" s="179">
        <v>64.096999999999994</v>
      </c>
      <c r="I258" s="180"/>
      <c r="L258" s="176"/>
      <c r="M258" s="181"/>
      <c r="T258" s="182"/>
      <c r="AT258" s="177" t="s">
        <v>1489</v>
      </c>
      <c r="AU258" s="177" t="s">
        <v>90</v>
      </c>
      <c r="AV258" s="13" t="s">
        <v>90</v>
      </c>
      <c r="AW258" s="13" t="s">
        <v>4</v>
      </c>
      <c r="AX258" s="13" t="s">
        <v>88</v>
      </c>
      <c r="AY258" s="177" t="s">
        <v>299</v>
      </c>
    </row>
    <row r="259" spans="2:65" s="1" customFormat="1" ht="24.15" customHeight="1">
      <c r="B259" s="32"/>
      <c r="C259" s="136" t="s">
        <v>634</v>
      </c>
      <c r="D259" s="136" t="s">
        <v>302</v>
      </c>
      <c r="E259" s="137" t="s">
        <v>3873</v>
      </c>
      <c r="F259" s="138" t="s">
        <v>3874</v>
      </c>
      <c r="G259" s="139" t="s">
        <v>598</v>
      </c>
      <c r="H259" s="140">
        <v>3</v>
      </c>
      <c r="I259" s="141"/>
      <c r="J259" s="142">
        <f t="shared" ref="J259:J265" si="10">ROUND(I259*H259,2)</f>
        <v>0</v>
      </c>
      <c r="K259" s="138" t="s">
        <v>1487</v>
      </c>
      <c r="L259" s="32"/>
      <c r="M259" s="143" t="s">
        <v>1</v>
      </c>
      <c r="N259" s="144" t="s">
        <v>46</v>
      </c>
      <c r="P259" s="145">
        <f t="shared" ref="P259:P265" si="11">O259*H259</f>
        <v>0</v>
      </c>
      <c r="Q259" s="145">
        <v>0</v>
      </c>
      <c r="R259" s="145">
        <f t="shared" ref="R259:R265" si="12">Q259*H259</f>
        <v>0</v>
      </c>
      <c r="S259" s="145">
        <v>0</v>
      </c>
      <c r="T259" s="146">
        <f t="shared" ref="T259:T265" si="13">S259*H259</f>
        <v>0</v>
      </c>
      <c r="AR259" s="147" t="s">
        <v>318</v>
      </c>
      <c r="AT259" s="147" t="s">
        <v>302</v>
      </c>
      <c r="AU259" s="147" t="s">
        <v>90</v>
      </c>
      <c r="AY259" s="17" t="s">
        <v>299</v>
      </c>
      <c r="BE259" s="148">
        <f t="shared" ref="BE259:BE265" si="14">IF(N259="základní",J259,0)</f>
        <v>0</v>
      </c>
      <c r="BF259" s="148">
        <f t="shared" ref="BF259:BF265" si="15">IF(N259="snížená",J259,0)</f>
        <v>0</v>
      </c>
      <c r="BG259" s="148">
        <f t="shared" ref="BG259:BG265" si="16">IF(N259="zákl. přenesená",J259,0)</f>
        <v>0</v>
      </c>
      <c r="BH259" s="148">
        <f t="shared" ref="BH259:BH265" si="17">IF(N259="sníž. přenesená",J259,0)</f>
        <v>0</v>
      </c>
      <c r="BI259" s="148">
        <f t="shared" ref="BI259:BI265" si="18">IF(N259="nulová",J259,0)</f>
        <v>0</v>
      </c>
      <c r="BJ259" s="17" t="s">
        <v>88</v>
      </c>
      <c r="BK259" s="148">
        <f t="shared" ref="BK259:BK265" si="19">ROUND(I259*H259,2)</f>
        <v>0</v>
      </c>
      <c r="BL259" s="17" t="s">
        <v>318</v>
      </c>
      <c r="BM259" s="147" t="s">
        <v>3755</v>
      </c>
    </row>
    <row r="260" spans="2:65" s="1" customFormat="1" ht="16.5" customHeight="1">
      <c r="B260" s="32"/>
      <c r="C260" s="158" t="s">
        <v>638</v>
      </c>
      <c r="D260" s="158" t="s">
        <v>340</v>
      </c>
      <c r="E260" s="159" t="s">
        <v>3875</v>
      </c>
      <c r="F260" s="160" t="s">
        <v>3876</v>
      </c>
      <c r="G260" s="161" t="s">
        <v>598</v>
      </c>
      <c r="H260" s="162">
        <v>3</v>
      </c>
      <c r="I260" s="163"/>
      <c r="J260" s="164">
        <f t="shared" si="10"/>
        <v>0</v>
      </c>
      <c r="K260" s="160" t="s">
        <v>1487</v>
      </c>
      <c r="L260" s="165"/>
      <c r="M260" s="166" t="s">
        <v>1</v>
      </c>
      <c r="N260" s="167" t="s">
        <v>46</v>
      </c>
      <c r="P260" s="145">
        <f t="shared" si="11"/>
        <v>0</v>
      </c>
      <c r="Q260" s="145">
        <v>3.8999999999999999E-4</v>
      </c>
      <c r="R260" s="145">
        <f t="shared" si="12"/>
        <v>1.17E-3</v>
      </c>
      <c r="S260" s="145">
        <v>0</v>
      </c>
      <c r="T260" s="146">
        <f t="shared" si="13"/>
        <v>0</v>
      </c>
      <c r="AR260" s="147" t="s">
        <v>337</v>
      </c>
      <c r="AT260" s="147" t="s">
        <v>340</v>
      </c>
      <c r="AU260" s="147" t="s">
        <v>90</v>
      </c>
      <c r="AY260" s="17" t="s">
        <v>299</v>
      </c>
      <c r="BE260" s="148">
        <f t="shared" si="14"/>
        <v>0</v>
      </c>
      <c r="BF260" s="148">
        <f t="shared" si="15"/>
        <v>0</v>
      </c>
      <c r="BG260" s="148">
        <f t="shared" si="16"/>
        <v>0</v>
      </c>
      <c r="BH260" s="148">
        <f t="shared" si="17"/>
        <v>0</v>
      </c>
      <c r="BI260" s="148">
        <f t="shared" si="18"/>
        <v>0</v>
      </c>
      <c r="BJ260" s="17" t="s">
        <v>88</v>
      </c>
      <c r="BK260" s="148">
        <f t="shared" si="19"/>
        <v>0</v>
      </c>
      <c r="BL260" s="17" t="s">
        <v>318</v>
      </c>
      <c r="BM260" s="147" t="s">
        <v>3758</v>
      </c>
    </row>
    <row r="261" spans="2:65" s="1" customFormat="1" ht="16.5" customHeight="1">
      <c r="B261" s="32"/>
      <c r="C261" s="158" t="s">
        <v>644</v>
      </c>
      <c r="D261" s="158" t="s">
        <v>340</v>
      </c>
      <c r="E261" s="159" t="s">
        <v>3877</v>
      </c>
      <c r="F261" s="160" t="s">
        <v>3878</v>
      </c>
      <c r="G261" s="161" t="s">
        <v>598</v>
      </c>
      <c r="H261" s="162">
        <v>2</v>
      </c>
      <c r="I261" s="163"/>
      <c r="J261" s="164">
        <f t="shared" si="10"/>
        <v>0</v>
      </c>
      <c r="K261" s="160" t="s">
        <v>1487</v>
      </c>
      <c r="L261" s="165"/>
      <c r="M261" s="166" t="s">
        <v>1</v>
      </c>
      <c r="N261" s="167" t="s">
        <v>46</v>
      </c>
      <c r="P261" s="145">
        <f t="shared" si="11"/>
        <v>0</v>
      </c>
      <c r="Q261" s="145">
        <v>4.8000000000000001E-4</v>
      </c>
      <c r="R261" s="145">
        <f t="shared" si="12"/>
        <v>9.6000000000000002E-4</v>
      </c>
      <c r="S261" s="145">
        <v>0</v>
      </c>
      <c r="T261" s="146">
        <f t="shared" si="13"/>
        <v>0</v>
      </c>
      <c r="AR261" s="147" t="s">
        <v>337</v>
      </c>
      <c r="AT261" s="147" t="s">
        <v>340</v>
      </c>
      <c r="AU261" s="147" t="s">
        <v>90</v>
      </c>
      <c r="AY261" s="17" t="s">
        <v>299</v>
      </c>
      <c r="BE261" s="148">
        <f t="shared" si="14"/>
        <v>0</v>
      </c>
      <c r="BF261" s="148">
        <f t="shared" si="15"/>
        <v>0</v>
      </c>
      <c r="BG261" s="148">
        <f t="shared" si="16"/>
        <v>0</v>
      </c>
      <c r="BH261" s="148">
        <f t="shared" si="17"/>
        <v>0</v>
      </c>
      <c r="BI261" s="148">
        <f t="shared" si="18"/>
        <v>0</v>
      </c>
      <c r="BJ261" s="17" t="s">
        <v>88</v>
      </c>
      <c r="BK261" s="148">
        <f t="shared" si="19"/>
        <v>0</v>
      </c>
      <c r="BL261" s="17" t="s">
        <v>318</v>
      </c>
      <c r="BM261" s="147" t="s">
        <v>3761</v>
      </c>
    </row>
    <row r="262" spans="2:65" s="1" customFormat="1" ht="21.75" customHeight="1">
      <c r="B262" s="32"/>
      <c r="C262" s="158" t="s">
        <v>649</v>
      </c>
      <c r="D262" s="158" t="s">
        <v>340</v>
      </c>
      <c r="E262" s="159" t="s">
        <v>3879</v>
      </c>
      <c r="F262" s="160" t="s">
        <v>3880</v>
      </c>
      <c r="G262" s="161" t="s">
        <v>598</v>
      </c>
      <c r="H262" s="162">
        <v>2</v>
      </c>
      <c r="I262" s="163"/>
      <c r="J262" s="164">
        <f t="shared" si="10"/>
        <v>0</v>
      </c>
      <c r="K262" s="160" t="s">
        <v>1487</v>
      </c>
      <c r="L262" s="165"/>
      <c r="M262" s="166" t="s">
        <v>1</v>
      </c>
      <c r="N262" s="167" t="s">
        <v>46</v>
      </c>
      <c r="P262" s="145">
        <f t="shared" si="11"/>
        <v>0</v>
      </c>
      <c r="Q262" s="145">
        <v>3.5999999999999999E-3</v>
      </c>
      <c r="R262" s="145">
        <f t="shared" si="12"/>
        <v>7.1999999999999998E-3</v>
      </c>
      <c r="S262" s="145">
        <v>0</v>
      </c>
      <c r="T262" s="146">
        <f t="shared" si="13"/>
        <v>0</v>
      </c>
      <c r="AR262" s="147" t="s">
        <v>337</v>
      </c>
      <c r="AT262" s="147" t="s">
        <v>340</v>
      </c>
      <c r="AU262" s="147" t="s">
        <v>90</v>
      </c>
      <c r="AY262" s="17" t="s">
        <v>299</v>
      </c>
      <c r="BE262" s="148">
        <f t="shared" si="14"/>
        <v>0</v>
      </c>
      <c r="BF262" s="148">
        <f t="shared" si="15"/>
        <v>0</v>
      </c>
      <c r="BG262" s="148">
        <f t="shared" si="16"/>
        <v>0</v>
      </c>
      <c r="BH262" s="148">
        <f t="shared" si="17"/>
        <v>0</v>
      </c>
      <c r="BI262" s="148">
        <f t="shared" si="18"/>
        <v>0</v>
      </c>
      <c r="BJ262" s="17" t="s">
        <v>88</v>
      </c>
      <c r="BK262" s="148">
        <f t="shared" si="19"/>
        <v>0</v>
      </c>
      <c r="BL262" s="17" t="s">
        <v>318</v>
      </c>
      <c r="BM262" s="147" t="s">
        <v>3764</v>
      </c>
    </row>
    <row r="263" spans="2:65" s="1" customFormat="1" ht="16.5" customHeight="1">
      <c r="B263" s="32"/>
      <c r="C263" s="158" t="s">
        <v>653</v>
      </c>
      <c r="D263" s="158" t="s">
        <v>340</v>
      </c>
      <c r="E263" s="159" t="s">
        <v>5297</v>
      </c>
      <c r="F263" s="160" t="s">
        <v>5298</v>
      </c>
      <c r="G263" s="161" t="s">
        <v>598</v>
      </c>
      <c r="H263" s="162">
        <v>1</v>
      </c>
      <c r="I263" s="163"/>
      <c r="J263" s="164">
        <f t="shared" si="10"/>
        <v>0</v>
      </c>
      <c r="K263" s="160" t="s">
        <v>1487</v>
      </c>
      <c r="L263" s="165"/>
      <c r="M263" s="166" t="s">
        <v>1</v>
      </c>
      <c r="N263" s="167" t="s">
        <v>46</v>
      </c>
      <c r="P263" s="145">
        <f t="shared" si="11"/>
        <v>0</v>
      </c>
      <c r="Q263" s="145">
        <v>1.6000000000000001E-3</v>
      </c>
      <c r="R263" s="145">
        <f t="shared" si="12"/>
        <v>1.6000000000000001E-3</v>
      </c>
      <c r="S263" s="145">
        <v>0</v>
      </c>
      <c r="T263" s="146">
        <f t="shared" si="13"/>
        <v>0</v>
      </c>
      <c r="AR263" s="147" t="s">
        <v>337</v>
      </c>
      <c r="AT263" s="147" t="s">
        <v>340</v>
      </c>
      <c r="AU263" s="147" t="s">
        <v>90</v>
      </c>
      <c r="AY263" s="17" t="s">
        <v>299</v>
      </c>
      <c r="BE263" s="148">
        <f t="shared" si="14"/>
        <v>0</v>
      </c>
      <c r="BF263" s="148">
        <f t="shared" si="15"/>
        <v>0</v>
      </c>
      <c r="BG263" s="148">
        <f t="shared" si="16"/>
        <v>0</v>
      </c>
      <c r="BH263" s="148">
        <f t="shared" si="17"/>
        <v>0</v>
      </c>
      <c r="BI263" s="148">
        <f t="shared" si="18"/>
        <v>0</v>
      </c>
      <c r="BJ263" s="17" t="s">
        <v>88</v>
      </c>
      <c r="BK263" s="148">
        <f t="shared" si="19"/>
        <v>0</v>
      </c>
      <c r="BL263" s="17" t="s">
        <v>318</v>
      </c>
      <c r="BM263" s="147" t="s">
        <v>5395</v>
      </c>
    </row>
    <row r="264" spans="2:65" s="1" customFormat="1" ht="21.75" customHeight="1">
      <c r="B264" s="32"/>
      <c r="C264" s="136" t="s">
        <v>657</v>
      </c>
      <c r="D264" s="136" t="s">
        <v>302</v>
      </c>
      <c r="E264" s="137" t="s">
        <v>4125</v>
      </c>
      <c r="F264" s="138" t="s">
        <v>4126</v>
      </c>
      <c r="G264" s="139" t="s">
        <v>598</v>
      </c>
      <c r="H264" s="140">
        <v>2</v>
      </c>
      <c r="I264" s="141"/>
      <c r="J264" s="142">
        <f t="shared" si="10"/>
        <v>0</v>
      </c>
      <c r="K264" s="138" t="s">
        <v>1487</v>
      </c>
      <c r="L264" s="32"/>
      <c r="M264" s="143" t="s">
        <v>1</v>
      </c>
      <c r="N264" s="144" t="s">
        <v>46</v>
      </c>
      <c r="P264" s="145">
        <f t="shared" si="11"/>
        <v>0</v>
      </c>
      <c r="Q264" s="145">
        <v>1.6199999999999999E-3</v>
      </c>
      <c r="R264" s="145">
        <f t="shared" si="12"/>
        <v>3.2399999999999998E-3</v>
      </c>
      <c r="S264" s="145">
        <v>0</v>
      </c>
      <c r="T264" s="146">
        <f t="shared" si="13"/>
        <v>0</v>
      </c>
      <c r="AR264" s="147" t="s">
        <v>318</v>
      </c>
      <c r="AT264" s="147" t="s">
        <v>302</v>
      </c>
      <c r="AU264" s="147" t="s">
        <v>90</v>
      </c>
      <c r="AY264" s="17" t="s">
        <v>299</v>
      </c>
      <c r="BE264" s="148">
        <f t="shared" si="14"/>
        <v>0</v>
      </c>
      <c r="BF264" s="148">
        <f t="shared" si="15"/>
        <v>0</v>
      </c>
      <c r="BG264" s="148">
        <f t="shared" si="16"/>
        <v>0</v>
      </c>
      <c r="BH264" s="148">
        <f t="shared" si="17"/>
        <v>0</v>
      </c>
      <c r="BI264" s="148">
        <f t="shared" si="18"/>
        <v>0</v>
      </c>
      <c r="BJ264" s="17" t="s">
        <v>88</v>
      </c>
      <c r="BK264" s="148">
        <f t="shared" si="19"/>
        <v>0</v>
      </c>
      <c r="BL264" s="17" t="s">
        <v>318</v>
      </c>
      <c r="BM264" s="147" t="s">
        <v>5157</v>
      </c>
    </row>
    <row r="265" spans="2:65" s="1" customFormat="1" ht="16.5" customHeight="1">
      <c r="B265" s="32"/>
      <c r="C265" s="158" t="s">
        <v>661</v>
      </c>
      <c r="D265" s="158" t="s">
        <v>340</v>
      </c>
      <c r="E265" s="159" t="s">
        <v>5158</v>
      </c>
      <c r="F265" s="160" t="s">
        <v>4129</v>
      </c>
      <c r="G265" s="161" t="s">
        <v>598</v>
      </c>
      <c r="H265" s="162">
        <v>2</v>
      </c>
      <c r="I265" s="163"/>
      <c r="J265" s="164">
        <f t="shared" si="10"/>
        <v>0</v>
      </c>
      <c r="K265" s="160" t="s">
        <v>1</v>
      </c>
      <c r="L265" s="165"/>
      <c r="M265" s="166" t="s">
        <v>1</v>
      </c>
      <c r="N265" s="167" t="s">
        <v>46</v>
      </c>
      <c r="P265" s="145">
        <f t="shared" si="11"/>
        <v>0</v>
      </c>
      <c r="Q265" s="145">
        <v>1.847E-2</v>
      </c>
      <c r="R265" s="145">
        <f t="shared" si="12"/>
        <v>3.6940000000000001E-2</v>
      </c>
      <c r="S265" s="145">
        <v>0</v>
      </c>
      <c r="T265" s="146">
        <f t="shared" si="13"/>
        <v>0</v>
      </c>
      <c r="AR265" s="147" t="s">
        <v>337</v>
      </c>
      <c r="AT265" s="147" t="s">
        <v>340</v>
      </c>
      <c r="AU265" s="147" t="s">
        <v>90</v>
      </c>
      <c r="AY265" s="17" t="s">
        <v>299</v>
      </c>
      <c r="BE265" s="148">
        <f t="shared" si="14"/>
        <v>0</v>
      </c>
      <c r="BF265" s="148">
        <f t="shared" si="15"/>
        <v>0</v>
      </c>
      <c r="BG265" s="148">
        <f t="shared" si="16"/>
        <v>0</v>
      </c>
      <c r="BH265" s="148">
        <f t="shared" si="17"/>
        <v>0</v>
      </c>
      <c r="BI265" s="148">
        <f t="shared" si="18"/>
        <v>0</v>
      </c>
      <c r="BJ265" s="17" t="s">
        <v>88</v>
      </c>
      <c r="BK265" s="148">
        <f t="shared" si="19"/>
        <v>0</v>
      </c>
      <c r="BL265" s="17" t="s">
        <v>318</v>
      </c>
      <c r="BM265" s="147" t="s">
        <v>5159</v>
      </c>
    </row>
    <row r="266" spans="2:65" s="1" customFormat="1" ht="28.8">
      <c r="B266" s="32"/>
      <c r="D266" s="149" t="s">
        <v>308</v>
      </c>
      <c r="F266" s="150" t="s">
        <v>3784</v>
      </c>
      <c r="I266" s="151"/>
      <c r="L266" s="32"/>
      <c r="M266" s="152"/>
      <c r="T266" s="56"/>
      <c r="AT266" s="17" t="s">
        <v>308</v>
      </c>
      <c r="AU266" s="17" t="s">
        <v>90</v>
      </c>
    </row>
    <row r="267" spans="2:65" s="1" customFormat="1" ht="24.15" customHeight="1">
      <c r="B267" s="32"/>
      <c r="C267" s="158" t="s">
        <v>665</v>
      </c>
      <c r="D267" s="158" t="s">
        <v>340</v>
      </c>
      <c r="E267" s="159" t="s">
        <v>3785</v>
      </c>
      <c r="F267" s="160" t="s">
        <v>3786</v>
      </c>
      <c r="G267" s="161" t="s">
        <v>598</v>
      </c>
      <c r="H267" s="162">
        <v>2</v>
      </c>
      <c r="I267" s="163"/>
      <c r="J267" s="164">
        <f>ROUND(I267*H267,2)</f>
        <v>0</v>
      </c>
      <c r="K267" s="160" t="s">
        <v>1</v>
      </c>
      <c r="L267" s="165"/>
      <c r="M267" s="166" t="s">
        <v>1</v>
      </c>
      <c r="N267" s="167" t="s">
        <v>46</v>
      </c>
      <c r="P267" s="145">
        <f>O267*H267</f>
        <v>0</v>
      </c>
      <c r="Q267" s="145">
        <v>7.3000000000000001E-3</v>
      </c>
      <c r="R267" s="145">
        <f>Q267*H267</f>
        <v>1.46E-2</v>
      </c>
      <c r="S267" s="145">
        <v>0</v>
      </c>
      <c r="T267" s="146">
        <f>S267*H267</f>
        <v>0</v>
      </c>
      <c r="AR267" s="147" t="s">
        <v>337</v>
      </c>
      <c r="AT267" s="147" t="s">
        <v>340</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5160</v>
      </c>
    </row>
    <row r="268" spans="2:65" s="1" customFormat="1" ht="28.8">
      <c r="B268" s="32"/>
      <c r="D268" s="149" t="s">
        <v>308</v>
      </c>
      <c r="F268" s="150" t="s">
        <v>3784</v>
      </c>
      <c r="I268" s="151"/>
      <c r="L268" s="32"/>
      <c r="M268" s="152"/>
      <c r="T268" s="56"/>
      <c r="AT268" s="17" t="s">
        <v>308</v>
      </c>
      <c r="AU268" s="17" t="s">
        <v>90</v>
      </c>
    </row>
    <row r="269" spans="2:65" s="1" customFormat="1" ht="16.5" customHeight="1">
      <c r="B269" s="32"/>
      <c r="C269" s="136" t="s">
        <v>669</v>
      </c>
      <c r="D269" s="136" t="s">
        <v>302</v>
      </c>
      <c r="E269" s="137" t="s">
        <v>4142</v>
      </c>
      <c r="F269" s="138" t="s">
        <v>4143</v>
      </c>
      <c r="G269" s="139" t="s">
        <v>598</v>
      </c>
      <c r="H269" s="140">
        <v>1</v>
      </c>
      <c r="I269" s="141"/>
      <c r="J269" s="142">
        <f>ROUND(I269*H269,2)</f>
        <v>0</v>
      </c>
      <c r="K269" s="138" t="s">
        <v>1487</v>
      </c>
      <c r="L269" s="32"/>
      <c r="M269" s="143" t="s">
        <v>1</v>
      </c>
      <c r="N269" s="144" t="s">
        <v>46</v>
      </c>
      <c r="P269" s="145">
        <f>O269*H269</f>
        <v>0</v>
      </c>
      <c r="Q269" s="145">
        <v>1.3600000000000001E-3</v>
      </c>
      <c r="R269" s="145">
        <f>Q269*H269</f>
        <v>1.3600000000000001E-3</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5161</v>
      </c>
    </row>
    <row r="270" spans="2:65" s="1" customFormat="1" ht="24.15" customHeight="1">
      <c r="B270" s="32"/>
      <c r="C270" s="158" t="s">
        <v>673</v>
      </c>
      <c r="D270" s="158" t="s">
        <v>340</v>
      </c>
      <c r="E270" s="159" t="s">
        <v>5162</v>
      </c>
      <c r="F270" s="160" t="s">
        <v>5163</v>
      </c>
      <c r="G270" s="161" t="s">
        <v>598</v>
      </c>
      <c r="H270" s="162">
        <v>1</v>
      </c>
      <c r="I270" s="163"/>
      <c r="J270" s="164">
        <f>ROUND(I270*H270,2)</f>
        <v>0</v>
      </c>
      <c r="K270" s="160" t="s">
        <v>1</v>
      </c>
      <c r="L270" s="165"/>
      <c r="M270" s="166" t="s">
        <v>1</v>
      </c>
      <c r="N270" s="167" t="s">
        <v>46</v>
      </c>
      <c r="P270" s="145">
        <f>O270*H270</f>
        <v>0</v>
      </c>
      <c r="Q270" s="145">
        <v>4.2999999999999997E-2</v>
      </c>
      <c r="R270" s="145">
        <f>Q270*H270</f>
        <v>4.2999999999999997E-2</v>
      </c>
      <c r="S270" s="145">
        <v>0</v>
      </c>
      <c r="T270" s="146">
        <f>S270*H270</f>
        <v>0</v>
      </c>
      <c r="AR270" s="147" t="s">
        <v>337</v>
      </c>
      <c r="AT270" s="147" t="s">
        <v>340</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5164</v>
      </c>
    </row>
    <row r="271" spans="2:65" s="1" customFormat="1" ht="28.8">
      <c r="B271" s="32"/>
      <c r="D271" s="149" t="s">
        <v>308</v>
      </c>
      <c r="F271" s="150" t="s">
        <v>3784</v>
      </c>
      <c r="I271" s="151"/>
      <c r="L271" s="32"/>
      <c r="M271" s="152"/>
      <c r="T271" s="56"/>
      <c r="AT271" s="17" t="s">
        <v>308</v>
      </c>
      <c r="AU271" s="17" t="s">
        <v>90</v>
      </c>
    </row>
    <row r="272" spans="2:65" s="1" customFormat="1" ht="16.5" customHeight="1">
      <c r="B272" s="32"/>
      <c r="C272" s="136" t="s">
        <v>677</v>
      </c>
      <c r="D272" s="136" t="s">
        <v>302</v>
      </c>
      <c r="E272" s="137" t="s">
        <v>3881</v>
      </c>
      <c r="F272" s="138" t="s">
        <v>3882</v>
      </c>
      <c r="G272" s="139" t="s">
        <v>647</v>
      </c>
      <c r="H272" s="140">
        <v>63.15</v>
      </c>
      <c r="I272" s="141"/>
      <c r="J272" s="142">
        <f>ROUND(I272*H272,2)</f>
        <v>0</v>
      </c>
      <c r="K272" s="138" t="s">
        <v>1487</v>
      </c>
      <c r="L272" s="32"/>
      <c r="M272" s="143" t="s">
        <v>1</v>
      </c>
      <c r="N272" s="144" t="s">
        <v>46</v>
      </c>
      <c r="P272" s="145">
        <f>O272*H272</f>
        <v>0</v>
      </c>
      <c r="Q272" s="145">
        <v>0</v>
      </c>
      <c r="R272" s="145">
        <f>Q272*H272</f>
        <v>0</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3790</v>
      </c>
    </row>
    <row r="273" spans="2:65" s="1" customFormat="1" ht="24.15" customHeight="1">
      <c r="B273" s="32"/>
      <c r="C273" s="136" t="s">
        <v>681</v>
      </c>
      <c r="D273" s="136" t="s">
        <v>302</v>
      </c>
      <c r="E273" s="137" t="s">
        <v>1746</v>
      </c>
      <c r="F273" s="138" t="s">
        <v>1747</v>
      </c>
      <c r="G273" s="139" t="s">
        <v>598</v>
      </c>
      <c r="H273" s="140">
        <v>1</v>
      </c>
      <c r="I273" s="141"/>
      <c r="J273" s="142">
        <f>ROUND(I273*H273,2)</f>
        <v>0</v>
      </c>
      <c r="K273" s="138" t="s">
        <v>1487</v>
      </c>
      <c r="L273" s="32"/>
      <c r="M273" s="143" t="s">
        <v>1</v>
      </c>
      <c r="N273" s="144" t="s">
        <v>46</v>
      </c>
      <c r="P273" s="145">
        <f>O273*H273</f>
        <v>0</v>
      </c>
      <c r="Q273" s="145">
        <v>0.45937</v>
      </c>
      <c r="R273" s="145">
        <f>Q273*H273</f>
        <v>0.45937</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3791</v>
      </c>
    </row>
    <row r="274" spans="2:65" s="1" customFormat="1" ht="24.15" customHeight="1">
      <c r="B274" s="32"/>
      <c r="C274" s="136" t="s">
        <v>685</v>
      </c>
      <c r="D274" s="136" t="s">
        <v>302</v>
      </c>
      <c r="E274" s="137" t="s">
        <v>3792</v>
      </c>
      <c r="F274" s="138" t="s">
        <v>3793</v>
      </c>
      <c r="G274" s="139" t="s">
        <v>647</v>
      </c>
      <c r="H274" s="140">
        <v>63.15</v>
      </c>
      <c r="I274" s="141"/>
      <c r="J274" s="142">
        <f>ROUND(I274*H274,2)</f>
        <v>0</v>
      </c>
      <c r="K274" s="138" t="s">
        <v>1487</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3794</v>
      </c>
    </row>
    <row r="275" spans="2:65" s="1" customFormat="1" ht="16.5" customHeight="1">
      <c r="B275" s="32"/>
      <c r="C275" s="136" t="s">
        <v>689</v>
      </c>
      <c r="D275" s="136" t="s">
        <v>302</v>
      </c>
      <c r="E275" s="137" t="s">
        <v>3795</v>
      </c>
      <c r="F275" s="138" t="s">
        <v>3796</v>
      </c>
      <c r="G275" s="139" t="s">
        <v>598</v>
      </c>
      <c r="H275" s="140">
        <v>2</v>
      </c>
      <c r="I275" s="141"/>
      <c r="J275" s="142">
        <f>ROUND(I275*H275,2)</f>
        <v>0</v>
      </c>
      <c r="K275" s="138" t="s">
        <v>1487</v>
      </c>
      <c r="L275" s="32"/>
      <c r="M275" s="143" t="s">
        <v>1</v>
      </c>
      <c r="N275" s="144" t="s">
        <v>46</v>
      </c>
      <c r="P275" s="145">
        <f>O275*H275</f>
        <v>0</v>
      </c>
      <c r="Q275" s="145">
        <v>0.04</v>
      </c>
      <c r="R275" s="145">
        <f>Q275*H275</f>
        <v>0.08</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3797</v>
      </c>
    </row>
    <row r="276" spans="2:65" s="1" customFormat="1" ht="24.15" customHeight="1">
      <c r="B276" s="32"/>
      <c r="C276" s="158" t="s">
        <v>693</v>
      </c>
      <c r="D276" s="158" t="s">
        <v>340</v>
      </c>
      <c r="E276" s="159" t="s">
        <v>3798</v>
      </c>
      <c r="F276" s="160" t="s">
        <v>3799</v>
      </c>
      <c r="G276" s="161" t="s">
        <v>598</v>
      </c>
      <c r="H276" s="162">
        <v>2</v>
      </c>
      <c r="I276" s="163"/>
      <c r="J276" s="164">
        <f>ROUND(I276*H276,2)</f>
        <v>0</v>
      </c>
      <c r="K276" s="160" t="s">
        <v>1487</v>
      </c>
      <c r="L276" s="165"/>
      <c r="M276" s="166" t="s">
        <v>1</v>
      </c>
      <c r="N276" s="167" t="s">
        <v>46</v>
      </c>
      <c r="P276" s="145">
        <f>O276*H276</f>
        <v>0</v>
      </c>
      <c r="Q276" s="145">
        <v>1.3299999999999999E-2</v>
      </c>
      <c r="R276" s="145">
        <f>Q276*H276</f>
        <v>2.6599999999999999E-2</v>
      </c>
      <c r="S276" s="145">
        <v>0</v>
      </c>
      <c r="T276" s="146">
        <f>S276*H276</f>
        <v>0</v>
      </c>
      <c r="AR276" s="147" t="s">
        <v>337</v>
      </c>
      <c r="AT276" s="147" t="s">
        <v>340</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3800</v>
      </c>
    </row>
    <row r="277" spans="2:65" s="1" customFormat="1" ht="19.2">
      <c r="B277" s="32"/>
      <c r="D277" s="149" t="s">
        <v>308</v>
      </c>
      <c r="F277" s="150" t="s">
        <v>3801</v>
      </c>
      <c r="I277" s="151"/>
      <c r="L277" s="32"/>
      <c r="M277" s="152"/>
      <c r="T277" s="56"/>
      <c r="AT277" s="17" t="s">
        <v>308</v>
      </c>
      <c r="AU277" s="17" t="s">
        <v>90</v>
      </c>
    </row>
    <row r="278" spans="2:65" s="1" customFormat="1" ht="24.15" customHeight="1">
      <c r="B278" s="32"/>
      <c r="C278" s="158" t="s">
        <v>697</v>
      </c>
      <c r="D278" s="158" t="s">
        <v>340</v>
      </c>
      <c r="E278" s="159" t="s">
        <v>3802</v>
      </c>
      <c r="F278" s="160" t="s">
        <v>3803</v>
      </c>
      <c r="G278" s="161" t="s">
        <v>598</v>
      </c>
      <c r="H278" s="162">
        <v>2</v>
      </c>
      <c r="I278" s="163"/>
      <c r="J278" s="164">
        <f t="shared" ref="J278:J284" si="20">ROUND(I278*H278,2)</f>
        <v>0</v>
      </c>
      <c r="K278" s="160" t="s">
        <v>1487</v>
      </c>
      <c r="L278" s="165"/>
      <c r="M278" s="166" t="s">
        <v>1</v>
      </c>
      <c r="N278" s="167" t="s">
        <v>46</v>
      </c>
      <c r="P278" s="145">
        <f t="shared" ref="P278:P284" si="21">O278*H278</f>
        <v>0</v>
      </c>
      <c r="Q278" s="145">
        <v>2.9999999999999997E-4</v>
      </c>
      <c r="R278" s="145">
        <f t="shared" ref="R278:R284" si="22">Q278*H278</f>
        <v>5.9999999999999995E-4</v>
      </c>
      <c r="S278" s="145">
        <v>0</v>
      </c>
      <c r="T278" s="146">
        <f t="shared" ref="T278:T284" si="23">S278*H278</f>
        <v>0</v>
      </c>
      <c r="AR278" s="147" t="s">
        <v>337</v>
      </c>
      <c r="AT278" s="147" t="s">
        <v>340</v>
      </c>
      <c r="AU278" s="147" t="s">
        <v>90</v>
      </c>
      <c r="AY278" s="17" t="s">
        <v>299</v>
      </c>
      <c r="BE278" s="148">
        <f t="shared" ref="BE278:BE284" si="24">IF(N278="základní",J278,0)</f>
        <v>0</v>
      </c>
      <c r="BF278" s="148">
        <f t="shared" ref="BF278:BF284" si="25">IF(N278="snížená",J278,0)</f>
        <v>0</v>
      </c>
      <c r="BG278" s="148">
        <f t="shared" ref="BG278:BG284" si="26">IF(N278="zákl. přenesená",J278,0)</f>
        <v>0</v>
      </c>
      <c r="BH278" s="148">
        <f t="shared" ref="BH278:BH284" si="27">IF(N278="sníž. přenesená",J278,0)</f>
        <v>0</v>
      </c>
      <c r="BI278" s="148">
        <f t="shared" ref="BI278:BI284" si="28">IF(N278="nulová",J278,0)</f>
        <v>0</v>
      </c>
      <c r="BJ278" s="17" t="s">
        <v>88</v>
      </c>
      <c r="BK278" s="148">
        <f t="shared" ref="BK278:BK284" si="29">ROUND(I278*H278,2)</f>
        <v>0</v>
      </c>
      <c r="BL278" s="17" t="s">
        <v>318</v>
      </c>
      <c r="BM278" s="147" t="s">
        <v>3804</v>
      </c>
    </row>
    <row r="279" spans="2:65" s="1" customFormat="1" ht="16.5" customHeight="1">
      <c r="B279" s="32"/>
      <c r="C279" s="136" t="s">
        <v>701</v>
      </c>
      <c r="D279" s="136" t="s">
        <v>302</v>
      </c>
      <c r="E279" s="137" t="s">
        <v>4160</v>
      </c>
      <c r="F279" s="138" t="s">
        <v>5165</v>
      </c>
      <c r="G279" s="139" t="s">
        <v>598</v>
      </c>
      <c r="H279" s="140">
        <v>1</v>
      </c>
      <c r="I279" s="141"/>
      <c r="J279" s="142">
        <f t="shared" si="20"/>
        <v>0</v>
      </c>
      <c r="K279" s="138" t="s">
        <v>1487</v>
      </c>
      <c r="L279" s="32"/>
      <c r="M279" s="143" t="s">
        <v>1</v>
      </c>
      <c r="N279" s="144" t="s">
        <v>46</v>
      </c>
      <c r="P279" s="145">
        <f t="shared" si="21"/>
        <v>0</v>
      </c>
      <c r="Q279" s="145">
        <v>0.05</v>
      </c>
      <c r="R279" s="145">
        <f t="shared" si="22"/>
        <v>0.05</v>
      </c>
      <c r="S279" s="145">
        <v>0</v>
      </c>
      <c r="T279" s="146">
        <f t="shared" si="23"/>
        <v>0</v>
      </c>
      <c r="AR279" s="147" t="s">
        <v>318</v>
      </c>
      <c r="AT279" s="147" t="s">
        <v>302</v>
      </c>
      <c r="AU279" s="147" t="s">
        <v>90</v>
      </c>
      <c r="AY279" s="17" t="s">
        <v>299</v>
      </c>
      <c r="BE279" s="148">
        <f t="shared" si="24"/>
        <v>0</v>
      </c>
      <c r="BF279" s="148">
        <f t="shared" si="25"/>
        <v>0</v>
      </c>
      <c r="BG279" s="148">
        <f t="shared" si="26"/>
        <v>0</v>
      </c>
      <c r="BH279" s="148">
        <f t="shared" si="27"/>
        <v>0</v>
      </c>
      <c r="BI279" s="148">
        <f t="shared" si="28"/>
        <v>0</v>
      </c>
      <c r="BJ279" s="17" t="s">
        <v>88</v>
      </c>
      <c r="BK279" s="148">
        <f t="shared" si="29"/>
        <v>0</v>
      </c>
      <c r="BL279" s="17" t="s">
        <v>318</v>
      </c>
      <c r="BM279" s="147" t="s">
        <v>5166</v>
      </c>
    </row>
    <row r="280" spans="2:65" s="1" customFormat="1" ht="16.5" customHeight="1">
      <c r="B280" s="32"/>
      <c r="C280" s="158" t="s">
        <v>705</v>
      </c>
      <c r="D280" s="158" t="s">
        <v>340</v>
      </c>
      <c r="E280" s="159" t="s">
        <v>4163</v>
      </c>
      <c r="F280" s="160" t="s">
        <v>5167</v>
      </c>
      <c r="G280" s="161" t="s">
        <v>598</v>
      </c>
      <c r="H280" s="162">
        <v>1</v>
      </c>
      <c r="I280" s="163"/>
      <c r="J280" s="164">
        <f t="shared" si="20"/>
        <v>0</v>
      </c>
      <c r="K280" s="160" t="s">
        <v>1487</v>
      </c>
      <c r="L280" s="165"/>
      <c r="M280" s="166" t="s">
        <v>1</v>
      </c>
      <c r="N280" s="167" t="s">
        <v>46</v>
      </c>
      <c r="P280" s="145">
        <f t="shared" si="21"/>
        <v>0</v>
      </c>
      <c r="Q280" s="145">
        <v>2.9499999999999998E-2</v>
      </c>
      <c r="R280" s="145">
        <f t="shared" si="22"/>
        <v>2.9499999999999998E-2</v>
      </c>
      <c r="S280" s="145">
        <v>0</v>
      </c>
      <c r="T280" s="146">
        <f t="shared" si="23"/>
        <v>0</v>
      </c>
      <c r="AR280" s="147" t="s">
        <v>337</v>
      </c>
      <c r="AT280" s="147" t="s">
        <v>340</v>
      </c>
      <c r="AU280" s="147" t="s">
        <v>90</v>
      </c>
      <c r="AY280" s="17" t="s">
        <v>299</v>
      </c>
      <c r="BE280" s="148">
        <f t="shared" si="24"/>
        <v>0</v>
      </c>
      <c r="BF280" s="148">
        <f t="shared" si="25"/>
        <v>0</v>
      </c>
      <c r="BG280" s="148">
        <f t="shared" si="26"/>
        <v>0</v>
      </c>
      <c r="BH280" s="148">
        <f t="shared" si="27"/>
        <v>0</v>
      </c>
      <c r="BI280" s="148">
        <f t="shared" si="28"/>
        <v>0</v>
      </c>
      <c r="BJ280" s="17" t="s">
        <v>88</v>
      </c>
      <c r="BK280" s="148">
        <f t="shared" si="29"/>
        <v>0</v>
      </c>
      <c r="BL280" s="17" t="s">
        <v>318</v>
      </c>
      <c r="BM280" s="147" t="s">
        <v>5168</v>
      </c>
    </row>
    <row r="281" spans="2:65" s="1" customFormat="1" ht="24.15" customHeight="1">
      <c r="B281" s="32"/>
      <c r="C281" s="158" t="s">
        <v>709</v>
      </c>
      <c r="D281" s="158" t="s">
        <v>340</v>
      </c>
      <c r="E281" s="159" t="s">
        <v>5169</v>
      </c>
      <c r="F281" s="160" t="s">
        <v>5170</v>
      </c>
      <c r="G281" s="161" t="s">
        <v>598</v>
      </c>
      <c r="H281" s="162">
        <v>1</v>
      </c>
      <c r="I281" s="163"/>
      <c r="J281" s="164">
        <f t="shared" si="20"/>
        <v>0</v>
      </c>
      <c r="K281" s="160" t="s">
        <v>1487</v>
      </c>
      <c r="L281" s="165"/>
      <c r="M281" s="166" t="s">
        <v>1</v>
      </c>
      <c r="N281" s="167" t="s">
        <v>46</v>
      </c>
      <c r="P281" s="145">
        <f t="shared" si="21"/>
        <v>0</v>
      </c>
      <c r="Q281" s="145">
        <v>1.9E-3</v>
      </c>
      <c r="R281" s="145">
        <f t="shared" si="22"/>
        <v>1.9E-3</v>
      </c>
      <c r="S281" s="145">
        <v>0</v>
      </c>
      <c r="T281" s="146">
        <f t="shared" si="23"/>
        <v>0</v>
      </c>
      <c r="AR281" s="147" t="s">
        <v>337</v>
      </c>
      <c r="AT281" s="147" t="s">
        <v>340</v>
      </c>
      <c r="AU281" s="147" t="s">
        <v>90</v>
      </c>
      <c r="AY281" s="17" t="s">
        <v>299</v>
      </c>
      <c r="BE281" s="148">
        <f t="shared" si="24"/>
        <v>0</v>
      </c>
      <c r="BF281" s="148">
        <f t="shared" si="25"/>
        <v>0</v>
      </c>
      <c r="BG281" s="148">
        <f t="shared" si="26"/>
        <v>0</v>
      </c>
      <c r="BH281" s="148">
        <f t="shared" si="27"/>
        <v>0</v>
      </c>
      <c r="BI281" s="148">
        <f t="shared" si="28"/>
        <v>0</v>
      </c>
      <c r="BJ281" s="17" t="s">
        <v>88</v>
      </c>
      <c r="BK281" s="148">
        <f t="shared" si="29"/>
        <v>0</v>
      </c>
      <c r="BL281" s="17" t="s">
        <v>318</v>
      </c>
      <c r="BM281" s="147" t="s">
        <v>5171</v>
      </c>
    </row>
    <row r="282" spans="2:65" s="1" customFormat="1" ht="16.5" customHeight="1">
      <c r="B282" s="32"/>
      <c r="C282" s="136" t="s">
        <v>713</v>
      </c>
      <c r="D282" s="136" t="s">
        <v>302</v>
      </c>
      <c r="E282" s="137" t="s">
        <v>3805</v>
      </c>
      <c r="F282" s="138" t="s">
        <v>3806</v>
      </c>
      <c r="G282" s="139" t="s">
        <v>598</v>
      </c>
      <c r="H282" s="140">
        <v>3</v>
      </c>
      <c r="I282" s="141"/>
      <c r="J282" s="142">
        <f t="shared" si="20"/>
        <v>0</v>
      </c>
      <c r="K282" s="138" t="s">
        <v>1487</v>
      </c>
      <c r="L282" s="32"/>
      <c r="M282" s="143" t="s">
        <v>1</v>
      </c>
      <c r="N282" s="144" t="s">
        <v>46</v>
      </c>
      <c r="P282" s="145">
        <f t="shared" si="21"/>
        <v>0</v>
      </c>
      <c r="Q282" s="145">
        <v>3.3E-4</v>
      </c>
      <c r="R282" s="145">
        <f t="shared" si="22"/>
        <v>9.8999999999999999E-4</v>
      </c>
      <c r="S282" s="145">
        <v>0</v>
      </c>
      <c r="T282" s="146">
        <f t="shared" si="23"/>
        <v>0</v>
      </c>
      <c r="AR282" s="147" t="s">
        <v>318</v>
      </c>
      <c r="AT282" s="147" t="s">
        <v>302</v>
      </c>
      <c r="AU282" s="147" t="s">
        <v>90</v>
      </c>
      <c r="AY282" s="17" t="s">
        <v>299</v>
      </c>
      <c r="BE282" s="148">
        <f t="shared" si="24"/>
        <v>0</v>
      </c>
      <c r="BF282" s="148">
        <f t="shared" si="25"/>
        <v>0</v>
      </c>
      <c r="BG282" s="148">
        <f t="shared" si="26"/>
        <v>0</v>
      </c>
      <c r="BH282" s="148">
        <f t="shared" si="27"/>
        <v>0</v>
      </c>
      <c r="BI282" s="148">
        <f t="shared" si="28"/>
        <v>0</v>
      </c>
      <c r="BJ282" s="17" t="s">
        <v>88</v>
      </c>
      <c r="BK282" s="148">
        <f t="shared" si="29"/>
        <v>0</v>
      </c>
      <c r="BL282" s="17" t="s">
        <v>318</v>
      </c>
      <c r="BM282" s="147" t="s">
        <v>3807</v>
      </c>
    </row>
    <row r="283" spans="2:65" s="1" customFormat="1" ht="16.5" customHeight="1">
      <c r="B283" s="32"/>
      <c r="C283" s="136" t="s">
        <v>717</v>
      </c>
      <c r="D283" s="136" t="s">
        <v>302</v>
      </c>
      <c r="E283" s="137" t="s">
        <v>3808</v>
      </c>
      <c r="F283" s="138" t="s">
        <v>3809</v>
      </c>
      <c r="G283" s="139" t="s">
        <v>647</v>
      </c>
      <c r="H283" s="140">
        <v>63.15</v>
      </c>
      <c r="I283" s="141"/>
      <c r="J283" s="142">
        <f t="shared" si="20"/>
        <v>0</v>
      </c>
      <c r="K283" s="138" t="s">
        <v>1487</v>
      </c>
      <c r="L283" s="32"/>
      <c r="M283" s="143" t="s">
        <v>1</v>
      </c>
      <c r="N283" s="144" t="s">
        <v>46</v>
      </c>
      <c r="P283" s="145">
        <f t="shared" si="21"/>
        <v>0</v>
      </c>
      <c r="Q283" s="145">
        <v>1.9000000000000001E-4</v>
      </c>
      <c r="R283" s="145">
        <f t="shared" si="22"/>
        <v>1.19985E-2</v>
      </c>
      <c r="S283" s="145">
        <v>0</v>
      </c>
      <c r="T283" s="146">
        <f t="shared" si="23"/>
        <v>0</v>
      </c>
      <c r="AR283" s="147" t="s">
        <v>318</v>
      </c>
      <c r="AT283" s="147" t="s">
        <v>302</v>
      </c>
      <c r="AU283" s="147" t="s">
        <v>90</v>
      </c>
      <c r="AY283" s="17" t="s">
        <v>299</v>
      </c>
      <c r="BE283" s="148">
        <f t="shared" si="24"/>
        <v>0</v>
      </c>
      <c r="BF283" s="148">
        <f t="shared" si="25"/>
        <v>0</v>
      </c>
      <c r="BG283" s="148">
        <f t="shared" si="26"/>
        <v>0</v>
      </c>
      <c r="BH283" s="148">
        <f t="shared" si="27"/>
        <v>0</v>
      </c>
      <c r="BI283" s="148">
        <f t="shared" si="28"/>
        <v>0</v>
      </c>
      <c r="BJ283" s="17" t="s">
        <v>88</v>
      </c>
      <c r="BK283" s="148">
        <f t="shared" si="29"/>
        <v>0</v>
      </c>
      <c r="BL283" s="17" t="s">
        <v>318</v>
      </c>
      <c r="BM283" s="147" t="s">
        <v>3810</v>
      </c>
    </row>
    <row r="284" spans="2:65" s="1" customFormat="1" ht="24.15" customHeight="1">
      <c r="B284" s="32"/>
      <c r="C284" s="136" t="s">
        <v>721</v>
      </c>
      <c r="D284" s="136" t="s">
        <v>302</v>
      </c>
      <c r="E284" s="137" t="s">
        <v>3811</v>
      </c>
      <c r="F284" s="138" t="s">
        <v>3812</v>
      </c>
      <c r="G284" s="139" t="s">
        <v>647</v>
      </c>
      <c r="H284" s="140">
        <v>63.15</v>
      </c>
      <c r="I284" s="141"/>
      <c r="J284" s="142">
        <f t="shared" si="20"/>
        <v>0</v>
      </c>
      <c r="K284" s="138" t="s">
        <v>1487</v>
      </c>
      <c r="L284" s="32"/>
      <c r="M284" s="143" t="s">
        <v>1</v>
      </c>
      <c r="N284" s="144" t="s">
        <v>46</v>
      </c>
      <c r="P284" s="145">
        <f t="shared" si="21"/>
        <v>0</v>
      </c>
      <c r="Q284" s="145">
        <v>6.9999999999999994E-5</v>
      </c>
      <c r="R284" s="145">
        <f t="shared" si="22"/>
        <v>4.4204999999999991E-3</v>
      </c>
      <c r="S284" s="145">
        <v>0</v>
      </c>
      <c r="T284" s="146">
        <f t="shared" si="23"/>
        <v>0</v>
      </c>
      <c r="AR284" s="147" t="s">
        <v>318</v>
      </c>
      <c r="AT284" s="147" t="s">
        <v>302</v>
      </c>
      <c r="AU284" s="147" t="s">
        <v>90</v>
      </c>
      <c r="AY284" s="17" t="s">
        <v>299</v>
      </c>
      <c r="BE284" s="148">
        <f t="shared" si="24"/>
        <v>0</v>
      </c>
      <c r="BF284" s="148">
        <f t="shared" si="25"/>
        <v>0</v>
      </c>
      <c r="BG284" s="148">
        <f t="shared" si="26"/>
        <v>0</v>
      </c>
      <c r="BH284" s="148">
        <f t="shared" si="27"/>
        <v>0</v>
      </c>
      <c r="BI284" s="148">
        <f t="shared" si="28"/>
        <v>0</v>
      </c>
      <c r="BJ284" s="17" t="s">
        <v>88</v>
      </c>
      <c r="BK284" s="148">
        <f t="shared" si="29"/>
        <v>0</v>
      </c>
      <c r="BL284" s="17" t="s">
        <v>318</v>
      </c>
      <c r="BM284" s="147" t="s">
        <v>3813</v>
      </c>
    </row>
    <row r="285" spans="2:65" s="11" customFormat="1" ht="22.95" customHeight="1">
      <c r="B285" s="124"/>
      <c r="D285" s="125" t="s">
        <v>80</v>
      </c>
      <c r="E285" s="134" t="s">
        <v>1789</v>
      </c>
      <c r="F285" s="134" t="s">
        <v>1790</v>
      </c>
      <c r="I285" s="127"/>
      <c r="J285" s="135">
        <f>BK285</f>
        <v>0</v>
      </c>
      <c r="L285" s="124"/>
      <c r="M285" s="129"/>
      <c r="P285" s="130">
        <f>P286</f>
        <v>0</v>
      </c>
      <c r="R285" s="130">
        <f>R286</f>
        <v>0</v>
      </c>
      <c r="T285" s="131">
        <f>T286</f>
        <v>0</v>
      </c>
      <c r="AR285" s="125" t="s">
        <v>88</v>
      </c>
      <c r="AT285" s="132" t="s">
        <v>80</v>
      </c>
      <c r="AU285" s="132" t="s">
        <v>88</v>
      </c>
      <c r="AY285" s="125" t="s">
        <v>299</v>
      </c>
      <c r="BK285" s="133">
        <f>BK286</f>
        <v>0</v>
      </c>
    </row>
    <row r="286" spans="2:65" s="1" customFormat="1" ht="24.15" customHeight="1">
      <c r="B286" s="32"/>
      <c r="C286" s="136" t="s">
        <v>306</v>
      </c>
      <c r="D286" s="136" t="s">
        <v>302</v>
      </c>
      <c r="E286" s="137" t="s">
        <v>1791</v>
      </c>
      <c r="F286" s="138" t="s">
        <v>1792</v>
      </c>
      <c r="G286" s="139" t="s">
        <v>1636</v>
      </c>
      <c r="H286" s="140">
        <v>1.494</v>
      </c>
      <c r="I286" s="141"/>
      <c r="J286" s="142">
        <f>ROUND(I286*H286,2)</f>
        <v>0</v>
      </c>
      <c r="K286" s="138" t="s">
        <v>1487</v>
      </c>
      <c r="L286" s="32"/>
      <c r="M286" s="153" t="s">
        <v>1</v>
      </c>
      <c r="N286" s="154" t="s">
        <v>46</v>
      </c>
      <c r="O286" s="155"/>
      <c r="P286" s="156">
        <f>O286*H286</f>
        <v>0</v>
      </c>
      <c r="Q286" s="156">
        <v>0</v>
      </c>
      <c r="R286" s="156">
        <f>Q286*H286</f>
        <v>0</v>
      </c>
      <c r="S286" s="156">
        <v>0</v>
      </c>
      <c r="T286" s="157">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3814</v>
      </c>
    </row>
    <row r="287" spans="2:65" s="1" customFormat="1" ht="6.9" customHeight="1">
      <c r="B287" s="44"/>
      <c r="C287" s="45"/>
      <c r="D287" s="45"/>
      <c r="E287" s="45"/>
      <c r="F287" s="45"/>
      <c r="G287" s="45"/>
      <c r="H287" s="45"/>
      <c r="I287" s="45"/>
      <c r="J287" s="45"/>
      <c r="K287" s="45"/>
      <c r="L287" s="32"/>
    </row>
  </sheetData>
  <sheetProtection algorithmName="SHA-512" hashValue="Jtl2P1JOrdylomnaqNjujSIjhpgLiiy2bkOgK5S6WKkGCwC8NKSmT3pT8lvrda7iiyC75mQX4MkjELjO/a9q3g==" saltValue="VXc7LEyX2jeQKtsDwVxflwhtIJQvSXY0dqvulwGsa4MFo1YgMo6P7Mq2bqohzjHbaY1nCMHo70s4KLTfBy7JTg==" spinCount="100000" sheet="1" objects="1" scenarios="1" formatColumns="0" formatRows="0" autoFilter="0"/>
  <autoFilter ref="C125:K286" xr:uid="{00000000-0009-0000-0000-000027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27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219</v>
      </c>
      <c r="AZ2" s="197" t="s">
        <v>3617</v>
      </c>
      <c r="BA2" s="197" t="s">
        <v>1</v>
      </c>
      <c r="BB2" s="197" t="s">
        <v>1</v>
      </c>
      <c r="BC2" s="197" t="s">
        <v>5396</v>
      </c>
      <c r="BD2" s="197" t="s">
        <v>90</v>
      </c>
    </row>
    <row r="3" spans="2:56" ht="6.9" customHeight="1">
      <c r="B3" s="18"/>
      <c r="C3" s="19"/>
      <c r="D3" s="19"/>
      <c r="E3" s="19"/>
      <c r="F3" s="19"/>
      <c r="G3" s="19"/>
      <c r="H3" s="19"/>
      <c r="I3" s="19"/>
      <c r="J3" s="19"/>
      <c r="K3" s="19"/>
      <c r="L3" s="20"/>
      <c r="AT3" s="17" t="s">
        <v>90</v>
      </c>
      <c r="AZ3" s="197" t="s">
        <v>3619</v>
      </c>
      <c r="BA3" s="197" t="s">
        <v>1</v>
      </c>
      <c r="BB3" s="197" t="s">
        <v>1</v>
      </c>
      <c r="BC3" s="197" t="s">
        <v>5397</v>
      </c>
      <c r="BD3" s="197" t="s">
        <v>90</v>
      </c>
    </row>
    <row r="4" spans="2:56" ht="24.9" customHeight="1">
      <c r="B4" s="20"/>
      <c r="D4" s="21" t="s">
        <v>263</v>
      </c>
      <c r="L4" s="20"/>
      <c r="M4" s="93" t="s">
        <v>10</v>
      </c>
      <c r="AT4" s="17" t="s">
        <v>4</v>
      </c>
      <c r="AZ4" s="197" t="s">
        <v>3621</v>
      </c>
      <c r="BA4" s="197" t="s">
        <v>1</v>
      </c>
      <c r="BB4" s="197" t="s">
        <v>1</v>
      </c>
      <c r="BC4" s="197" t="s">
        <v>5398</v>
      </c>
      <c r="BD4" s="197" t="s">
        <v>90</v>
      </c>
    </row>
    <row r="5" spans="2:56" ht="6.9" customHeight="1">
      <c r="B5" s="20"/>
      <c r="L5" s="20"/>
      <c r="AZ5" s="197" t="s">
        <v>3623</v>
      </c>
      <c r="BA5" s="197" t="s">
        <v>1</v>
      </c>
      <c r="BB5" s="197" t="s">
        <v>1</v>
      </c>
      <c r="BC5" s="197" t="s">
        <v>5399</v>
      </c>
      <c r="BD5" s="197" t="s">
        <v>90</v>
      </c>
    </row>
    <row r="6" spans="2:56" ht="12" customHeight="1">
      <c r="B6" s="20"/>
      <c r="D6" s="27" t="s">
        <v>16</v>
      </c>
      <c r="L6" s="20"/>
      <c r="AZ6" s="197" t="s">
        <v>3625</v>
      </c>
      <c r="BA6" s="197" t="s">
        <v>1</v>
      </c>
      <c r="BB6" s="197" t="s">
        <v>1</v>
      </c>
      <c r="BC6" s="197" t="s">
        <v>5400</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5401</v>
      </c>
      <c r="BD7" s="197" t="s">
        <v>90</v>
      </c>
    </row>
    <row r="8" spans="2:56" ht="12" customHeight="1">
      <c r="B8" s="20"/>
      <c r="D8" s="27" t="s">
        <v>264</v>
      </c>
      <c r="L8" s="20"/>
      <c r="AZ8" s="197" t="s">
        <v>3629</v>
      </c>
      <c r="BA8" s="197" t="s">
        <v>1</v>
      </c>
      <c r="BB8" s="197" t="s">
        <v>1</v>
      </c>
      <c r="BC8" s="197" t="s">
        <v>5402</v>
      </c>
      <c r="BD8" s="197" t="s">
        <v>90</v>
      </c>
    </row>
    <row r="9" spans="2:56" s="1" customFormat="1" ht="16.5" customHeight="1">
      <c r="B9" s="32"/>
      <c r="E9" s="270" t="s">
        <v>3631</v>
      </c>
      <c r="F9" s="269"/>
      <c r="G9" s="269"/>
      <c r="H9" s="269"/>
      <c r="L9" s="32"/>
      <c r="AZ9" s="197" t="s">
        <v>3632</v>
      </c>
      <c r="BA9" s="197" t="s">
        <v>1</v>
      </c>
      <c r="BB9" s="197" t="s">
        <v>1</v>
      </c>
      <c r="BC9" s="197" t="s">
        <v>5403</v>
      </c>
      <c r="BD9" s="197" t="s">
        <v>90</v>
      </c>
    </row>
    <row r="10" spans="2:56" s="1" customFormat="1" ht="12" customHeight="1">
      <c r="B10" s="32"/>
      <c r="D10" s="27" t="s">
        <v>266</v>
      </c>
      <c r="L10" s="32"/>
    </row>
    <row r="11" spans="2:56" s="1" customFormat="1" ht="16.5" customHeight="1">
      <c r="B11" s="32"/>
      <c r="E11" s="247" t="s">
        <v>5404</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5405</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ROUND((SUM(BE126:BE271)),  2)</f>
        <v>0</v>
      </c>
      <c r="I35" s="96">
        <v>0.21</v>
      </c>
      <c r="J35" s="86">
        <f>ROUND(((SUM(BE126:BE271))*I35),  2)</f>
        <v>0</v>
      </c>
      <c r="L35" s="32"/>
    </row>
    <row r="36" spans="2:12" s="1" customFormat="1" ht="14.4" customHeight="1">
      <c r="B36" s="32"/>
      <c r="E36" s="27" t="s">
        <v>47</v>
      </c>
      <c r="F36" s="86">
        <f>ROUND((SUM(BF126:BF271)),  2)</f>
        <v>0</v>
      </c>
      <c r="I36" s="96">
        <v>0.12</v>
      </c>
      <c r="J36" s="86">
        <f>ROUND(((SUM(BF126:BF271))*I36),  2)</f>
        <v>0</v>
      </c>
      <c r="L36" s="32"/>
    </row>
    <row r="37" spans="2:12" s="1" customFormat="1" ht="14.4" hidden="1" customHeight="1">
      <c r="B37" s="32"/>
      <c r="E37" s="27" t="s">
        <v>48</v>
      </c>
      <c r="F37" s="86">
        <f>ROUND((SUM(BG126:BG271)),  2)</f>
        <v>0</v>
      </c>
      <c r="I37" s="96">
        <v>0.21</v>
      </c>
      <c r="J37" s="86">
        <f>0</f>
        <v>0</v>
      </c>
      <c r="L37" s="32"/>
    </row>
    <row r="38" spans="2:12" s="1" customFormat="1" ht="14.4" hidden="1" customHeight="1">
      <c r="B38" s="32"/>
      <c r="E38" s="27" t="s">
        <v>49</v>
      </c>
      <c r="F38" s="86">
        <f>ROUND((SUM(BH126:BH271)),  2)</f>
        <v>0</v>
      </c>
      <c r="I38" s="96">
        <v>0.12</v>
      </c>
      <c r="J38" s="86">
        <f>0</f>
        <v>0</v>
      </c>
      <c r="L38" s="32"/>
    </row>
    <row r="39" spans="2:12" s="1" customFormat="1" ht="14.4" hidden="1" customHeight="1">
      <c r="B39" s="32"/>
      <c r="E39" s="27" t="s">
        <v>50</v>
      </c>
      <c r="F39" s="86">
        <f>ROUND((SUM(BI126:BI271)),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02.16 - Řad 2-3</v>
      </c>
      <c r="F89" s="269"/>
      <c r="G89" s="269"/>
      <c r="H89" s="269"/>
      <c r="L89" s="32"/>
    </row>
    <row r="90" spans="2:12" s="1" customFormat="1" ht="6.9" customHeight="1">
      <c r="B90" s="32"/>
      <c r="L90" s="32"/>
    </row>
    <row r="91" spans="2:12" s="1" customFormat="1" ht="12" customHeight="1">
      <c r="B91" s="32"/>
      <c r="C91" s="27" t="s">
        <v>20</v>
      </c>
      <c r="F91" s="25" t="str">
        <f>F14</f>
        <v>Tábor</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1479</v>
      </c>
      <c r="E101" s="114"/>
      <c r="F101" s="114"/>
      <c r="G101" s="114"/>
      <c r="H101" s="114"/>
      <c r="I101" s="114"/>
      <c r="J101" s="115">
        <f>J217</f>
        <v>0</v>
      </c>
      <c r="L101" s="112"/>
    </row>
    <row r="102" spans="2:47" s="9" customFormat="1" ht="19.95" customHeight="1">
      <c r="B102" s="112"/>
      <c r="D102" s="113" t="s">
        <v>1986</v>
      </c>
      <c r="E102" s="114"/>
      <c r="F102" s="114"/>
      <c r="G102" s="114"/>
      <c r="H102" s="114"/>
      <c r="I102" s="114"/>
      <c r="J102" s="115">
        <f>J221</f>
        <v>0</v>
      </c>
      <c r="L102" s="112"/>
    </row>
    <row r="103" spans="2:47" s="9" customFormat="1" ht="19.95" customHeight="1">
      <c r="B103" s="112"/>
      <c r="D103" s="113" t="s">
        <v>2495</v>
      </c>
      <c r="E103" s="114"/>
      <c r="F103" s="114"/>
      <c r="G103" s="114"/>
      <c r="H103" s="114"/>
      <c r="I103" s="114"/>
      <c r="J103" s="115">
        <f>J228</f>
        <v>0</v>
      </c>
      <c r="L103" s="112"/>
    </row>
    <row r="104" spans="2:47" s="9" customFormat="1" ht="19.95" customHeight="1">
      <c r="B104" s="112"/>
      <c r="D104" s="113" t="s">
        <v>1481</v>
      </c>
      <c r="E104" s="114"/>
      <c r="F104" s="114"/>
      <c r="G104" s="114"/>
      <c r="H104" s="114"/>
      <c r="I104" s="114"/>
      <c r="J104" s="115">
        <f>J270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3631</v>
      </c>
      <c r="F116" s="269"/>
      <c r="G116" s="269"/>
      <c r="H116" s="269"/>
      <c r="L116" s="32"/>
    </row>
    <row r="117" spans="2:63" s="1" customFormat="1" ht="12" customHeight="1">
      <c r="B117" s="32"/>
      <c r="C117" s="27" t="s">
        <v>266</v>
      </c>
      <c r="L117" s="32"/>
    </row>
    <row r="118" spans="2:63" s="1" customFormat="1" ht="16.5" customHeight="1">
      <c r="B118" s="32"/>
      <c r="E118" s="247" t="str">
        <f>E11</f>
        <v>02.16 - Řad 2-3</v>
      </c>
      <c r="F118" s="269"/>
      <c r="G118" s="269"/>
      <c r="H118" s="269"/>
      <c r="L118" s="32"/>
    </row>
    <row r="119" spans="2:63" s="1" customFormat="1" ht="6.9" customHeight="1">
      <c r="B119" s="32"/>
      <c r="L119" s="32"/>
    </row>
    <row r="120" spans="2:63" s="1" customFormat="1" ht="12" customHeight="1">
      <c r="B120" s="32"/>
      <c r="C120" s="27" t="s">
        <v>20</v>
      </c>
      <c r="F120" s="25" t="str">
        <f>F14</f>
        <v>Tábor</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1.4009828300000002</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P128+P217+P221+P228+P270</f>
        <v>0</v>
      </c>
      <c r="R127" s="130">
        <f>R128+R217+R221+R228+R270</f>
        <v>1.4009828300000002</v>
      </c>
      <c r="T127" s="131">
        <f>T128+T217+T221+T228+T270</f>
        <v>0</v>
      </c>
      <c r="AR127" s="125" t="s">
        <v>88</v>
      </c>
      <c r="AT127" s="132" t="s">
        <v>80</v>
      </c>
      <c r="AU127" s="132" t="s">
        <v>81</v>
      </c>
      <c r="AY127" s="125" t="s">
        <v>299</v>
      </c>
      <c r="BK127" s="133">
        <f>BK128+BK217+BK221+BK228+BK270</f>
        <v>0</v>
      </c>
    </row>
    <row r="128" spans="2:63" s="11" customFormat="1" ht="22.95" customHeight="1">
      <c r="B128" s="124"/>
      <c r="D128" s="125" t="s">
        <v>80</v>
      </c>
      <c r="E128" s="134" t="s">
        <v>88</v>
      </c>
      <c r="F128" s="134" t="s">
        <v>1448</v>
      </c>
      <c r="I128" s="127"/>
      <c r="J128" s="135">
        <f>BK128</f>
        <v>0</v>
      </c>
      <c r="L128" s="124"/>
      <c r="M128" s="129"/>
      <c r="P128" s="130">
        <f>SUM(P129:P216)</f>
        <v>0</v>
      </c>
      <c r="R128" s="130">
        <f>SUM(R129:R216)</f>
        <v>0.18110517000000004</v>
      </c>
      <c r="T128" s="131">
        <f>SUM(T129:T216)</f>
        <v>0</v>
      </c>
      <c r="AR128" s="125" t="s">
        <v>88</v>
      </c>
      <c r="AT128" s="132" t="s">
        <v>80</v>
      </c>
      <c r="AU128" s="132" t="s">
        <v>88</v>
      </c>
      <c r="AY128" s="125" t="s">
        <v>299</v>
      </c>
      <c r="BK128" s="133">
        <f>SUM(BK129:BK216)</f>
        <v>0</v>
      </c>
    </row>
    <row r="129" spans="2:65" s="1" customFormat="1" ht="24.15" customHeight="1">
      <c r="B129" s="32"/>
      <c r="C129" s="136" t="s">
        <v>88</v>
      </c>
      <c r="D129" s="136" t="s">
        <v>302</v>
      </c>
      <c r="E129" s="137" t="s">
        <v>1484</v>
      </c>
      <c r="F129" s="138" t="s">
        <v>1485</v>
      </c>
      <c r="G129" s="139" t="s">
        <v>1486</v>
      </c>
      <c r="H129" s="140">
        <v>72</v>
      </c>
      <c r="I129" s="141"/>
      <c r="J129" s="142">
        <f>ROUND(I129*H129,2)</f>
        <v>0</v>
      </c>
      <c r="K129" s="138" t="s">
        <v>1487</v>
      </c>
      <c r="L129" s="32"/>
      <c r="M129" s="143" t="s">
        <v>1</v>
      </c>
      <c r="N129" s="144" t="s">
        <v>46</v>
      </c>
      <c r="P129" s="145">
        <f>O129*H129</f>
        <v>0</v>
      </c>
      <c r="Q129" s="145">
        <v>3.0000000000000001E-5</v>
      </c>
      <c r="R129" s="145">
        <f>Q129*H129</f>
        <v>2.16E-3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3638</v>
      </c>
    </row>
    <row r="130" spans="2:65" s="12" customFormat="1">
      <c r="B130" s="170"/>
      <c r="D130" s="149" t="s">
        <v>1489</v>
      </c>
      <c r="E130" s="171" t="s">
        <v>1</v>
      </c>
      <c r="F130" s="172" t="s">
        <v>5406</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5407</v>
      </c>
      <c r="H131" s="179">
        <v>72</v>
      </c>
      <c r="I131" s="180"/>
      <c r="L131" s="176"/>
      <c r="M131" s="181"/>
      <c r="T131" s="182"/>
      <c r="AT131" s="177" t="s">
        <v>1489</v>
      </c>
      <c r="AU131" s="177" t="s">
        <v>90</v>
      </c>
      <c r="AV131" s="13" t="s">
        <v>90</v>
      </c>
      <c r="AW131" s="13" t="s">
        <v>36</v>
      </c>
      <c r="AX131" s="13" t="s">
        <v>88</v>
      </c>
      <c r="AY131" s="177" t="s">
        <v>299</v>
      </c>
    </row>
    <row r="132" spans="2:65" s="1" customFormat="1" ht="24.15" customHeight="1">
      <c r="B132" s="32"/>
      <c r="C132" s="136" t="s">
        <v>90</v>
      </c>
      <c r="D132" s="136" t="s">
        <v>302</v>
      </c>
      <c r="E132" s="137" t="s">
        <v>1497</v>
      </c>
      <c r="F132" s="138" t="s">
        <v>1498</v>
      </c>
      <c r="G132" s="139" t="s">
        <v>1499</v>
      </c>
      <c r="H132" s="140">
        <v>9</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3641</v>
      </c>
    </row>
    <row r="133" spans="2:65" s="1" customFormat="1" ht="24.15" customHeight="1">
      <c r="B133" s="32"/>
      <c r="C133" s="136" t="s">
        <v>298</v>
      </c>
      <c r="D133" s="136" t="s">
        <v>302</v>
      </c>
      <c r="E133" s="137" t="s">
        <v>1502</v>
      </c>
      <c r="F133" s="138" t="s">
        <v>1503</v>
      </c>
      <c r="G133" s="139" t="s">
        <v>647</v>
      </c>
      <c r="H133" s="140">
        <v>0.9</v>
      </c>
      <c r="I133" s="141"/>
      <c r="J133" s="142">
        <f>ROUND(I133*H133,2)</f>
        <v>0</v>
      </c>
      <c r="K133" s="138" t="s">
        <v>1487</v>
      </c>
      <c r="L133" s="32"/>
      <c r="M133" s="143" t="s">
        <v>1</v>
      </c>
      <c r="N133" s="144" t="s">
        <v>46</v>
      </c>
      <c r="P133" s="145">
        <f>O133*H133</f>
        <v>0</v>
      </c>
      <c r="Q133" s="145">
        <v>1.269E-2</v>
      </c>
      <c r="R133" s="145">
        <f>Q133*H133</f>
        <v>1.1421000000000001E-2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3645</v>
      </c>
    </row>
    <row r="134" spans="2:65" s="13" customFormat="1">
      <c r="B134" s="176"/>
      <c r="D134" s="149" t="s">
        <v>1489</v>
      </c>
      <c r="E134" s="177" t="s">
        <v>1</v>
      </c>
      <c r="F134" s="178" t="s">
        <v>5408</v>
      </c>
      <c r="H134" s="179">
        <v>0.9</v>
      </c>
      <c r="I134" s="180"/>
      <c r="L134" s="176"/>
      <c r="M134" s="181"/>
      <c r="T134" s="182"/>
      <c r="AT134" s="177" t="s">
        <v>1489</v>
      </c>
      <c r="AU134" s="177" t="s">
        <v>90</v>
      </c>
      <c r="AV134" s="13" t="s">
        <v>90</v>
      </c>
      <c r="AW134" s="13" t="s">
        <v>36</v>
      </c>
      <c r="AX134" s="13" t="s">
        <v>88</v>
      </c>
      <c r="AY134" s="177" t="s">
        <v>299</v>
      </c>
    </row>
    <row r="135" spans="2:65" s="1" customFormat="1" ht="33" customHeight="1">
      <c r="B135" s="32"/>
      <c r="C135" s="136" t="s">
        <v>318</v>
      </c>
      <c r="D135" s="136" t="s">
        <v>302</v>
      </c>
      <c r="E135" s="137" t="s">
        <v>3825</v>
      </c>
      <c r="F135" s="138" t="s">
        <v>3826</v>
      </c>
      <c r="G135" s="139" t="s">
        <v>1520</v>
      </c>
      <c r="H135" s="140">
        <v>14.228</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3651</v>
      </c>
    </row>
    <row r="136" spans="2:65" s="12" customFormat="1">
      <c r="B136" s="170"/>
      <c r="D136" s="149" t="s">
        <v>1489</v>
      </c>
      <c r="E136" s="171" t="s">
        <v>1</v>
      </c>
      <c r="F136" s="172" t="s">
        <v>5409</v>
      </c>
      <c r="H136" s="171" t="s">
        <v>1</v>
      </c>
      <c r="I136" s="173"/>
      <c r="L136" s="170"/>
      <c r="M136" s="174"/>
      <c r="T136" s="175"/>
      <c r="AT136" s="171" t="s">
        <v>1489</v>
      </c>
      <c r="AU136" s="171" t="s">
        <v>90</v>
      </c>
      <c r="AV136" s="12" t="s">
        <v>88</v>
      </c>
      <c r="AW136" s="12" t="s">
        <v>36</v>
      </c>
      <c r="AX136" s="12" t="s">
        <v>81</v>
      </c>
      <c r="AY136" s="171" t="s">
        <v>299</v>
      </c>
    </row>
    <row r="137" spans="2:65" s="13" customFormat="1">
      <c r="B137" s="176"/>
      <c r="D137" s="149" t="s">
        <v>1489</v>
      </c>
      <c r="E137" s="177" t="s">
        <v>1</v>
      </c>
      <c r="F137" s="178" t="s">
        <v>5410</v>
      </c>
      <c r="H137" s="179">
        <v>54.819000000000003</v>
      </c>
      <c r="I137" s="180"/>
      <c r="L137" s="176"/>
      <c r="M137" s="181"/>
      <c r="T137" s="182"/>
      <c r="AT137" s="177" t="s">
        <v>1489</v>
      </c>
      <c r="AU137" s="177" t="s">
        <v>90</v>
      </c>
      <c r="AV137" s="13" t="s">
        <v>90</v>
      </c>
      <c r="AW137" s="13" t="s">
        <v>36</v>
      </c>
      <c r="AX137" s="13" t="s">
        <v>81</v>
      </c>
      <c r="AY137" s="177" t="s">
        <v>299</v>
      </c>
    </row>
    <row r="138" spans="2:65" s="12" customFormat="1">
      <c r="B138" s="170"/>
      <c r="D138" s="149" t="s">
        <v>1489</v>
      </c>
      <c r="E138" s="171" t="s">
        <v>1</v>
      </c>
      <c r="F138" s="172" t="s">
        <v>5411</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5412</v>
      </c>
      <c r="H139" s="179">
        <v>2.093</v>
      </c>
      <c r="I139" s="180"/>
      <c r="L139" s="176"/>
      <c r="M139" s="181"/>
      <c r="T139" s="182"/>
      <c r="AT139" s="177" t="s">
        <v>1489</v>
      </c>
      <c r="AU139" s="177" t="s">
        <v>90</v>
      </c>
      <c r="AV139" s="13" t="s">
        <v>90</v>
      </c>
      <c r="AW139" s="13" t="s">
        <v>36</v>
      </c>
      <c r="AX139" s="13" t="s">
        <v>81</v>
      </c>
      <c r="AY139" s="177" t="s">
        <v>299</v>
      </c>
    </row>
    <row r="140" spans="2:65" s="14" customFormat="1">
      <c r="B140" s="183"/>
      <c r="D140" s="149" t="s">
        <v>1489</v>
      </c>
      <c r="E140" s="184" t="s">
        <v>3617</v>
      </c>
      <c r="F140" s="185" t="s">
        <v>1496</v>
      </c>
      <c r="H140" s="186">
        <v>56.911999999999999</v>
      </c>
      <c r="I140" s="187"/>
      <c r="L140" s="183"/>
      <c r="M140" s="188"/>
      <c r="T140" s="189"/>
      <c r="AT140" s="184" t="s">
        <v>1489</v>
      </c>
      <c r="AU140" s="184" t="s">
        <v>90</v>
      </c>
      <c r="AV140" s="14" t="s">
        <v>318</v>
      </c>
      <c r="AW140" s="14" t="s">
        <v>36</v>
      </c>
      <c r="AX140" s="14" t="s">
        <v>88</v>
      </c>
      <c r="AY140" s="184" t="s">
        <v>299</v>
      </c>
    </row>
    <row r="141" spans="2:65" s="12" customFormat="1">
      <c r="B141" s="170"/>
      <c r="D141" s="149" t="s">
        <v>1489</v>
      </c>
      <c r="E141" s="171" t="s">
        <v>1</v>
      </c>
      <c r="F141" s="172" t="s">
        <v>5413</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F142" s="178" t="s">
        <v>5414</v>
      </c>
      <c r="H142" s="179">
        <v>14.228</v>
      </c>
      <c r="I142" s="180"/>
      <c r="L142" s="176"/>
      <c r="M142" s="181"/>
      <c r="T142" s="182"/>
      <c r="AT142" s="177" t="s">
        <v>1489</v>
      </c>
      <c r="AU142" s="177" t="s">
        <v>90</v>
      </c>
      <c r="AV142" s="13" t="s">
        <v>90</v>
      </c>
      <c r="AW142" s="13" t="s">
        <v>4</v>
      </c>
      <c r="AX142" s="13" t="s">
        <v>88</v>
      </c>
      <c r="AY142" s="177" t="s">
        <v>299</v>
      </c>
    </row>
    <row r="143" spans="2:65" s="1" customFormat="1" ht="33" customHeight="1">
      <c r="B143" s="32"/>
      <c r="C143" s="136" t="s">
        <v>323</v>
      </c>
      <c r="D143" s="136" t="s">
        <v>302</v>
      </c>
      <c r="E143" s="137" t="s">
        <v>3830</v>
      </c>
      <c r="F143" s="138" t="s">
        <v>3831</v>
      </c>
      <c r="G143" s="139" t="s">
        <v>1520</v>
      </c>
      <c r="H143" s="140">
        <v>3.984</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3662</v>
      </c>
    </row>
    <row r="144" spans="2:65" s="13" customFormat="1">
      <c r="B144" s="176"/>
      <c r="D144" s="149" t="s">
        <v>1489</v>
      </c>
      <c r="E144" s="177" t="s">
        <v>1</v>
      </c>
      <c r="F144" s="178" t="s">
        <v>3617</v>
      </c>
      <c r="H144" s="179">
        <v>56.911999999999999</v>
      </c>
      <c r="I144" s="180"/>
      <c r="L144" s="176"/>
      <c r="M144" s="181"/>
      <c r="T144" s="182"/>
      <c r="AT144" s="177" t="s">
        <v>1489</v>
      </c>
      <c r="AU144" s="177" t="s">
        <v>90</v>
      </c>
      <c r="AV144" s="13" t="s">
        <v>90</v>
      </c>
      <c r="AW144" s="13" t="s">
        <v>36</v>
      </c>
      <c r="AX144" s="13" t="s">
        <v>88</v>
      </c>
      <c r="AY144" s="177" t="s">
        <v>299</v>
      </c>
    </row>
    <row r="145" spans="2:65" s="12" customFormat="1">
      <c r="B145" s="170"/>
      <c r="D145" s="149" t="s">
        <v>1489</v>
      </c>
      <c r="E145" s="171" t="s">
        <v>1</v>
      </c>
      <c r="F145" s="172" t="s">
        <v>5413</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F146" s="178" t="s">
        <v>5415</v>
      </c>
      <c r="H146" s="179">
        <v>3.984</v>
      </c>
      <c r="I146" s="180"/>
      <c r="L146" s="176"/>
      <c r="M146" s="181"/>
      <c r="T146" s="182"/>
      <c r="AT146" s="177" t="s">
        <v>1489</v>
      </c>
      <c r="AU146" s="177" t="s">
        <v>90</v>
      </c>
      <c r="AV146" s="13" t="s">
        <v>90</v>
      </c>
      <c r="AW146" s="13" t="s">
        <v>4</v>
      </c>
      <c r="AX146" s="13" t="s">
        <v>88</v>
      </c>
      <c r="AY146" s="177" t="s">
        <v>299</v>
      </c>
    </row>
    <row r="147" spans="2:65" s="1" customFormat="1" ht="33" customHeight="1">
      <c r="B147" s="32"/>
      <c r="C147" s="136" t="s">
        <v>328</v>
      </c>
      <c r="D147" s="136" t="s">
        <v>302</v>
      </c>
      <c r="E147" s="137" t="s">
        <v>5189</v>
      </c>
      <c r="F147" s="138" t="s">
        <v>5190</v>
      </c>
      <c r="G147" s="139" t="s">
        <v>1520</v>
      </c>
      <c r="H147" s="140">
        <v>38.700000000000003</v>
      </c>
      <c r="I147" s="141"/>
      <c r="J147" s="142">
        <f>ROUND(I147*H147,2)</f>
        <v>0</v>
      </c>
      <c r="K147" s="138" t="s">
        <v>1487</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3665</v>
      </c>
    </row>
    <row r="148" spans="2:65" s="13" customFormat="1">
      <c r="B148" s="176"/>
      <c r="D148" s="149" t="s">
        <v>1489</v>
      </c>
      <c r="E148" s="177" t="s">
        <v>1</v>
      </c>
      <c r="F148" s="178" t="s">
        <v>3617</v>
      </c>
      <c r="H148" s="179">
        <v>56.911999999999999</v>
      </c>
      <c r="I148" s="180"/>
      <c r="L148" s="176"/>
      <c r="M148" s="181"/>
      <c r="T148" s="182"/>
      <c r="AT148" s="177" t="s">
        <v>1489</v>
      </c>
      <c r="AU148" s="177" t="s">
        <v>90</v>
      </c>
      <c r="AV148" s="13" t="s">
        <v>90</v>
      </c>
      <c r="AW148" s="13" t="s">
        <v>36</v>
      </c>
      <c r="AX148" s="13" t="s">
        <v>88</v>
      </c>
      <c r="AY148" s="177" t="s">
        <v>299</v>
      </c>
    </row>
    <row r="149" spans="2:65" s="12" customFormat="1">
      <c r="B149" s="170"/>
      <c r="D149" s="149" t="s">
        <v>1489</v>
      </c>
      <c r="E149" s="171" t="s">
        <v>1</v>
      </c>
      <c r="F149" s="172" t="s">
        <v>5413</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F150" s="178" t="s">
        <v>5416</v>
      </c>
      <c r="H150" s="179">
        <v>38.700000000000003</v>
      </c>
      <c r="I150" s="180"/>
      <c r="L150" s="176"/>
      <c r="M150" s="181"/>
      <c r="T150" s="182"/>
      <c r="AT150" s="177" t="s">
        <v>1489</v>
      </c>
      <c r="AU150" s="177" t="s">
        <v>90</v>
      </c>
      <c r="AV150" s="13" t="s">
        <v>90</v>
      </c>
      <c r="AW150" s="13" t="s">
        <v>4</v>
      </c>
      <c r="AX150" s="13" t="s">
        <v>88</v>
      </c>
      <c r="AY150" s="177" t="s">
        <v>299</v>
      </c>
    </row>
    <row r="151" spans="2:65" s="1" customFormat="1" ht="21.75" customHeight="1">
      <c r="B151" s="32"/>
      <c r="C151" s="136" t="s">
        <v>333</v>
      </c>
      <c r="D151" s="136" t="s">
        <v>302</v>
      </c>
      <c r="E151" s="137" t="s">
        <v>5103</v>
      </c>
      <c r="F151" s="138" t="s">
        <v>5104</v>
      </c>
      <c r="G151" s="139" t="s">
        <v>500</v>
      </c>
      <c r="H151" s="140">
        <v>1</v>
      </c>
      <c r="I151" s="141"/>
      <c r="J151" s="142">
        <f>ROUND(I151*H151,2)</f>
        <v>0</v>
      </c>
      <c r="K151" s="138" t="s">
        <v>1</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5417</v>
      </c>
    </row>
    <row r="152" spans="2:65" s="1" customFormat="1" ht="21.75" customHeight="1">
      <c r="B152" s="32"/>
      <c r="C152" s="136" t="s">
        <v>337</v>
      </c>
      <c r="D152" s="136" t="s">
        <v>302</v>
      </c>
      <c r="E152" s="137" t="s">
        <v>3945</v>
      </c>
      <c r="F152" s="138" t="s">
        <v>3946</v>
      </c>
      <c r="G152" s="139" t="s">
        <v>375</v>
      </c>
      <c r="H152" s="140">
        <v>84.183000000000007</v>
      </c>
      <c r="I152" s="141"/>
      <c r="J152" s="142">
        <f>ROUND(I152*H152,2)</f>
        <v>0</v>
      </c>
      <c r="K152" s="138" t="s">
        <v>1487</v>
      </c>
      <c r="L152" s="32"/>
      <c r="M152" s="143" t="s">
        <v>1</v>
      </c>
      <c r="N152" s="144" t="s">
        <v>46</v>
      </c>
      <c r="P152" s="145">
        <f>O152*H152</f>
        <v>0</v>
      </c>
      <c r="Q152" s="145">
        <v>1.99E-3</v>
      </c>
      <c r="R152" s="145">
        <f>Q152*H152</f>
        <v>0.16752417000000003</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3677</v>
      </c>
    </row>
    <row r="153" spans="2:65" s="13" customFormat="1">
      <c r="B153" s="176"/>
      <c r="D153" s="149" t="s">
        <v>1489</v>
      </c>
      <c r="E153" s="177" t="s">
        <v>1</v>
      </c>
      <c r="F153" s="178" t="s">
        <v>5418</v>
      </c>
      <c r="H153" s="179">
        <v>84.183000000000007</v>
      </c>
      <c r="I153" s="180"/>
      <c r="L153" s="176"/>
      <c r="M153" s="181"/>
      <c r="T153" s="182"/>
      <c r="AT153" s="177" t="s">
        <v>1489</v>
      </c>
      <c r="AU153" s="177" t="s">
        <v>90</v>
      </c>
      <c r="AV153" s="13" t="s">
        <v>90</v>
      </c>
      <c r="AW153" s="13" t="s">
        <v>36</v>
      </c>
      <c r="AX153" s="13" t="s">
        <v>88</v>
      </c>
      <c r="AY153" s="177" t="s">
        <v>299</v>
      </c>
    </row>
    <row r="154" spans="2:65" s="1" customFormat="1" ht="24.15" customHeight="1">
      <c r="B154" s="32"/>
      <c r="C154" s="136" t="s">
        <v>342</v>
      </c>
      <c r="D154" s="136" t="s">
        <v>302</v>
      </c>
      <c r="E154" s="137" t="s">
        <v>3960</v>
      </c>
      <c r="F154" s="138" t="s">
        <v>3961</v>
      </c>
      <c r="G154" s="139" t="s">
        <v>375</v>
      </c>
      <c r="H154" s="140">
        <v>84.183000000000007</v>
      </c>
      <c r="I154" s="141"/>
      <c r="J154" s="142">
        <f>ROUND(I154*H154,2)</f>
        <v>0</v>
      </c>
      <c r="K154" s="138" t="s">
        <v>1487</v>
      </c>
      <c r="L154" s="32"/>
      <c r="M154" s="143" t="s">
        <v>1</v>
      </c>
      <c r="N154" s="144" t="s">
        <v>46</v>
      </c>
      <c r="P154" s="145">
        <f>O154*H154</f>
        <v>0</v>
      </c>
      <c r="Q154" s="145">
        <v>0</v>
      </c>
      <c r="R154" s="145">
        <f>Q154*H154</f>
        <v>0</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3682</v>
      </c>
    </row>
    <row r="155" spans="2:65" s="1" customFormat="1" ht="37.950000000000003" customHeight="1">
      <c r="B155" s="32"/>
      <c r="C155" s="136" t="s">
        <v>347</v>
      </c>
      <c r="D155" s="136" t="s">
        <v>302</v>
      </c>
      <c r="E155" s="137" t="s">
        <v>1608</v>
      </c>
      <c r="F155" s="138" t="s">
        <v>1609</v>
      </c>
      <c r="G155" s="139" t="s">
        <v>1520</v>
      </c>
      <c r="H155" s="140">
        <v>18.108000000000001</v>
      </c>
      <c r="I155" s="141"/>
      <c r="J155" s="142">
        <f>ROUND(I155*H155,2)</f>
        <v>0</v>
      </c>
      <c r="K155" s="138" t="s">
        <v>1487</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3683</v>
      </c>
    </row>
    <row r="156" spans="2:65" s="13" customFormat="1">
      <c r="B156" s="176"/>
      <c r="D156" s="149" t="s">
        <v>1489</v>
      </c>
      <c r="E156" s="177" t="s">
        <v>1</v>
      </c>
      <c r="F156" s="178" t="s">
        <v>3619</v>
      </c>
      <c r="H156" s="179">
        <v>56.587000000000003</v>
      </c>
      <c r="I156" s="180"/>
      <c r="L156" s="176"/>
      <c r="M156" s="181"/>
      <c r="T156" s="182"/>
      <c r="AT156" s="177" t="s">
        <v>1489</v>
      </c>
      <c r="AU156" s="177" t="s">
        <v>90</v>
      </c>
      <c r="AV156" s="13" t="s">
        <v>90</v>
      </c>
      <c r="AW156" s="13" t="s">
        <v>36</v>
      </c>
      <c r="AX156" s="13" t="s">
        <v>88</v>
      </c>
      <c r="AY156" s="177" t="s">
        <v>299</v>
      </c>
    </row>
    <row r="157" spans="2:65" s="12" customFormat="1">
      <c r="B157" s="170"/>
      <c r="D157" s="149" t="s">
        <v>1489</v>
      </c>
      <c r="E157" s="171" t="s">
        <v>1</v>
      </c>
      <c r="F157" s="172" t="s">
        <v>5419</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F158" s="178" t="s">
        <v>5420</v>
      </c>
      <c r="H158" s="179">
        <v>18.108000000000001</v>
      </c>
      <c r="I158" s="180"/>
      <c r="L158" s="176"/>
      <c r="M158" s="181"/>
      <c r="T158" s="182"/>
      <c r="AT158" s="177" t="s">
        <v>1489</v>
      </c>
      <c r="AU158" s="177" t="s">
        <v>90</v>
      </c>
      <c r="AV158" s="13" t="s">
        <v>90</v>
      </c>
      <c r="AW158" s="13" t="s">
        <v>4</v>
      </c>
      <c r="AX158" s="13" t="s">
        <v>88</v>
      </c>
      <c r="AY158" s="177" t="s">
        <v>299</v>
      </c>
    </row>
    <row r="159" spans="2:65" s="1" customFormat="1" ht="37.950000000000003" customHeight="1">
      <c r="B159" s="32"/>
      <c r="C159" s="136" t="s">
        <v>351</v>
      </c>
      <c r="D159" s="136" t="s">
        <v>302</v>
      </c>
      <c r="E159" s="137" t="s">
        <v>1613</v>
      </c>
      <c r="F159" s="138" t="s">
        <v>1614</v>
      </c>
      <c r="G159" s="139" t="s">
        <v>1520</v>
      </c>
      <c r="H159" s="140">
        <v>38.478999999999999</v>
      </c>
      <c r="I159" s="141"/>
      <c r="J159" s="142">
        <f>ROUND(I159*H159,2)</f>
        <v>0</v>
      </c>
      <c r="K159" s="138" t="s">
        <v>1487</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3686</v>
      </c>
    </row>
    <row r="160" spans="2:65" s="13" customFormat="1">
      <c r="B160" s="176"/>
      <c r="D160" s="149" t="s">
        <v>1489</v>
      </c>
      <c r="E160" s="177" t="s">
        <v>1</v>
      </c>
      <c r="F160" s="178" t="s">
        <v>3619</v>
      </c>
      <c r="H160" s="179">
        <v>56.587000000000003</v>
      </c>
      <c r="I160" s="180"/>
      <c r="L160" s="176"/>
      <c r="M160" s="181"/>
      <c r="T160" s="182"/>
      <c r="AT160" s="177" t="s">
        <v>1489</v>
      </c>
      <c r="AU160" s="177" t="s">
        <v>90</v>
      </c>
      <c r="AV160" s="13" t="s">
        <v>90</v>
      </c>
      <c r="AW160" s="13" t="s">
        <v>36</v>
      </c>
      <c r="AX160" s="13" t="s">
        <v>88</v>
      </c>
      <c r="AY160" s="177" t="s">
        <v>299</v>
      </c>
    </row>
    <row r="161" spans="2:65" s="12" customFormat="1">
      <c r="B161" s="170"/>
      <c r="D161" s="149" t="s">
        <v>1489</v>
      </c>
      <c r="E161" s="171" t="s">
        <v>1</v>
      </c>
      <c r="F161" s="172" t="s">
        <v>5419</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F162" s="178" t="s">
        <v>5421</v>
      </c>
      <c r="H162" s="179">
        <v>38.478999999999999</v>
      </c>
      <c r="I162" s="180"/>
      <c r="L162" s="176"/>
      <c r="M162" s="181"/>
      <c r="T162" s="182"/>
      <c r="AT162" s="177" t="s">
        <v>1489</v>
      </c>
      <c r="AU162" s="177" t="s">
        <v>90</v>
      </c>
      <c r="AV162" s="13" t="s">
        <v>90</v>
      </c>
      <c r="AW162" s="13" t="s">
        <v>4</v>
      </c>
      <c r="AX162" s="13" t="s">
        <v>88</v>
      </c>
      <c r="AY162" s="177" t="s">
        <v>299</v>
      </c>
    </row>
    <row r="163" spans="2:65" s="1" customFormat="1" ht="37.950000000000003" customHeight="1">
      <c r="B163" s="32"/>
      <c r="C163" s="136" t="s">
        <v>8</v>
      </c>
      <c r="D163" s="136" t="s">
        <v>302</v>
      </c>
      <c r="E163" s="137" t="s">
        <v>3395</v>
      </c>
      <c r="F163" s="138" t="s">
        <v>3396</v>
      </c>
      <c r="G163" s="139" t="s">
        <v>1520</v>
      </c>
      <c r="H163" s="140">
        <v>12.855</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3690</v>
      </c>
    </row>
    <row r="164" spans="2:65" s="13" customFormat="1">
      <c r="B164" s="176"/>
      <c r="D164" s="149" t="s">
        <v>1489</v>
      </c>
      <c r="E164" s="177" t="s">
        <v>1</v>
      </c>
      <c r="F164" s="178" t="s">
        <v>3621</v>
      </c>
      <c r="H164" s="179">
        <v>40.171999999999997</v>
      </c>
      <c r="I164" s="180"/>
      <c r="L164" s="176"/>
      <c r="M164" s="181"/>
      <c r="T164" s="182"/>
      <c r="AT164" s="177" t="s">
        <v>1489</v>
      </c>
      <c r="AU164" s="177" t="s">
        <v>90</v>
      </c>
      <c r="AV164" s="13" t="s">
        <v>90</v>
      </c>
      <c r="AW164" s="13" t="s">
        <v>36</v>
      </c>
      <c r="AX164" s="13" t="s">
        <v>88</v>
      </c>
      <c r="AY164" s="177" t="s">
        <v>299</v>
      </c>
    </row>
    <row r="165" spans="2:65" s="12" customFormat="1">
      <c r="B165" s="170"/>
      <c r="D165" s="149" t="s">
        <v>1489</v>
      </c>
      <c r="E165" s="171" t="s">
        <v>1</v>
      </c>
      <c r="F165" s="172" t="s">
        <v>5419</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F166" s="178" t="s">
        <v>5422</v>
      </c>
      <c r="H166" s="179">
        <v>12.855</v>
      </c>
      <c r="I166" s="180"/>
      <c r="L166" s="176"/>
      <c r="M166" s="181"/>
      <c r="T166" s="182"/>
      <c r="AT166" s="177" t="s">
        <v>1489</v>
      </c>
      <c r="AU166" s="177" t="s">
        <v>90</v>
      </c>
      <c r="AV166" s="13" t="s">
        <v>90</v>
      </c>
      <c r="AW166" s="13" t="s">
        <v>4</v>
      </c>
      <c r="AX166" s="13" t="s">
        <v>88</v>
      </c>
      <c r="AY166" s="177" t="s">
        <v>299</v>
      </c>
    </row>
    <row r="167" spans="2:65" s="1" customFormat="1" ht="37.950000000000003" customHeight="1">
      <c r="B167" s="32"/>
      <c r="C167" s="136" t="s">
        <v>362</v>
      </c>
      <c r="D167" s="136" t="s">
        <v>302</v>
      </c>
      <c r="E167" s="137" t="s">
        <v>3399</v>
      </c>
      <c r="F167" s="138" t="s">
        <v>3400</v>
      </c>
      <c r="G167" s="139" t="s">
        <v>1520</v>
      </c>
      <c r="H167" s="140">
        <v>89.984999999999999</v>
      </c>
      <c r="I167" s="141"/>
      <c r="J167" s="142">
        <f>ROUND(I167*H167,2)</f>
        <v>0</v>
      </c>
      <c r="K167" s="138" t="s">
        <v>1487</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3692</v>
      </c>
    </row>
    <row r="168" spans="2:65" s="13" customFormat="1">
      <c r="B168" s="176"/>
      <c r="D168" s="149" t="s">
        <v>1489</v>
      </c>
      <c r="E168" s="177" t="s">
        <v>1</v>
      </c>
      <c r="F168" s="178" t="s">
        <v>3693</v>
      </c>
      <c r="H168" s="179">
        <v>281.20400000000001</v>
      </c>
      <c r="I168" s="180"/>
      <c r="L168" s="176"/>
      <c r="M168" s="181"/>
      <c r="T168" s="182"/>
      <c r="AT168" s="177" t="s">
        <v>1489</v>
      </c>
      <c r="AU168" s="177" t="s">
        <v>90</v>
      </c>
      <c r="AV168" s="13" t="s">
        <v>90</v>
      </c>
      <c r="AW168" s="13" t="s">
        <v>36</v>
      </c>
      <c r="AX168" s="13" t="s">
        <v>88</v>
      </c>
      <c r="AY168" s="177" t="s">
        <v>299</v>
      </c>
    </row>
    <row r="169" spans="2:65" s="12" customFormat="1">
      <c r="B169" s="170"/>
      <c r="D169" s="149" t="s">
        <v>1489</v>
      </c>
      <c r="E169" s="171" t="s">
        <v>1</v>
      </c>
      <c r="F169" s="172" t="s">
        <v>5419</v>
      </c>
      <c r="H169" s="171" t="s">
        <v>1</v>
      </c>
      <c r="I169" s="173"/>
      <c r="L169" s="170"/>
      <c r="M169" s="174"/>
      <c r="T169" s="175"/>
      <c r="AT169" s="171" t="s">
        <v>1489</v>
      </c>
      <c r="AU169" s="171" t="s">
        <v>90</v>
      </c>
      <c r="AV169" s="12" t="s">
        <v>88</v>
      </c>
      <c r="AW169" s="12" t="s">
        <v>36</v>
      </c>
      <c r="AX169" s="12" t="s">
        <v>81</v>
      </c>
      <c r="AY169" s="171" t="s">
        <v>299</v>
      </c>
    </row>
    <row r="170" spans="2:65" s="13" customFormat="1">
      <c r="B170" s="176"/>
      <c r="D170" s="149" t="s">
        <v>1489</v>
      </c>
      <c r="F170" s="178" t="s">
        <v>5423</v>
      </c>
      <c r="H170" s="179">
        <v>89.984999999999999</v>
      </c>
      <c r="I170" s="180"/>
      <c r="L170" s="176"/>
      <c r="M170" s="181"/>
      <c r="T170" s="182"/>
      <c r="AT170" s="177" t="s">
        <v>1489</v>
      </c>
      <c r="AU170" s="177" t="s">
        <v>90</v>
      </c>
      <c r="AV170" s="13" t="s">
        <v>90</v>
      </c>
      <c r="AW170" s="13" t="s">
        <v>4</v>
      </c>
      <c r="AX170" s="13" t="s">
        <v>88</v>
      </c>
      <c r="AY170" s="177" t="s">
        <v>299</v>
      </c>
    </row>
    <row r="171" spans="2:65" s="1" customFormat="1" ht="37.950000000000003" customHeight="1">
      <c r="B171" s="32"/>
      <c r="C171" s="136" t="s">
        <v>367</v>
      </c>
      <c r="D171" s="136" t="s">
        <v>302</v>
      </c>
      <c r="E171" s="137" t="s">
        <v>1618</v>
      </c>
      <c r="F171" s="138" t="s">
        <v>1619</v>
      </c>
      <c r="G171" s="139" t="s">
        <v>1520</v>
      </c>
      <c r="H171" s="140">
        <v>27.317</v>
      </c>
      <c r="I171" s="141"/>
      <c r="J171" s="142">
        <f>ROUND(I171*H171,2)</f>
        <v>0</v>
      </c>
      <c r="K171" s="138" t="s">
        <v>1487</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3695</v>
      </c>
    </row>
    <row r="172" spans="2:65" s="13" customFormat="1">
      <c r="B172" s="176"/>
      <c r="D172" s="149" t="s">
        <v>1489</v>
      </c>
      <c r="E172" s="177" t="s">
        <v>1</v>
      </c>
      <c r="F172" s="178" t="s">
        <v>3621</v>
      </c>
      <c r="H172" s="179">
        <v>40.171999999999997</v>
      </c>
      <c r="I172" s="180"/>
      <c r="L172" s="176"/>
      <c r="M172" s="181"/>
      <c r="T172" s="182"/>
      <c r="AT172" s="177" t="s">
        <v>1489</v>
      </c>
      <c r="AU172" s="177" t="s">
        <v>90</v>
      </c>
      <c r="AV172" s="13" t="s">
        <v>90</v>
      </c>
      <c r="AW172" s="13" t="s">
        <v>36</v>
      </c>
      <c r="AX172" s="13" t="s">
        <v>88</v>
      </c>
      <c r="AY172" s="177" t="s">
        <v>299</v>
      </c>
    </row>
    <row r="173" spans="2:65" s="12" customFormat="1">
      <c r="B173" s="170"/>
      <c r="D173" s="149" t="s">
        <v>1489</v>
      </c>
      <c r="E173" s="171" t="s">
        <v>1</v>
      </c>
      <c r="F173" s="172" t="s">
        <v>5419</v>
      </c>
      <c r="H173" s="171" t="s">
        <v>1</v>
      </c>
      <c r="I173" s="173"/>
      <c r="L173" s="170"/>
      <c r="M173" s="174"/>
      <c r="T173" s="175"/>
      <c r="AT173" s="171" t="s">
        <v>1489</v>
      </c>
      <c r="AU173" s="171" t="s">
        <v>90</v>
      </c>
      <c r="AV173" s="12" t="s">
        <v>88</v>
      </c>
      <c r="AW173" s="12" t="s">
        <v>36</v>
      </c>
      <c r="AX173" s="12" t="s">
        <v>81</v>
      </c>
      <c r="AY173" s="171" t="s">
        <v>299</v>
      </c>
    </row>
    <row r="174" spans="2:65" s="13" customFormat="1">
      <c r="B174" s="176"/>
      <c r="D174" s="149" t="s">
        <v>1489</v>
      </c>
      <c r="F174" s="178" t="s">
        <v>5424</v>
      </c>
      <c r="H174" s="179">
        <v>27.317</v>
      </c>
      <c r="I174" s="180"/>
      <c r="L174" s="176"/>
      <c r="M174" s="181"/>
      <c r="T174" s="182"/>
      <c r="AT174" s="177" t="s">
        <v>1489</v>
      </c>
      <c r="AU174" s="177" t="s">
        <v>90</v>
      </c>
      <c r="AV174" s="13" t="s">
        <v>90</v>
      </c>
      <c r="AW174" s="13" t="s">
        <v>4</v>
      </c>
      <c r="AX174" s="13" t="s">
        <v>88</v>
      </c>
      <c r="AY174" s="177" t="s">
        <v>299</v>
      </c>
    </row>
    <row r="175" spans="2:65" s="1" customFormat="1" ht="37.950000000000003" customHeight="1">
      <c r="B175" s="32"/>
      <c r="C175" s="136" t="s">
        <v>372</v>
      </c>
      <c r="D175" s="136" t="s">
        <v>302</v>
      </c>
      <c r="E175" s="137" t="s">
        <v>1622</v>
      </c>
      <c r="F175" s="138" t="s">
        <v>1623</v>
      </c>
      <c r="G175" s="139" t="s">
        <v>1520</v>
      </c>
      <c r="H175" s="140">
        <v>191.21899999999999</v>
      </c>
      <c r="I175" s="141"/>
      <c r="J175" s="142">
        <f>ROUND(I175*H175,2)</f>
        <v>0</v>
      </c>
      <c r="K175" s="138" t="s">
        <v>1487</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3697</v>
      </c>
    </row>
    <row r="176" spans="2:65" s="13" customFormat="1">
      <c r="B176" s="176"/>
      <c r="D176" s="149" t="s">
        <v>1489</v>
      </c>
      <c r="E176" s="177" t="s">
        <v>1</v>
      </c>
      <c r="F176" s="178" t="s">
        <v>3693</v>
      </c>
      <c r="H176" s="179">
        <v>281.20400000000001</v>
      </c>
      <c r="I176" s="180"/>
      <c r="L176" s="176"/>
      <c r="M176" s="181"/>
      <c r="T176" s="182"/>
      <c r="AT176" s="177" t="s">
        <v>1489</v>
      </c>
      <c r="AU176" s="177" t="s">
        <v>90</v>
      </c>
      <c r="AV176" s="13" t="s">
        <v>90</v>
      </c>
      <c r="AW176" s="13" t="s">
        <v>36</v>
      </c>
      <c r="AX176" s="13" t="s">
        <v>88</v>
      </c>
      <c r="AY176" s="177" t="s">
        <v>299</v>
      </c>
    </row>
    <row r="177" spans="2:65" s="12" customFormat="1">
      <c r="B177" s="170"/>
      <c r="D177" s="149" t="s">
        <v>1489</v>
      </c>
      <c r="E177" s="171" t="s">
        <v>1</v>
      </c>
      <c r="F177" s="172" t="s">
        <v>5419</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F178" s="178" t="s">
        <v>5425</v>
      </c>
      <c r="H178" s="179">
        <v>191.21899999999999</v>
      </c>
      <c r="I178" s="180"/>
      <c r="L178" s="176"/>
      <c r="M178" s="181"/>
      <c r="T178" s="182"/>
      <c r="AT178" s="177" t="s">
        <v>1489</v>
      </c>
      <c r="AU178" s="177" t="s">
        <v>90</v>
      </c>
      <c r="AV178" s="13" t="s">
        <v>90</v>
      </c>
      <c r="AW178" s="13" t="s">
        <v>4</v>
      </c>
      <c r="AX178" s="13" t="s">
        <v>88</v>
      </c>
      <c r="AY178" s="177" t="s">
        <v>299</v>
      </c>
    </row>
    <row r="179" spans="2:65" s="1" customFormat="1" ht="24.15" customHeight="1">
      <c r="B179" s="32"/>
      <c r="C179" s="136" t="s">
        <v>378</v>
      </c>
      <c r="D179" s="136" t="s">
        <v>302</v>
      </c>
      <c r="E179" s="137" t="s">
        <v>3851</v>
      </c>
      <c r="F179" s="138" t="s">
        <v>3852</v>
      </c>
      <c r="G179" s="139" t="s">
        <v>1520</v>
      </c>
      <c r="H179" s="140">
        <v>18.108000000000001</v>
      </c>
      <c r="I179" s="141"/>
      <c r="J179" s="142">
        <f>ROUND(I179*H179,2)</f>
        <v>0</v>
      </c>
      <c r="K179" s="138" t="s">
        <v>1487</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3703</v>
      </c>
    </row>
    <row r="180" spans="2:65" s="13" customFormat="1">
      <c r="B180" s="176"/>
      <c r="D180" s="149" t="s">
        <v>1489</v>
      </c>
      <c r="E180" s="177" t="s">
        <v>1</v>
      </c>
      <c r="F180" s="178" t="s">
        <v>3619</v>
      </c>
      <c r="H180" s="179">
        <v>56.587000000000003</v>
      </c>
      <c r="I180" s="180"/>
      <c r="L180" s="176"/>
      <c r="M180" s="181"/>
      <c r="T180" s="182"/>
      <c r="AT180" s="177" t="s">
        <v>1489</v>
      </c>
      <c r="AU180" s="177" t="s">
        <v>90</v>
      </c>
      <c r="AV180" s="13" t="s">
        <v>90</v>
      </c>
      <c r="AW180" s="13" t="s">
        <v>36</v>
      </c>
      <c r="AX180" s="13" t="s">
        <v>88</v>
      </c>
      <c r="AY180" s="177" t="s">
        <v>299</v>
      </c>
    </row>
    <row r="181" spans="2:65" s="12" customFormat="1">
      <c r="B181" s="170"/>
      <c r="D181" s="149" t="s">
        <v>1489</v>
      </c>
      <c r="E181" s="171" t="s">
        <v>1</v>
      </c>
      <c r="F181" s="172" t="s">
        <v>5419</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F182" s="178" t="s">
        <v>5420</v>
      </c>
      <c r="H182" s="179">
        <v>18.108000000000001</v>
      </c>
      <c r="I182" s="180"/>
      <c r="L182" s="176"/>
      <c r="M182" s="181"/>
      <c r="T182" s="182"/>
      <c r="AT182" s="177" t="s">
        <v>1489</v>
      </c>
      <c r="AU182" s="177" t="s">
        <v>90</v>
      </c>
      <c r="AV182" s="13" t="s">
        <v>90</v>
      </c>
      <c r="AW182" s="13" t="s">
        <v>4</v>
      </c>
      <c r="AX182" s="13" t="s">
        <v>88</v>
      </c>
      <c r="AY182" s="177" t="s">
        <v>299</v>
      </c>
    </row>
    <row r="183" spans="2:65" s="1" customFormat="1" ht="24.15" customHeight="1">
      <c r="B183" s="32"/>
      <c r="C183" s="136" t="s">
        <v>384</v>
      </c>
      <c r="D183" s="136" t="s">
        <v>302</v>
      </c>
      <c r="E183" s="137" t="s">
        <v>3853</v>
      </c>
      <c r="F183" s="138" t="s">
        <v>3854</v>
      </c>
      <c r="G183" s="139" t="s">
        <v>1520</v>
      </c>
      <c r="H183" s="140">
        <v>38.478999999999999</v>
      </c>
      <c r="I183" s="141"/>
      <c r="J183" s="142">
        <f>ROUND(I183*H183,2)</f>
        <v>0</v>
      </c>
      <c r="K183" s="138" t="s">
        <v>1487</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3704</v>
      </c>
    </row>
    <row r="184" spans="2:65" s="13" customFormat="1">
      <c r="B184" s="176"/>
      <c r="D184" s="149" t="s">
        <v>1489</v>
      </c>
      <c r="E184" s="177" t="s">
        <v>1</v>
      </c>
      <c r="F184" s="178" t="s">
        <v>3619</v>
      </c>
      <c r="H184" s="179">
        <v>56.587000000000003</v>
      </c>
      <c r="I184" s="180"/>
      <c r="L184" s="176"/>
      <c r="M184" s="181"/>
      <c r="T184" s="182"/>
      <c r="AT184" s="177" t="s">
        <v>1489</v>
      </c>
      <c r="AU184" s="177" t="s">
        <v>90</v>
      </c>
      <c r="AV184" s="13" t="s">
        <v>90</v>
      </c>
      <c r="AW184" s="13" t="s">
        <v>36</v>
      </c>
      <c r="AX184" s="13" t="s">
        <v>88</v>
      </c>
      <c r="AY184" s="177" t="s">
        <v>299</v>
      </c>
    </row>
    <row r="185" spans="2:65" s="12" customFormat="1">
      <c r="B185" s="170"/>
      <c r="D185" s="149" t="s">
        <v>1489</v>
      </c>
      <c r="E185" s="171" t="s">
        <v>1</v>
      </c>
      <c r="F185" s="172" t="s">
        <v>5419</v>
      </c>
      <c r="H185" s="171" t="s">
        <v>1</v>
      </c>
      <c r="I185" s="173"/>
      <c r="L185" s="170"/>
      <c r="M185" s="174"/>
      <c r="T185" s="175"/>
      <c r="AT185" s="171" t="s">
        <v>1489</v>
      </c>
      <c r="AU185" s="171" t="s">
        <v>90</v>
      </c>
      <c r="AV185" s="12" t="s">
        <v>88</v>
      </c>
      <c r="AW185" s="12" t="s">
        <v>36</v>
      </c>
      <c r="AX185" s="12" t="s">
        <v>81</v>
      </c>
      <c r="AY185" s="171" t="s">
        <v>299</v>
      </c>
    </row>
    <row r="186" spans="2:65" s="13" customFormat="1">
      <c r="B186" s="176"/>
      <c r="D186" s="149" t="s">
        <v>1489</v>
      </c>
      <c r="F186" s="178" t="s">
        <v>5421</v>
      </c>
      <c r="H186" s="179">
        <v>38.478999999999999</v>
      </c>
      <c r="I186" s="180"/>
      <c r="L186" s="176"/>
      <c r="M186" s="181"/>
      <c r="T186" s="182"/>
      <c r="AT186" s="177" t="s">
        <v>1489</v>
      </c>
      <c r="AU186" s="177" t="s">
        <v>90</v>
      </c>
      <c r="AV186" s="13" t="s">
        <v>90</v>
      </c>
      <c r="AW186" s="13" t="s">
        <v>4</v>
      </c>
      <c r="AX186" s="13" t="s">
        <v>88</v>
      </c>
      <c r="AY186" s="177" t="s">
        <v>299</v>
      </c>
    </row>
    <row r="187" spans="2:65" s="1" customFormat="1" ht="33" customHeight="1">
      <c r="B187" s="32"/>
      <c r="C187" s="136" t="s">
        <v>389</v>
      </c>
      <c r="D187" s="136" t="s">
        <v>302</v>
      </c>
      <c r="E187" s="137" t="s">
        <v>1634</v>
      </c>
      <c r="F187" s="138" t="s">
        <v>1635</v>
      </c>
      <c r="G187" s="139" t="s">
        <v>1636</v>
      </c>
      <c r="H187" s="140">
        <v>72.31</v>
      </c>
      <c r="I187" s="141"/>
      <c r="J187" s="142">
        <f>ROUND(I187*H187,2)</f>
        <v>0</v>
      </c>
      <c r="K187" s="138" t="s">
        <v>1487</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3706</v>
      </c>
    </row>
    <row r="188" spans="2:65" s="13" customFormat="1">
      <c r="B188" s="176"/>
      <c r="D188" s="149" t="s">
        <v>1489</v>
      </c>
      <c r="E188" s="177" t="s">
        <v>1</v>
      </c>
      <c r="F188" s="178" t="s">
        <v>3621</v>
      </c>
      <c r="H188" s="179">
        <v>40.171999999999997</v>
      </c>
      <c r="I188" s="180"/>
      <c r="L188" s="176"/>
      <c r="M188" s="181"/>
      <c r="T188" s="182"/>
      <c r="AT188" s="177" t="s">
        <v>1489</v>
      </c>
      <c r="AU188" s="177" t="s">
        <v>90</v>
      </c>
      <c r="AV188" s="13" t="s">
        <v>90</v>
      </c>
      <c r="AW188" s="13" t="s">
        <v>36</v>
      </c>
      <c r="AX188" s="13" t="s">
        <v>88</v>
      </c>
      <c r="AY188" s="177" t="s">
        <v>299</v>
      </c>
    </row>
    <row r="189" spans="2:65" s="13" customFormat="1">
      <c r="B189" s="176"/>
      <c r="D189" s="149" t="s">
        <v>1489</v>
      </c>
      <c r="F189" s="178" t="s">
        <v>5426</v>
      </c>
      <c r="H189" s="179">
        <v>72.31</v>
      </c>
      <c r="I189" s="180"/>
      <c r="L189" s="176"/>
      <c r="M189" s="181"/>
      <c r="T189" s="182"/>
      <c r="AT189" s="177" t="s">
        <v>1489</v>
      </c>
      <c r="AU189" s="177" t="s">
        <v>90</v>
      </c>
      <c r="AV189" s="13" t="s">
        <v>90</v>
      </c>
      <c r="AW189" s="13" t="s">
        <v>4</v>
      </c>
      <c r="AX189" s="13" t="s">
        <v>88</v>
      </c>
      <c r="AY189" s="177" t="s">
        <v>299</v>
      </c>
    </row>
    <row r="190" spans="2:65" s="1" customFormat="1" ht="16.5" customHeight="1">
      <c r="B190" s="32"/>
      <c r="C190" s="136" t="s">
        <v>394</v>
      </c>
      <c r="D190" s="136" t="s">
        <v>302</v>
      </c>
      <c r="E190" s="137" t="s">
        <v>1639</v>
      </c>
      <c r="F190" s="138" t="s">
        <v>1640</v>
      </c>
      <c r="G190" s="139" t="s">
        <v>1520</v>
      </c>
      <c r="H190" s="140">
        <v>96.759</v>
      </c>
      <c r="I190" s="141"/>
      <c r="J190" s="142">
        <f>ROUND(I190*H190,2)</f>
        <v>0</v>
      </c>
      <c r="K190" s="138" t="s">
        <v>1487</v>
      </c>
      <c r="L190" s="32"/>
      <c r="M190" s="143" t="s">
        <v>1</v>
      </c>
      <c r="N190" s="144" t="s">
        <v>46</v>
      </c>
      <c r="P190" s="145">
        <f>O190*H190</f>
        <v>0</v>
      </c>
      <c r="Q190" s="145">
        <v>0</v>
      </c>
      <c r="R190" s="145">
        <f>Q190*H190</f>
        <v>0</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3708</v>
      </c>
    </row>
    <row r="191" spans="2:65" s="13" customFormat="1">
      <c r="B191" s="176"/>
      <c r="D191" s="149" t="s">
        <v>1489</v>
      </c>
      <c r="E191" s="177" t="s">
        <v>3619</v>
      </c>
      <c r="F191" s="178" t="s">
        <v>3709</v>
      </c>
      <c r="H191" s="179">
        <v>56.587000000000003</v>
      </c>
      <c r="I191" s="180"/>
      <c r="L191" s="176"/>
      <c r="M191" s="181"/>
      <c r="T191" s="182"/>
      <c r="AT191" s="177" t="s">
        <v>1489</v>
      </c>
      <c r="AU191" s="177" t="s">
        <v>90</v>
      </c>
      <c r="AV191" s="13" t="s">
        <v>90</v>
      </c>
      <c r="AW191" s="13" t="s">
        <v>36</v>
      </c>
      <c r="AX191" s="13" t="s">
        <v>81</v>
      </c>
      <c r="AY191" s="177" t="s">
        <v>299</v>
      </c>
    </row>
    <row r="192" spans="2:65" s="13" customFormat="1" ht="20.399999999999999">
      <c r="B192" s="176"/>
      <c r="D192" s="149" t="s">
        <v>1489</v>
      </c>
      <c r="E192" s="177" t="s">
        <v>3621</v>
      </c>
      <c r="F192" s="178" t="s">
        <v>3710</v>
      </c>
      <c r="H192" s="179">
        <v>40.171999999999997</v>
      </c>
      <c r="I192" s="180"/>
      <c r="L192" s="176"/>
      <c r="M192" s="181"/>
      <c r="T192" s="182"/>
      <c r="AT192" s="177" t="s">
        <v>1489</v>
      </c>
      <c r="AU192" s="177" t="s">
        <v>90</v>
      </c>
      <c r="AV192" s="13" t="s">
        <v>90</v>
      </c>
      <c r="AW192" s="13" t="s">
        <v>36</v>
      </c>
      <c r="AX192" s="13" t="s">
        <v>81</v>
      </c>
      <c r="AY192" s="177" t="s">
        <v>299</v>
      </c>
    </row>
    <row r="193" spans="2:65" s="14" customFormat="1">
      <c r="B193" s="183"/>
      <c r="D193" s="149" t="s">
        <v>1489</v>
      </c>
      <c r="E193" s="184" t="s">
        <v>1</v>
      </c>
      <c r="F193" s="185" t="s">
        <v>1496</v>
      </c>
      <c r="H193" s="186">
        <v>96.759</v>
      </c>
      <c r="I193" s="187"/>
      <c r="L193" s="183"/>
      <c r="M193" s="188"/>
      <c r="T193" s="189"/>
      <c r="AT193" s="184" t="s">
        <v>1489</v>
      </c>
      <c r="AU193" s="184" t="s">
        <v>90</v>
      </c>
      <c r="AV193" s="14" t="s">
        <v>318</v>
      </c>
      <c r="AW193" s="14" t="s">
        <v>36</v>
      </c>
      <c r="AX193" s="14" t="s">
        <v>88</v>
      </c>
      <c r="AY193" s="184" t="s">
        <v>299</v>
      </c>
    </row>
    <row r="194" spans="2:65" s="1" customFormat="1" ht="24.15" customHeight="1">
      <c r="B194" s="32"/>
      <c r="C194" s="136" t="s">
        <v>399</v>
      </c>
      <c r="D194" s="136" t="s">
        <v>302</v>
      </c>
      <c r="E194" s="137" t="s">
        <v>1643</v>
      </c>
      <c r="F194" s="138" t="s">
        <v>1644</v>
      </c>
      <c r="G194" s="139" t="s">
        <v>1520</v>
      </c>
      <c r="H194" s="140">
        <v>32.116</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3711</v>
      </c>
    </row>
    <row r="195" spans="2:65" s="13" customFormat="1">
      <c r="B195" s="176"/>
      <c r="D195" s="149" t="s">
        <v>1489</v>
      </c>
      <c r="E195" s="177" t="s">
        <v>1</v>
      </c>
      <c r="F195" s="178" t="s">
        <v>3617</v>
      </c>
      <c r="H195" s="179">
        <v>56.911999999999999</v>
      </c>
      <c r="I195" s="180"/>
      <c r="L195" s="176"/>
      <c r="M195" s="181"/>
      <c r="T195" s="182"/>
      <c r="AT195" s="177" t="s">
        <v>1489</v>
      </c>
      <c r="AU195" s="177" t="s">
        <v>90</v>
      </c>
      <c r="AV195" s="13" t="s">
        <v>90</v>
      </c>
      <c r="AW195" s="13" t="s">
        <v>36</v>
      </c>
      <c r="AX195" s="13" t="s">
        <v>81</v>
      </c>
      <c r="AY195" s="177" t="s">
        <v>299</v>
      </c>
    </row>
    <row r="196" spans="2:65" s="13" customFormat="1">
      <c r="B196" s="176"/>
      <c r="D196" s="149" t="s">
        <v>1489</v>
      </c>
      <c r="E196" s="177" t="s">
        <v>1</v>
      </c>
      <c r="F196" s="178" t="s">
        <v>3712</v>
      </c>
      <c r="H196" s="179">
        <v>-6.8879999999999999</v>
      </c>
      <c r="I196" s="180"/>
      <c r="L196" s="176"/>
      <c r="M196" s="181"/>
      <c r="T196" s="182"/>
      <c r="AT196" s="177" t="s">
        <v>1489</v>
      </c>
      <c r="AU196" s="177" t="s">
        <v>90</v>
      </c>
      <c r="AV196" s="13" t="s">
        <v>90</v>
      </c>
      <c r="AW196" s="13" t="s">
        <v>36</v>
      </c>
      <c r="AX196" s="13" t="s">
        <v>81</v>
      </c>
      <c r="AY196" s="177" t="s">
        <v>299</v>
      </c>
    </row>
    <row r="197" spans="2:65" s="13" customFormat="1">
      <c r="B197" s="176"/>
      <c r="D197" s="149" t="s">
        <v>1489</v>
      </c>
      <c r="E197" s="177" t="s">
        <v>1</v>
      </c>
      <c r="F197" s="178" t="s">
        <v>3713</v>
      </c>
      <c r="H197" s="179">
        <v>-17.582999999999998</v>
      </c>
      <c r="I197" s="180"/>
      <c r="L197" s="176"/>
      <c r="M197" s="181"/>
      <c r="T197" s="182"/>
      <c r="AT197" s="177" t="s">
        <v>1489</v>
      </c>
      <c r="AU197" s="177" t="s">
        <v>90</v>
      </c>
      <c r="AV197" s="13" t="s">
        <v>90</v>
      </c>
      <c r="AW197" s="13" t="s">
        <v>36</v>
      </c>
      <c r="AX197" s="13" t="s">
        <v>81</v>
      </c>
      <c r="AY197" s="177" t="s">
        <v>299</v>
      </c>
    </row>
    <row r="198" spans="2:65" s="13" customFormat="1">
      <c r="B198" s="176"/>
      <c r="D198" s="149" t="s">
        <v>1489</v>
      </c>
      <c r="E198" s="177" t="s">
        <v>1</v>
      </c>
      <c r="F198" s="178" t="s">
        <v>3632</v>
      </c>
      <c r="H198" s="179">
        <v>-0.32500000000000001</v>
      </c>
      <c r="I198" s="180"/>
      <c r="L198" s="176"/>
      <c r="M198" s="181"/>
      <c r="T198" s="182"/>
      <c r="AT198" s="177" t="s">
        <v>1489</v>
      </c>
      <c r="AU198" s="177" t="s">
        <v>90</v>
      </c>
      <c r="AV198" s="13" t="s">
        <v>90</v>
      </c>
      <c r="AW198" s="13" t="s">
        <v>36</v>
      </c>
      <c r="AX198" s="13" t="s">
        <v>81</v>
      </c>
      <c r="AY198" s="177" t="s">
        <v>299</v>
      </c>
    </row>
    <row r="199" spans="2:65" s="14" customFormat="1">
      <c r="B199" s="183"/>
      <c r="D199" s="149" t="s">
        <v>1489</v>
      </c>
      <c r="E199" s="184" t="s">
        <v>3627</v>
      </c>
      <c r="F199" s="185" t="s">
        <v>1496</v>
      </c>
      <c r="H199" s="186">
        <v>32.116</v>
      </c>
      <c r="I199" s="187"/>
      <c r="L199" s="183"/>
      <c r="M199" s="188"/>
      <c r="T199" s="189"/>
      <c r="AT199" s="184" t="s">
        <v>1489</v>
      </c>
      <c r="AU199" s="184" t="s">
        <v>90</v>
      </c>
      <c r="AV199" s="14" t="s">
        <v>318</v>
      </c>
      <c r="AW199" s="14" t="s">
        <v>36</v>
      </c>
      <c r="AX199" s="14" t="s">
        <v>88</v>
      </c>
      <c r="AY199" s="184" t="s">
        <v>299</v>
      </c>
    </row>
    <row r="200" spans="2:65" s="1" customFormat="1" ht="24.15" customHeight="1">
      <c r="B200" s="32"/>
      <c r="C200" s="158" t="s">
        <v>7</v>
      </c>
      <c r="D200" s="158" t="s">
        <v>340</v>
      </c>
      <c r="E200" s="159" t="s">
        <v>1665</v>
      </c>
      <c r="F200" s="160" t="s">
        <v>3714</v>
      </c>
      <c r="G200" s="161" t="s">
        <v>1520</v>
      </c>
      <c r="H200" s="162">
        <v>15.375999999999999</v>
      </c>
      <c r="I200" s="163"/>
      <c r="J200" s="164">
        <f>ROUND(I200*H200,2)</f>
        <v>0</v>
      </c>
      <c r="K200" s="160" t="s">
        <v>1</v>
      </c>
      <c r="L200" s="165"/>
      <c r="M200" s="166" t="s">
        <v>1</v>
      </c>
      <c r="N200" s="167" t="s">
        <v>46</v>
      </c>
      <c r="P200" s="145">
        <f>O200*H200</f>
        <v>0</v>
      </c>
      <c r="Q200" s="145">
        <v>0</v>
      </c>
      <c r="R200" s="145">
        <f>Q200*H200</f>
        <v>0</v>
      </c>
      <c r="S200" s="145">
        <v>0</v>
      </c>
      <c r="T200" s="146">
        <f>S200*H200</f>
        <v>0</v>
      </c>
      <c r="AR200" s="147" t="s">
        <v>337</v>
      </c>
      <c r="AT200" s="147" t="s">
        <v>340</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5427</v>
      </c>
    </row>
    <row r="201" spans="2:65" s="12" customFormat="1">
      <c r="B201" s="170"/>
      <c r="D201" s="149" t="s">
        <v>1489</v>
      </c>
      <c r="E201" s="171" t="s">
        <v>1</v>
      </c>
      <c r="F201" s="172" t="s">
        <v>3716</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E202" s="177" t="s">
        <v>1</v>
      </c>
      <c r="F202" s="178" t="s">
        <v>5428</v>
      </c>
      <c r="H202" s="179">
        <v>27.408999999999999</v>
      </c>
      <c r="I202" s="180"/>
      <c r="L202" s="176"/>
      <c r="M202" s="181"/>
      <c r="T202" s="182"/>
      <c r="AT202" s="177" t="s">
        <v>1489</v>
      </c>
      <c r="AU202" s="177" t="s">
        <v>90</v>
      </c>
      <c r="AV202" s="13" t="s">
        <v>90</v>
      </c>
      <c r="AW202" s="13" t="s">
        <v>36</v>
      </c>
      <c r="AX202" s="13" t="s">
        <v>81</v>
      </c>
      <c r="AY202" s="177" t="s">
        <v>299</v>
      </c>
    </row>
    <row r="203" spans="2:65" s="13" customFormat="1">
      <c r="B203" s="176"/>
      <c r="D203" s="149" t="s">
        <v>1489</v>
      </c>
      <c r="E203" s="177" t="s">
        <v>1</v>
      </c>
      <c r="F203" s="178" t="s">
        <v>5429</v>
      </c>
      <c r="H203" s="179">
        <v>-12.032999999999999</v>
      </c>
      <c r="I203" s="180"/>
      <c r="L203" s="176"/>
      <c r="M203" s="181"/>
      <c r="T203" s="182"/>
      <c r="AT203" s="177" t="s">
        <v>1489</v>
      </c>
      <c r="AU203" s="177" t="s">
        <v>90</v>
      </c>
      <c r="AV203" s="13" t="s">
        <v>90</v>
      </c>
      <c r="AW203" s="13" t="s">
        <v>36</v>
      </c>
      <c r="AX203" s="13" t="s">
        <v>81</v>
      </c>
      <c r="AY203" s="177" t="s">
        <v>299</v>
      </c>
    </row>
    <row r="204" spans="2:65" s="14" customFormat="1">
      <c r="B204" s="183"/>
      <c r="D204" s="149" t="s">
        <v>1489</v>
      </c>
      <c r="E204" s="184" t="s">
        <v>3629</v>
      </c>
      <c r="F204" s="185" t="s">
        <v>1496</v>
      </c>
      <c r="H204" s="186">
        <v>15.375999999999999</v>
      </c>
      <c r="I204" s="187"/>
      <c r="L204" s="183"/>
      <c r="M204" s="188"/>
      <c r="T204" s="189"/>
      <c r="AT204" s="184" t="s">
        <v>1489</v>
      </c>
      <c r="AU204" s="184" t="s">
        <v>90</v>
      </c>
      <c r="AV204" s="14" t="s">
        <v>318</v>
      </c>
      <c r="AW204" s="14" t="s">
        <v>36</v>
      </c>
      <c r="AX204" s="14" t="s">
        <v>88</v>
      </c>
      <c r="AY204" s="184" t="s">
        <v>299</v>
      </c>
    </row>
    <row r="205" spans="2:65" s="1" customFormat="1" ht="24.15" customHeight="1">
      <c r="B205" s="32"/>
      <c r="C205" s="136" t="s">
        <v>408</v>
      </c>
      <c r="D205" s="136" t="s">
        <v>302</v>
      </c>
      <c r="E205" s="137" t="s">
        <v>1670</v>
      </c>
      <c r="F205" s="138" t="s">
        <v>1671</v>
      </c>
      <c r="G205" s="139" t="s">
        <v>1520</v>
      </c>
      <c r="H205" s="140">
        <v>17.582999999999998</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3719</v>
      </c>
    </row>
    <row r="206" spans="2:65" s="13" customFormat="1">
      <c r="B206" s="176"/>
      <c r="D206" s="149" t="s">
        <v>1489</v>
      </c>
      <c r="E206" s="177" t="s">
        <v>1</v>
      </c>
      <c r="F206" s="178" t="s">
        <v>5430</v>
      </c>
      <c r="H206" s="179">
        <v>17.908000000000001</v>
      </c>
      <c r="I206" s="180"/>
      <c r="L206" s="176"/>
      <c r="M206" s="181"/>
      <c r="T206" s="182"/>
      <c r="AT206" s="177" t="s">
        <v>1489</v>
      </c>
      <c r="AU206" s="177" t="s">
        <v>90</v>
      </c>
      <c r="AV206" s="13" t="s">
        <v>90</v>
      </c>
      <c r="AW206" s="13" t="s">
        <v>36</v>
      </c>
      <c r="AX206" s="13" t="s">
        <v>81</v>
      </c>
      <c r="AY206" s="177" t="s">
        <v>299</v>
      </c>
    </row>
    <row r="207" spans="2:65" s="13" customFormat="1">
      <c r="B207" s="176"/>
      <c r="D207" s="149" t="s">
        <v>1489</v>
      </c>
      <c r="E207" s="177" t="s">
        <v>3632</v>
      </c>
      <c r="F207" s="178" t="s">
        <v>5431</v>
      </c>
      <c r="H207" s="179">
        <v>-0.32500000000000001</v>
      </c>
      <c r="I207" s="180"/>
      <c r="L207" s="176"/>
      <c r="M207" s="181"/>
      <c r="T207" s="182"/>
      <c r="AT207" s="177" t="s">
        <v>1489</v>
      </c>
      <c r="AU207" s="177" t="s">
        <v>90</v>
      </c>
      <c r="AV207" s="13" t="s">
        <v>90</v>
      </c>
      <c r="AW207" s="13" t="s">
        <v>36</v>
      </c>
      <c r="AX207" s="13" t="s">
        <v>81</v>
      </c>
      <c r="AY207" s="177" t="s">
        <v>299</v>
      </c>
    </row>
    <row r="208" spans="2:65" s="14" customFormat="1">
      <c r="B208" s="183"/>
      <c r="D208" s="149" t="s">
        <v>1489</v>
      </c>
      <c r="E208" s="184" t="s">
        <v>3625</v>
      </c>
      <c r="F208" s="185" t="s">
        <v>1496</v>
      </c>
      <c r="H208" s="186">
        <v>17.582999999999998</v>
      </c>
      <c r="I208" s="187"/>
      <c r="L208" s="183"/>
      <c r="M208" s="188"/>
      <c r="T208" s="189"/>
      <c r="AT208" s="184" t="s">
        <v>1489</v>
      </c>
      <c r="AU208" s="184" t="s">
        <v>90</v>
      </c>
      <c r="AV208" s="14" t="s">
        <v>318</v>
      </c>
      <c r="AW208" s="14" t="s">
        <v>36</v>
      </c>
      <c r="AX208" s="14" t="s">
        <v>88</v>
      </c>
      <c r="AY208" s="184" t="s">
        <v>299</v>
      </c>
    </row>
    <row r="209" spans="2:65" s="1" customFormat="1" ht="16.5" customHeight="1">
      <c r="B209" s="32"/>
      <c r="C209" s="158" t="s">
        <v>413</v>
      </c>
      <c r="D209" s="158" t="s">
        <v>340</v>
      </c>
      <c r="E209" s="159" t="s">
        <v>3722</v>
      </c>
      <c r="F209" s="160" t="s">
        <v>3723</v>
      </c>
      <c r="G209" s="161" t="s">
        <v>1636</v>
      </c>
      <c r="H209" s="162">
        <v>35.165999999999997</v>
      </c>
      <c r="I209" s="163"/>
      <c r="J209" s="164">
        <f>ROUND(I209*H209,2)</f>
        <v>0</v>
      </c>
      <c r="K209" s="160" t="s">
        <v>1487</v>
      </c>
      <c r="L209" s="165"/>
      <c r="M209" s="166" t="s">
        <v>1</v>
      </c>
      <c r="N209" s="167" t="s">
        <v>46</v>
      </c>
      <c r="P209" s="145">
        <f>O209*H209</f>
        <v>0</v>
      </c>
      <c r="Q209" s="145">
        <v>0</v>
      </c>
      <c r="R209" s="145">
        <f>Q209*H209</f>
        <v>0</v>
      </c>
      <c r="S209" s="145">
        <v>0</v>
      </c>
      <c r="T209" s="146">
        <f>S209*H209</f>
        <v>0</v>
      </c>
      <c r="AR209" s="147" t="s">
        <v>337</v>
      </c>
      <c r="AT209" s="147" t="s">
        <v>340</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3724</v>
      </c>
    </row>
    <row r="210" spans="2:65" s="13" customFormat="1">
      <c r="B210" s="176"/>
      <c r="D210" s="149" t="s">
        <v>1489</v>
      </c>
      <c r="F210" s="178" t="s">
        <v>5432</v>
      </c>
      <c r="H210" s="179">
        <v>35.165999999999997</v>
      </c>
      <c r="I210" s="180"/>
      <c r="L210" s="176"/>
      <c r="M210" s="181"/>
      <c r="T210" s="182"/>
      <c r="AT210" s="177" t="s">
        <v>1489</v>
      </c>
      <c r="AU210" s="177" t="s">
        <v>90</v>
      </c>
      <c r="AV210" s="13" t="s">
        <v>90</v>
      </c>
      <c r="AW210" s="13" t="s">
        <v>4</v>
      </c>
      <c r="AX210" s="13" t="s">
        <v>88</v>
      </c>
      <c r="AY210" s="177" t="s">
        <v>299</v>
      </c>
    </row>
    <row r="211" spans="2:65" s="1" customFormat="1" ht="24.15" customHeight="1">
      <c r="B211" s="32"/>
      <c r="C211" s="136" t="s">
        <v>418</v>
      </c>
      <c r="D211" s="136" t="s">
        <v>302</v>
      </c>
      <c r="E211" s="137" t="s">
        <v>3726</v>
      </c>
      <c r="F211" s="138" t="s">
        <v>3727</v>
      </c>
      <c r="G211" s="139" t="s">
        <v>375</v>
      </c>
      <c r="H211" s="140">
        <v>14.694000000000001</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3728</v>
      </c>
    </row>
    <row r="212" spans="2:65" s="13" customFormat="1">
      <c r="B212" s="176"/>
      <c r="D212" s="149" t="s">
        <v>1489</v>
      </c>
      <c r="E212" s="177" t="s">
        <v>1</v>
      </c>
      <c r="F212" s="178" t="s">
        <v>5433</v>
      </c>
      <c r="H212" s="179">
        <v>45.917999999999999</v>
      </c>
      <c r="I212" s="180"/>
      <c r="L212" s="176"/>
      <c r="M212" s="181"/>
      <c r="T212" s="182"/>
      <c r="AT212" s="177" t="s">
        <v>1489</v>
      </c>
      <c r="AU212" s="177" t="s">
        <v>90</v>
      </c>
      <c r="AV212" s="13" t="s">
        <v>90</v>
      </c>
      <c r="AW212" s="13" t="s">
        <v>36</v>
      </c>
      <c r="AX212" s="13" t="s">
        <v>88</v>
      </c>
      <c r="AY212" s="177" t="s">
        <v>299</v>
      </c>
    </row>
    <row r="213" spans="2:65" s="12" customFormat="1">
      <c r="B213" s="170"/>
      <c r="D213" s="149" t="s">
        <v>1489</v>
      </c>
      <c r="E213" s="171" t="s">
        <v>1</v>
      </c>
      <c r="F213" s="172" t="s">
        <v>5419</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F214" s="178" t="s">
        <v>5434</v>
      </c>
      <c r="H214" s="179">
        <v>14.694000000000001</v>
      </c>
      <c r="I214" s="180"/>
      <c r="L214" s="176"/>
      <c r="M214" s="181"/>
      <c r="T214" s="182"/>
      <c r="AT214" s="177" t="s">
        <v>1489</v>
      </c>
      <c r="AU214" s="177" t="s">
        <v>90</v>
      </c>
      <c r="AV214" s="13" t="s">
        <v>90</v>
      </c>
      <c r="AW214" s="13" t="s">
        <v>4</v>
      </c>
      <c r="AX214" s="13" t="s">
        <v>88</v>
      </c>
      <c r="AY214" s="177" t="s">
        <v>299</v>
      </c>
    </row>
    <row r="215" spans="2:65" s="1" customFormat="1" ht="24.15" customHeight="1">
      <c r="B215" s="32"/>
      <c r="C215" s="136" t="s">
        <v>423</v>
      </c>
      <c r="D215" s="136" t="s">
        <v>302</v>
      </c>
      <c r="E215" s="137" t="s">
        <v>3731</v>
      </c>
      <c r="F215" s="138" t="s">
        <v>3732</v>
      </c>
      <c r="G215" s="139" t="s">
        <v>375</v>
      </c>
      <c r="H215" s="140">
        <v>31.224</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3733</v>
      </c>
    </row>
    <row r="216" spans="2:65" s="13" customFormat="1">
      <c r="B216" s="176"/>
      <c r="D216" s="149" t="s">
        <v>1489</v>
      </c>
      <c r="F216" s="178" t="s">
        <v>5435</v>
      </c>
      <c r="H216" s="179">
        <v>31.224</v>
      </c>
      <c r="I216" s="180"/>
      <c r="L216" s="176"/>
      <c r="M216" s="181"/>
      <c r="T216" s="182"/>
      <c r="AT216" s="177" t="s">
        <v>1489</v>
      </c>
      <c r="AU216" s="177" t="s">
        <v>90</v>
      </c>
      <c r="AV216" s="13" t="s">
        <v>90</v>
      </c>
      <c r="AW216" s="13" t="s">
        <v>4</v>
      </c>
      <c r="AX216" s="13" t="s">
        <v>88</v>
      </c>
      <c r="AY216" s="177" t="s">
        <v>299</v>
      </c>
    </row>
    <row r="217" spans="2:65" s="11" customFormat="1" ht="22.95" customHeight="1">
      <c r="B217" s="124"/>
      <c r="D217" s="125" t="s">
        <v>80</v>
      </c>
      <c r="E217" s="134" t="s">
        <v>318</v>
      </c>
      <c r="F217" s="134" t="s">
        <v>1702</v>
      </c>
      <c r="I217" s="127"/>
      <c r="J217" s="135">
        <f>BK217</f>
        <v>0</v>
      </c>
      <c r="L217" s="124"/>
      <c r="M217" s="129"/>
      <c r="P217" s="130">
        <f>SUM(P218:P220)</f>
        <v>0</v>
      </c>
      <c r="R217" s="130">
        <f>SUM(R218:R220)</f>
        <v>0</v>
      </c>
      <c r="T217" s="131">
        <f>SUM(T218:T220)</f>
        <v>0</v>
      </c>
      <c r="AR217" s="125" t="s">
        <v>88</v>
      </c>
      <c r="AT217" s="132" t="s">
        <v>80</v>
      </c>
      <c r="AU217" s="132" t="s">
        <v>88</v>
      </c>
      <c r="AY217" s="125" t="s">
        <v>299</v>
      </c>
      <c r="BK217" s="133">
        <f>SUM(BK218:BK220)</f>
        <v>0</v>
      </c>
    </row>
    <row r="218" spans="2:65" s="1" customFormat="1" ht="16.5" customHeight="1">
      <c r="B218" s="32"/>
      <c r="C218" s="136" t="s">
        <v>428</v>
      </c>
      <c r="D218" s="136" t="s">
        <v>302</v>
      </c>
      <c r="E218" s="137" t="s">
        <v>1703</v>
      </c>
      <c r="F218" s="138" t="s">
        <v>1704</v>
      </c>
      <c r="G218" s="139" t="s">
        <v>1520</v>
      </c>
      <c r="H218" s="140">
        <v>6.8879999999999999</v>
      </c>
      <c r="I218" s="141"/>
      <c r="J218" s="142">
        <f>ROUND(I218*H218,2)</f>
        <v>0</v>
      </c>
      <c r="K218" s="138" t="s">
        <v>1487</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3743</v>
      </c>
    </row>
    <row r="219" spans="2:65" s="13" customFormat="1">
      <c r="B219" s="176"/>
      <c r="D219" s="149" t="s">
        <v>1489</v>
      </c>
      <c r="E219" s="177" t="s">
        <v>1</v>
      </c>
      <c r="F219" s="178" t="s">
        <v>5436</v>
      </c>
      <c r="H219" s="179">
        <v>6.8879999999999999</v>
      </c>
      <c r="I219" s="180"/>
      <c r="L219" s="176"/>
      <c r="M219" s="181"/>
      <c r="T219" s="182"/>
      <c r="AT219" s="177" t="s">
        <v>1489</v>
      </c>
      <c r="AU219" s="177" t="s">
        <v>90</v>
      </c>
      <c r="AV219" s="13" t="s">
        <v>90</v>
      </c>
      <c r="AW219" s="13" t="s">
        <v>36</v>
      </c>
      <c r="AX219" s="13" t="s">
        <v>81</v>
      </c>
      <c r="AY219" s="177" t="s">
        <v>299</v>
      </c>
    </row>
    <row r="220" spans="2:65" s="14" customFormat="1">
      <c r="B220" s="183"/>
      <c r="D220" s="149" t="s">
        <v>1489</v>
      </c>
      <c r="E220" s="184" t="s">
        <v>3623</v>
      </c>
      <c r="F220" s="185" t="s">
        <v>1496</v>
      </c>
      <c r="H220" s="186">
        <v>6.8879999999999999</v>
      </c>
      <c r="I220" s="187"/>
      <c r="L220" s="183"/>
      <c r="M220" s="188"/>
      <c r="T220" s="189"/>
      <c r="AT220" s="184" t="s">
        <v>1489</v>
      </c>
      <c r="AU220" s="184" t="s">
        <v>90</v>
      </c>
      <c r="AV220" s="14" t="s">
        <v>318</v>
      </c>
      <c r="AW220" s="14" t="s">
        <v>36</v>
      </c>
      <c r="AX220" s="14" t="s">
        <v>88</v>
      </c>
      <c r="AY220" s="184" t="s">
        <v>299</v>
      </c>
    </row>
    <row r="221" spans="2:65" s="11" customFormat="1" ht="22.95" customHeight="1">
      <c r="B221" s="124"/>
      <c r="D221" s="125" t="s">
        <v>80</v>
      </c>
      <c r="E221" s="134" t="s">
        <v>323</v>
      </c>
      <c r="F221" s="134" t="s">
        <v>2121</v>
      </c>
      <c r="I221" s="127"/>
      <c r="J221" s="135">
        <f>BK221</f>
        <v>0</v>
      </c>
      <c r="L221" s="124"/>
      <c r="M221" s="129"/>
      <c r="P221" s="130">
        <f>SUM(P222:P227)</f>
        <v>0</v>
      </c>
      <c r="R221" s="130">
        <f>SUM(R222:R227)</f>
        <v>0.29050655999999997</v>
      </c>
      <c r="T221" s="131">
        <f>SUM(T222:T227)</f>
        <v>0</v>
      </c>
      <c r="AR221" s="125" t="s">
        <v>88</v>
      </c>
      <c r="AT221" s="132" t="s">
        <v>80</v>
      </c>
      <c r="AU221" s="132" t="s">
        <v>88</v>
      </c>
      <c r="AY221" s="125" t="s">
        <v>299</v>
      </c>
      <c r="BK221" s="133">
        <f>SUM(BK222:BK227)</f>
        <v>0</v>
      </c>
    </row>
    <row r="222" spans="2:65" s="1" customFormat="1" ht="24.15" customHeight="1">
      <c r="B222" s="32"/>
      <c r="C222" s="136" t="s">
        <v>433</v>
      </c>
      <c r="D222" s="136" t="s">
        <v>302</v>
      </c>
      <c r="E222" s="137" t="s">
        <v>5139</v>
      </c>
      <c r="F222" s="138" t="s">
        <v>5140</v>
      </c>
      <c r="G222" s="139" t="s">
        <v>375</v>
      </c>
      <c r="H222" s="140">
        <v>0.47099999999999997</v>
      </c>
      <c r="I222" s="141"/>
      <c r="J222" s="142">
        <f>ROUND(I222*H222,2)</f>
        <v>0</v>
      </c>
      <c r="K222" s="138" t="s">
        <v>1487</v>
      </c>
      <c r="L222" s="32"/>
      <c r="M222" s="143" t="s">
        <v>1</v>
      </c>
      <c r="N222" s="144" t="s">
        <v>46</v>
      </c>
      <c r="P222" s="145">
        <f>O222*H222</f>
        <v>0</v>
      </c>
      <c r="Q222" s="145">
        <v>0.19536000000000001</v>
      </c>
      <c r="R222" s="145">
        <f>Q222*H222</f>
        <v>9.2014559999999995E-2</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5141</v>
      </c>
    </row>
    <row r="223" spans="2:65" s="13" customFormat="1">
      <c r="B223" s="176"/>
      <c r="D223" s="149" t="s">
        <v>1489</v>
      </c>
      <c r="E223" s="177" t="s">
        <v>1</v>
      </c>
      <c r="F223" s="178" t="s">
        <v>5219</v>
      </c>
      <c r="H223" s="179">
        <v>0.188</v>
      </c>
      <c r="I223" s="180"/>
      <c r="L223" s="176"/>
      <c r="M223" s="181"/>
      <c r="T223" s="182"/>
      <c r="AT223" s="177" t="s">
        <v>1489</v>
      </c>
      <c r="AU223" s="177" t="s">
        <v>90</v>
      </c>
      <c r="AV223" s="13" t="s">
        <v>90</v>
      </c>
      <c r="AW223" s="13" t="s">
        <v>36</v>
      </c>
      <c r="AX223" s="13" t="s">
        <v>81</v>
      </c>
      <c r="AY223" s="177" t="s">
        <v>299</v>
      </c>
    </row>
    <row r="224" spans="2:65" s="13" customFormat="1">
      <c r="B224" s="176"/>
      <c r="D224" s="149" t="s">
        <v>1489</v>
      </c>
      <c r="E224" s="177" t="s">
        <v>1</v>
      </c>
      <c r="F224" s="178" t="s">
        <v>5220</v>
      </c>
      <c r="H224" s="179">
        <v>0.28299999999999997</v>
      </c>
      <c r="I224" s="180"/>
      <c r="L224" s="176"/>
      <c r="M224" s="181"/>
      <c r="T224" s="182"/>
      <c r="AT224" s="177" t="s">
        <v>1489</v>
      </c>
      <c r="AU224" s="177" t="s">
        <v>90</v>
      </c>
      <c r="AV224" s="13" t="s">
        <v>90</v>
      </c>
      <c r="AW224" s="13" t="s">
        <v>36</v>
      </c>
      <c r="AX224" s="13" t="s">
        <v>81</v>
      </c>
      <c r="AY224" s="177" t="s">
        <v>299</v>
      </c>
    </row>
    <row r="225" spans="2:65" s="14" customFormat="1">
      <c r="B225" s="183"/>
      <c r="D225" s="149" t="s">
        <v>1489</v>
      </c>
      <c r="E225" s="184" t="s">
        <v>1</v>
      </c>
      <c r="F225" s="185" t="s">
        <v>1496</v>
      </c>
      <c r="H225" s="186">
        <v>0.47099999999999997</v>
      </c>
      <c r="I225" s="187"/>
      <c r="L225" s="183"/>
      <c r="M225" s="188"/>
      <c r="T225" s="189"/>
      <c r="AT225" s="184" t="s">
        <v>1489</v>
      </c>
      <c r="AU225" s="184" t="s">
        <v>90</v>
      </c>
      <c r="AV225" s="14" t="s">
        <v>318</v>
      </c>
      <c r="AW225" s="14" t="s">
        <v>36</v>
      </c>
      <c r="AX225" s="14" t="s">
        <v>88</v>
      </c>
      <c r="AY225" s="184" t="s">
        <v>299</v>
      </c>
    </row>
    <row r="226" spans="2:65" s="1" customFormat="1" ht="16.5" customHeight="1">
      <c r="B226" s="32"/>
      <c r="C226" s="158" t="s">
        <v>438</v>
      </c>
      <c r="D226" s="158" t="s">
        <v>340</v>
      </c>
      <c r="E226" s="159" t="s">
        <v>2127</v>
      </c>
      <c r="F226" s="160" t="s">
        <v>2128</v>
      </c>
      <c r="G226" s="161" t="s">
        <v>375</v>
      </c>
      <c r="H226" s="162">
        <v>0.47599999999999998</v>
      </c>
      <c r="I226" s="163"/>
      <c r="J226" s="164">
        <f>ROUND(I226*H226,2)</f>
        <v>0</v>
      </c>
      <c r="K226" s="160" t="s">
        <v>1487</v>
      </c>
      <c r="L226" s="165"/>
      <c r="M226" s="166" t="s">
        <v>1</v>
      </c>
      <c r="N226" s="167" t="s">
        <v>46</v>
      </c>
      <c r="P226" s="145">
        <f>O226*H226</f>
        <v>0</v>
      </c>
      <c r="Q226" s="145">
        <v>0.41699999999999998</v>
      </c>
      <c r="R226" s="145">
        <f>Q226*H226</f>
        <v>0.19849199999999997</v>
      </c>
      <c r="S226" s="145">
        <v>0</v>
      </c>
      <c r="T226" s="146">
        <f>S226*H226</f>
        <v>0</v>
      </c>
      <c r="AR226" s="147" t="s">
        <v>337</v>
      </c>
      <c r="AT226" s="147" t="s">
        <v>340</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5142</v>
      </c>
    </row>
    <row r="227" spans="2:65" s="13" customFormat="1">
      <c r="B227" s="176"/>
      <c r="D227" s="149" t="s">
        <v>1489</v>
      </c>
      <c r="F227" s="178" t="s">
        <v>5221</v>
      </c>
      <c r="H227" s="179">
        <v>0.47599999999999998</v>
      </c>
      <c r="I227" s="180"/>
      <c r="L227" s="176"/>
      <c r="M227" s="181"/>
      <c r="T227" s="182"/>
      <c r="AT227" s="177" t="s">
        <v>1489</v>
      </c>
      <c r="AU227" s="177" t="s">
        <v>90</v>
      </c>
      <c r="AV227" s="13" t="s">
        <v>90</v>
      </c>
      <c r="AW227" s="13" t="s">
        <v>4</v>
      </c>
      <c r="AX227" s="13" t="s">
        <v>88</v>
      </c>
      <c r="AY227" s="177" t="s">
        <v>299</v>
      </c>
    </row>
    <row r="228" spans="2:65" s="11" customFormat="1" ht="22.95" customHeight="1">
      <c r="B228" s="124"/>
      <c r="D228" s="125" t="s">
        <v>80</v>
      </c>
      <c r="E228" s="134" t="s">
        <v>337</v>
      </c>
      <c r="F228" s="134" t="s">
        <v>2607</v>
      </c>
      <c r="I228" s="127"/>
      <c r="J228" s="135">
        <f>BK228</f>
        <v>0</v>
      </c>
      <c r="L228" s="124"/>
      <c r="M228" s="129"/>
      <c r="P228" s="130">
        <f>SUM(P229:P269)</f>
        <v>0</v>
      </c>
      <c r="R228" s="130">
        <f>SUM(R229:R269)</f>
        <v>0.92937110000000012</v>
      </c>
      <c r="T228" s="131">
        <f>SUM(T229:T269)</f>
        <v>0</v>
      </c>
      <c r="AR228" s="125" t="s">
        <v>88</v>
      </c>
      <c r="AT228" s="132" t="s">
        <v>80</v>
      </c>
      <c r="AU228" s="132" t="s">
        <v>88</v>
      </c>
      <c r="AY228" s="125" t="s">
        <v>299</v>
      </c>
      <c r="BK228" s="133">
        <f>SUM(BK229:BK269)</f>
        <v>0</v>
      </c>
    </row>
    <row r="229" spans="2:65" s="1" customFormat="1" ht="33" customHeight="1">
      <c r="B229" s="32"/>
      <c r="C229" s="136" t="s">
        <v>444</v>
      </c>
      <c r="D229" s="136" t="s">
        <v>302</v>
      </c>
      <c r="E229" s="137" t="s">
        <v>5222</v>
      </c>
      <c r="F229" s="138" t="s">
        <v>5223</v>
      </c>
      <c r="G229" s="139" t="s">
        <v>598</v>
      </c>
      <c r="H229" s="140">
        <v>1</v>
      </c>
      <c r="I229" s="141"/>
      <c r="J229" s="142">
        <f>ROUND(I229*H229,2)</f>
        <v>0</v>
      </c>
      <c r="K229" s="138" t="s">
        <v>1487</v>
      </c>
      <c r="L229" s="32"/>
      <c r="M229" s="143" t="s">
        <v>1</v>
      </c>
      <c r="N229" s="144" t="s">
        <v>46</v>
      </c>
      <c r="P229" s="145">
        <f>O229*H229</f>
        <v>0</v>
      </c>
      <c r="Q229" s="145">
        <v>1.67E-3</v>
      </c>
      <c r="R229" s="145">
        <f>Q229*H229</f>
        <v>1.67E-3</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5392</v>
      </c>
    </row>
    <row r="230" spans="2:65" s="1" customFormat="1" ht="24.15" customHeight="1">
      <c r="B230" s="32"/>
      <c r="C230" s="158" t="s">
        <v>448</v>
      </c>
      <c r="D230" s="158" t="s">
        <v>340</v>
      </c>
      <c r="E230" s="159" t="s">
        <v>5225</v>
      </c>
      <c r="F230" s="160" t="s">
        <v>5226</v>
      </c>
      <c r="G230" s="161" t="s">
        <v>598</v>
      </c>
      <c r="H230" s="162">
        <v>1.01</v>
      </c>
      <c r="I230" s="163"/>
      <c r="J230" s="164">
        <f>ROUND(I230*H230,2)</f>
        <v>0</v>
      </c>
      <c r="K230" s="160" t="s">
        <v>1487</v>
      </c>
      <c r="L230" s="165"/>
      <c r="M230" s="166" t="s">
        <v>1</v>
      </c>
      <c r="N230" s="167" t="s">
        <v>46</v>
      </c>
      <c r="P230" s="145">
        <f>O230*H230</f>
        <v>0</v>
      </c>
      <c r="Q230" s="145">
        <v>9.5999999999999992E-3</v>
      </c>
      <c r="R230" s="145">
        <f>Q230*H230</f>
        <v>9.6959999999999998E-3</v>
      </c>
      <c r="S230" s="145">
        <v>0</v>
      </c>
      <c r="T230" s="146">
        <f>S230*H230</f>
        <v>0</v>
      </c>
      <c r="AR230" s="147" t="s">
        <v>337</v>
      </c>
      <c r="AT230" s="147" t="s">
        <v>340</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5393</v>
      </c>
    </row>
    <row r="231" spans="2:65" s="13" customFormat="1">
      <c r="B231" s="176"/>
      <c r="D231" s="149" t="s">
        <v>1489</v>
      </c>
      <c r="F231" s="178" t="s">
        <v>5228</v>
      </c>
      <c r="H231" s="179">
        <v>1.01</v>
      </c>
      <c r="I231" s="180"/>
      <c r="L231" s="176"/>
      <c r="M231" s="181"/>
      <c r="T231" s="182"/>
      <c r="AT231" s="177" t="s">
        <v>1489</v>
      </c>
      <c r="AU231" s="177" t="s">
        <v>90</v>
      </c>
      <c r="AV231" s="13" t="s">
        <v>90</v>
      </c>
      <c r="AW231" s="13" t="s">
        <v>4</v>
      </c>
      <c r="AX231" s="13" t="s">
        <v>88</v>
      </c>
      <c r="AY231" s="177" t="s">
        <v>299</v>
      </c>
    </row>
    <row r="232" spans="2:65" s="1" customFormat="1" ht="24.15" customHeight="1">
      <c r="B232" s="32"/>
      <c r="C232" s="136" t="s">
        <v>452</v>
      </c>
      <c r="D232" s="136" t="s">
        <v>302</v>
      </c>
      <c r="E232" s="137" t="s">
        <v>4091</v>
      </c>
      <c r="F232" s="138" t="s">
        <v>4092</v>
      </c>
      <c r="G232" s="139" t="s">
        <v>598</v>
      </c>
      <c r="H232" s="140">
        <v>1</v>
      </c>
      <c r="I232" s="141"/>
      <c r="J232" s="142">
        <f t="shared" ref="J232:J237" si="0">ROUND(I232*H232,2)</f>
        <v>0</v>
      </c>
      <c r="K232" s="138" t="s">
        <v>1487</v>
      </c>
      <c r="L232" s="32"/>
      <c r="M232" s="143" t="s">
        <v>1</v>
      </c>
      <c r="N232" s="144" t="s">
        <v>46</v>
      </c>
      <c r="P232" s="145">
        <f t="shared" ref="P232:P237" si="1">O232*H232</f>
        <v>0</v>
      </c>
      <c r="Q232" s="145">
        <v>1.67E-3</v>
      </c>
      <c r="R232" s="145">
        <f t="shared" ref="R232:R237" si="2">Q232*H232</f>
        <v>1.67E-3</v>
      </c>
      <c r="S232" s="145">
        <v>0</v>
      </c>
      <c r="T232" s="146">
        <f t="shared" ref="T232:T237" si="3">S232*H232</f>
        <v>0</v>
      </c>
      <c r="AR232" s="147" t="s">
        <v>318</v>
      </c>
      <c r="AT232" s="147" t="s">
        <v>302</v>
      </c>
      <c r="AU232" s="147" t="s">
        <v>90</v>
      </c>
      <c r="AY232" s="17" t="s">
        <v>299</v>
      </c>
      <c r="BE232" s="148">
        <f t="shared" ref="BE232:BE237" si="4">IF(N232="základní",J232,0)</f>
        <v>0</v>
      </c>
      <c r="BF232" s="148">
        <f t="shared" ref="BF232:BF237" si="5">IF(N232="snížená",J232,0)</f>
        <v>0</v>
      </c>
      <c r="BG232" s="148">
        <f t="shared" ref="BG232:BG237" si="6">IF(N232="zákl. přenesená",J232,0)</f>
        <v>0</v>
      </c>
      <c r="BH232" s="148">
        <f t="shared" ref="BH232:BH237" si="7">IF(N232="sníž. přenesená",J232,0)</f>
        <v>0</v>
      </c>
      <c r="BI232" s="148">
        <f t="shared" ref="BI232:BI237" si="8">IF(N232="nulová",J232,0)</f>
        <v>0</v>
      </c>
      <c r="BJ232" s="17" t="s">
        <v>88</v>
      </c>
      <c r="BK232" s="148">
        <f t="shared" ref="BK232:BK237" si="9">ROUND(I232*H232,2)</f>
        <v>0</v>
      </c>
      <c r="BL232" s="17" t="s">
        <v>318</v>
      </c>
      <c r="BM232" s="147" t="s">
        <v>5144</v>
      </c>
    </row>
    <row r="233" spans="2:65" s="1" customFormat="1" ht="24.15" customHeight="1">
      <c r="B233" s="32"/>
      <c r="C233" s="158" t="s">
        <v>457</v>
      </c>
      <c r="D233" s="158" t="s">
        <v>340</v>
      </c>
      <c r="E233" s="159" t="s">
        <v>5145</v>
      </c>
      <c r="F233" s="160" t="s">
        <v>5146</v>
      </c>
      <c r="G233" s="161" t="s">
        <v>598</v>
      </c>
      <c r="H233" s="162">
        <v>1</v>
      </c>
      <c r="I233" s="163"/>
      <c r="J233" s="164">
        <f t="shared" si="0"/>
        <v>0</v>
      </c>
      <c r="K233" s="160" t="s">
        <v>1487</v>
      </c>
      <c r="L233" s="165"/>
      <c r="M233" s="166" t="s">
        <v>1</v>
      </c>
      <c r="N233" s="167" t="s">
        <v>46</v>
      </c>
      <c r="P233" s="145">
        <f t="shared" si="1"/>
        <v>0</v>
      </c>
      <c r="Q233" s="145">
        <v>1.6E-2</v>
      </c>
      <c r="R233" s="145">
        <f t="shared" si="2"/>
        <v>1.6E-2</v>
      </c>
      <c r="S233" s="145">
        <v>0</v>
      </c>
      <c r="T233" s="146">
        <f t="shared" si="3"/>
        <v>0</v>
      </c>
      <c r="AR233" s="147" t="s">
        <v>337</v>
      </c>
      <c r="AT233" s="147" t="s">
        <v>340</v>
      </c>
      <c r="AU233" s="147" t="s">
        <v>90</v>
      </c>
      <c r="AY233" s="17" t="s">
        <v>299</v>
      </c>
      <c r="BE233" s="148">
        <f t="shared" si="4"/>
        <v>0</v>
      </c>
      <c r="BF233" s="148">
        <f t="shared" si="5"/>
        <v>0</v>
      </c>
      <c r="BG233" s="148">
        <f t="shared" si="6"/>
        <v>0</v>
      </c>
      <c r="BH233" s="148">
        <f t="shared" si="7"/>
        <v>0</v>
      </c>
      <c r="BI233" s="148">
        <f t="shared" si="8"/>
        <v>0</v>
      </c>
      <c r="BJ233" s="17" t="s">
        <v>88</v>
      </c>
      <c r="BK233" s="148">
        <f t="shared" si="9"/>
        <v>0</v>
      </c>
      <c r="BL233" s="17" t="s">
        <v>318</v>
      </c>
      <c r="BM233" s="147" t="s">
        <v>5147</v>
      </c>
    </row>
    <row r="234" spans="2:65" s="1" customFormat="1" ht="24.15" customHeight="1">
      <c r="B234" s="32"/>
      <c r="C234" s="136" t="s">
        <v>461</v>
      </c>
      <c r="D234" s="136" t="s">
        <v>302</v>
      </c>
      <c r="E234" s="137" t="s">
        <v>4108</v>
      </c>
      <c r="F234" s="138" t="s">
        <v>4109</v>
      </c>
      <c r="G234" s="139" t="s">
        <v>598</v>
      </c>
      <c r="H234" s="140">
        <v>1</v>
      </c>
      <c r="I234" s="141"/>
      <c r="J234" s="142">
        <f t="shared" si="0"/>
        <v>0</v>
      </c>
      <c r="K234" s="138" t="s">
        <v>1487</v>
      </c>
      <c r="L234" s="32"/>
      <c r="M234" s="143" t="s">
        <v>1</v>
      </c>
      <c r="N234" s="144" t="s">
        <v>46</v>
      </c>
      <c r="P234" s="145">
        <f t="shared" si="1"/>
        <v>0</v>
      </c>
      <c r="Q234" s="145">
        <v>1.67E-3</v>
      </c>
      <c r="R234" s="145">
        <f t="shared" si="2"/>
        <v>1.67E-3</v>
      </c>
      <c r="S234" s="145">
        <v>0</v>
      </c>
      <c r="T234" s="146">
        <f t="shared" si="3"/>
        <v>0</v>
      </c>
      <c r="AR234" s="147" t="s">
        <v>318</v>
      </c>
      <c r="AT234" s="147" t="s">
        <v>302</v>
      </c>
      <c r="AU234" s="147" t="s">
        <v>90</v>
      </c>
      <c r="AY234" s="17" t="s">
        <v>299</v>
      </c>
      <c r="BE234" s="148">
        <f t="shared" si="4"/>
        <v>0</v>
      </c>
      <c r="BF234" s="148">
        <f t="shared" si="5"/>
        <v>0</v>
      </c>
      <c r="BG234" s="148">
        <f t="shared" si="6"/>
        <v>0</v>
      </c>
      <c r="BH234" s="148">
        <f t="shared" si="7"/>
        <v>0</v>
      </c>
      <c r="BI234" s="148">
        <f t="shared" si="8"/>
        <v>0</v>
      </c>
      <c r="BJ234" s="17" t="s">
        <v>88</v>
      </c>
      <c r="BK234" s="148">
        <f t="shared" si="9"/>
        <v>0</v>
      </c>
      <c r="BL234" s="17" t="s">
        <v>318</v>
      </c>
      <c r="BM234" s="147" t="s">
        <v>5437</v>
      </c>
    </row>
    <row r="235" spans="2:65" s="1" customFormat="1" ht="24.15" customHeight="1">
      <c r="B235" s="32"/>
      <c r="C235" s="158" t="s">
        <v>465</v>
      </c>
      <c r="D235" s="158" t="s">
        <v>340</v>
      </c>
      <c r="E235" s="159" t="s">
        <v>5282</v>
      </c>
      <c r="F235" s="160" t="s">
        <v>5283</v>
      </c>
      <c r="G235" s="161" t="s">
        <v>598</v>
      </c>
      <c r="H235" s="162">
        <v>1</v>
      </c>
      <c r="I235" s="163"/>
      <c r="J235" s="164">
        <f t="shared" si="0"/>
        <v>0</v>
      </c>
      <c r="K235" s="160" t="s">
        <v>1487</v>
      </c>
      <c r="L235" s="165"/>
      <c r="M235" s="166" t="s">
        <v>1</v>
      </c>
      <c r="N235" s="167" t="s">
        <v>46</v>
      </c>
      <c r="P235" s="145">
        <f t="shared" si="1"/>
        <v>0</v>
      </c>
      <c r="Q235" s="145">
        <v>9.4999999999999998E-3</v>
      </c>
      <c r="R235" s="145">
        <f t="shared" si="2"/>
        <v>9.4999999999999998E-3</v>
      </c>
      <c r="S235" s="145">
        <v>0</v>
      </c>
      <c r="T235" s="146">
        <f t="shared" si="3"/>
        <v>0</v>
      </c>
      <c r="AR235" s="147" t="s">
        <v>337</v>
      </c>
      <c r="AT235" s="147" t="s">
        <v>340</v>
      </c>
      <c r="AU235" s="147" t="s">
        <v>90</v>
      </c>
      <c r="AY235" s="17" t="s">
        <v>299</v>
      </c>
      <c r="BE235" s="148">
        <f t="shared" si="4"/>
        <v>0</v>
      </c>
      <c r="BF235" s="148">
        <f t="shared" si="5"/>
        <v>0</v>
      </c>
      <c r="BG235" s="148">
        <f t="shared" si="6"/>
        <v>0</v>
      </c>
      <c r="BH235" s="148">
        <f t="shared" si="7"/>
        <v>0</v>
      </c>
      <c r="BI235" s="148">
        <f t="shared" si="8"/>
        <v>0</v>
      </c>
      <c r="BJ235" s="17" t="s">
        <v>88</v>
      </c>
      <c r="BK235" s="148">
        <f t="shared" si="9"/>
        <v>0</v>
      </c>
      <c r="BL235" s="17" t="s">
        <v>318</v>
      </c>
      <c r="BM235" s="147" t="s">
        <v>5438</v>
      </c>
    </row>
    <row r="236" spans="2:65" s="1" customFormat="1" ht="33" customHeight="1">
      <c r="B236" s="32"/>
      <c r="C236" s="136" t="s">
        <v>469</v>
      </c>
      <c r="D236" s="136" t="s">
        <v>302</v>
      </c>
      <c r="E236" s="137" t="s">
        <v>3868</v>
      </c>
      <c r="F236" s="138" t="s">
        <v>3869</v>
      </c>
      <c r="G236" s="139" t="s">
        <v>647</v>
      </c>
      <c r="H236" s="140">
        <v>51.02</v>
      </c>
      <c r="I236" s="141"/>
      <c r="J236" s="142">
        <f t="shared" si="0"/>
        <v>0</v>
      </c>
      <c r="K236" s="138" t="s">
        <v>1487</v>
      </c>
      <c r="L236" s="32"/>
      <c r="M236" s="143" t="s">
        <v>1</v>
      </c>
      <c r="N236" s="144" t="s">
        <v>46</v>
      </c>
      <c r="P236" s="145">
        <f t="shared" si="1"/>
        <v>0</v>
      </c>
      <c r="Q236" s="145">
        <v>0</v>
      </c>
      <c r="R236" s="145">
        <f t="shared" si="2"/>
        <v>0</v>
      </c>
      <c r="S236" s="145">
        <v>0</v>
      </c>
      <c r="T236" s="146">
        <f t="shared" si="3"/>
        <v>0</v>
      </c>
      <c r="AR236" s="147" t="s">
        <v>318</v>
      </c>
      <c r="AT236" s="147" t="s">
        <v>302</v>
      </c>
      <c r="AU236" s="147" t="s">
        <v>90</v>
      </c>
      <c r="AY236" s="17" t="s">
        <v>299</v>
      </c>
      <c r="BE236" s="148">
        <f t="shared" si="4"/>
        <v>0</v>
      </c>
      <c r="BF236" s="148">
        <f t="shared" si="5"/>
        <v>0</v>
      </c>
      <c r="BG236" s="148">
        <f t="shared" si="6"/>
        <v>0</v>
      </c>
      <c r="BH236" s="148">
        <f t="shared" si="7"/>
        <v>0</v>
      </c>
      <c r="BI236" s="148">
        <f t="shared" si="8"/>
        <v>0</v>
      </c>
      <c r="BJ236" s="17" t="s">
        <v>88</v>
      </c>
      <c r="BK236" s="148">
        <f t="shared" si="9"/>
        <v>0</v>
      </c>
      <c r="BL236" s="17" t="s">
        <v>318</v>
      </c>
      <c r="BM236" s="147" t="s">
        <v>3748</v>
      </c>
    </row>
    <row r="237" spans="2:65" s="1" customFormat="1" ht="24.15" customHeight="1">
      <c r="B237" s="32"/>
      <c r="C237" s="158" t="s">
        <v>475</v>
      </c>
      <c r="D237" s="158" t="s">
        <v>340</v>
      </c>
      <c r="E237" s="159" t="s">
        <v>3870</v>
      </c>
      <c r="F237" s="160" t="s">
        <v>3871</v>
      </c>
      <c r="G237" s="161" t="s">
        <v>647</v>
      </c>
      <c r="H237" s="162">
        <v>51.784999999999997</v>
      </c>
      <c r="I237" s="163"/>
      <c r="J237" s="164">
        <f t="shared" si="0"/>
        <v>0</v>
      </c>
      <c r="K237" s="160" t="s">
        <v>1487</v>
      </c>
      <c r="L237" s="165"/>
      <c r="M237" s="166" t="s">
        <v>1</v>
      </c>
      <c r="N237" s="167" t="s">
        <v>46</v>
      </c>
      <c r="P237" s="145">
        <f t="shared" si="1"/>
        <v>0</v>
      </c>
      <c r="Q237" s="145">
        <v>2.14E-3</v>
      </c>
      <c r="R237" s="145">
        <f t="shared" si="2"/>
        <v>0.11081989999999999</v>
      </c>
      <c r="S237" s="145">
        <v>0</v>
      </c>
      <c r="T237" s="146">
        <f t="shared" si="3"/>
        <v>0</v>
      </c>
      <c r="AR237" s="147" t="s">
        <v>337</v>
      </c>
      <c r="AT237" s="147" t="s">
        <v>340</v>
      </c>
      <c r="AU237" s="147" t="s">
        <v>90</v>
      </c>
      <c r="AY237" s="17" t="s">
        <v>299</v>
      </c>
      <c r="BE237" s="148">
        <f t="shared" si="4"/>
        <v>0</v>
      </c>
      <c r="BF237" s="148">
        <f t="shared" si="5"/>
        <v>0</v>
      </c>
      <c r="BG237" s="148">
        <f t="shared" si="6"/>
        <v>0</v>
      </c>
      <c r="BH237" s="148">
        <f t="shared" si="7"/>
        <v>0</v>
      </c>
      <c r="BI237" s="148">
        <f t="shared" si="8"/>
        <v>0</v>
      </c>
      <c r="BJ237" s="17" t="s">
        <v>88</v>
      </c>
      <c r="BK237" s="148">
        <f t="shared" si="9"/>
        <v>0</v>
      </c>
      <c r="BL237" s="17" t="s">
        <v>318</v>
      </c>
      <c r="BM237" s="147" t="s">
        <v>3751</v>
      </c>
    </row>
    <row r="238" spans="2:65" s="13" customFormat="1">
      <c r="B238" s="176"/>
      <c r="D238" s="149" t="s">
        <v>1489</v>
      </c>
      <c r="F238" s="178" t="s">
        <v>5439</v>
      </c>
      <c r="H238" s="179">
        <v>51.784999999999997</v>
      </c>
      <c r="I238" s="180"/>
      <c r="L238" s="176"/>
      <c r="M238" s="181"/>
      <c r="T238" s="182"/>
      <c r="AT238" s="177" t="s">
        <v>1489</v>
      </c>
      <c r="AU238" s="177" t="s">
        <v>90</v>
      </c>
      <c r="AV238" s="13" t="s">
        <v>90</v>
      </c>
      <c r="AW238" s="13" t="s">
        <v>4</v>
      </c>
      <c r="AX238" s="13" t="s">
        <v>88</v>
      </c>
      <c r="AY238" s="177" t="s">
        <v>299</v>
      </c>
    </row>
    <row r="239" spans="2:65" s="1" customFormat="1" ht="24.15" customHeight="1">
      <c r="B239" s="32"/>
      <c r="C239" s="136" t="s">
        <v>482</v>
      </c>
      <c r="D239" s="136" t="s">
        <v>302</v>
      </c>
      <c r="E239" s="137" t="s">
        <v>3873</v>
      </c>
      <c r="F239" s="138" t="s">
        <v>3874</v>
      </c>
      <c r="G239" s="139" t="s">
        <v>598</v>
      </c>
      <c r="H239" s="140">
        <v>4</v>
      </c>
      <c r="I239" s="141"/>
      <c r="J239" s="142">
        <f t="shared" ref="J239:J245" si="10">ROUND(I239*H239,2)</f>
        <v>0</v>
      </c>
      <c r="K239" s="138" t="s">
        <v>1487</v>
      </c>
      <c r="L239" s="32"/>
      <c r="M239" s="143" t="s">
        <v>1</v>
      </c>
      <c r="N239" s="144" t="s">
        <v>46</v>
      </c>
      <c r="P239" s="145">
        <f t="shared" ref="P239:P245" si="11">O239*H239</f>
        <v>0</v>
      </c>
      <c r="Q239" s="145">
        <v>0</v>
      </c>
      <c r="R239" s="145">
        <f t="shared" ref="R239:R245" si="12">Q239*H239</f>
        <v>0</v>
      </c>
      <c r="S239" s="145">
        <v>0</v>
      </c>
      <c r="T239" s="146">
        <f t="shared" ref="T239:T245" si="13">S239*H239</f>
        <v>0</v>
      </c>
      <c r="AR239" s="147" t="s">
        <v>318</v>
      </c>
      <c r="AT239" s="147" t="s">
        <v>302</v>
      </c>
      <c r="AU239" s="147" t="s">
        <v>90</v>
      </c>
      <c r="AY239" s="17" t="s">
        <v>299</v>
      </c>
      <c r="BE239" s="148">
        <f t="shared" ref="BE239:BE245" si="14">IF(N239="základní",J239,0)</f>
        <v>0</v>
      </c>
      <c r="BF239" s="148">
        <f t="shared" ref="BF239:BF245" si="15">IF(N239="snížená",J239,0)</f>
        <v>0</v>
      </c>
      <c r="BG239" s="148">
        <f t="shared" ref="BG239:BG245" si="16">IF(N239="zákl. přenesená",J239,0)</f>
        <v>0</v>
      </c>
      <c r="BH239" s="148">
        <f t="shared" ref="BH239:BH245" si="17">IF(N239="sníž. přenesená",J239,0)</f>
        <v>0</v>
      </c>
      <c r="BI239" s="148">
        <f t="shared" ref="BI239:BI245" si="18">IF(N239="nulová",J239,0)</f>
        <v>0</v>
      </c>
      <c r="BJ239" s="17" t="s">
        <v>88</v>
      </c>
      <c r="BK239" s="148">
        <f t="shared" ref="BK239:BK245" si="19">ROUND(I239*H239,2)</f>
        <v>0</v>
      </c>
      <c r="BL239" s="17" t="s">
        <v>318</v>
      </c>
      <c r="BM239" s="147" t="s">
        <v>3755</v>
      </c>
    </row>
    <row r="240" spans="2:65" s="1" customFormat="1" ht="16.5" customHeight="1">
      <c r="B240" s="32"/>
      <c r="C240" s="158" t="s">
        <v>618</v>
      </c>
      <c r="D240" s="158" t="s">
        <v>340</v>
      </c>
      <c r="E240" s="159" t="s">
        <v>3875</v>
      </c>
      <c r="F240" s="160" t="s">
        <v>3876</v>
      </c>
      <c r="G240" s="161" t="s">
        <v>598</v>
      </c>
      <c r="H240" s="162">
        <v>4</v>
      </c>
      <c r="I240" s="163"/>
      <c r="J240" s="164">
        <f t="shared" si="10"/>
        <v>0</v>
      </c>
      <c r="K240" s="160" t="s">
        <v>1487</v>
      </c>
      <c r="L240" s="165"/>
      <c r="M240" s="166" t="s">
        <v>1</v>
      </c>
      <c r="N240" s="167" t="s">
        <v>46</v>
      </c>
      <c r="P240" s="145">
        <f t="shared" si="11"/>
        <v>0</v>
      </c>
      <c r="Q240" s="145">
        <v>3.8999999999999999E-4</v>
      </c>
      <c r="R240" s="145">
        <f t="shared" si="12"/>
        <v>1.56E-3</v>
      </c>
      <c r="S240" s="145">
        <v>0</v>
      </c>
      <c r="T240" s="146">
        <f t="shared" si="13"/>
        <v>0</v>
      </c>
      <c r="AR240" s="147" t="s">
        <v>337</v>
      </c>
      <c r="AT240" s="147" t="s">
        <v>340</v>
      </c>
      <c r="AU240" s="147" t="s">
        <v>90</v>
      </c>
      <c r="AY240" s="17" t="s">
        <v>299</v>
      </c>
      <c r="BE240" s="148">
        <f t="shared" si="14"/>
        <v>0</v>
      </c>
      <c r="BF240" s="148">
        <f t="shared" si="15"/>
        <v>0</v>
      </c>
      <c r="BG240" s="148">
        <f t="shared" si="16"/>
        <v>0</v>
      </c>
      <c r="BH240" s="148">
        <f t="shared" si="17"/>
        <v>0</v>
      </c>
      <c r="BI240" s="148">
        <f t="shared" si="18"/>
        <v>0</v>
      </c>
      <c r="BJ240" s="17" t="s">
        <v>88</v>
      </c>
      <c r="BK240" s="148">
        <f t="shared" si="19"/>
        <v>0</v>
      </c>
      <c r="BL240" s="17" t="s">
        <v>318</v>
      </c>
      <c r="BM240" s="147" t="s">
        <v>3758</v>
      </c>
    </row>
    <row r="241" spans="2:65" s="1" customFormat="1" ht="16.5" customHeight="1">
      <c r="B241" s="32"/>
      <c r="C241" s="158" t="s">
        <v>622</v>
      </c>
      <c r="D241" s="158" t="s">
        <v>340</v>
      </c>
      <c r="E241" s="159" t="s">
        <v>3877</v>
      </c>
      <c r="F241" s="160" t="s">
        <v>3878</v>
      </c>
      <c r="G241" s="161" t="s">
        <v>598</v>
      </c>
      <c r="H241" s="162">
        <v>2</v>
      </c>
      <c r="I241" s="163"/>
      <c r="J241" s="164">
        <f t="shared" si="10"/>
        <v>0</v>
      </c>
      <c r="K241" s="160" t="s">
        <v>1487</v>
      </c>
      <c r="L241" s="165"/>
      <c r="M241" s="166" t="s">
        <v>1</v>
      </c>
      <c r="N241" s="167" t="s">
        <v>46</v>
      </c>
      <c r="P241" s="145">
        <f t="shared" si="11"/>
        <v>0</v>
      </c>
      <c r="Q241" s="145">
        <v>4.8000000000000001E-4</v>
      </c>
      <c r="R241" s="145">
        <f t="shared" si="12"/>
        <v>9.6000000000000002E-4</v>
      </c>
      <c r="S241" s="145">
        <v>0</v>
      </c>
      <c r="T241" s="146">
        <f t="shared" si="13"/>
        <v>0</v>
      </c>
      <c r="AR241" s="147" t="s">
        <v>337</v>
      </c>
      <c r="AT241" s="147" t="s">
        <v>340</v>
      </c>
      <c r="AU241" s="147" t="s">
        <v>90</v>
      </c>
      <c r="AY241" s="17" t="s">
        <v>299</v>
      </c>
      <c r="BE241" s="148">
        <f t="shared" si="14"/>
        <v>0</v>
      </c>
      <c r="BF241" s="148">
        <f t="shared" si="15"/>
        <v>0</v>
      </c>
      <c r="BG241" s="148">
        <f t="shared" si="16"/>
        <v>0</v>
      </c>
      <c r="BH241" s="148">
        <f t="shared" si="17"/>
        <v>0</v>
      </c>
      <c r="BI241" s="148">
        <f t="shared" si="18"/>
        <v>0</v>
      </c>
      <c r="BJ241" s="17" t="s">
        <v>88</v>
      </c>
      <c r="BK241" s="148">
        <f t="shared" si="19"/>
        <v>0</v>
      </c>
      <c r="BL241" s="17" t="s">
        <v>318</v>
      </c>
      <c r="BM241" s="147" t="s">
        <v>3761</v>
      </c>
    </row>
    <row r="242" spans="2:65" s="1" customFormat="1" ht="21.75" customHeight="1">
      <c r="B242" s="32"/>
      <c r="C242" s="158" t="s">
        <v>626</v>
      </c>
      <c r="D242" s="158" t="s">
        <v>340</v>
      </c>
      <c r="E242" s="159" t="s">
        <v>3879</v>
      </c>
      <c r="F242" s="160" t="s">
        <v>3880</v>
      </c>
      <c r="G242" s="161" t="s">
        <v>598</v>
      </c>
      <c r="H242" s="162">
        <v>2</v>
      </c>
      <c r="I242" s="163"/>
      <c r="J242" s="164">
        <f t="shared" si="10"/>
        <v>0</v>
      </c>
      <c r="K242" s="160" t="s">
        <v>1487</v>
      </c>
      <c r="L242" s="165"/>
      <c r="M242" s="166" t="s">
        <v>1</v>
      </c>
      <c r="N242" s="167" t="s">
        <v>46</v>
      </c>
      <c r="P242" s="145">
        <f t="shared" si="11"/>
        <v>0</v>
      </c>
      <c r="Q242" s="145">
        <v>3.5999999999999999E-3</v>
      </c>
      <c r="R242" s="145">
        <f t="shared" si="12"/>
        <v>7.1999999999999998E-3</v>
      </c>
      <c r="S242" s="145">
        <v>0</v>
      </c>
      <c r="T242" s="146">
        <f t="shared" si="13"/>
        <v>0</v>
      </c>
      <c r="AR242" s="147" t="s">
        <v>337</v>
      </c>
      <c r="AT242" s="147" t="s">
        <v>340</v>
      </c>
      <c r="AU242" s="147" t="s">
        <v>90</v>
      </c>
      <c r="AY242" s="17" t="s">
        <v>299</v>
      </c>
      <c r="BE242" s="148">
        <f t="shared" si="14"/>
        <v>0</v>
      </c>
      <c r="BF242" s="148">
        <f t="shared" si="15"/>
        <v>0</v>
      </c>
      <c r="BG242" s="148">
        <f t="shared" si="16"/>
        <v>0</v>
      </c>
      <c r="BH242" s="148">
        <f t="shared" si="17"/>
        <v>0</v>
      </c>
      <c r="BI242" s="148">
        <f t="shared" si="18"/>
        <v>0</v>
      </c>
      <c r="BJ242" s="17" t="s">
        <v>88</v>
      </c>
      <c r="BK242" s="148">
        <f t="shared" si="19"/>
        <v>0</v>
      </c>
      <c r="BL242" s="17" t="s">
        <v>318</v>
      </c>
      <c r="BM242" s="147" t="s">
        <v>3764</v>
      </c>
    </row>
    <row r="243" spans="2:65" s="1" customFormat="1" ht="24.15" customHeight="1">
      <c r="B243" s="32"/>
      <c r="C243" s="158" t="s">
        <v>630</v>
      </c>
      <c r="D243" s="158" t="s">
        <v>340</v>
      </c>
      <c r="E243" s="159" t="s">
        <v>5440</v>
      </c>
      <c r="F243" s="160" t="s">
        <v>5441</v>
      </c>
      <c r="G243" s="161" t="s">
        <v>598</v>
      </c>
      <c r="H243" s="162">
        <v>1</v>
      </c>
      <c r="I243" s="163"/>
      <c r="J243" s="164">
        <f t="shared" si="10"/>
        <v>0</v>
      </c>
      <c r="K243" s="160" t="s">
        <v>1</v>
      </c>
      <c r="L243" s="165"/>
      <c r="M243" s="166" t="s">
        <v>1</v>
      </c>
      <c r="N243" s="167" t="s">
        <v>46</v>
      </c>
      <c r="P243" s="145">
        <f t="shared" si="11"/>
        <v>0</v>
      </c>
      <c r="Q243" s="145">
        <v>1.1999999999999999E-3</v>
      </c>
      <c r="R243" s="145">
        <f t="shared" si="12"/>
        <v>1.1999999999999999E-3</v>
      </c>
      <c r="S243" s="145">
        <v>0</v>
      </c>
      <c r="T243" s="146">
        <f t="shared" si="13"/>
        <v>0</v>
      </c>
      <c r="AR243" s="147" t="s">
        <v>337</v>
      </c>
      <c r="AT243" s="147" t="s">
        <v>340</v>
      </c>
      <c r="AU243" s="147" t="s">
        <v>90</v>
      </c>
      <c r="AY243" s="17" t="s">
        <v>299</v>
      </c>
      <c r="BE243" s="148">
        <f t="shared" si="14"/>
        <v>0</v>
      </c>
      <c r="BF243" s="148">
        <f t="shared" si="15"/>
        <v>0</v>
      </c>
      <c r="BG243" s="148">
        <f t="shared" si="16"/>
        <v>0</v>
      </c>
      <c r="BH243" s="148">
        <f t="shared" si="17"/>
        <v>0</v>
      </c>
      <c r="BI243" s="148">
        <f t="shared" si="18"/>
        <v>0</v>
      </c>
      <c r="BJ243" s="17" t="s">
        <v>88</v>
      </c>
      <c r="BK243" s="148">
        <f t="shared" si="19"/>
        <v>0</v>
      </c>
      <c r="BL243" s="17" t="s">
        <v>318</v>
      </c>
      <c r="BM243" s="147" t="s">
        <v>5442</v>
      </c>
    </row>
    <row r="244" spans="2:65" s="1" customFormat="1" ht="21.75" customHeight="1">
      <c r="B244" s="32"/>
      <c r="C244" s="136" t="s">
        <v>634</v>
      </c>
      <c r="D244" s="136" t="s">
        <v>302</v>
      </c>
      <c r="E244" s="137" t="s">
        <v>4125</v>
      </c>
      <c r="F244" s="138" t="s">
        <v>4126</v>
      </c>
      <c r="G244" s="139" t="s">
        <v>598</v>
      </c>
      <c r="H244" s="140">
        <v>1</v>
      </c>
      <c r="I244" s="141"/>
      <c r="J244" s="142">
        <f t="shared" si="10"/>
        <v>0</v>
      </c>
      <c r="K244" s="138" t="s">
        <v>1487</v>
      </c>
      <c r="L244" s="32"/>
      <c r="M244" s="143" t="s">
        <v>1</v>
      </c>
      <c r="N244" s="144" t="s">
        <v>46</v>
      </c>
      <c r="P244" s="145">
        <f t="shared" si="11"/>
        <v>0</v>
      </c>
      <c r="Q244" s="145">
        <v>1.6199999999999999E-3</v>
      </c>
      <c r="R244" s="145">
        <f t="shared" si="12"/>
        <v>1.6199999999999999E-3</v>
      </c>
      <c r="S244" s="145">
        <v>0</v>
      </c>
      <c r="T244" s="146">
        <f t="shared" si="13"/>
        <v>0</v>
      </c>
      <c r="AR244" s="147" t="s">
        <v>318</v>
      </c>
      <c r="AT244" s="147" t="s">
        <v>302</v>
      </c>
      <c r="AU244" s="147" t="s">
        <v>90</v>
      </c>
      <c r="AY244" s="17" t="s">
        <v>299</v>
      </c>
      <c r="BE244" s="148">
        <f t="shared" si="14"/>
        <v>0</v>
      </c>
      <c r="BF244" s="148">
        <f t="shared" si="15"/>
        <v>0</v>
      </c>
      <c r="BG244" s="148">
        <f t="shared" si="16"/>
        <v>0</v>
      </c>
      <c r="BH244" s="148">
        <f t="shared" si="17"/>
        <v>0</v>
      </c>
      <c r="BI244" s="148">
        <f t="shared" si="18"/>
        <v>0</v>
      </c>
      <c r="BJ244" s="17" t="s">
        <v>88</v>
      </c>
      <c r="BK244" s="148">
        <f t="shared" si="19"/>
        <v>0</v>
      </c>
      <c r="BL244" s="17" t="s">
        <v>318</v>
      </c>
      <c r="BM244" s="147" t="s">
        <v>5157</v>
      </c>
    </row>
    <row r="245" spans="2:65" s="1" customFormat="1" ht="16.5" customHeight="1">
      <c r="B245" s="32"/>
      <c r="C245" s="158" t="s">
        <v>638</v>
      </c>
      <c r="D245" s="158" t="s">
        <v>340</v>
      </c>
      <c r="E245" s="159" t="s">
        <v>5158</v>
      </c>
      <c r="F245" s="160" t="s">
        <v>4129</v>
      </c>
      <c r="G245" s="161" t="s">
        <v>598</v>
      </c>
      <c r="H245" s="162">
        <v>1</v>
      </c>
      <c r="I245" s="163"/>
      <c r="J245" s="164">
        <f t="shared" si="10"/>
        <v>0</v>
      </c>
      <c r="K245" s="160" t="s">
        <v>1</v>
      </c>
      <c r="L245" s="165"/>
      <c r="M245" s="166" t="s">
        <v>1</v>
      </c>
      <c r="N245" s="167" t="s">
        <v>46</v>
      </c>
      <c r="P245" s="145">
        <f t="shared" si="11"/>
        <v>0</v>
      </c>
      <c r="Q245" s="145">
        <v>1.847E-2</v>
      </c>
      <c r="R245" s="145">
        <f t="shared" si="12"/>
        <v>1.847E-2</v>
      </c>
      <c r="S245" s="145">
        <v>0</v>
      </c>
      <c r="T245" s="146">
        <f t="shared" si="13"/>
        <v>0</v>
      </c>
      <c r="AR245" s="147" t="s">
        <v>337</v>
      </c>
      <c r="AT245" s="147" t="s">
        <v>340</v>
      </c>
      <c r="AU245" s="147" t="s">
        <v>90</v>
      </c>
      <c r="AY245" s="17" t="s">
        <v>299</v>
      </c>
      <c r="BE245" s="148">
        <f t="shared" si="14"/>
        <v>0</v>
      </c>
      <c r="BF245" s="148">
        <f t="shared" si="15"/>
        <v>0</v>
      </c>
      <c r="BG245" s="148">
        <f t="shared" si="16"/>
        <v>0</v>
      </c>
      <c r="BH245" s="148">
        <f t="shared" si="17"/>
        <v>0</v>
      </c>
      <c r="BI245" s="148">
        <f t="shared" si="18"/>
        <v>0</v>
      </c>
      <c r="BJ245" s="17" t="s">
        <v>88</v>
      </c>
      <c r="BK245" s="148">
        <f t="shared" si="19"/>
        <v>0</v>
      </c>
      <c r="BL245" s="17" t="s">
        <v>318</v>
      </c>
      <c r="BM245" s="147" t="s">
        <v>5159</v>
      </c>
    </row>
    <row r="246" spans="2:65" s="1" customFormat="1" ht="28.8">
      <c r="B246" s="32"/>
      <c r="D246" s="149" t="s">
        <v>308</v>
      </c>
      <c r="F246" s="150" t="s">
        <v>3784</v>
      </c>
      <c r="I246" s="151"/>
      <c r="L246" s="32"/>
      <c r="M246" s="152"/>
      <c r="T246" s="56"/>
      <c r="AT246" s="17" t="s">
        <v>308</v>
      </c>
      <c r="AU246" s="17" t="s">
        <v>90</v>
      </c>
    </row>
    <row r="247" spans="2:65" s="1" customFormat="1" ht="24.15" customHeight="1">
      <c r="B247" s="32"/>
      <c r="C247" s="158" t="s">
        <v>644</v>
      </c>
      <c r="D247" s="158" t="s">
        <v>340</v>
      </c>
      <c r="E247" s="159" t="s">
        <v>3785</v>
      </c>
      <c r="F247" s="160" t="s">
        <v>3786</v>
      </c>
      <c r="G247" s="161" t="s">
        <v>598</v>
      </c>
      <c r="H247" s="162">
        <v>1</v>
      </c>
      <c r="I247" s="163"/>
      <c r="J247" s="164">
        <f>ROUND(I247*H247,2)</f>
        <v>0</v>
      </c>
      <c r="K247" s="160" t="s">
        <v>1</v>
      </c>
      <c r="L247" s="165"/>
      <c r="M247" s="166" t="s">
        <v>1</v>
      </c>
      <c r="N247" s="167" t="s">
        <v>46</v>
      </c>
      <c r="P247" s="145">
        <f>O247*H247</f>
        <v>0</v>
      </c>
      <c r="Q247" s="145">
        <v>7.3000000000000001E-3</v>
      </c>
      <c r="R247" s="145">
        <f>Q247*H247</f>
        <v>7.3000000000000001E-3</v>
      </c>
      <c r="S247" s="145">
        <v>0</v>
      </c>
      <c r="T247" s="146">
        <f>S247*H247</f>
        <v>0</v>
      </c>
      <c r="AR247" s="147" t="s">
        <v>337</v>
      </c>
      <c r="AT247" s="147" t="s">
        <v>340</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5160</v>
      </c>
    </row>
    <row r="248" spans="2:65" s="1" customFormat="1" ht="28.8">
      <c r="B248" s="32"/>
      <c r="D248" s="149" t="s">
        <v>308</v>
      </c>
      <c r="F248" s="150" t="s">
        <v>3784</v>
      </c>
      <c r="I248" s="151"/>
      <c r="L248" s="32"/>
      <c r="M248" s="152"/>
      <c r="T248" s="56"/>
      <c r="AT248" s="17" t="s">
        <v>308</v>
      </c>
      <c r="AU248" s="17" t="s">
        <v>90</v>
      </c>
    </row>
    <row r="249" spans="2:65" s="1" customFormat="1" ht="21.75" customHeight="1">
      <c r="B249" s="32"/>
      <c r="C249" s="136" t="s">
        <v>649</v>
      </c>
      <c r="D249" s="136" t="s">
        <v>302</v>
      </c>
      <c r="E249" s="137" t="s">
        <v>3778</v>
      </c>
      <c r="F249" s="138" t="s">
        <v>3779</v>
      </c>
      <c r="G249" s="139" t="s">
        <v>598</v>
      </c>
      <c r="H249" s="140">
        <v>1</v>
      </c>
      <c r="I249" s="141"/>
      <c r="J249" s="142">
        <f>ROUND(I249*H249,2)</f>
        <v>0</v>
      </c>
      <c r="K249" s="138" t="s">
        <v>1487</v>
      </c>
      <c r="L249" s="32"/>
      <c r="M249" s="143" t="s">
        <v>1</v>
      </c>
      <c r="N249" s="144" t="s">
        <v>46</v>
      </c>
      <c r="P249" s="145">
        <f>O249*H249</f>
        <v>0</v>
      </c>
      <c r="Q249" s="145">
        <v>1.65E-3</v>
      </c>
      <c r="R249" s="145">
        <f>Q249*H249</f>
        <v>1.65E-3</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5443</v>
      </c>
    </row>
    <row r="250" spans="2:65" s="1" customFormat="1" ht="16.5" customHeight="1">
      <c r="B250" s="32"/>
      <c r="C250" s="158" t="s">
        <v>653</v>
      </c>
      <c r="D250" s="158" t="s">
        <v>340</v>
      </c>
      <c r="E250" s="159" t="s">
        <v>3781</v>
      </c>
      <c r="F250" s="160" t="s">
        <v>3782</v>
      </c>
      <c r="G250" s="161" t="s">
        <v>598</v>
      </c>
      <c r="H250" s="162">
        <v>1</v>
      </c>
      <c r="I250" s="163"/>
      <c r="J250" s="164">
        <f>ROUND(I250*H250,2)</f>
        <v>0</v>
      </c>
      <c r="K250" s="160" t="s">
        <v>1</v>
      </c>
      <c r="L250" s="165"/>
      <c r="M250" s="166" t="s">
        <v>1</v>
      </c>
      <c r="N250" s="167" t="s">
        <v>46</v>
      </c>
      <c r="P250" s="145">
        <f>O250*H250</f>
        <v>0</v>
      </c>
      <c r="Q250" s="145">
        <v>2.4500000000000001E-2</v>
      </c>
      <c r="R250" s="145">
        <f>Q250*H250</f>
        <v>2.4500000000000001E-2</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5444</v>
      </c>
    </row>
    <row r="251" spans="2:65" s="1" customFormat="1" ht="28.8">
      <c r="B251" s="32"/>
      <c r="D251" s="149" t="s">
        <v>308</v>
      </c>
      <c r="F251" s="150" t="s">
        <v>3784</v>
      </c>
      <c r="I251" s="151"/>
      <c r="L251" s="32"/>
      <c r="M251" s="152"/>
      <c r="T251" s="56"/>
      <c r="AT251" s="17" t="s">
        <v>308</v>
      </c>
      <c r="AU251" s="17" t="s">
        <v>90</v>
      </c>
    </row>
    <row r="252" spans="2:65" s="1" customFormat="1" ht="24.15" customHeight="1">
      <c r="B252" s="32"/>
      <c r="C252" s="158" t="s">
        <v>657</v>
      </c>
      <c r="D252" s="158" t="s">
        <v>340</v>
      </c>
      <c r="E252" s="159" t="s">
        <v>3785</v>
      </c>
      <c r="F252" s="160" t="s">
        <v>3786</v>
      </c>
      <c r="G252" s="161" t="s">
        <v>598</v>
      </c>
      <c r="H252" s="162">
        <v>1</v>
      </c>
      <c r="I252" s="163"/>
      <c r="J252" s="164">
        <f>ROUND(I252*H252,2)</f>
        <v>0</v>
      </c>
      <c r="K252" s="160" t="s">
        <v>1</v>
      </c>
      <c r="L252" s="165"/>
      <c r="M252" s="166" t="s">
        <v>1</v>
      </c>
      <c r="N252" s="167" t="s">
        <v>46</v>
      </c>
      <c r="P252" s="145">
        <f>O252*H252</f>
        <v>0</v>
      </c>
      <c r="Q252" s="145">
        <v>7.3000000000000001E-3</v>
      </c>
      <c r="R252" s="145">
        <f>Q252*H252</f>
        <v>7.3000000000000001E-3</v>
      </c>
      <c r="S252" s="145">
        <v>0</v>
      </c>
      <c r="T252" s="146">
        <f>S252*H252</f>
        <v>0</v>
      </c>
      <c r="AR252" s="147" t="s">
        <v>337</v>
      </c>
      <c r="AT252" s="147" t="s">
        <v>340</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5445</v>
      </c>
    </row>
    <row r="253" spans="2:65" s="1" customFormat="1" ht="28.8">
      <c r="B253" s="32"/>
      <c r="D253" s="149" t="s">
        <v>308</v>
      </c>
      <c r="F253" s="150" t="s">
        <v>3784</v>
      </c>
      <c r="I253" s="151"/>
      <c r="L253" s="32"/>
      <c r="M253" s="152"/>
      <c r="T253" s="56"/>
      <c r="AT253" s="17" t="s">
        <v>308</v>
      </c>
      <c r="AU253" s="17" t="s">
        <v>90</v>
      </c>
    </row>
    <row r="254" spans="2:65" s="1" customFormat="1" ht="16.5" customHeight="1">
      <c r="B254" s="32"/>
      <c r="C254" s="136" t="s">
        <v>661</v>
      </c>
      <c r="D254" s="136" t="s">
        <v>302</v>
      </c>
      <c r="E254" s="137" t="s">
        <v>4142</v>
      </c>
      <c r="F254" s="138" t="s">
        <v>4143</v>
      </c>
      <c r="G254" s="139" t="s">
        <v>598</v>
      </c>
      <c r="H254" s="140">
        <v>1</v>
      </c>
      <c r="I254" s="141"/>
      <c r="J254" s="142">
        <f>ROUND(I254*H254,2)</f>
        <v>0</v>
      </c>
      <c r="K254" s="138" t="s">
        <v>1487</v>
      </c>
      <c r="L254" s="32"/>
      <c r="M254" s="143" t="s">
        <v>1</v>
      </c>
      <c r="N254" s="144" t="s">
        <v>46</v>
      </c>
      <c r="P254" s="145">
        <f>O254*H254</f>
        <v>0</v>
      </c>
      <c r="Q254" s="145">
        <v>1.3600000000000001E-3</v>
      </c>
      <c r="R254" s="145">
        <f>Q254*H254</f>
        <v>1.3600000000000001E-3</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5161</v>
      </c>
    </row>
    <row r="255" spans="2:65" s="1" customFormat="1" ht="24.15" customHeight="1">
      <c r="B255" s="32"/>
      <c r="C255" s="158" t="s">
        <v>665</v>
      </c>
      <c r="D255" s="158" t="s">
        <v>340</v>
      </c>
      <c r="E255" s="159" t="s">
        <v>5162</v>
      </c>
      <c r="F255" s="160" t="s">
        <v>5163</v>
      </c>
      <c r="G255" s="161" t="s">
        <v>598</v>
      </c>
      <c r="H255" s="162">
        <v>1</v>
      </c>
      <c r="I255" s="163"/>
      <c r="J255" s="164">
        <f>ROUND(I255*H255,2)</f>
        <v>0</v>
      </c>
      <c r="K255" s="160" t="s">
        <v>1</v>
      </c>
      <c r="L255" s="165"/>
      <c r="M255" s="166" t="s">
        <v>1</v>
      </c>
      <c r="N255" s="167" t="s">
        <v>46</v>
      </c>
      <c r="P255" s="145">
        <f>O255*H255</f>
        <v>0</v>
      </c>
      <c r="Q255" s="145">
        <v>4.2999999999999997E-2</v>
      </c>
      <c r="R255" s="145">
        <f>Q255*H255</f>
        <v>4.2999999999999997E-2</v>
      </c>
      <c r="S255" s="145">
        <v>0</v>
      </c>
      <c r="T255" s="146">
        <f>S255*H255</f>
        <v>0</v>
      </c>
      <c r="AR255" s="147" t="s">
        <v>337</v>
      </c>
      <c r="AT255" s="147" t="s">
        <v>340</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5164</v>
      </c>
    </row>
    <row r="256" spans="2:65" s="1" customFormat="1" ht="28.8">
      <c r="B256" s="32"/>
      <c r="D256" s="149" t="s">
        <v>308</v>
      </c>
      <c r="F256" s="150" t="s">
        <v>3784</v>
      </c>
      <c r="I256" s="151"/>
      <c r="L256" s="32"/>
      <c r="M256" s="152"/>
      <c r="T256" s="56"/>
      <c r="AT256" s="17" t="s">
        <v>308</v>
      </c>
      <c r="AU256" s="17" t="s">
        <v>90</v>
      </c>
    </row>
    <row r="257" spans="2:65" s="1" customFormat="1" ht="16.5" customHeight="1">
      <c r="B257" s="32"/>
      <c r="C257" s="136" t="s">
        <v>669</v>
      </c>
      <c r="D257" s="136" t="s">
        <v>302</v>
      </c>
      <c r="E257" s="137" t="s">
        <v>3881</v>
      </c>
      <c r="F257" s="138" t="s">
        <v>3882</v>
      </c>
      <c r="G257" s="139" t="s">
        <v>647</v>
      </c>
      <c r="H257" s="140">
        <v>51.02</v>
      </c>
      <c r="I257" s="141"/>
      <c r="J257" s="142">
        <f>ROUND(I257*H257,2)</f>
        <v>0</v>
      </c>
      <c r="K257" s="138" t="s">
        <v>1487</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3790</v>
      </c>
    </row>
    <row r="258" spans="2:65" s="1" customFormat="1" ht="24.15" customHeight="1">
      <c r="B258" s="32"/>
      <c r="C258" s="136" t="s">
        <v>673</v>
      </c>
      <c r="D258" s="136" t="s">
        <v>302</v>
      </c>
      <c r="E258" s="137" t="s">
        <v>1746</v>
      </c>
      <c r="F258" s="138" t="s">
        <v>1747</v>
      </c>
      <c r="G258" s="139" t="s">
        <v>598</v>
      </c>
      <c r="H258" s="140">
        <v>1</v>
      </c>
      <c r="I258" s="141"/>
      <c r="J258" s="142">
        <f>ROUND(I258*H258,2)</f>
        <v>0</v>
      </c>
      <c r="K258" s="138" t="s">
        <v>1487</v>
      </c>
      <c r="L258" s="32"/>
      <c r="M258" s="143" t="s">
        <v>1</v>
      </c>
      <c r="N258" s="144" t="s">
        <v>46</v>
      </c>
      <c r="P258" s="145">
        <f>O258*H258</f>
        <v>0</v>
      </c>
      <c r="Q258" s="145">
        <v>0.45937</v>
      </c>
      <c r="R258" s="145">
        <f>Q258*H258</f>
        <v>0.45937</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3791</v>
      </c>
    </row>
    <row r="259" spans="2:65" s="1" customFormat="1" ht="24.15" customHeight="1">
      <c r="B259" s="32"/>
      <c r="C259" s="136" t="s">
        <v>677</v>
      </c>
      <c r="D259" s="136" t="s">
        <v>302</v>
      </c>
      <c r="E259" s="137" t="s">
        <v>3792</v>
      </c>
      <c r="F259" s="138" t="s">
        <v>3793</v>
      </c>
      <c r="G259" s="139" t="s">
        <v>647</v>
      </c>
      <c r="H259" s="140">
        <v>51.02</v>
      </c>
      <c r="I259" s="141"/>
      <c r="J259" s="142">
        <f>ROUND(I259*H259,2)</f>
        <v>0</v>
      </c>
      <c r="K259" s="138" t="s">
        <v>1487</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3794</v>
      </c>
    </row>
    <row r="260" spans="2:65" s="1" customFormat="1" ht="16.5" customHeight="1">
      <c r="B260" s="32"/>
      <c r="C260" s="136" t="s">
        <v>681</v>
      </c>
      <c r="D260" s="136" t="s">
        <v>302</v>
      </c>
      <c r="E260" s="137" t="s">
        <v>3795</v>
      </c>
      <c r="F260" s="138" t="s">
        <v>3796</v>
      </c>
      <c r="G260" s="139" t="s">
        <v>598</v>
      </c>
      <c r="H260" s="140">
        <v>2</v>
      </c>
      <c r="I260" s="141"/>
      <c r="J260" s="142">
        <f>ROUND(I260*H260,2)</f>
        <v>0</v>
      </c>
      <c r="K260" s="138" t="s">
        <v>1487</v>
      </c>
      <c r="L260" s="32"/>
      <c r="M260" s="143" t="s">
        <v>1</v>
      </c>
      <c r="N260" s="144" t="s">
        <v>46</v>
      </c>
      <c r="P260" s="145">
        <f>O260*H260</f>
        <v>0</v>
      </c>
      <c r="Q260" s="145">
        <v>0.04</v>
      </c>
      <c r="R260" s="145">
        <f>Q260*H260</f>
        <v>0.08</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3797</v>
      </c>
    </row>
    <row r="261" spans="2:65" s="1" customFormat="1" ht="24.15" customHeight="1">
      <c r="B261" s="32"/>
      <c r="C261" s="158" t="s">
        <v>685</v>
      </c>
      <c r="D261" s="158" t="s">
        <v>340</v>
      </c>
      <c r="E261" s="159" t="s">
        <v>3798</v>
      </c>
      <c r="F261" s="160" t="s">
        <v>3799</v>
      </c>
      <c r="G261" s="161" t="s">
        <v>598</v>
      </c>
      <c r="H261" s="162">
        <v>2</v>
      </c>
      <c r="I261" s="163"/>
      <c r="J261" s="164">
        <f>ROUND(I261*H261,2)</f>
        <v>0</v>
      </c>
      <c r="K261" s="160" t="s">
        <v>1487</v>
      </c>
      <c r="L261" s="165"/>
      <c r="M261" s="166" t="s">
        <v>1</v>
      </c>
      <c r="N261" s="167" t="s">
        <v>46</v>
      </c>
      <c r="P261" s="145">
        <f>O261*H261</f>
        <v>0</v>
      </c>
      <c r="Q261" s="145">
        <v>1.3299999999999999E-2</v>
      </c>
      <c r="R261" s="145">
        <f>Q261*H261</f>
        <v>2.6599999999999999E-2</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3800</v>
      </c>
    </row>
    <row r="262" spans="2:65" s="1" customFormat="1" ht="19.2">
      <c r="B262" s="32"/>
      <c r="D262" s="149" t="s">
        <v>308</v>
      </c>
      <c r="F262" s="150" t="s">
        <v>3801</v>
      </c>
      <c r="I262" s="151"/>
      <c r="L262" s="32"/>
      <c r="M262" s="152"/>
      <c r="T262" s="56"/>
      <c r="AT262" s="17" t="s">
        <v>308</v>
      </c>
      <c r="AU262" s="17" t="s">
        <v>90</v>
      </c>
    </row>
    <row r="263" spans="2:65" s="1" customFormat="1" ht="24.15" customHeight="1">
      <c r="B263" s="32"/>
      <c r="C263" s="158" t="s">
        <v>689</v>
      </c>
      <c r="D263" s="158" t="s">
        <v>340</v>
      </c>
      <c r="E263" s="159" t="s">
        <v>3802</v>
      </c>
      <c r="F263" s="160" t="s">
        <v>3803</v>
      </c>
      <c r="G263" s="161" t="s">
        <v>598</v>
      </c>
      <c r="H263" s="162">
        <v>2</v>
      </c>
      <c r="I263" s="163"/>
      <c r="J263" s="164">
        <f t="shared" ref="J263:J269" si="20">ROUND(I263*H263,2)</f>
        <v>0</v>
      </c>
      <c r="K263" s="160" t="s">
        <v>1487</v>
      </c>
      <c r="L263" s="165"/>
      <c r="M263" s="166" t="s">
        <v>1</v>
      </c>
      <c r="N263" s="167" t="s">
        <v>46</v>
      </c>
      <c r="P263" s="145">
        <f t="shared" ref="P263:P269" si="21">O263*H263</f>
        <v>0</v>
      </c>
      <c r="Q263" s="145">
        <v>2.9999999999999997E-4</v>
      </c>
      <c r="R263" s="145">
        <f t="shared" ref="R263:R269" si="22">Q263*H263</f>
        <v>5.9999999999999995E-4</v>
      </c>
      <c r="S263" s="145">
        <v>0</v>
      </c>
      <c r="T263" s="146">
        <f t="shared" ref="T263:T269" si="23">S263*H263</f>
        <v>0</v>
      </c>
      <c r="AR263" s="147" t="s">
        <v>337</v>
      </c>
      <c r="AT263" s="147" t="s">
        <v>340</v>
      </c>
      <c r="AU263" s="147" t="s">
        <v>90</v>
      </c>
      <c r="AY263" s="17" t="s">
        <v>299</v>
      </c>
      <c r="BE263" s="148">
        <f t="shared" ref="BE263:BE269" si="24">IF(N263="základní",J263,0)</f>
        <v>0</v>
      </c>
      <c r="BF263" s="148">
        <f t="shared" ref="BF263:BF269" si="25">IF(N263="snížená",J263,0)</f>
        <v>0</v>
      </c>
      <c r="BG263" s="148">
        <f t="shared" ref="BG263:BG269" si="26">IF(N263="zákl. přenesená",J263,0)</f>
        <v>0</v>
      </c>
      <c r="BH263" s="148">
        <f t="shared" ref="BH263:BH269" si="27">IF(N263="sníž. přenesená",J263,0)</f>
        <v>0</v>
      </c>
      <c r="BI263" s="148">
        <f t="shared" ref="BI263:BI269" si="28">IF(N263="nulová",J263,0)</f>
        <v>0</v>
      </c>
      <c r="BJ263" s="17" t="s">
        <v>88</v>
      </c>
      <c r="BK263" s="148">
        <f t="shared" ref="BK263:BK269" si="29">ROUND(I263*H263,2)</f>
        <v>0</v>
      </c>
      <c r="BL263" s="17" t="s">
        <v>318</v>
      </c>
      <c r="BM263" s="147" t="s">
        <v>3804</v>
      </c>
    </row>
    <row r="264" spans="2:65" s="1" customFormat="1" ht="16.5" customHeight="1">
      <c r="B264" s="32"/>
      <c r="C264" s="136" t="s">
        <v>693</v>
      </c>
      <c r="D264" s="136" t="s">
        <v>302</v>
      </c>
      <c r="E264" s="137" t="s">
        <v>4160</v>
      </c>
      <c r="F264" s="138" t="s">
        <v>5165</v>
      </c>
      <c r="G264" s="139" t="s">
        <v>598</v>
      </c>
      <c r="H264" s="140">
        <v>1</v>
      </c>
      <c r="I264" s="141"/>
      <c r="J264" s="142">
        <f t="shared" si="20"/>
        <v>0</v>
      </c>
      <c r="K264" s="138" t="s">
        <v>1487</v>
      </c>
      <c r="L264" s="32"/>
      <c r="M264" s="143" t="s">
        <v>1</v>
      </c>
      <c r="N264" s="144" t="s">
        <v>46</v>
      </c>
      <c r="P264" s="145">
        <f t="shared" si="21"/>
        <v>0</v>
      </c>
      <c r="Q264" s="145">
        <v>0.05</v>
      </c>
      <c r="R264" s="145">
        <f t="shared" si="22"/>
        <v>0.05</v>
      </c>
      <c r="S264" s="145">
        <v>0</v>
      </c>
      <c r="T264" s="146">
        <f t="shared" si="23"/>
        <v>0</v>
      </c>
      <c r="AR264" s="147" t="s">
        <v>318</v>
      </c>
      <c r="AT264" s="147" t="s">
        <v>302</v>
      </c>
      <c r="AU264" s="147" t="s">
        <v>90</v>
      </c>
      <c r="AY264" s="17" t="s">
        <v>299</v>
      </c>
      <c r="BE264" s="148">
        <f t="shared" si="24"/>
        <v>0</v>
      </c>
      <c r="BF264" s="148">
        <f t="shared" si="25"/>
        <v>0</v>
      </c>
      <c r="BG264" s="148">
        <f t="shared" si="26"/>
        <v>0</v>
      </c>
      <c r="BH264" s="148">
        <f t="shared" si="27"/>
        <v>0</v>
      </c>
      <c r="BI264" s="148">
        <f t="shared" si="28"/>
        <v>0</v>
      </c>
      <c r="BJ264" s="17" t="s">
        <v>88</v>
      </c>
      <c r="BK264" s="148">
        <f t="shared" si="29"/>
        <v>0</v>
      </c>
      <c r="BL264" s="17" t="s">
        <v>318</v>
      </c>
      <c r="BM264" s="147" t="s">
        <v>5166</v>
      </c>
    </row>
    <row r="265" spans="2:65" s="1" customFormat="1" ht="16.5" customHeight="1">
      <c r="B265" s="32"/>
      <c r="C265" s="158" t="s">
        <v>697</v>
      </c>
      <c r="D265" s="158" t="s">
        <v>340</v>
      </c>
      <c r="E265" s="159" t="s">
        <v>4163</v>
      </c>
      <c r="F265" s="160" t="s">
        <v>5167</v>
      </c>
      <c r="G265" s="161" t="s">
        <v>598</v>
      </c>
      <c r="H265" s="162">
        <v>1</v>
      </c>
      <c r="I265" s="163"/>
      <c r="J265" s="164">
        <f t="shared" si="20"/>
        <v>0</v>
      </c>
      <c r="K265" s="160" t="s">
        <v>1487</v>
      </c>
      <c r="L265" s="165"/>
      <c r="M265" s="166" t="s">
        <v>1</v>
      </c>
      <c r="N265" s="167" t="s">
        <v>46</v>
      </c>
      <c r="P265" s="145">
        <f t="shared" si="21"/>
        <v>0</v>
      </c>
      <c r="Q265" s="145">
        <v>2.9499999999999998E-2</v>
      </c>
      <c r="R265" s="145">
        <f t="shared" si="22"/>
        <v>2.9499999999999998E-2</v>
      </c>
      <c r="S265" s="145">
        <v>0</v>
      </c>
      <c r="T265" s="146">
        <f t="shared" si="23"/>
        <v>0</v>
      </c>
      <c r="AR265" s="147" t="s">
        <v>337</v>
      </c>
      <c r="AT265" s="147" t="s">
        <v>340</v>
      </c>
      <c r="AU265" s="147" t="s">
        <v>90</v>
      </c>
      <c r="AY265" s="17" t="s">
        <v>299</v>
      </c>
      <c r="BE265" s="148">
        <f t="shared" si="24"/>
        <v>0</v>
      </c>
      <c r="BF265" s="148">
        <f t="shared" si="25"/>
        <v>0</v>
      </c>
      <c r="BG265" s="148">
        <f t="shared" si="26"/>
        <v>0</v>
      </c>
      <c r="BH265" s="148">
        <f t="shared" si="27"/>
        <v>0</v>
      </c>
      <c r="BI265" s="148">
        <f t="shared" si="28"/>
        <v>0</v>
      </c>
      <c r="BJ265" s="17" t="s">
        <v>88</v>
      </c>
      <c r="BK265" s="148">
        <f t="shared" si="29"/>
        <v>0</v>
      </c>
      <c r="BL265" s="17" t="s">
        <v>318</v>
      </c>
      <c r="BM265" s="147" t="s">
        <v>5168</v>
      </c>
    </row>
    <row r="266" spans="2:65" s="1" customFormat="1" ht="24.15" customHeight="1">
      <c r="B266" s="32"/>
      <c r="C266" s="158" t="s">
        <v>701</v>
      </c>
      <c r="D266" s="158" t="s">
        <v>340</v>
      </c>
      <c r="E266" s="159" t="s">
        <v>5169</v>
      </c>
      <c r="F266" s="160" t="s">
        <v>5170</v>
      </c>
      <c r="G266" s="161" t="s">
        <v>598</v>
      </c>
      <c r="H266" s="162">
        <v>1</v>
      </c>
      <c r="I266" s="163"/>
      <c r="J266" s="164">
        <f t="shared" si="20"/>
        <v>0</v>
      </c>
      <c r="K266" s="160" t="s">
        <v>1487</v>
      </c>
      <c r="L266" s="165"/>
      <c r="M266" s="166" t="s">
        <v>1</v>
      </c>
      <c r="N266" s="167" t="s">
        <v>46</v>
      </c>
      <c r="P266" s="145">
        <f t="shared" si="21"/>
        <v>0</v>
      </c>
      <c r="Q266" s="145">
        <v>1.9E-3</v>
      </c>
      <c r="R266" s="145">
        <f t="shared" si="22"/>
        <v>1.9E-3</v>
      </c>
      <c r="S266" s="145">
        <v>0</v>
      </c>
      <c r="T266" s="146">
        <f t="shared" si="23"/>
        <v>0</v>
      </c>
      <c r="AR266" s="147" t="s">
        <v>337</v>
      </c>
      <c r="AT266" s="147" t="s">
        <v>340</v>
      </c>
      <c r="AU266" s="147" t="s">
        <v>90</v>
      </c>
      <c r="AY266" s="17" t="s">
        <v>299</v>
      </c>
      <c r="BE266" s="148">
        <f t="shared" si="24"/>
        <v>0</v>
      </c>
      <c r="BF266" s="148">
        <f t="shared" si="25"/>
        <v>0</v>
      </c>
      <c r="BG266" s="148">
        <f t="shared" si="26"/>
        <v>0</v>
      </c>
      <c r="BH266" s="148">
        <f t="shared" si="27"/>
        <v>0</v>
      </c>
      <c r="BI266" s="148">
        <f t="shared" si="28"/>
        <v>0</v>
      </c>
      <c r="BJ266" s="17" t="s">
        <v>88</v>
      </c>
      <c r="BK266" s="148">
        <f t="shared" si="29"/>
        <v>0</v>
      </c>
      <c r="BL266" s="17" t="s">
        <v>318</v>
      </c>
      <c r="BM266" s="147" t="s">
        <v>5171</v>
      </c>
    </row>
    <row r="267" spans="2:65" s="1" customFormat="1" ht="16.5" customHeight="1">
      <c r="B267" s="32"/>
      <c r="C267" s="136" t="s">
        <v>705</v>
      </c>
      <c r="D267" s="136" t="s">
        <v>302</v>
      </c>
      <c r="E267" s="137" t="s">
        <v>3805</v>
      </c>
      <c r="F267" s="138" t="s">
        <v>3806</v>
      </c>
      <c r="G267" s="139" t="s">
        <v>598</v>
      </c>
      <c r="H267" s="140">
        <v>3</v>
      </c>
      <c r="I267" s="141"/>
      <c r="J267" s="142">
        <f t="shared" si="20"/>
        <v>0</v>
      </c>
      <c r="K267" s="138" t="s">
        <v>1487</v>
      </c>
      <c r="L267" s="32"/>
      <c r="M267" s="143" t="s">
        <v>1</v>
      </c>
      <c r="N267" s="144" t="s">
        <v>46</v>
      </c>
      <c r="P267" s="145">
        <f t="shared" si="21"/>
        <v>0</v>
      </c>
      <c r="Q267" s="145">
        <v>3.3E-4</v>
      </c>
      <c r="R267" s="145">
        <f t="shared" si="22"/>
        <v>9.8999999999999999E-4</v>
      </c>
      <c r="S267" s="145">
        <v>0</v>
      </c>
      <c r="T267" s="146">
        <f t="shared" si="23"/>
        <v>0</v>
      </c>
      <c r="AR267" s="147" t="s">
        <v>318</v>
      </c>
      <c r="AT267" s="147" t="s">
        <v>302</v>
      </c>
      <c r="AU267" s="147" t="s">
        <v>90</v>
      </c>
      <c r="AY267" s="17" t="s">
        <v>299</v>
      </c>
      <c r="BE267" s="148">
        <f t="shared" si="24"/>
        <v>0</v>
      </c>
      <c r="BF267" s="148">
        <f t="shared" si="25"/>
        <v>0</v>
      </c>
      <c r="BG267" s="148">
        <f t="shared" si="26"/>
        <v>0</v>
      </c>
      <c r="BH267" s="148">
        <f t="shared" si="27"/>
        <v>0</v>
      </c>
      <c r="BI267" s="148">
        <f t="shared" si="28"/>
        <v>0</v>
      </c>
      <c r="BJ267" s="17" t="s">
        <v>88</v>
      </c>
      <c r="BK267" s="148">
        <f t="shared" si="29"/>
        <v>0</v>
      </c>
      <c r="BL267" s="17" t="s">
        <v>318</v>
      </c>
      <c r="BM267" s="147" t="s">
        <v>3807</v>
      </c>
    </row>
    <row r="268" spans="2:65" s="1" customFormat="1" ht="16.5" customHeight="1">
      <c r="B268" s="32"/>
      <c r="C268" s="136" t="s">
        <v>709</v>
      </c>
      <c r="D268" s="136" t="s">
        <v>302</v>
      </c>
      <c r="E268" s="137" t="s">
        <v>3808</v>
      </c>
      <c r="F268" s="138" t="s">
        <v>3809</v>
      </c>
      <c r="G268" s="139" t="s">
        <v>647</v>
      </c>
      <c r="H268" s="140">
        <v>51.02</v>
      </c>
      <c r="I268" s="141"/>
      <c r="J268" s="142">
        <f t="shared" si="20"/>
        <v>0</v>
      </c>
      <c r="K268" s="138" t="s">
        <v>1487</v>
      </c>
      <c r="L268" s="32"/>
      <c r="M268" s="143" t="s">
        <v>1</v>
      </c>
      <c r="N268" s="144" t="s">
        <v>46</v>
      </c>
      <c r="P268" s="145">
        <f t="shared" si="21"/>
        <v>0</v>
      </c>
      <c r="Q268" s="145">
        <v>1.9000000000000001E-4</v>
      </c>
      <c r="R268" s="145">
        <f t="shared" si="22"/>
        <v>9.6938000000000007E-3</v>
      </c>
      <c r="S268" s="145">
        <v>0</v>
      </c>
      <c r="T268" s="146">
        <f t="shared" si="23"/>
        <v>0</v>
      </c>
      <c r="AR268" s="147" t="s">
        <v>318</v>
      </c>
      <c r="AT268" s="147" t="s">
        <v>302</v>
      </c>
      <c r="AU268" s="147" t="s">
        <v>90</v>
      </c>
      <c r="AY268" s="17" t="s">
        <v>299</v>
      </c>
      <c r="BE268" s="148">
        <f t="shared" si="24"/>
        <v>0</v>
      </c>
      <c r="BF268" s="148">
        <f t="shared" si="25"/>
        <v>0</v>
      </c>
      <c r="BG268" s="148">
        <f t="shared" si="26"/>
        <v>0</v>
      </c>
      <c r="BH268" s="148">
        <f t="shared" si="27"/>
        <v>0</v>
      </c>
      <c r="BI268" s="148">
        <f t="shared" si="28"/>
        <v>0</v>
      </c>
      <c r="BJ268" s="17" t="s">
        <v>88</v>
      </c>
      <c r="BK268" s="148">
        <f t="shared" si="29"/>
        <v>0</v>
      </c>
      <c r="BL268" s="17" t="s">
        <v>318</v>
      </c>
      <c r="BM268" s="147" t="s">
        <v>3810</v>
      </c>
    </row>
    <row r="269" spans="2:65" s="1" customFormat="1" ht="24.15" customHeight="1">
      <c r="B269" s="32"/>
      <c r="C269" s="136" t="s">
        <v>713</v>
      </c>
      <c r="D269" s="136" t="s">
        <v>302</v>
      </c>
      <c r="E269" s="137" t="s">
        <v>3811</v>
      </c>
      <c r="F269" s="138" t="s">
        <v>3812</v>
      </c>
      <c r="G269" s="139" t="s">
        <v>647</v>
      </c>
      <c r="H269" s="140">
        <v>51.02</v>
      </c>
      <c r="I269" s="141"/>
      <c r="J269" s="142">
        <f t="shared" si="20"/>
        <v>0</v>
      </c>
      <c r="K269" s="138" t="s">
        <v>1487</v>
      </c>
      <c r="L269" s="32"/>
      <c r="M269" s="143" t="s">
        <v>1</v>
      </c>
      <c r="N269" s="144" t="s">
        <v>46</v>
      </c>
      <c r="P269" s="145">
        <f t="shared" si="21"/>
        <v>0</v>
      </c>
      <c r="Q269" s="145">
        <v>6.9999999999999994E-5</v>
      </c>
      <c r="R269" s="145">
        <f t="shared" si="22"/>
        <v>3.5713999999999997E-3</v>
      </c>
      <c r="S269" s="145">
        <v>0</v>
      </c>
      <c r="T269" s="146">
        <f t="shared" si="23"/>
        <v>0</v>
      </c>
      <c r="AR269" s="147" t="s">
        <v>318</v>
      </c>
      <c r="AT269" s="147" t="s">
        <v>302</v>
      </c>
      <c r="AU269" s="147" t="s">
        <v>90</v>
      </c>
      <c r="AY269" s="17" t="s">
        <v>299</v>
      </c>
      <c r="BE269" s="148">
        <f t="shared" si="24"/>
        <v>0</v>
      </c>
      <c r="BF269" s="148">
        <f t="shared" si="25"/>
        <v>0</v>
      </c>
      <c r="BG269" s="148">
        <f t="shared" si="26"/>
        <v>0</v>
      </c>
      <c r="BH269" s="148">
        <f t="shared" si="27"/>
        <v>0</v>
      </c>
      <c r="BI269" s="148">
        <f t="shared" si="28"/>
        <v>0</v>
      </c>
      <c r="BJ269" s="17" t="s">
        <v>88</v>
      </c>
      <c r="BK269" s="148">
        <f t="shared" si="29"/>
        <v>0</v>
      </c>
      <c r="BL269" s="17" t="s">
        <v>318</v>
      </c>
      <c r="BM269" s="147" t="s">
        <v>3813</v>
      </c>
    </row>
    <row r="270" spans="2:65" s="11" customFormat="1" ht="22.95" customHeight="1">
      <c r="B270" s="124"/>
      <c r="D270" s="125" t="s">
        <v>80</v>
      </c>
      <c r="E270" s="134" t="s">
        <v>1789</v>
      </c>
      <c r="F270" s="134" t="s">
        <v>1790</v>
      </c>
      <c r="I270" s="127"/>
      <c r="J270" s="135">
        <f>BK270</f>
        <v>0</v>
      </c>
      <c r="L270" s="124"/>
      <c r="M270" s="129"/>
      <c r="P270" s="130">
        <f>P271</f>
        <v>0</v>
      </c>
      <c r="R270" s="130">
        <f>R271</f>
        <v>0</v>
      </c>
      <c r="T270" s="131">
        <f>T271</f>
        <v>0</v>
      </c>
      <c r="AR270" s="125" t="s">
        <v>88</v>
      </c>
      <c r="AT270" s="132" t="s">
        <v>80</v>
      </c>
      <c r="AU270" s="132" t="s">
        <v>88</v>
      </c>
      <c r="AY270" s="125" t="s">
        <v>299</v>
      </c>
      <c r="BK270" s="133">
        <f>BK271</f>
        <v>0</v>
      </c>
    </row>
    <row r="271" spans="2:65" s="1" customFormat="1" ht="24.15" customHeight="1">
      <c r="B271" s="32"/>
      <c r="C271" s="136" t="s">
        <v>717</v>
      </c>
      <c r="D271" s="136" t="s">
        <v>302</v>
      </c>
      <c r="E271" s="137" t="s">
        <v>1791</v>
      </c>
      <c r="F271" s="138" t="s">
        <v>1792</v>
      </c>
      <c r="G271" s="139" t="s">
        <v>1636</v>
      </c>
      <c r="H271" s="140">
        <v>1.401</v>
      </c>
      <c r="I271" s="141"/>
      <c r="J271" s="142">
        <f>ROUND(I271*H271,2)</f>
        <v>0</v>
      </c>
      <c r="K271" s="138" t="s">
        <v>1487</v>
      </c>
      <c r="L271" s="32"/>
      <c r="M271" s="153" t="s">
        <v>1</v>
      </c>
      <c r="N271" s="154" t="s">
        <v>46</v>
      </c>
      <c r="O271" s="155"/>
      <c r="P271" s="156">
        <f>O271*H271</f>
        <v>0</v>
      </c>
      <c r="Q271" s="156">
        <v>0</v>
      </c>
      <c r="R271" s="156">
        <f>Q271*H271</f>
        <v>0</v>
      </c>
      <c r="S271" s="156">
        <v>0</v>
      </c>
      <c r="T271" s="157">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3814</v>
      </c>
    </row>
    <row r="272" spans="2:65" s="1" customFormat="1" ht="6.9" customHeight="1">
      <c r="B272" s="44"/>
      <c r="C272" s="45"/>
      <c r="D272" s="45"/>
      <c r="E272" s="45"/>
      <c r="F272" s="45"/>
      <c r="G272" s="45"/>
      <c r="H272" s="45"/>
      <c r="I272" s="45"/>
      <c r="J272" s="45"/>
      <c r="K272" s="45"/>
      <c r="L272" s="32"/>
    </row>
  </sheetData>
  <sheetProtection algorithmName="SHA-512" hashValue="Juq2QdKrjG2K4pyxMPnm0AyfGgSvPuzdJbt7ehHUeakPO6uY1ybFOfKg44E7XYRJMXa5Sq6HZJq9S2POlMDT/Q==" saltValue="NFO2UFCntk/yCgjqfoYdgrmpkz2cuqBM7thCsBUUzgpbaa9FrwNKwAyjvOAFQGWgxjW5zfENX/llTU9wWN2hBA==" spinCount="100000" sheet="1" objects="1" scenarios="1" formatColumns="0" formatRows="0" autoFilter="0"/>
  <autoFilter ref="C125:K271" xr:uid="{00000000-0009-0000-0000-000028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26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222</v>
      </c>
      <c r="AZ2" s="197" t="s">
        <v>3617</v>
      </c>
      <c r="BA2" s="197" t="s">
        <v>1</v>
      </c>
      <c r="BB2" s="197" t="s">
        <v>1</v>
      </c>
      <c r="BC2" s="197" t="s">
        <v>5446</v>
      </c>
      <c r="BD2" s="197" t="s">
        <v>90</v>
      </c>
    </row>
    <row r="3" spans="2:56" ht="6.9" customHeight="1">
      <c r="B3" s="18"/>
      <c r="C3" s="19"/>
      <c r="D3" s="19"/>
      <c r="E3" s="19"/>
      <c r="F3" s="19"/>
      <c r="G3" s="19"/>
      <c r="H3" s="19"/>
      <c r="I3" s="19"/>
      <c r="J3" s="19"/>
      <c r="K3" s="19"/>
      <c r="L3" s="20"/>
      <c r="AT3" s="17" t="s">
        <v>90</v>
      </c>
      <c r="AZ3" s="197" t="s">
        <v>3619</v>
      </c>
      <c r="BA3" s="197" t="s">
        <v>1</v>
      </c>
      <c r="BB3" s="197" t="s">
        <v>1</v>
      </c>
      <c r="BC3" s="197" t="s">
        <v>5447</v>
      </c>
      <c r="BD3" s="197" t="s">
        <v>90</v>
      </c>
    </row>
    <row r="4" spans="2:56" ht="24.9" customHeight="1">
      <c r="B4" s="20"/>
      <c r="D4" s="21" t="s">
        <v>263</v>
      </c>
      <c r="L4" s="20"/>
      <c r="M4" s="93" t="s">
        <v>10</v>
      </c>
      <c r="AT4" s="17" t="s">
        <v>4</v>
      </c>
      <c r="AZ4" s="197" t="s">
        <v>3621</v>
      </c>
      <c r="BA4" s="197" t="s">
        <v>1</v>
      </c>
      <c r="BB4" s="197" t="s">
        <v>1</v>
      </c>
      <c r="BC4" s="197" t="s">
        <v>5448</v>
      </c>
      <c r="BD4" s="197" t="s">
        <v>90</v>
      </c>
    </row>
    <row r="5" spans="2:56" ht="6.9" customHeight="1">
      <c r="B5" s="20"/>
      <c r="L5" s="20"/>
      <c r="AZ5" s="197" t="s">
        <v>3623</v>
      </c>
      <c r="BA5" s="197" t="s">
        <v>1</v>
      </c>
      <c r="BB5" s="197" t="s">
        <v>1</v>
      </c>
      <c r="BC5" s="197" t="s">
        <v>5449</v>
      </c>
      <c r="BD5" s="197" t="s">
        <v>90</v>
      </c>
    </row>
    <row r="6" spans="2:56" ht="12" customHeight="1">
      <c r="B6" s="20"/>
      <c r="D6" s="27" t="s">
        <v>16</v>
      </c>
      <c r="L6" s="20"/>
      <c r="AZ6" s="197" t="s">
        <v>3625</v>
      </c>
      <c r="BA6" s="197" t="s">
        <v>1</v>
      </c>
      <c r="BB6" s="197" t="s">
        <v>1</v>
      </c>
      <c r="BC6" s="197" t="s">
        <v>5450</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5451</v>
      </c>
      <c r="BD7" s="197" t="s">
        <v>90</v>
      </c>
    </row>
    <row r="8" spans="2:56" ht="12" customHeight="1">
      <c r="B8" s="20"/>
      <c r="D8" s="27" t="s">
        <v>264</v>
      </c>
      <c r="L8" s="20"/>
      <c r="AZ8" s="197" t="s">
        <v>3629</v>
      </c>
      <c r="BA8" s="197" t="s">
        <v>1</v>
      </c>
      <c r="BB8" s="197" t="s">
        <v>1</v>
      </c>
      <c r="BC8" s="197" t="s">
        <v>5452</v>
      </c>
      <c r="BD8" s="197" t="s">
        <v>90</v>
      </c>
    </row>
    <row r="9" spans="2:56" s="1" customFormat="1" ht="16.5" customHeight="1">
      <c r="B9" s="32"/>
      <c r="E9" s="270" t="s">
        <v>3631</v>
      </c>
      <c r="F9" s="269"/>
      <c r="G9" s="269"/>
      <c r="H9" s="269"/>
      <c r="L9" s="32"/>
      <c r="AZ9" s="197" t="s">
        <v>3632</v>
      </c>
      <c r="BA9" s="197" t="s">
        <v>1</v>
      </c>
      <c r="BB9" s="197" t="s">
        <v>1</v>
      </c>
      <c r="BC9" s="197" t="s">
        <v>5453</v>
      </c>
      <c r="BD9" s="197" t="s">
        <v>90</v>
      </c>
    </row>
    <row r="10" spans="2:56" s="1" customFormat="1" ht="12" customHeight="1">
      <c r="B10" s="32"/>
      <c r="D10" s="27" t="s">
        <v>266</v>
      </c>
      <c r="L10" s="32"/>
    </row>
    <row r="11" spans="2:56" s="1" customFormat="1" ht="16.5" customHeight="1">
      <c r="B11" s="32"/>
      <c r="E11" s="247" t="s">
        <v>5454</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26</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5455</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ROUND((SUM(BE126:BE260)),  2)</f>
        <v>0</v>
      </c>
      <c r="I35" s="96">
        <v>0.21</v>
      </c>
      <c r="J35" s="86">
        <f>ROUND(((SUM(BE126:BE260))*I35),  2)</f>
        <v>0</v>
      </c>
      <c r="L35" s="32"/>
    </row>
    <row r="36" spans="2:12" s="1" customFormat="1" ht="14.4" customHeight="1">
      <c r="B36" s="32"/>
      <c r="E36" s="27" t="s">
        <v>47</v>
      </c>
      <c r="F36" s="86">
        <f>ROUND((SUM(BF126:BF260)),  2)</f>
        <v>0</v>
      </c>
      <c r="I36" s="96">
        <v>0.12</v>
      </c>
      <c r="J36" s="86">
        <f>ROUND(((SUM(BF126:BF260))*I36),  2)</f>
        <v>0</v>
      </c>
      <c r="L36" s="32"/>
    </row>
    <row r="37" spans="2:12" s="1" customFormat="1" ht="14.4" hidden="1" customHeight="1">
      <c r="B37" s="32"/>
      <c r="E37" s="27" t="s">
        <v>48</v>
      </c>
      <c r="F37" s="86">
        <f>ROUND((SUM(BG126:BG260)),  2)</f>
        <v>0</v>
      </c>
      <c r="I37" s="96">
        <v>0.21</v>
      </c>
      <c r="J37" s="86">
        <f>0</f>
        <v>0</v>
      </c>
      <c r="L37" s="32"/>
    </row>
    <row r="38" spans="2:12" s="1" customFormat="1" ht="14.4" hidden="1" customHeight="1">
      <c r="B38" s="32"/>
      <c r="E38" s="27" t="s">
        <v>49</v>
      </c>
      <c r="F38" s="86">
        <f>ROUND((SUM(BH126:BH260)),  2)</f>
        <v>0</v>
      </c>
      <c r="I38" s="96">
        <v>0.12</v>
      </c>
      <c r="J38" s="86">
        <f>0</f>
        <v>0</v>
      </c>
      <c r="L38" s="32"/>
    </row>
    <row r="39" spans="2:12" s="1" customFormat="1" ht="14.4" hidden="1" customHeight="1">
      <c r="B39" s="32"/>
      <c r="E39" s="27" t="s">
        <v>50</v>
      </c>
      <c r="F39" s="86">
        <f>ROUND((SUM(BI126:BI260)),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02.17 - Řad 2-4</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Aauaprocon s.r.o., Divize Praha</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1479</v>
      </c>
      <c r="E101" s="114"/>
      <c r="F101" s="114"/>
      <c r="G101" s="114"/>
      <c r="H101" s="114"/>
      <c r="I101" s="114"/>
      <c r="J101" s="115">
        <f>J216</f>
        <v>0</v>
      </c>
      <c r="L101" s="112"/>
    </row>
    <row r="102" spans="2:47" s="9" customFormat="1" ht="19.95" customHeight="1">
      <c r="B102" s="112"/>
      <c r="D102" s="113" t="s">
        <v>1986</v>
      </c>
      <c r="E102" s="114"/>
      <c r="F102" s="114"/>
      <c r="G102" s="114"/>
      <c r="H102" s="114"/>
      <c r="I102" s="114"/>
      <c r="J102" s="115">
        <f>J220</f>
        <v>0</v>
      </c>
      <c r="L102" s="112"/>
    </row>
    <row r="103" spans="2:47" s="9" customFormat="1" ht="19.95" customHeight="1">
      <c r="B103" s="112"/>
      <c r="D103" s="113" t="s">
        <v>2495</v>
      </c>
      <c r="E103" s="114"/>
      <c r="F103" s="114"/>
      <c r="G103" s="114"/>
      <c r="H103" s="114"/>
      <c r="I103" s="114"/>
      <c r="J103" s="115">
        <f>J227</f>
        <v>0</v>
      </c>
      <c r="L103" s="112"/>
    </row>
    <row r="104" spans="2:47" s="9" customFormat="1" ht="19.95" customHeight="1">
      <c r="B104" s="112"/>
      <c r="D104" s="113" t="s">
        <v>1481</v>
      </c>
      <c r="E104" s="114"/>
      <c r="F104" s="114"/>
      <c r="G104" s="114"/>
      <c r="H104" s="114"/>
      <c r="I104" s="114"/>
      <c r="J104" s="115">
        <f>J259</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3631</v>
      </c>
      <c r="F116" s="269"/>
      <c r="G116" s="269"/>
      <c r="H116" s="269"/>
      <c r="L116" s="32"/>
    </row>
    <row r="117" spans="2:63" s="1" customFormat="1" ht="12" customHeight="1">
      <c r="B117" s="32"/>
      <c r="C117" s="27" t="s">
        <v>266</v>
      </c>
      <c r="L117" s="32"/>
    </row>
    <row r="118" spans="2:63" s="1" customFormat="1" ht="16.5" customHeight="1">
      <c r="B118" s="32"/>
      <c r="E118" s="247" t="str">
        <f>E11</f>
        <v>02.17 - Řad 2-4</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Aauaprocon s.r.o., Divize Praha</v>
      </c>
      <c r="L122" s="32"/>
    </row>
    <row r="123" spans="2:63" s="1" customFormat="1" ht="15.15" customHeight="1">
      <c r="B123" s="32"/>
      <c r="C123" s="27" t="s">
        <v>30</v>
      </c>
      <c r="F123" s="25" t="str">
        <f>IF(E20="","",E20)</f>
        <v>Vyplň údaj</v>
      </c>
      <c r="I123" s="27" t="s">
        <v>37</v>
      </c>
      <c r="J123" s="30" t="str">
        <f>E26</f>
        <v>Ing. Martina Beňáková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1.29459999</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P128+P216+P220+P227+P259</f>
        <v>0</v>
      </c>
      <c r="R127" s="130">
        <f>R128+R216+R220+R227+R259</f>
        <v>1.29459999</v>
      </c>
      <c r="T127" s="131">
        <f>T128+T216+T220+T227+T259</f>
        <v>0</v>
      </c>
      <c r="AR127" s="125" t="s">
        <v>88</v>
      </c>
      <c r="AT127" s="132" t="s">
        <v>80</v>
      </c>
      <c r="AU127" s="132" t="s">
        <v>81</v>
      </c>
      <c r="AY127" s="125" t="s">
        <v>299</v>
      </c>
      <c r="BK127" s="133">
        <f>BK128+BK216+BK220+BK227+BK259</f>
        <v>0</v>
      </c>
    </row>
    <row r="128" spans="2:63" s="11" customFormat="1" ht="22.95" customHeight="1">
      <c r="B128" s="124"/>
      <c r="D128" s="125" t="s">
        <v>80</v>
      </c>
      <c r="E128" s="134" t="s">
        <v>88</v>
      </c>
      <c r="F128" s="134" t="s">
        <v>1448</v>
      </c>
      <c r="I128" s="127"/>
      <c r="J128" s="135">
        <f>BK128</f>
        <v>0</v>
      </c>
      <c r="L128" s="124"/>
      <c r="M128" s="129"/>
      <c r="P128" s="130">
        <f>SUM(P129:P215)</f>
        <v>0</v>
      </c>
      <c r="R128" s="130">
        <f>SUM(R129:R215)</f>
        <v>0.14804497</v>
      </c>
      <c r="T128" s="131">
        <f>SUM(T129:T215)</f>
        <v>0</v>
      </c>
      <c r="AR128" s="125" t="s">
        <v>88</v>
      </c>
      <c r="AT128" s="132" t="s">
        <v>80</v>
      </c>
      <c r="AU128" s="132" t="s">
        <v>88</v>
      </c>
      <c r="AY128" s="125" t="s">
        <v>299</v>
      </c>
      <c r="BK128" s="133">
        <f>SUM(BK129:BK215)</f>
        <v>0</v>
      </c>
    </row>
    <row r="129" spans="2:65" s="1" customFormat="1" ht="24.15" customHeight="1">
      <c r="B129" s="32"/>
      <c r="C129" s="136" t="s">
        <v>88</v>
      </c>
      <c r="D129" s="136" t="s">
        <v>302</v>
      </c>
      <c r="E129" s="137" t="s">
        <v>1484</v>
      </c>
      <c r="F129" s="138" t="s">
        <v>1485</v>
      </c>
      <c r="G129" s="139" t="s">
        <v>1486</v>
      </c>
      <c r="H129" s="140">
        <v>40</v>
      </c>
      <c r="I129" s="141"/>
      <c r="J129" s="142">
        <f>ROUND(I129*H129,2)</f>
        <v>0</v>
      </c>
      <c r="K129" s="138" t="s">
        <v>1487</v>
      </c>
      <c r="L129" s="32"/>
      <c r="M129" s="143" t="s">
        <v>1</v>
      </c>
      <c r="N129" s="144" t="s">
        <v>46</v>
      </c>
      <c r="P129" s="145">
        <f>O129*H129</f>
        <v>0</v>
      </c>
      <c r="Q129" s="145">
        <v>3.0000000000000001E-5</v>
      </c>
      <c r="R129" s="145">
        <f>Q129*H129</f>
        <v>1.2000000000000001E-3</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3638</v>
      </c>
    </row>
    <row r="130" spans="2:65" s="12" customFormat="1">
      <c r="B130" s="170"/>
      <c r="D130" s="149" t="s">
        <v>1489</v>
      </c>
      <c r="E130" s="171" t="s">
        <v>1</v>
      </c>
      <c r="F130" s="172" t="s">
        <v>5456</v>
      </c>
      <c r="H130" s="171" t="s">
        <v>1</v>
      </c>
      <c r="I130" s="173"/>
      <c r="L130" s="170"/>
      <c r="M130" s="174"/>
      <c r="T130" s="175"/>
      <c r="AT130" s="171" t="s">
        <v>1489</v>
      </c>
      <c r="AU130" s="171" t="s">
        <v>90</v>
      </c>
      <c r="AV130" s="12" t="s">
        <v>88</v>
      </c>
      <c r="AW130" s="12" t="s">
        <v>36</v>
      </c>
      <c r="AX130" s="12" t="s">
        <v>81</v>
      </c>
      <c r="AY130" s="171" t="s">
        <v>299</v>
      </c>
    </row>
    <row r="131" spans="2:65" s="13" customFormat="1">
      <c r="B131" s="176"/>
      <c r="D131" s="149" t="s">
        <v>1489</v>
      </c>
      <c r="E131" s="177" t="s">
        <v>1</v>
      </c>
      <c r="F131" s="178" t="s">
        <v>5457</v>
      </c>
      <c r="H131" s="179">
        <v>40</v>
      </c>
      <c r="I131" s="180"/>
      <c r="L131" s="176"/>
      <c r="M131" s="181"/>
      <c r="T131" s="182"/>
      <c r="AT131" s="177" t="s">
        <v>1489</v>
      </c>
      <c r="AU131" s="177" t="s">
        <v>90</v>
      </c>
      <c r="AV131" s="13" t="s">
        <v>90</v>
      </c>
      <c r="AW131" s="13" t="s">
        <v>36</v>
      </c>
      <c r="AX131" s="13" t="s">
        <v>88</v>
      </c>
      <c r="AY131" s="177" t="s">
        <v>299</v>
      </c>
    </row>
    <row r="132" spans="2:65" s="1" customFormat="1" ht="24.15" customHeight="1">
      <c r="B132" s="32"/>
      <c r="C132" s="136" t="s">
        <v>90</v>
      </c>
      <c r="D132" s="136" t="s">
        <v>302</v>
      </c>
      <c r="E132" s="137" t="s">
        <v>1497</v>
      </c>
      <c r="F132" s="138" t="s">
        <v>1498</v>
      </c>
      <c r="G132" s="139" t="s">
        <v>1499</v>
      </c>
      <c r="H132" s="140">
        <v>5</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3641</v>
      </c>
    </row>
    <row r="133" spans="2:65" s="1" customFormat="1" ht="24.15" customHeight="1">
      <c r="B133" s="32"/>
      <c r="C133" s="136" t="s">
        <v>298</v>
      </c>
      <c r="D133" s="136" t="s">
        <v>302</v>
      </c>
      <c r="E133" s="137" t="s">
        <v>1508</v>
      </c>
      <c r="F133" s="138" t="s">
        <v>1509</v>
      </c>
      <c r="G133" s="139" t="s">
        <v>647</v>
      </c>
      <c r="H133" s="140">
        <v>0.9</v>
      </c>
      <c r="I133" s="141"/>
      <c r="J133" s="142">
        <f>ROUND(I133*H133,2)</f>
        <v>0</v>
      </c>
      <c r="K133" s="138" t="s">
        <v>1487</v>
      </c>
      <c r="L133" s="32"/>
      <c r="M133" s="143" t="s">
        <v>1</v>
      </c>
      <c r="N133" s="144" t="s">
        <v>46</v>
      </c>
      <c r="P133" s="145">
        <f>O133*H133</f>
        <v>0</v>
      </c>
      <c r="Q133" s="145">
        <v>3.6900000000000002E-2</v>
      </c>
      <c r="R133" s="145">
        <f>Q133*H133</f>
        <v>3.3210000000000003E-2</v>
      </c>
      <c r="S133" s="145">
        <v>0</v>
      </c>
      <c r="T133" s="146">
        <f>S133*H133</f>
        <v>0</v>
      </c>
      <c r="AR133" s="147" t="s">
        <v>318</v>
      </c>
      <c r="AT133" s="147" t="s">
        <v>302</v>
      </c>
      <c r="AU133" s="147" t="s">
        <v>90</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318</v>
      </c>
      <c r="BM133" s="147" t="s">
        <v>3645</v>
      </c>
    </row>
    <row r="134" spans="2:65" s="13" customFormat="1">
      <c r="B134" s="176"/>
      <c r="D134" s="149" t="s">
        <v>1489</v>
      </c>
      <c r="E134" s="177" t="s">
        <v>1</v>
      </c>
      <c r="F134" s="178" t="s">
        <v>5362</v>
      </c>
      <c r="H134" s="179">
        <v>0.9</v>
      </c>
      <c r="I134" s="180"/>
      <c r="L134" s="176"/>
      <c r="M134" s="181"/>
      <c r="T134" s="182"/>
      <c r="AT134" s="177" t="s">
        <v>1489</v>
      </c>
      <c r="AU134" s="177" t="s">
        <v>90</v>
      </c>
      <c r="AV134" s="13" t="s">
        <v>90</v>
      </c>
      <c r="AW134" s="13" t="s">
        <v>36</v>
      </c>
      <c r="AX134" s="13" t="s">
        <v>88</v>
      </c>
      <c r="AY134" s="177" t="s">
        <v>299</v>
      </c>
    </row>
    <row r="135" spans="2:65" s="1" customFormat="1" ht="33" customHeight="1">
      <c r="B135" s="32"/>
      <c r="C135" s="136" t="s">
        <v>318</v>
      </c>
      <c r="D135" s="136" t="s">
        <v>302</v>
      </c>
      <c r="E135" s="137" t="s">
        <v>3825</v>
      </c>
      <c r="F135" s="138" t="s">
        <v>3826</v>
      </c>
      <c r="G135" s="139" t="s">
        <v>1520</v>
      </c>
      <c r="H135" s="140">
        <v>10.413</v>
      </c>
      <c r="I135" s="141"/>
      <c r="J135" s="142">
        <f>ROUND(I135*H135,2)</f>
        <v>0</v>
      </c>
      <c r="K135" s="138" t="s">
        <v>1487</v>
      </c>
      <c r="L135" s="32"/>
      <c r="M135" s="143" t="s">
        <v>1</v>
      </c>
      <c r="N135" s="144" t="s">
        <v>46</v>
      </c>
      <c r="P135" s="145">
        <f>O135*H135</f>
        <v>0</v>
      </c>
      <c r="Q135" s="145">
        <v>0</v>
      </c>
      <c r="R135" s="145">
        <f>Q135*H135</f>
        <v>0</v>
      </c>
      <c r="S135" s="145">
        <v>0</v>
      </c>
      <c r="T135" s="146">
        <f>S135*H135</f>
        <v>0</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3651</v>
      </c>
    </row>
    <row r="136" spans="2:65" s="12" customFormat="1">
      <c r="B136" s="170"/>
      <c r="D136" s="149" t="s">
        <v>1489</v>
      </c>
      <c r="E136" s="171" t="s">
        <v>1</v>
      </c>
      <c r="F136" s="172" t="s">
        <v>5458</v>
      </c>
      <c r="H136" s="171" t="s">
        <v>1</v>
      </c>
      <c r="I136" s="173"/>
      <c r="L136" s="170"/>
      <c r="M136" s="174"/>
      <c r="T136" s="175"/>
      <c r="AT136" s="171" t="s">
        <v>1489</v>
      </c>
      <c r="AU136" s="171" t="s">
        <v>90</v>
      </c>
      <c r="AV136" s="12" t="s">
        <v>88</v>
      </c>
      <c r="AW136" s="12" t="s">
        <v>36</v>
      </c>
      <c r="AX136" s="12" t="s">
        <v>81</v>
      </c>
      <c r="AY136" s="171" t="s">
        <v>299</v>
      </c>
    </row>
    <row r="137" spans="2:65" s="13" customFormat="1">
      <c r="B137" s="176"/>
      <c r="D137" s="149" t="s">
        <v>1489</v>
      </c>
      <c r="E137" s="177" t="s">
        <v>1</v>
      </c>
      <c r="F137" s="178" t="s">
        <v>5459</v>
      </c>
      <c r="H137" s="179">
        <v>28.285</v>
      </c>
      <c r="I137" s="180"/>
      <c r="L137" s="176"/>
      <c r="M137" s="181"/>
      <c r="T137" s="182"/>
      <c r="AT137" s="177" t="s">
        <v>1489</v>
      </c>
      <c r="AU137" s="177" t="s">
        <v>90</v>
      </c>
      <c r="AV137" s="13" t="s">
        <v>90</v>
      </c>
      <c r="AW137" s="13" t="s">
        <v>36</v>
      </c>
      <c r="AX137" s="13" t="s">
        <v>81</v>
      </c>
      <c r="AY137" s="177" t="s">
        <v>299</v>
      </c>
    </row>
    <row r="138" spans="2:65" s="12" customFormat="1">
      <c r="B138" s="170"/>
      <c r="D138" s="149" t="s">
        <v>1489</v>
      </c>
      <c r="E138" s="171" t="s">
        <v>1</v>
      </c>
      <c r="F138" s="172" t="s">
        <v>5460</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5461</v>
      </c>
      <c r="H139" s="179">
        <v>13.365</v>
      </c>
      <c r="I139" s="180"/>
      <c r="L139" s="176"/>
      <c r="M139" s="181"/>
      <c r="T139" s="182"/>
      <c r="AT139" s="177" t="s">
        <v>1489</v>
      </c>
      <c r="AU139" s="177" t="s">
        <v>90</v>
      </c>
      <c r="AV139" s="13" t="s">
        <v>90</v>
      </c>
      <c r="AW139" s="13" t="s">
        <v>36</v>
      </c>
      <c r="AX139" s="13" t="s">
        <v>81</v>
      </c>
      <c r="AY139" s="177" t="s">
        <v>299</v>
      </c>
    </row>
    <row r="140" spans="2:65" s="14" customFormat="1">
      <c r="B140" s="183"/>
      <c r="D140" s="149" t="s">
        <v>1489</v>
      </c>
      <c r="E140" s="184" t="s">
        <v>3617</v>
      </c>
      <c r="F140" s="185" t="s">
        <v>1496</v>
      </c>
      <c r="H140" s="186">
        <v>41.65</v>
      </c>
      <c r="I140" s="187"/>
      <c r="L140" s="183"/>
      <c r="M140" s="188"/>
      <c r="T140" s="189"/>
      <c r="AT140" s="184" t="s">
        <v>1489</v>
      </c>
      <c r="AU140" s="184" t="s">
        <v>90</v>
      </c>
      <c r="AV140" s="14" t="s">
        <v>318</v>
      </c>
      <c r="AW140" s="14" t="s">
        <v>36</v>
      </c>
      <c r="AX140" s="14" t="s">
        <v>88</v>
      </c>
      <c r="AY140" s="184" t="s">
        <v>299</v>
      </c>
    </row>
    <row r="141" spans="2:65" s="12" customFormat="1">
      <c r="B141" s="170"/>
      <c r="D141" s="149" t="s">
        <v>1489</v>
      </c>
      <c r="E141" s="171" t="s">
        <v>1</v>
      </c>
      <c r="F141" s="172" t="s">
        <v>5413</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F142" s="178" t="s">
        <v>5462</v>
      </c>
      <c r="H142" s="179">
        <v>10.413</v>
      </c>
      <c r="I142" s="180"/>
      <c r="L142" s="176"/>
      <c r="M142" s="181"/>
      <c r="T142" s="182"/>
      <c r="AT142" s="177" t="s">
        <v>1489</v>
      </c>
      <c r="AU142" s="177" t="s">
        <v>90</v>
      </c>
      <c r="AV142" s="13" t="s">
        <v>90</v>
      </c>
      <c r="AW142" s="13" t="s">
        <v>4</v>
      </c>
      <c r="AX142" s="13" t="s">
        <v>88</v>
      </c>
      <c r="AY142" s="177" t="s">
        <v>299</v>
      </c>
    </row>
    <row r="143" spans="2:65" s="1" customFormat="1" ht="33" customHeight="1">
      <c r="B143" s="32"/>
      <c r="C143" s="136" t="s">
        <v>323</v>
      </c>
      <c r="D143" s="136" t="s">
        <v>302</v>
      </c>
      <c r="E143" s="137" t="s">
        <v>3830</v>
      </c>
      <c r="F143" s="138" t="s">
        <v>3831</v>
      </c>
      <c r="G143" s="139" t="s">
        <v>1520</v>
      </c>
      <c r="H143" s="140">
        <v>2.9159999999999999</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3662</v>
      </c>
    </row>
    <row r="144" spans="2:65" s="13" customFormat="1">
      <c r="B144" s="176"/>
      <c r="D144" s="149" t="s">
        <v>1489</v>
      </c>
      <c r="E144" s="177" t="s">
        <v>1</v>
      </c>
      <c r="F144" s="178" t="s">
        <v>3617</v>
      </c>
      <c r="H144" s="179">
        <v>41.65</v>
      </c>
      <c r="I144" s="180"/>
      <c r="L144" s="176"/>
      <c r="M144" s="181"/>
      <c r="T144" s="182"/>
      <c r="AT144" s="177" t="s">
        <v>1489</v>
      </c>
      <c r="AU144" s="177" t="s">
        <v>90</v>
      </c>
      <c r="AV144" s="13" t="s">
        <v>90</v>
      </c>
      <c r="AW144" s="13" t="s">
        <v>36</v>
      </c>
      <c r="AX144" s="13" t="s">
        <v>88</v>
      </c>
      <c r="AY144" s="177" t="s">
        <v>299</v>
      </c>
    </row>
    <row r="145" spans="2:65" s="12" customFormat="1">
      <c r="B145" s="170"/>
      <c r="D145" s="149" t="s">
        <v>1489</v>
      </c>
      <c r="E145" s="171" t="s">
        <v>1</v>
      </c>
      <c r="F145" s="172" t="s">
        <v>5413</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F146" s="178" t="s">
        <v>5463</v>
      </c>
      <c r="H146" s="179">
        <v>2.9159999999999999</v>
      </c>
      <c r="I146" s="180"/>
      <c r="L146" s="176"/>
      <c r="M146" s="181"/>
      <c r="T146" s="182"/>
      <c r="AT146" s="177" t="s">
        <v>1489</v>
      </c>
      <c r="AU146" s="177" t="s">
        <v>90</v>
      </c>
      <c r="AV146" s="13" t="s">
        <v>90</v>
      </c>
      <c r="AW146" s="13" t="s">
        <v>4</v>
      </c>
      <c r="AX146" s="13" t="s">
        <v>88</v>
      </c>
      <c r="AY146" s="177" t="s">
        <v>299</v>
      </c>
    </row>
    <row r="147" spans="2:65" s="1" customFormat="1" ht="33" customHeight="1">
      <c r="B147" s="32"/>
      <c r="C147" s="136" t="s">
        <v>328</v>
      </c>
      <c r="D147" s="136" t="s">
        <v>302</v>
      </c>
      <c r="E147" s="137" t="s">
        <v>5189</v>
      </c>
      <c r="F147" s="138" t="s">
        <v>5190</v>
      </c>
      <c r="G147" s="139" t="s">
        <v>1520</v>
      </c>
      <c r="H147" s="140">
        <v>28.321999999999999</v>
      </c>
      <c r="I147" s="141"/>
      <c r="J147" s="142">
        <f>ROUND(I147*H147,2)</f>
        <v>0</v>
      </c>
      <c r="K147" s="138" t="s">
        <v>1487</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3665</v>
      </c>
    </row>
    <row r="148" spans="2:65" s="13" customFormat="1">
      <c r="B148" s="176"/>
      <c r="D148" s="149" t="s">
        <v>1489</v>
      </c>
      <c r="E148" s="177" t="s">
        <v>1</v>
      </c>
      <c r="F148" s="178" t="s">
        <v>3617</v>
      </c>
      <c r="H148" s="179">
        <v>41.65</v>
      </c>
      <c r="I148" s="180"/>
      <c r="L148" s="176"/>
      <c r="M148" s="181"/>
      <c r="T148" s="182"/>
      <c r="AT148" s="177" t="s">
        <v>1489</v>
      </c>
      <c r="AU148" s="177" t="s">
        <v>90</v>
      </c>
      <c r="AV148" s="13" t="s">
        <v>90</v>
      </c>
      <c r="AW148" s="13" t="s">
        <v>36</v>
      </c>
      <c r="AX148" s="13" t="s">
        <v>88</v>
      </c>
      <c r="AY148" s="177" t="s">
        <v>299</v>
      </c>
    </row>
    <row r="149" spans="2:65" s="12" customFormat="1">
      <c r="B149" s="170"/>
      <c r="D149" s="149" t="s">
        <v>1489</v>
      </c>
      <c r="E149" s="171" t="s">
        <v>1</v>
      </c>
      <c r="F149" s="172" t="s">
        <v>5413</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F150" s="178" t="s">
        <v>5464</v>
      </c>
      <c r="H150" s="179">
        <v>28.321999999999999</v>
      </c>
      <c r="I150" s="180"/>
      <c r="L150" s="176"/>
      <c r="M150" s="181"/>
      <c r="T150" s="182"/>
      <c r="AT150" s="177" t="s">
        <v>1489</v>
      </c>
      <c r="AU150" s="177" t="s">
        <v>90</v>
      </c>
      <c r="AV150" s="13" t="s">
        <v>90</v>
      </c>
      <c r="AW150" s="13" t="s">
        <v>4</v>
      </c>
      <c r="AX150" s="13" t="s">
        <v>88</v>
      </c>
      <c r="AY150" s="177" t="s">
        <v>299</v>
      </c>
    </row>
    <row r="151" spans="2:65" s="1" customFormat="1" ht="21.75" customHeight="1">
      <c r="B151" s="32"/>
      <c r="C151" s="136" t="s">
        <v>333</v>
      </c>
      <c r="D151" s="136" t="s">
        <v>302</v>
      </c>
      <c r="E151" s="137" t="s">
        <v>3945</v>
      </c>
      <c r="F151" s="138" t="s">
        <v>3946</v>
      </c>
      <c r="G151" s="139" t="s">
        <v>375</v>
      </c>
      <c r="H151" s="140">
        <v>57.103000000000002</v>
      </c>
      <c r="I151" s="141"/>
      <c r="J151" s="142">
        <f>ROUND(I151*H151,2)</f>
        <v>0</v>
      </c>
      <c r="K151" s="138" t="s">
        <v>1487</v>
      </c>
      <c r="L151" s="32"/>
      <c r="M151" s="143" t="s">
        <v>1</v>
      </c>
      <c r="N151" s="144" t="s">
        <v>46</v>
      </c>
      <c r="P151" s="145">
        <f>O151*H151</f>
        <v>0</v>
      </c>
      <c r="Q151" s="145">
        <v>1.99E-3</v>
      </c>
      <c r="R151" s="145">
        <f>Q151*H151</f>
        <v>0.11363497</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3677</v>
      </c>
    </row>
    <row r="152" spans="2:65" s="13" customFormat="1">
      <c r="B152" s="176"/>
      <c r="D152" s="149" t="s">
        <v>1489</v>
      </c>
      <c r="E152" s="177" t="s">
        <v>1</v>
      </c>
      <c r="F152" s="178" t="s">
        <v>5465</v>
      </c>
      <c r="H152" s="179">
        <v>57.103000000000002</v>
      </c>
      <c r="I152" s="180"/>
      <c r="L152" s="176"/>
      <c r="M152" s="181"/>
      <c r="T152" s="182"/>
      <c r="AT152" s="177" t="s">
        <v>1489</v>
      </c>
      <c r="AU152" s="177" t="s">
        <v>90</v>
      </c>
      <c r="AV152" s="13" t="s">
        <v>90</v>
      </c>
      <c r="AW152" s="13" t="s">
        <v>36</v>
      </c>
      <c r="AX152" s="13" t="s">
        <v>88</v>
      </c>
      <c r="AY152" s="177" t="s">
        <v>299</v>
      </c>
    </row>
    <row r="153" spans="2:65" s="1" customFormat="1" ht="24.15" customHeight="1">
      <c r="B153" s="32"/>
      <c r="C153" s="136" t="s">
        <v>337</v>
      </c>
      <c r="D153" s="136" t="s">
        <v>302</v>
      </c>
      <c r="E153" s="137" t="s">
        <v>3960</v>
      </c>
      <c r="F153" s="138" t="s">
        <v>3961</v>
      </c>
      <c r="G153" s="139" t="s">
        <v>375</v>
      </c>
      <c r="H153" s="140">
        <v>57.103000000000002</v>
      </c>
      <c r="I153" s="141"/>
      <c r="J153" s="142">
        <f>ROUND(I153*H153,2)</f>
        <v>0</v>
      </c>
      <c r="K153" s="138" t="s">
        <v>1487</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3682</v>
      </c>
    </row>
    <row r="154" spans="2:65" s="1" customFormat="1" ht="37.950000000000003" customHeight="1">
      <c r="B154" s="32"/>
      <c r="C154" s="136" t="s">
        <v>342</v>
      </c>
      <c r="D154" s="136" t="s">
        <v>302</v>
      </c>
      <c r="E154" s="137" t="s">
        <v>1608</v>
      </c>
      <c r="F154" s="138" t="s">
        <v>1609</v>
      </c>
      <c r="G154" s="139" t="s">
        <v>1520</v>
      </c>
      <c r="H154" s="140">
        <v>13.260999999999999</v>
      </c>
      <c r="I154" s="141"/>
      <c r="J154" s="142">
        <f>ROUND(I154*H154,2)</f>
        <v>0</v>
      </c>
      <c r="K154" s="138" t="s">
        <v>1487</v>
      </c>
      <c r="L154" s="32"/>
      <c r="M154" s="143" t="s">
        <v>1</v>
      </c>
      <c r="N154" s="144" t="s">
        <v>46</v>
      </c>
      <c r="P154" s="145">
        <f>O154*H154</f>
        <v>0</v>
      </c>
      <c r="Q154" s="145">
        <v>0</v>
      </c>
      <c r="R154" s="145">
        <f>Q154*H154</f>
        <v>0</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3683</v>
      </c>
    </row>
    <row r="155" spans="2:65" s="13" customFormat="1">
      <c r="B155" s="176"/>
      <c r="D155" s="149" t="s">
        <v>1489</v>
      </c>
      <c r="E155" s="177" t="s">
        <v>1</v>
      </c>
      <c r="F155" s="178" t="s">
        <v>3619</v>
      </c>
      <c r="H155" s="179">
        <v>41.442</v>
      </c>
      <c r="I155" s="180"/>
      <c r="L155" s="176"/>
      <c r="M155" s="181"/>
      <c r="T155" s="182"/>
      <c r="AT155" s="177" t="s">
        <v>1489</v>
      </c>
      <c r="AU155" s="177" t="s">
        <v>90</v>
      </c>
      <c r="AV155" s="13" t="s">
        <v>90</v>
      </c>
      <c r="AW155" s="13" t="s">
        <v>36</v>
      </c>
      <c r="AX155" s="13" t="s">
        <v>88</v>
      </c>
      <c r="AY155" s="177" t="s">
        <v>299</v>
      </c>
    </row>
    <row r="156" spans="2:65" s="12" customFormat="1">
      <c r="B156" s="170"/>
      <c r="D156" s="149" t="s">
        <v>1489</v>
      </c>
      <c r="E156" s="171" t="s">
        <v>1</v>
      </c>
      <c r="F156" s="172" t="s">
        <v>5419</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F157" s="178" t="s">
        <v>5466</v>
      </c>
      <c r="H157" s="179">
        <v>13.260999999999999</v>
      </c>
      <c r="I157" s="180"/>
      <c r="L157" s="176"/>
      <c r="M157" s="181"/>
      <c r="T157" s="182"/>
      <c r="AT157" s="177" t="s">
        <v>1489</v>
      </c>
      <c r="AU157" s="177" t="s">
        <v>90</v>
      </c>
      <c r="AV157" s="13" t="s">
        <v>90</v>
      </c>
      <c r="AW157" s="13" t="s">
        <v>4</v>
      </c>
      <c r="AX157" s="13" t="s">
        <v>88</v>
      </c>
      <c r="AY157" s="177" t="s">
        <v>299</v>
      </c>
    </row>
    <row r="158" spans="2:65" s="1" customFormat="1" ht="37.950000000000003" customHeight="1">
      <c r="B158" s="32"/>
      <c r="C158" s="136" t="s">
        <v>347</v>
      </c>
      <c r="D158" s="136" t="s">
        <v>302</v>
      </c>
      <c r="E158" s="137" t="s">
        <v>1613</v>
      </c>
      <c r="F158" s="138" t="s">
        <v>1614</v>
      </c>
      <c r="G158" s="139" t="s">
        <v>1520</v>
      </c>
      <c r="H158" s="140">
        <v>28.181000000000001</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3686</v>
      </c>
    </row>
    <row r="159" spans="2:65" s="13" customFormat="1">
      <c r="B159" s="176"/>
      <c r="D159" s="149" t="s">
        <v>1489</v>
      </c>
      <c r="E159" s="177" t="s">
        <v>1</v>
      </c>
      <c r="F159" s="178" t="s">
        <v>3619</v>
      </c>
      <c r="H159" s="179">
        <v>41.442</v>
      </c>
      <c r="I159" s="180"/>
      <c r="L159" s="176"/>
      <c r="M159" s="181"/>
      <c r="T159" s="182"/>
      <c r="AT159" s="177" t="s">
        <v>1489</v>
      </c>
      <c r="AU159" s="177" t="s">
        <v>90</v>
      </c>
      <c r="AV159" s="13" t="s">
        <v>90</v>
      </c>
      <c r="AW159" s="13" t="s">
        <v>36</v>
      </c>
      <c r="AX159" s="13" t="s">
        <v>88</v>
      </c>
      <c r="AY159" s="177" t="s">
        <v>299</v>
      </c>
    </row>
    <row r="160" spans="2:65" s="12" customFormat="1">
      <c r="B160" s="170"/>
      <c r="D160" s="149" t="s">
        <v>1489</v>
      </c>
      <c r="E160" s="171" t="s">
        <v>1</v>
      </c>
      <c r="F160" s="172" t="s">
        <v>5419</v>
      </c>
      <c r="H160" s="171" t="s">
        <v>1</v>
      </c>
      <c r="I160" s="173"/>
      <c r="L160" s="170"/>
      <c r="M160" s="174"/>
      <c r="T160" s="175"/>
      <c r="AT160" s="171" t="s">
        <v>1489</v>
      </c>
      <c r="AU160" s="171" t="s">
        <v>90</v>
      </c>
      <c r="AV160" s="12" t="s">
        <v>88</v>
      </c>
      <c r="AW160" s="12" t="s">
        <v>36</v>
      </c>
      <c r="AX160" s="12" t="s">
        <v>81</v>
      </c>
      <c r="AY160" s="171" t="s">
        <v>299</v>
      </c>
    </row>
    <row r="161" spans="2:65" s="13" customFormat="1">
      <c r="B161" s="176"/>
      <c r="D161" s="149" t="s">
        <v>1489</v>
      </c>
      <c r="F161" s="178" t="s">
        <v>5467</v>
      </c>
      <c r="H161" s="179">
        <v>28.181000000000001</v>
      </c>
      <c r="I161" s="180"/>
      <c r="L161" s="176"/>
      <c r="M161" s="181"/>
      <c r="T161" s="182"/>
      <c r="AT161" s="177" t="s">
        <v>1489</v>
      </c>
      <c r="AU161" s="177" t="s">
        <v>90</v>
      </c>
      <c r="AV161" s="13" t="s">
        <v>90</v>
      </c>
      <c r="AW161" s="13" t="s">
        <v>4</v>
      </c>
      <c r="AX161" s="13" t="s">
        <v>88</v>
      </c>
      <c r="AY161" s="177" t="s">
        <v>299</v>
      </c>
    </row>
    <row r="162" spans="2:65" s="1" customFormat="1" ht="37.950000000000003" customHeight="1">
      <c r="B162" s="32"/>
      <c r="C162" s="136" t="s">
        <v>351</v>
      </c>
      <c r="D162" s="136" t="s">
        <v>302</v>
      </c>
      <c r="E162" s="137" t="s">
        <v>3395</v>
      </c>
      <c r="F162" s="138" t="s">
        <v>3396</v>
      </c>
      <c r="G162" s="139" t="s">
        <v>1520</v>
      </c>
      <c r="H162" s="140">
        <v>7.7629999999999999</v>
      </c>
      <c r="I162" s="141"/>
      <c r="J162" s="142">
        <f>ROUND(I162*H162,2)</f>
        <v>0</v>
      </c>
      <c r="K162" s="138" t="s">
        <v>1487</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3690</v>
      </c>
    </row>
    <row r="163" spans="2:65" s="13" customFormat="1">
      <c r="B163" s="176"/>
      <c r="D163" s="149" t="s">
        <v>1489</v>
      </c>
      <c r="E163" s="177" t="s">
        <v>1</v>
      </c>
      <c r="F163" s="178" t="s">
        <v>3621</v>
      </c>
      <c r="H163" s="179">
        <v>24.259</v>
      </c>
      <c r="I163" s="180"/>
      <c r="L163" s="176"/>
      <c r="M163" s="181"/>
      <c r="T163" s="182"/>
      <c r="AT163" s="177" t="s">
        <v>1489</v>
      </c>
      <c r="AU163" s="177" t="s">
        <v>90</v>
      </c>
      <c r="AV163" s="13" t="s">
        <v>90</v>
      </c>
      <c r="AW163" s="13" t="s">
        <v>36</v>
      </c>
      <c r="AX163" s="13" t="s">
        <v>88</v>
      </c>
      <c r="AY163" s="177" t="s">
        <v>299</v>
      </c>
    </row>
    <row r="164" spans="2:65" s="12" customFormat="1">
      <c r="B164" s="170"/>
      <c r="D164" s="149" t="s">
        <v>1489</v>
      </c>
      <c r="E164" s="171" t="s">
        <v>1</v>
      </c>
      <c r="F164" s="172" t="s">
        <v>5419</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F165" s="178" t="s">
        <v>5468</v>
      </c>
      <c r="H165" s="179">
        <v>7.7629999999999999</v>
      </c>
      <c r="I165" s="180"/>
      <c r="L165" s="176"/>
      <c r="M165" s="181"/>
      <c r="T165" s="182"/>
      <c r="AT165" s="177" t="s">
        <v>1489</v>
      </c>
      <c r="AU165" s="177" t="s">
        <v>90</v>
      </c>
      <c r="AV165" s="13" t="s">
        <v>90</v>
      </c>
      <c r="AW165" s="13" t="s">
        <v>4</v>
      </c>
      <c r="AX165" s="13" t="s">
        <v>88</v>
      </c>
      <c r="AY165" s="177" t="s">
        <v>299</v>
      </c>
    </row>
    <row r="166" spans="2:65" s="1" customFormat="1" ht="37.950000000000003" customHeight="1">
      <c r="B166" s="32"/>
      <c r="C166" s="136" t="s">
        <v>8</v>
      </c>
      <c r="D166" s="136" t="s">
        <v>302</v>
      </c>
      <c r="E166" s="137" t="s">
        <v>3399</v>
      </c>
      <c r="F166" s="138" t="s">
        <v>3400</v>
      </c>
      <c r="G166" s="139" t="s">
        <v>1520</v>
      </c>
      <c r="H166" s="140">
        <v>54.34</v>
      </c>
      <c r="I166" s="141"/>
      <c r="J166" s="142">
        <f>ROUND(I166*H166,2)</f>
        <v>0</v>
      </c>
      <c r="K166" s="138" t="s">
        <v>1487</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3692</v>
      </c>
    </row>
    <row r="167" spans="2:65" s="13" customFormat="1">
      <c r="B167" s="176"/>
      <c r="D167" s="149" t="s">
        <v>1489</v>
      </c>
      <c r="E167" s="177" t="s">
        <v>1</v>
      </c>
      <c r="F167" s="178" t="s">
        <v>3693</v>
      </c>
      <c r="H167" s="179">
        <v>169.81299999999999</v>
      </c>
      <c r="I167" s="180"/>
      <c r="L167" s="176"/>
      <c r="M167" s="181"/>
      <c r="T167" s="182"/>
      <c r="AT167" s="177" t="s">
        <v>1489</v>
      </c>
      <c r="AU167" s="177" t="s">
        <v>90</v>
      </c>
      <c r="AV167" s="13" t="s">
        <v>90</v>
      </c>
      <c r="AW167" s="13" t="s">
        <v>36</v>
      </c>
      <c r="AX167" s="13" t="s">
        <v>88</v>
      </c>
      <c r="AY167" s="177" t="s">
        <v>299</v>
      </c>
    </row>
    <row r="168" spans="2:65" s="12" customFormat="1">
      <c r="B168" s="170"/>
      <c r="D168" s="149" t="s">
        <v>1489</v>
      </c>
      <c r="E168" s="171" t="s">
        <v>1</v>
      </c>
      <c r="F168" s="172" t="s">
        <v>5419</v>
      </c>
      <c r="H168" s="171" t="s">
        <v>1</v>
      </c>
      <c r="I168" s="173"/>
      <c r="L168" s="170"/>
      <c r="M168" s="174"/>
      <c r="T168" s="175"/>
      <c r="AT168" s="171" t="s">
        <v>1489</v>
      </c>
      <c r="AU168" s="171" t="s">
        <v>90</v>
      </c>
      <c r="AV168" s="12" t="s">
        <v>88</v>
      </c>
      <c r="AW168" s="12" t="s">
        <v>36</v>
      </c>
      <c r="AX168" s="12" t="s">
        <v>81</v>
      </c>
      <c r="AY168" s="171" t="s">
        <v>299</v>
      </c>
    </row>
    <row r="169" spans="2:65" s="13" customFormat="1">
      <c r="B169" s="176"/>
      <c r="D169" s="149" t="s">
        <v>1489</v>
      </c>
      <c r="F169" s="178" t="s">
        <v>5469</v>
      </c>
      <c r="H169" s="179">
        <v>54.34</v>
      </c>
      <c r="I169" s="180"/>
      <c r="L169" s="176"/>
      <c r="M169" s="181"/>
      <c r="T169" s="182"/>
      <c r="AT169" s="177" t="s">
        <v>1489</v>
      </c>
      <c r="AU169" s="177" t="s">
        <v>90</v>
      </c>
      <c r="AV169" s="13" t="s">
        <v>90</v>
      </c>
      <c r="AW169" s="13" t="s">
        <v>4</v>
      </c>
      <c r="AX169" s="13" t="s">
        <v>88</v>
      </c>
      <c r="AY169" s="177" t="s">
        <v>299</v>
      </c>
    </row>
    <row r="170" spans="2:65" s="1" customFormat="1" ht="37.950000000000003" customHeight="1">
      <c r="B170" s="32"/>
      <c r="C170" s="136" t="s">
        <v>362</v>
      </c>
      <c r="D170" s="136" t="s">
        <v>302</v>
      </c>
      <c r="E170" s="137" t="s">
        <v>1618</v>
      </c>
      <c r="F170" s="138" t="s">
        <v>1619</v>
      </c>
      <c r="G170" s="139" t="s">
        <v>1520</v>
      </c>
      <c r="H170" s="140">
        <v>16.495999999999999</v>
      </c>
      <c r="I170" s="141"/>
      <c r="J170" s="142">
        <f>ROUND(I170*H170,2)</f>
        <v>0</v>
      </c>
      <c r="K170" s="138" t="s">
        <v>1487</v>
      </c>
      <c r="L170" s="32"/>
      <c r="M170" s="143" t="s">
        <v>1</v>
      </c>
      <c r="N170" s="144" t="s">
        <v>46</v>
      </c>
      <c r="P170" s="145">
        <f>O170*H170</f>
        <v>0</v>
      </c>
      <c r="Q170" s="145">
        <v>0</v>
      </c>
      <c r="R170" s="145">
        <f>Q170*H170</f>
        <v>0</v>
      </c>
      <c r="S170" s="145">
        <v>0</v>
      </c>
      <c r="T170" s="146">
        <f>S170*H170</f>
        <v>0</v>
      </c>
      <c r="AR170" s="147" t="s">
        <v>318</v>
      </c>
      <c r="AT170" s="147" t="s">
        <v>302</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318</v>
      </c>
      <c r="BM170" s="147" t="s">
        <v>3695</v>
      </c>
    </row>
    <row r="171" spans="2:65" s="13" customFormat="1">
      <c r="B171" s="176"/>
      <c r="D171" s="149" t="s">
        <v>1489</v>
      </c>
      <c r="E171" s="177" t="s">
        <v>1</v>
      </c>
      <c r="F171" s="178" t="s">
        <v>3621</v>
      </c>
      <c r="H171" s="179">
        <v>24.259</v>
      </c>
      <c r="I171" s="180"/>
      <c r="L171" s="176"/>
      <c r="M171" s="181"/>
      <c r="T171" s="182"/>
      <c r="AT171" s="177" t="s">
        <v>1489</v>
      </c>
      <c r="AU171" s="177" t="s">
        <v>90</v>
      </c>
      <c r="AV171" s="13" t="s">
        <v>90</v>
      </c>
      <c r="AW171" s="13" t="s">
        <v>36</v>
      </c>
      <c r="AX171" s="13" t="s">
        <v>88</v>
      </c>
      <c r="AY171" s="177" t="s">
        <v>299</v>
      </c>
    </row>
    <row r="172" spans="2:65" s="12" customFormat="1">
      <c r="B172" s="170"/>
      <c r="D172" s="149" t="s">
        <v>1489</v>
      </c>
      <c r="E172" s="171" t="s">
        <v>1</v>
      </c>
      <c r="F172" s="172" t="s">
        <v>5419</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F173" s="178" t="s">
        <v>5470</v>
      </c>
      <c r="H173" s="179">
        <v>16.495999999999999</v>
      </c>
      <c r="I173" s="180"/>
      <c r="L173" s="176"/>
      <c r="M173" s="181"/>
      <c r="T173" s="182"/>
      <c r="AT173" s="177" t="s">
        <v>1489</v>
      </c>
      <c r="AU173" s="177" t="s">
        <v>90</v>
      </c>
      <c r="AV173" s="13" t="s">
        <v>90</v>
      </c>
      <c r="AW173" s="13" t="s">
        <v>4</v>
      </c>
      <c r="AX173" s="13" t="s">
        <v>88</v>
      </c>
      <c r="AY173" s="177" t="s">
        <v>299</v>
      </c>
    </row>
    <row r="174" spans="2:65" s="1" customFormat="1" ht="37.950000000000003" customHeight="1">
      <c r="B174" s="32"/>
      <c r="C174" s="136" t="s">
        <v>367</v>
      </c>
      <c r="D174" s="136" t="s">
        <v>302</v>
      </c>
      <c r="E174" s="137" t="s">
        <v>1622</v>
      </c>
      <c r="F174" s="138" t="s">
        <v>1623</v>
      </c>
      <c r="G174" s="139" t="s">
        <v>1520</v>
      </c>
      <c r="H174" s="140">
        <v>115.473</v>
      </c>
      <c r="I174" s="141"/>
      <c r="J174" s="142">
        <f>ROUND(I174*H174,2)</f>
        <v>0</v>
      </c>
      <c r="K174" s="138" t="s">
        <v>1487</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3697</v>
      </c>
    </row>
    <row r="175" spans="2:65" s="13" customFormat="1">
      <c r="B175" s="176"/>
      <c r="D175" s="149" t="s">
        <v>1489</v>
      </c>
      <c r="E175" s="177" t="s">
        <v>1</v>
      </c>
      <c r="F175" s="178" t="s">
        <v>3693</v>
      </c>
      <c r="H175" s="179">
        <v>169.81299999999999</v>
      </c>
      <c r="I175" s="180"/>
      <c r="L175" s="176"/>
      <c r="M175" s="181"/>
      <c r="T175" s="182"/>
      <c r="AT175" s="177" t="s">
        <v>1489</v>
      </c>
      <c r="AU175" s="177" t="s">
        <v>90</v>
      </c>
      <c r="AV175" s="13" t="s">
        <v>90</v>
      </c>
      <c r="AW175" s="13" t="s">
        <v>36</v>
      </c>
      <c r="AX175" s="13" t="s">
        <v>88</v>
      </c>
      <c r="AY175" s="177" t="s">
        <v>299</v>
      </c>
    </row>
    <row r="176" spans="2:65" s="12" customFormat="1">
      <c r="B176" s="170"/>
      <c r="D176" s="149" t="s">
        <v>1489</v>
      </c>
      <c r="E176" s="171" t="s">
        <v>1</v>
      </c>
      <c r="F176" s="172" t="s">
        <v>5419</v>
      </c>
      <c r="H176" s="171" t="s">
        <v>1</v>
      </c>
      <c r="I176" s="173"/>
      <c r="L176" s="170"/>
      <c r="M176" s="174"/>
      <c r="T176" s="175"/>
      <c r="AT176" s="171" t="s">
        <v>1489</v>
      </c>
      <c r="AU176" s="171" t="s">
        <v>90</v>
      </c>
      <c r="AV176" s="12" t="s">
        <v>88</v>
      </c>
      <c r="AW176" s="12" t="s">
        <v>36</v>
      </c>
      <c r="AX176" s="12" t="s">
        <v>81</v>
      </c>
      <c r="AY176" s="171" t="s">
        <v>299</v>
      </c>
    </row>
    <row r="177" spans="2:65" s="13" customFormat="1">
      <c r="B177" s="176"/>
      <c r="D177" s="149" t="s">
        <v>1489</v>
      </c>
      <c r="F177" s="178" t="s">
        <v>5471</v>
      </c>
      <c r="H177" s="179">
        <v>115.473</v>
      </c>
      <c r="I177" s="180"/>
      <c r="L177" s="176"/>
      <c r="M177" s="181"/>
      <c r="T177" s="182"/>
      <c r="AT177" s="177" t="s">
        <v>1489</v>
      </c>
      <c r="AU177" s="177" t="s">
        <v>90</v>
      </c>
      <c r="AV177" s="13" t="s">
        <v>90</v>
      </c>
      <c r="AW177" s="13" t="s">
        <v>4</v>
      </c>
      <c r="AX177" s="13" t="s">
        <v>88</v>
      </c>
      <c r="AY177" s="177" t="s">
        <v>299</v>
      </c>
    </row>
    <row r="178" spans="2:65" s="1" customFormat="1" ht="24.15" customHeight="1">
      <c r="B178" s="32"/>
      <c r="C178" s="136" t="s">
        <v>372</v>
      </c>
      <c r="D178" s="136" t="s">
        <v>302</v>
      </c>
      <c r="E178" s="137" t="s">
        <v>3851</v>
      </c>
      <c r="F178" s="138" t="s">
        <v>3852</v>
      </c>
      <c r="G178" s="139" t="s">
        <v>1520</v>
      </c>
      <c r="H178" s="140">
        <v>13.260999999999999</v>
      </c>
      <c r="I178" s="141"/>
      <c r="J178" s="142">
        <f>ROUND(I178*H178,2)</f>
        <v>0</v>
      </c>
      <c r="K178" s="138" t="s">
        <v>1487</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3703</v>
      </c>
    </row>
    <row r="179" spans="2:65" s="13" customFormat="1">
      <c r="B179" s="176"/>
      <c r="D179" s="149" t="s">
        <v>1489</v>
      </c>
      <c r="E179" s="177" t="s">
        <v>1</v>
      </c>
      <c r="F179" s="178" t="s">
        <v>3619</v>
      </c>
      <c r="H179" s="179">
        <v>41.442</v>
      </c>
      <c r="I179" s="180"/>
      <c r="L179" s="176"/>
      <c r="M179" s="181"/>
      <c r="T179" s="182"/>
      <c r="AT179" s="177" t="s">
        <v>1489</v>
      </c>
      <c r="AU179" s="177" t="s">
        <v>90</v>
      </c>
      <c r="AV179" s="13" t="s">
        <v>90</v>
      </c>
      <c r="AW179" s="13" t="s">
        <v>36</v>
      </c>
      <c r="AX179" s="13" t="s">
        <v>88</v>
      </c>
      <c r="AY179" s="177" t="s">
        <v>299</v>
      </c>
    </row>
    <row r="180" spans="2:65" s="12" customFormat="1">
      <c r="B180" s="170"/>
      <c r="D180" s="149" t="s">
        <v>1489</v>
      </c>
      <c r="E180" s="171" t="s">
        <v>1</v>
      </c>
      <c r="F180" s="172" t="s">
        <v>5419</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F181" s="178" t="s">
        <v>5466</v>
      </c>
      <c r="H181" s="179">
        <v>13.260999999999999</v>
      </c>
      <c r="I181" s="180"/>
      <c r="L181" s="176"/>
      <c r="M181" s="181"/>
      <c r="T181" s="182"/>
      <c r="AT181" s="177" t="s">
        <v>1489</v>
      </c>
      <c r="AU181" s="177" t="s">
        <v>90</v>
      </c>
      <c r="AV181" s="13" t="s">
        <v>90</v>
      </c>
      <c r="AW181" s="13" t="s">
        <v>4</v>
      </c>
      <c r="AX181" s="13" t="s">
        <v>88</v>
      </c>
      <c r="AY181" s="177" t="s">
        <v>299</v>
      </c>
    </row>
    <row r="182" spans="2:65" s="1" customFormat="1" ht="24.15" customHeight="1">
      <c r="B182" s="32"/>
      <c r="C182" s="136" t="s">
        <v>378</v>
      </c>
      <c r="D182" s="136" t="s">
        <v>302</v>
      </c>
      <c r="E182" s="137" t="s">
        <v>3853</v>
      </c>
      <c r="F182" s="138" t="s">
        <v>3854</v>
      </c>
      <c r="G182" s="139" t="s">
        <v>1520</v>
      </c>
      <c r="H182" s="140">
        <v>28.181000000000001</v>
      </c>
      <c r="I182" s="141"/>
      <c r="J182" s="142">
        <f>ROUND(I182*H182,2)</f>
        <v>0</v>
      </c>
      <c r="K182" s="138" t="s">
        <v>1487</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3704</v>
      </c>
    </row>
    <row r="183" spans="2:65" s="13" customFormat="1">
      <c r="B183" s="176"/>
      <c r="D183" s="149" t="s">
        <v>1489</v>
      </c>
      <c r="E183" s="177" t="s">
        <v>1</v>
      </c>
      <c r="F183" s="178" t="s">
        <v>3619</v>
      </c>
      <c r="H183" s="179">
        <v>41.442</v>
      </c>
      <c r="I183" s="180"/>
      <c r="L183" s="176"/>
      <c r="M183" s="181"/>
      <c r="T183" s="182"/>
      <c r="AT183" s="177" t="s">
        <v>1489</v>
      </c>
      <c r="AU183" s="177" t="s">
        <v>90</v>
      </c>
      <c r="AV183" s="13" t="s">
        <v>90</v>
      </c>
      <c r="AW183" s="13" t="s">
        <v>36</v>
      </c>
      <c r="AX183" s="13" t="s">
        <v>88</v>
      </c>
      <c r="AY183" s="177" t="s">
        <v>299</v>
      </c>
    </row>
    <row r="184" spans="2:65" s="12" customFormat="1">
      <c r="B184" s="170"/>
      <c r="D184" s="149" t="s">
        <v>1489</v>
      </c>
      <c r="E184" s="171" t="s">
        <v>1</v>
      </c>
      <c r="F184" s="172" t="s">
        <v>5419</v>
      </c>
      <c r="H184" s="171" t="s">
        <v>1</v>
      </c>
      <c r="I184" s="173"/>
      <c r="L184" s="170"/>
      <c r="M184" s="174"/>
      <c r="T184" s="175"/>
      <c r="AT184" s="171" t="s">
        <v>1489</v>
      </c>
      <c r="AU184" s="171" t="s">
        <v>90</v>
      </c>
      <c r="AV184" s="12" t="s">
        <v>88</v>
      </c>
      <c r="AW184" s="12" t="s">
        <v>36</v>
      </c>
      <c r="AX184" s="12" t="s">
        <v>81</v>
      </c>
      <c r="AY184" s="171" t="s">
        <v>299</v>
      </c>
    </row>
    <row r="185" spans="2:65" s="13" customFormat="1">
      <c r="B185" s="176"/>
      <c r="D185" s="149" t="s">
        <v>1489</v>
      </c>
      <c r="F185" s="178" t="s">
        <v>5467</v>
      </c>
      <c r="H185" s="179">
        <v>28.181000000000001</v>
      </c>
      <c r="I185" s="180"/>
      <c r="L185" s="176"/>
      <c r="M185" s="181"/>
      <c r="T185" s="182"/>
      <c r="AT185" s="177" t="s">
        <v>1489</v>
      </c>
      <c r="AU185" s="177" t="s">
        <v>90</v>
      </c>
      <c r="AV185" s="13" t="s">
        <v>90</v>
      </c>
      <c r="AW185" s="13" t="s">
        <v>4</v>
      </c>
      <c r="AX185" s="13" t="s">
        <v>88</v>
      </c>
      <c r="AY185" s="177" t="s">
        <v>299</v>
      </c>
    </row>
    <row r="186" spans="2:65" s="1" customFormat="1" ht="33" customHeight="1">
      <c r="B186" s="32"/>
      <c r="C186" s="136" t="s">
        <v>384</v>
      </c>
      <c r="D186" s="136" t="s">
        <v>302</v>
      </c>
      <c r="E186" s="137" t="s">
        <v>1634</v>
      </c>
      <c r="F186" s="138" t="s">
        <v>1635</v>
      </c>
      <c r="G186" s="139" t="s">
        <v>1636</v>
      </c>
      <c r="H186" s="140">
        <v>43.665999999999997</v>
      </c>
      <c r="I186" s="141"/>
      <c r="J186" s="142">
        <f>ROUND(I186*H186,2)</f>
        <v>0</v>
      </c>
      <c r="K186" s="138" t="s">
        <v>1487</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3706</v>
      </c>
    </row>
    <row r="187" spans="2:65" s="13" customFormat="1">
      <c r="B187" s="176"/>
      <c r="D187" s="149" t="s">
        <v>1489</v>
      </c>
      <c r="E187" s="177" t="s">
        <v>1</v>
      </c>
      <c r="F187" s="178" t="s">
        <v>3621</v>
      </c>
      <c r="H187" s="179">
        <v>24.259</v>
      </c>
      <c r="I187" s="180"/>
      <c r="L187" s="176"/>
      <c r="M187" s="181"/>
      <c r="T187" s="182"/>
      <c r="AT187" s="177" t="s">
        <v>1489</v>
      </c>
      <c r="AU187" s="177" t="s">
        <v>90</v>
      </c>
      <c r="AV187" s="13" t="s">
        <v>90</v>
      </c>
      <c r="AW187" s="13" t="s">
        <v>36</v>
      </c>
      <c r="AX187" s="13" t="s">
        <v>88</v>
      </c>
      <c r="AY187" s="177" t="s">
        <v>299</v>
      </c>
    </row>
    <row r="188" spans="2:65" s="13" customFormat="1">
      <c r="B188" s="176"/>
      <c r="D188" s="149" t="s">
        <v>1489</v>
      </c>
      <c r="F188" s="178" t="s">
        <v>5472</v>
      </c>
      <c r="H188" s="179">
        <v>43.665999999999997</v>
      </c>
      <c r="I188" s="180"/>
      <c r="L188" s="176"/>
      <c r="M188" s="181"/>
      <c r="T188" s="182"/>
      <c r="AT188" s="177" t="s">
        <v>1489</v>
      </c>
      <c r="AU188" s="177" t="s">
        <v>90</v>
      </c>
      <c r="AV188" s="13" t="s">
        <v>90</v>
      </c>
      <c r="AW188" s="13" t="s">
        <v>4</v>
      </c>
      <c r="AX188" s="13" t="s">
        <v>88</v>
      </c>
      <c r="AY188" s="177" t="s">
        <v>299</v>
      </c>
    </row>
    <row r="189" spans="2:65" s="1" customFormat="1" ht="16.5" customHeight="1">
      <c r="B189" s="32"/>
      <c r="C189" s="136" t="s">
        <v>389</v>
      </c>
      <c r="D189" s="136" t="s">
        <v>302</v>
      </c>
      <c r="E189" s="137" t="s">
        <v>1639</v>
      </c>
      <c r="F189" s="138" t="s">
        <v>1640</v>
      </c>
      <c r="G189" s="139" t="s">
        <v>1520</v>
      </c>
      <c r="H189" s="140">
        <v>65.700999999999993</v>
      </c>
      <c r="I189" s="141"/>
      <c r="J189" s="142">
        <f>ROUND(I189*H189,2)</f>
        <v>0</v>
      </c>
      <c r="K189" s="138" t="s">
        <v>1487</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3708</v>
      </c>
    </row>
    <row r="190" spans="2:65" s="13" customFormat="1">
      <c r="B190" s="176"/>
      <c r="D190" s="149" t="s">
        <v>1489</v>
      </c>
      <c r="E190" s="177" t="s">
        <v>3619</v>
      </c>
      <c r="F190" s="178" t="s">
        <v>3709</v>
      </c>
      <c r="H190" s="179">
        <v>41.442</v>
      </c>
      <c r="I190" s="180"/>
      <c r="L190" s="176"/>
      <c r="M190" s="181"/>
      <c r="T190" s="182"/>
      <c r="AT190" s="177" t="s">
        <v>1489</v>
      </c>
      <c r="AU190" s="177" t="s">
        <v>90</v>
      </c>
      <c r="AV190" s="13" t="s">
        <v>90</v>
      </c>
      <c r="AW190" s="13" t="s">
        <v>36</v>
      </c>
      <c r="AX190" s="13" t="s">
        <v>81</v>
      </c>
      <c r="AY190" s="177" t="s">
        <v>299</v>
      </c>
    </row>
    <row r="191" spans="2:65" s="13" customFormat="1" ht="20.399999999999999">
      <c r="B191" s="176"/>
      <c r="D191" s="149" t="s">
        <v>1489</v>
      </c>
      <c r="E191" s="177" t="s">
        <v>3621</v>
      </c>
      <c r="F191" s="178" t="s">
        <v>3710</v>
      </c>
      <c r="H191" s="179">
        <v>24.259</v>
      </c>
      <c r="I191" s="180"/>
      <c r="L191" s="176"/>
      <c r="M191" s="181"/>
      <c r="T191" s="182"/>
      <c r="AT191" s="177" t="s">
        <v>1489</v>
      </c>
      <c r="AU191" s="177" t="s">
        <v>90</v>
      </c>
      <c r="AV191" s="13" t="s">
        <v>90</v>
      </c>
      <c r="AW191" s="13" t="s">
        <v>36</v>
      </c>
      <c r="AX191" s="13" t="s">
        <v>81</v>
      </c>
      <c r="AY191" s="177" t="s">
        <v>299</v>
      </c>
    </row>
    <row r="192" spans="2:65" s="14" customFormat="1">
      <c r="B192" s="183"/>
      <c r="D192" s="149" t="s">
        <v>1489</v>
      </c>
      <c r="E192" s="184" t="s">
        <v>1</v>
      </c>
      <c r="F192" s="185" t="s">
        <v>1496</v>
      </c>
      <c r="H192" s="186">
        <v>65.700999999999993</v>
      </c>
      <c r="I192" s="187"/>
      <c r="L192" s="183"/>
      <c r="M192" s="188"/>
      <c r="T192" s="189"/>
      <c r="AT192" s="184" t="s">
        <v>1489</v>
      </c>
      <c r="AU192" s="184" t="s">
        <v>90</v>
      </c>
      <c r="AV192" s="14" t="s">
        <v>318</v>
      </c>
      <c r="AW192" s="14" t="s">
        <v>36</v>
      </c>
      <c r="AX192" s="14" t="s">
        <v>88</v>
      </c>
      <c r="AY192" s="184" t="s">
        <v>299</v>
      </c>
    </row>
    <row r="193" spans="2:65" s="1" customFormat="1" ht="24.15" customHeight="1">
      <c r="B193" s="32"/>
      <c r="C193" s="136" t="s">
        <v>394</v>
      </c>
      <c r="D193" s="136" t="s">
        <v>302</v>
      </c>
      <c r="E193" s="137" t="s">
        <v>1643</v>
      </c>
      <c r="F193" s="138" t="s">
        <v>1644</v>
      </c>
      <c r="G193" s="139" t="s">
        <v>1520</v>
      </c>
      <c r="H193" s="140">
        <v>25.792000000000002</v>
      </c>
      <c r="I193" s="141"/>
      <c r="J193" s="142">
        <f>ROUND(I193*H193,2)</f>
        <v>0</v>
      </c>
      <c r="K193" s="138" t="s">
        <v>1487</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3711</v>
      </c>
    </row>
    <row r="194" spans="2:65" s="13" customFormat="1">
      <c r="B194" s="176"/>
      <c r="D194" s="149" t="s">
        <v>1489</v>
      </c>
      <c r="E194" s="177" t="s">
        <v>1</v>
      </c>
      <c r="F194" s="178" t="s">
        <v>3617</v>
      </c>
      <c r="H194" s="179">
        <v>41.65</v>
      </c>
      <c r="I194" s="180"/>
      <c r="L194" s="176"/>
      <c r="M194" s="181"/>
      <c r="T194" s="182"/>
      <c r="AT194" s="177" t="s">
        <v>1489</v>
      </c>
      <c r="AU194" s="177" t="s">
        <v>90</v>
      </c>
      <c r="AV194" s="13" t="s">
        <v>90</v>
      </c>
      <c r="AW194" s="13" t="s">
        <v>36</v>
      </c>
      <c r="AX194" s="13" t="s">
        <v>81</v>
      </c>
      <c r="AY194" s="177" t="s">
        <v>299</v>
      </c>
    </row>
    <row r="195" spans="2:65" s="13" customFormat="1">
      <c r="B195" s="176"/>
      <c r="D195" s="149" t="s">
        <v>1489</v>
      </c>
      <c r="E195" s="177" t="s">
        <v>1</v>
      </c>
      <c r="F195" s="178" t="s">
        <v>3712</v>
      </c>
      <c r="H195" s="179">
        <v>-4.4050000000000002</v>
      </c>
      <c r="I195" s="180"/>
      <c r="L195" s="176"/>
      <c r="M195" s="181"/>
      <c r="T195" s="182"/>
      <c r="AT195" s="177" t="s">
        <v>1489</v>
      </c>
      <c r="AU195" s="177" t="s">
        <v>90</v>
      </c>
      <c r="AV195" s="13" t="s">
        <v>90</v>
      </c>
      <c r="AW195" s="13" t="s">
        <v>36</v>
      </c>
      <c r="AX195" s="13" t="s">
        <v>81</v>
      </c>
      <c r="AY195" s="177" t="s">
        <v>299</v>
      </c>
    </row>
    <row r="196" spans="2:65" s="13" customFormat="1">
      <c r="B196" s="176"/>
      <c r="D196" s="149" t="s">
        <v>1489</v>
      </c>
      <c r="E196" s="177" t="s">
        <v>1</v>
      </c>
      <c r="F196" s="178" t="s">
        <v>3713</v>
      </c>
      <c r="H196" s="179">
        <v>-11.244999999999999</v>
      </c>
      <c r="I196" s="180"/>
      <c r="L196" s="176"/>
      <c r="M196" s="181"/>
      <c r="T196" s="182"/>
      <c r="AT196" s="177" t="s">
        <v>1489</v>
      </c>
      <c r="AU196" s="177" t="s">
        <v>90</v>
      </c>
      <c r="AV196" s="13" t="s">
        <v>90</v>
      </c>
      <c r="AW196" s="13" t="s">
        <v>36</v>
      </c>
      <c r="AX196" s="13" t="s">
        <v>81</v>
      </c>
      <c r="AY196" s="177" t="s">
        <v>299</v>
      </c>
    </row>
    <row r="197" spans="2:65" s="13" customFormat="1">
      <c r="B197" s="176"/>
      <c r="D197" s="149" t="s">
        <v>1489</v>
      </c>
      <c r="E197" s="177" t="s">
        <v>1</v>
      </c>
      <c r="F197" s="178" t="s">
        <v>3632</v>
      </c>
      <c r="H197" s="179">
        <v>-0.20799999999999999</v>
      </c>
      <c r="I197" s="180"/>
      <c r="L197" s="176"/>
      <c r="M197" s="181"/>
      <c r="T197" s="182"/>
      <c r="AT197" s="177" t="s">
        <v>1489</v>
      </c>
      <c r="AU197" s="177" t="s">
        <v>90</v>
      </c>
      <c r="AV197" s="13" t="s">
        <v>90</v>
      </c>
      <c r="AW197" s="13" t="s">
        <v>36</v>
      </c>
      <c r="AX197" s="13" t="s">
        <v>81</v>
      </c>
      <c r="AY197" s="177" t="s">
        <v>299</v>
      </c>
    </row>
    <row r="198" spans="2:65" s="14" customFormat="1">
      <c r="B198" s="183"/>
      <c r="D198" s="149" t="s">
        <v>1489</v>
      </c>
      <c r="E198" s="184" t="s">
        <v>3627</v>
      </c>
      <c r="F198" s="185" t="s">
        <v>1496</v>
      </c>
      <c r="H198" s="186">
        <v>25.792000000000002</v>
      </c>
      <c r="I198" s="187"/>
      <c r="L198" s="183"/>
      <c r="M198" s="188"/>
      <c r="T198" s="189"/>
      <c r="AT198" s="184" t="s">
        <v>1489</v>
      </c>
      <c r="AU198" s="184" t="s">
        <v>90</v>
      </c>
      <c r="AV198" s="14" t="s">
        <v>318</v>
      </c>
      <c r="AW198" s="14" t="s">
        <v>36</v>
      </c>
      <c r="AX198" s="14" t="s">
        <v>88</v>
      </c>
      <c r="AY198" s="184" t="s">
        <v>299</v>
      </c>
    </row>
    <row r="199" spans="2:65" s="1" customFormat="1" ht="24.15" customHeight="1">
      <c r="B199" s="32"/>
      <c r="C199" s="158" t="s">
        <v>399</v>
      </c>
      <c r="D199" s="158" t="s">
        <v>340</v>
      </c>
      <c r="E199" s="159" t="s">
        <v>1665</v>
      </c>
      <c r="F199" s="160" t="s">
        <v>3714</v>
      </c>
      <c r="G199" s="161" t="s">
        <v>1520</v>
      </c>
      <c r="H199" s="162">
        <v>8.4009999999999998</v>
      </c>
      <c r="I199" s="163"/>
      <c r="J199" s="164">
        <f>ROUND(I199*H199,2)</f>
        <v>0</v>
      </c>
      <c r="K199" s="160" t="s">
        <v>1</v>
      </c>
      <c r="L199" s="165"/>
      <c r="M199" s="166" t="s">
        <v>1</v>
      </c>
      <c r="N199" s="167" t="s">
        <v>46</v>
      </c>
      <c r="P199" s="145">
        <f>O199*H199</f>
        <v>0</v>
      </c>
      <c r="Q199" s="145">
        <v>0</v>
      </c>
      <c r="R199" s="145">
        <f>Q199*H199</f>
        <v>0</v>
      </c>
      <c r="S199" s="145">
        <v>0</v>
      </c>
      <c r="T199" s="146">
        <f>S199*H199</f>
        <v>0</v>
      </c>
      <c r="AR199" s="147" t="s">
        <v>337</v>
      </c>
      <c r="AT199" s="147" t="s">
        <v>340</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5427</v>
      </c>
    </row>
    <row r="200" spans="2:65" s="12" customFormat="1">
      <c r="B200" s="170"/>
      <c r="D200" s="149" t="s">
        <v>1489</v>
      </c>
      <c r="E200" s="171" t="s">
        <v>1</v>
      </c>
      <c r="F200" s="172" t="s">
        <v>3716</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E201" s="177" t="s">
        <v>1</v>
      </c>
      <c r="F201" s="178" t="s">
        <v>5473</v>
      </c>
      <c r="H201" s="179">
        <v>14.143000000000001</v>
      </c>
      <c r="I201" s="180"/>
      <c r="L201" s="176"/>
      <c r="M201" s="181"/>
      <c r="T201" s="182"/>
      <c r="AT201" s="177" t="s">
        <v>1489</v>
      </c>
      <c r="AU201" s="177" t="s">
        <v>90</v>
      </c>
      <c r="AV201" s="13" t="s">
        <v>90</v>
      </c>
      <c r="AW201" s="13" t="s">
        <v>36</v>
      </c>
      <c r="AX201" s="13" t="s">
        <v>81</v>
      </c>
      <c r="AY201" s="177" t="s">
        <v>299</v>
      </c>
    </row>
    <row r="202" spans="2:65" s="13" customFormat="1">
      <c r="B202" s="176"/>
      <c r="D202" s="149" t="s">
        <v>1489</v>
      </c>
      <c r="E202" s="177" t="s">
        <v>1</v>
      </c>
      <c r="F202" s="178" t="s">
        <v>5474</v>
      </c>
      <c r="H202" s="179">
        <v>-5.742</v>
      </c>
      <c r="I202" s="180"/>
      <c r="L202" s="176"/>
      <c r="M202" s="181"/>
      <c r="T202" s="182"/>
      <c r="AT202" s="177" t="s">
        <v>1489</v>
      </c>
      <c r="AU202" s="177" t="s">
        <v>90</v>
      </c>
      <c r="AV202" s="13" t="s">
        <v>90</v>
      </c>
      <c r="AW202" s="13" t="s">
        <v>36</v>
      </c>
      <c r="AX202" s="13" t="s">
        <v>81</v>
      </c>
      <c r="AY202" s="177" t="s">
        <v>299</v>
      </c>
    </row>
    <row r="203" spans="2:65" s="14" customFormat="1">
      <c r="B203" s="183"/>
      <c r="D203" s="149" t="s">
        <v>1489</v>
      </c>
      <c r="E203" s="184" t="s">
        <v>3629</v>
      </c>
      <c r="F203" s="185" t="s">
        <v>1496</v>
      </c>
      <c r="H203" s="186">
        <v>8.4009999999999998</v>
      </c>
      <c r="I203" s="187"/>
      <c r="L203" s="183"/>
      <c r="M203" s="188"/>
      <c r="T203" s="189"/>
      <c r="AT203" s="184" t="s">
        <v>1489</v>
      </c>
      <c r="AU203" s="184" t="s">
        <v>90</v>
      </c>
      <c r="AV203" s="14" t="s">
        <v>318</v>
      </c>
      <c r="AW203" s="14" t="s">
        <v>36</v>
      </c>
      <c r="AX203" s="14" t="s">
        <v>88</v>
      </c>
      <c r="AY203" s="184" t="s">
        <v>299</v>
      </c>
    </row>
    <row r="204" spans="2:65" s="1" customFormat="1" ht="24.15" customHeight="1">
      <c r="B204" s="32"/>
      <c r="C204" s="136" t="s">
        <v>7</v>
      </c>
      <c r="D204" s="136" t="s">
        <v>302</v>
      </c>
      <c r="E204" s="137" t="s">
        <v>1670</v>
      </c>
      <c r="F204" s="138" t="s">
        <v>1671</v>
      </c>
      <c r="G204" s="139" t="s">
        <v>1520</v>
      </c>
      <c r="H204" s="140">
        <v>11.244999999999999</v>
      </c>
      <c r="I204" s="141"/>
      <c r="J204" s="142">
        <f>ROUND(I204*H204,2)</f>
        <v>0</v>
      </c>
      <c r="K204" s="138" t="s">
        <v>1487</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3719</v>
      </c>
    </row>
    <row r="205" spans="2:65" s="13" customFormat="1">
      <c r="B205" s="176"/>
      <c r="D205" s="149" t="s">
        <v>1489</v>
      </c>
      <c r="E205" s="177" t="s">
        <v>1</v>
      </c>
      <c r="F205" s="178" t="s">
        <v>5475</v>
      </c>
      <c r="H205" s="179">
        <v>11.452999999999999</v>
      </c>
      <c r="I205" s="180"/>
      <c r="L205" s="176"/>
      <c r="M205" s="181"/>
      <c r="T205" s="182"/>
      <c r="AT205" s="177" t="s">
        <v>1489</v>
      </c>
      <c r="AU205" s="177" t="s">
        <v>90</v>
      </c>
      <c r="AV205" s="13" t="s">
        <v>90</v>
      </c>
      <c r="AW205" s="13" t="s">
        <v>36</v>
      </c>
      <c r="AX205" s="13" t="s">
        <v>81</v>
      </c>
      <c r="AY205" s="177" t="s">
        <v>299</v>
      </c>
    </row>
    <row r="206" spans="2:65" s="13" customFormat="1">
      <c r="B206" s="176"/>
      <c r="D206" s="149" t="s">
        <v>1489</v>
      </c>
      <c r="E206" s="177" t="s">
        <v>3632</v>
      </c>
      <c r="F206" s="178" t="s">
        <v>5476</v>
      </c>
      <c r="H206" s="179">
        <v>-0.20799999999999999</v>
      </c>
      <c r="I206" s="180"/>
      <c r="L206" s="176"/>
      <c r="M206" s="181"/>
      <c r="T206" s="182"/>
      <c r="AT206" s="177" t="s">
        <v>1489</v>
      </c>
      <c r="AU206" s="177" t="s">
        <v>90</v>
      </c>
      <c r="AV206" s="13" t="s">
        <v>90</v>
      </c>
      <c r="AW206" s="13" t="s">
        <v>36</v>
      </c>
      <c r="AX206" s="13" t="s">
        <v>81</v>
      </c>
      <c r="AY206" s="177" t="s">
        <v>299</v>
      </c>
    </row>
    <row r="207" spans="2:65" s="14" customFormat="1">
      <c r="B207" s="183"/>
      <c r="D207" s="149" t="s">
        <v>1489</v>
      </c>
      <c r="E207" s="184" t="s">
        <v>3625</v>
      </c>
      <c r="F207" s="185" t="s">
        <v>1496</v>
      </c>
      <c r="H207" s="186">
        <v>11.244999999999999</v>
      </c>
      <c r="I207" s="187"/>
      <c r="L207" s="183"/>
      <c r="M207" s="188"/>
      <c r="T207" s="189"/>
      <c r="AT207" s="184" t="s">
        <v>1489</v>
      </c>
      <c r="AU207" s="184" t="s">
        <v>90</v>
      </c>
      <c r="AV207" s="14" t="s">
        <v>318</v>
      </c>
      <c r="AW207" s="14" t="s">
        <v>36</v>
      </c>
      <c r="AX207" s="14" t="s">
        <v>88</v>
      </c>
      <c r="AY207" s="184" t="s">
        <v>299</v>
      </c>
    </row>
    <row r="208" spans="2:65" s="1" customFormat="1" ht="16.5" customHeight="1">
      <c r="B208" s="32"/>
      <c r="C208" s="158" t="s">
        <v>408</v>
      </c>
      <c r="D208" s="158" t="s">
        <v>340</v>
      </c>
      <c r="E208" s="159" t="s">
        <v>3722</v>
      </c>
      <c r="F208" s="160" t="s">
        <v>3723</v>
      </c>
      <c r="G208" s="161" t="s">
        <v>1636</v>
      </c>
      <c r="H208" s="162">
        <v>22.49</v>
      </c>
      <c r="I208" s="163"/>
      <c r="J208" s="164">
        <f>ROUND(I208*H208,2)</f>
        <v>0</v>
      </c>
      <c r="K208" s="160" t="s">
        <v>1487</v>
      </c>
      <c r="L208" s="165"/>
      <c r="M208" s="166" t="s">
        <v>1</v>
      </c>
      <c r="N208" s="167" t="s">
        <v>46</v>
      </c>
      <c r="P208" s="145">
        <f>O208*H208</f>
        <v>0</v>
      </c>
      <c r="Q208" s="145">
        <v>0</v>
      </c>
      <c r="R208" s="145">
        <f>Q208*H208</f>
        <v>0</v>
      </c>
      <c r="S208" s="145">
        <v>0</v>
      </c>
      <c r="T208" s="146">
        <f>S208*H208</f>
        <v>0</v>
      </c>
      <c r="AR208" s="147" t="s">
        <v>337</v>
      </c>
      <c r="AT208" s="147" t="s">
        <v>340</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3724</v>
      </c>
    </row>
    <row r="209" spans="2:65" s="13" customFormat="1">
      <c r="B209" s="176"/>
      <c r="D209" s="149" t="s">
        <v>1489</v>
      </c>
      <c r="F209" s="178" t="s">
        <v>5477</v>
      </c>
      <c r="H209" s="179">
        <v>22.49</v>
      </c>
      <c r="I209" s="180"/>
      <c r="L209" s="176"/>
      <c r="M209" s="181"/>
      <c r="T209" s="182"/>
      <c r="AT209" s="177" t="s">
        <v>1489</v>
      </c>
      <c r="AU209" s="177" t="s">
        <v>90</v>
      </c>
      <c r="AV209" s="13" t="s">
        <v>90</v>
      </c>
      <c r="AW209" s="13" t="s">
        <v>4</v>
      </c>
      <c r="AX209" s="13" t="s">
        <v>88</v>
      </c>
      <c r="AY209" s="177" t="s">
        <v>299</v>
      </c>
    </row>
    <row r="210" spans="2:65" s="1" customFormat="1" ht="24.15" customHeight="1">
      <c r="B210" s="32"/>
      <c r="C210" s="136" t="s">
        <v>413</v>
      </c>
      <c r="D210" s="136" t="s">
        <v>302</v>
      </c>
      <c r="E210" s="137" t="s">
        <v>3726</v>
      </c>
      <c r="F210" s="138" t="s">
        <v>3727</v>
      </c>
      <c r="G210" s="139" t="s">
        <v>375</v>
      </c>
      <c r="H210" s="140">
        <v>9.3970000000000002</v>
      </c>
      <c r="I210" s="141"/>
      <c r="J210" s="142">
        <f>ROUND(I210*H210,2)</f>
        <v>0</v>
      </c>
      <c r="K210" s="138" t="s">
        <v>1487</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3728</v>
      </c>
    </row>
    <row r="211" spans="2:65" s="13" customFormat="1">
      <c r="B211" s="176"/>
      <c r="D211" s="149" t="s">
        <v>1489</v>
      </c>
      <c r="E211" s="177" t="s">
        <v>1</v>
      </c>
      <c r="F211" s="178" t="s">
        <v>5478</v>
      </c>
      <c r="H211" s="179">
        <v>29.367000000000001</v>
      </c>
      <c r="I211" s="180"/>
      <c r="L211" s="176"/>
      <c r="M211" s="181"/>
      <c r="T211" s="182"/>
      <c r="AT211" s="177" t="s">
        <v>1489</v>
      </c>
      <c r="AU211" s="177" t="s">
        <v>90</v>
      </c>
      <c r="AV211" s="13" t="s">
        <v>90</v>
      </c>
      <c r="AW211" s="13" t="s">
        <v>36</v>
      </c>
      <c r="AX211" s="13" t="s">
        <v>88</v>
      </c>
      <c r="AY211" s="177" t="s">
        <v>299</v>
      </c>
    </row>
    <row r="212" spans="2:65" s="12" customFormat="1">
      <c r="B212" s="170"/>
      <c r="D212" s="149" t="s">
        <v>1489</v>
      </c>
      <c r="E212" s="171" t="s">
        <v>1</v>
      </c>
      <c r="F212" s="172" t="s">
        <v>5419</v>
      </c>
      <c r="H212" s="171" t="s">
        <v>1</v>
      </c>
      <c r="I212" s="173"/>
      <c r="L212" s="170"/>
      <c r="M212" s="174"/>
      <c r="T212" s="175"/>
      <c r="AT212" s="171" t="s">
        <v>1489</v>
      </c>
      <c r="AU212" s="171" t="s">
        <v>90</v>
      </c>
      <c r="AV212" s="12" t="s">
        <v>88</v>
      </c>
      <c r="AW212" s="12" t="s">
        <v>36</v>
      </c>
      <c r="AX212" s="12" t="s">
        <v>81</v>
      </c>
      <c r="AY212" s="171" t="s">
        <v>299</v>
      </c>
    </row>
    <row r="213" spans="2:65" s="13" customFormat="1">
      <c r="B213" s="176"/>
      <c r="D213" s="149" t="s">
        <v>1489</v>
      </c>
      <c r="F213" s="178" t="s">
        <v>5479</v>
      </c>
      <c r="H213" s="179">
        <v>9.3970000000000002</v>
      </c>
      <c r="I213" s="180"/>
      <c r="L213" s="176"/>
      <c r="M213" s="181"/>
      <c r="T213" s="182"/>
      <c r="AT213" s="177" t="s">
        <v>1489</v>
      </c>
      <c r="AU213" s="177" t="s">
        <v>90</v>
      </c>
      <c r="AV213" s="13" t="s">
        <v>90</v>
      </c>
      <c r="AW213" s="13" t="s">
        <v>4</v>
      </c>
      <c r="AX213" s="13" t="s">
        <v>88</v>
      </c>
      <c r="AY213" s="177" t="s">
        <v>299</v>
      </c>
    </row>
    <row r="214" spans="2:65" s="1" customFormat="1" ht="24.15" customHeight="1">
      <c r="B214" s="32"/>
      <c r="C214" s="136" t="s">
        <v>418</v>
      </c>
      <c r="D214" s="136" t="s">
        <v>302</v>
      </c>
      <c r="E214" s="137" t="s">
        <v>3731</v>
      </c>
      <c r="F214" s="138" t="s">
        <v>3732</v>
      </c>
      <c r="G214" s="139" t="s">
        <v>375</v>
      </c>
      <c r="H214" s="140">
        <v>19.97</v>
      </c>
      <c r="I214" s="141"/>
      <c r="J214" s="142">
        <f>ROUND(I214*H214,2)</f>
        <v>0</v>
      </c>
      <c r="K214" s="138" t="s">
        <v>1487</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3733</v>
      </c>
    </row>
    <row r="215" spans="2:65" s="13" customFormat="1">
      <c r="B215" s="176"/>
      <c r="D215" s="149" t="s">
        <v>1489</v>
      </c>
      <c r="F215" s="178" t="s">
        <v>5480</v>
      </c>
      <c r="H215" s="179">
        <v>19.97</v>
      </c>
      <c r="I215" s="180"/>
      <c r="L215" s="176"/>
      <c r="M215" s="181"/>
      <c r="T215" s="182"/>
      <c r="AT215" s="177" t="s">
        <v>1489</v>
      </c>
      <c r="AU215" s="177" t="s">
        <v>90</v>
      </c>
      <c r="AV215" s="13" t="s">
        <v>90</v>
      </c>
      <c r="AW215" s="13" t="s">
        <v>4</v>
      </c>
      <c r="AX215" s="13" t="s">
        <v>88</v>
      </c>
      <c r="AY215" s="177" t="s">
        <v>299</v>
      </c>
    </row>
    <row r="216" spans="2:65" s="11" customFormat="1" ht="22.95" customHeight="1">
      <c r="B216" s="124"/>
      <c r="D216" s="125" t="s">
        <v>80</v>
      </c>
      <c r="E216" s="134" t="s">
        <v>318</v>
      </c>
      <c r="F216" s="134" t="s">
        <v>1702</v>
      </c>
      <c r="I216" s="127"/>
      <c r="J216" s="135">
        <f>BK216</f>
        <v>0</v>
      </c>
      <c r="L216" s="124"/>
      <c r="M216" s="129"/>
      <c r="P216" s="130">
        <f>SUM(P217:P219)</f>
        <v>0</v>
      </c>
      <c r="R216" s="130">
        <f>SUM(R217:R219)</f>
        <v>0</v>
      </c>
      <c r="T216" s="131">
        <f>SUM(T217:T219)</f>
        <v>0</v>
      </c>
      <c r="AR216" s="125" t="s">
        <v>88</v>
      </c>
      <c r="AT216" s="132" t="s">
        <v>80</v>
      </c>
      <c r="AU216" s="132" t="s">
        <v>88</v>
      </c>
      <c r="AY216" s="125" t="s">
        <v>299</v>
      </c>
      <c r="BK216" s="133">
        <f>SUM(BK217:BK219)</f>
        <v>0</v>
      </c>
    </row>
    <row r="217" spans="2:65" s="1" customFormat="1" ht="16.5" customHeight="1">
      <c r="B217" s="32"/>
      <c r="C217" s="136" t="s">
        <v>423</v>
      </c>
      <c r="D217" s="136" t="s">
        <v>302</v>
      </c>
      <c r="E217" s="137" t="s">
        <v>1703</v>
      </c>
      <c r="F217" s="138" t="s">
        <v>1704</v>
      </c>
      <c r="G217" s="139" t="s">
        <v>1520</v>
      </c>
      <c r="H217" s="140">
        <v>4.4050000000000002</v>
      </c>
      <c r="I217" s="141"/>
      <c r="J217" s="142">
        <f>ROUND(I217*H217,2)</f>
        <v>0</v>
      </c>
      <c r="K217" s="138" t="s">
        <v>1487</v>
      </c>
      <c r="L217" s="32"/>
      <c r="M217" s="143" t="s">
        <v>1</v>
      </c>
      <c r="N217" s="144" t="s">
        <v>46</v>
      </c>
      <c r="P217" s="145">
        <f>O217*H217</f>
        <v>0</v>
      </c>
      <c r="Q217" s="145">
        <v>0</v>
      </c>
      <c r="R217" s="145">
        <f>Q217*H217</f>
        <v>0</v>
      </c>
      <c r="S217" s="145">
        <v>0</v>
      </c>
      <c r="T217" s="146">
        <f>S217*H217</f>
        <v>0</v>
      </c>
      <c r="AR217" s="147" t="s">
        <v>318</v>
      </c>
      <c r="AT217" s="147" t="s">
        <v>302</v>
      </c>
      <c r="AU217" s="147" t="s">
        <v>90</v>
      </c>
      <c r="AY217" s="17" t="s">
        <v>299</v>
      </c>
      <c r="BE217" s="148">
        <f>IF(N217="základní",J217,0)</f>
        <v>0</v>
      </c>
      <c r="BF217" s="148">
        <f>IF(N217="snížená",J217,0)</f>
        <v>0</v>
      </c>
      <c r="BG217" s="148">
        <f>IF(N217="zákl. přenesená",J217,0)</f>
        <v>0</v>
      </c>
      <c r="BH217" s="148">
        <f>IF(N217="sníž. přenesená",J217,0)</f>
        <v>0</v>
      </c>
      <c r="BI217" s="148">
        <f>IF(N217="nulová",J217,0)</f>
        <v>0</v>
      </c>
      <c r="BJ217" s="17" t="s">
        <v>88</v>
      </c>
      <c r="BK217" s="148">
        <f>ROUND(I217*H217,2)</f>
        <v>0</v>
      </c>
      <c r="BL217" s="17" t="s">
        <v>318</v>
      </c>
      <c r="BM217" s="147" t="s">
        <v>3743</v>
      </c>
    </row>
    <row r="218" spans="2:65" s="13" customFormat="1">
      <c r="B218" s="176"/>
      <c r="D218" s="149" t="s">
        <v>1489</v>
      </c>
      <c r="E218" s="177" t="s">
        <v>1</v>
      </c>
      <c r="F218" s="178" t="s">
        <v>5481</v>
      </c>
      <c r="H218" s="179">
        <v>4.4050000000000002</v>
      </c>
      <c r="I218" s="180"/>
      <c r="L218" s="176"/>
      <c r="M218" s="181"/>
      <c r="T218" s="182"/>
      <c r="AT218" s="177" t="s">
        <v>1489</v>
      </c>
      <c r="AU218" s="177" t="s">
        <v>90</v>
      </c>
      <c r="AV218" s="13" t="s">
        <v>90</v>
      </c>
      <c r="AW218" s="13" t="s">
        <v>36</v>
      </c>
      <c r="AX218" s="13" t="s">
        <v>81</v>
      </c>
      <c r="AY218" s="177" t="s">
        <v>299</v>
      </c>
    </row>
    <row r="219" spans="2:65" s="14" customFormat="1">
      <c r="B219" s="183"/>
      <c r="D219" s="149" t="s">
        <v>1489</v>
      </c>
      <c r="E219" s="184" t="s">
        <v>3623</v>
      </c>
      <c r="F219" s="185" t="s">
        <v>1496</v>
      </c>
      <c r="H219" s="186">
        <v>4.4050000000000002</v>
      </c>
      <c r="I219" s="187"/>
      <c r="L219" s="183"/>
      <c r="M219" s="188"/>
      <c r="T219" s="189"/>
      <c r="AT219" s="184" t="s">
        <v>1489</v>
      </c>
      <c r="AU219" s="184" t="s">
        <v>90</v>
      </c>
      <c r="AV219" s="14" t="s">
        <v>318</v>
      </c>
      <c r="AW219" s="14" t="s">
        <v>36</v>
      </c>
      <c r="AX219" s="14" t="s">
        <v>88</v>
      </c>
      <c r="AY219" s="184" t="s">
        <v>299</v>
      </c>
    </row>
    <row r="220" spans="2:65" s="11" customFormat="1" ht="22.95" customHeight="1">
      <c r="B220" s="124"/>
      <c r="D220" s="125" t="s">
        <v>80</v>
      </c>
      <c r="E220" s="134" t="s">
        <v>323</v>
      </c>
      <c r="F220" s="134" t="s">
        <v>2121</v>
      </c>
      <c r="I220" s="127"/>
      <c r="J220" s="135">
        <f>BK220</f>
        <v>0</v>
      </c>
      <c r="L220" s="124"/>
      <c r="M220" s="129"/>
      <c r="P220" s="130">
        <f>SUM(P221:P226)</f>
        <v>0</v>
      </c>
      <c r="R220" s="130">
        <f>SUM(R221:R226)</f>
        <v>0.29050655999999997</v>
      </c>
      <c r="T220" s="131">
        <f>SUM(T221:T226)</f>
        <v>0</v>
      </c>
      <c r="AR220" s="125" t="s">
        <v>88</v>
      </c>
      <c r="AT220" s="132" t="s">
        <v>80</v>
      </c>
      <c r="AU220" s="132" t="s">
        <v>88</v>
      </c>
      <c r="AY220" s="125" t="s">
        <v>299</v>
      </c>
      <c r="BK220" s="133">
        <f>SUM(BK221:BK226)</f>
        <v>0</v>
      </c>
    </row>
    <row r="221" spans="2:65" s="1" customFormat="1" ht="24.15" customHeight="1">
      <c r="B221" s="32"/>
      <c r="C221" s="136" t="s">
        <v>428</v>
      </c>
      <c r="D221" s="136" t="s">
        <v>302</v>
      </c>
      <c r="E221" s="137" t="s">
        <v>5139</v>
      </c>
      <c r="F221" s="138" t="s">
        <v>5140</v>
      </c>
      <c r="G221" s="139" t="s">
        <v>375</v>
      </c>
      <c r="H221" s="140">
        <v>0.47099999999999997</v>
      </c>
      <c r="I221" s="141"/>
      <c r="J221" s="142">
        <f>ROUND(I221*H221,2)</f>
        <v>0</v>
      </c>
      <c r="K221" s="138" t="s">
        <v>1487</v>
      </c>
      <c r="L221" s="32"/>
      <c r="M221" s="143" t="s">
        <v>1</v>
      </c>
      <c r="N221" s="144" t="s">
        <v>46</v>
      </c>
      <c r="P221" s="145">
        <f>O221*H221</f>
        <v>0</v>
      </c>
      <c r="Q221" s="145">
        <v>0.19536000000000001</v>
      </c>
      <c r="R221" s="145">
        <f>Q221*H221</f>
        <v>9.2014559999999995E-2</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5141</v>
      </c>
    </row>
    <row r="222" spans="2:65" s="13" customFormat="1">
      <c r="B222" s="176"/>
      <c r="D222" s="149" t="s">
        <v>1489</v>
      </c>
      <c r="E222" s="177" t="s">
        <v>1</v>
      </c>
      <c r="F222" s="178" t="s">
        <v>5219</v>
      </c>
      <c r="H222" s="179">
        <v>0.188</v>
      </c>
      <c r="I222" s="180"/>
      <c r="L222" s="176"/>
      <c r="M222" s="181"/>
      <c r="T222" s="182"/>
      <c r="AT222" s="177" t="s">
        <v>1489</v>
      </c>
      <c r="AU222" s="177" t="s">
        <v>90</v>
      </c>
      <c r="AV222" s="13" t="s">
        <v>90</v>
      </c>
      <c r="AW222" s="13" t="s">
        <v>36</v>
      </c>
      <c r="AX222" s="13" t="s">
        <v>81</v>
      </c>
      <c r="AY222" s="177" t="s">
        <v>299</v>
      </c>
    </row>
    <row r="223" spans="2:65" s="13" customFormat="1">
      <c r="B223" s="176"/>
      <c r="D223" s="149" t="s">
        <v>1489</v>
      </c>
      <c r="E223" s="177" t="s">
        <v>1</v>
      </c>
      <c r="F223" s="178" t="s">
        <v>5220</v>
      </c>
      <c r="H223" s="179">
        <v>0.28299999999999997</v>
      </c>
      <c r="I223" s="180"/>
      <c r="L223" s="176"/>
      <c r="M223" s="181"/>
      <c r="T223" s="182"/>
      <c r="AT223" s="177" t="s">
        <v>1489</v>
      </c>
      <c r="AU223" s="177" t="s">
        <v>90</v>
      </c>
      <c r="AV223" s="13" t="s">
        <v>90</v>
      </c>
      <c r="AW223" s="13" t="s">
        <v>36</v>
      </c>
      <c r="AX223" s="13" t="s">
        <v>81</v>
      </c>
      <c r="AY223" s="177" t="s">
        <v>299</v>
      </c>
    </row>
    <row r="224" spans="2:65" s="14" customFormat="1">
      <c r="B224" s="183"/>
      <c r="D224" s="149" t="s">
        <v>1489</v>
      </c>
      <c r="E224" s="184" t="s">
        <v>1</v>
      </c>
      <c r="F224" s="185" t="s">
        <v>1496</v>
      </c>
      <c r="H224" s="186">
        <v>0.47099999999999997</v>
      </c>
      <c r="I224" s="187"/>
      <c r="L224" s="183"/>
      <c r="M224" s="188"/>
      <c r="T224" s="189"/>
      <c r="AT224" s="184" t="s">
        <v>1489</v>
      </c>
      <c r="AU224" s="184" t="s">
        <v>90</v>
      </c>
      <c r="AV224" s="14" t="s">
        <v>318</v>
      </c>
      <c r="AW224" s="14" t="s">
        <v>36</v>
      </c>
      <c r="AX224" s="14" t="s">
        <v>88</v>
      </c>
      <c r="AY224" s="184" t="s">
        <v>299</v>
      </c>
    </row>
    <row r="225" spans="2:65" s="1" customFormat="1" ht="16.5" customHeight="1">
      <c r="B225" s="32"/>
      <c r="C225" s="158" t="s">
        <v>433</v>
      </c>
      <c r="D225" s="158" t="s">
        <v>340</v>
      </c>
      <c r="E225" s="159" t="s">
        <v>2127</v>
      </c>
      <c r="F225" s="160" t="s">
        <v>2128</v>
      </c>
      <c r="G225" s="161" t="s">
        <v>375</v>
      </c>
      <c r="H225" s="162">
        <v>0.47599999999999998</v>
      </c>
      <c r="I225" s="163"/>
      <c r="J225" s="164">
        <f>ROUND(I225*H225,2)</f>
        <v>0</v>
      </c>
      <c r="K225" s="160" t="s">
        <v>1487</v>
      </c>
      <c r="L225" s="165"/>
      <c r="M225" s="166" t="s">
        <v>1</v>
      </c>
      <c r="N225" s="167" t="s">
        <v>46</v>
      </c>
      <c r="P225" s="145">
        <f>O225*H225</f>
        <v>0</v>
      </c>
      <c r="Q225" s="145">
        <v>0.41699999999999998</v>
      </c>
      <c r="R225" s="145">
        <f>Q225*H225</f>
        <v>0.19849199999999997</v>
      </c>
      <c r="S225" s="145">
        <v>0</v>
      </c>
      <c r="T225" s="146">
        <f>S225*H225</f>
        <v>0</v>
      </c>
      <c r="AR225" s="147" t="s">
        <v>337</v>
      </c>
      <c r="AT225" s="147" t="s">
        <v>340</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5142</v>
      </c>
    </row>
    <row r="226" spans="2:65" s="13" customFormat="1">
      <c r="B226" s="176"/>
      <c r="D226" s="149" t="s">
        <v>1489</v>
      </c>
      <c r="F226" s="178" t="s">
        <v>5221</v>
      </c>
      <c r="H226" s="179">
        <v>0.47599999999999998</v>
      </c>
      <c r="I226" s="180"/>
      <c r="L226" s="176"/>
      <c r="M226" s="181"/>
      <c r="T226" s="182"/>
      <c r="AT226" s="177" t="s">
        <v>1489</v>
      </c>
      <c r="AU226" s="177" t="s">
        <v>90</v>
      </c>
      <c r="AV226" s="13" t="s">
        <v>90</v>
      </c>
      <c r="AW226" s="13" t="s">
        <v>4</v>
      </c>
      <c r="AX226" s="13" t="s">
        <v>88</v>
      </c>
      <c r="AY226" s="177" t="s">
        <v>299</v>
      </c>
    </row>
    <row r="227" spans="2:65" s="11" customFormat="1" ht="22.95" customHeight="1">
      <c r="B227" s="124"/>
      <c r="D227" s="125" t="s">
        <v>80</v>
      </c>
      <c r="E227" s="134" t="s">
        <v>337</v>
      </c>
      <c r="F227" s="134" t="s">
        <v>2607</v>
      </c>
      <c r="I227" s="127"/>
      <c r="J227" s="135">
        <f>BK227</f>
        <v>0</v>
      </c>
      <c r="L227" s="124"/>
      <c r="M227" s="129"/>
      <c r="P227" s="130">
        <f>SUM(P228:P258)</f>
        <v>0</v>
      </c>
      <c r="R227" s="130">
        <f>SUM(R228:R258)</f>
        <v>0.85604846000000012</v>
      </c>
      <c r="T227" s="131">
        <f>SUM(T228:T258)</f>
        <v>0</v>
      </c>
      <c r="AR227" s="125" t="s">
        <v>88</v>
      </c>
      <c r="AT227" s="132" t="s">
        <v>80</v>
      </c>
      <c r="AU227" s="132" t="s">
        <v>88</v>
      </c>
      <c r="AY227" s="125" t="s">
        <v>299</v>
      </c>
      <c r="BK227" s="133">
        <f>SUM(BK228:BK258)</f>
        <v>0</v>
      </c>
    </row>
    <row r="228" spans="2:65" s="1" customFormat="1" ht="24.15" customHeight="1">
      <c r="B228" s="32"/>
      <c r="C228" s="136" t="s">
        <v>438</v>
      </c>
      <c r="D228" s="136" t="s">
        <v>302</v>
      </c>
      <c r="E228" s="137" t="s">
        <v>4091</v>
      </c>
      <c r="F228" s="138" t="s">
        <v>4092</v>
      </c>
      <c r="G228" s="139" t="s">
        <v>598</v>
      </c>
      <c r="H228" s="140">
        <v>1</v>
      </c>
      <c r="I228" s="141"/>
      <c r="J228" s="142">
        <f>ROUND(I228*H228,2)</f>
        <v>0</v>
      </c>
      <c r="K228" s="138" t="s">
        <v>1487</v>
      </c>
      <c r="L228" s="32"/>
      <c r="M228" s="143" t="s">
        <v>1</v>
      </c>
      <c r="N228" s="144" t="s">
        <v>46</v>
      </c>
      <c r="P228" s="145">
        <f>O228*H228</f>
        <v>0</v>
      </c>
      <c r="Q228" s="145">
        <v>1.67E-3</v>
      </c>
      <c r="R228" s="145">
        <f>Q228*H228</f>
        <v>1.67E-3</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5144</v>
      </c>
    </row>
    <row r="229" spans="2:65" s="1" customFormat="1" ht="24.15" customHeight="1">
      <c r="B229" s="32"/>
      <c r="C229" s="158" t="s">
        <v>444</v>
      </c>
      <c r="D229" s="158" t="s">
        <v>340</v>
      </c>
      <c r="E229" s="159" t="s">
        <v>5145</v>
      </c>
      <c r="F229" s="160" t="s">
        <v>5146</v>
      </c>
      <c r="G229" s="161" t="s">
        <v>598</v>
      </c>
      <c r="H229" s="162">
        <v>1</v>
      </c>
      <c r="I229" s="163"/>
      <c r="J229" s="164">
        <f>ROUND(I229*H229,2)</f>
        <v>0</v>
      </c>
      <c r="K229" s="160" t="s">
        <v>1487</v>
      </c>
      <c r="L229" s="165"/>
      <c r="M229" s="166" t="s">
        <v>1</v>
      </c>
      <c r="N229" s="167" t="s">
        <v>46</v>
      </c>
      <c r="P229" s="145">
        <f>O229*H229</f>
        <v>0</v>
      </c>
      <c r="Q229" s="145">
        <v>1.6E-2</v>
      </c>
      <c r="R229" s="145">
        <f>Q229*H229</f>
        <v>1.6E-2</v>
      </c>
      <c r="S229" s="145">
        <v>0</v>
      </c>
      <c r="T229" s="146">
        <f>S229*H229</f>
        <v>0</v>
      </c>
      <c r="AR229" s="147" t="s">
        <v>337</v>
      </c>
      <c r="AT229" s="147" t="s">
        <v>340</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5147</v>
      </c>
    </row>
    <row r="230" spans="2:65" s="1" customFormat="1" ht="33" customHeight="1">
      <c r="B230" s="32"/>
      <c r="C230" s="136" t="s">
        <v>448</v>
      </c>
      <c r="D230" s="136" t="s">
        <v>302</v>
      </c>
      <c r="E230" s="137" t="s">
        <v>3868</v>
      </c>
      <c r="F230" s="138" t="s">
        <v>3869</v>
      </c>
      <c r="G230" s="139" t="s">
        <v>647</v>
      </c>
      <c r="H230" s="140">
        <v>32.630000000000003</v>
      </c>
      <c r="I230" s="141"/>
      <c r="J230" s="142">
        <f>ROUND(I230*H230,2)</f>
        <v>0</v>
      </c>
      <c r="K230" s="138" t="s">
        <v>1487</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3748</v>
      </c>
    </row>
    <row r="231" spans="2:65" s="1" customFormat="1" ht="24.15" customHeight="1">
      <c r="B231" s="32"/>
      <c r="C231" s="158" t="s">
        <v>452</v>
      </c>
      <c r="D231" s="158" t="s">
        <v>340</v>
      </c>
      <c r="E231" s="159" t="s">
        <v>3870</v>
      </c>
      <c r="F231" s="160" t="s">
        <v>3871</v>
      </c>
      <c r="G231" s="161" t="s">
        <v>647</v>
      </c>
      <c r="H231" s="162">
        <v>33.119</v>
      </c>
      <c r="I231" s="163"/>
      <c r="J231" s="164">
        <f>ROUND(I231*H231,2)</f>
        <v>0</v>
      </c>
      <c r="K231" s="160" t="s">
        <v>1487</v>
      </c>
      <c r="L231" s="165"/>
      <c r="M231" s="166" t="s">
        <v>1</v>
      </c>
      <c r="N231" s="167" t="s">
        <v>46</v>
      </c>
      <c r="P231" s="145">
        <f>O231*H231</f>
        <v>0</v>
      </c>
      <c r="Q231" s="145">
        <v>2.14E-3</v>
      </c>
      <c r="R231" s="145">
        <f>Q231*H231</f>
        <v>7.0874659999999992E-2</v>
      </c>
      <c r="S231" s="145">
        <v>0</v>
      </c>
      <c r="T231" s="146">
        <f>S231*H231</f>
        <v>0</v>
      </c>
      <c r="AR231" s="147" t="s">
        <v>337</v>
      </c>
      <c r="AT231" s="147" t="s">
        <v>340</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3751</v>
      </c>
    </row>
    <row r="232" spans="2:65" s="13" customFormat="1">
      <c r="B232" s="176"/>
      <c r="D232" s="149" t="s">
        <v>1489</v>
      </c>
      <c r="F232" s="178" t="s">
        <v>5482</v>
      </c>
      <c r="H232" s="179">
        <v>33.119</v>
      </c>
      <c r="I232" s="180"/>
      <c r="L232" s="176"/>
      <c r="M232" s="181"/>
      <c r="T232" s="182"/>
      <c r="AT232" s="177" t="s">
        <v>1489</v>
      </c>
      <c r="AU232" s="177" t="s">
        <v>90</v>
      </c>
      <c r="AV232" s="13" t="s">
        <v>90</v>
      </c>
      <c r="AW232" s="13" t="s">
        <v>4</v>
      </c>
      <c r="AX232" s="13" t="s">
        <v>88</v>
      </c>
      <c r="AY232" s="177" t="s">
        <v>299</v>
      </c>
    </row>
    <row r="233" spans="2:65" s="1" customFormat="1" ht="24.15" customHeight="1">
      <c r="B233" s="32"/>
      <c r="C233" s="136" t="s">
        <v>457</v>
      </c>
      <c r="D233" s="136" t="s">
        <v>302</v>
      </c>
      <c r="E233" s="137" t="s">
        <v>3873</v>
      </c>
      <c r="F233" s="138" t="s">
        <v>3874</v>
      </c>
      <c r="G233" s="139" t="s">
        <v>598</v>
      </c>
      <c r="H233" s="140">
        <v>4</v>
      </c>
      <c r="I233" s="141"/>
      <c r="J233" s="142">
        <f t="shared" ref="J233:J239" si="0">ROUND(I233*H233,2)</f>
        <v>0</v>
      </c>
      <c r="K233" s="138" t="s">
        <v>1487</v>
      </c>
      <c r="L233" s="32"/>
      <c r="M233" s="143" t="s">
        <v>1</v>
      </c>
      <c r="N233" s="144" t="s">
        <v>46</v>
      </c>
      <c r="P233" s="145">
        <f t="shared" ref="P233:P239" si="1">O233*H233</f>
        <v>0</v>
      </c>
      <c r="Q233" s="145">
        <v>0</v>
      </c>
      <c r="R233" s="145">
        <f t="shared" ref="R233:R239" si="2">Q233*H233</f>
        <v>0</v>
      </c>
      <c r="S233" s="145">
        <v>0</v>
      </c>
      <c r="T233" s="146">
        <f t="shared" ref="T233:T239" si="3">S233*H233</f>
        <v>0</v>
      </c>
      <c r="AR233" s="147" t="s">
        <v>318</v>
      </c>
      <c r="AT233" s="147" t="s">
        <v>302</v>
      </c>
      <c r="AU233" s="147" t="s">
        <v>90</v>
      </c>
      <c r="AY233" s="17" t="s">
        <v>299</v>
      </c>
      <c r="BE233" s="148">
        <f t="shared" ref="BE233:BE239" si="4">IF(N233="základní",J233,0)</f>
        <v>0</v>
      </c>
      <c r="BF233" s="148">
        <f t="shared" ref="BF233:BF239" si="5">IF(N233="snížená",J233,0)</f>
        <v>0</v>
      </c>
      <c r="BG233" s="148">
        <f t="shared" ref="BG233:BG239" si="6">IF(N233="zákl. přenesená",J233,0)</f>
        <v>0</v>
      </c>
      <c r="BH233" s="148">
        <f t="shared" ref="BH233:BH239" si="7">IF(N233="sníž. přenesená",J233,0)</f>
        <v>0</v>
      </c>
      <c r="BI233" s="148">
        <f t="shared" ref="BI233:BI239" si="8">IF(N233="nulová",J233,0)</f>
        <v>0</v>
      </c>
      <c r="BJ233" s="17" t="s">
        <v>88</v>
      </c>
      <c r="BK233" s="148">
        <f t="shared" ref="BK233:BK239" si="9">ROUND(I233*H233,2)</f>
        <v>0</v>
      </c>
      <c r="BL233" s="17" t="s">
        <v>318</v>
      </c>
      <c r="BM233" s="147" t="s">
        <v>3755</v>
      </c>
    </row>
    <row r="234" spans="2:65" s="1" customFormat="1" ht="16.5" customHeight="1">
      <c r="B234" s="32"/>
      <c r="C234" s="158" t="s">
        <v>461</v>
      </c>
      <c r="D234" s="158" t="s">
        <v>340</v>
      </c>
      <c r="E234" s="159" t="s">
        <v>3875</v>
      </c>
      <c r="F234" s="160" t="s">
        <v>3876</v>
      </c>
      <c r="G234" s="161" t="s">
        <v>598</v>
      </c>
      <c r="H234" s="162">
        <v>4</v>
      </c>
      <c r="I234" s="163"/>
      <c r="J234" s="164">
        <f t="shared" si="0"/>
        <v>0</v>
      </c>
      <c r="K234" s="160" t="s">
        <v>1487</v>
      </c>
      <c r="L234" s="165"/>
      <c r="M234" s="166" t="s">
        <v>1</v>
      </c>
      <c r="N234" s="167" t="s">
        <v>46</v>
      </c>
      <c r="P234" s="145">
        <f t="shared" si="1"/>
        <v>0</v>
      </c>
      <c r="Q234" s="145">
        <v>3.8999999999999999E-4</v>
      </c>
      <c r="R234" s="145">
        <f t="shared" si="2"/>
        <v>1.56E-3</v>
      </c>
      <c r="S234" s="145">
        <v>0</v>
      </c>
      <c r="T234" s="146">
        <f t="shared" si="3"/>
        <v>0</v>
      </c>
      <c r="AR234" s="147" t="s">
        <v>337</v>
      </c>
      <c r="AT234" s="147" t="s">
        <v>340</v>
      </c>
      <c r="AU234" s="147" t="s">
        <v>90</v>
      </c>
      <c r="AY234" s="17" t="s">
        <v>299</v>
      </c>
      <c r="BE234" s="148">
        <f t="shared" si="4"/>
        <v>0</v>
      </c>
      <c r="BF234" s="148">
        <f t="shared" si="5"/>
        <v>0</v>
      </c>
      <c r="BG234" s="148">
        <f t="shared" si="6"/>
        <v>0</v>
      </c>
      <c r="BH234" s="148">
        <f t="shared" si="7"/>
        <v>0</v>
      </c>
      <c r="BI234" s="148">
        <f t="shared" si="8"/>
        <v>0</v>
      </c>
      <c r="BJ234" s="17" t="s">
        <v>88</v>
      </c>
      <c r="BK234" s="148">
        <f t="shared" si="9"/>
        <v>0</v>
      </c>
      <c r="BL234" s="17" t="s">
        <v>318</v>
      </c>
      <c r="BM234" s="147" t="s">
        <v>3758</v>
      </c>
    </row>
    <row r="235" spans="2:65" s="1" customFormat="1" ht="16.5" customHeight="1">
      <c r="B235" s="32"/>
      <c r="C235" s="158" t="s">
        <v>465</v>
      </c>
      <c r="D235" s="158" t="s">
        <v>340</v>
      </c>
      <c r="E235" s="159" t="s">
        <v>3877</v>
      </c>
      <c r="F235" s="160" t="s">
        <v>3878</v>
      </c>
      <c r="G235" s="161" t="s">
        <v>598</v>
      </c>
      <c r="H235" s="162">
        <v>2</v>
      </c>
      <c r="I235" s="163"/>
      <c r="J235" s="164">
        <f t="shared" si="0"/>
        <v>0</v>
      </c>
      <c r="K235" s="160" t="s">
        <v>1487</v>
      </c>
      <c r="L235" s="165"/>
      <c r="M235" s="166" t="s">
        <v>1</v>
      </c>
      <c r="N235" s="167" t="s">
        <v>46</v>
      </c>
      <c r="P235" s="145">
        <f t="shared" si="1"/>
        <v>0</v>
      </c>
      <c r="Q235" s="145">
        <v>4.8000000000000001E-4</v>
      </c>
      <c r="R235" s="145">
        <f t="shared" si="2"/>
        <v>9.6000000000000002E-4</v>
      </c>
      <c r="S235" s="145">
        <v>0</v>
      </c>
      <c r="T235" s="146">
        <f t="shared" si="3"/>
        <v>0</v>
      </c>
      <c r="AR235" s="147" t="s">
        <v>337</v>
      </c>
      <c r="AT235" s="147" t="s">
        <v>340</v>
      </c>
      <c r="AU235" s="147" t="s">
        <v>90</v>
      </c>
      <c r="AY235" s="17" t="s">
        <v>299</v>
      </c>
      <c r="BE235" s="148">
        <f t="shared" si="4"/>
        <v>0</v>
      </c>
      <c r="BF235" s="148">
        <f t="shared" si="5"/>
        <v>0</v>
      </c>
      <c r="BG235" s="148">
        <f t="shared" si="6"/>
        <v>0</v>
      </c>
      <c r="BH235" s="148">
        <f t="shared" si="7"/>
        <v>0</v>
      </c>
      <c r="BI235" s="148">
        <f t="shared" si="8"/>
        <v>0</v>
      </c>
      <c r="BJ235" s="17" t="s">
        <v>88</v>
      </c>
      <c r="BK235" s="148">
        <f t="shared" si="9"/>
        <v>0</v>
      </c>
      <c r="BL235" s="17" t="s">
        <v>318</v>
      </c>
      <c r="BM235" s="147" t="s">
        <v>3761</v>
      </c>
    </row>
    <row r="236" spans="2:65" s="1" customFormat="1" ht="21.75" customHeight="1">
      <c r="B236" s="32"/>
      <c r="C236" s="158" t="s">
        <v>469</v>
      </c>
      <c r="D236" s="158" t="s">
        <v>340</v>
      </c>
      <c r="E236" s="159" t="s">
        <v>3879</v>
      </c>
      <c r="F236" s="160" t="s">
        <v>3880</v>
      </c>
      <c r="G236" s="161" t="s">
        <v>598</v>
      </c>
      <c r="H236" s="162">
        <v>2</v>
      </c>
      <c r="I236" s="163"/>
      <c r="J236" s="164">
        <f t="shared" si="0"/>
        <v>0</v>
      </c>
      <c r="K236" s="160" t="s">
        <v>1487</v>
      </c>
      <c r="L236" s="165"/>
      <c r="M236" s="166" t="s">
        <v>1</v>
      </c>
      <c r="N236" s="167" t="s">
        <v>46</v>
      </c>
      <c r="P236" s="145">
        <f t="shared" si="1"/>
        <v>0</v>
      </c>
      <c r="Q236" s="145">
        <v>3.5999999999999999E-3</v>
      </c>
      <c r="R236" s="145">
        <f t="shared" si="2"/>
        <v>7.1999999999999998E-3</v>
      </c>
      <c r="S236" s="145">
        <v>0</v>
      </c>
      <c r="T236" s="146">
        <f t="shared" si="3"/>
        <v>0</v>
      </c>
      <c r="AR236" s="147" t="s">
        <v>337</v>
      </c>
      <c r="AT236" s="147" t="s">
        <v>340</v>
      </c>
      <c r="AU236" s="147" t="s">
        <v>90</v>
      </c>
      <c r="AY236" s="17" t="s">
        <v>299</v>
      </c>
      <c r="BE236" s="148">
        <f t="shared" si="4"/>
        <v>0</v>
      </c>
      <c r="BF236" s="148">
        <f t="shared" si="5"/>
        <v>0</v>
      </c>
      <c r="BG236" s="148">
        <f t="shared" si="6"/>
        <v>0</v>
      </c>
      <c r="BH236" s="148">
        <f t="shared" si="7"/>
        <v>0</v>
      </c>
      <c r="BI236" s="148">
        <f t="shared" si="8"/>
        <v>0</v>
      </c>
      <c r="BJ236" s="17" t="s">
        <v>88</v>
      </c>
      <c r="BK236" s="148">
        <f t="shared" si="9"/>
        <v>0</v>
      </c>
      <c r="BL236" s="17" t="s">
        <v>318</v>
      </c>
      <c r="BM236" s="147" t="s">
        <v>3764</v>
      </c>
    </row>
    <row r="237" spans="2:65" s="1" customFormat="1" ht="24.15" customHeight="1">
      <c r="B237" s="32"/>
      <c r="C237" s="158" t="s">
        <v>475</v>
      </c>
      <c r="D237" s="158" t="s">
        <v>340</v>
      </c>
      <c r="E237" s="159" t="s">
        <v>5440</v>
      </c>
      <c r="F237" s="160" t="s">
        <v>5441</v>
      </c>
      <c r="G237" s="161" t="s">
        <v>598</v>
      </c>
      <c r="H237" s="162">
        <v>1</v>
      </c>
      <c r="I237" s="163"/>
      <c r="J237" s="164">
        <f t="shared" si="0"/>
        <v>0</v>
      </c>
      <c r="K237" s="160" t="s">
        <v>1</v>
      </c>
      <c r="L237" s="165"/>
      <c r="M237" s="166" t="s">
        <v>1</v>
      </c>
      <c r="N237" s="167" t="s">
        <v>46</v>
      </c>
      <c r="P237" s="145">
        <f t="shared" si="1"/>
        <v>0</v>
      </c>
      <c r="Q237" s="145">
        <v>1.1999999999999999E-3</v>
      </c>
      <c r="R237" s="145">
        <f t="shared" si="2"/>
        <v>1.1999999999999999E-3</v>
      </c>
      <c r="S237" s="145">
        <v>0</v>
      </c>
      <c r="T237" s="146">
        <f t="shared" si="3"/>
        <v>0</v>
      </c>
      <c r="AR237" s="147" t="s">
        <v>337</v>
      </c>
      <c r="AT237" s="147" t="s">
        <v>340</v>
      </c>
      <c r="AU237" s="147" t="s">
        <v>90</v>
      </c>
      <c r="AY237" s="17" t="s">
        <v>299</v>
      </c>
      <c r="BE237" s="148">
        <f t="shared" si="4"/>
        <v>0</v>
      </c>
      <c r="BF237" s="148">
        <f t="shared" si="5"/>
        <v>0</v>
      </c>
      <c r="BG237" s="148">
        <f t="shared" si="6"/>
        <v>0</v>
      </c>
      <c r="BH237" s="148">
        <f t="shared" si="7"/>
        <v>0</v>
      </c>
      <c r="BI237" s="148">
        <f t="shared" si="8"/>
        <v>0</v>
      </c>
      <c r="BJ237" s="17" t="s">
        <v>88</v>
      </c>
      <c r="BK237" s="148">
        <f t="shared" si="9"/>
        <v>0</v>
      </c>
      <c r="BL237" s="17" t="s">
        <v>318</v>
      </c>
      <c r="BM237" s="147" t="s">
        <v>5442</v>
      </c>
    </row>
    <row r="238" spans="2:65" s="1" customFormat="1" ht="21.75" customHeight="1">
      <c r="B238" s="32"/>
      <c r="C238" s="136" t="s">
        <v>482</v>
      </c>
      <c r="D238" s="136" t="s">
        <v>302</v>
      </c>
      <c r="E238" s="137" t="s">
        <v>4125</v>
      </c>
      <c r="F238" s="138" t="s">
        <v>4126</v>
      </c>
      <c r="G238" s="139" t="s">
        <v>598</v>
      </c>
      <c r="H238" s="140">
        <v>2</v>
      </c>
      <c r="I238" s="141"/>
      <c r="J238" s="142">
        <f t="shared" si="0"/>
        <v>0</v>
      </c>
      <c r="K238" s="138" t="s">
        <v>1487</v>
      </c>
      <c r="L238" s="32"/>
      <c r="M238" s="143" t="s">
        <v>1</v>
      </c>
      <c r="N238" s="144" t="s">
        <v>46</v>
      </c>
      <c r="P238" s="145">
        <f t="shared" si="1"/>
        <v>0</v>
      </c>
      <c r="Q238" s="145">
        <v>1.6199999999999999E-3</v>
      </c>
      <c r="R238" s="145">
        <f t="shared" si="2"/>
        <v>3.2399999999999998E-3</v>
      </c>
      <c r="S238" s="145">
        <v>0</v>
      </c>
      <c r="T238" s="146">
        <f t="shared" si="3"/>
        <v>0</v>
      </c>
      <c r="AR238" s="147" t="s">
        <v>318</v>
      </c>
      <c r="AT238" s="147" t="s">
        <v>302</v>
      </c>
      <c r="AU238" s="147" t="s">
        <v>90</v>
      </c>
      <c r="AY238" s="17" t="s">
        <v>299</v>
      </c>
      <c r="BE238" s="148">
        <f t="shared" si="4"/>
        <v>0</v>
      </c>
      <c r="BF238" s="148">
        <f t="shared" si="5"/>
        <v>0</v>
      </c>
      <c r="BG238" s="148">
        <f t="shared" si="6"/>
        <v>0</v>
      </c>
      <c r="BH238" s="148">
        <f t="shared" si="7"/>
        <v>0</v>
      </c>
      <c r="BI238" s="148">
        <f t="shared" si="8"/>
        <v>0</v>
      </c>
      <c r="BJ238" s="17" t="s">
        <v>88</v>
      </c>
      <c r="BK238" s="148">
        <f t="shared" si="9"/>
        <v>0</v>
      </c>
      <c r="BL238" s="17" t="s">
        <v>318</v>
      </c>
      <c r="BM238" s="147" t="s">
        <v>5157</v>
      </c>
    </row>
    <row r="239" spans="2:65" s="1" customFormat="1" ht="16.5" customHeight="1">
      <c r="B239" s="32"/>
      <c r="C239" s="158" t="s">
        <v>618</v>
      </c>
      <c r="D239" s="158" t="s">
        <v>340</v>
      </c>
      <c r="E239" s="159" t="s">
        <v>5158</v>
      </c>
      <c r="F239" s="160" t="s">
        <v>4129</v>
      </c>
      <c r="G239" s="161" t="s">
        <v>598</v>
      </c>
      <c r="H239" s="162">
        <v>2</v>
      </c>
      <c r="I239" s="163"/>
      <c r="J239" s="164">
        <f t="shared" si="0"/>
        <v>0</v>
      </c>
      <c r="K239" s="160" t="s">
        <v>1</v>
      </c>
      <c r="L239" s="165"/>
      <c r="M239" s="166" t="s">
        <v>1</v>
      </c>
      <c r="N239" s="167" t="s">
        <v>46</v>
      </c>
      <c r="P239" s="145">
        <f t="shared" si="1"/>
        <v>0</v>
      </c>
      <c r="Q239" s="145">
        <v>1.847E-2</v>
      </c>
      <c r="R239" s="145">
        <f t="shared" si="2"/>
        <v>3.6940000000000001E-2</v>
      </c>
      <c r="S239" s="145">
        <v>0</v>
      </c>
      <c r="T239" s="146">
        <f t="shared" si="3"/>
        <v>0</v>
      </c>
      <c r="AR239" s="147" t="s">
        <v>337</v>
      </c>
      <c r="AT239" s="147" t="s">
        <v>340</v>
      </c>
      <c r="AU239" s="147" t="s">
        <v>90</v>
      </c>
      <c r="AY239" s="17" t="s">
        <v>299</v>
      </c>
      <c r="BE239" s="148">
        <f t="shared" si="4"/>
        <v>0</v>
      </c>
      <c r="BF239" s="148">
        <f t="shared" si="5"/>
        <v>0</v>
      </c>
      <c r="BG239" s="148">
        <f t="shared" si="6"/>
        <v>0</v>
      </c>
      <c r="BH239" s="148">
        <f t="shared" si="7"/>
        <v>0</v>
      </c>
      <c r="BI239" s="148">
        <f t="shared" si="8"/>
        <v>0</v>
      </c>
      <c r="BJ239" s="17" t="s">
        <v>88</v>
      </c>
      <c r="BK239" s="148">
        <f t="shared" si="9"/>
        <v>0</v>
      </c>
      <c r="BL239" s="17" t="s">
        <v>318</v>
      </c>
      <c r="BM239" s="147" t="s">
        <v>5159</v>
      </c>
    </row>
    <row r="240" spans="2:65" s="1" customFormat="1" ht="28.8">
      <c r="B240" s="32"/>
      <c r="D240" s="149" t="s">
        <v>308</v>
      </c>
      <c r="F240" s="150" t="s">
        <v>3784</v>
      </c>
      <c r="I240" s="151"/>
      <c r="L240" s="32"/>
      <c r="M240" s="152"/>
      <c r="T240" s="56"/>
      <c r="AT240" s="17" t="s">
        <v>308</v>
      </c>
      <c r="AU240" s="17" t="s">
        <v>90</v>
      </c>
    </row>
    <row r="241" spans="2:65" s="1" customFormat="1" ht="24.15" customHeight="1">
      <c r="B241" s="32"/>
      <c r="C241" s="158" t="s">
        <v>622</v>
      </c>
      <c r="D241" s="158" t="s">
        <v>340</v>
      </c>
      <c r="E241" s="159" t="s">
        <v>3785</v>
      </c>
      <c r="F241" s="160" t="s">
        <v>3786</v>
      </c>
      <c r="G241" s="161" t="s">
        <v>598</v>
      </c>
      <c r="H241" s="162">
        <v>2</v>
      </c>
      <c r="I241" s="163"/>
      <c r="J241" s="164">
        <f>ROUND(I241*H241,2)</f>
        <v>0</v>
      </c>
      <c r="K241" s="160" t="s">
        <v>1</v>
      </c>
      <c r="L241" s="165"/>
      <c r="M241" s="166" t="s">
        <v>1</v>
      </c>
      <c r="N241" s="167" t="s">
        <v>46</v>
      </c>
      <c r="P241" s="145">
        <f>O241*H241</f>
        <v>0</v>
      </c>
      <c r="Q241" s="145">
        <v>7.3000000000000001E-3</v>
      </c>
      <c r="R241" s="145">
        <f>Q241*H241</f>
        <v>1.46E-2</v>
      </c>
      <c r="S241" s="145">
        <v>0</v>
      </c>
      <c r="T241" s="146">
        <f>S241*H241</f>
        <v>0</v>
      </c>
      <c r="AR241" s="147" t="s">
        <v>337</v>
      </c>
      <c r="AT241" s="147" t="s">
        <v>340</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5160</v>
      </c>
    </row>
    <row r="242" spans="2:65" s="1" customFormat="1" ht="28.8">
      <c r="B242" s="32"/>
      <c r="D242" s="149" t="s">
        <v>308</v>
      </c>
      <c r="F242" s="150" t="s">
        <v>3784</v>
      </c>
      <c r="I242" s="151"/>
      <c r="L242" s="32"/>
      <c r="M242" s="152"/>
      <c r="T242" s="56"/>
      <c r="AT242" s="17" t="s">
        <v>308</v>
      </c>
      <c r="AU242" s="17" t="s">
        <v>90</v>
      </c>
    </row>
    <row r="243" spans="2:65" s="1" customFormat="1" ht="16.5" customHeight="1">
      <c r="B243" s="32"/>
      <c r="C243" s="136" t="s">
        <v>626</v>
      </c>
      <c r="D243" s="136" t="s">
        <v>302</v>
      </c>
      <c r="E243" s="137" t="s">
        <v>4142</v>
      </c>
      <c r="F243" s="138" t="s">
        <v>4143</v>
      </c>
      <c r="G243" s="139" t="s">
        <v>598</v>
      </c>
      <c r="H243" s="140">
        <v>1</v>
      </c>
      <c r="I243" s="141"/>
      <c r="J243" s="142">
        <f>ROUND(I243*H243,2)</f>
        <v>0</v>
      </c>
      <c r="K243" s="138" t="s">
        <v>1487</v>
      </c>
      <c r="L243" s="32"/>
      <c r="M243" s="143" t="s">
        <v>1</v>
      </c>
      <c r="N243" s="144" t="s">
        <v>46</v>
      </c>
      <c r="P243" s="145">
        <f>O243*H243</f>
        <v>0</v>
      </c>
      <c r="Q243" s="145">
        <v>1.3600000000000001E-3</v>
      </c>
      <c r="R243" s="145">
        <f>Q243*H243</f>
        <v>1.3600000000000001E-3</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5161</v>
      </c>
    </row>
    <row r="244" spans="2:65" s="1" customFormat="1" ht="24.15" customHeight="1">
      <c r="B244" s="32"/>
      <c r="C244" s="158" t="s">
        <v>630</v>
      </c>
      <c r="D244" s="158" t="s">
        <v>340</v>
      </c>
      <c r="E244" s="159" t="s">
        <v>5162</v>
      </c>
      <c r="F244" s="160" t="s">
        <v>5163</v>
      </c>
      <c r="G244" s="161" t="s">
        <v>598</v>
      </c>
      <c r="H244" s="162">
        <v>1</v>
      </c>
      <c r="I244" s="163"/>
      <c r="J244" s="164">
        <f>ROUND(I244*H244,2)</f>
        <v>0</v>
      </c>
      <c r="K244" s="160" t="s">
        <v>1</v>
      </c>
      <c r="L244" s="165"/>
      <c r="M244" s="166" t="s">
        <v>1</v>
      </c>
      <c r="N244" s="167" t="s">
        <v>46</v>
      </c>
      <c r="P244" s="145">
        <f>O244*H244</f>
        <v>0</v>
      </c>
      <c r="Q244" s="145">
        <v>4.2999999999999997E-2</v>
      </c>
      <c r="R244" s="145">
        <f>Q244*H244</f>
        <v>4.2999999999999997E-2</v>
      </c>
      <c r="S244" s="145">
        <v>0</v>
      </c>
      <c r="T244" s="146">
        <f>S244*H244</f>
        <v>0</v>
      </c>
      <c r="AR244" s="147" t="s">
        <v>337</v>
      </c>
      <c r="AT244" s="147" t="s">
        <v>340</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5164</v>
      </c>
    </row>
    <row r="245" spans="2:65" s="1" customFormat="1" ht="28.8">
      <c r="B245" s="32"/>
      <c r="D245" s="149" t="s">
        <v>308</v>
      </c>
      <c r="F245" s="150" t="s">
        <v>3784</v>
      </c>
      <c r="I245" s="151"/>
      <c r="L245" s="32"/>
      <c r="M245" s="152"/>
      <c r="T245" s="56"/>
      <c r="AT245" s="17" t="s">
        <v>308</v>
      </c>
      <c r="AU245" s="17" t="s">
        <v>90</v>
      </c>
    </row>
    <row r="246" spans="2:65" s="1" customFormat="1" ht="16.5" customHeight="1">
      <c r="B246" s="32"/>
      <c r="C246" s="136" t="s">
        <v>634</v>
      </c>
      <c r="D246" s="136" t="s">
        <v>302</v>
      </c>
      <c r="E246" s="137" t="s">
        <v>3881</v>
      </c>
      <c r="F246" s="138" t="s">
        <v>3882</v>
      </c>
      <c r="G246" s="139" t="s">
        <v>647</v>
      </c>
      <c r="H246" s="140">
        <v>32.630000000000003</v>
      </c>
      <c r="I246" s="141"/>
      <c r="J246" s="142">
        <f>ROUND(I246*H246,2)</f>
        <v>0</v>
      </c>
      <c r="K246" s="138" t="s">
        <v>1487</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3790</v>
      </c>
    </row>
    <row r="247" spans="2:65" s="1" customFormat="1" ht="24.15" customHeight="1">
      <c r="B247" s="32"/>
      <c r="C247" s="136" t="s">
        <v>638</v>
      </c>
      <c r="D247" s="136" t="s">
        <v>302</v>
      </c>
      <c r="E247" s="137" t="s">
        <v>1746</v>
      </c>
      <c r="F247" s="138" t="s">
        <v>1747</v>
      </c>
      <c r="G247" s="139" t="s">
        <v>598</v>
      </c>
      <c r="H247" s="140">
        <v>1</v>
      </c>
      <c r="I247" s="141"/>
      <c r="J247" s="142">
        <f>ROUND(I247*H247,2)</f>
        <v>0</v>
      </c>
      <c r="K247" s="138" t="s">
        <v>1487</v>
      </c>
      <c r="L247" s="32"/>
      <c r="M247" s="143" t="s">
        <v>1</v>
      </c>
      <c r="N247" s="144" t="s">
        <v>46</v>
      </c>
      <c r="P247" s="145">
        <f>O247*H247</f>
        <v>0</v>
      </c>
      <c r="Q247" s="145">
        <v>0.45937</v>
      </c>
      <c r="R247" s="145">
        <f>Q247*H247</f>
        <v>0.45937</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3791</v>
      </c>
    </row>
    <row r="248" spans="2:65" s="1" customFormat="1" ht="24.15" customHeight="1">
      <c r="B248" s="32"/>
      <c r="C248" s="136" t="s">
        <v>644</v>
      </c>
      <c r="D248" s="136" t="s">
        <v>302</v>
      </c>
      <c r="E248" s="137" t="s">
        <v>3792</v>
      </c>
      <c r="F248" s="138" t="s">
        <v>3793</v>
      </c>
      <c r="G248" s="139" t="s">
        <v>647</v>
      </c>
      <c r="H248" s="140">
        <v>32.630000000000003</v>
      </c>
      <c r="I248" s="141"/>
      <c r="J248" s="142">
        <f>ROUND(I248*H248,2)</f>
        <v>0</v>
      </c>
      <c r="K248" s="138" t="s">
        <v>1487</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3794</v>
      </c>
    </row>
    <row r="249" spans="2:65" s="1" customFormat="1" ht="16.5" customHeight="1">
      <c r="B249" s="32"/>
      <c r="C249" s="136" t="s">
        <v>649</v>
      </c>
      <c r="D249" s="136" t="s">
        <v>302</v>
      </c>
      <c r="E249" s="137" t="s">
        <v>3795</v>
      </c>
      <c r="F249" s="138" t="s">
        <v>3796</v>
      </c>
      <c r="G249" s="139" t="s">
        <v>598</v>
      </c>
      <c r="H249" s="140">
        <v>2</v>
      </c>
      <c r="I249" s="141"/>
      <c r="J249" s="142">
        <f>ROUND(I249*H249,2)</f>
        <v>0</v>
      </c>
      <c r="K249" s="138" t="s">
        <v>1487</v>
      </c>
      <c r="L249" s="32"/>
      <c r="M249" s="143" t="s">
        <v>1</v>
      </c>
      <c r="N249" s="144" t="s">
        <v>46</v>
      </c>
      <c r="P249" s="145">
        <f>O249*H249</f>
        <v>0</v>
      </c>
      <c r="Q249" s="145">
        <v>0.04</v>
      </c>
      <c r="R249" s="145">
        <f>Q249*H249</f>
        <v>0.08</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3797</v>
      </c>
    </row>
    <row r="250" spans="2:65" s="1" customFormat="1" ht="24.15" customHeight="1">
      <c r="B250" s="32"/>
      <c r="C250" s="158" t="s">
        <v>653</v>
      </c>
      <c r="D250" s="158" t="s">
        <v>340</v>
      </c>
      <c r="E250" s="159" t="s">
        <v>3798</v>
      </c>
      <c r="F250" s="160" t="s">
        <v>3799</v>
      </c>
      <c r="G250" s="161" t="s">
        <v>598</v>
      </c>
      <c r="H250" s="162">
        <v>2</v>
      </c>
      <c r="I250" s="163"/>
      <c r="J250" s="164">
        <f>ROUND(I250*H250,2)</f>
        <v>0</v>
      </c>
      <c r="K250" s="160" t="s">
        <v>1487</v>
      </c>
      <c r="L250" s="165"/>
      <c r="M250" s="166" t="s">
        <v>1</v>
      </c>
      <c r="N250" s="167" t="s">
        <v>46</v>
      </c>
      <c r="P250" s="145">
        <f>O250*H250</f>
        <v>0</v>
      </c>
      <c r="Q250" s="145">
        <v>1.3299999999999999E-2</v>
      </c>
      <c r="R250" s="145">
        <f>Q250*H250</f>
        <v>2.6599999999999999E-2</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3800</v>
      </c>
    </row>
    <row r="251" spans="2:65" s="1" customFormat="1" ht="19.2">
      <c r="B251" s="32"/>
      <c r="D251" s="149" t="s">
        <v>308</v>
      </c>
      <c r="F251" s="150" t="s">
        <v>3801</v>
      </c>
      <c r="I251" s="151"/>
      <c r="L251" s="32"/>
      <c r="M251" s="152"/>
      <c r="T251" s="56"/>
      <c r="AT251" s="17" t="s">
        <v>308</v>
      </c>
      <c r="AU251" s="17" t="s">
        <v>90</v>
      </c>
    </row>
    <row r="252" spans="2:65" s="1" customFormat="1" ht="24.15" customHeight="1">
      <c r="B252" s="32"/>
      <c r="C252" s="158" t="s">
        <v>657</v>
      </c>
      <c r="D252" s="158" t="s">
        <v>340</v>
      </c>
      <c r="E252" s="159" t="s">
        <v>3802</v>
      </c>
      <c r="F252" s="160" t="s">
        <v>3803</v>
      </c>
      <c r="G252" s="161" t="s">
        <v>598</v>
      </c>
      <c r="H252" s="162">
        <v>2</v>
      </c>
      <c r="I252" s="163"/>
      <c r="J252" s="164">
        <f t="shared" ref="J252:J258" si="10">ROUND(I252*H252,2)</f>
        <v>0</v>
      </c>
      <c r="K252" s="160" t="s">
        <v>1487</v>
      </c>
      <c r="L252" s="165"/>
      <c r="M252" s="166" t="s">
        <v>1</v>
      </c>
      <c r="N252" s="167" t="s">
        <v>46</v>
      </c>
      <c r="P252" s="145">
        <f t="shared" ref="P252:P258" si="11">O252*H252</f>
        <v>0</v>
      </c>
      <c r="Q252" s="145">
        <v>2.9999999999999997E-4</v>
      </c>
      <c r="R252" s="145">
        <f t="shared" ref="R252:R258" si="12">Q252*H252</f>
        <v>5.9999999999999995E-4</v>
      </c>
      <c r="S252" s="145">
        <v>0</v>
      </c>
      <c r="T252" s="146">
        <f t="shared" ref="T252:T258" si="13">S252*H252</f>
        <v>0</v>
      </c>
      <c r="AR252" s="147" t="s">
        <v>337</v>
      </c>
      <c r="AT252" s="147" t="s">
        <v>340</v>
      </c>
      <c r="AU252" s="147" t="s">
        <v>90</v>
      </c>
      <c r="AY252" s="17" t="s">
        <v>299</v>
      </c>
      <c r="BE252" s="148">
        <f t="shared" ref="BE252:BE258" si="14">IF(N252="základní",J252,0)</f>
        <v>0</v>
      </c>
      <c r="BF252" s="148">
        <f t="shared" ref="BF252:BF258" si="15">IF(N252="snížená",J252,0)</f>
        <v>0</v>
      </c>
      <c r="BG252" s="148">
        <f t="shared" ref="BG252:BG258" si="16">IF(N252="zákl. přenesená",J252,0)</f>
        <v>0</v>
      </c>
      <c r="BH252" s="148">
        <f t="shared" ref="BH252:BH258" si="17">IF(N252="sníž. přenesená",J252,0)</f>
        <v>0</v>
      </c>
      <c r="BI252" s="148">
        <f t="shared" ref="BI252:BI258" si="18">IF(N252="nulová",J252,0)</f>
        <v>0</v>
      </c>
      <c r="BJ252" s="17" t="s">
        <v>88</v>
      </c>
      <c r="BK252" s="148">
        <f t="shared" ref="BK252:BK258" si="19">ROUND(I252*H252,2)</f>
        <v>0</v>
      </c>
      <c r="BL252" s="17" t="s">
        <v>318</v>
      </c>
      <c r="BM252" s="147" t="s">
        <v>3804</v>
      </c>
    </row>
    <row r="253" spans="2:65" s="1" customFormat="1" ht="16.5" customHeight="1">
      <c r="B253" s="32"/>
      <c r="C253" s="136" t="s">
        <v>661</v>
      </c>
      <c r="D253" s="136" t="s">
        <v>302</v>
      </c>
      <c r="E253" s="137" t="s">
        <v>4160</v>
      </c>
      <c r="F253" s="138" t="s">
        <v>5165</v>
      </c>
      <c r="G253" s="139" t="s">
        <v>598</v>
      </c>
      <c r="H253" s="140">
        <v>1</v>
      </c>
      <c r="I253" s="141"/>
      <c r="J253" s="142">
        <f t="shared" si="10"/>
        <v>0</v>
      </c>
      <c r="K253" s="138" t="s">
        <v>1487</v>
      </c>
      <c r="L253" s="32"/>
      <c r="M253" s="143" t="s">
        <v>1</v>
      </c>
      <c r="N253" s="144" t="s">
        <v>46</v>
      </c>
      <c r="P253" s="145">
        <f t="shared" si="11"/>
        <v>0</v>
      </c>
      <c r="Q253" s="145">
        <v>0.05</v>
      </c>
      <c r="R253" s="145">
        <f t="shared" si="12"/>
        <v>0.05</v>
      </c>
      <c r="S253" s="145">
        <v>0</v>
      </c>
      <c r="T253" s="146">
        <f t="shared" si="13"/>
        <v>0</v>
      </c>
      <c r="AR253" s="147" t="s">
        <v>318</v>
      </c>
      <c r="AT253" s="147" t="s">
        <v>302</v>
      </c>
      <c r="AU253" s="147" t="s">
        <v>90</v>
      </c>
      <c r="AY253" s="17" t="s">
        <v>299</v>
      </c>
      <c r="BE253" s="148">
        <f t="shared" si="14"/>
        <v>0</v>
      </c>
      <c r="BF253" s="148">
        <f t="shared" si="15"/>
        <v>0</v>
      </c>
      <c r="BG253" s="148">
        <f t="shared" si="16"/>
        <v>0</v>
      </c>
      <c r="BH253" s="148">
        <f t="shared" si="17"/>
        <v>0</v>
      </c>
      <c r="BI253" s="148">
        <f t="shared" si="18"/>
        <v>0</v>
      </c>
      <c r="BJ253" s="17" t="s">
        <v>88</v>
      </c>
      <c r="BK253" s="148">
        <f t="shared" si="19"/>
        <v>0</v>
      </c>
      <c r="BL253" s="17" t="s">
        <v>318</v>
      </c>
      <c r="BM253" s="147" t="s">
        <v>5166</v>
      </c>
    </row>
    <row r="254" spans="2:65" s="1" customFormat="1" ht="16.5" customHeight="1">
      <c r="B254" s="32"/>
      <c r="C254" s="158" t="s">
        <v>665</v>
      </c>
      <c r="D254" s="158" t="s">
        <v>340</v>
      </c>
      <c r="E254" s="159" t="s">
        <v>4163</v>
      </c>
      <c r="F254" s="160" t="s">
        <v>5167</v>
      </c>
      <c r="G254" s="161" t="s">
        <v>598</v>
      </c>
      <c r="H254" s="162">
        <v>1</v>
      </c>
      <c r="I254" s="163"/>
      <c r="J254" s="164">
        <f t="shared" si="10"/>
        <v>0</v>
      </c>
      <c r="K254" s="160" t="s">
        <v>1487</v>
      </c>
      <c r="L254" s="165"/>
      <c r="M254" s="166" t="s">
        <v>1</v>
      </c>
      <c r="N254" s="167" t="s">
        <v>46</v>
      </c>
      <c r="P254" s="145">
        <f t="shared" si="11"/>
        <v>0</v>
      </c>
      <c r="Q254" s="145">
        <v>2.9499999999999998E-2</v>
      </c>
      <c r="R254" s="145">
        <f t="shared" si="12"/>
        <v>2.9499999999999998E-2</v>
      </c>
      <c r="S254" s="145">
        <v>0</v>
      </c>
      <c r="T254" s="146">
        <f t="shared" si="13"/>
        <v>0</v>
      </c>
      <c r="AR254" s="147" t="s">
        <v>337</v>
      </c>
      <c r="AT254" s="147" t="s">
        <v>340</v>
      </c>
      <c r="AU254" s="147" t="s">
        <v>90</v>
      </c>
      <c r="AY254" s="17" t="s">
        <v>299</v>
      </c>
      <c r="BE254" s="148">
        <f t="shared" si="14"/>
        <v>0</v>
      </c>
      <c r="BF254" s="148">
        <f t="shared" si="15"/>
        <v>0</v>
      </c>
      <c r="BG254" s="148">
        <f t="shared" si="16"/>
        <v>0</v>
      </c>
      <c r="BH254" s="148">
        <f t="shared" si="17"/>
        <v>0</v>
      </c>
      <c r="BI254" s="148">
        <f t="shared" si="18"/>
        <v>0</v>
      </c>
      <c r="BJ254" s="17" t="s">
        <v>88</v>
      </c>
      <c r="BK254" s="148">
        <f t="shared" si="19"/>
        <v>0</v>
      </c>
      <c r="BL254" s="17" t="s">
        <v>318</v>
      </c>
      <c r="BM254" s="147" t="s">
        <v>5168</v>
      </c>
    </row>
    <row r="255" spans="2:65" s="1" customFormat="1" ht="24.15" customHeight="1">
      <c r="B255" s="32"/>
      <c r="C255" s="158" t="s">
        <v>669</v>
      </c>
      <c r="D255" s="158" t="s">
        <v>340</v>
      </c>
      <c r="E255" s="159" t="s">
        <v>5169</v>
      </c>
      <c r="F255" s="160" t="s">
        <v>5170</v>
      </c>
      <c r="G255" s="161" t="s">
        <v>598</v>
      </c>
      <c r="H255" s="162">
        <v>1</v>
      </c>
      <c r="I255" s="163"/>
      <c r="J255" s="164">
        <f t="shared" si="10"/>
        <v>0</v>
      </c>
      <c r="K255" s="160" t="s">
        <v>1487</v>
      </c>
      <c r="L255" s="165"/>
      <c r="M255" s="166" t="s">
        <v>1</v>
      </c>
      <c r="N255" s="167" t="s">
        <v>46</v>
      </c>
      <c r="P255" s="145">
        <f t="shared" si="11"/>
        <v>0</v>
      </c>
      <c r="Q255" s="145">
        <v>1.9E-3</v>
      </c>
      <c r="R255" s="145">
        <f t="shared" si="12"/>
        <v>1.9E-3</v>
      </c>
      <c r="S255" s="145">
        <v>0</v>
      </c>
      <c r="T255" s="146">
        <f t="shared" si="13"/>
        <v>0</v>
      </c>
      <c r="AR255" s="147" t="s">
        <v>337</v>
      </c>
      <c r="AT255" s="147" t="s">
        <v>340</v>
      </c>
      <c r="AU255" s="147" t="s">
        <v>90</v>
      </c>
      <c r="AY255" s="17" t="s">
        <v>299</v>
      </c>
      <c r="BE255" s="148">
        <f t="shared" si="14"/>
        <v>0</v>
      </c>
      <c r="BF255" s="148">
        <f t="shared" si="15"/>
        <v>0</v>
      </c>
      <c r="BG255" s="148">
        <f t="shared" si="16"/>
        <v>0</v>
      </c>
      <c r="BH255" s="148">
        <f t="shared" si="17"/>
        <v>0</v>
      </c>
      <c r="BI255" s="148">
        <f t="shared" si="18"/>
        <v>0</v>
      </c>
      <c r="BJ255" s="17" t="s">
        <v>88</v>
      </c>
      <c r="BK255" s="148">
        <f t="shared" si="19"/>
        <v>0</v>
      </c>
      <c r="BL255" s="17" t="s">
        <v>318</v>
      </c>
      <c r="BM255" s="147" t="s">
        <v>5171</v>
      </c>
    </row>
    <row r="256" spans="2:65" s="1" customFormat="1" ht="16.5" customHeight="1">
      <c r="B256" s="32"/>
      <c r="C256" s="136" t="s">
        <v>673</v>
      </c>
      <c r="D256" s="136" t="s">
        <v>302</v>
      </c>
      <c r="E256" s="137" t="s">
        <v>3805</v>
      </c>
      <c r="F256" s="138" t="s">
        <v>3806</v>
      </c>
      <c r="G256" s="139" t="s">
        <v>598</v>
      </c>
      <c r="H256" s="140">
        <v>3</v>
      </c>
      <c r="I256" s="141"/>
      <c r="J256" s="142">
        <f t="shared" si="10"/>
        <v>0</v>
      </c>
      <c r="K256" s="138" t="s">
        <v>1487</v>
      </c>
      <c r="L256" s="32"/>
      <c r="M256" s="143" t="s">
        <v>1</v>
      </c>
      <c r="N256" s="144" t="s">
        <v>46</v>
      </c>
      <c r="P256" s="145">
        <f t="shared" si="11"/>
        <v>0</v>
      </c>
      <c r="Q256" s="145">
        <v>3.3E-4</v>
      </c>
      <c r="R256" s="145">
        <f t="shared" si="12"/>
        <v>9.8999999999999999E-4</v>
      </c>
      <c r="S256" s="145">
        <v>0</v>
      </c>
      <c r="T256" s="146">
        <f t="shared" si="13"/>
        <v>0</v>
      </c>
      <c r="AR256" s="147" t="s">
        <v>318</v>
      </c>
      <c r="AT256" s="147" t="s">
        <v>302</v>
      </c>
      <c r="AU256" s="147" t="s">
        <v>90</v>
      </c>
      <c r="AY256" s="17" t="s">
        <v>299</v>
      </c>
      <c r="BE256" s="148">
        <f t="shared" si="14"/>
        <v>0</v>
      </c>
      <c r="BF256" s="148">
        <f t="shared" si="15"/>
        <v>0</v>
      </c>
      <c r="BG256" s="148">
        <f t="shared" si="16"/>
        <v>0</v>
      </c>
      <c r="BH256" s="148">
        <f t="shared" si="17"/>
        <v>0</v>
      </c>
      <c r="BI256" s="148">
        <f t="shared" si="18"/>
        <v>0</v>
      </c>
      <c r="BJ256" s="17" t="s">
        <v>88</v>
      </c>
      <c r="BK256" s="148">
        <f t="shared" si="19"/>
        <v>0</v>
      </c>
      <c r="BL256" s="17" t="s">
        <v>318</v>
      </c>
      <c r="BM256" s="147" t="s">
        <v>3807</v>
      </c>
    </row>
    <row r="257" spans="2:65" s="1" customFormat="1" ht="16.5" customHeight="1">
      <c r="B257" s="32"/>
      <c r="C257" s="136" t="s">
        <v>677</v>
      </c>
      <c r="D257" s="136" t="s">
        <v>302</v>
      </c>
      <c r="E257" s="137" t="s">
        <v>3808</v>
      </c>
      <c r="F257" s="138" t="s">
        <v>3809</v>
      </c>
      <c r="G257" s="139" t="s">
        <v>647</v>
      </c>
      <c r="H257" s="140">
        <v>32.630000000000003</v>
      </c>
      <c r="I257" s="141"/>
      <c r="J257" s="142">
        <f t="shared" si="10"/>
        <v>0</v>
      </c>
      <c r="K257" s="138" t="s">
        <v>1487</v>
      </c>
      <c r="L257" s="32"/>
      <c r="M257" s="143" t="s">
        <v>1</v>
      </c>
      <c r="N257" s="144" t="s">
        <v>46</v>
      </c>
      <c r="P257" s="145">
        <f t="shared" si="11"/>
        <v>0</v>
      </c>
      <c r="Q257" s="145">
        <v>1.9000000000000001E-4</v>
      </c>
      <c r="R257" s="145">
        <f t="shared" si="12"/>
        <v>6.1997000000000007E-3</v>
      </c>
      <c r="S257" s="145">
        <v>0</v>
      </c>
      <c r="T257" s="146">
        <f t="shared" si="13"/>
        <v>0</v>
      </c>
      <c r="AR257" s="147" t="s">
        <v>318</v>
      </c>
      <c r="AT257" s="147" t="s">
        <v>302</v>
      </c>
      <c r="AU257" s="147" t="s">
        <v>90</v>
      </c>
      <c r="AY257" s="17" t="s">
        <v>299</v>
      </c>
      <c r="BE257" s="148">
        <f t="shared" si="14"/>
        <v>0</v>
      </c>
      <c r="BF257" s="148">
        <f t="shared" si="15"/>
        <v>0</v>
      </c>
      <c r="BG257" s="148">
        <f t="shared" si="16"/>
        <v>0</v>
      </c>
      <c r="BH257" s="148">
        <f t="shared" si="17"/>
        <v>0</v>
      </c>
      <c r="BI257" s="148">
        <f t="shared" si="18"/>
        <v>0</v>
      </c>
      <c r="BJ257" s="17" t="s">
        <v>88</v>
      </c>
      <c r="BK257" s="148">
        <f t="shared" si="19"/>
        <v>0</v>
      </c>
      <c r="BL257" s="17" t="s">
        <v>318</v>
      </c>
      <c r="BM257" s="147" t="s">
        <v>3810</v>
      </c>
    </row>
    <row r="258" spans="2:65" s="1" customFormat="1" ht="24.15" customHeight="1">
      <c r="B258" s="32"/>
      <c r="C258" s="136" t="s">
        <v>681</v>
      </c>
      <c r="D258" s="136" t="s">
        <v>302</v>
      </c>
      <c r="E258" s="137" t="s">
        <v>3811</v>
      </c>
      <c r="F258" s="138" t="s">
        <v>3812</v>
      </c>
      <c r="G258" s="139" t="s">
        <v>647</v>
      </c>
      <c r="H258" s="140">
        <v>32.630000000000003</v>
      </c>
      <c r="I258" s="141"/>
      <c r="J258" s="142">
        <f t="shared" si="10"/>
        <v>0</v>
      </c>
      <c r="K258" s="138" t="s">
        <v>1487</v>
      </c>
      <c r="L258" s="32"/>
      <c r="M258" s="143" t="s">
        <v>1</v>
      </c>
      <c r="N258" s="144" t="s">
        <v>46</v>
      </c>
      <c r="P258" s="145">
        <f t="shared" si="11"/>
        <v>0</v>
      </c>
      <c r="Q258" s="145">
        <v>6.9999999999999994E-5</v>
      </c>
      <c r="R258" s="145">
        <f t="shared" si="12"/>
        <v>2.2840999999999998E-3</v>
      </c>
      <c r="S258" s="145">
        <v>0</v>
      </c>
      <c r="T258" s="146">
        <f t="shared" si="13"/>
        <v>0</v>
      </c>
      <c r="AR258" s="147" t="s">
        <v>318</v>
      </c>
      <c r="AT258" s="147" t="s">
        <v>302</v>
      </c>
      <c r="AU258" s="147" t="s">
        <v>90</v>
      </c>
      <c r="AY258" s="17" t="s">
        <v>299</v>
      </c>
      <c r="BE258" s="148">
        <f t="shared" si="14"/>
        <v>0</v>
      </c>
      <c r="BF258" s="148">
        <f t="shared" si="15"/>
        <v>0</v>
      </c>
      <c r="BG258" s="148">
        <f t="shared" si="16"/>
        <v>0</v>
      </c>
      <c r="BH258" s="148">
        <f t="shared" si="17"/>
        <v>0</v>
      </c>
      <c r="BI258" s="148">
        <f t="shared" si="18"/>
        <v>0</v>
      </c>
      <c r="BJ258" s="17" t="s">
        <v>88</v>
      </c>
      <c r="BK258" s="148">
        <f t="shared" si="19"/>
        <v>0</v>
      </c>
      <c r="BL258" s="17" t="s">
        <v>318</v>
      </c>
      <c r="BM258" s="147" t="s">
        <v>3813</v>
      </c>
    </row>
    <row r="259" spans="2:65" s="11" customFormat="1" ht="22.95" customHeight="1">
      <c r="B259" s="124"/>
      <c r="D259" s="125" t="s">
        <v>80</v>
      </c>
      <c r="E259" s="134" t="s">
        <v>1789</v>
      </c>
      <c r="F259" s="134" t="s">
        <v>1790</v>
      </c>
      <c r="I259" s="127"/>
      <c r="J259" s="135">
        <f>BK259</f>
        <v>0</v>
      </c>
      <c r="L259" s="124"/>
      <c r="M259" s="129"/>
      <c r="P259" s="130">
        <f>P260</f>
        <v>0</v>
      </c>
      <c r="R259" s="130">
        <f>R260</f>
        <v>0</v>
      </c>
      <c r="T259" s="131">
        <f>T260</f>
        <v>0</v>
      </c>
      <c r="AR259" s="125" t="s">
        <v>88</v>
      </c>
      <c r="AT259" s="132" t="s">
        <v>80</v>
      </c>
      <c r="AU259" s="132" t="s">
        <v>88</v>
      </c>
      <c r="AY259" s="125" t="s">
        <v>299</v>
      </c>
      <c r="BK259" s="133">
        <f>BK260</f>
        <v>0</v>
      </c>
    </row>
    <row r="260" spans="2:65" s="1" customFormat="1" ht="24.15" customHeight="1">
      <c r="B260" s="32"/>
      <c r="C260" s="136" t="s">
        <v>685</v>
      </c>
      <c r="D260" s="136" t="s">
        <v>302</v>
      </c>
      <c r="E260" s="137" t="s">
        <v>1791</v>
      </c>
      <c r="F260" s="138" t="s">
        <v>1792</v>
      </c>
      <c r="G260" s="139" t="s">
        <v>1636</v>
      </c>
      <c r="H260" s="140">
        <v>1.2949999999999999</v>
      </c>
      <c r="I260" s="141"/>
      <c r="J260" s="142">
        <f>ROUND(I260*H260,2)</f>
        <v>0</v>
      </c>
      <c r="K260" s="138" t="s">
        <v>1487</v>
      </c>
      <c r="L260" s="32"/>
      <c r="M260" s="153" t="s">
        <v>1</v>
      </c>
      <c r="N260" s="154" t="s">
        <v>46</v>
      </c>
      <c r="O260" s="155"/>
      <c r="P260" s="156">
        <f>O260*H260</f>
        <v>0</v>
      </c>
      <c r="Q260" s="156">
        <v>0</v>
      </c>
      <c r="R260" s="156">
        <f>Q260*H260</f>
        <v>0</v>
      </c>
      <c r="S260" s="156">
        <v>0</v>
      </c>
      <c r="T260" s="157">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3814</v>
      </c>
    </row>
    <row r="261" spans="2:65" s="1" customFormat="1" ht="6.9" customHeight="1">
      <c r="B261" s="44"/>
      <c r="C261" s="45"/>
      <c r="D261" s="45"/>
      <c r="E261" s="45"/>
      <c r="F261" s="45"/>
      <c r="G261" s="45"/>
      <c r="H261" s="45"/>
      <c r="I261" s="45"/>
      <c r="J261" s="45"/>
      <c r="K261" s="45"/>
      <c r="L261" s="32"/>
    </row>
  </sheetData>
  <sheetProtection algorithmName="SHA-512" hashValue="EMiXgRwAoZZs+SQwTabU9ZbtHrjUHVUYxufVeW+nVKfU6qRIpyOBq295DJ35fuj0vHmBclIXdz0XzODahB3+xw==" saltValue="oK/wqyk6/PctnWhv1xwwvT6Y+THsmlfPrO6qhIcf/JhJHbX3C8pdW92vpD12lRvfbSioqp+gE5bF8SxJI+93KA==" spinCount="100000" sheet="1" objects="1" scenarios="1" formatColumns="0" formatRows="0" autoFilter="0"/>
  <autoFilter ref="C125:K260" xr:uid="{00000000-0009-0000-0000-000029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273"/>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c r="L2" s="254"/>
      <c r="M2" s="254"/>
      <c r="N2" s="254"/>
      <c r="O2" s="254"/>
      <c r="P2" s="254"/>
      <c r="Q2" s="254"/>
      <c r="R2" s="254"/>
      <c r="S2" s="254"/>
      <c r="T2" s="254"/>
      <c r="U2" s="254"/>
      <c r="V2" s="254"/>
      <c r="AT2" s="17" t="s">
        <v>225</v>
      </c>
      <c r="AZ2" s="197" t="s">
        <v>3617</v>
      </c>
      <c r="BA2" s="197" t="s">
        <v>1</v>
      </c>
      <c r="BB2" s="197" t="s">
        <v>1</v>
      </c>
      <c r="BC2" s="197" t="s">
        <v>5483</v>
      </c>
      <c r="BD2" s="197" t="s">
        <v>90</v>
      </c>
    </row>
    <row r="3" spans="2:56" ht="6.9" customHeight="1">
      <c r="B3" s="18"/>
      <c r="C3" s="19"/>
      <c r="D3" s="19"/>
      <c r="E3" s="19"/>
      <c r="F3" s="19"/>
      <c r="G3" s="19"/>
      <c r="H3" s="19"/>
      <c r="I3" s="19"/>
      <c r="J3" s="19"/>
      <c r="K3" s="19"/>
      <c r="L3" s="20"/>
      <c r="AT3" s="17" t="s">
        <v>90</v>
      </c>
      <c r="AZ3" s="197" t="s">
        <v>3619</v>
      </c>
      <c r="BA3" s="197" t="s">
        <v>1</v>
      </c>
      <c r="BB3" s="197" t="s">
        <v>1</v>
      </c>
      <c r="BC3" s="197" t="s">
        <v>5484</v>
      </c>
      <c r="BD3" s="197" t="s">
        <v>90</v>
      </c>
    </row>
    <row r="4" spans="2:56" ht="24.9" customHeight="1">
      <c r="B4" s="20"/>
      <c r="D4" s="21" t="s">
        <v>263</v>
      </c>
      <c r="L4" s="20"/>
      <c r="M4" s="93" t="s">
        <v>10</v>
      </c>
      <c r="AT4" s="17" t="s">
        <v>4</v>
      </c>
      <c r="AZ4" s="197" t="s">
        <v>3621</v>
      </c>
      <c r="BA4" s="197" t="s">
        <v>1</v>
      </c>
      <c r="BB4" s="197" t="s">
        <v>1</v>
      </c>
      <c r="BC4" s="197" t="s">
        <v>5485</v>
      </c>
      <c r="BD4" s="197" t="s">
        <v>90</v>
      </c>
    </row>
    <row r="5" spans="2:56" ht="6.9" customHeight="1">
      <c r="B5" s="20"/>
      <c r="L5" s="20"/>
      <c r="AZ5" s="197" t="s">
        <v>3623</v>
      </c>
      <c r="BA5" s="197" t="s">
        <v>1</v>
      </c>
      <c r="BB5" s="197" t="s">
        <v>1</v>
      </c>
      <c r="BC5" s="197" t="s">
        <v>5486</v>
      </c>
      <c r="BD5" s="197" t="s">
        <v>90</v>
      </c>
    </row>
    <row r="6" spans="2:56" ht="12" customHeight="1">
      <c r="B6" s="20"/>
      <c r="D6" s="27" t="s">
        <v>16</v>
      </c>
      <c r="L6" s="20"/>
      <c r="AZ6" s="197" t="s">
        <v>3625</v>
      </c>
      <c r="BA6" s="197" t="s">
        <v>1</v>
      </c>
      <c r="BB6" s="197" t="s">
        <v>1</v>
      </c>
      <c r="BC6" s="197" t="s">
        <v>5487</v>
      </c>
      <c r="BD6" s="197" t="s">
        <v>90</v>
      </c>
    </row>
    <row r="7" spans="2:56" ht="16.5" customHeight="1">
      <c r="B7" s="20"/>
      <c r="E7" s="270" t="str">
        <f>'Rekapitulace stavby'!K6</f>
        <v>TÁBOR - STOKLASNÁ LHOTA, VODOVOD A KANALIZACE</v>
      </c>
      <c r="F7" s="271"/>
      <c r="G7" s="271"/>
      <c r="H7" s="271"/>
      <c r="L7" s="20"/>
      <c r="AZ7" s="197" t="s">
        <v>3627</v>
      </c>
      <c r="BA7" s="197" t="s">
        <v>1</v>
      </c>
      <c r="BB7" s="197" t="s">
        <v>1</v>
      </c>
      <c r="BC7" s="197" t="s">
        <v>5488</v>
      </c>
      <c r="BD7" s="197" t="s">
        <v>90</v>
      </c>
    </row>
    <row r="8" spans="2:56" ht="12" customHeight="1">
      <c r="B8" s="20"/>
      <c r="D8" s="27" t="s">
        <v>264</v>
      </c>
      <c r="L8" s="20"/>
      <c r="AZ8" s="197" t="s">
        <v>3629</v>
      </c>
      <c r="BA8" s="197" t="s">
        <v>1</v>
      </c>
      <c r="BB8" s="197" t="s">
        <v>1</v>
      </c>
      <c r="BC8" s="197" t="s">
        <v>5489</v>
      </c>
      <c r="BD8" s="197" t="s">
        <v>90</v>
      </c>
    </row>
    <row r="9" spans="2:56" s="1" customFormat="1" ht="16.5" customHeight="1">
      <c r="B9" s="32"/>
      <c r="E9" s="270" t="s">
        <v>3631</v>
      </c>
      <c r="F9" s="269"/>
      <c r="G9" s="269"/>
      <c r="H9" s="269"/>
      <c r="L9" s="32"/>
      <c r="AZ9" s="197" t="s">
        <v>3632</v>
      </c>
      <c r="BA9" s="197" t="s">
        <v>1</v>
      </c>
      <c r="BB9" s="197" t="s">
        <v>1</v>
      </c>
      <c r="BC9" s="197" t="s">
        <v>5490</v>
      </c>
      <c r="BD9" s="197" t="s">
        <v>90</v>
      </c>
    </row>
    <row r="10" spans="2:56" s="1" customFormat="1" ht="12" customHeight="1">
      <c r="B10" s="32"/>
      <c r="D10" s="27" t="s">
        <v>266</v>
      </c>
      <c r="L10" s="32"/>
    </row>
    <row r="11" spans="2:56" s="1" customFormat="1" ht="16.5" customHeight="1">
      <c r="B11" s="32"/>
      <c r="E11" s="247" t="s">
        <v>5491</v>
      </c>
      <c r="F11" s="269"/>
      <c r="G11" s="269"/>
      <c r="H11" s="269"/>
      <c r="L11" s="32"/>
    </row>
    <row r="12" spans="2:56" s="1" customFormat="1">
      <c r="B12" s="32"/>
      <c r="L12" s="32"/>
    </row>
    <row r="13" spans="2:56" s="1" customFormat="1" ht="12" customHeight="1">
      <c r="B13" s="32"/>
      <c r="D13" s="27" t="s">
        <v>18</v>
      </c>
      <c r="F13" s="25" t="s">
        <v>1</v>
      </c>
      <c r="I13" s="27" t="s">
        <v>19</v>
      </c>
      <c r="J13" s="25" t="s">
        <v>1</v>
      </c>
      <c r="L13" s="32"/>
    </row>
    <row r="14" spans="2:56" s="1" customFormat="1" ht="12" customHeight="1">
      <c r="B14" s="32"/>
      <c r="D14" s="27" t="s">
        <v>20</v>
      </c>
      <c r="F14" s="25" t="s">
        <v>21</v>
      </c>
      <c r="I14" s="27" t="s">
        <v>22</v>
      </c>
      <c r="J14" s="52" t="str">
        <f>'Rekapitulace stavby'!AN8</f>
        <v>28. 4. 2025</v>
      </c>
      <c r="L14" s="32"/>
    </row>
    <row r="15" spans="2:56" s="1" customFormat="1" ht="10.95" customHeight="1">
      <c r="B15" s="32"/>
      <c r="L15" s="32"/>
    </row>
    <row r="16" spans="2:5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5492</v>
      </c>
      <c r="I23" s="27" t="s">
        <v>28</v>
      </c>
      <c r="J23" s="25" t="s">
        <v>35</v>
      </c>
      <c r="L23" s="32"/>
    </row>
    <row r="24" spans="2:12" s="1" customFormat="1" ht="6.9" customHeight="1">
      <c r="B24" s="32"/>
      <c r="L24" s="32"/>
    </row>
    <row r="25" spans="2:12" s="1" customFormat="1" ht="12" customHeight="1">
      <c r="B25" s="32"/>
      <c r="D25" s="27" t="s">
        <v>37</v>
      </c>
      <c r="I25" s="27" t="s">
        <v>25</v>
      </c>
      <c r="J25" s="25" t="s">
        <v>3635</v>
      </c>
      <c r="L25" s="32"/>
    </row>
    <row r="26" spans="2:12" s="1" customFormat="1" ht="18" customHeight="1">
      <c r="B26" s="32"/>
      <c r="E26" s="25" t="s">
        <v>3636</v>
      </c>
      <c r="I26" s="27" t="s">
        <v>28</v>
      </c>
      <c r="J26" s="25" t="s">
        <v>3637</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ROUND(J125,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ROUND((SUM(BE125:BE272)),  2)</f>
        <v>0</v>
      </c>
      <c r="I35" s="96">
        <v>0.21</v>
      </c>
      <c r="J35" s="86">
        <f>ROUND(((SUM(BE125:BE272))*I35),  2)</f>
        <v>0</v>
      </c>
      <c r="L35" s="32"/>
    </row>
    <row r="36" spans="2:12" s="1" customFormat="1" ht="14.4" customHeight="1">
      <c r="B36" s="32"/>
      <c r="E36" s="27" t="s">
        <v>47</v>
      </c>
      <c r="F36" s="86">
        <f>ROUND((SUM(BF125:BF272)),  2)</f>
        <v>0</v>
      </c>
      <c r="I36" s="96">
        <v>0.12</v>
      </c>
      <c r="J36" s="86">
        <f>ROUND(((SUM(BF125:BF272))*I36),  2)</f>
        <v>0</v>
      </c>
      <c r="L36" s="32"/>
    </row>
    <row r="37" spans="2:12" s="1" customFormat="1" ht="14.4" hidden="1" customHeight="1">
      <c r="B37" s="32"/>
      <c r="E37" s="27" t="s">
        <v>48</v>
      </c>
      <c r="F37" s="86">
        <f>ROUND((SUM(BG125:BG272)),  2)</f>
        <v>0</v>
      </c>
      <c r="I37" s="96">
        <v>0.21</v>
      </c>
      <c r="J37" s="86">
        <f>0</f>
        <v>0</v>
      </c>
      <c r="L37" s="32"/>
    </row>
    <row r="38" spans="2:12" s="1" customFormat="1" ht="14.4" hidden="1" customHeight="1">
      <c r="B38" s="32"/>
      <c r="E38" s="27" t="s">
        <v>49</v>
      </c>
      <c r="F38" s="86">
        <f>ROUND((SUM(BH125:BH272)),  2)</f>
        <v>0</v>
      </c>
      <c r="I38" s="96">
        <v>0.12</v>
      </c>
      <c r="J38" s="86">
        <f>0</f>
        <v>0</v>
      </c>
      <c r="L38" s="32"/>
    </row>
    <row r="39" spans="2:12" s="1" customFormat="1" ht="14.4" hidden="1" customHeight="1">
      <c r="B39" s="32"/>
      <c r="E39" s="27" t="s">
        <v>50</v>
      </c>
      <c r="F39" s="86">
        <f>ROUND((SUM(BI125:BI272)),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02.18 - Řad 2-5</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 PROCON, s.r.o.</v>
      </c>
      <c r="L93" s="32"/>
    </row>
    <row r="94" spans="2:12" s="1" customFormat="1" ht="15.15" customHeight="1">
      <c r="B94" s="32"/>
      <c r="C94" s="27" t="s">
        <v>30</v>
      </c>
      <c r="F94" s="25" t="str">
        <f>IF(E20="","",E20)</f>
        <v>Vyplň údaj</v>
      </c>
      <c r="I94" s="27" t="s">
        <v>37</v>
      </c>
      <c r="J94" s="30" t="str">
        <f>E26</f>
        <v>Ing. Martina Beňáková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J125</f>
        <v>0</v>
      </c>
      <c r="L98" s="32"/>
      <c r="AU98" s="17" t="s">
        <v>273</v>
      </c>
    </row>
    <row r="99" spans="2:47" s="8" customFormat="1" ht="24.9" customHeight="1">
      <c r="B99" s="108"/>
      <c r="D99" s="109" t="s">
        <v>1476</v>
      </c>
      <c r="E99" s="110"/>
      <c r="F99" s="110"/>
      <c r="G99" s="110"/>
      <c r="H99" s="110"/>
      <c r="I99" s="110"/>
      <c r="J99" s="111">
        <f>J126</f>
        <v>0</v>
      </c>
      <c r="L99" s="108"/>
    </row>
    <row r="100" spans="2:47" s="9" customFormat="1" ht="19.95" customHeight="1">
      <c r="B100" s="112"/>
      <c r="D100" s="113" t="s">
        <v>1477</v>
      </c>
      <c r="E100" s="114"/>
      <c r="F100" s="114"/>
      <c r="G100" s="114"/>
      <c r="H100" s="114"/>
      <c r="I100" s="114"/>
      <c r="J100" s="115">
        <f>J127</f>
        <v>0</v>
      </c>
      <c r="L100" s="112"/>
    </row>
    <row r="101" spans="2:47" s="9" customFormat="1" ht="19.95" customHeight="1">
      <c r="B101" s="112"/>
      <c r="D101" s="113" t="s">
        <v>1479</v>
      </c>
      <c r="E101" s="114"/>
      <c r="F101" s="114"/>
      <c r="G101" s="114"/>
      <c r="H101" s="114"/>
      <c r="I101" s="114"/>
      <c r="J101" s="115">
        <f>J236</f>
        <v>0</v>
      </c>
      <c r="L101" s="112"/>
    </row>
    <row r="102" spans="2:47" s="9" customFormat="1" ht="19.95" customHeight="1">
      <c r="B102" s="112"/>
      <c r="D102" s="113" t="s">
        <v>2495</v>
      </c>
      <c r="E102" s="114"/>
      <c r="F102" s="114"/>
      <c r="G102" s="114"/>
      <c r="H102" s="114"/>
      <c r="I102" s="114"/>
      <c r="J102" s="115">
        <f>J240</f>
        <v>0</v>
      </c>
      <c r="L102" s="112"/>
    </row>
    <row r="103" spans="2:47" s="9" customFormat="1" ht="19.95" customHeight="1">
      <c r="B103" s="112"/>
      <c r="D103" s="113" t="s">
        <v>1481</v>
      </c>
      <c r="E103" s="114"/>
      <c r="F103" s="114"/>
      <c r="G103" s="114"/>
      <c r="H103" s="114"/>
      <c r="I103" s="114"/>
      <c r="J103" s="115">
        <f>J271</f>
        <v>0</v>
      </c>
      <c r="L103" s="112"/>
    </row>
    <row r="104" spans="2:47" s="1" customFormat="1" ht="21.75" customHeight="1">
      <c r="B104" s="32"/>
      <c r="L104" s="32"/>
    </row>
    <row r="105" spans="2:47" s="1" customFormat="1" ht="6.9" customHeight="1">
      <c r="B105" s="44"/>
      <c r="C105" s="45"/>
      <c r="D105" s="45"/>
      <c r="E105" s="45"/>
      <c r="F105" s="45"/>
      <c r="G105" s="45"/>
      <c r="H105" s="45"/>
      <c r="I105" s="45"/>
      <c r="J105" s="45"/>
      <c r="K105" s="45"/>
      <c r="L105" s="32"/>
    </row>
    <row r="109" spans="2:47" s="1" customFormat="1" ht="6.9" customHeight="1">
      <c r="B109" s="46"/>
      <c r="C109" s="47"/>
      <c r="D109" s="47"/>
      <c r="E109" s="47"/>
      <c r="F109" s="47"/>
      <c r="G109" s="47"/>
      <c r="H109" s="47"/>
      <c r="I109" s="47"/>
      <c r="J109" s="47"/>
      <c r="K109" s="47"/>
      <c r="L109" s="32"/>
    </row>
    <row r="110" spans="2:47" s="1" customFormat="1" ht="24.9" customHeight="1">
      <c r="B110" s="32"/>
      <c r="C110" s="21" t="s">
        <v>284</v>
      </c>
      <c r="L110" s="32"/>
    </row>
    <row r="111" spans="2:47" s="1" customFormat="1" ht="6.9" customHeight="1">
      <c r="B111" s="32"/>
      <c r="L111" s="32"/>
    </row>
    <row r="112" spans="2:47" s="1" customFormat="1" ht="12" customHeight="1">
      <c r="B112" s="32"/>
      <c r="C112" s="27" t="s">
        <v>16</v>
      </c>
      <c r="L112" s="32"/>
    </row>
    <row r="113" spans="2:65" s="1" customFormat="1" ht="16.5" customHeight="1">
      <c r="B113" s="32"/>
      <c r="E113" s="270" t="str">
        <f>E7</f>
        <v>TÁBOR - STOKLASNÁ LHOTA, VODOVOD A KANALIZACE</v>
      </c>
      <c r="F113" s="271"/>
      <c r="G113" s="271"/>
      <c r="H113" s="271"/>
      <c r="L113" s="32"/>
    </row>
    <row r="114" spans="2:65" ht="12" customHeight="1">
      <c r="B114" s="20"/>
      <c r="C114" s="27" t="s">
        <v>264</v>
      </c>
      <c r="L114" s="20"/>
    </row>
    <row r="115" spans="2:65" s="1" customFormat="1" ht="16.5" customHeight="1">
      <c r="B115" s="32"/>
      <c r="E115" s="270" t="s">
        <v>3631</v>
      </c>
      <c r="F115" s="269"/>
      <c r="G115" s="269"/>
      <c r="H115" s="269"/>
      <c r="L115" s="32"/>
    </row>
    <row r="116" spans="2:65" s="1" customFormat="1" ht="12" customHeight="1">
      <c r="B116" s="32"/>
      <c r="C116" s="27" t="s">
        <v>266</v>
      </c>
      <c r="L116" s="32"/>
    </row>
    <row r="117" spans="2:65" s="1" customFormat="1" ht="16.5" customHeight="1">
      <c r="B117" s="32"/>
      <c r="E117" s="247" t="str">
        <f>E11</f>
        <v>02.18 - Řad 2-5</v>
      </c>
      <c r="F117" s="269"/>
      <c r="G117" s="269"/>
      <c r="H117" s="269"/>
      <c r="L117" s="32"/>
    </row>
    <row r="118" spans="2:65" s="1" customFormat="1" ht="6.9" customHeight="1">
      <c r="B118" s="32"/>
      <c r="L118" s="32"/>
    </row>
    <row r="119" spans="2:65" s="1" customFormat="1" ht="12" customHeight="1">
      <c r="B119" s="32"/>
      <c r="C119" s="27" t="s">
        <v>20</v>
      </c>
      <c r="F119" s="25" t="str">
        <f>F14</f>
        <v>Stoklasná Lhota</v>
      </c>
      <c r="I119" s="27" t="s">
        <v>22</v>
      </c>
      <c r="J119" s="52" t="str">
        <f>IF(J14="","",J14)</f>
        <v>28. 4. 2025</v>
      </c>
      <c r="L119" s="32"/>
    </row>
    <row r="120" spans="2:65" s="1" customFormat="1" ht="6.9" customHeight="1">
      <c r="B120" s="32"/>
      <c r="L120" s="32"/>
    </row>
    <row r="121" spans="2:65" s="1" customFormat="1" ht="25.65" customHeight="1">
      <c r="B121" s="32"/>
      <c r="C121" s="27" t="s">
        <v>24</v>
      </c>
      <c r="F121" s="25" t="str">
        <f>E17</f>
        <v>Vodárenská společnost Táborsko s.r.o.</v>
      </c>
      <c r="I121" s="27" t="s">
        <v>32</v>
      </c>
      <c r="J121" s="30" t="str">
        <f>E23</f>
        <v>AQUA PROCON, s.r.o.</v>
      </c>
      <c r="L121" s="32"/>
    </row>
    <row r="122" spans="2:65" s="1" customFormat="1" ht="15.15" customHeight="1">
      <c r="B122" s="32"/>
      <c r="C122" s="27" t="s">
        <v>30</v>
      </c>
      <c r="F122" s="25" t="str">
        <f>IF(E20="","",E20)</f>
        <v>Vyplň údaj</v>
      </c>
      <c r="I122" s="27" t="s">
        <v>37</v>
      </c>
      <c r="J122" s="30" t="str">
        <f>E26</f>
        <v>Ing. Martina Beňáková</v>
      </c>
      <c r="L122" s="32"/>
    </row>
    <row r="123" spans="2:65" s="1" customFormat="1" ht="10.35" customHeight="1">
      <c r="B123" s="32"/>
      <c r="L123" s="32"/>
    </row>
    <row r="124" spans="2:65" s="10" customFormat="1" ht="29.25" customHeight="1">
      <c r="B124" s="116"/>
      <c r="C124" s="117" t="s">
        <v>285</v>
      </c>
      <c r="D124" s="118" t="s">
        <v>66</v>
      </c>
      <c r="E124" s="118" t="s">
        <v>62</v>
      </c>
      <c r="F124" s="118" t="s">
        <v>63</v>
      </c>
      <c r="G124" s="118" t="s">
        <v>286</v>
      </c>
      <c r="H124" s="118" t="s">
        <v>287</v>
      </c>
      <c r="I124" s="118" t="s">
        <v>288</v>
      </c>
      <c r="J124" s="118" t="s">
        <v>271</v>
      </c>
      <c r="K124" s="119" t="s">
        <v>289</v>
      </c>
      <c r="L124" s="116"/>
      <c r="M124" s="59" t="s">
        <v>1</v>
      </c>
      <c r="N124" s="60" t="s">
        <v>45</v>
      </c>
      <c r="O124" s="60" t="s">
        <v>290</v>
      </c>
      <c r="P124" s="60" t="s">
        <v>291</v>
      </c>
      <c r="Q124" s="60" t="s">
        <v>292</v>
      </c>
      <c r="R124" s="60" t="s">
        <v>293</v>
      </c>
      <c r="S124" s="60" t="s">
        <v>294</v>
      </c>
      <c r="T124" s="61" t="s">
        <v>295</v>
      </c>
    </row>
    <row r="125" spans="2:65" s="1" customFormat="1" ht="22.95" customHeight="1">
      <c r="B125" s="32"/>
      <c r="C125" s="64" t="s">
        <v>296</v>
      </c>
      <c r="J125" s="120">
        <f>BK125</f>
        <v>0</v>
      </c>
      <c r="L125" s="32"/>
      <c r="M125" s="62"/>
      <c r="N125" s="53"/>
      <c r="O125" s="53"/>
      <c r="P125" s="121">
        <f>P126</f>
        <v>0</v>
      </c>
      <c r="Q125" s="53"/>
      <c r="R125" s="121">
        <f>R126</f>
        <v>0.85220729000000006</v>
      </c>
      <c r="S125" s="53"/>
      <c r="T125" s="122">
        <f>T126</f>
        <v>0</v>
      </c>
      <c r="AT125" s="17" t="s">
        <v>80</v>
      </c>
      <c r="AU125" s="17" t="s">
        <v>273</v>
      </c>
      <c r="BK125" s="123">
        <f>BK126</f>
        <v>0</v>
      </c>
    </row>
    <row r="126" spans="2:65" s="11" customFormat="1" ht="25.95" customHeight="1">
      <c r="B126" s="124"/>
      <c r="D126" s="125" t="s">
        <v>80</v>
      </c>
      <c r="E126" s="126" t="s">
        <v>1482</v>
      </c>
      <c r="F126" s="126" t="s">
        <v>1483</v>
      </c>
      <c r="I126" s="127"/>
      <c r="J126" s="128">
        <f>BK126</f>
        <v>0</v>
      </c>
      <c r="L126" s="124"/>
      <c r="M126" s="129"/>
      <c r="P126" s="130">
        <f>P127+P236+P240+P271</f>
        <v>0</v>
      </c>
      <c r="R126" s="130">
        <f>R127+R236+R240+R271</f>
        <v>0.85220729000000006</v>
      </c>
      <c r="T126" s="131">
        <f>T127+T236+T240+T271</f>
        <v>0</v>
      </c>
      <c r="AR126" s="125" t="s">
        <v>88</v>
      </c>
      <c r="AT126" s="132" t="s">
        <v>80</v>
      </c>
      <c r="AU126" s="132" t="s">
        <v>81</v>
      </c>
      <c r="AY126" s="125" t="s">
        <v>299</v>
      </c>
      <c r="BK126" s="133">
        <f>BK127+BK236+BK240+BK271</f>
        <v>0</v>
      </c>
    </row>
    <row r="127" spans="2:65" s="11" customFormat="1" ht="22.95" customHeight="1">
      <c r="B127" s="124"/>
      <c r="D127" s="125" t="s">
        <v>80</v>
      </c>
      <c r="E127" s="134" t="s">
        <v>88</v>
      </c>
      <c r="F127" s="134" t="s">
        <v>1448</v>
      </c>
      <c r="I127" s="127"/>
      <c r="J127" s="135">
        <f>BK127</f>
        <v>0</v>
      </c>
      <c r="L127" s="124"/>
      <c r="M127" s="129"/>
      <c r="P127" s="130">
        <f>SUM(P128:P235)</f>
        <v>0</v>
      </c>
      <c r="R127" s="130">
        <f>SUM(R128:R235)</f>
        <v>4.6196269999999998E-2</v>
      </c>
      <c r="T127" s="131">
        <f>SUM(T128:T235)</f>
        <v>0</v>
      </c>
      <c r="AR127" s="125" t="s">
        <v>88</v>
      </c>
      <c r="AT127" s="132" t="s">
        <v>80</v>
      </c>
      <c r="AU127" s="132" t="s">
        <v>88</v>
      </c>
      <c r="AY127" s="125" t="s">
        <v>299</v>
      </c>
      <c r="BK127" s="133">
        <f>SUM(BK128:BK235)</f>
        <v>0</v>
      </c>
    </row>
    <row r="128" spans="2:65" s="1" customFormat="1" ht="24.15" customHeight="1">
      <c r="B128" s="32"/>
      <c r="C128" s="136" t="s">
        <v>88</v>
      </c>
      <c r="D128" s="136" t="s">
        <v>302</v>
      </c>
      <c r="E128" s="137" t="s">
        <v>1484</v>
      </c>
      <c r="F128" s="138" t="s">
        <v>1485</v>
      </c>
      <c r="G128" s="139" t="s">
        <v>1486</v>
      </c>
      <c r="H128" s="140">
        <v>16</v>
      </c>
      <c r="I128" s="141"/>
      <c r="J128" s="142">
        <f>ROUND(I128*H128,2)</f>
        <v>0</v>
      </c>
      <c r="K128" s="138" t="s">
        <v>1487</v>
      </c>
      <c r="L128" s="32"/>
      <c r="M128" s="143" t="s">
        <v>1</v>
      </c>
      <c r="N128" s="144" t="s">
        <v>46</v>
      </c>
      <c r="P128" s="145">
        <f>O128*H128</f>
        <v>0</v>
      </c>
      <c r="Q128" s="145">
        <v>3.0000000000000001E-5</v>
      </c>
      <c r="R128" s="145">
        <f>Q128*H128</f>
        <v>4.8000000000000001E-4</v>
      </c>
      <c r="S128" s="145">
        <v>0</v>
      </c>
      <c r="T128" s="146">
        <f>S128*H128</f>
        <v>0</v>
      </c>
      <c r="AR128" s="147" t="s">
        <v>318</v>
      </c>
      <c r="AT128" s="147" t="s">
        <v>302</v>
      </c>
      <c r="AU128" s="147" t="s">
        <v>90</v>
      </c>
      <c r="AY128" s="17" t="s">
        <v>299</v>
      </c>
      <c r="BE128" s="148">
        <f>IF(N128="základní",J128,0)</f>
        <v>0</v>
      </c>
      <c r="BF128" s="148">
        <f>IF(N128="snížená",J128,0)</f>
        <v>0</v>
      </c>
      <c r="BG128" s="148">
        <f>IF(N128="zákl. přenesená",J128,0)</f>
        <v>0</v>
      </c>
      <c r="BH128" s="148">
        <f>IF(N128="sníž. přenesená",J128,0)</f>
        <v>0</v>
      </c>
      <c r="BI128" s="148">
        <f>IF(N128="nulová",J128,0)</f>
        <v>0</v>
      </c>
      <c r="BJ128" s="17" t="s">
        <v>88</v>
      </c>
      <c r="BK128" s="148">
        <f>ROUND(I128*H128,2)</f>
        <v>0</v>
      </c>
      <c r="BL128" s="17" t="s">
        <v>318</v>
      </c>
      <c r="BM128" s="147" t="s">
        <v>3638</v>
      </c>
    </row>
    <row r="129" spans="2:65" s="12" customFormat="1">
      <c r="B129" s="170"/>
      <c r="D129" s="149" t="s">
        <v>1489</v>
      </c>
      <c r="E129" s="171" t="s">
        <v>1</v>
      </c>
      <c r="F129" s="172" t="s">
        <v>3823</v>
      </c>
      <c r="H129" s="171" t="s">
        <v>1</v>
      </c>
      <c r="I129" s="173"/>
      <c r="L129" s="170"/>
      <c r="M129" s="174"/>
      <c r="T129" s="175"/>
      <c r="AT129" s="171" t="s">
        <v>1489</v>
      </c>
      <c r="AU129" s="171" t="s">
        <v>90</v>
      </c>
      <c r="AV129" s="12" t="s">
        <v>88</v>
      </c>
      <c r="AW129" s="12" t="s">
        <v>36</v>
      </c>
      <c r="AX129" s="12" t="s">
        <v>81</v>
      </c>
      <c r="AY129" s="171" t="s">
        <v>299</v>
      </c>
    </row>
    <row r="130" spans="2:65" s="13" customFormat="1">
      <c r="B130" s="176"/>
      <c r="D130" s="149" t="s">
        <v>1489</v>
      </c>
      <c r="E130" s="177" t="s">
        <v>1</v>
      </c>
      <c r="F130" s="178" t="s">
        <v>3824</v>
      </c>
      <c r="H130" s="179">
        <v>16</v>
      </c>
      <c r="I130" s="180"/>
      <c r="L130" s="176"/>
      <c r="M130" s="181"/>
      <c r="T130" s="182"/>
      <c r="AT130" s="177" t="s">
        <v>1489</v>
      </c>
      <c r="AU130" s="177" t="s">
        <v>90</v>
      </c>
      <c r="AV130" s="13" t="s">
        <v>90</v>
      </c>
      <c r="AW130" s="13" t="s">
        <v>36</v>
      </c>
      <c r="AX130" s="13" t="s">
        <v>88</v>
      </c>
      <c r="AY130" s="177" t="s">
        <v>299</v>
      </c>
    </row>
    <row r="131" spans="2:65" s="1" customFormat="1" ht="24.15" customHeight="1">
      <c r="B131" s="32"/>
      <c r="C131" s="136" t="s">
        <v>90</v>
      </c>
      <c r="D131" s="136" t="s">
        <v>302</v>
      </c>
      <c r="E131" s="137" t="s">
        <v>1497</v>
      </c>
      <c r="F131" s="138" t="s">
        <v>1498</v>
      </c>
      <c r="G131" s="139" t="s">
        <v>1499</v>
      </c>
      <c r="H131" s="140">
        <v>2</v>
      </c>
      <c r="I131" s="141"/>
      <c r="J131" s="142">
        <f>ROUND(I131*H131,2)</f>
        <v>0</v>
      </c>
      <c r="K131" s="138" t="s">
        <v>1487</v>
      </c>
      <c r="L131" s="32"/>
      <c r="M131" s="143" t="s">
        <v>1</v>
      </c>
      <c r="N131" s="144" t="s">
        <v>46</v>
      </c>
      <c r="P131" s="145">
        <f>O131*H131</f>
        <v>0</v>
      </c>
      <c r="Q131" s="145">
        <v>0</v>
      </c>
      <c r="R131" s="145">
        <f>Q131*H131</f>
        <v>0</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3641</v>
      </c>
    </row>
    <row r="132" spans="2:65" s="1" customFormat="1" ht="33" customHeight="1">
      <c r="B132" s="32"/>
      <c r="C132" s="136" t="s">
        <v>298</v>
      </c>
      <c r="D132" s="136" t="s">
        <v>302</v>
      </c>
      <c r="E132" s="137" t="s">
        <v>3825</v>
      </c>
      <c r="F132" s="138" t="s">
        <v>3826</v>
      </c>
      <c r="G132" s="139" t="s">
        <v>1520</v>
      </c>
      <c r="H132" s="140">
        <v>1.7569999999999999</v>
      </c>
      <c r="I132" s="141"/>
      <c r="J132" s="142">
        <f>ROUND(I132*H132,2)</f>
        <v>0</v>
      </c>
      <c r="K132" s="138" t="s">
        <v>1487</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3651</v>
      </c>
    </row>
    <row r="133" spans="2:65" s="12" customFormat="1">
      <c r="B133" s="170"/>
      <c r="D133" s="149" t="s">
        <v>1489</v>
      </c>
      <c r="E133" s="171" t="s">
        <v>1</v>
      </c>
      <c r="F133" s="172" t="s">
        <v>5493</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5494</v>
      </c>
      <c r="H134" s="179">
        <v>17.568000000000001</v>
      </c>
      <c r="I134" s="180"/>
      <c r="L134" s="176"/>
      <c r="M134" s="181"/>
      <c r="T134" s="182"/>
      <c r="AT134" s="177" t="s">
        <v>1489</v>
      </c>
      <c r="AU134" s="177" t="s">
        <v>90</v>
      </c>
      <c r="AV134" s="13" t="s">
        <v>90</v>
      </c>
      <c r="AW134" s="13" t="s">
        <v>36</v>
      </c>
      <c r="AX134" s="13" t="s">
        <v>81</v>
      </c>
      <c r="AY134" s="177" t="s">
        <v>299</v>
      </c>
    </row>
    <row r="135" spans="2:65" s="14" customFormat="1">
      <c r="B135" s="183"/>
      <c r="D135" s="149" t="s">
        <v>1489</v>
      </c>
      <c r="E135" s="184" t="s">
        <v>3617</v>
      </c>
      <c r="F135" s="185" t="s">
        <v>1496</v>
      </c>
      <c r="H135" s="186">
        <v>17.568000000000001</v>
      </c>
      <c r="I135" s="187"/>
      <c r="L135" s="183"/>
      <c r="M135" s="188"/>
      <c r="T135" s="189"/>
      <c r="AT135" s="184" t="s">
        <v>1489</v>
      </c>
      <c r="AU135" s="184" t="s">
        <v>90</v>
      </c>
      <c r="AV135" s="14" t="s">
        <v>318</v>
      </c>
      <c r="AW135" s="14" t="s">
        <v>36</v>
      </c>
      <c r="AX135" s="14" t="s">
        <v>88</v>
      </c>
      <c r="AY135" s="184" t="s">
        <v>299</v>
      </c>
    </row>
    <row r="136" spans="2:65" s="12" customFormat="1" ht="20.399999999999999">
      <c r="B136" s="170"/>
      <c r="D136" s="149" t="s">
        <v>1489</v>
      </c>
      <c r="E136" s="171" t="s">
        <v>1</v>
      </c>
      <c r="F136" s="172" t="s">
        <v>3658</v>
      </c>
      <c r="H136" s="171" t="s">
        <v>1</v>
      </c>
      <c r="I136" s="173"/>
      <c r="L136" s="170"/>
      <c r="M136" s="174"/>
      <c r="T136" s="175"/>
      <c r="AT136" s="171" t="s">
        <v>1489</v>
      </c>
      <c r="AU136" s="171" t="s">
        <v>90</v>
      </c>
      <c r="AV136" s="12" t="s">
        <v>88</v>
      </c>
      <c r="AW136" s="12" t="s">
        <v>36</v>
      </c>
      <c r="AX136" s="12" t="s">
        <v>81</v>
      </c>
      <c r="AY136" s="171" t="s">
        <v>299</v>
      </c>
    </row>
    <row r="137" spans="2:65" s="13" customFormat="1">
      <c r="B137" s="176"/>
      <c r="D137" s="149" t="s">
        <v>1489</v>
      </c>
      <c r="F137" s="178" t="s">
        <v>5495</v>
      </c>
      <c r="H137" s="179">
        <v>1.7569999999999999</v>
      </c>
      <c r="I137" s="180"/>
      <c r="L137" s="176"/>
      <c r="M137" s="181"/>
      <c r="T137" s="182"/>
      <c r="AT137" s="177" t="s">
        <v>1489</v>
      </c>
      <c r="AU137" s="177" t="s">
        <v>90</v>
      </c>
      <c r="AV137" s="13" t="s">
        <v>90</v>
      </c>
      <c r="AW137" s="13" t="s">
        <v>4</v>
      </c>
      <c r="AX137" s="13" t="s">
        <v>88</v>
      </c>
      <c r="AY137" s="177" t="s">
        <v>299</v>
      </c>
    </row>
    <row r="138" spans="2:65" s="1" customFormat="1" ht="33" customHeight="1">
      <c r="B138" s="32"/>
      <c r="C138" s="136" t="s">
        <v>318</v>
      </c>
      <c r="D138" s="136" t="s">
        <v>302</v>
      </c>
      <c r="E138" s="137" t="s">
        <v>3830</v>
      </c>
      <c r="F138" s="138" t="s">
        <v>3831</v>
      </c>
      <c r="G138" s="139" t="s">
        <v>1520</v>
      </c>
      <c r="H138" s="140">
        <v>1.7569999999999999</v>
      </c>
      <c r="I138" s="141"/>
      <c r="J138" s="142">
        <f>ROUND(I138*H138,2)</f>
        <v>0</v>
      </c>
      <c r="K138" s="138" t="s">
        <v>1487</v>
      </c>
      <c r="L138" s="32"/>
      <c r="M138" s="143" t="s">
        <v>1</v>
      </c>
      <c r="N138" s="144" t="s">
        <v>46</v>
      </c>
      <c r="P138" s="145">
        <f>O138*H138</f>
        <v>0</v>
      </c>
      <c r="Q138" s="145">
        <v>0</v>
      </c>
      <c r="R138" s="145">
        <f>Q138*H138</f>
        <v>0</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3662</v>
      </c>
    </row>
    <row r="139" spans="2:65" s="13" customFormat="1">
      <c r="B139" s="176"/>
      <c r="D139" s="149" t="s">
        <v>1489</v>
      </c>
      <c r="E139" s="177" t="s">
        <v>1</v>
      </c>
      <c r="F139" s="178" t="s">
        <v>3617</v>
      </c>
      <c r="H139" s="179">
        <v>17.568000000000001</v>
      </c>
      <c r="I139" s="180"/>
      <c r="L139" s="176"/>
      <c r="M139" s="181"/>
      <c r="T139" s="182"/>
      <c r="AT139" s="177" t="s">
        <v>1489</v>
      </c>
      <c r="AU139" s="177" t="s">
        <v>90</v>
      </c>
      <c r="AV139" s="13" t="s">
        <v>90</v>
      </c>
      <c r="AW139" s="13" t="s">
        <v>36</v>
      </c>
      <c r="AX139" s="13" t="s">
        <v>88</v>
      </c>
      <c r="AY139" s="177" t="s">
        <v>299</v>
      </c>
    </row>
    <row r="140" spans="2:65" s="12" customFormat="1" ht="20.399999999999999">
      <c r="B140" s="170"/>
      <c r="D140" s="149" t="s">
        <v>1489</v>
      </c>
      <c r="E140" s="171" t="s">
        <v>1</v>
      </c>
      <c r="F140" s="172" t="s">
        <v>3658</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F141" s="178" t="s">
        <v>5495</v>
      </c>
      <c r="H141" s="179">
        <v>1.7569999999999999</v>
      </c>
      <c r="I141" s="180"/>
      <c r="L141" s="176"/>
      <c r="M141" s="181"/>
      <c r="T141" s="182"/>
      <c r="AT141" s="177" t="s">
        <v>1489</v>
      </c>
      <c r="AU141" s="177" t="s">
        <v>90</v>
      </c>
      <c r="AV141" s="13" t="s">
        <v>90</v>
      </c>
      <c r="AW141" s="13" t="s">
        <v>4</v>
      </c>
      <c r="AX141" s="13" t="s">
        <v>88</v>
      </c>
      <c r="AY141" s="177" t="s">
        <v>299</v>
      </c>
    </row>
    <row r="142" spans="2:65" s="1" customFormat="1" ht="33" customHeight="1">
      <c r="B142" s="32"/>
      <c r="C142" s="136" t="s">
        <v>323</v>
      </c>
      <c r="D142" s="136" t="s">
        <v>302</v>
      </c>
      <c r="E142" s="137" t="s">
        <v>3832</v>
      </c>
      <c r="F142" s="138" t="s">
        <v>3833</v>
      </c>
      <c r="G142" s="139" t="s">
        <v>1520</v>
      </c>
      <c r="H142" s="140">
        <v>4.0410000000000004</v>
      </c>
      <c r="I142" s="141"/>
      <c r="J142" s="142">
        <f>ROUND(I142*H142,2)</f>
        <v>0</v>
      </c>
      <c r="K142" s="138" t="s">
        <v>1487</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3665</v>
      </c>
    </row>
    <row r="143" spans="2:65" s="13" customFormat="1">
      <c r="B143" s="176"/>
      <c r="D143" s="149" t="s">
        <v>1489</v>
      </c>
      <c r="E143" s="177" t="s">
        <v>1</v>
      </c>
      <c r="F143" s="178" t="s">
        <v>3617</v>
      </c>
      <c r="H143" s="179">
        <v>17.568000000000001</v>
      </c>
      <c r="I143" s="180"/>
      <c r="L143" s="176"/>
      <c r="M143" s="181"/>
      <c r="T143" s="182"/>
      <c r="AT143" s="177" t="s">
        <v>1489</v>
      </c>
      <c r="AU143" s="177" t="s">
        <v>90</v>
      </c>
      <c r="AV143" s="13" t="s">
        <v>90</v>
      </c>
      <c r="AW143" s="13" t="s">
        <v>36</v>
      </c>
      <c r="AX143" s="13" t="s">
        <v>88</v>
      </c>
      <c r="AY143" s="177" t="s">
        <v>299</v>
      </c>
    </row>
    <row r="144" spans="2:65" s="12" customFormat="1" ht="20.399999999999999">
      <c r="B144" s="170"/>
      <c r="D144" s="149" t="s">
        <v>1489</v>
      </c>
      <c r="E144" s="171" t="s">
        <v>1</v>
      </c>
      <c r="F144" s="172" t="s">
        <v>3658</v>
      </c>
      <c r="H144" s="171" t="s">
        <v>1</v>
      </c>
      <c r="I144" s="173"/>
      <c r="L144" s="170"/>
      <c r="M144" s="174"/>
      <c r="T144" s="175"/>
      <c r="AT144" s="171" t="s">
        <v>1489</v>
      </c>
      <c r="AU144" s="171" t="s">
        <v>90</v>
      </c>
      <c r="AV144" s="12" t="s">
        <v>88</v>
      </c>
      <c r="AW144" s="12" t="s">
        <v>36</v>
      </c>
      <c r="AX144" s="12" t="s">
        <v>81</v>
      </c>
      <c r="AY144" s="171" t="s">
        <v>299</v>
      </c>
    </row>
    <row r="145" spans="2:65" s="13" customFormat="1">
      <c r="B145" s="176"/>
      <c r="D145" s="149" t="s">
        <v>1489</v>
      </c>
      <c r="F145" s="178" t="s">
        <v>5496</v>
      </c>
      <c r="H145" s="179">
        <v>4.0410000000000004</v>
      </c>
      <c r="I145" s="180"/>
      <c r="L145" s="176"/>
      <c r="M145" s="181"/>
      <c r="T145" s="182"/>
      <c r="AT145" s="177" t="s">
        <v>1489</v>
      </c>
      <c r="AU145" s="177" t="s">
        <v>90</v>
      </c>
      <c r="AV145" s="13" t="s">
        <v>90</v>
      </c>
      <c r="AW145" s="13" t="s">
        <v>4</v>
      </c>
      <c r="AX145" s="13" t="s">
        <v>88</v>
      </c>
      <c r="AY145" s="177" t="s">
        <v>299</v>
      </c>
    </row>
    <row r="146" spans="2:65" s="1" customFormat="1" ht="33" customHeight="1">
      <c r="B146" s="32"/>
      <c r="C146" s="136" t="s">
        <v>328</v>
      </c>
      <c r="D146" s="136" t="s">
        <v>302</v>
      </c>
      <c r="E146" s="137" t="s">
        <v>3835</v>
      </c>
      <c r="F146" s="138" t="s">
        <v>3836</v>
      </c>
      <c r="G146" s="139" t="s">
        <v>1520</v>
      </c>
      <c r="H146" s="140">
        <v>4.7430000000000003</v>
      </c>
      <c r="I146" s="141"/>
      <c r="J146" s="142">
        <f>ROUND(I146*H146,2)</f>
        <v>0</v>
      </c>
      <c r="K146" s="138" t="s">
        <v>1487</v>
      </c>
      <c r="L146" s="32"/>
      <c r="M146" s="143" t="s">
        <v>1</v>
      </c>
      <c r="N146" s="144" t="s">
        <v>46</v>
      </c>
      <c r="P146" s="145">
        <f>O146*H146</f>
        <v>0</v>
      </c>
      <c r="Q146" s="145">
        <v>0</v>
      </c>
      <c r="R146" s="145">
        <f>Q146*H146</f>
        <v>0</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3669</v>
      </c>
    </row>
    <row r="147" spans="2:65" s="13" customFormat="1">
      <c r="B147" s="176"/>
      <c r="D147" s="149" t="s">
        <v>1489</v>
      </c>
      <c r="E147" s="177" t="s">
        <v>1</v>
      </c>
      <c r="F147" s="178" t="s">
        <v>3617</v>
      </c>
      <c r="H147" s="179">
        <v>17.568000000000001</v>
      </c>
      <c r="I147" s="180"/>
      <c r="L147" s="176"/>
      <c r="M147" s="181"/>
      <c r="T147" s="182"/>
      <c r="AT147" s="177" t="s">
        <v>1489</v>
      </c>
      <c r="AU147" s="177" t="s">
        <v>90</v>
      </c>
      <c r="AV147" s="13" t="s">
        <v>90</v>
      </c>
      <c r="AW147" s="13" t="s">
        <v>36</v>
      </c>
      <c r="AX147" s="13" t="s">
        <v>88</v>
      </c>
      <c r="AY147" s="177" t="s">
        <v>299</v>
      </c>
    </row>
    <row r="148" spans="2:65" s="12" customFormat="1" ht="20.399999999999999">
      <c r="B148" s="170"/>
      <c r="D148" s="149" t="s">
        <v>1489</v>
      </c>
      <c r="E148" s="171" t="s">
        <v>1</v>
      </c>
      <c r="F148" s="172" t="s">
        <v>3658</v>
      </c>
      <c r="H148" s="171" t="s">
        <v>1</v>
      </c>
      <c r="I148" s="173"/>
      <c r="L148" s="170"/>
      <c r="M148" s="174"/>
      <c r="T148" s="175"/>
      <c r="AT148" s="171" t="s">
        <v>1489</v>
      </c>
      <c r="AU148" s="171" t="s">
        <v>90</v>
      </c>
      <c r="AV148" s="12" t="s">
        <v>88</v>
      </c>
      <c r="AW148" s="12" t="s">
        <v>36</v>
      </c>
      <c r="AX148" s="12" t="s">
        <v>81</v>
      </c>
      <c r="AY148" s="171" t="s">
        <v>299</v>
      </c>
    </row>
    <row r="149" spans="2:65" s="13" customFormat="1">
      <c r="B149" s="176"/>
      <c r="D149" s="149" t="s">
        <v>1489</v>
      </c>
      <c r="F149" s="178" t="s">
        <v>5497</v>
      </c>
      <c r="H149" s="179">
        <v>4.7430000000000003</v>
      </c>
      <c r="I149" s="180"/>
      <c r="L149" s="176"/>
      <c r="M149" s="181"/>
      <c r="T149" s="182"/>
      <c r="AT149" s="177" t="s">
        <v>1489</v>
      </c>
      <c r="AU149" s="177" t="s">
        <v>90</v>
      </c>
      <c r="AV149" s="13" t="s">
        <v>90</v>
      </c>
      <c r="AW149" s="13" t="s">
        <v>4</v>
      </c>
      <c r="AX149" s="13" t="s">
        <v>88</v>
      </c>
      <c r="AY149" s="177" t="s">
        <v>299</v>
      </c>
    </row>
    <row r="150" spans="2:65" s="1" customFormat="1" ht="33" customHeight="1">
      <c r="B150" s="32"/>
      <c r="C150" s="136" t="s">
        <v>333</v>
      </c>
      <c r="D150" s="136" t="s">
        <v>302</v>
      </c>
      <c r="E150" s="137" t="s">
        <v>3838</v>
      </c>
      <c r="F150" s="138" t="s">
        <v>3839</v>
      </c>
      <c r="G150" s="139" t="s">
        <v>1520</v>
      </c>
      <c r="H150" s="140">
        <v>5.27</v>
      </c>
      <c r="I150" s="141"/>
      <c r="J150" s="142">
        <f>ROUND(I150*H150,2)</f>
        <v>0</v>
      </c>
      <c r="K150" s="138" t="s">
        <v>1487</v>
      </c>
      <c r="L150" s="32"/>
      <c r="M150" s="143" t="s">
        <v>1</v>
      </c>
      <c r="N150" s="144" t="s">
        <v>46</v>
      </c>
      <c r="P150" s="145">
        <f>O150*H150</f>
        <v>0</v>
      </c>
      <c r="Q150" s="145">
        <v>0</v>
      </c>
      <c r="R150" s="145">
        <f>Q150*H150</f>
        <v>0</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3673</v>
      </c>
    </row>
    <row r="151" spans="2:65" s="13" customFormat="1">
      <c r="B151" s="176"/>
      <c r="D151" s="149" t="s">
        <v>1489</v>
      </c>
      <c r="E151" s="177" t="s">
        <v>1</v>
      </c>
      <c r="F151" s="178" t="s">
        <v>3617</v>
      </c>
      <c r="H151" s="179">
        <v>17.568000000000001</v>
      </c>
      <c r="I151" s="180"/>
      <c r="L151" s="176"/>
      <c r="M151" s="181"/>
      <c r="T151" s="182"/>
      <c r="AT151" s="177" t="s">
        <v>1489</v>
      </c>
      <c r="AU151" s="177" t="s">
        <v>90</v>
      </c>
      <c r="AV151" s="13" t="s">
        <v>90</v>
      </c>
      <c r="AW151" s="13" t="s">
        <v>36</v>
      </c>
      <c r="AX151" s="13" t="s">
        <v>88</v>
      </c>
      <c r="AY151" s="177" t="s">
        <v>299</v>
      </c>
    </row>
    <row r="152" spans="2:65" s="12" customFormat="1" ht="20.399999999999999">
      <c r="B152" s="170"/>
      <c r="D152" s="149" t="s">
        <v>1489</v>
      </c>
      <c r="E152" s="171" t="s">
        <v>1</v>
      </c>
      <c r="F152" s="172" t="s">
        <v>3658</v>
      </c>
      <c r="H152" s="171" t="s">
        <v>1</v>
      </c>
      <c r="I152" s="173"/>
      <c r="L152" s="170"/>
      <c r="M152" s="174"/>
      <c r="T152" s="175"/>
      <c r="AT152" s="171" t="s">
        <v>1489</v>
      </c>
      <c r="AU152" s="171" t="s">
        <v>90</v>
      </c>
      <c r="AV152" s="12" t="s">
        <v>88</v>
      </c>
      <c r="AW152" s="12" t="s">
        <v>36</v>
      </c>
      <c r="AX152" s="12" t="s">
        <v>81</v>
      </c>
      <c r="AY152" s="171" t="s">
        <v>299</v>
      </c>
    </row>
    <row r="153" spans="2:65" s="13" customFormat="1">
      <c r="B153" s="176"/>
      <c r="D153" s="149" t="s">
        <v>1489</v>
      </c>
      <c r="F153" s="178" t="s">
        <v>5498</v>
      </c>
      <c r="H153" s="179">
        <v>5.27</v>
      </c>
      <c r="I153" s="180"/>
      <c r="L153" s="176"/>
      <c r="M153" s="181"/>
      <c r="T153" s="182"/>
      <c r="AT153" s="177" t="s">
        <v>1489</v>
      </c>
      <c r="AU153" s="177" t="s">
        <v>90</v>
      </c>
      <c r="AV153" s="13" t="s">
        <v>90</v>
      </c>
      <c r="AW153" s="13" t="s">
        <v>4</v>
      </c>
      <c r="AX153" s="13" t="s">
        <v>88</v>
      </c>
      <c r="AY153" s="177" t="s">
        <v>299</v>
      </c>
    </row>
    <row r="154" spans="2:65" s="1" customFormat="1" ht="21.75" customHeight="1">
      <c r="B154" s="32"/>
      <c r="C154" s="136" t="s">
        <v>337</v>
      </c>
      <c r="D154" s="136" t="s">
        <v>302</v>
      </c>
      <c r="E154" s="137" t="s">
        <v>3945</v>
      </c>
      <c r="F154" s="138" t="s">
        <v>3946</v>
      </c>
      <c r="G154" s="139" t="s">
        <v>375</v>
      </c>
      <c r="H154" s="140">
        <v>22.972999999999999</v>
      </c>
      <c r="I154" s="141"/>
      <c r="J154" s="142">
        <f>ROUND(I154*H154,2)</f>
        <v>0</v>
      </c>
      <c r="K154" s="138" t="s">
        <v>1487</v>
      </c>
      <c r="L154" s="32"/>
      <c r="M154" s="143" t="s">
        <v>1</v>
      </c>
      <c r="N154" s="144" t="s">
        <v>46</v>
      </c>
      <c r="P154" s="145">
        <f>O154*H154</f>
        <v>0</v>
      </c>
      <c r="Q154" s="145">
        <v>1.99E-3</v>
      </c>
      <c r="R154" s="145">
        <f>Q154*H154</f>
        <v>4.5716269999999996E-2</v>
      </c>
      <c r="S154" s="145">
        <v>0</v>
      </c>
      <c r="T154" s="146">
        <f>S154*H154</f>
        <v>0</v>
      </c>
      <c r="AR154" s="147" t="s">
        <v>318</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318</v>
      </c>
      <c r="BM154" s="147" t="s">
        <v>3677</v>
      </c>
    </row>
    <row r="155" spans="2:65" s="13" customFormat="1">
      <c r="B155" s="176"/>
      <c r="D155" s="149" t="s">
        <v>1489</v>
      </c>
      <c r="E155" s="177" t="s">
        <v>1</v>
      </c>
      <c r="F155" s="178" t="s">
        <v>5499</v>
      </c>
      <c r="H155" s="179">
        <v>22.972999999999999</v>
      </c>
      <c r="I155" s="180"/>
      <c r="L155" s="176"/>
      <c r="M155" s="181"/>
      <c r="T155" s="182"/>
      <c r="AT155" s="177" t="s">
        <v>1489</v>
      </c>
      <c r="AU155" s="177" t="s">
        <v>90</v>
      </c>
      <c r="AV155" s="13" t="s">
        <v>90</v>
      </c>
      <c r="AW155" s="13" t="s">
        <v>36</v>
      </c>
      <c r="AX155" s="13" t="s">
        <v>88</v>
      </c>
      <c r="AY155" s="177" t="s">
        <v>299</v>
      </c>
    </row>
    <row r="156" spans="2:65" s="1" customFormat="1" ht="24.15" customHeight="1">
      <c r="B156" s="32"/>
      <c r="C156" s="136" t="s">
        <v>342</v>
      </c>
      <c r="D156" s="136" t="s">
        <v>302</v>
      </c>
      <c r="E156" s="137" t="s">
        <v>3960</v>
      </c>
      <c r="F156" s="138" t="s">
        <v>3961</v>
      </c>
      <c r="G156" s="139" t="s">
        <v>375</v>
      </c>
      <c r="H156" s="140">
        <v>22.972999999999999</v>
      </c>
      <c r="I156" s="141"/>
      <c r="J156" s="142">
        <f>ROUND(I156*H156,2)</f>
        <v>0</v>
      </c>
      <c r="K156" s="138" t="s">
        <v>1487</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3682</v>
      </c>
    </row>
    <row r="157" spans="2:65" s="1" customFormat="1" ht="37.950000000000003" customHeight="1">
      <c r="B157" s="32"/>
      <c r="C157" s="136" t="s">
        <v>347</v>
      </c>
      <c r="D157" s="136" t="s">
        <v>302</v>
      </c>
      <c r="E157" s="137" t="s">
        <v>1608</v>
      </c>
      <c r="F157" s="138" t="s">
        <v>1609</v>
      </c>
      <c r="G157" s="139" t="s">
        <v>1520</v>
      </c>
      <c r="H157" s="140">
        <v>3.4969999999999999</v>
      </c>
      <c r="I157" s="141"/>
      <c r="J157" s="142">
        <f>ROUND(I157*H157,2)</f>
        <v>0</v>
      </c>
      <c r="K157" s="138" t="s">
        <v>1487</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3683</v>
      </c>
    </row>
    <row r="158" spans="2:65" s="13" customFormat="1">
      <c r="B158" s="176"/>
      <c r="D158" s="149" t="s">
        <v>1489</v>
      </c>
      <c r="E158" s="177" t="s">
        <v>1</v>
      </c>
      <c r="F158" s="178" t="s">
        <v>3619</v>
      </c>
      <c r="H158" s="179">
        <v>17.486000000000001</v>
      </c>
      <c r="I158" s="180"/>
      <c r="L158" s="176"/>
      <c r="M158" s="181"/>
      <c r="T158" s="182"/>
      <c r="AT158" s="177" t="s">
        <v>1489</v>
      </c>
      <c r="AU158" s="177" t="s">
        <v>90</v>
      </c>
      <c r="AV158" s="13" t="s">
        <v>90</v>
      </c>
      <c r="AW158" s="13" t="s">
        <v>36</v>
      </c>
      <c r="AX158" s="13" t="s">
        <v>88</v>
      </c>
      <c r="AY158" s="177" t="s">
        <v>299</v>
      </c>
    </row>
    <row r="159" spans="2:65" s="12" customFormat="1">
      <c r="B159" s="170"/>
      <c r="D159" s="149" t="s">
        <v>1489</v>
      </c>
      <c r="E159" s="171" t="s">
        <v>1</v>
      </c>
      <c r="F159" s="172" t="s">
        <v>3684</v>
      </c>
      <c r="H159" s="171" t="s">
        <v>1</v>
      </c>
      <c r="I159" s="173"/>
      <c r="L159" s="170"/>
      <c r="M159" s="174"/>
      <c r="T159" s="175"/>
      <c r="AT159" s="171" t="s">
        <v>1489</v>
      </c>
      <c r="AU159" s="171" t="s">
        <v>90</v>
      </c>
      <c r="AV159" s="12" t="s">
        <v>88</v>
      </c>
      <c r="AW159" s="12" t="s">
        <v>36</v>
      </c>
      <c r="AX159" s="12" t="s">
        <v>81</v>
      </c>
      <c r="AY159" s="171" t="s">
        <v>299</v>
      </c>
    </row>
    <row r="160" spans="2:65" s="13" customFormat="1">
      <c r="B160" s="176"/>
      <c r="D160" s="149" t="s">
        <v>1489</v>
      </c>
      <c r="F160" s="178" t="s">
        <v>5500</v>
      </c>
      <c r="H160" s="179">
        <v>3.4969999999999999</v>
      </c>
      <c r="I160" s="180"/>
      <c r="L160" s="176"/>
      <c r="M160" s="181"/>
      <c r="T160" s="182"/>
      <c r="AT160" s="177" t="s">
        <v>1489</v>
      </c>
      <c r="AU160" s="177" t="s">
        <v>90</v>
      </c>
      <c r="AV160" s="13" t="s">
        <v>90</v>
      </c>
      <c r="AW160" s="13" t="s">
        <v>4</v>
      </c>
      <c r="AX160" s="13" t="s">
        <v>88</v>
      </c>
      <c r="AY160" s="177" t="s">
        <v>299</v>
      </c>
    </row>
    <row r="161" spans="2:65" s="1" customFormat="1" ht="37.950000000000003" customHeight="1">
      <c r="B161" s="32"/>
      <c r="C161" s="136" t="s">
        <v>351</v>
      </c>
      <c r="D161" s="136" t="s">
        <v>302</v>
      </c>
      <c r="E161" s="137" t="s">
        <v>1613</v>
      </c>
      <c r="F161" s="138" t="s">
        <v>1614</v>
      </c>
      <c r="G161" s="139" t="s">
        <v>1520</v>
      </c>
      <c r="H161" s="140">
        <v>8.7430000000000003</v>
      </c>
      <c r="I161" s="141"/>
      <c r="J161" s="142">
        <f>ROUND(I161*H161,2)</f>
        <v>0</v>
      </c>
      <c r="K161" s="138" t="s">
        <v>1487</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3686</v>
      </c>
    </row>
    <row r="162" spans="2:65" s="13" customFormat="1">
      <c r="B162" s="176"/>
      <c r="D162" s="149" t="s">
        <v>1489</v>
      </c>
      <c r="E162" s="177" t="s">
        <v>1</v>
      </c>
      <c r="F162" s="178" t="s">
        <v>3619</v>
      </c>
      <c r="H162" s="179">
        <v>17.486000000000001</v>
      </c>
      <c r="I162" s="180"/>
      <c r="L162" s="176"/>
      <c r="M162" s="181"/>
      <c r="T162" s="182"/>
      <c r="AT162" s="177" t="s">
        <v>1489</v>
      </c>
      <c r="AU162" s="177" t="s">
        <v>90</v>
      </c>
      <c r="AV162" s="13" t="s">
        <v>90</v>
      </c>
      <c r="AW162" s="13" t="s">
        <v>36</v>
      </c>
      <c r="AX162" s="13" t="s">
        <v>88</v>
      </c>
      <c r="AY162" s="177" t="s">
        <v>299</v>
      </c>
    </row>
    <row r="163" spans="2:65" s="12" customFormat="1">
      <c r="B163" s="170"/>
      <c r="D163" s="149" t="s">
        <v>1489</v>
      </c>
      <c r="E163" s="171" t="s">
        <v>1</v>
      </c>
      <c r="F163" s="172" t="s">
        <v>3684</v>
      </c>
      <c r="H163" s="171" t="s">
        <v>1</v>
      </c>
      <c r="I163" s="173"/>
      <c r="L163" s="170"/>
      <c r="M163" s="174"/>
      <c r="T163" s="175"/>
      <c r="AT163" s="171" t="s">
        <v>1489</v>
      </c>
      <c r="AU163" s="171" t="s">
        <v>90</v>
      </c>
      <c r="AV163" s="12" t="s">
        <v>88</v>
      </c>
      <c r="AW163" s="12" t="s">
        <v>36</v>
      </c>
      <c r="AX163" s="12" t="s">
        <v>81</v>
      </c>
      <c r="AY163" s="171" t="s">
        <v>299</v>
      </c>
    </row>
    <row r="164" spans="2:65" s="13" customFormat="1">
      <c r="B164" s="176"/>
      <c r="D164" s="149" t="s">
        <v>1489</v>
      </c>
      <c r="F164" s="178" t="s">
        <v>5501</v>
      </c>
      <c r="H164" s="179">
        <v>8.7430000000000003</v>
      </c>
      <c r="I164" s="180"/>
      <c r="L164" s="176"/>
      <c r="M164" s="181"/>
      <c r="T164" s="182"/>
      <c r="AT164" s="177" t="s">
        <v>1489</v>
      </c>
      <c r="AU164" s="177" t="s">
        <v>90</v>
      </c>
      <c r="AV164" s="13" t="s">
        <v>90</v>
      </c>
      <c r="AW164" s="13" t="s">
        <v>4</v>
      </c>
      <c r="AX164" s="13" t="s">
        <v>88</v>
      </c>
      <c r="AY164" s="177" t="s">
        <v>299</v>
      </c>
    </row>
    <row r="165" spans="2:65" s="1" customFormat="1" ht="37.950000000000003" customHeight="1">
      <c r="B165" s="32"/>
      <c r="C165" s="136" t="s">
        <v>8</v>
      </c>
      <c r="D165" s="136" t="s">
        <v>302</v>
      </c>
      <c r="E165" s="137" t="s">
        <v>2063</v>
      </c>
      <c r="F165" s="138" t="s">
        <v>2064</v>
      </c>
      <c r="G165" s="139" t="s">
        <v>1520</v>
      </c>
      <c r="H165" s="140">
        <v>5.2460000000000004</v>
      </c>
      <c r="I165" s="141"/>
      <c r="J165" s="142">
        <f>ROUND(I165*H165,2)</f>
        <v>0</v>
      </c>
      <c r="K165" s="138" t="s">
        <v>1487</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3688</v>
      </c>
    </row>
    <row r="166" spans="2:65" s="13" customFormat="1">
      <c r="B166" s="176"/>
      <c r="D166" s="149" t="s">
        <v>1489</v>
      </c>
      <c r="E166" s="177" t="s">
        <v>1</v>
      </c>
      <c r="F166" s="178" t="s">
        <v>3619</v>
      </c>
      <c r="H166" s="179">
        <v>17.486000000000001</v>
      </c>
      <c r="I166" s="180"/>
      <c r="L166" s="176"/>
      <c r="M166" s="181"/>
      <c r="T166" s="182"/>
      <c r="AT166" s="177" t="s">
        <v>1489</v>
      </c>
      <c r="AU166" s="177" t="s">
        <v>90</v>
      </c>
      <c r="AV166" s="13" t="s">
        <v>90</v>
      </c>
      <c r="AW166" s="13" t="s">
        <v>36</v>
      </c>
      <c r="AX166" s="13" t="s">
        <v>88</v>
      </c>
      <c r="AY166" s="177" t="s">
        <v>299</v>
      </c>
    </row>
    <row r="167" spans="2:65" s="12" customFormat="1">
      <c r="B167" s="170"/>
      <c r="D167" s="149" t="s">
        <v>1489</v>
      </c>
      <c r="E167" s="171" t="s">
        <v>1</v>
      </c>
      <c r="F167" s="172" t="s">
        <v>3684</v>
      </c>
      <c r="H167" s="171" t="s">
        <v>1</v>
      </c>
      <c r="I167" s="173"/>
      <c r="L167" s="170"/>
      <c r="M167" s="174"/>
      <c r="T167" s="175"/>
      <c r="AT167" s="171" t="s">
        <v>1489</v>
      </c>
      <c r="AU167" s="171" t="s">
        <v>90</v>
      </c>
      <c r="AV167" s="12" t="s">
        <v>88</v>
      </c>
      <c r="AW167" s="12" t="s">
        <v>36</v>
      </c>
      <c r="AX167" s="12" t="s">
        <v>81</v>
      </c>
      <c r="AY167" s="171" t="s">
        <v>299</v>
      </c>
    </row>
    <row r="168" spans="2:65" s="13" customFormat="1">
      <c r="B168" s="176"/>
      <c r="D168" s="149" t="s">
        <v>1489</v>
      </c>
      <c r="F168" s="178" t="s">
        <v>5502</v>
      </c>
      <c r="H168" s="179">
        <v>5.2460000000000004</v>
      </c>
      <c r="I168" s="180"/>
      <c r="L168" s="176"/>
      <c r="M168" s="181"/>
      <c r="T168" s="182"/>
      <c r="AT168" s="177" t="s">
        <v>1489</v>
      </c>
      <c r="AU168" s="177" t="s">
        <v>90</v>
      </c>
      <c r="AV168" s="13" t="s">
        <v>90</v>
      </c>
      <c r="AW168" s="13" t="s">
        <v>4</v>
      </c>
      <c r="AX168" s="13" t="s">
        <v>88</v>
      </c>
      <c r="AY168" s="177" t="s">
        <v>299</v>
      </c>
    </row>
    <row r="169" spans="2:65" s="1" customFormat="1" ht="37.950000000000003" customHeight="1">
      <c r="B169" s="32"/>
      <c r="C169" s="136" t="s">
        <v>362</v>
      </c>
      <c r="D169" s="136" t="s">
        <v>302</v>
      </c>
      <c r="E169" s="137" t="s">
        <v>3395</v>
      </c>
      <c r="F169" s="138" t="s">
        <v>3396</v>
      </c>
      <c r="G169" s="139" t="s">
        <v>1520</v>
      </c>
      <c r="H169" s="140">
        <v>2.452</v>
      </c>
      <c r="I169" s="141"/>
      <c r="J169" s="142">
        <f>ROUND(I169*H169,2)</f>
        <v>0</v>
      </c>
      <c r="K169" s="138" t="s">
        <v>1487</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3690</v>
      </c>
    </row>
    <row r="170" spans="2:65" s="13" customFormat="1">
      <c r="B170" s="176"/>
      <c r="D170" s="149" t="s">
        <v>1489</v>
      </c>
      <c r="E170" s="177" t="s">
        <v>1</v>
      </c>
      <c r="F170" s="178" t="s">
        <v>3621</v>
      </c>
      <c r="H170" s="179">
        <v>12.259</v>
      </c>
      <c r="I170" s="180"/>
      <c r="L170" s="176"/>
      <c r="M170" s="181"/>
      <c r="T170" s="182"/>
      <c r="AT170" s="177" t="s">
        <v>1489</v>
      </c>
      <c r="AU170" s="177" t="s">
        <v>90</v>
      </c>
      <c r="AV170" s="13" t="s">
        <v>90</v>
      </c>
      <c r="AW170" s="13" t="s">
        <v>36</v>
      </c>
      <c r="AX170" s="13" t="s">
        <v>88</v>
      </c>
      <c r="AY170" s="177" t="s">
        <v>299</v>
      </c>
    </row>
    <row r="171" spans="2:65" s="12" customFormat="1">
      <c r="B171" s="170"/>
      <c r="D171" s="149" t="s">
        <v>1489</v>
      </c>
      <c r="E171" s="171" t="s">
        <v>1</v>
      </c>
      <c r="F171" s="172" t="s">
        <v>3684</v>
      </c>
      <c r="H171" s="171" t="s">
        <v>1</v>
      </c>
      <c r="I171" s="173"/>
      <c r="L171" s="170"/>
      <c r="M171" s="174"/>
      <c r="T171" s="175"/>
      <c r="AT171" s="171" t="s">
        <v>1489</v>
      </c>
      <c r="AU171" s="171" t="s">
        <v>90</v>
      </c>
      <c r="AV171" s="12" t="s">
        <v>88</v>
      </c>
      <c r="AW171" s="12" t="s">
        <v>36</v>
      </c>
      <c r="AX171" s="12" t="s">
        <v>81</v>
      </c>
      <c r="AY171" s="171" t="s">
        <v>299</v>
      </c>
    </row>
    <row r="172" spans="2:65" s="13" customFormat="1">
      <c r="B172" s="176"/>
      <c r="D172" s="149" t="s">
        <v>1489</v>
      </c>
      <c r="F172" s="178" t="s">
        <v>5503</v>
      </c>
      <c r="H172" s="179">
        <v>2.452</v>
      </c>
      <c r="I172" s="180"/>
      <c r="L172" s="176"/>
      <c r="M172" s="181"/>
      <c r="T172" s="182"/>
      <c r="AT172" s="177" t="s">
        <v>1489</v>
      </c>
      <c r="AU172" s="177" t="s">
        <v>90</v>
      </c>
      <c r="AV172" s="13" t="s">
        <v>90</v>
      </c>
      <c r="AW172" s="13" t="s">
        <v>4</v>
      </c>
      <c r="AX172" s="13" t="s">
        <v>88</v>
      </c>
      <c r="AY172" s="177" t="s">
        <v>299</v>
      </c>
    </row>
    <row r="173" spans="2:65" s="1" customFormat="1" ht="37.950000000000003" customHeight="1">
      <c r="B173" s="32"/>
      <c r="C173" s="136" t="s">
        <v>367</v>
      </c>
      <c r="D173" s="136" t="s">
        <v>302</v>
      </c>
      <c r="E173" s="137" t="s">
        <v>3399</v>
      </c>
      <c r="F173" s="138" t="s">
        <v>3400</v>
      </c>
      <c r="G173" s="139" t="s">
        <v>1520</v>
      </c>
      <c r="H173" s="140">
        <v>17.163</v>
      </c>
      <c r="I173" s="141"/>
      <c r="J173" s="142">
        <f>ROUND(I173*H173,2)</f>
        <v>0</v>
      </c>
      <c r="K173" s="138" t="s">
        <v>1487</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3692</v>
      </c>
    </row>
    <row r="174" spans="2:65" s="13" customFormat="1">
      <c r="B174" s="176"/>
      <c r="D174" s="149" t="s">
        <v>1489</v>
      </c>
      <c r="E174" s="177" t="s">
        <v>1</v>
      </c>
      <c r="F174" s="178" t="s">
        <v>3693</v>
      </c>
      <c r="H174" s="179">
        <v>85.813000000000002</v>
      </c>
      <c r="I174" s="180"/>
      <c r="L174" s="176"/>
      <c r="M174" s="181"/>
      <c r="T174" s="182"/>
      <c r="AT174" s="177" t="s">
        <v>1489</v>
      </c>
      <c r="AU174" s="177" t="s">
        <v>90</v>
      </c>
      <c r="AV174" s="13" t="s">
        <v>90</v>
      </c>
      <c r="AW174" s="13" t="s">
        <v>36</v>
      </c>
      <c r="AX174" s="13" t="s">
        <v>88</v>
      </c>
      <c r="AY174" s="177" t="s">
        <v>299</v>
      </c>
    </row>
    <row r="175" spans="2:65" s="12" customFormat="1">
      <c r="B175" s="170"/>
      <c r="D175" s="149" t="s">
        <v>1489</v>
      </c>
      <c r="E175" s="171" t="s">
        <v>1</v>
      </c>
      <c r="F175" s="172" t="s">
        <v>3684</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F176" s="178" t="s">
        <v>5504</v>
      </c>
      <c r="H176" s="179">
        <v>17.163</v>
      </c>
      <c r="I176" s="180"/>
      <c r="L176" s="176"/>
      <c r="M176" s="181"/>
      <c r="T176" s="182"/>
      <c r="AT176" s="177" t="s">
        <v>1489</v>
      </c>
      <c r="AU176" s="177" t="s">
        <v>90</v>
      </c>
      <c r="AV176" s="13" t="s">
        <v>90</v>
      </c>
      <c r="AW176" s="13" t="s">
        <v>4</v>
      </c>
      <c r="AX176" s="13" t="s">
        <v>88</v>
      </c>
      <c r="AY176" s="177" t="s">
        <v>299</v>
      </c>
    </row>
    <row r="177" spans="2:65" s="1" customFormat="1" ht="37.950000000000003" customHeight="1">
      <c r="B177" s="32"/>
      <c r="C177" s="136" t="s">
        <v>372</v>
      </c>
      <c r="D177" s="136" t="s">
        <v>302</v>
      </c>
      <c r="E177" s="137" t="s">
        <v>1618</v>
      </c>
      <c r="F177" s="138" t="s">
        <v>1619</v>
      </c>
      <c r="G177" s="139" t="s">
        <v>1520</v>
      </c>
      <c r="H177" s="140">
        <v>6.13</v>
      </c>
      <c r="I177" s="141"/>
      <c r="J177" s="142">
        <f>ROUND(I177*H177,2)</f>
        <v>0</v>
      </c>
      <c r="K177" s="138" t="s">
        <v>1487</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3695</v>
      </c>
    </row>
    <row r="178" spans="2:65" s="13" customFormat="1">
      <c r="B178" s="176"/>
      <c r="D178" s="149" t="s">
        <v>1489</v>
      </c>
      <c r="E178" s="177" t="s">
        <v>1</v>
      </c>
      <c r="F178" s="178" t="s">
        <v>3621</v>
      </c>
      <c r="H178" s="179">
        <v>12.259</v>
      </c>
      <c r="I178" s="180"/>
      <c r="L178" s="176"/>
      <c r="M178" s="181"/>
      <c r="T178" s="182"/>
      <c r="AT178" s="177" t="s">
        <v>1489</v>
      </c>
      <c r="AU178" s="177" t="s">
        <v>90</v>
      </c>
      <c r="AV178" s="13" t="s">
        <v>90</v>
      </c>
      <c r="AW178" s="13" t="s">
        <v>36</v>
      </c>
      <c r="AX178" s="13" t="s">
        <v>88</v>
      </c>
      <c r="AY178" s="177" t="s">
        <v>299</v>
      </c>
    </row>
    <row r="179" spans="2:65" s="12" customFormat="1">
      <c r="B179" s="170"/>
      <c r="D179" s="149" t="s">
        <v>1489</v>
      </c>
      <c r="E179" s="171" t="s">
        <v>1</v>
      </c>
      <c r="F179" s="172" t="s">
        <v>3684</v>
      </c>
      <c r="H179" s="171" t="s">
        <v>1</v>
      </c>
      <c r="I179" s="173"/>
      <c r="L179" s="170"/>
      <c r="M179" s="174"/>
      <c r="T179" s="175"/>
      <c r="AT179" s="171" t="s">
        <v>1489</v>
      </c>
      <c r="AU179" s="171" t="s">
        <v>90</v>
      </c>
      <c r="AV179" s="12" t="s">
        <v>88</v>
      </c>
      <c r="AW179" s="12" t="s">
        <v>36</v>
      </c>
      <c r="AX179" s="12" t="s">
        <v>81</v>
      </c>
      <c r="AY179" s="171" t="s">
        <v>299</v>
      </c>
    </row>
    <row r="180" spans="2:65" s="13" customFormat="1">
      <c r="B180" s="176"/>
      <c r="D180" s="149" t="s">
        <v>1489</v>
      </c>
      <c r="F180" s="178" t="s">
        <v>5505</v>
      </c>
      <c r="H180" s="179">
        <v>6.13</v>
      </c>
      <c r="I180" s="180"/>
      <c r="L180" s="176"/>
      <c r="M180" s="181"/>
      <c r="T180" s="182"/>
      <c r="AT180" s="177" t="s">
        <v>1489</v>
      </c>
      <c r="AU180" s="177" t="s">
        <v>90</v>
      </c>
      <c r="AV180" s="13" t="s">
        <v>90</v>
      </c>
      <c r="AW180" s="13" t="s">
        <v>4</v>
      </c>
      <c r="AX180" s="13" t="s">
        <v>88</v>
      </c>
      <c r="AY180" s="177" t="s">
        <v>299</v>
      </c>
    </row>
    <row r="181" spans="2:65" s="1" customFormat="1" ht="37.950000000000003" customHeight="1">
      <c r="B181" s="32"/>
      <c r="C181" s="136" t="s">
        <v>378</v>
      </c>
      <c r="D181" s="136" t="s">
        <v>302</v>
      </c>
      <c r="E181" s="137" t="s">
        <v>1622</v>
      </c>
      <c r="F181" s="138" t="s">
        <v>1623</v>
      </c>
      <c r="G181" s="139" t="s">
        <v>1520</v>
      </c>
      <c r="H181" s="140">
        <v>42.906999999999996</v>
      </c>
      <c r="I181" s="141"/>
      <c r="J181" s="142">
        <f>ROUND(I181*H181,2)</f>
        <v>0</v>
      </c>
      <c r="K181" s="138" t="s">
        <v>1487</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3697</v>
      </c>
    </row>
    <row r="182" spans="2:65" s="13" customFormat="1">
      <c r="B182" s="176"/>
      <c r="D182" s="149" t="s">
        <v>1489</v>
      </c>
      <c r="E182" s="177" t="s">
        <v>1</v>
      </c>
      <c r="F182" s="178" t="s">
        <v>3693</v>
      </c>
      <c r="H182" s="179">
        <v>85.813000000000002</v>
      </c>
      <c r="I182" s="180"/>
      <c r="L182" s="176"/>
      <c r="M182" s="181"/>
      <c r="T182" s="182"/>
      <c r="AT182" s="177" t="s">
        <v>1489</v>
      </c>
      <c r="AU182" s="177" t="s">
        <v>90</v>
      </c>
      <c r="AV182" s="13" t="s">
        <v>90</v>
      </c>
      <c r="AW182" s="13" t="s">
        <v>36</v>
      </c>
      <c r="AX182" s="13" t="s">
        <v>88</v>
      </c>
      <c r="AY182" s="177" t="s">
        <v>299</v>
      </c>
    </row>
    <row r="183" spans="2:65" s="12" customFormat="1">
      <c r="B183" s="170"/>
      <c r="D183" s="149" t="s">
        <v>1489</v>
      </c>
      <c r="E183" s="171" t="s">
        <v>1</v>
      </c>
      <c r="F183" s="172" t="s">
        <v>3684</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F184" s="178" t="s">
        <v>5506</v>
      </c>
      <c r="H184" s="179">
        <v>42.906999999999996</v>
      </c>
      <c r="I184" s="180"/>
      <c r="L184" s="176"/>
      <c r="M184" s="181"/>
      <c r="T184" s="182"/>
      <c r="AT184" s="177" t="s">
        <v>1489</v>
      </c>
      <c r="AU184" s="177" t="s">
        <v>90</v>
      </c>
      <c r="AV184" s="13" t="s">
        <v>90</v>
      </c>
      <c r="AW184" s="13" t="s">
        <v>4</v>
      </c>
      <c r="AX184" s="13" t="s">
        <v>88</v>
      </c>
      <c r="AY184" s="177" t="s">
        <v>299</v>
      </c>
    </row>
    <row r="185" spans="2:65" s="1" customFormat="1" ht="37.950000000000003" customHeight="1">
      <c r="B185" s="32"/>
      <c r="C185" s="136" t="s">
        <v>384</v>
      </c>
      <c r="D185" s="136" t="s">
        <v>302</v>
      </c>
      <c r="E185" s="137" t="s">
        <v>2068</v>
      </c>
      <c r="F185" s="138" t="s">
        <v>2069</v>
      </c>
      <c r="G185" s="139" t="s">
        <v>1520</v>
      </c>
      <c r="H185" s="140">
        <v>3.6779999999999999</v>
      </c>
      <c r="I185" s="141"/>
      <c r="J185" s="142">
        <f>ROUND(I185*H185,2)</f>
        <v>0</v>
      </c>
      <c r="K185" s="138" t="s">
        <v>1487</v>
      </c>
      <c r="L185" s="32"/>
      <c r="M185" s="143" t="s">
        <v>1</v>
      </c>
      <c r="N185" s="144" t="s">
        <v>46</v>
      </c>
      <c r="P185" s="145">
        <f>O185*H185</f>
        <v>0</v>
      </c>
      <c r="Q185" s="145">
        <v>0</v>
      </c>
      <c r="R185" s="145">
        <f>Q185*H185</f>
        <v>0</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3699</v>
      </c>
    </row>
    <row r="186" spans="2:65" s="13" customFormat="1">
      <c r="B186" s="176"/>
      <c r="D186" s="149" t="s">
        <v>1489</v>
      </c>
      <c r="E186" s="177" t="s">
        <v>1</v>
      </c>
      <c r="F186" s="178" t="s">
        <v>3621</v>
      </c>
      <c r="H186" s="179">
        <v>12.259</v>
      </c>
      <c r="I186" s="180"/>
      <c r="L186" s="176"/>
      <c r="M186" s="181"/>
      <c r="T186" s="182"/>
      <c r="AT186" s="177" t="s">
        <v>1489</v>
      </c>
      <c r="AU186" s="177" t="s">
        <v>90</v>
      </c>
      <c r="AV186" s="13" t="s">
        <v>90</v>
      </c>
      <c r="AW186" s="13" t="s">
        <v>36</v>
      </c>
      <c r="AX186" s="13" t="s">
        <v>88</v>
      </c>
      <c r="AY186" s="177" t="s">
        <v>299</v>
      </c>
    </row>
    <row r="187" spans="2:65" s="12" customFormat="1">
      <c r="B187" s="170"/>
      <c r="D187" s="149" t="s">
        <v>1489</v>
      </c>
      <c r="E187" s="171" t="s">
        <v>1</v>
      </c>
      <c r="F187" s="172" t="s">
        <v>3684</v>
      </c>
      <c r="H187" s="171" t="s">
        <v>1</v>
      </c>
      <c r="I187" s="173"/>
      <c r="L187" s="170"/>
      <c r="M187" s="174"/>
      <c r="T187" s="175"/>
      <c r="AT187" s="171" t="s">
        <v>1489</v>
      </c>
      <c r="AU187" s="171" t="s">
        <v>90</v>
      </c>
      <c r="AV187" s="12" t="s">
        <v>88</v>
      </c>
      <c r="AW187" s="12" t="s">
        <v>36</v>
      </c>
      <c r="AX187" s="12" t="s">
        <v>81</v>
      </c>
      <c r="AY187" s="171" t="s">
        <v>299</v>
      </c>
    </row>
    <row r="188" spans="2:65" s="13" customFormat="1">
      <c r="B188" s="176"/>
      <c r="D188" s="149" t="s">
        <v>1489</v>
      </c>
      <c r="F188" s="178" t="s">
        <v>5507</v>
      </c>
      <c r="H188" s="179">
        <v>3.6779999999999999</v>
      </c>
      <c r="I188" s="180"/>
      <c r="L188" s="176"/>
      <c r="M188" s="181"/>
      <c r="T188" s="182"/>
      <c r="AT188" s="177" t="s">
        <v>1489</v>
      </c>
      <c r="AU188" s="177" t="s">
        <v>90</v>
      </c>
      <c r="AV188" s="13" t="s">
        <v>90</v>
      </c>
      <c r="AW188" s="13" t="s">
        <v>4</v>
      </c>
      <c r="AX188" s="13" t="s">
        <v>88</v>
      </c>
      <c r="AY188" s="177" t="s">
        <v>299</v>
      </c>
    </row>
    <row r="189" spans="2:65" s="1" customFormat="1" ht="37.950000000000003" customHeight="1">
      <c r="B189" s="32"/>
      <c r="C189" s="136" t="s">
        <v>389</v>
      </c>
      <c r="D189" s="136" t="s">
        <v>302</v>
      </c>
      <c r="E189" s="137" t="s">
        <v>2072</v>
      </c>
      <c r="F189" s="138" t="s">
        <v>2073</v>
      </c>
      <c r="G189" s="139" t="s">
        <v>1520</v>
      </c>
      <c r="H189" s="140">
        <v>25.744</v>
      </c>
      <c r="I189" s="141"/>
      <c r="J189" s="142">
        <f>ROUND(I189*H189,2)</f>
        <v>0</v>
      </c>
      <c r="K189" s="138" t="s">
        <v>1487</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3701</v>
      </c>
    </row>
    <row r="190" spans="2:65" s="13" customFormat="1">
      <c r="B190" s="176"/>
      <c r="D190" s="149" t="s">
        <v>1489</v>
      </c>
      <c r="E190" s="177" t="s">
        <v>1</v>
      </c>
      <c r="F190" s="178" t="s">
        <v>3693</v>
      </c>
      <c r="H190" s="179">
        <v>85.813000000000002</v>
      </c>
      <c r="I190" s="180"/>
      <c r="L190" s="176"/>
      <c r="M190" s="181"/>
      <c r="T190" s="182"/>
      <c r="AT190" s="177" t="s">
        <v>1489</v>
      </c>
      <c r="AU190" s="177" t="s">
        <v>90</v>
      </c>
      <c r="AV190" s="13" t="s">
        <v>90</v>
      </c>
      <c r="AW190" s="13" t="s">
        <v>36</v>
      </c>
      <c r="AX190" s="13" t="s">
        <v>88</v>
      </c>
      <c r="AY190" s="177" t="s">
        <v>299</v>
      </c>
    </row>
    <row r="191" spans="2:65" s="12" customFormat="1">
      <c r="B191" s="170"/>
      <c r="D191" s="149" t="s">
        <v>1489</v>
      </c>
      <c r="E191" s="171" t="s">
        <v>1</v>
      </c>
      <c r="F191" s="172" t="s">
        <v>3684</v>
      </c>
      <c r="H191" s="171" t="s">
        <v>1</v>
      </c>
      <c r="I191" s="173"/>
      <c r="L191" s="170"/>
      <c r="M191" s="174"/>
      <c r="T191" s="175"/>
      <c r="AT191" s="171" t="s">
        <v>1489</v>
      </c>
      <c r="AU191" s="171" t="s">
        <v>90</v>
      </c>
      <c r="AV191" s="12" t="s">
        <v>88</v>
      </c>
      <c r="AW191" s="12" t="s">
        <v>36</v>
      </c>
      <c r="AX191" s="12" t="s">
        <v>81</v>
      </c>
      <c r="AY191" s="171" t="s">
        <v>299</v>
      </c>
    </row>
    <row r="192" spans="2:65" s="13" customFormat="1">
      <c r="B192" s="176"/>
      <c r="D192" s="149" t="s">
        <v>1489</v>
      </c>
      <c r="F192" s="178" t="s">
        <v>5508</v>
      </c>
      <c r="H192" s="179">
        <v>25.744</v>
      </c>
      <c r="I192" s="180"/>
      <c r="L192" s="176"/>
      <c r="M192" s="181"/>
      <c r="T192" s="182"/>
      <c r="AT192" s="177" t="s">
        <v>1489</v>
      </c>
      <c r="AU192" s="177" t="s">
        <v>90</v>
      </c>
      <c r="AV192" s="13" t="s">
        <v>90</v>
      </c>
      <c r="AW192" s="13" t="s">
        <v>4</v>
      </c>
      <c r="AX192" s="13" t="s">
        <v>88</v>
      </c>
      <c r="AY192" s="177" t="s">
        <v>299</v>
      </c>
    </row>
    <row r="193" spans="2:65" s="1" customFormat="1" ht="24.15" customHeight="1">
      <c r="B193" s="32"/>
      <c r="C193" s="136" t="s">
        <v>394</v>
      </c>
      <c r="D193" s="136" t="s">
        <v>302</v>
      </c>
      <c r="E193" s="137" t="s">
        <v>3851</v>
      </c>
      <c r="F193" s="138" t="s">
        <v>3852</v>
      </c>
      <c r="G193" s="139" t="s">
        <v>1520</v>
      </c>
      <c r="H193" s="140">
        <v>3.4969999999999999</v>
      </c>
      <c r="I193" s="141"/>
      <c r="J193" s="142">
        <f>ROUND(I193*H193,2)</f>
        <v>0</v>
      </c>
      <c r="K193" s="138" t="s">
        <v>1487</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3703</v>
      </c>
    </row>
    <row r="194" spans="2:65" s="13" customFormat="1">
      <c r="B194" s="176"/>
      <c r="D194" s="149" t="s">
        <v>1489</v>
      </c>
      <c r="E194" s="177" t="s">
        <v>1</v>
      </c>
      <c r="F194" s="178" t="s">
        <v>3619</v>
      </c>
      <c r="H194" s="179">
        <v>17.486000000000001</v>
      </c>
      <c r="I194" s="180"/>
      <c r="L194" s="176"/>
      <c r="M194" s="181"/>
      <c r="T194" s="182"/>
      <c r="AT194" s="177" t="s">
        <v>1489</v>
      </c>
      <c r="AU194" s="177" t="s">
        <v>90</v>
      </c>
      <c r="AV194" s="13" t="s">
        <v>90</v>
      </c>
      <c r="AW194" s="13" t="s">
        <v>36</v>
      </c>
      <c r="AX194" s="13" t="s">
        <v>88</v>
      </c>
      <c r="AY194" s="177" t="s">
        <v>299</v>
      </c>
    </row>
    <row r="195" spans="2:65" s="12" customFormat="1">
      <c r="B195" s="170"/>
      <c r="D195" s="149" t="s">
        <v>1489</v>
      </c>
      <c r="E195" s="171" t="s">
        <v>1</v>
      </c>
      <c r="F195" s="172" t="s">
        <v>3684</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F196" s="178" t="s">
        <v>5500</v>
      </c>
      <c r="H196" s="179">
        <v>3.4969999999999999</v>
      </c>
      <c r="I196" s="180"/>
      <c r="L196" s="176"/>
      <c r="M196" s="181"/>
      <c r="T196" s="182"/>
      <c r="AT196" s="177" t="s">
        <v>1489</v>
      </c>
      <c r="AU196" s="177" t="s">
        <v>90</v>
      </c>
      <c r="AV196" s="13" t="s">
        <v>90</v>
      </c>
      <c r="AW196" s="13" t="s">
        <v>4</v>
      </c>
      <c r="AX196" s="13" t="s">
        <v>88</v>
      </c>
      <c r="AY196" s="177" t="s">
        <v>299</v>
      </c>
    </row>
    <row r="197" spans="2:65" s="1" customFormat="1" ht="24.15" customHeight="1">
      <c r="B197" s="32"/>
      <c r="C197" s="136" t="s">
        <v>399</v>
      </c>
      <c r="D197" s="136" t="s">
        <v>302</v>
      </c>
      <c r="E197" s="137" t="s">
        <v>3853</v>
      </c>
      <c r="F197" s="138" t="s">
        <v>3854</v>
      </c>
      <c r="G197" s="139" t="s">
        <v>1520</v>
      </c>
      <c r="H197" s="140">
        <v>8.7430000000000003</v>
      </c>
      <c r="I197" s="141"/>
      <c r="J197" s="142">
        <f>ROUND(I197*H197,2)</f>
        <v>0</v>
      </c>
      <c r="K197" s="138" t="s">
        <v>1487</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3704</v>
      </c>
    </row>
    <row r="198" spans="2:65" s="13" customFormat="1">
      <c r="B198" s="176"/>
      <c r="D198" s="149" t="s">
        <v>1489</v>
      </c>
      <c r="E198" s="177" t="s">
        <v>1</v>
      </c>
      <c r="F198" s="178" t="s">
        <v>3619</v>
      </c>
      <c r="H198" s="179">
        <v>17.486000000000001</v>
      </c>
      <c r="I198" s="180"/>
      <c r="L198" s="176"/>
      <c r="M198" s="181"/>
      <c r="T198" s="182"/>
      <c r="AT198" s="177" t="s">
        <v>1489</v>
      </c>
      <c r="AU198" s="177" t="s">
        <v>90</v>
      </c>
      <c r="AV198" s="13" t="s">
        <v>90</v>
      </c>
      <c r="AW198" s="13" t="s">
        <v>36</v>
      </c>
      <c r="AX198" s="13" t="s">
        <v>88</v>
      </c>
      <c r="AY198" s="177" t="s">
        <v>299</v>
      </c>
    </row>
    <row r="199" spans="2:65" s="12" customFormat="1">
      <c r="B199" s="170"/>
      <c r="D199" s="149" t="s">
        <v>1489</v>
      </c>
      <c r="E199" s="171" t="s">
        <v>1</v>
      </c>
      <c r="F199" s="172" t="s">
        <v>3684</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F200" s="178" t="s">
        <v>5501</v>
      </c>
      <c r="H200" s="179">
        <v>8.7430000000000003</v>
      </c>
      <c r="I200" s="180"/>
      <c r="L200" s="176"/>
      <c r="M200" s="181"/>
      <c r="T200" s="182"/>
      <c r="AT200" s="177" t="s">
        <v>1489</v>
      </c>
      <c r="AU200" s="177" t="s">
        <v>90</v>
      </c>
      <c r="AV200" s="13" t="s">
        <v>90</v>
      </c>
      <c r="AW200" s="13" t="s">
        <v>4</v>
      </c>
      <c r="AX200" s="13" t="s">
        <v>88</v>
      </c>
      <c r="AY200" s="177" t="s">
        <v>299</v>
      </c>
    </row>
    <row r="201" spans="2:65" s="1" customFormat="1" ht="24.15" customHeight="1">
      <c r="B201" s="32"/>
      <c r="C201" s="136" t="s">
        <v>7</v>
      </c>
      <c r="D201" s="136" t="s">
        <v>302</v>
      </c>
      <c r="E201" s="137" t="s">
        <v>3855</v>
      </c>
      <c r="F201" s="138" t="s">
        <v>3856</v>
      </c>
      <c r="G201" s="139" t="s">
        <v>1520</v>
      </c>
      <c r="H201" s="140">
        <v>5.2460000000000004</v>
      </c>
      <c r="I201" s="141"/>
      <c r="J201" s="142">
        <f>ROUND(I201*H201,2)</f>
        <v>0</v>
      </c>
      <c r="K201" s="138" t="s">
        <v>1487</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3705</v>
      </c>
    </row>
    <row r="202" spans="2:65" s="13" customFormat="1">
      <c r="B202" s="176"/>
      <c r="D202" s="149" t="s">
        <v>1489</v>
      </c>
      <c r="E202" s="177" t="s">
        <v>1</v>
      </c>
      <c r="F202" s="178" t="s">
        <v>3619</v>
      </c>
      <c r="H202" s="179">
        <v>17.486000000000001</v>
      </c>
      <c r="I202" s="180"/>
      <c r="L202" s="176"/>
      <c r="M202" s="181"/>
      <c r="T202" s="182"/>
      <c r="AT202" s="177" t="s">
        <v>1489</v>
      </c>
      <c r="AU202" s="177" t="s">
        <v>90</v>
      </c>
      <c r="AV202" s="13" t="s">
        <v>90</v>
      </c>
      <c r="AW202" s="13" t="s">
        <v>36</v>
      </c>
      <c r="AX202" s="13" t="s">
        <v>88</v>
      </c>
      <c r="AY202" s="177" t="s">
        <v>299</v>
      </c>
    </row>
    <row r="203" spans="2:65" s="12" customFormat="1">
      <c r="B203" s="170"/>
      <c r="D203" s="149" t="s">
        <v>1489</v>
      </c>
      <c r="E203" s="171" t="s">
        <v>1</v>
      </c>
      <c r="F203" s="172" t="s">
        <v>3684</v>
      </c>
      <c r="H203" s="171" t="s">
        <v>1</v>
      </c>
      <c r="I203" s="173"/>
      <c r="L203" s="170"/>
      <c r="M203" s="174"/>
      <c r="T203" s="175"/>
      <c r="AT203" s="171" t="s">
        <v>1489</v>
      </c>
      <c r="AU203" s="171" t="s">
        <v>90</v>
      </c>
      <c r="AV203" s="12" t="s">
        <v>88</v>
      </c>
      <c r="AW203" s="12" t="s">
        <v>36</v>
      </c>
      <c r="AX203" s="12" t="s">
        <v>81</v>
      </c>
      <c r="AY203" s="171" t="s">
        <v>299</v>
      </c>
    </row>
    <row r="204" spans="2:65" s="13" customFormat="1">
      <c r="B204" s="176"/>
      <c r="D204" s="149" t="s">
        <v>1489</v>
      </c>
      <c r="F204" s="178" t="s">
        <v>5502</v>
      </c>
      <c r="H204" s="179">
        <v>5.2460000000000004</v>
      </c>
      <c r="I204" s="180"/>
      <c r="L204" s="176"/>
      <c r="M204" s="181"/>
      <c r="T204" s="182"/>
      <c r="AT204" s="177" t="s">
        <v>1489</v>
      </c>
      <c r="AU204" s="177" t="s">
        <v>90</v>
      </c>
      <c r="AV204" s="13" t="s">
        <v>90</v>
      </c>
      <c r="AW204" s="13" t="s">
        <v>4</v>
      </c>
      <c r="AX204" s="13" t="s">
        <v>88</v>
      </c>
      <c r="AY204" s="177" t="s">
        <v>299</v>
      </c>
    </row>
    <row r="205" spans="2:65" s="1" customFormat="1" ht="33" customHeight="1">
      <c r="B205" s="32"/>
      <c r="C205" s="136" t="s">
        <v>408</v>
      </c>
      <c r="D205" s="136" t="s">
        <v>302</v>
      </c>
      <c r="E205" s="137" t="s">
        <v>1634</v>
      </c>
      <c r="F205" s="138" t="s">
        <v>1635</v>
      </c>
      <c r="G205" s="139" t="s">
        <v>1636</v>
      </c>
      <c r="H205" s="140">
        <v>22.065999999999999</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3706</v>
      </c>
    </row>
    <row r="206" spans="2:65" s="13" customFormat="1">
      <c r="B206" s="176"/>
      <c r="D206" s="149" t="s">
        <v>1489</v>
      </c>
      <c r="E206" s="177" t="s">
        <v>1</v>
      </c>
      <c r="F206" s="178" t="s">
        <v>3621</v>
      </c>
      <c r="H206" s="179">
        <v>12.259</v>
      </c>
      <c r="I206" s="180"/>
      <c r="L206" s="176"/>
      <c r="M206" s="181"/>
      <c r="T206" s="182"/>
      <c r="AT206" s="177" t="s">
        <v>1489</v>
      </c>
      <c r="AU206" s="177" t="s">
        <v>90</v>
      </c>
      <c r="AV206" s="13" t="s">
        <v>90</v>
      </c>
      <c r="AW206" s="13" t="s">
        <v>36</v>
      </c>
      <c r="AX206" s="13" t="s">
        <v>88</v>
      </c>
      <c r="AY206" s="177" t="s">
        <v>299</v>
      </c>
    </row>
    <row r="207" spans="2:65" s="13" customFormat="1">
      <c r="B207" s="176"/>
      <c r="D207" s="149" t="s">
        <v>1489</v>
      </c>
      <c r="F207" s="178" t="s">
        <v>5509</v>
      </c>
      <c r="H207" s="179">
        <v>22.065999999999999</v>
      </c>
      <c r="I207" s="180"/>
      <c r="L207" s="176"/>
      <c r="M207" s="181"/>
      <c r="T207" s="182"/>
      <c r="AT207" s="177" t="s">
        <v>1489</v>
      </c>
      <c r="AU207" s="177" t="s">
        <v>90</v>
      </c>
      <c r="AV207" s="13" t="s">
        <v>90</v>
      </c>
      <c r="AW207" s="13" t="s">
        <v>4</v>
      </c>
      <c r="AX207" s="13" t="s">
        <v>88</v>
      </c>
      <c r="AY207" s="177" t="s">
        <v>299</v>
      </c>
    </row>
    <row r="208" spans="2:65" s="1" customFormat="1" ht="16.5" customHeight="1">
      <c r="B208" s="32"/>
      <c r="C208" s="136" t="s">
        <v>413</v>
      </c>
      <c r="D208" s="136" t="s">
        <v>302</v>
      </c>
      <c r="E208" s="137" t="s">
        <v>1639</v>
      </c>
      <c r="F208" s="138" t="s">
        <v>1640</v>
      </c>
      <c r="G208" s="139" t="s">
        <v>1520</v>
      </c>
      <c r="H208" s="140">
        <v>29.745000000000001</v>
      </c>
      <c r="I208" s="141"/>
      <c r="J208" s="142">
        <f>ROUND(I208*H208,2)</f>
        <v>0</v>
      </c>
      <c r="K208" s="138" t="s">
        <v>1487</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3708</v>
      </c>
    </row>
    <row r="209" spans="2:65" s="13" customFormat="1">
      <c r="B209" s="176"/>
      <c r="D209" s="149" t="s">
        <v>1489</v>
      </c>
      <c r="E209" s="177" t="s">
        <v>3619</v>
      </c>
      <c r="F209" s="178" t="s">
        <v>3709</v>
      </c>
      <c r="H209" s="179">
        <v>17.486000000000001</v>
      </c>
      <c r="I209" s="180"/>
      <c r="L209" s="176"/>
      <c r="M209" s="181"/>
      <c r="T209" s="182"/>
      <c r="AT209" s="177" t="s">
        <v>1489</v>
      </c>
      <c r="AU209" s="177" t="s">
        <v>90</v>
      </c>
      <c r="AV209" s="13" t="s">
        <v>90</v>
      </c>
      <c r="AW209" s="13" t="s">
        <v>36</v>
      </c>
      <c r="AX209" s="13" t="s">
        <v>81</v>
      </c>
      <c r="AY209" s="177" t="s">
        <v>299</v>
      </c>
    </row>
    <row r="210" spans="2:65" s="13" customFormat="1" ht="20.399999999999999">
      <c r="B210" s="176"/>
      <c r="D210" s="149" t="s">
        <v>1489</v>
      </c>
      <c r="E210" s="177" t="s">
        <v>3621</v>
      </c>
      <c r="F210" s="178" t="s">
        <v>3710</v>
      </c>
      <c r="H210" s="179">
        <v>12.259</v>
      </c>
      <c r="I210" s="180"/>
      <c r="L210" s="176"/>
      <c r="M210" s="181"/>
      <c r="T210" s="182"/>
      <c r="AT210" s="177" t="s">
        <v>1489</v>
      </c>
      <c r="AU210" s="177" t="s">
        <v>90</v>
      </c>
      <c r="AV210" s="13" t="s">
        <v>90</v>
      </c>
      <c r="AW210" s="13" t="s">
        <v>36</v>
      </c>
      <c r="AX210" s="13" t="s">
        <v>81</v>
      </c>
      <c r="AY210" s="177" t="s">
        <v>299</v>
      </c>
    </row>
    <row r="211" spans="2:65" s="14" customFormat="1">
      <c r="B211" s="183"/>
      <c r="D211" s="149" t="s">
        <v>1489</v>
      </c>
      <c r="E211" s="184" t="s">
        <v>1</v>
      </c>
      <c r="F211" s="185" t="s">
        <v>1496</v>
      </c>
      <c r="H211" s="186">
        <v>29.745000000000001</v>
      </c>
      <c r="I211" s="187"/>
      <c r="L211" s="183"/>
      <c r="M211" s="188"/>
      <c r="T211" s="189"/>
      <c r="AT211" s="184" t="s">
        <v>1489</v>
      </c>
      <c r="AU211" s="184" t="s">
        <v>90</v>
      </c>
      <c r="AV211" s="14" t="s">
        <v>318</v>
      </c>
      <c r="AW211" s="14" t="s">
        <v>36</v>
      </c>
      <c r="AX211" s="14" t="s">
        <v>88</v>
      </c>
      <c r="AY211" s="184" t="s">
        <v>299</v>
      </c>
    </row>
    <row r="212" spans="2:65" s="1" customFormat="1" ht="24.15" customHeight="1">
      <c r="B212" s="32"/>
      <c r="C212" s="136" t="s">
        <v>418</v>
      </c>
      <c r="D212" s="136" t="s">
        <v>302</v>
      </c>
      <c r="E212" s="137" t="s">
        <v>1643</v>
      </c>
      <c r="F212" s="138" t="s">
        <v>1644</v>
      </c>
      <c r="G212" s="139" t="s">
        <v>1520</v>
      </c>
      <c r="H212" s="140">
        <v>10.618</v>
      </c>
      <c r="I212" s="141"/>
      <c r="J212" s="142">
        <f>ROUND(I212*H212,2)</f>
        <v>0</v>
      </c>
      <c r="K212" s="138" t="s">
        <v>1487</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3711</v>
      </c>
    </row>
    <row r="213" spans="2:65" s="13" customFormat="1">
      <c r="B213" s="176"/>
      <c r="D213" s="149" t="s">
        <v>1489</v>
      </c>
      <c r="E213" s="177" t="s">
        <v>1</v>
      </c>
      <c r="F213" s="178" t="s">
        <v>3617</v>
      </c>
      <c r="H213" s="179">
        <v>17.568000000000001</v>
      </c>
      <c r="I213" s="180"/>
      <c r="L213" s="176"/>
      <c r="M213" s="181"/>
      <c r="T213" s="182"/>
      <c r="AT213" s="177" t="s">
        <v>1489</v>
      </c>
      <c r="AU213" s="177" t="s">
        <v>90</v>
      </c>
      <c r="AV213" s="13" t="s">
        <v>90</v>
      </c>
      <c r="AW213" s="13" t="s">
        <v>36</v>
      </c>
      <c r="AX213" s="13" t="s">
        <v>81</v>
      </c>
      <c r="AY213" s="177" t="s">
        <v>299</v>
      </c>
    </row>
    <row r="214" spans="2:65" s="13" customFormat="1">
      <c r="B214" s="176"/>
      <c r="D214" s="149" t="s">
        <v>1489</v>
      </c>
      <c r="E214" s="177" t="s">
        <v>1</v>
      </c>
      <c r="F214" s="178" t="s">
        <v>3712</v>
      </c>
      <c r="H214" s="179">
        <v>-1.931</v>
      </c>
      <c r="I214" s="180"/>
      <c r="L214" s="176"/>
      <c r="M214" s="181"/>
      <c r="T214" s="182"/>
      <c r="AT214" s="177" t="s">
        <v>1489</v>
      </c>
      <c r="AU214" s="177" t="s">
        <v>90</v>
      </c>
      <c r="AV214" s="13" t="s">
        <v>90</v>
      </c>
      <c r="AW214" s="13" t="s">
        <v>36</v>
      </c>
      <c r="AX214" s="13" t="s">
        <v>81</v>
      </c>
      <c r="AY214" s="177" t="s">
        <v>299</v>
      </c>
    </row>
    <row r="215" spans="2:65" s="13" customFormat="1">
      <c r="B215" s="176"/>
      <c r="D215" s="149" t="s">
        <v>1489</v>
      </c>
      <c r="E215" s="177" t="s">
        <v>1</v>
      </c>
      <c r="F215" s="178" t="s">
        <v>3713</v>
      </c>
      <c r="H215" s="179">
        <v>-4.9370000000000003</v>
      </c>
      <c r="I215" s="180"/>
      <c r="L215" s="176"/>
      <c r="M215" s="181"/>
      <c r="T215" s="182"/>
      <c r="AT215" s="177" t="s">
        <v>1489</v>
      </c>
      <c r="AU215" s="177" t="s">
        <v>90</v>
      </c>
      <c r="AV215" s="13" t="s">
        <v>90</v>
      </c>
      <c r="AW215" s="13" t="s">
        <v>36</v>
      </c>
      <c r="AX215" s="13" t="s">
        <v>81</v>
      </c>
      <c r="AY215" s="177" t="s">
        <v>299</v>
      </c>
    </row>
    <row r="216" spans="2:65" s="13" customFormat="1">
      <c r="B216" s="176"/>
      <c r="D216" s="149" t="s">
        <v>1489</v>
      </c>
      <c r="E216" s="177" t="s">
        <v>1</v>
      </c>
      <c r="F216" s="178" t="s">
        <v>3632</v>
      </c>
      <c r="H216" s="179">
        <v>-8.2000000000000003E-2</v>
      </c>
      <c r="I216" s="180"/>
      <c r="L216" s="176"/>
      <c r="M216" s="181"/>
      <c r="T216" s="182"/>
      <c r="AT216" s="177" t="s">
        <v>1489</v>
      </c>
      <c r="AU216" s="177" t="s">
        <v>90</v>
      </c>
      <c r="AV216" s="13" t="s">
        <v>90</v>
      </c>
      <c r="AW216" s="13" t="s">
        <v>36</v>
      </c>
      <c r="AX216" s="13" t="s">
        <v>81</v>
      </c>
      <c r="AY216" s="177" t="s">
        <v>299</v>
      </c>
    </row>
    <row r="217" spans="2:65" s="14" customFormat="1">
      <c r="B217" s="183"/>
      <c r="D217" s="149" t="s">
        <v>1489</v>
      </c>
      <c r="E217" s="184" t="s">
        <v>3627</v>
      </c>
      <c r="F217" s="185" t="s">
        <v>1496</v>
      </c>
      <c r="H217" s="186">
        <v>10.618</v>
      </c>
      <c r="I217" s="187"/>
      <c r="L217" s="183"/>
      <c r="M217" s="188"/>
      <c r="T217" s="189"/>
      <c r="AT217" s="184" t="s">
        <v>1489</v>
      </c>
      <c r="AU217" s="184" t="s">
        <v>90</v>
      </c>
      <c r="AV217" s="14" t="s">
        <v>318</v>
      </c>
      <c r="AW217" s="14" t="s">
        <v>36</v>
      </c>
      <c r="AX217" s="14" t="s">
        <v>88</v>
      </c>
      <c r="AY217" s="184" t="s">
        <v>299</v>
      </c>
    </row>
    <row r="218" spans="2:65" s="1" customFormat="1" ht="24.15" customHeight="1">
      <c r="B218" s="32"/>
      <c r="C218" s="158" t="s">
        <v>423</v>
      </c>
      <c r="D218" s="158" t="s">
        <v>340</v>
      </c>
      <c r="E218" s="159" t="s">
        <v>1665</v>
      </c>
      <c r="F218" s="160" t="s">
        <v>3714</v>
      </c>
      <c r="G218" s="161" t="s">
        <v>1520</v>
      </c>
      <c r="H218" s="162">
        <v>5.3090000000000002</v>
      </c>
      <c r="I218" s="163"/>
      <c r="J218" s="164">
        <f>ROUND(I218*H218,2)</f>
        <v>0</v>
      </c>
      <c r="K218" s="160" t="s">
        <v>1</v>
      </c>
      <c r="L218" s="165"/>
      <c r="M218" s="166" t="s">
        <v>1</v>
      </c>
      <c r="N218" s="167" t="s">
        <v>46</v>
      </c>
      <c r="P218" s="145">
        <f>O218*H218</f>
        <v>0</v>
      </c>
      <c r="Q218" s="145">
        <v>0</v>
      </c>
      <c r="R218" s="145">
        <f>Q218*H218</f>
        <v>0</v>
      </c>
      <c r="S218" s="145">
        <v>0</v>
      </c>
      <c r="T218" s="146">
        <f>S218*H218</f>
        <v>0</v>
      </c>
      <c r="AR218" s="147" t="s">
        <v>337</v>
      </c>
      <c r="AT218" s="147" t="s">
        <v>340</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3715</v>
      </c>
    </row>
    <row r="219" spans="2:65" s="12" customFormat="1">
      <c r="B219" s="170"/>
      <c r="D219" s="149" t="s">
        <v>1489</v>
      </c>
      <c r="E219" s="171" t="s">
        <v>1</v>
      </c>
      <c r="F219" s="172" t="s">
        <v>3716</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5125</v>
      </c>
      <c r="H220" s="179">
        <v>5.3090000000000002</v>
      </c>
      <c r="I220" s="180"/>
      <c r="L220" s="176"/>
      <c r="M220" s="181"/>
      <c r="T220" s="182"/>
      <c r="AT220" s="177" t="s">
        <v>1489</v>
      </c>
      <c r="AU220" s="177" t="s">
        <v>90</v>
      </c>
      <c r="AV220" s="13" t="s">
        <v>90</v>
      </c>
      <c r="AW220" s="13" t="s">
        <v>36</v>
      </c>
      <c r="AX220" s="13" t="s">
        <v>81</v>
      </c>
      <c r="AY220" s="177" t="s">
        <v>299</v>
      </c>
    </row>
    <row r="221" spans="2:65" s="14" customFormat="1">
      <c r="B221" s="183"/>
      <c r="D221" s="149" t="s">
        <v>1489</v>
      </c>
      <c r="E221" s="184" t="s">
        <v>3629</v>
      </c>
      <c r="F221" s="185" t="s">
        <v>1496</v>
      </c>
      <c r="H221" s="186">
        <v>5.3090000000000002</v>
      </c>
      <c r="I221" s="187"/>
      <c r="L221" s="183"/>
      <c r="M221" s="188"/>
      <c r="T221" s="189"/>
      <c r="AT221" s="184" t="s">
        <v>1489</v>
      </c>
      <c r="AU221" s="184" t="s">
        <v>90</v>
      </c>
      <c r="AV221" s="14" t="s">
        <v>318</v>
      </c>
      <c r="AW221" s="14" t="s">
        <v>36</v>
      </c>
      <c r="AX221" s="14" t="s">
        <v>88</v>
      </c>
      <c r="AY221" s="184" t="s">
        <v>299</v>
      </c>
    </row>
    <row r="222" spans="2:65" s="1" customFormat="1" ht="24.15" customHeight="1">
      <c r="B222" s="32"/>
      <c r="C222" s="136" t="s">
        <v>428</v>
      </c>
      <c r="D222" s="136" t="s">
        <v>302</v>
      </c>
      <c r="E222" s="137" t="s">
        <v>1670</v>
      </c>
      <c r="F222" s="138" t="s">
        <v>1671</v>
      </c>
      <c r="G222" s="139" t="s">
        <v>1520</v>
      </c>
      <c r="H222" s="140">
        <v>4.9370000000000003</v>
      </c>
      <c r="I222" s="141"/>
      <c r="J222" s="142">
        <f>ROUND(I222*H222,2)</f>
        <v>0</v>
      </c>
      <c r="K222" s="138" t="s">
        <v>1487</v>
      </c>
      <c r="L222" s="32"/>
      <c r="M222" s="143" t="s">
        <v>1</v>
      </c>
      <c r="N222" s="144" t="s">
        <v>46</v>
      </c>
      <c r="P222" s="145">
        <f>O222*H222</f>
        <v>0</v>
      </c>
      <c r="Q222" s="145">
        <v>0</v>
      </c>
      <c r="R222" s="145">
        <f>Q222*H222</f>
        <v>0</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3719</v>
      </c>
    </row>
    <row r="223" spans="2:65" s="13" customFormat="1">
      <c r="B223" s="176"/>
      <c r="D223" s="149" t="s">
        <v>1489</v>
      </c>
      <c r="E223" s="177" t="s">
        <v>1</v>
      </c>
      <c r="F223" s="178" t="s">
        <v>5510</v>
      </c>
      <c r="H223" s="179">
        <v>5.0190000000000001</v>
      </c>
      <c r="I223" s="180"/>
      <c r="L223" s="176"/>
      <c r="M223" s="181"/>
      <c r="T223" s="182"/>
      <c r="AT223" s="177" t="s">
        <v>1489</v>
      </c>
      <c r="AU223" s="177" t="s">
        <v>90</v>
      </c>
      <c r="AV223" s="13" t="s">
        <v>90</v>
      </c>
      <c r="AW223" s="13" t="s">
        <v>36</v>
      </c>
      <c r="AX223" s="13" t="s">
        <v>81</v>
      </c>
      <c r="AY223" s="177" t="s">
        <v>299</v>
      </c>
    </row>
    <row r="224" spans="2:65" s="13" customFormat="1">
      <c r="B224" s="176"/>
      <c r="D224" s="149" t="s">
        <v>1489</v>
      </c>
      <c r="E224" s="177" t="s">
        <v>3632</v>
      </c>
      <c r="F224" s="178" t="s">
        <v>5511</v>
      </c>
      <c r="H224" s="179">
        <v>-8.2000000000000003E-2</v>
      </c>
      <c r="I224" s="180"/>
      <c r="L224" s="176"/>
      <c r="M224" s="181"/>
      <c r="T224" s="182"/>
      <c r="AT224" s="177" t="s">
        <v>1489</v>
      </c>
      <c r="AU224" s="177" t="s">
        <v>90</v>
      </c>
      <c r="AV224" s="13" t="s">
        <v>90</v>
      </c>
      <c r="AW224" s="13" t="s">
        <v>36</v>
      </c>
      <c r="AX224" s="13" t="s">
        <v>81</v>
      </c>
      <c r="AY224" s="177" t="s">
        <v>299</v>
      </c>
    </row>
    <row r="225" spans="2:65" s="14" customFormat="1">
      <c r="B225" s="183"/>
      <c r="D225" s="149" t="s">
        <v>1489</v>
      </c>
      <c r="E225" s="184" t="s">
        <v>3625</v>
      </c>
      <c r="F225" s="185" t="s">
        <v>1496</v>
      </c>
      <c r="H225" s="186">
        <v>4.9370000000000003</v>
      </c>
      <c r="I225" s="187"/>
      <c r="L225" s="183"/>
      <c r="M225" s="188"/>
      <c r="T225" s="189"/>
      <c r="AT225" s="184" t="s">
        <v>1489</v>
      </c>
      <c r="AU225" s="184" t="s">
        <v>90</v>
      </c>
      <c r="AV225" s="14" t="s">
        <v>318</v>
      </c>
      <c r="AW225" s="14" t="s">
        <v>36</v>
      </c>
      <c r="AX225" s="14" t="s">
        <v>88</v>
      </c>
      <c r="AY225" s="184" t="s">
        <v>299</v>
      </c>
    </row>
    <row r="226" spans="2:65" s="1" customFormat="1" ht="16.5" customHeight="1">
      <c r="B226" s="32"/>
      <c r="C226" s="158" t="s">
        <v>433</v>
      </c>
      <c r="D226" s="158" t="s">
        <v>340</v>
      </c>
      <c r="E226" s="159" t="s">
        <v>3722</v>
      </c>
      <c r="F226" s="160" t="s">
        <v>3723</v>
      </c>
      <c r="G226" s="161" t="s">
        <v>1636</v>
      </c>
      <c r="H226" s="162">
        <v>9.8740000000000006</v>
      </c>
      <c r="I226" s="163"/>
      <c r="J226" s="164">
        <f>ROUND(I226*H226,2)</f>
        <v>0</v>
      </c>
      <c r="K226" s="160" t="s">
        <v>1487</v>
      </c>
      <c r="L226" s="165"/>
      <c r="M226" s="166" t="s">
        <v>1</v>
      </c>
      <c r="N226" s="167" t="s">
        <v>46</v>
      </c>
      <c r="P226" s="145">
        <f>O226*H226</f>
        <v>0</v>
      </c>
      <c r="Q226" s="145">
        <v>0</v>
      </c>
      <c r="R226" s="145">
        <f>Q226*H226</f>
        <v>0</v>
      </c>
      <c r="S226" s="145">
        <v>0</v>
      </c>
      <c r="T226" s="146">
        <f>S226*H226</f>
        <v>0</v>
      </c>
      <c r="AR226" s="147" t="s">
        <v>337</v>
      </c>
      <c r="AT226" s="147" t="s">
        <v>340</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3724</v>
      </c>
    </row>
    <row r="227" spans="2:65" s="13" customFormat="1">
      <c r="B227" s="176"/>
      <c r="D227" s="149" t="s">
        <v>1489</v>
      </c>
      <c r="F227" s="178" t="s">
        <v>5512</v>
      </c>
      <c r="H227" s="179">
        <v>9.8740000000000006</v>
      </c>
      <c r="I227" s="180"/>
      <c r="L227" s="176"/>
      <c r="M227" s="181"/>
      <c r="T227" s="182"/>
      <c r="AT227" s="177" t="s">
        <v>1489</v>
      </c>
      <c r="AU227" s="177" t="s">
        <v>90</v>
      </c>
      <c r="AV227" s="13" t="s">
        <v>90</v>
      </c>
      <c r="AW227" s="13" t="s">
        <v>4</v>
      </c>
      <c r="AX227" s="13" t="s">
        <v>88</v>
      </c>
      <c r="AY227" s="177" t="s">
        <v>299</v>
      </c>
    </row>
    <row r="228" spans="2:65" s="1" customFormat="1" ht="24.15" customHeight="1">
      <c r="B228" s="32"/>
      <c r="C228" s="136" t="s">
        <v>438</v>
      </c>
      <c r="D228" s="136" t="s">
        <v>302</v>
      </c>
      <c r="E228" s="137" t="s">
        <v>3726</v>
      </c>
      <c r="F228" s="138" t="s">
        <v>3727</v>
      </c>
      <c r="G228" s="139" t="s">
        <v>375</v>
      </c>
      <c r="H228" s="140">
        <v>2.5739999999999998</v>
      </c>
      <c r="I228" s="141"/>
      <c r="J228" s="142">
        <f>ROUND(I228*H228,2)</f>
        <v>0</v>
      </c>
      <c r="K228" s="138" t="s">
        <v>1487</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3728</v>
      </c>
    </row>
    <row r="229" spans="2:65" s="13" customFormat="1">
      <c r="B229" s="176"/>
      <c r="D229" s="149" t="s">
        <v>1489</v>
      </c>
      <c r="E229" s="177" t="s">
        <v>1</v>
      </c>
      <c r="F229" s="178" t="s">
        <v>5513</v>
      </c>
      <c r="H229" s="179">
        <v>12.87</v>
      </c>
      <c r="I229" s="180"/>
      <c r="L229" s="176"/>
      <c r="M229" s="181"/>
      <c r="T229" s="182"/>
      <c r="AT229" s="177" t="s">
        <v>1489</v>
      </c>
      <c r="AU229" s="177" t="s">
        <v>90</v>
      </c>
      <c r="AV229" s="13" t="s">
        <v>90</v>
      </c>
      <c r="AW229" s="13" t="s">
        <v>36</v>
      </c>
      <c r="AX229" s="13" t="s">
        <v>88</v>
      </c>
      <c r="AY229" s="177" t="s">
        <v>299</v>
      </c>
    </row>
    <row r="230" spans="2:65" s="12" customFormat="1">
      <c r="B230" s="170"/>
      <c r="D230" s="149" t="s">
        <v>1489</v>
      </c>
      <c r="E230" s="171" t="s">
        <v>1</v>
      </c>
      <c r="F230" s="172" t="s">
        <v>3684</v>
      </c>
      <c r="H230" s="171" t="s">
        <v>1</v>
      </c>
      <c r="I230" s="173"/>
      <c r="L230" s="170"/>
      <c r="M230" s="174"/>
      <c r="T230" s="175"/>
      <c r="AT230" s="171" t="s">
        <v>1489</v>
      </c>
      <c r="AU230" s="171" t="s">
        <v>90</v>
      </c>
      <c r="AV230" s="12" t="s">
        <v>88</v>
      </c>
      <c r="AW230" s="12" t="s">
        <v>36</v>
      </c>
      <c r="AX230" s="12" t="s">
        <v>81</v>
      </c>
      <c r="AY230" s="171" t="s">
        <v>299</v>
      </c>
    </row>
    <row r="231" spans="2:65" s="13" customFormat="1">
      <c r="B231" s="176"/>
      <c r="D231" s="149" t="s">
        <v>1489</v>
      </c>
      <c r="F231" s="178" t="s">
        <v>5514</v>
      </c>
      <c r="H231" s="179">
        <v>2.5739999999999998</v>
      </c>
      <c r="I231" s="180"/>
      <c r="L231" s="176"/>
      <c r="M231" s="181"/>
      <c r="T231" s="182"/>
      <c r="AT231" s="177" t="s">
        <v>1489</v>
      </c>
      <c r="AU231" s="177" t="s">
        <v>90</v>
      </c>
      <c r="AV231" s="13" t="s">
        <v>90</v>
      </c>
      <c r="AW231" s="13" t="s">
        <v>4</v>
      </c>
      <c r="AX231" s="13" t="s">
        <v>88</v>
      </c>
      <c r="AY231" s="177" t="s">
        <v>299</v>
      </c>
    </row>
    <row r="232" spans="2:65" s="1" customFormat="1" ht="24.15" customHeight="1">
      <c r="B232" s="32"/>
      <c r="C232" s="136" t="s">
        <v>444</v>
      </c>
      <c r="D232" s="136" t="s">
        <v>302</v>
      </c>
      <c r="E232" s="137" t="s">
        <v>3731</v>
      </c>
      <c r="F232" s="138" t="s">
        <v>3732</v>
      </c>
      <c r="G232" s="139" t="s">
        <v>375</v>
      </c>
      <c r="H232" s="140">
        <v>6.4349999999999996</v>
      </c>
      <c r="I232" s="141"/>
      <c r="J232" s="142">
        <f>ROUND(I232*H232,2)</f>
        <v>0</v>
      </c>
      <c r="K232" s="138" t="s">
        <v>1487</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3733</v>
      </c>
    </row>
    <row r="233" spans="2:65" s="13" customFormat="1">
      <c r="B233" s="176"/>
      <c r="D233" s="149" t="s">
        <v>1489</v>
      </c>
      <c r="F233" s="178" t="s">
        <v>5515</v>
      </c>
      <c r="H233" s="179">
        <v>6.4349999999999996</v>
      </c>
      <c r="I233" s="180"/>
      <c r="L233" s="176"/>
      <c r="M233" s="181"/>
      <c r="T233" s="182"/>
      <c r="AT233" s="177" t="s">
        <v>1489</v>
      </c>
      <c r="AU233" s="177" t="s">
        <v>90</v>
      </c>
      <c r="AV233" s="13" t="s">
        <v>90</v>
      </c>
      <c r="AW233" s="13" t="s">
        <v>4</v>
      </c>
      <c r="AX233" s="13" t="s">
        <v>88</v>
      </c>
      <c r="AY233" s="177" t="s">
        <v>299</v>
      </c>
    </row>
    <row r="234" spans="2:65" s="1" customFormat="1" ht="24.15" customHeight="1">
      <c r="B234" s="32"/>
      <c r="C234" s="136" t="s">
        <v>448</v>
      </c>
      <c r="D234" s="136" t="s">
        <v>302</v>
      </c>
      <c r="E234" s="137" t="s">
        <v>3735</v>
      </c>
      <c r="F234" s="138" t="s">
        <v>3736</v>
      </c>
      <c r="G234" s="139" t="s">
        <v>375</v>
      </c>
      <c r="H234" s="140">
        <v>3.8610000000000002</v>
      </c>
      <c r="I234" s="141"/>
      <c r="J234" s="142">
        <f>ROUND(I234*H234,2)</f>
        <v>0</v>
      </c>
      <c r="K234" s="138" t="s">
        <v>1487</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3737</v>
      </c>
    </row>
    <row r="235" spans="2:65" s="13" customFormat="1">
      <c r="B235" s="176"/>
      <c r="D235" s="149" t="s">
        <v>1489</v>
      </c>
      <c r="F235" s="178" t="s">
        <v>5516</v>
      </c>
      <c r="H235" s="179">
        <v>3.8610000000000002</v>
      </c>
      <c r="I235" s="180"/>
      <c r="L235" s="176"/>
      <c r="M235" s="181"/>
      <c r="T235" s="182"/>
      <c r="AT235" s="177" t="s">
        <v>1489</v>
      </c>
      <c r="AU235" s="177" t="s">
        <v>90</v>
      </c>
      <c r="AV235" s="13" t="s">
        <v>90</v>
      </c>
      <c r="AW235" s="13" t="s">
        <v>4</v>
      </c>
      <c r="AX235" s="13" t="s">
        <v>88</v>
      </c>
      <c r="AY235" s="177" t="s">
        <v>299</v>
      </c>
    </row>
    <row r="236" spans="2:65" s="11" customFormat="1" ht="22.95" customHeight="1">
      <c r="B236" s="124"/>
      <c r="D236" s="125" t="s">
        <v>80</v>
      </c>
      <c r="E236" s="134" t="s">
        <v>318</v>
      </c>
      <c r="F236" s="134" t="s">
        <v>1702</v>
      </c>
      <c r="I236" s="127"/>
      <c r="J236" s="135">
        <f>BK236</f>
        <v>0</v>
      </c>
      <c r="L236" s="124"/>
      <c r="M236" s="129"/>
      <c r="P236" s="130">
        <f>SUM(P237:P239)</f>
        <v>0</v>
      </c>
      <c r="R236" s="130">
        <f>SUM(R237:R239)</f>
        <v>0</v>
      </c>
      <c r="T236" s="131">
        <f>SUM(T237:T239)</f>
        <v>0</v>
      </c>
      <c r="AR236" s="125" t="s">
        <v>88</v>
      </c>
      <c r="AT236" s="132" t="s">
        <v>80</v>
      </c>
      <c r="AU236" s="132" t="s">
        <v>88</v>
      </c>
      <c r="AY236" s="125" t="s">
        <v>299</v>
      </c>
      <c r="BK236" s="133">
        <f>SUM(BK237:BK239)</f>
        <v>0</v>
      </c>
    </row>
    <row r="237" spans="2:65" s="1" customFormat="1" ht="16.5" customHeight="1">
      <c r="B237" s="32"/>
      <c r="C237" s="136" t="s">
        <v>452</v>
      </c>
      <c r="D237" s="136" t="s">
        <v>302</v>
      </c>
      <c r="E237" s="137" t="s">
        <v>1703</v>
      </c>
      <c r="F237" s="138" t="s">
        <v>1704</v>
      </c>
      <c r="G237" s="139" t="s">
        <v>1520</v>
      </c>
      <c r="H237" s="140">
        <v>1.931</v>
      </c>
      <c r="I237" s="141"/>
      <c r="J237" s="142">
        <f>ROUND(I237*H237,2)</f>
        <v>0</v>
      </c>
      <c r="K237" s="138" t="s">
        <v>1487</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3743</v>
      </c>
    </row>
    <row r="238" spans="2:65" s="13" customFormat="1">
      <c r="B238" s="176"/>
      <c r="D238" s="149" t="s">
        <v>1489</v>
      </c>
      <c r="E238" s="177" t="s">
        <v>1</v>
      </c>
      <c r="F238" s="178" t="s">
        <v>5517</v>
      </c>
      <c r="H238" s="179">
        <v>1.931</v>
      </c>
      <c r="I238" s="180"/>
      <c r="L238" s="176"/>
      <c r="M238" s="181"/>
      <c r="T238" s="182"/>
      <c r="AT238" s="177" t="s">
        <v>1489</v>
      </c>
      <c r="AU238" s="177" t="s">
        <v>90</v>
      </c>
      <c r="AV238" s="13" t="s">
        <v>90</v>
      </c>
      <c r="AW238" s="13" t="s">
        <v>36</v>
      </c>
      <c r="AX238" s="13" t="s">
        <v>81</v>
      </c>
      <c r="AY238" s="177" t="s">
        <v>299</v>
      </c>
    </row>
    <row r="239" spans="2:65" s="14" customFormat="1">
      <c r="B239" s="183"/>
      <c r="D239" s="149" t="s">
        <v>1489</v>
      </c>
      <c r="E239" s="184" t="s">
        <v>3623</v>
      </c>
      <c r="F239" s="185" t="s">
        <v>1496</v>
      </c>
      <c r="H239" s="186">
        <v>1.931</v>
      </c>
      <c r="I239" s="187"/>
      <c r="L239" s="183"/>
      <c r="M239" s="188"/>
      <c r="T239" s="189"/>
      <c r="AT239" s="184" t="s">
        <v>1489</v>
      </c>
      <c r="AU239" s="184" t="s">
        <v>90</v>
      </c>
      <c r="AV239" s="14" t="s">
        <v>318</v>
      </c>
      <c r="AW239" s="14" t="s">
        <v>36</v>
      </c>
      <c r="AX239" s="14" t="s">
        <v>88</v>
      </c>
      <c r="AY239" s="184" t="s">
        <v>299</v>
      </c>
    </row>
    <row r="240" spans="2:65" s="11" customFormat="1" ht="22.95" customHeight="1">
      <c r="B240" s="124"/>
      <c r="D240" s="125" t="s">
        <v>80</v>
      </c>
      <c r="E240" s="134" t="s">
        <v>337</v>
      </c>
      <c r="F240" s="134" t="s">
        <v>2607</v>
      </c>
      <c r="I240" s="127"/>
      <c r="J240" s="135">
        <f>BK240</f>
        <v>0</v>
      </c>
      <c r="L240" s="124"/>
      <c r="M240" s="129"/>
      <c r="P240" s="130">
        <f>SUM(P241:P270)</f>
        <v>0</v>
      </c>
      <c r="R240" s="130">
        <f>SUM(R241:R270)</f>
        <v>0.80601102000000002</v>
      </c>
      <c r="T240" s="131">
        <f>SUM(T241:T270)</f>
        <v>0</v>
      </c>
      <c r="AR240" s="125" t="s">
        <v>88</v>
      </c>
      <c r="AT240" s="132" t="s">
        <v>80</v>
      </c>
      <c r="AU240" s="132" t="s">
        <v>88</v>
      </c>
      <c r="AY240" s="125" t="s">
        <v>299</v>
      </c>
      <c r="BK240" s="133">
        <f>SUM(BK241:BK270)</f>
        <v>0</v>
      </c>
    </row>
    <row r="241" spans="2:65" s="1" customFormat="1" ht="24.15" customHeight="1">
      <c r="B241" s="32"/>
      <c r="C241" s="136" t="s">
        <v>457</v>
      </c>
      <c r="D241" s="136" t="s">
        <v>302</v>
      </c>
      <c r="E241" s="137" t="s">
        <v>4091</v>
      </c>
      <c r="F241" s="138" t="s">
        <v>4092</v>
      </c>
      <c r="G241" s="139" t="s">
        <v>598</v>
      </c>
      <c r="H241" s="140">
        <v>1</v>
      </c>
      <c r="I241" s="141"/>
      <c r="J241" s="142">
        <f>ROUND(I241*H241,2)</f>
        <v>0</v>
      </c>
      <c r="K241" s="138" t="s">
        <v>1487</v>
      </c>
      <c r="L241" s="32"/>
      <c r="M241" s="143" t="s">
        <v>1</v>
      </c>
      <c r="N241" s="144" t="s">
        <v>46</v>
      </c>
      <c r="P241" s="145">
        <f>O241*H241</f>
        <v>0</v>
      </c>
      <c r="Q241" s="145">
        <v>1.67E-3</v>
      </c>
      <c r="R241" s="145">
        <f>Q241*H241</f>
        <v>1.67E-3</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5144</v>
      </c>
    </row>
    <row r="242" spans="2:65" s="1" customFormat="1" ht="24.15" customHeight="1">
      <c r="B242" s="32"/>
      <c r="C242" s="158" t="s">
        <v>461</v>
      </c>
      <c r="D242" s="158" t="s">
        <v>340</v>
      </c>
      <c r="E242" s="159" t="s">
        <v>5145</v>
      </c>
      <c r="F242" s="160" t="s">
        <v>5146</v>
      </c>
      <c r="G242" s="161" t="s">
        <v>598</v>
      </c>
      <c r="H242" s="162">
        <v>1</v>
      </c>
      <c r="I242" s="163"/>
      <c r="J242" s="164">
        <f>ROUND(I242*H242,2)</f>
        <v>0</v>
      </c>
      <c r="K242" s="160" t="s">
        <v>1487</v>
      </c>
      <c r="L242" s="165"/>
      <c r="M242" s="166" t="s">
        <v>1</v>
      </c>
      <c r="N242" s="167" t="s">
        <v>46</v>
      </c>
      <c r="P242" s="145">
        <f>O242*H242</f>
        <v>0</v>
      </c>
      <c r="Q242" s="145">
        <v>1.6E-2</v>
      </c>
      <c r="R242" s="145">
        <f>Q242*H242</f>
        <v>1.6E-2</v>
      </c>
      <c r="S242" s="145">
        <v>0</v>
      </c>
      <c r="T242" s="146">
        <f>S242*H242</f>
        <v>0</v>
      </c>
      <c r="AR242" s="147" t="s">
        <v>337</v>
      </c>
      <c r="AT242" s="147" t="s">
        <v>340</v>
      </c>
      <c r="AU242" s="147" t="s">
        <v>90</v>
      </c>
      <c r="AY242" s="17" t="s">
        <v>299</v>
      </c>
      <c r="BE242" s="148">
        <f>IF(N242="základní",J242,0)</f>
        <v>0</v>
      </c>
      <c r="BF242" s="148">
        <f>IF(N242="snížená",J242,0)</f>
        <v>0</v>
      </c>
      <c r="BG242" s="148">
        <f>IF(N242="zákl. přenesená",J242,0)</f>
        <v>0</v>
      </c>
      <c r="BH242" s="148">
        <f>IF(N242="sníž. přenesená",J242,0)</f>
        <v>0</v>
      </c>
      <c r="BI242" s="148">
        <f>IF(N242="nulová",J242,0)</f>
        <v>0</v>
      </c>
      <c r="BJ242" s="17" t="s">
        <v>88</v>
      </c>
      <c r="BK242" s="148">
        <f>ROUND(I242*H242,2)</f>
        <v>0</v>
      </c>
      <c r="BL242" s="17" t="s">
        <v>318</v>
      </c>
      <c r="BM242" s="147" t="s">
        <v>5147</v>
      </c>
    </row>
    <row r="243" spans="2:65" s="1" customFormat="1" ht="33" customHeight="1">
      <c r="B243" s="32"/>
      <c r="C243" s="136" t="s">
        <v>465</v>
      </c>
      <c r="D243" s="136" t="s">
        <v>302</v>
      </c>
      <c r="E243" s="137" t="s">
        <v>3868</v>
      </c>
      <c r="F243" s="138" t="s">
        <v>3869</v>
      </c>
      <c r="G243" s="139" t="s">
        <v>647</v>
      </c>
      <c r="H243" s="140">
        <v>12.87</v>
      </c>
      <c r="I243" s="141"/>
      <c r="J243" s="142">
        <f>ROUND(I243*H243,2)</f>
        <v>0</v>
      </c>
      <c r="K243" s="138" t="s">
        <v>1487</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3748</v>
      </c>
    </row>
    <row r="244" spans="2:65" s="1" customFormat="1" ht="24.15" customHeight="1">
      <c r="B244" s="32"/>
      <c r="C244" s="158" t="s">
        <v>469</v>
      </c>
      <c r="D244" s="158" t="s">
        <v>340</v>
      </c>
      <c r="E244" s="159" t="s">
        <v>3870</v>
      </c>
      <c r="F244" s="160" t="s">
        <v>3871</v>
      </c>
      <c r="G244" s="161" t="s">
        <v>647</v>
      </c>
      <c r="H244" s="162">
        <v>13.063000000000001</v>
      </c>
      <c r="I244" s="163"/>
      <c r="J244" s="164">
        <f>ROUND(I244*H244,2)</f>
        <v>0</v>
      </c>
      <c r="K244" s="160" t="s">
        <v>1487</v>
      </c>
      <c r="L244" s="165"/>
      <c r="M244" s="166" t="s">
        <v>1</v>
      </c>
      <c r="N244" s="167" t="s">
        <v>46</v>
      </c>
      <c r="P244" s="145">
        <f>O244*H244</f>
        <v>0</v>
      </c>
      <c r="Q244" s="145">
        <v>2.14E-3</v>
      </c>
      <c r="R244" s="145">
        <f>Q244*H244</f>
        <v>2.7954820000000002E-2</v>
      </c>
      <c r="S244" s="145">
        <v>0</v>
      </c>
      <c r="T244" s="146">
        <f>S244*H244</f>
        <v>0</v>
      </c>
      <c r="AR244" s="147" t="s">
        <v>337</v>
      </c>
      <c r="AT244" s="147" t="s">
        <v>340</v>
      </c>
      <c r="AU244" s="147" t="s">
        <v>90</v>
      </c>
      <c r="AY244" s="17" t="s">
        <v>299</v>
      </c>
      <c r="BE244" s="148">
        <f>IF(N244="základní",J244,0)</f>
        <v>0</v>
      </c>
      <c r="BF244" s="148">
        <f>IF(N244="snížená",J244,0)</f>
        <v>0</v>
      </c>
      <c r="BG244" s="148">
        <f>IF(N244="zákl. přenesená",J244,0)</f>
        <v>0</v>
      </c>
      <c r="BH244" s="148">
        <f>IF(N244="sníž. přenesená",J244,0)</f>
        <v>0</v>
      </c>
      <c r="BI244" s="148">
        <f>IF(N244="nulová",J244,0)</f>
        <v>0</v>
      </c>
      <c r="BJ244" s="17" t="s">
        <v>88</v>
      </c>
      <c r="BK244" s="148">
        <f>ROUND(I244*H244,2)</f>
        <v>0</v>
      </c>
      <c r="BL244" s="17" t="s">
        <v>318</v>
      </c>
      <c r="BM244" s="147" t="s">
        <v>3751</v>
      </c>
    </row>
    <row r="245" spans="2:65" s="13" customFormat="1">
      <c r="B245" s="176"/>
      <c r="D245" s="149" t="s">
        <v>1489</v>
      </c>
      <c r="F245" s="178" t="s">
        <v>5518</v>
      </c>
      <c r="H245" s="179">
        <v>13.063000000000001</v>
      </c>
      <c r="I245" s="180"/>
      <c r="L245" s="176"/>
      <c r="M245" s="181"/>
      <c r="T245" s="182"/>
      <c r="AT245" s="177" t="s">
        <v>1489</v>
      </c>
      <c r="AU245" s="177" t="s">
        <v>90</v>
      </c>
      <c r="AV245" s="13" t="s">
        <v>90</v>
      </c>
      <c r="AW245" s="13" t="s">
        <v>4</v>
      </c>
      <c r="AX245" s="13" t="s">
        <v>88</v>
      </c>
      <c r="AY245" s="177" t="s">
        <v>299</v>
      </c>
    </row>
    <row r="246" spans="2:65" s="1" customFormat="1" ht="24.15" customHeight="1">
      <c r="B246" s="32"/>
      <c r="C246" s="136" t="s">
        <v>475</v>
      </c>
      <c r="D246" s="136" t="s">
        <v>302</v>
      </c>
      <c r="E246" s="137" t="s">
        <v>3873</v>
      </c>
      <c r="F246" s="138" t="s">
        <v>3874</v>
      </c>
      <c r="G246" s="139" t="s">
        <v>598</v>
      </c>
      <c r="H246" s="140">
        <v>2</v>
      </c>
      <c r="I246" s="141"/>
      <c r="J246" s="142">
        <f t="shared" ref="J246:J251" si="0">ROUND(I246*H246,2)</f>
        <v>0</v>
      </c>
      <c r="K246" s="138" t="s">
        <v>1487</v>
      </c>
      <c r="L246" s="32"/>
      <c r="M246" s="143" t="s">
        <v>1</v>
      </c>
      <c r="N246" s="144" t="s">
        <v>46</v>
      </c>
      <c r="P246" s="145">
        <f t="shared" ref="P246:P251" si="1">O246*H246</f>
        <v>0</v>
      </c>
      <c r="Q246" s="145">
        <v>0</v>
      </c>
      <c r="R246" s="145">
        <f t="shared" ref="R246:R251" si="2">Q246*H246</f>
        <v>0</v>
      </c>
      <c r="S246" s="145">
        <v>0</v>
      </c>
      <c r="T246" s="146">
        <f t="shared" ref="T246:T251" si="3">S246*H246</f>
        <v>0</v>
      </c>
      <c r="AR246" s="147" t="s">
        <v>318</v>
      </c>
      <c r="AT246" s="147" t="s">
        <v>302</v>
      </c>
      <c r="AU246" s="147" t="s">
        <v>90</v>
      </c>
      <c r="AY246" s="17" t="s">
        <v>299</v>
      </c>
      <c r="BE246" s="148">
        <f t="shared" ref="BE246:BE251" si="4">IF(N246="základní",J246,0)</f>
        <v>0</v>
      </c>
      <c r="BF246" s="148">
        <f t="shared" ref="BF246:BF251" si="5">IF(N246="snížená",J246,0)</f>
        <v>0</v>
      </c>
      <c r="BG246" s="148">
        <f t="shared" ref="BG246:BG251" si="6">IF(N246="zákl. přenesená",J246,0)</f>
        <v>0</v>
      </c>
      <c r="BH246" s="148">
        <f t="shared" ref="BH246:BH251" si="7">IF(N246="sníž. přenesená",J246,0)</f>
        <v>0</v>
      </c>
      <c r="BI246" s="148">
        <f t="shared" ref="BI246:BI251" si="8">IF(N246="nulová",J246,0)</f>
        <v>0</v>
      </c>
      <c r="BJ246" s="17" t="s">
        <v>88</v>
      </c>
      <c r="BK246" s="148">
        <f t="shared" ref="BK246:BK251" si="9">ROUND(I246*H246,2)</f>
        <v>0</v>
      </c>
      <c r="BL246" s="17" t="s">
        <v>318</v>
      </c>
      <c r="BM246" s="147" t="s">
        <v>3755</v>
      </c>
    </row>
    <row r="247" spans="2:65" s="1" customFormat="1" ht="16.5" customHeight="1">
      <c r="B247" s="32"/>
      <c r="C247" s="158" t="s">
        <v>482</v>
      </c>
      <c r="D247" s="158" t="s">
        <v>340</v>
      </c>
      <c r="E247" s="159" t="s">
        <v>3875</v>
      </c>
      <c r="F247" s="160" t="s">
        <v>3876</v>
      </c>
      <c r="G247" s="161" t="s">
        <v>598</v>
      </c>
      <c r="H247" s="162">
        <v>2</v>
      </c>
      <c r="I247" s="163"/>
      <c r="J247" s="164">
        <f t="shared" si="0"/>
        <v>0</v>
      </c>
      <c r="K247" s="160" t="s">
        <v>1487</v>
      </c>
      <c r="L247" s="165"/>
      <c r="M247" s="166" t="s">
        <v>1</v>
      </c>
      <c r="N247" s="167" t="s">
        <v>46</v>
      </c>
      <c r="P247" s="145">
        <f t="shared" si="1"/>
        <v>0</v>
      </c>
      <c r="Q247" s="145">
        <v>3.8999999999999999E-4</v>
      </c>
      <c r="R247" s="145">
        <f t="shared" si="2"/>
        <v>7.7999999999999999E-4</v>
      </c>
      <c r="S247" s="145">
        <v>0</v>
      </c>
      <c r="T247" s="146">
        <f t="shared" si="3"/>
        <v>0</v>
      </c>
      <c r="AR247" s="147" t="s">
        <v>337</v>
      </c>
      <c r="AT247" s="147" t="s">
        <v>340</v>
      </c>
      <c r="AU247" s="147" t="s">
        <v>90</v>
      </c>
      <c r="AY247" s="17" t="s">
        <v>299</v>
      </c>
      <c r="BE247" s="148">
        <f t="shared" si="4"/>
        <v>0</v>
      </c>
      <c r="BF247" s="148">
        <f t="shared" si="5"/>
        <v>0</v>
      </c>
      <c r="BG247" s="148">
        <f t="shared" si="6"/>
        <v>0</v>
      </c>
      <c r="BH247" s="148">
        <f t="shared" si="7"/>
        <v>0</v>
      </c>
      <c r="BI247" s="148">
        <f t="shared" si="8"/>
        <v>0</v>
      </c>
      <c r="BJ247" s="17" t="s">
        <v>88</v>
      </c>
      <c r="BK247" s="148">
        <f t="shared" si="9"/>
        <v>0</v>
      </c>
      <c r="BL247" s="17" t="s">
        <v>318</v>
      </c>
      <c r="BM247" s="147" t="s">
        <v>3758</v>
      </c>
    </row>
    <row r="248" spans="2:65" s="1" customFormat="1" ht="16.5" customHeight="1">
      <c r="B248" s="32"/>
      <c r="C248" s="158" t="s">
        <v>618</v>
      </c>
      <c r="D248" s="158" t="s">
        <v>340</v>
      </c>
      <c r="E248" s="159" t="s">
        <v>3877</v>
      </c>
      <c r="F248" s="160" t="s">
        <v>3878</v>
      </c>
      <c r="G248" s="161" t="s">
        <v>598</v>
      </c>
      <c r="H248" s="162">
        <v>2</v>
      </c>
      <c r="I248" s="163"/>
      <c r="J248" s="164">
        <f t="shared" si="0"/>
        <v>0</v>
      </c>
      <c r="K248" s="160" t="s">
        <v>1487</v>
      </c>
      <c r="L248" s="165"/>
      <c r="M248" s="166" t="s">
        <v>1</v>
      </c>
      <c r="N248" s="167" t="s">
        <v>46</v>
      </c>
      <c r="P248" s="145">
        <f t="shared" si="1"/>
        <v>0</v>
      </c>
      <c r="Q248" s="145">
        <v>4.8000000000000001E-4</v>
      </c>
      <c r="R248" s="145">
        <f t="shared" si="2"/>
        <v>9.6000000000000002E-4</v>
      </c>
      <c r="S248" s="145">
        <v>0</v>
      </c>
      <c r="T248" s="146">
        <f t="shared" si="3"/>
        <v>0</v>
      </c>
      <c r="AR248" s="147" t="s">
        <v>337</v>
      </c>
      <c r="AT248" s="147" t="s">
        <v>340</v>
      </c>
      <c r="AU248" s="147" t="s">
        <v>90</v>
      </c>
      <c r="AY248" s="17" t="s">
        <v>299</v>
      </c>
      <c r="BE248" s="148">
        <f t="shared" si="4"/>
        <v>0</v>
      </c>
      <c r="BF248" s="148">
        <f t="shared" si="5"/>
        <v>0</v>
      </c>
      <c r="BG248" s="148">
        <f t="shared" si="6"/>
        <v>0</v>
      </c>
      <c r="BH248" s="148">
        <f t="shared" si="7"/>
        <v>0</v>
      </c>
      <c r="BI248" s="148">
        <f t="shared" si="8"/>
        <v>0</v>
      </c>
      <c r="BJ248" s="17" t="s">
        <v>88</v>
      </c>
      <c r="BK248" s="148">
        <f t="shared" si="9"/>
        <v>0</v>
      </c>
      <c r="BL248" s="17" t="s">
        <v>318</v>
      </c>
      <c r="BM248" s="147" t="s">
        <v>3761</v>
      </c>
    </row>
    <row r="249" spans="2:65" s="1" customFormat="1" ht="21.75" customHeight="1">
      <c r="B249" s="32"/>
      <c r="C249" s="158" t="s">
        <v>622</v>
      </c>
      <c r="D249" s="158" t="s">
        <v>340</v>
      </c>
      <c r="E249" s="159" t="s">
        <v>3879</v>
      </c>
      <c r="F249" s="160" t="s">
        <v>3880</v>
      </c>
      <c r="G249" s="161" t="s">
        <v>598</v>
      </c>
      <c r="H249" s="162">
        <v>2</v>
      </c>
      <c r="I249" s="163"/>
      <c r="J249" s="164">
        <f t="shared" si="0"/>
        <v>0</v>
      </c>
      <c r="K249" s="160" t="s">
        <v>1487</v>
      </c>
      <c r="L249" s="165"/>
      <c r="M249" s="166" t="s">
        <v>1</v>
      </c>
      <c r="N249" s="167" t="s">
        <v>46</v>
      </c>
      <c r="P249" s="145">
        <f t="shared" si="1"/>
        <v>0</v>
      </c>
      <c r="Q249" s="145">
        <v>3.5999999999999999E-3</v>
      </c>
      <c r="R249" s="145">
        <f t="shared" si="2"/>
        <v>7.1999999999999998E-3</v>
      </c>
      <c r="S249" s="145">
        <v>0</v>
      </c>
      <c r="T249" s="146">
        <f t="shared" si="3"/>
        <v>0</v>
      </c>
      <c r="AR249" s="147" t="s">
        <v>337</v>
      </c>
      <c r="AT249" s="147" t="s">
        <v>340</v>
      </c>
      <c r="AU249" s="147" t="s">
        <v>90</v>
      </c>
      <c r="AY249" s="17" t="s">
        <v>299</v>
      </c>
      <c r="BE249" s="148">
        <f t="shared" si="4"/>
        <v>0</v>
      </c>
      <c r="BF249" s="148">
        <f t="shared" si="5"/>
        <v>0</v>
      </c>
      <c r="BG249" s="148">
        <f t="shared" si="6"/>
        <v>0</v>
      </c>
      <c r="BH249" s="148">
        <f t="shared" si="7"/>
        <v>0</v>
      </c>
      <c r="BI249" s="148">
        <f t="shared" si="8"/>
        <v>0</v>
      </c>
      <c r="BJ249" s="17" t="s">
        <v>88</v>
      </c>
      <c r="BK249" s="148">
        <f t="shared" si="9"/>
        <v>0</v>
      </c>
      <c r="BL249" s="17" t="s">
        <v>318</v>
      </c>
      <c r="BM249" s="147" t="s">
        <v>3764</v>
      </c>
    </row>
    <row r="250" spans="2:65" s="1" customFormat="1" ht="21.75" customHeight="1">
      <c r="B250" s="32"/>
      <c r="C250" s="136" t="s">
        <v>626</v>
      </c>
      <c r="D250" s="136" t="s">
        <v>302</v>
      </c>
      <c r="E250" s="137" t="s">
        <v>4125</v>
      </c>
      <c r="F250" s="138" t="s">
        <v>4126</v>
      </c>
      <c r="G250" s="139" t="s">
        <v>598</v>
      </c>
      <c r="H250" s="140">
        <v>2</v>
      </c>
      <c r="I250" s="141"/>
      <c r="J250" s="142">
        <f t="shared" si="0"/>
        <v>0</v>
      </c>
      <c r="K250" s="138" t="s">
        <v>1487</v>
      </c>
      <c r="L250" s="32"/>
      <c r="M250" s="143" t="s">
        <v>1</v>
      </c>
      <c r="N250" s="144" t="s">
        <v>46</v>
      </c>
      <c r="P250" s="145">
        <f t="shared" si="1"/>
        <v>0</v>
      </c>
      <c r="Q250" s="145">
        <v>1.6199999999999999E-3</v>
      </c>
      <c r="R250" s="145">
        <f t="shared" si="2"/>
        <v>3.2399999999999998E-3</v>
      </c>
      <c r="S250" s="145">
        <v>0</v>
      </c>
      <c r="T250" s="146">
        <f t="shared" si="3"/>
        <v>0</v>
      </c>
      <c r="AR250" s="147" t="s">
        <v>318</v>
      </c>
      <c r="AT250" s="147" t="s">
        <v>302</v>
      </c>
      <c r="AU250" s="147" t="s">
        <v>90</v>
      </c>
      <c r="AY250" s="17" t="s">
        <v>299</v>
      </c>
      <c r="BE250" s="148">
        <f t="shared" si="4"/>
        <v>0</v>
      </c>
      <c r="BF250" s="148">
        <f t="shared" si="5"/>
        <v>0</v>
      </c>
      <c r="BG250" s="148">
        <f t="shared" si="6"/>
        <v>0</v>
      </c>
      <c r="BH250" s="148">
        <f t="shared" si="7"/>
        <v>0</v>
      </c>
      <c r="BI250" s="148">
        <f t="shared" si="8"/>
        <v>0</v>
      </c>
      <c r="BJ250" s="17" t="s">
        <v>88</v>
      </c>
      <c r="BK250" s="148">
        <f t="shared" si="9"/>
        <v>0</v>
      </c>
      <c r="BL250" s="17" t="s">
        <v>318</v>
      </c>
      <c r="BM250" s="147" t="s">
        <v>5157</v>
      </c>
    </row>
    <row r="251" spans="2:65" s="1" customFormat="1" ht="16.5" customHeight="1">
      <c r="B251" s="32"/>
      <c r="C251" s="158" t="s">
        <v>630</v>
      </c>
      <c r="D251" s="158" t="s">
        <v>340</v>
      </c>
      <c r="E251" s="159" t="s">
        <v>5158</v>
      </c>
      <c r="F251" s="160" t="s">
        <v>4129</v>
      </c>
      <c r="G251" s="161" t="s">
        <v>598</v>
      </c>
      <c r="H251" s="162">
        <v>2</v>
      </c>
      <c r="I251" s="163"/>
      <c r="J251" s="164">
        <f t="shared" si="0"/>
        <v>0</v>
      </c>
      <c r="K251" s="160" t="s">
        <v>1</v>
      </c>
      <c r="L251" s="165"/>
      <c r="M251" s="166" t="s">
        <v>1</v>
      </c>
      <c r="N251" s="167" t="s">
        <v>46</v>
      </c>
      <c r="P251" s="145">
        <f t="shared" si="1"/>
        <v>0</v>
      </c>
      <c r="Q251" s="145">
        <v>1.847E-2</v>
      </c>
      <c r="R251" s="145">
        <f t="shared" si="2"/>
        <v>3.6940000000000001E-2</v>
      </c>
      <c r="S251" s="145">
        <v>0</v>
      </c>
      <c r="T251" s="146">
        <f t="shared" si="3"/>
        <v>0</v>
      </c>
      <c r="AR251" s="147" t="s">
        <v>337</v>
      </c>
      <c r="AT251" s="147" t="s">
        <v>340</v>
      </c>
      <c r="AU251" s="147" t="s">
        <v>90</v>
      </c>
      <c r="AY251" s="17" t="s">
        <v>299</v>
      </c>
      <c r="BE251" s="148">
        <f t="shared" si="4"/>
        <v>0</v>
      </c>
      <c r="BF251" s="148">
        <f t="shared" si="5"/>
        <v>0</v>
      </c>
      <c r="BG251" s="148">
        <f t="shared" si="6"/>
        <v>0</v>
      </c>
      <c r="BH251" s="148">
        <f t="shared" si="7"/>
        <v>0</v>
      </c>
      <c r="BI251" s="148">
        <f t="shared" si="8"/>
        <v>0</v>
      </c>
      <c r="BJ251" s="17" t="s">
        <v>88</v>
      </c>
      <c r="BK251" s="148">
        <f t="shared" si="9"/>
        <v>0</v>
      </c>
      <c r="BL251" s="17" t="s">
        <v>318</v>
      </c>
      <c r="BM251" s="147" t="s">
        <v>5159</v>
      </c>
    </row>
    <row r="252" spans="2:65" s="1" customFormat="1" ht="28.8">
      <c r="B252" s="32"/>
      <c r="D252" s="149" t="s">
        <v>308</v>
      </c>
      <c r="F252" s="150" t="s">
        <v>3784</v>
      </c>
      <c r="I252" s="151"/>
      <c r="L252" s="32"/>
      <c r="M252" s="152"/>
      <c r="T252" s="56"/>
      <c r="AT252" s="17" t="s">
        <v>308</v>
      </c>
      <c r="AU252" s="17" t="s">
        <v>90</v>
      </c>
    </row>
    <row r="253" spans="2:65" s="1" customFormat="1" ht="24.15" customHeight="1">
      <c r="B253" s="32"/>
      <c r="C253" s="158" t="s">
        <v>634</v>
      </c>
      <c r="D253" s="158" t="s">
        <v>340</v>
      </c>
      <c r="E253" s="159" t="s">
        <v>3785</v>
      </c>
      <c r="F253" s="160" t="s">
        <v>3786</v>
      </c>
      <c r="G253" s="161" t="s">
        <v>598</v>
      </c>
      <c r="H253" s="162">
        <v>2</v>
      </c>
      <c r="I253" s="163"/>
      <c r="J253" s="164">
        <f>ROUND(I253*H253,2)</f>
        <v>0</v>
      </c>
      <c r="K253" s="160" t="s">
        <v>1</v>
      </c>
      <c r="L253" s="165"/>
      <c r="M253" s="166" t="s">
        <v>1</v>
      </c>
      <c r="N253" s="167" t="s">
        <v>46</v>
      </c>
      <c r="P253" s="145">
        <f>O253*H253</f>
        <v>0</v>
      </c>
      <c r="Q253" s="145">
        <v>7.3000000000000001E-3</v>
      </c>
      <c r="R253" s="145">
        <f>Q253*H253</f>
        <v>1.46E-2</v>
      </c>
      <c r="S253" s="145">
        <v>0</v>
      </c>
      <c r="T253" s="146">
        <f>S253*H253</f>
        <v>0</v>
      </c>
      <c r="AR253" s="147" t="s">
        <v>337</v>
      </c>
      <c r="AT253" s="147" t="s">
        <v>340</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5160</v>
      </c>
    </row>
    <row r="254" spans="2:65" s="1" customFormat="1" ht="28.8">
      <c r="B254" s="32"/>
      <c r="D254" s="149" t="s">
        <v>308</v>
      </c>
      <c r="F254" s="150" t="s">
        <v>3784</v>
      </c>
      <c r="I254" s="151"/>
      <c r="L254" s="32"/>
      <c r="M254" s="152"/>
      <c r="T254" s="56"/>
      <c r="AT254" s="17" t="s">
        <v>308</v>
      </c>
      <c r="AU254" s="17" t="s">
        <v>90</v>
      </c>
    </row>
    <row r="255" spans="2:65" s="1" customFormat="1" ht="16.5" customHeight="1">
      <c r="B255" s="32"/>
      <c r="C255" s="136" t="s">
        <v>638</v>
      </c>
      <c r="D255" s="136" t="s">
        <v>302</v>
      </c>
      <c r="E255" s="137" t="s">
        <v>4142</v>
      </c>
      <c r="F255" s="138" t="s">
        <v>4143</v>
      </c>
      <c r="G255" s="139" t="s">
        <v>598</v>
      </c>
      <c r="H255" s="140">
        <v>1</v>
      </c>
      <c r="I255" s="141"/>
      <c r="J255" s="142">
        <f>ROUND(I255*H255,2)</f>
        <v>0</v>
      </c>
      <c r="K255" s="138" t="s">
        <v>1487</v>
      </c>
      <c r="L255" s="32"/>
      <c r="M255" s="143" t="s">
        <v>1</v>
      </c>
      <c r="N255" s="144" t="s">
        <v>46</v>
      </c>
      <c r="P255" s="145">
        <f>O255*H255</f>
        <v>0</v>
      </c>
      <c r="Q255" s="145">
        <v>1.3600000000000001E-3</v>
      </c>
      <c r="R255" s="145">
        <f>Q255*H255</f>
        <v>1.3600000000000001E-3</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5161</v>
      </c>
    </row>
    <row r="256" spans="2:65" s="1" customFormat="1" ht="24.15" customHeight="1">
      <c r="B256" s="32"/>
      <c r="C256" s="158" t="s">
        <v>644</v>
      </c>
      <c r="D256" s="158" t="s">
        <v>340</v>
      </c>
      <c r="E256" s="159" t="s">
        <v>5162</v>
      </c>
      <c r="F256" s="160" t="s">
        <v>5163</v>
      </c>
      <c r="G256" s="161" t="s">
        <v>598</v>
      </c>
      <c r="H256" s="162">
        <v>1</v>
      </c>
      <c r="I256" s="163"/>
      <c r="J256" s="164">
        <f>ROUND(I256*H256,2)</f>
        <v>0</v>
      </c>
      <c r="K256" s="160" t="s">
        <v>1</v>
      </c>
      <c r="L256" s="165"/>
      <c r="M256" s="166" t="s">
        <v>1</v>
      </c>
      <c r="N256" s="167" t="s">
        <v>46</v>
      </c>
      <c r="P256" s="145">
        <f>O256*H256</f>
        <v>0</v>
      </c>
      <c r="Q256" s="145">
        <v>4.2999999999999997E-2</v>
      </c>
      <c r="R256" s="145">
        <f>Q256*H256</f>
        <v>4.2999999999999997E-2</v>
      </c>
      <c r="S256" s="145">
        <v>0</v>
      </c>
      <c r="T256" s="146">
        <f>S256*H256</f>
        <v>0</v>
      </c>
      <c r="AR256" s="147" t="s">
        <v>337</v>
      </c>
      <c r="AT256" s="147" t="s">
        <v>340</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5164</v>
      </c>
    </row>
    <row r="257" spans="2:65" s="1" customFormat="1" ht="28.8">
      <c r="B257" s="32"/>
      <c r="D257" s="149" t="s">
        <v>308</v>
      </c>
      <c r="F257" s="150" t="s">
        <v>3784</v>
      </c>
      <c r="I257" s="151"/>
      <c r="L257" s="32"/>
      <c r="M257" s="152"/>
      <c r="T257" s="56"/>
      <c r="AT257" s="17" t="s">
        <v>308</v>
      </c>
      <c r="AU257" s="17" t="s">
        <v>90</v>
      </c>
    </row>
    <row r="258" spans="2:65" s="1" customFormat="1" ht="16.5" customHeight="1">
      <c r="B258" s="32"/>
      <c r="C258" s="136" t="s">
        <v>649</v>
      </c>
      <c r="D258" s="136" t="s">
        <v>302</v>
      </c>
      <c r="E258" s="137" t="s">
        <v>3881</v>
      </c>
      <c r="F258" s="138" t="s">
        <v>3882</v>
      </c>
      <c r="G258" s="139" t="s">
        <v>647</v>
      </c>
      <c r="H258" s="140">
        <v>12.87</v>
      </c>
      <c r="I258" s="141"/>
      <c r="J258" s="142">
        <f>ROUND(I258*H258,2)</f>
        <v>0</v>
      </c>
      <c r="K258" s="138" t="s">
        <v>1487</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3790</v>
      </c>
    </row>
    <row r="259" spans="2:65" s="1" customFormat="1" ht="24.15" customHeight="1">
      <c r="B259" s="32"/>
      <c r="C259" s="136" t="s">
        <v>653</v>
      </c>
      <c r="D259" s="136" t="s">
        <v>302</v>
      </c>
      <c r="E259" s="137" t="s">
        <v>1746</v>
      </c>
      <c r="F259" s="138" t="s">
        <v>1747</v>
      </c>
      <c r="G259" s="139" t="s">
        <v>598</v>
      </c>
      <c r="H259" s="140">
        <v>1</v>
      </c>
      <c r="I259" s="141"/>
      <c r="J259" s="142">
        <f>ROUND(I259*H259,2)</f>
        <v>0</v>
      </c>
      <c r="K259" s="138" t="s">
        <v>1487</v>
      </c>
      <c r="L259" s="32"/>
      <c r="M259" s="143" t="s">
        <v>1</v>
      </c>
      <c r="N259" s="144" t="s">
        <v>46</v>
      </c>
      <c r="P259" s="145">
        <f>O259*H259</f>
        <v>0</v>
      </c>
      <c r="Q259" s="145">
        <v>0.45937</v>
      </c>
      <c r="R259" s="145">
        <f>Q259*H259</f>
        <v>0.45937</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3791</v>
      </c>
    </row>
    <row r="260" spans="2:65" s="1" customFormat="1" ht="24.15" customHeight="1">
      <c r="B260" s="32"/>
      <c r="C260" s="136" t="s">
        <v>657</v>
      </c>
      <c r="D260" s="136" t="s">
        <v>302</v>
      </c>
      <c r="E260" s="137" t="s">
        <v>3792</v>
      </c>
      <c r="F260" s="138" t="s">
        <v>3793</v>
      </c>
      <c r="G260" s="139" t="s">
        <v>647</v>
      </c>
      <c r="H260" s="140">
        <v>12.87</v>
      </c>
      <c r="I260" s="141"/>
      <c r="J260" s="142">
        <f>ROUND(I260*H260,2)</f>
        <v>0</v>
      </c>
      <c r="K260" s="138" t="s">
        <v>1487</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3794</v>
      </c>
    </row>
    <row r="261" spans="2:65" s="1" customFormat="1" ht="16.5" customHeight="1">
      <c r="B261" s="32"/>
      <c r="C261" s="136" t="s">
        <v>661</v>
      </c>
      <c r="D261" s="136" t="s">
        <v>302</v>
      </c>
      <c r="E261" s="137" t="s">
        <v>3795</v>
      </c>
      <c r="F261" s="138" t="s">
        <v>3796</v>
      </c>
      <c r="G261" s="139" t="s">
        <v>598</v>
      </c>
      <c r="H261" s="140">
        <v>2</v>
      </c>
      <c r="I261" s="141"/>
      <c r="J261" s="142">
        <f>ROUND(I261*H261,2)</f>
        <v>0</v>
      </c>
      <c r="K261" s="138" t="s">
        <v>1487</v>
      </c>
      <c r="L261" s="32"/>
      <c r="M261" s="143" t="s">
        <v>1</v>
      </c>
      <c r="N261" s="144" t="s">
        <v>46</v>
      </c>
      <c r="P261" s="145">
        <f>O261*H261</f>
        <v>0</v>
      </c>
      <c r="Q261" s="145">
        <v>0.04</v>
      </c>
      <c r="R261" s="145">
        <f>Q261*H261</f>
        <v>0.08</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3797</v>
      </c>
    </row>
    <row r="262" spans="2:65" s="1" customFormat="1" ht="24.15" customHeight="1">
      <c r="B262" s="32"/>
      <c r="C262" s="158" t="s">
        <v>665</v>
      </c>
      <c r="D262" s="158" t="s">
        <v>340</v>
      </c>
      <c r="E262" s="159" t="s">
        <v>3798</v>
      </c>
      <c r="F262" s="160" t="s">
        <v>3799</v>
      </c>
      <c r="G262" s="161" t="s">
        <v>598</v>
      </c>
      <c r="H262" s="162">
        <v>2</v>
      </c>
      <c r="I262" s="163"/>
      <c r="J262" s="164">
        <f>ROUND(I262*H262,2)</f>
        <v>0</v>
      </c>
      <c r="K262" s="160" t="s">
        <v>1487</v>
      </c>
      <c r="L262" s="165"/>
      <c r="M262" s="166" t="s">
        <v>1</v>
      </c>
      <c r="N262" s="167" t="s">
        <v>46</v>
      </c>
      <c r="P262" s="145">
        <f>O262*H262</f>
        <v>0</v>
      </c>
      <c r="Q262" s="145">
        <v>1.3299999999999999E-2</v>
      </c>
      <c r="R262" s="145">
        <f>Q262*H262</f>
        <v>2.6599999999999999E-2</v>
      </c>
      <c r="S262" s="145">
        <v>0</v>
      </c>
      <c r="T262" s="146">
        <f>S262*H262</f>
        <v>0</v>
      </c>
      <c r="AR262" s="147" t="s">
        <v>337</v>
      </c>
      <c r="AT262" s="147" t="s">
        <v>340</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3800</v>
      </c>
    </row>
    <row r="263" spans="2:65" s="1" customFormat="1" ht="19.2">
      <c r="B263" s="32"/>
      <c r="D263" s="149" t="s">
        <v>308</v>
      </c>
      <c r="F263" s="150" t="s">
        <v>3801</v>
      </c>
      <c r="I263" s="151"/>
      <c r="L263" s="32"/>
      <c r="M263" s="152"/>
      <c r="T263" s="56"/>
      <c r="AT263" s="17" t="s">
        <v>308</v>
      </c>
      <c r="AU263" s="17" t="s">
        <v>90</v>
      </c>
    </row>
    <row r="264" spans="2:65" s="1" customFormat="1" ht="24.15" customHeight="1">
      <c r="B264" s="32"/>
      <c r="C264" s="158" t="s">
        <v>669</v>
      </c>
      <c r="D264" s="158" t="s">
        <v>340</v>
      </c>
      <c r="E264" s="159" t="s">
        <v>3802</v>
      </c>
      <c r="F264" s="160" t="s">
        <v>3803</v>
      </c>
      <c r="G264" s="161" t="s">
        <v>598</v>
      </c>
      <c r="H264" s="162">
        <v>2</v>
      </c>
      <c r="I264" s="163"/>
      <c r="J264" s="164">
        <f t="shared" ref="J264:J270" si="10">ROUND(I264*H264,2)</f>
        <v>0</v>
      </c>
      <c r="K264" s="160" t="s">
        <v>1487</v>
      </c>
      <c r="L264" s="165"/>
      <c r="M264" s="166" t="s">
        <v>1</v>
      </c>
      <c r="N264" s="167" t="s">
        <v>46</v>
      </c>
      <c r="P264" s="145">
        <f t="shared" ref="P264:P270" si="11">O264*H264</f>
        <v>0</v>
      </c>
      <c r="Q264" s="145">
        <v>2.9999999999999997E-4</v>
      </c>
      <c r="R264" s="145">
        <f t="shared" ref="R264:R270" si="12">Q264*H264</f>
        <v>5.9999999999999995E-4</v>
      </c>
      <c r="S264" s="145">
        <v>0</v>
      </c>
      <c r="T264" s="146">
        <f t="shared" ref="T264:T270" si="13">S264*H264</f>
        <v>0</v>
      </c>
      <c r="AR264" s="147" t="s">
        <v>337</v>
      </c>
      <c r="AT264" s="147" t="s">
        <v>340</v>
      </c>
      <c r="AU264" s="147" t="s">
        <v>90</v>
      </c>
      <c r="AY264" s="17" t="s">
        <v>299</v>
      </c>
      <c r="BE264" s="148">
        <f t="shared" ref="BE264:BE270" si="14">IF(N264="základní",J264,0)</f>
        <v>0</v>
      </c>
      <c r="BF264" s="148">
        <f t="shared" ref="BF264:BF270" si="15">IF(N264="snížená",J264,0)</f>
        <v>0</v>
      </c>
      <c r="BG264" s="148">
        <f t="shared" ref="BG264:BG270" si="16">IF(N264="zákl. přenesená",J264,0)</f>
        <v>0</v>
      </c>
      <c r="BH264" s="148">
        <f t="shared" ref="BH264:BH270" si="17">IF(N264="sníž. přenesená",J264,0)</f>
        <v>0</v>
      </c>
      <c r="BI264" s="148">
        <f t="shared" ref="BI264:BI270" si="18">IF(N264="nulová",J264,0)</f>
        <v>0</v>
      </c>
      <c r="BJ264" s="17" t="s">
        <v>88</v>
      </c>
      <c r="BK264" s="148">
        <f t="shared" ref="BK264:BK270" si="19">ROUND(I264*H264,2)</f>
        <v>0</v>
      </c>
      <c r="BL264" s="17" t="s">
        <v>318</v>
      </c>
      <c r="BM264" s="147" t="s">
        <v>3804</v>
      </c>
    </row>
    <row r="265" spans="2:65" s="1" customFormat="1" ht="16.5" customHeight="1">
      <c r="B265" s="32"/>
      <c r="C265" s="136" t="s">
        <v>673</v>
      </c>
      <c r="D265" s="136" t="s">
        <v>302</v>
      </c>
      <c r="E265" s="137" t="s">
        <v>4160</v>
      </c>
      <c r="F265" s="138" t="s">
        <v>5165</v>
      </c>
      <c r="G265" s="139" t="s">
        <v>598</v>
      </c>
      <c r="H265" s="140">
        <v>1</v>
      </c>
      <c r="I265" s="141"/>
      <c r="J265" s="142">
        <f t="shared" si="10"/>
        <v>0</v>
      </c>
      <c r="K265" s="138" t="s">
        <v>1487</v>
      </c>
      <c r="L265" s="32"/>
      <c r="M265" s="143" t="s">
        <v>1</v>
      </c>
      <c r="N265" s="144" t="s">
        <v>46</v>
      </c>
      <c r="P265" s="145">
        <f t="shared" si="11"/>
        <v>0</v>
      </c>
      <c r="Q265" s="145">
        <v>0.05</v>
      </c>
      <c r="R265" s="145">
        <f t="shared" si="12"/>
        <v>0.05</v>
      </c>
      <c r="S265" s="145">
        <v>0</v>
      </c>
      <c r="T265" s="146">
        <f t="shared" si="13"/>
        <v>0</v>
      </c>
      <c r="AR265" s="147" t="s">
        <v>318</v>
      </c>
      <c r="AT265" s="147" t="s">
        <v>302</v>
      </c>
      <c r="AU265" s="147" t="s">
        <v>90</v>
      </c>
      <c r="AY265" s="17" t="s">
        <v>299</v>
      </c>
      <c r="BE265" s="148">
        <f t="shared" si="14"/>
        <v>0</v>
      </c>
      <c r="BF265" s="148">
        <f t="shared" si="15"/>
        <v>0</v>
      </c>
      <c r="BG265" s="148">
        <f t="shared" si="16"/>
        <v>0</v>
      </c>
      <c r="BH265" s="148">
        <f t="shared" si="17"/>
        <v>0</v>
      </c>
      <c r="BI265" s="148">
        <f t="shared" si="18"/>
        <v>0</v>
      </c>
      <c r="BJ265" s="17" t="s">
        <v>88</v>
      </c>
      <c r="BK265" s="148">
        <f t="shared" si="19"/>
        <v>0</v>
      </c>
      <c r="BL265" s="17" t="s">
        <v>318</v>
      </c>
      <c r="BM265" s="147" t="s">
        <v>5166</v>
      </c>
    </row>
    <row r="266" spans="2:65" s="1" customFormat="1" ht="16.5" customHeight="1">
      <c r="B266" s="32"/>
      <c r="C266" s="158" t="s">
        <v>677</v>
      </c>
      <c r="D266" s="158" t="s">
        <v>340</v>
      </c>
      <c r="E266" s="159" t="s">
        <v>4163</v>
      </c>
      <c r="F266" s="160" t="s">
        <v>5167</v>
      </c>
      <c r="G266" s="161" t="s">
        <v>598</v>
      </c>
      <c r="H266" s="162">
        <v>1</v>
      </c>
      <c r="I266" s="163"/>
      <c r="J266" s="164">
        <f t="shared" si="10"/>
        <v>0</v>
      </c>
      <c r="K266" s="160" t="s">
        <v>1487</v>
      </c>
      <c r="L266" s="165"/>
      <c r="M266" s="166" t="s">
        <v>1</v>
      </c>
      <c r="N266" s="167" t="s">
        <v>46</v>
      </c>
      <c r="P266" s="145">
        <f t="shared" si="11"/>
        <v>0</v>
      </c>
      <c r="Q266" s="145">
        <v>2.9499999999999998E-2</v>
      </c>
      <c r="R266" s="145">
        <f t="shared" si="12"/>
        <v>2.9499999999999998E-2</v>
      </c>
      <c r="S266" s="145">
        <v>0</v>
      </c>
      <c r="T266" s="146">
        <f t="shared" si="13"/>
        <v>0</v>
      </c>
      <c r="AR266" s="147" t="s">
        <v>337</v>
      </c>
      <c r="AT266" s="147" t="s">
        <v>340</v>
      </c>
      <c r="AU266" s="147" t="s">
        <v>90</v>
      </c>
      <c r="AY266" s="17" t="s">
        <v>299</v>
      </c>
      <c r="BE266" s="148">
        <f t="shared" si="14"/>
        <v>0</v>
      </c>
      <c r="BF266" s="148">
        <f t="shared" si="15"/>
        <v>0</v>
      </c>
      <c r="BG266" s="148">
        <f t="shared" si="16"/>
        <v>0</v>
      </c>
      <c r="BH266" s="148">
        <f t="shared" si="17"/>
        <v>0</v>
      </c>
      <c r="BI266" s="148">
        <f t="shared" si="18"/>
        <v>0</v>
      </c>
      <c r="BJ266" s="17" t="s">
        <v>88</v>
      </c>
      <c r="BK266" s="148">
        <f t="shared" si="19"/>
        <v>0</v>
      </c>
      <c r="BL266" s="17" t="s">
        <v>318</v>
      </c>
      <c r="BM266" s="147" t="s">
        <v>5168</v>
      </c>
    </row>
    <row r="267" spans="2:65" s="1" customFormat="1" ht="24.15" customHeight="1">
      <c r="B267" s="32"/>
      <c r="C267" s="158" t="s">
        <v>681</v>
      </c>
      <c r="D267" s="158" t="s">
        <v>340</v>
      </c>
      <c r="E267" s="159" t="s">
        <v>5169</v>
      </c>
      <c r="F267" s="160" t="s">
        <v>5170</v>
      </c>
      <c r="G267" s="161" t="s">
        <v>598</v>
      </c>
      <c r="H267" s="162">
        <v>1</v>
      </c>
      <c r="I267" s="163"/>
      <c r="J267" s="164">
        <f t="shared" si="10"/>
        <v>0</v>
      </c>
      <c r="K267" s="160" t="s">
        <v>1487</v>
      </c>
      <c r="L267" s="165"/>
      <c r="M267" s="166" t="s">
        <v>1</v>
      </c>
      <c r="N267" s="167" t="s">
        <v>46</v>
      </c>
      <c r="P267" s="145">
        <f t="shared" si="11"/>
        <v>0</v>
      </c>
      <c r="Q267" s="145">
        <v>1.9E-3</v>
      </c>
      <c r="R267" s="145">
        <f t="shared" si="12"/>
        <v>1.9E-3</v>
      </c>
      <c r="S267" s="145">
        <v>0</v>
      </c>
      <c r="T267" s="146">
        <f t="shared" si="13"/>
        <v>0</v>
      </c>
      <c r="AR267" s="147" t="s">
        <v>337</v>
      </c>
      <c r="AT267" s="147" t="s">
        <v>340</v>
      </c>
      <c r="AU267" s="147" t="s">
        <v>90</v>
      </c>
      <c r="AY267" s="17" t="s">
        <v>299</v>
      </c>
      <c r="BE267" s="148">
        <f t="shared" si="14"/>
        <v>0</v>
      </c>
      <c r="BF267" s="148">
        <f t="shared" si="15"/>
        <v>0</v>
      </c>
      <c r="BG267" s="148">
        <f t="shared" si="16"/>
        <v>0</v>
      </c>
      <c r="BH267" s="148">
        <f t="shared" si="17"/>
        <v>0</v>
      </c>
      <c r="BI267" s="148">
        <f t="shared" si="18"/>
        <v>0</v>
      </c>
      <c r="BJ267" s="17" t="s">
        <v>88</v>
      </c>
      <c r="BK267" s="148">
        <f t="shared" si="19"/>
        <v>0</v>
      </c>
      <c r="BL267" s="17" t="s">
        <v>318</v>
      </c>
      <c r="BM267" s="147" t="s">
        <v>5171</v>
      </c>
    </row>
    <row r="268" spans="2:65" s="1" customFormat="1" ht="16.5" customHeight="1">
      <c r="B268" s="32"/>
      <c r="C268" s="136" t="s">
        <v>685</v>
      </c>
      <c r="D268" s="136" t="s">
        <v>302</v>
      </c>
      <c r="E268" s="137" t="s">
        <v>3805</v>
      </c>
      <c r="F268" s="138" t="s">
        <v>3806</v>
      </c>
      <c r="G268" s="139" t="s">
        <v>598</v>
      </c>
      <c r="H268" s="140">
        <v>3</v>
      </c>
      <c r="I268" s="141"/>
      <c r="J268" s="142">
        <f t="shared" si="10"/>
        <v>0</v>
      </c>
      <c r="K268" s="138" t="s">
        <v>1487</v>
      </c>
      <c r="L268" s="32"/>
      <c r="M268" s="143" t="s">
        <v>1</v>
      </c>
      <c r="N268" s="144" t="s">
        <v>46</v>
      </c>
      <c r="P268" s="145">
        <f t="shared" si="11"/>
        <v>0</v>
      </c>
      <c r="Q268" s="145">
        <v>3.3E-4</v>
      </c>
      <c r="R268" s="145">
        <f t="shared" si="12"/>
        <v>9.8999999999999999E-4</v>
      </c>
      <c r="S268" s="145">
        <v>0</v>
      </c>
      <c r="T268" s="146">
        <f t="shared" si="13"/>
        <v>0</v>
      </c>
      <c r="AR268" s="147" t="s">
        <v>318</v>
      </c>
      <c r="AT268" s="147" t="s">
        <v>302</v>
      </c>
      <c r="AU268" s="147" t="s">
        <v>90</v>
      </c>
      <c r="AY268" s="17" t="s">
        <v>299</v>
      </c>
      <c r="BE268" s="148">
        <f t="shared" si="14"/>
        <v>0</v>
      </c>
      <c r="BF268" s="148">
        <f t="shared" si="15"/>
        <v>0</v>
      </c>
      <c r="BG268" s="148">
        <f t="shared" si="16"/>
        <v>0</v>
      </c>
      <c r="BH268" s="148">
        <f t="shared" si="17"/>
        <v>0</v>
      </c>
      <c r="BI268" s="148">
        <f t="shared" si="18"/>
        <v>0</v>
      </c>
      <c r="BJ268" s="17" t="s">
        <v>88</v>
      </c>
      <c r="BK268" s="148">
        <f t="shared" si="19"/>
        <v>0</v>
      </c>
      <c r="BL268" s="17" t="s">
        <v>318</v>
      </c>
      <c r="BM268" s="147" t="s">
        <v>3807</v>
      </c>
    </row>
    <row r="269" spans="2:65" s="1" customFormat="1" ht="16.5" customHeight="1">
      <c r="B269" s="32"/>
      <c r="C269" s="136" t="s">
        <v>689</v>
      </c>
      <c r="D269" s="136" t="s">
        <v>302</v>
      </c>
      <c r="E269" s="137" t="s">
        <v>3808</v>
      </c>
      <c r="F269" s="138" t="s">
        <v>3809</v>
      </c>
      <c r="G269" s="139" t="s">
        <v>647</v>
      </c>
      <c r="H269" s="140">
        <v>12.87</v>
      </c>
      <c r="I269" s="141"/>
      <c r="J269" s="142">
        <f t="shared" si="10"/>
        <v>0</v>
      </c>
      <c r="K269" s="138" t="s">
        <v>1487</v>
      </c>
      <c r="L269" s="32"/>
      <c r="M269" s="143" t="s">
        <v>1</v>
      </c>
      <c r="N269" s="144" t="s">
        <v>46</v>
      </c>
      <c r="P269" s="145">
        <f t="shared" si="11"/>
        <v>0</v>
      </c>
      <c r="Q269" s="145">
        <v>1.9000000000000001E-4</v>
      </c>
      <c r="R269" s="145">
        <f t="shared" si="12"/>
        <v>2.4453000000000001E-3</v>
      </c>
      <c r="S269" s="145">
        <v>0</v>
      </c>
      <c r="T269" s="146">
        <f t="shared" si="13"/>
        <v>0</v>
      </c>
      <c r="AR269" s="147" t="s">
        <v>318</v>
      </c>
      <c r="AT269" s="147" t="s">
        <v>302</v>
      </c>
      <c r="AU269" s="147" t="s">
        <v>90</v>
      </c>
      <c r="AY269" s="17" t="s">
        <v>299</v>
      </c>
      <c r="BE269" s="148">
        <f t="shared" si="14"/>
        <v>0</v>
      </c>
      <c r="BF269" s="148">
        <f t="shared" si="15"/>
        <v>0</v>
      </c>
      <c r="BG269" s="148">
        <f t="shared" si="16"/>
        <v>0</v>
      </c>
      <c r="BH269" s="148">
        <f t="shared" si="17"/>
        <v>0</v>
      </c>
      <c r="BI269" s="148">
        <f t="shared" si="18"/>
        <v>0</v>
      </c>
      <c r="BJ269" s="17" t="s">
        <v>88</v>
      </c>
      <c r="BK269" s="148">
        <f t="shared" si="19"/>
        <v>0</v>
      </c>
      <c r="BL269" s="17" t="s">
        <v>318</v>
      </c>
      <c r="BM269" s="147" t="s">
        <v>3810</v>
      </c>
    </row>
    <row r="270" spans="2:65" s="1" customFormat="1" ht="24.15" customHeight="1">
      <c r="B270" s="32"/>
      <c r="C270" s="136" t="s">
        <v>693</v>
      </c>
      <c r="D270" s="136" t="s">
        <v>302</v>
      </c>
      <c r="E270" s="137" t="s">
        <v>3811</v>
      </c>
      <c r="F270" s="138" t="s">
        <v>3812</v>
      </c>
      <c r="G270" s="139" t="s">
        <v>647</v>
      </c>
      <c r="H270" s="140">
        <v>12.87</v>
      </c>
      <c r="I270" s="141"/>
      <c r="J270" s="142">
        <f t="shared" si="10"/>
        <v>0</v>
      </c>
      <c r="K270" s="138" t="s">
        <v>1487</v>
      </c>
      <c r="L270" s="32"/>
      <c r="M270" s="143" t="s">
        <v>1</v>
      </c>
      <c r="N270" s="144" t="s">
        <v>46</v>
      </c>
      <c r="P270" s="145">
        <f t="shared" si="11"/>
        <v>0</v>
      </c>
      <c r="Q270" s="145">
        <v>6.9999999999999994E-5</v>
      </c>
      <c r="R270" s="145">
        <f t="shared" si="12"/>
        <v>9.0089999999999983E-4</v>
      </c>
      <c r="S270" s="145">
        <v>0</v>
      </c>
      <c r="T270" s="146">
        <f t="shared" si="13"/>
        <v>0</v>
      </c>
      <c r="AR270" s="147" t="s">
        <v>318</v>
      </c>
      <c r="AT270" s="147" t="s">
        <v>302</v>
      </c>
      <c r="AU270" s="147" t="s">
        <v>90</v>
      </c>
      <c r="AY270" s="17" t="s">
        <v>299</v>
      </c>
      <c r="BE270" s="148">
        <f t="shared" si="14"/>
        <v>0</v>
      </c>
      <c r="BF270" s="148">
        <f t="shared" si="15"/>
        <v>0</v>
      </c>
      <c r="BG270" s="148">
        <f t="shared" si="16"/>
        <v>0</v>
      </c>
      <c r="BH270" s="148">
        <f t="shared" si="17"/>
        <v>0</v>
      </c>
      <c r="BI270" s="148">
        <f t="shared" si="18"/>
        <v>0</v>
      </c>
      <c r="BJ270" s="17" t="s">
        <v>88</v>
      </c>
      <c r="BK270" s="148">
        <f t="shared" si="19"/>
        <v>0</v>
      </c>
      <c r="BL270" s="17" t="s">
        <v>318</v>
      </c>
      <c r="BM270" s="147" t="s">
        <v>3813</v>
      </c>
    </row>
    <row r="271" spans="2:65" s="11" customFormat="1" ht="22.95" customHeight="1">
      <c r="B271" s="124"/>
      <c r="D271" s="125" t="s">
        <v>80</v>
      </c>
      <c r="E271" s="134" t="s">
        <v>1789</v>
      </c>
      <c r="F271" s="134" t="s">
        <v>1790</v>
      </c>
      <c r="I271" s="127"/>
      <c r="J271" s="135">
        <f>BK271</f>
        <v>0</v>
      </c>
      <c r="L271" s="124"/>
      <c r="M271" s="129"/>
      <c r="P271" s="130">
        <f>P272</f>
        <v>0</v>
      </c>
      <c r="R271" s="130">
        <f>R272</f>
        <v>0</v>
      </c>
      <c r="T271" s="131">
        <f>T272</f>
        <v>0</v>
      </c>
      <c r="AR271" s="125" t="s">
        <v>88</v>
      </c>
      <c r="AT271" s="132" t="s">
        <v>80</v>
      </c>
      <c r="AU271" s="132" t="s">
        <v>88</v>
      </c>
      <c r="AY271" s="125" t="s">
        <v>299</v>
      </c>
      <c r="BK271" s="133">
        <f>BK272</f>
        <v>0</v>
      </c>
    </row>
    <row r="272" spans="2:65" s="1" customFormat="1" ht="24.15" customHeight="1">
      <c r="B272" s="32"/>
      <c r="C272" s="136" t="s">
        <v>697</v>
      </c>
      <c r="D272" s="136" t="s">
        <v>302</v>
      </c>
      <c r="E272" s="137" t="s">
        <v>1791</v>
      </c>
      <c r="F272" s="138" t="s">
        <v>1792</v>
      </c>
      <c r="G272" s="139" t="s">
        <v>1636</v>
      </c>
      <c r="H272" s="140">
        <v>0.85199999999999998</v>
      </c>
      <c r="I272" s="141"/>
      <c r="J272" s="142">
        <f>ROUND(I272*H272,2)</f>
        <v>0</v>
      </c>
      <c r="K272" s="138" t="s">
        <v>1487</v>
      </c>
      <c r="L272" s="32"/>
      <c r="M272" s="153" t="s">
        <v>1</v>
      </c>
      <c r="N272" s="154" t="s">
        <v>46</v>
      </c>
      <c r="O272" s="155"/>
      <c r="P272" s="156">
        <f>O272*H272</f>
        <v>0</v>
      </c>
      <c r="Q272" s="156">
        <v>0</v>
      </c>
      <c r="R272" s="156">
        <f>Q272*H272</f>
        <v>0</v>
      </c>
      <c r="S272" s="156">
        <v>0</v>
      </c>
      <c r="T272" s="157">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3814</v>
      </c>
    </row>
    <row r="273" spans="2:12" s="1" customFormat="1" ht="6.9" customHeight="1">
      <c r="B273" s="44"/>
      <c r="C273" s="45"/>
      <c r="D273" s="45"/>
      <c r="E273" s="45"/>
      <c r="F273" s="45"/>
      <c r="G273" s="45"/>
      <c r="H273" s="45"/>
      <c r="I273" s="45"/>
      <c r="J273" s="45"/>
      <c r="K273" s="45"/>
      <c r="L273" s="32"/>
    </row>
  </sheetData>
  <sheetProtection algorithmName="SHA-512" hashValue="GsD99pduWf5gYCDkLZY3ss8N+6Aekkjr/p/FsOL11zZPweVwB8uwHP2M/saznxG1IRXZPKMeeXCc8qg+24KDTw==" saltValue="zNj4DKK/ecxOI1YEZCbRQoS4nrkvRM6LwXzYp0vv3OQwh4a/MSBt0dUEVtp7+NqCOIQ3v3pCFfImIQUGT0cqnw==" spinCount="100000" sheet="1" objects="1" scenarios="1" formatColumns="0" formatRows="0" autoFilter="0"/>
  <autoFilter ref="C124:K272" xr:uid="{00000000-0009-0000-0000-00002A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54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228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3631</v>
      </c>
      <c r="F9" s="269"/>
      <c r="G9" s="269"/>
      <c r="H9" s="269"/>
      <c r="L9" s="32"/>
    </row>
    <row r="10" spans="2:46" s="1" customFormat="1" ht="12" customHeight="1">
      <c r="B10" s="32"/>
      <c r="D10" s="27" t="s">
        <v>266</v>
      </c>
      <c r="L10" s="32"/>
    </row>
    <row r="11" spans="2:46" s="1" customFormat="1" ht="16.5" customHeight="1">
      <c r="B11" s="32"/>
      <c r="E11" s="247" t="s">
        <v>5519</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ROUND((SUM(BE128:BE539)),  2)</f>
        <v>0</v>
      </c>
      <c r="I35" s="96">
        <v>0.21</v>
      </c>
      <c r="J35" s="86">
        <f>ROUND(((SUM(BE128:BE539))*I35),  2)</f>
        <v>0</v>
      </c>
      <c r="L35" s="32"/>
    </row>
    <row r="36" spans="2:12" s="1" customFormat="1" ht="14.4" customHeight="1">
      <c r="B36" s="32"/>
      <c r="E36" s="27" t="s">
        <v>47</v>
      </c>
      <c r="F36" s="86">
        <f>ROUND((SUM(BF128:BF539)),  2)</f>
        <v>0</v>
      </c>
      <c r="I36" s="96">
        <v>0.12</v>
      </c>
      <c r="J36" s="86">
        <f>ROUND(((SUM(BF128:BF539))*I36),  2)</f>
        <v>0</v>
      </c>
      <c r="L36" s="32"/>
    </row>
    <row r="37" spans="2:12" s="1" customFormat="1" ht="14.4" hidden="1" customHeight="1">
      <c r="B37" s="32"/>
      <c r="E37" s="27" t="s">
        <v>48</v>
      </c>
      <c r="F37" s="86">
        <f>ROUND((SUM(BG128:BG539)),  2)</f>
        <v>0</v>
      </c>
      <c r="I37" s="96">
        <v>0.21</v>
      </c>
      <c r="J37" s="86">
        <f>0</f>
        <v>0</v>
      </c>
      <c r="L37" s="32"/>
    </row>
    <row r="38" spans="2:12" s="1" customFormat="1" ht="14.4" hidden="1" customHeight="1">
      <c r="B38" s="32"/>
      <c r="E38" s="27" t="s">
        <v>49</v>
      </c>
      <c r="F38" s="86">
        <f>ROUND((SUM(BH128:BH539)),  2)</f>
        <v>0</v>
      </c>
      <c r="I38" s="96">
        <v>0.12</v>
      </c>
      <c r="J38" s="86">
        <f>0</f>
        <v>0</v>
      </c>
      <c r="L38" s="32"/>
    </row>
    <row r="39" spans="2:12" s="1" customFormat="1" ht="14.4" hidden="1" customHeight="1">
      <c r="B39" s="32"/>
      <c r="E39" s="27" t="s">
        <v>50</v>
      </c>
      <c r="F39" s="86">
        <f>ROUND((SUM(BI128:BI539)),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3631</v>
      </c>
      <c r="F87" s="269"/>
      <c r="G87" s="269"/>
      <c r="H87" s="269"/>
      <c r="L87" s="32"/>
    </row>
    <row r="88" spans="2:12" s="1" customFormat="1" ht="12" customHeight="1">
      <c r="B88" s="32"/>
      <c r="C88" s="27" t="s">
        <v>266</v>
      </c>
      <c r="L88" s="32"/>
    </row>
    <row r="89" spans="2:12" s="1" customFormat="1" ht="16.5" customHeight="1">
      <c r="B89" s="32"/>
      <c r="E89" s="247" t="str">
        <f>E11</f>
        <v>02.19 - Přípojka pro ČOV</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1476</v>
      </c>
      <c r="E99" s="110"/>
      <c r="F99" s="110"/>
      <c r="G99" s="110"/>
      <c r="H99" s="110"/>
      <c r="I99" s="110"/>
      <c r="J99" s="111">
        <f>J129</f>
        <v>0</v>
      </c>
      <c r="L99" s="108"/>
    </row>
    <row r="100" spans="2:47" s="9" customFormat="1" ht="19.95" customHeight="1">
      <c r="B100" s="112"/>
      <c r="D100" s="113" t="s">
        <v>1477</v>
      </c>
      <c r="E100" s="114"/>
      <c r="F100" s="114"/>
      <c r="G100" s="114"/>
      <c r="H100" s="114"/>
      <c r="I100" s="114"/>
      <c r="J100" s="115">
        <f>J130</f>
        <v>0</v>
      </c>
      <c r="L100" s="112"/>
    </row>
    <row r="101" spans="2:47" s="9" customFormat="1" ht="19.95" customHeight="1">
      <c r="B101" s="112"/>
      <c r="D101" s="113" t="s">
        <v>1479</v>
      </c>
      <c r="E101" s="114"/>
      <c r="F101" s="114"/>
      <c r="G101" s="114"/>
      <c r="H101" s="114"/>
      <c r="I101" s="114"/>
      <c r="J101" s="115">
        <f>J350</f>
        <v>0</v>
      </c>
      <c r="L101" s="112"/>
    </row>
    <row r="102" spans="2:47" s="9" customFormat="1" ht="19.95" customHeight="1">
      <c r="B102" s="112"/>
      <c r="D102" s="113" t="s">
        <v>2495</v>
      </c>
      <c r="E102" s="114"/>
      <c r="F102" s="114"/>
      <c r="G102" s="114"/>
      <c r="H102" s="114"/>
      <c r="I102" s="114"/>
      <c r="J102" s="115">
        <f>J358</f>
        <v>0</v>
      </c>
      <c r="L102" s="112"/>
    </row>
    <row r="103" spans="2:47" s="9" customFormat="1" ht="19.95" customHeight="1">
      <c r="B103" s="112"/>
      <c r="D103" s="113" t="s">
        <v>1481</v>
      </c>
      <c r="E103" s="114"/>
      <c r="F103" s="114"/>
      <c r="G103" s="114"/>
      <c r="H103" s="114"/>
      <c r="I103" s="114"/>
      <c r="J103" s="115">
        <f>J523</f>
        <v>0</v>
      </c>
      <c r="L103" s="112"/>
    </row>
    <row r="104" spans="2:47" s="8" customFormat="1" ht="24.9" customHeight="1">
      <c r="B104" s="108"/>
      <c r="D104" s="109" t="s">
        <v>3885</v>
      </c>
      <c r="E104" s="110"/>
      <c r="F104" s="110"/>
      <c r="G104" s="110"/>
      <c r="H104" s="110"/>
      <c r="I104" s="110"/>
      <c r="J104" s="111">
        <f>J525</f>
        <v>0</v>
      </c>
      <c r="L104" s="108"/>
    </row>
    <row r="105" spans="2:47" s="9" customFormat="1" ht="19.95" customHeight="1">
      <c r="B105" s="112"/>
      <c r="D105" s="113" t="s">
        <v>3886</v>
      </c>
      <c r="E105" s="114"/>
      <c r="F105" s="114"/>
      <c r="G105" s="114"/>
      <c r="H105" s="114"/>
      <c r="I105" s="114"/>
      <c r="J105" s="115">
        <f>J526</f>
        <v>0</v>
      </c>
      <c r="L105" s="112"/>
    </row>
    <row r="106" spans="2:47" s="9" customFormat="1" ht="19.95" customHeight="1">
      <c r="B106" s="112"/>
      <c r="D106" s="113" t="s">
        <v>3887</v>
      </c>
      <c r="E106" s="114"/>
      <c r="F106" s="114"/>
      <c r="G106" s="114"/>
      <c r="H106" s="114"/>
      <c r="I106" s="114"/>
      <c r="J106" s="115">
        <f>J535</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70" t="str">
        <f>E7</f>
        <v>TÁBOR - STOKLASNÁ LHOTA, VODOVOD A KANALIZACE</v>
      </c>
      <c r="F116" s="271"/>
      <c r="G116" s="271"/>
      <c r="H116" s="271"/>
      <c r="L116" s="32"/>
    </row>
    <row r="117" spans="2:63" ht="12" customHeight="1">
      <c r="B117" s="20"/>
      <c r="C117" s="27" t="s">
        <v>264</v>
      </c>
      <c r="L117" s="20"/>
    </row>
    <row r="118" spans="2:63" s="1" customFormat="1" ht="16.5" customHeight="1">
      <c r="B118" s="32"/>
      <c r="E118" s="270" t="s">
        <v>3631</v>
      </c>
      <c r="F118" s="269"/>
      <c r="G118" s="269"/>
      <c r="H118" s="269"/>
      <c r="L118" s="32"/>
    </row>
    <row r="119" spans="2:63" s="1" customFormat="1" ht="12" customHeight="1">
      <c r="B119" s="32"/>
      <c r="C119" s="27" t="s">
        <v>266</v>
      </c>
      <c r="L119" s="32"/>
    </row>
    <row r="120" spans="2:63" s="1" customFormat="1" ht="16.5" customHeight="1">
      <c r="B120" s="32"/>
      <c r="E120" s="247" t="str">
        <f>E11</f>
        <v>02.19 - Přípojka pro ČOV</v>
      </c>
      <c r="F120" s="269"/>
      <c r="G120" s="269"/>
      <c r="H120" s="269"/>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28. 4. 2025</v>
      </c>
      <c r="L122" s="32"/>
    </row>
    <row r="123" spans="2:63" s="1" customFormat="1" ht="6.9" customHeight="1">
      <c r="B123" s="32"/>
      <c r="L123" s="32"/>
    </row>
    <row r="124" spans="2:63" s="1" customFormat="1" ht="25.65" customHeight="1">
      <c r="B124" s="32"/>
      <c r="C124" s="27" t="s">
        <v>24</v>
      </c>
      <c r="F124" s="25" t="str">
        <f>E17</f>
        <v>Vodárenská společnost Táborsko s.r.o.</v>
      </c>
      <c r="I124" s="27" t="s">
        <v>32</v>
      </c>
      <c r="J124" s="30" t="str">
        <f>E23</f>
        <v>Aquaprocon s.r.o., Divize Praha</v>
      </c>
      <c r="L124" s="32"/>
    </row>
    <row r="125" spans="2:63" s="1" customFormat="1" ht="15.15" customHeight="1">
      <c r="B125" s="32"/>
      <c r="C125" s="27" t="s">
        <v>30</v>
      </c>
      <c r="F125" s="25" t="str">
        <f>IF(E20="","",E20)</f>
        <v>Vyplň údaj</v>
      </c>
      <c r="I125" s="27" t="s">
        <v>37</v>
      </c>
      <c r="J125" s="30" t="str">
        <f>E26</f>
        <v>Jaroslav Pelnář</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P129+P525</f>
        <v>0</v>
      </c>
      <c r="Q128" s="53"/>
      <c r="R128" s="121">
        <f>R129+R525</f>
        <v>25.529309249999997</v>
      </c>
      <c r="S128" s="53"/>
      <c r="T128" s="122">
        <f>T129+T525</f>
        <v>0</v>
      </c>
      <c r="AT128" s="17" t="s">
        <v>80</v>
      </c>
      <c r="AU128" s="17" t="s">
        <v>273</v>
      </c>
      <c r="BK128" s="123">
        <f>BK129+BK525</f>
        <v>0</v>
      </c>
    </row>
    <row r="129" spans="2:65" s="11" customFormat="1" ht="25.95" customHeight="1">
      <c r="B129" s="124"/>
      <c r="D129" s="125" t="s">
        <v>80</v>
      </c>
      <c r="E129" s="126" t="s">
        <v>1482</v>
      </c>
      <c r="F129" s="126" t="s">
        <v>1483</v>
      </c>
      <c r="I129" s="127"/>
      <c r="J129" s="128">
        <f>BK129</f>
        <v>0</v>
      </c>
      <c r="L129" s="124"/>
      <c r="M129" s="129"/>
      <c r="P129" s="130">
        <f>P130+P350+P358+P523</f>
        <v>0</v>
      </c>
      <c r="R129" s="130">
        <f>R130+R350+R358+R523</f>
        <v>25.483469249999999</v>
      </c>
      <c r="T129" s="131">
        <f>T130+T350+T358+T523</f>
        <v>0</v>
      </c>
      <c r="AR129" s="125" t="s">
        <v>88</v>
      </c>
      <c r="AT129" s="132" t="s">
        <v>80</v>
      </c>
      <c r="AU129" s="132" t="s">
        <v>81</v>
      </c>
      <c r="AY129" s="125" t="s">
        <v>299</v>
      </c>
      <c r="BK129" s="133">
        <f>BK130+BK350+BK358+BK523</f>
        <v>0</v>
      </c>
    </row>
    <row r="130" spans="2:65" s="11" customFormat="1" ht="22.95" customHeight="1">
      <c r="B130" s="124"/>
      <c r="D130" s="125" t="s">
        <v>80</v>
      </c>
      <c r="E130" s="134" t="s">
        <v>88</v>
      </c>
      <c r="F130" s="134" t="s">
        <v>1448</v>
      </c>
      <c r="I130" s="127"/>
      <c r="J130" s="135">
        <f>BK130</f>
        <v>0</v>
      </c>
      <c r="L130" s="124"/>
      <c r="M130" s="129"/>
      <c r="P130" s="130">
        <f>SUM(P131:P349)</f>
        <v>0</v>
      </c>
      <c r="R130" s="130">
        <f>SUM(R131:R349)</f>
        <v>24.618220999999998</v>
      </c>
      <c r="T130" s="131">
        <f>SUM(T131:T349)</f>
        <v>0</v>
      </c>
      <c r="AR130" s="125" t="s">
        <v>88</v>
      </c>
      <c r="AT130" s="132" t="s">
        <v>80</v>
      </c>
      <c r="AU130" s="132" t="s">
        <v>88</v>
      </c>
      <c r="AY130" s="125" t="s">
        <v>299</v>
      </c>
      <c r="BK130" s="133">
        <f>SUM(BK131:BK349)</f>
        <v>0</v>
      </c>
    </row>
    <row r="131" spans="2:65" s="1" customFormat="1" ht="24.15" customHeight="1">
      <c r="B131" s="32"/>
      <c r="C131" s="136" t="s">
        <v>88</v>
      </c>
      <c r="D131" s="136" t="s">
        <v>302</v>
      </c>
      <c r="E131" s="137" t="s">
        <v>1484</v>
      </c>
      <c r="F131" s="138" t="s">
        <v>1485</v>
      </c>
      <c r="G131" s="139" t="s">
        <v>1486</v>
      </c>
      <c r="H131" s="140">
        <v>56</v>
      </c>
      <c r="I131" s="141"/>
      <c r="J131" s="142">
        <f>ROUND(I131*H131,2)</f>
        <v>0</v>
      </c>
      <c r="K131" s="138" t="s">
        <v>3585</v>
      </c>
      <c r="L131" s="32"/>
      <c r="M131" s="143" t="s">
        <v>1</v>
      </c>
      <c r="N131" s="144" t="s">
        <v>46</v>
      </c>
      <c r="P131" s="145">
        <f>O131*H131</f>
        <v>0</v>
      </c>
      <c r="Q131" s="145">
        <v>3.0000000000000001E-5</v>
      </c>
      <c r="R131" s="145">
        <f>Q131*H131</f>
        <v>1.6800000000000001E-3</v>
      </c>
      <c r="S131" s="145">
        <v>0</v>
      </c>
      <c r="T131" s="146">
        <f>S131*H131</f>
        <v>0</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5520</v>
      </c>
    </row>
    <row r="132" spans="2:65" s="1" customFormat="1" ht="19.2">
      <c r="B132" s="32"/>
      <c r="D132" s="149" t="s">
        <v>308</v>
      </c>
      <c r="F132" s="150" t="s">
        <v>3889</v>
      </c>
      <c r="I132" s="151"/>
      <c r="L132" s="32"/>
      <c r="M132" s="152"/>
      <c r="T132" s="56"/>
      <c r="AT132" s="17" t="s">
        <v>308</v>
      </c>
      <c r="AU132" s="17" t="s">
        <v>90</v>
      </c>
    </row>
    <row r="133" spans="2:65" s="12" customFormat="1">
      <c r="B133" s="170"/>
      <c r="D133" s="149" t="s">
        <v>1489</v>
      </c>
      <c r="E133" s="171" t="s">
        <v>1</v>
      </c>
      <c r="F133" s="172" t="s">
        <v>3890</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5521</v>
      </c>
      <c r="H134" s="179">
        <v>43.28</v>
      </c>
      <c r="I134" s="180"/>
      <c r="L134" s="176"/>
      <c r="M134" s="181"/>
      <c r="T134" s="182"/>
      <c r="AT134" s="177" t="s">
        <v>1489</v>
      </c>
      <c r="AU134" s="177" t="s">
        <v>90</v>
      </c>
      <c r="AV134" s="13" t="s">
        <v>90</v>
      </c>
      <c r="AW134" s="13" t="s">
        <v>36</v>
      </c>
      <c r="AX134" s="13" t="s">
        <v>81</v>
      </c>
      <c r="AY134" s="177" t="s">
        <v>299</v>
      </c>
    </row>
    <row r="135" spans="2:65" s="13" customFormat="1">
      <c r="B135" s="176"/>
      <c r="D135" s="149" t="s">
        <v>1489</v>
      </c>
      <c r="E135" s="177" t="s">
        <v>1</v>
      </c>
      <c r="F135" s="178" t="s">
        <v>5522</v>
      </c>
      <c r="H135" s="179">
        <v>1.7310000000000001</v>
      </c>
      <c r="I135" s="180"/>
      <c r="L135" s="176"/>
      <c r="M135" s="181"/>
      <c r="T135" s="182"/>
      <c r="AT135" s="177" t="s">
        <v>1489</v>
      </c>
      <c r="AU135" s="177" t="s">
        <v>90</v>
      </c>
      <c r="AV135" s="13" t="s">
        <v>90</v>
      </c>
      <c r="AW135" s="13" t="s">
        <v>36</v>
      </c>
      <c r="AX135" s="13" t="s">
        <v>81</v>
      </c>
      <c r="AY135" s="177" t="s">
        <v>299</v>
      </c>
    </row>
    <row r="136" spans="2:65" s="12" customFormat="1">
      <c r="B136" s="170"/>
      <c r="D136" s="149" t="s">
        <v>1489</v>
      </c>
      <c r="E136" s="171" t="s">
        <v>1</v>
      </c>
      <c r="F136" s="172" t="s">
        <v>4846</v>
      </c>
      <c r="H136" s="171" t="s">
        <v>1</v>
      </c>
      <c r="I136" s="173"/>
      <c r="L136" s="170"/>
      <c r="M136" s="174"/>
      <c r="T136" s="175"/>
      <c r="AT136" s="171" t="s">
        <v>1489</v>
      </c>
      <c r="AU136" s="171" t="s">
        <v>90</v>
      </c>
      <c r="AV136" s="12" t="s">
        <v>88</v>
      </c>
      <c r="AW136" s="12" t="s">
        <v>36</v>
      </c>
      <c r="AX136" s="12" t="s">
        <v>81</v>
      </c>
      <c r="AY136" s="171" t="s">
        <v>299</v>
      </c>
    </row>
    <row r="137" spans="2:65" s="15" customFormat="1">
      <c r="B137" s="190"/>
      <c r="D137" s="149" t="s">
        <v>1489</v>
      </c>
      <c r="E137" s="191" t="s">
        <v>1</v>
      </c>
      <c r="F137" s="192" t="s">
        <v>1549</v>
      </c>
      <c r="H137" s="193">
        <v>45.011000000000003</v>
      </c>
      <c r="I137" s="194"/>
      <c r="L137" s="190"/>
      <c r="M137" s="195"/>
      <c r="T137" s="196"/>
      <c r="AT137" s="191" t="s">
        <v>1489</v>
      </c>
      <c r="AU137" s="191" t="s">
        <v>90</v>
      </c>
      <c r="AV137" s="15" t="s">
        <v>298</v>
      </c>
      <c r="AW137" s="15" t="s">
        <v>36</v>
      </c>
      <c r="AX137" s="15" t="s">
        <v>81</v>
      </c>
      <c r="AY137" s="191" t="s">
        <v>299</v>
      </c>
    </row>
    <row r="138" spans="2:65" s="13" customFormat="1">
      <c r="B138" s="176"/>
      <c r="D138" s="149" t="s">
        <v>1489</v>
      </c>
      <c r="E138" s="177" t="s">
        <v>1</v>
      </c>
      <c r="F138" s="178" t="s">
        <v>4847</v>
      </c>
      <c r="H138" s="179">
        <v>56</v>
      </c>
      <c r="I138" s="180"/>
      <c r="L138" s="176"/>
      <c r="M138" s="181"/>
      <c r="T138" s="182"/>
      <c r="AT138" s="177" t="s">
        <v>1489</v>
      </c>
      <c r="AU138" s="177" t="s">
        <v>90</v>
      </c>
      <c r="AV138" s="13" t="s">
        <v>90</v>
      </c>
      <c r="AW138" s="13" t="s">
        <v>36</v>
      </c>
      <c r="AX138" s="13" t="s">
        <v>81</v>
      </c>
      <c r="AY138" s="177" t="s">
        <v>299</v>
      </c>
    </row>
    <row r="139" spans="2:65" s="15" customFormat="1">
      <c r="B139" s="190"/>
      <c r="D139" s="149" t="s">
        <v>1489</v>
      </c>
      <c r="E139" s="191" t="s">
        <v>1</v>
      </c>
      <c r="F139" s="192" t="s">
        <v>1549</v>
      </c>
      <c r="H139" s="193">
        <v>56</v>
      </c>
      <c r="I139" s="194"/>
      <c r="L139" s="190"/>
      <c r="M139" s="195"/>
      <c r="T139" s="196"/>
      <c r="AT139" s="191" t="s">
        <v>1489</v>
      </c>
      <c r="AU139" s="191" t="s">
        <v>90</v>
      </c>
      <c r="AV139" s="15" t="s">
        <v>298</v>
      </c>
      <c r="AW139" s="15" t="s">
        <v>36</v>
      </c>
      <c r="AX139" s="15" t="s">
        <v>88</v>
      </c>
      <c r="AY139" s="191" t="s">
        <v>299</v>
      </c>
    </row>
    <row r="140" spans="2:65" s="1" customFormat="1" ht="24.15" customHeight="1">
      <c r="B140" s="32"/>
      <c r="C140" s="136" t="s">
        <v>90</v>
      </c>
      <c r="D140" s="136" t="s">
        <v>302</v>
      </c>
      <c r="E140" s="137" t="s">
        <v>1497</v>
      </c>
      <c r="F140" s="138" t="s">
        <v>1498</v>
      </c>
      <c r="G140" s="139" t="s">
        <v>1499</v>
      </c>
      <c r="H140" s="140">
        <v>14</v>
      </c>
      <c r="I140" s="141"/>
      <c r="J140" s="142">
        <f>ROUND(I140*H140,2)</f>
        <v>0</v>
      </c>
      <c r="K140" s="138" t="s">
        <v>3585</v>
      </c>
      <c r="L140" s="32"/>
      <c r="M140" s="143" t="s">
        <v>1</v>
      </c>
      <c r="N140" s="144" t="s">
        <v>46</v>
      </c>
      <c r="P140" s="145">
        <f>O140*H140</f>
        <v>0</v>
      </c>
      <c r="Q140" s="145">
        <v>0</v>
      </c>
      <c r="R140" s="145">
        <f>Q140*H140</f>
        <v>0</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5523</v>
      </c>
    </row>
    <row r="141" spans="2:65" s="12" customFormat="1">
      <c r="B141" s="170"/>
      <c r="D141" s="149" t="s">
        <v>1489</v>
      </c>
      <c r="E141" s="171" t="s">
        <v>1</v>
      </c>
      <c r="F141" s="172" t="s">
        <v>3890</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5521</v>
      </c>
      <c r="H142" s="179">
        <v>43.28</v>
      </c>
      <c r="I142" s="180"/>
      <c r="L142" s="176"/>
      <c r="M142" s="181"/>
      <c r="T142" s="182"/>
      <c r="AT142" s="177" t="s">
        <v>1489</v>
      </c>
      <c r="AU142" s="177" t="s">
        <v>90</v>
      </c>
      <c r="AV142" s="13" t="s">
        <v>90</v>
      </c>
      <c r="AW142" s="13" t="s">
        <v>36</v>
      </c>
      <c r="AX142" s="13" t="s">
        <v>81</v>
      </c>
      <c r="AY142" s="177" t="s">
        <v>299</v>
      </c>
    </row>
    <row r="143" spans="2:65" s="13" customFormat="1">
      <c r="B143" s="176"/>
      <c r="D143" s="149" t="s">
        <v>1489</v>
      </c>
      <c r="E143" s="177" t="s">
        <v>1</v>
      </c>
      <c r="F143" s="178" t="s">
        <v>5522</v>
      </c>
      <c r="H143" s="179">
        <v>1.7310000000000001</v>
      </c>
      <c r="I143" s="180"/>
      <c r="L143" s="176"/>
      <c r="M143" s="181"/>
      <c r="T143" s="182"/>
      <c r="AT143" s="177" t="s">
        <v>1489</v>
      </c>
      <c r="AU143" s="177" t="s">
        <v>90</v>
      </c>
      <c r="AV143" s="13" t="s">
        <v>90</v>
      </c>
      <c r="AW143" s="13" t="s">
        <v>36</v>
      </c>
      <c r="AX143" s="13" t="s">
        <v>81</v>
      </c>
      <c r="AY143" s="177" t="s">
        <v>299</v>
      </c>
    </row>
    <row r="144" spans="2:65" s="15" customFormat="1">
      <c r="B144" s="190"/>
      <c r="D144" s="149" t="s">
        <v>1489</v>
      </c>
      <c r="E144" s="191" t="s">
        <v>1</v>
      </c>
      <c r="F144" s="192" t="s">
        <v>1549</v>
      </c>
      <c r="H144" s="193">
        <v>45.011000000000003</v>
      </c>
      <c r="I144" s="194"/>
      <c r="L144" s="190"/>
      <c r="M144" s="195"/>
      <c r="T144" s="196"/>
      <c r="AT144" s="191" t="s">
        <v>1489</v>
      </c>
      <c r="AU144" s="191" t="s">
        <v>90</v>
      </c>
      <c r="AV144" s="15" t="s">
        <v>298</v>
      </c>
      <c r="AW144" s="15" t="s">
        <v>36</v>
      </c>
      <c r="AX144" s="15" t="s">
        <v>81</v>
      </c>
      <c r="AY144" s="191" t="s">
        <v>299</v>
      </c>
    </row>
    <row r="145" spans="2:65" s="13" customFormat="1">
      <c r="B145" s="176"/>
      <c r="D145" s="149" t="s">
        <v>1489</v>
      </c>
      <c r="E145" s="177" t="s">
        <v>1</v>
      </c>
      <c r="F145" s="178" t="s">
        <v>4849</v>
      </c>
      <c r="H145" s="179">
        <v>14</v>
      </c>
      <c r="I145" s="180"/>
      <c r="L145" s="176"/>
      <c r="M145" s="181"/>
      <c r="T145" s="182"/>
      <c r="AT145" s="177" t="s">
        <v>1489</v>
      </c>
      <c r="AU145" s="177" t="s">
        <v>90</v>
      </c>
      <c r="AV145" s="13" t="s">
        <v>90</v>
      </c>
      <c r="AW145" s="13" t="s">
        <v>36</v>
      </c>
      <c r="AX145" s="13" t="s">
        <v>88</v>
      </c>
      <c r="AY145" s="177" t="s">
        <v>299</v>
      </c>
    </row>
    <row r="146" spans="2:65" s="1" customFormat="1" ht="24.15" customHeight="1">
      <c r="B146" s="32"/>
      <c r="C146" s="136" t="s">
        <v>298</v>
      </c>
      <c r="D146" s="136" t="s">
        <v>302</v>
      </c>
      <c r="E146" s="137" t="s">
        <v>1508</v>
      </c>
      <c r="F146" s="138" t="s">
        <v>1509</v>
      </c>
      <c r="G146" s="139" t="s">
        <v>647</v>
      </c>
      <c r="H146" s="140">
        <v>1.1000000000000001</v>
      </c>
      <c r="I146" s="141"/>
      <c r="J146" s="142">
        <f>ROUND(I146*H146,2)</f>
        <v>0</v>
      </c>
      <c r="K146" s="138" t="s">
        <v>3585</v>
      </c>
      <c r="L146" s="32"/>
      <c r="M146" s="143" t="s">
        <v>1</v>
      </c>
      <c r="N146" s="144" t="s">
        <v>46</v>
      </c>
      <c r="P146" s="145">
        <f>O146*H146</f>
        <v>0</v>
      </c>
      <c r="Q146" s="145">
        <v>3.6900000000000002E-2</v>
      </c>
      <c r="R146" s="145">
        <f>Q146*H146</f>
        <v>4.0590000000000008E-2</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5524</v>
      </c>
    </row>
    <row r="147" spans="2:65" s="12" customFormat="1">
      <c r="B147" s="170"/>
      <c r="D147" s="149" t="s">
        <v>1489</v>
      </c>
      <c r="E147" s="171" t="s">
        <v>1</v>
      </c>
      <c r="F147" s="172" t="s">
        <v>5525</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5526</v>
      </c>
      <c r="H148" s="179">
        <v>1.1000000000000001</v>
      </c>
      <c r="I148" s="180"/>
      <c r="L148" s="176"/>
      <c r="M148" s="181"/>
      <c r="T148" s="182"/>
      <c r="AT148" s="177" t="s">
        <v>1489</v>
      </c>
      <c r="AU148" s="177" t="s">
        <v>90</v>
      </c>
      <c r="AV148" s="13" t="s">
        <v>90</v>
      </c>
      <c r="AW148" s="13" t="s">
        <v>36</v>
      </c>
      <c r="AX148" s="13" t="s">
        <v>81</v>
      </c>
      <c r="AY148" s="177" t="s">
        <v>299</v>
      </c>
    </row>
    <row r="149" spans="2:65" s="14" customFormat="1">
      <c r="B149" s="183"/>
      <c r="D149" s="149" t="s">
        <v>1489</v>
      </c>
      <c r="E149" s="184" t="s">
        <v>1</v>
      </c>
      <c r="F149" s="185" t="s">
        <v>1496</v>
      </c>
      <c r="H149" s="186">
        <v>1.1000000000000001</v>
      </c>
      <c r="I149" s="187"/>
      <c r="L149" s="183"/>
      <c r="M149" s="188"/>
      <c r="T149" s="189"/>
      <c r="AT149" s="184" t="s">
        <v>1489</v>
      </c>
      <c r="AU149" s="184" t="s">
        <v>90</v>
      </c>
      <c r="AV149" s="14" t="s">
        <v>318</v>
      </c>
      <c r="AW149" s="14" t="s">
        <v>36</v>
      </c>
      <c r="AX149" s="14" t="s">
        <v>88</v>
      </c>
      <c r="AY149" s="184" t="s">
        <v>299</v>
      </c>
    </row>
    <row r="150" spans="2:65" s="1" customFormat="1" ht="24.15" customHeight="1">
      <c r="B150" s="32"/>
      <c r="C150" s="136" t="s">
        <v>318</v>
      </c>
      <c r="D150" s="136" t="s">
        <v>302</v>
      </c>
      <c r="E150" s="137" t="s">
        <v>2013</v>
      </c>
      <c r="F150" s="138" t="s">
        <v>2014</v>
      </c>
      <c r="G150" s="139" t="s">
        <v>375</v>
      </c>
      <c r="H150" s="140">
        <v>34.732999999999997</v>
      </c>
      <c r="I150" s="141"/>
      <c r="J150" s="142">
        <f>ROUND(I150*H150,2)</f>
        <v>0</v>
      </c>
      <c r="K150" s="138" t="s">
        <v>3585</v>
      </c>
      <c r="L150" s="32"/>
      <c r="M150" s="143" t="s">
        <v>1</v>
      </c>
      <c r="N150" s="144" t="s">
        <v>46</v>
      </c>
      <c r="P150" s="145">
        <f>O150*H150</f>
        <v>0</v>
      </c>
      <c r="Q150" s="145">
        <v>0</v>
      </c>
      <c r="R150" s="145">
        <f>Q150*H150</f>
        <v>0</v>
      </c>
      <c r="S150" s="145">
        <v>0</v>
      </c>
      <c r="T150" s="146">
        <f>S150*H150</f>
        <v>0</v>
      </c>
      <c r="AR150" s="147" t="s">
        <v>318</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318</v>
      </c>
      <c r="BM150" s="147" t="s">
        <v>5527</v>
      </c>
    </row>
    <row r="151" spans="2:65" s="12" customFormat="1">
      <c r="B151" s="170"/>
      <c r="D151" s="149" t="s">
        <v>1489</v>
      </c>
      <c r="E151" s="171" t="s">
        <v>1</v>
      </c>
      <c r="F151" s="172" t="s">
        <v>5525</v>
      </c>
      <c r="H151" s="171" t="s">
        <v>1</v>
      </c>
      <c r="I151" s="173"/>
      <c r="L151" s="170"/>
      <c r="M151" s="174"/>
      <c r="T151" s="175"/>
      <c r="AT151" s="171" t="s">
        <v>1489</v>
      </c>
      <c r="AU151" s="171" t="s">
        <v>90</v>
      </c>
      <c r="AV151" s="12" t="s">
        <v>88</v>
      </c>
      <c r="AW151" s="12" t="s">
        <v>36</v>
      </c>
      <c r="AX151" s="12" t="s">
        <v>81</v>
      </c>
      <c r="AY151" s="171" t="s">
        <v>299</v>
      </c>
    </row>
    <row r="152" spans="2:65" s="12" customFormat="1">
      <c r="B152" s="170"/>
      <c r="D152" s="149" t="s">
        <v>1489</v>
      </c>
      <c r="E152" s="171" t="s">
        <v>1</v>
      </c>
      <c r="F152" s="172" t="s">
        <v>5528</v>
      </c>
      <c r="H152" s="171" t="s">
        <v>1</v>
      </c>
      <c r="I152" s="173"/>
      <c r="L152" s="170"/>
      <c r="M152" s="174"/>
      <c r="T152" s="175"/>
      <c r="AT152" s="171" t="s">
        <v>1489</v>
      </c>
      <c r="AU152" s="171" t="s">
        <v>90</v>
      </c>
      <c r="AV152" s="12" t="s">
        <v>88</v>
      </c>
      <c r="AW152" s="12" t="s">
        <v>36</v>
      </c>
      <c r="AX152" s="12" t="s">
        <v>81</v>
      </c>
      <c r="AY152" s="171" t="s">
        <v>299</v>
      </c>
    </row>
    <row r="153" spans="2:65" s="12" customFormat="1">
      <c r="B153" s="170"/>
      <c r="D153" s="149" t="s">
        <v>1489</v>
      </c>
      <c r="E153" s="171" t="s">
        <v>1</v>
      </c>
      <c r="F153" s="172" t="s">
        <v>3917</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E154" s="177" t="s">
        <v>1</v>
      </c>
      <c r="F154" s="178" t="s">
        <v>5529</v>
      </c>
      <c r="H154" s="179">
        <v>10.137</v>
      </c>
      <c r="I154" s="180"/>
      <c r="L154" s="176"/>
      <c r="M154" s="181"/>
      <c r="T154" s="182"/>
      <c r="AT154" s="177" t="s">
        <v>1489</v>
      </c>
      <c r="AU154" s="177" t="s">
        <v>90</v>
      </c>
      <c r="AV154" s="13" t="s">
        <v>90</v>
      </c>
      <c r="AW154" s="13" t="s">
        <v>36</v>
      </c>
      <c r="AX154" s="13" t="s">
        <v>81</v>
      </c>
      <c r="AY154" s="177" t="s">
        <v>299</v>
      </c>
    </row>
    <row r="155" spans="2:65" s="12" customFormat="1">
      <c r="B155" s="170"/>
      <c r="D155" s="149" t="s">
        <v>1489</v>
      </c>
      <c r="E155" s="171" t="s">
        <v>1</v>
      </c>
      <c r="F155" s="172" t="s">
        <v>3915</v>
      </c>
      <c r="H155" s="171" t="s">
        <v>1</v>
      </c>
      <c r="I155" s="173"/>
      <c r="L155" s="170"/>
      <c r="M155" s="174"/>
      <c r="T155" s="175"/>
      <c r="AT155" s="171" t="s">
        <v>1489</v>
      </c>
      <c r="AU155" s="171" t="s">
        <v>90</v>
      </c>
      <c r="AV155" s="12" t="s">
        <v>88</v>
      </c>
      <c r="AW155" s="12" t="s">
        <v>36</v>
      </c>
      <c r="AX155" s="12" t="s">
        <v>81</v>
      </c>
      <c r="AY155" s="171" t="s">
        <v>299</v>
      </c>
    </row>
    <row r="156" spans="2:65" s="13" customFormat="1">
      <c r="B156" s="176"/>
      <c r="D156" s="149" t="s">
        <v>1489</v>
      </c>
      <c r="E156" s="177" t="s">
        <v>1</v>
      </c>
      <c r="F156" s="178" t="s">
        <v>5530</v>
      </c>
      <c r="H156" s="179">
        <v>24.596</v>
      </c>
      <c r="I156" s="180"/>
      <c r="L156" s="176"/>
      <c r="M156" s="181"/>
      <c r="T156" s="182"/>
      <c r="AT156" s="177" t="s">
        <v>1489</v>
      </c>
      <c r="AU156" s="177" t="s">
        <v>90</v>
      </c>
      <c r="AV156" s="13" t="s">
        <v>90</v>
      </c>
      <c r="AW156" s="13" t="s">
        <v>36</v>
      </c>
      <c r="AX156" s="13" t="s">
        <v>81</v>
      </c>
      <c r="AY156" s="177" t="s">
        <v>299</v>
      </c>
    </row>
    <row r="157" spans="2:65" s="14" customFormat="1">
      <c r="B157" s="183"/>
      <c r="D157" s="149" t="s">
        <v>1489</v>
      </c>
      <c r="E157" s="184" t="s">
        <v>1</v>
      </c>
      <c r="F157" s="185" t="s">
        <v>1496</v>
      </c>
      <c r="H157" s="186">
        <v>34.732999999999997</v>
      </c>
      <c r="I157" s="187"/>
      <c r="L157" s="183"/>
      <c r="M157" s="188"/>
      <c r="T157" s="189"/>
      <c r="AT157" s="184" t="s">
        <v>1489</v>
      </c>
      <c r="AU157" s="184" t="s">
        <v>90</v>
      </c>
      <c r="AV157" s="14" t="s">
        <v>318</v>
      </c>
      <c r="AW157" s="14" t="s">
        <v>36</v>
      </c>
      <c r="AX157" s="14" t="s">
        <v>88</v>
      </c>
      <c r="AY157" s="184" t="s">
        <v>299</v>
      </c>
    </row>
    <row r="158" spans="2:65" s="1" customFormat="1" ht="24.15" customHeight="1">
      <c r="B158" s="32"/>
      <c r="C158" s="136" t="s">
        <v>323</v>
      </c>
      <c r="D158" s="136" t="s">
        <v>302</v>
      </c>
      <c r="E158" s="137" t="s">
        <v>3904</v>
      </c>
      <c r="F158" s="138" t="s">
        <v>1572</v>
      </c>
      <c r="G158" s="139" t="s">
        <v>1520</v>
      </c>
      <c r="H158" s="140">
        <v>4.2460000000000004</v>
      </c>
      <c r="I158" s="141"/>
      <c r="J158" s="142">
        <f>ROUND(I158*H158,2)</f>
        <v>0</v>
      </c>
      <c r="K158" s="138" t="s">
        <v>3585</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5531</v>
      </c>
    </row>
    <row r="159" spans="2:65" s="12" customFormat="1">
      <c r="B159" s="170"/>
      <c r="D159" s="149" t="s">
        <v>1489</v>
      </c>
      <c r="E159" s="171" t="s">
        <v>1</v>
      </c>
      <c r="F159" s="172" t="s">
        <v>5525</v>
      </c>
      <c r="H159" s="171" t="s">
        <v>1</v>
      </c>
      <c r="I159" s="173"/>
      <c r="L159" s="170"/>
      <c r="M159" s="174"/>
      <c r="T159" s="175"/>
      <c r="AT159" s="171" t="s">
        <v>1489</v>
      </c>
      <c r="AU159" s="171" t="s">
        <v>90</v>
      </c>
      <c r="AV159" s="12" t="s">
        <v>88</v>
      </c>
      <c r="AW159" s="12" t="s">
        <v>36</v>
      </c>
      <c r="AX159" s="12" t="s">
        <v>81</v>
      </c>
      <c r="AY159" s="171" t="s">
        <v>299</v>
      </c>
    </row>
    <row r="160" spans="2:65" s="13" customFormat="1">
      <c r="B160" s="176"/>
      <c r="D160" s="149" t="s">
        <v>1489</v>
      </c>
      <c r="E160" s="177" t="s">
        <v>1</v>
      </c>
      <c r="F160" s="178" t="s">
        <v>5532</v>
      </c>
      <c r="H160" s="179">
        <v>4.2460000000000004</v>
      </c>
      <c r="I160" s="180"/>
      <c r="L160" s="176"/>
      <c r="M160" s="181"/>
      <c r="T160" s="182"/>
      <c r="AT160" s="177" t="s">
        <v>1489</v>
      </c>
      <c r="AU160" s="177" t="s">
        <v>90</v>
      </c>
      <c r="AV160" s="13" t="s">
        <v>90</v>
      </c>
      <c r="AW160" s="13" t="s">
        <v>36</v>
      </c>
      <c r="AX160" s="13" t="s">
        <v>81</v>
      </c>
      <c r="AY160" s="177" t="s">
        <v>299</v>
      </c>
    </row>
    <row r="161" spans="2:65" s="14" customFormat="1">
      <c r="B161" s="183"/>
      <c r="D161" s="149" t="s">
        <v>1489</v>
      </c>
      <c r="E161" s="184" t="s">
        <v>1</v>
      </c>
      <c r="F161" s="185" t="s">
        <v>1496</v>
      </c>
      <c r="H161" s="186">
        <v>4.2460000000000004</v>
      </c>
      <c r="I161" s="187"/>
      <c r="L161" s="183"/>
      <c r="M161" s="188"/>
      <c r="T161" s="189"/>
      <c r="AT161" s="184" t="s">
        <v>1489</v>
      </c>
      <c r="AU161" s="184" t="s">
        <v>90</v>
      </c>
      <c r="AV161" s="14" t="s">
        <v>318</v>
      </c>
      <c r="AW161" s="14" t="s">
        <v>36</v>
      </c>
      <c r="AX161" s="14" t="s">
        <v>88</v>
      </c>
      <c r="AY161" s="184" t="s">
        <v>299</v>
      </c>
    </row>
    <row r="162" spans="2:65" s="1" customFormat="1" ht="33" customHeight="1">
      <c r="B162" s="32"/>
      <c r="C162" s="136" t="s">
        <v>328</v>
      </c>
      <c r="D162" s="136" t="s">
        <v>302</v>
      </c>
      <c r="E162" s="137" t="s">
        <v>1803</v>
      </c>
      <c r="F162" s="138" t="s">
        <v>1804</v>
      </c>
      <c r="G162" s="139" t="s">
        <v>1520</v>
      </c>
      <c r="H162" s="140">
        <v>16.221</v>
      </c>
      <c r="I162" s="141"/>
      <c r="J162" s="142">
        <f>ROUND(I162*H162,2)</f>
        <v>0</v>
      </c>
      <c r="K162" s="138" t="s">
        <v>3585</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5533</v>
      </c>
    </row>
    <row r="163" spans="2:65" s="12" customFormat="1">
      <c r="B163" s="170"/>
      <c r="D163" s="149" t="s">
        <v>1489</v>
      </c>
      <c r="E163" s="171" t="s">
        <v>1</v>
      </c>
      <c r="F163" s="172" t="s">
        <v>3910</v>
      </c>
      <c r="H163" s="171" t="s">
        <v>1</v>
      </c>
      <c r="I163" s="173"/>
      <c r="L163" s="170"/>
      <c r="M163" s="174"/>
      <c r="T163" s="175"/>
      <c r="AT163" s="171" t="s">
        <v>1489</v>
      </c>
      <c r="AU163" s="171" t="s">
        <v>90</v>
      </c>
      <c r="AV163" s="12" t="s">
        <v>88</v>
      </c>
      <c r="AW163" s="12" t="s">
        <v>36</v>
      </c>
      <c r="AX163" s="12" t="s">
        <v>81</v>
      </c>
      <c r="AY163" s="171" t="s">
        <v>299</v>
      </c>
    </row>
    <row r="164" spans="2:65" s="12" customFormat="1">
      <c r="B164" s="170"/>
      <c r="D164" s="149" t="s">
        <v>1489</v>
      </c>
      <c r="E164" s="171" t="s">
        <v>1</v>
      </c>
      <c r="F164" s="172" t="s">
        <v>3911</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E165" s="177" t="s">
        <v>1</v>
      </c>
      <c r="F165" s="178" t="s">
        <v>5534</v>
      </c>
      <c r="H165" s="179">
        <v>16.221</v>
      </c>
      <c r="I165" s="180"/>
      <c r="L165" s="176"/>
      <c r="M165" s="181"/>
      <c r="T165" s="182"/>
      <c r="AT165" s="177" t="s">
        <v>1489</v>
      </c>
      <c r="AU165" s="177" t="s">
        <v>90</v>
      </c>
      <c r="AV165" s="13" t="s">
        <v>90</v>
      </c>
      <c r="AW165" s="13" t="s">
        <v>36</v>
      </c>
      <c r="AX165" s="13" t="s">
        <v>81</v>
      </c>
      <c r="AY165" s="177" t="s">
        <v>299</v>
      </c>
    </row>
    <row r="166" spans="2:65" s="14" customFormat="1">
      <c r="B166" s="183"/>
      <c r="D166" s="149" t="s">
        <v>1489</v>
      </c>
      <c r="E166" s="184" t="s">
        <v>1</v>
      </c>
      <c r="F166" s="185" t="s">
        <v>1496</v>
      </c>
      <c r="H166" s="186">
        <v>16.221</v>
      </c>
      <c r="I166" s="187"/>
      <c r="L166" s="183"/>
      <c r="M166" s="188"/>
      <c r="T166" s="189"/>
      <c r="AT166" s="184" t="s">
        <v>1489</v>
      </c>
      <c r="AU166" s="184" t="s">
        <v>90</v>
      </c>
      <c r="AV166" s="14" t="s">
        <v>318</v>
      </c>
      <c r="AW166" s="14" t="s">
        <v>36</v>
      </c>
      <c r="AX166" s="14" t="s">
        <v>88</v>
      </c>
      <c r="AY166" s="184" t="s">
        <v>299</v>
      </c>
    </row>
    <row r="167" spans="2:65" s="1" customFormat="1" ht="33" customHeight="1">
      <c r="B167" s="32"/>
      <c r="C167" s="136" t="s">
        <v>333</v>
      </c>
      <c r="D167" s="136" t="s">
        <v>302</v>
      </c>
      <c r="E167" s="137" t="s">
        <v>1811</v>
      </c>
      <c r="F167" s="138" t="s">
        <v>1812</v>
      </c>
      <c r="G167" s="139" t="s">
        <v>1520</v>
      </c>
      <c r="H167" s="140">
        <v>4.5419999999999998</v>
      </c>
      <c r="I167" s="141"/>
      <c r="J167" s="142">
        <f>ROUND(I167*H167,2)</f>
        <v>0</v>
      </c>
      <c r="K167" s="138" t="s">
        <v>3585</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5535</v>
      </c>
    </row>
    <row r="168" spans="2:65" s="12" customFormat="1">
      <c r="B168" s="170"/>
      <c r="D168" s="149" t="s">
        <v>1489</v>
      </c>
      <c r="E168" s="171" t="s">
        <v>1</v>
      </c>
      <c r="F168" s="172" t="s">
        <v>5525</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5528</v>
      </c>
      <c r="H169" s="171" t="s">
        <v>1</v>
      </c>
      <c r="I169" s="173"/>
      <c r="L169" s="170"/>
      <c r="M169" s="174"/>
      <c r="T169" s="175"/>
      <c r="AT169" s="171" t="s">
        <v>1489</v>
      </c>
      <c r="AU169" s="171" t="s">
        <v>90</v>
      </c>
      <c r="AV169" s="12" t="s">
        <v>88</v>
      </c>
      <c r="AW169" s="12" t="s">
        <v>36</v>
      </c>
      <c r="AX169" s="12" t="s">
        <v>81</v>
      </c>
      <c r="AY169" s="171" t="s">
        <v>299</v>
      </c>
    </row>
    <row r="170" spans="2:65" s="12" customFormat="1">
      <c r="B170" s="170"/>
      <c r="D170" s="149" t="s">
        <v>1489</v>
      </c>
      <c r="E170" s="171" t="s">
        <v>1</v>
      </c>
      <c r="F170" s="172" t="s">
        <v>3917</v>
      </c>
      <c r="H170" s="171" t="s">
        <v>1</v>
      </c>
      <c r="I170" s="173"/>
      <c r="L170" s="170"/>
      <c r="M170" s="174"/>
      <c r="T170" s="175"/>
      <c r="AT170" s="171" t="s">
        <v>1489</v>
      </c>
      <c r="AU170" s="171" t="s">
        <v>90</v>
      </c>
      <c r="AV170" s="12" t="s">
        <v>88</v>
      </c>
      <c r="AW170" s="12" t="s">
        <v>36</v>
      </c>
      <c r="AX170" s="12" t="s">
        <v>81</v>
      </c>
      <c r="AY170" s="171" t="s">
        <v>299</v>
      </c>
    </row>
    <row r="171" spans="2:65" s="13" customFormat="1" ht="20.399999999999999">
      <c r="B171" s="176"/>
      <c r="D171" s="149" t="s">
        <v>1489</v>
      </c>
      <c r="E171" s="177" t="s">
        <v>1</v>
      </c>
      <c r="F171" s="178" t="s">
        <v>5536</v>
      </c>
      <c r="H171" s="179">
        <v>20.515999999999998</v>
      </c>
      <c r="I171" s="180"/>
      <c r="L171" s="176"/>
      <c r="M171" s="181"/>
      <c r="T171" s="182"/>
      <c r="AT171" s="177" t="s">
        <v>1489</v>
      </c>
      <c r="AU171" s="177" t="s">
        <v>90</v>
      </c>
      <c r="AV171" s="13" t="s">
        <v>90</v>
      </c>
      <c r="AW171" s="13" t="s">
        <v>36</v>
      </c>
      <c r="AX171" s="13" t="s">
        <v>81</v>
      </c>
      <c r="AY171" s="177" t="s">
        <v>299</v>
      </c>
    </row>
    <row r="172" spans="2:65" s="12" customFormat="1">
      <c r="B172" s="170"/>
      <c r="D172" s="149" t="s">
        <v>1489</v>
      </c>
      <c r="E172" s="171" t="s">
        <v>1</v>
      </c>
      <c r="F172" s="172" t="s">
        <v>3915</v>
      </c>
      <c r="H172" s="171" t="s">
        <v>1</v>
      </c>
      <c r="I172" s="173"/>
      <c r="L172" s="170"/>
      <c r="M172" s="174"/>
      <c r="T172" s="175"/>
      <c r="AT172" s="171" t="s">
        <v>1489</v>
      </c>
      <c r="AU172" s="171" t="s">
        <v>90</v>
      </c>
      <c r="AV172" s="12" t="s">
        <v>88</v>
      </c>
      <c r="AW172" s="12" t="s">
        <v>36</v>
      </c>
      <c r="AX172" s="12" t="s">
        <v>81</v>
      </c>
      <c r="AY172" s="171" t="s">
        <v>299</v>
      </c>
    </row>
    <row r="173" spans="2:65" s="13" customFormat="1" ht="20.399999999999999">
      <c r="B173" s="176"/>
      <c r="D173" s="149" t="s">
        <v>1489</v>
      </c>
      <c r="E173" s="177" t="s">
        <v>1</v>
      </c>
      <c r="F173" s="178" t="s">
        <v>5537</v>
      </c>
      <c r="H173" s="179">
        <v>42.994</v>
      </c>
      <c r="I173" s="180"/>
      <c r="L173" s="176"/>
      <c r="M173" s="181"/>
      <c r="T173" s="182"/>
      <c r="AT173" s="177" t="s">
        <v>1489</v>
      </c>
      <c r="AU173" s="177" t="s">
        <v>90</v>
      </c>
      <c r="AV173" s="13" t="s">
        <v>90</v>
      </c>
      <c r="AW173" s="13" t="s">
        <v>36</v>
      </c>
      <c r="AX173" s="13" t="s">
        <v>81</v>
      </c>
      <c r="AY173" s="177" t="s">
        <v>299</v>
      </c>
    </row>
    <row r="174" spans="2:65" s="12" customFormat="1">
      <c r="B174" s="170"/>
      <c r="D174" s="149" t="s">
        <v>1489</v>
      </c>
      <c r="E174" s="171" t="s">
        <v>1</v>
      </c>
      <c r="F174" s="172" t="s">
        <v>3928</v>
      </c>
      <c r="H174" s="171" t="s">
        <v>1</v>
      </c>
      <c r="I174" s="173"/>
      <c r="L174" s="170"/>
      <c r="M174" s="174"/>
      <c r="T174" s="175"/>
      <c r="AT174" s="171" t="s">
        <v>1489</v>
      </c>
      <c r="AU174" s="171" t="s">
        <v>90</v>
      </c>
      <c r="AV174" s="12" t="s">
        <v>88</v>
      </c>
      <c r="AW174" s="12" t="s">
        <v>36</v>
      </c>
      <c r="AX174" s="12" t="s">
        <v>81</v>
      </c>
      <c r="AY174" s="171" t="s">
        <v>299</v>
      </c>
    </row>
    <row r="175" spans="2:65" s="12" customFormat="1">
      <c r="B175" s="170"/>
      <c r="D175" s="149" t="s">
        <v>1489</v>
      </c>
      <c r="E175" s="171" t="s">
        <v>1</v>
      </c>
      <c r="F175" s="172" t="s">
        <v>3917</v>
      </c>
      <c r="H175" s="171" t="s">
        <v>1</v>
      </c>
      <c r="I175" s="173"/>
      <c r="L175" s="170"/>
      <c r="M175" s="174"/>
      <c r="T175" s="175"/>
      <c r="AT175" s="171" t="s">
        <v>1489</v>
      </c>
      <c r="AU175" s="171" t="s">
        <v>90</v>
      </c>
      <c r="AV175" s="12" t="s">
        <v>88</v>
      </c>
      <c r="AW175" s="12" t="s">
        <v>36</v>
      </c>
      <c r="AX175" s="12" t="s">
        <v>81</v>
      </c>
      <c r="AY175" s="171" t="s">
        <v>299</v>
      </c>
    </row>
    <row r="176" spans="2:65" s="13" customFormat="1" ht="20.399999999999999">
      <c r="B176" s="176"/>
      <c r="D176" s="149" t="s">
        <v>1489</v>
      </c>
      <c r="E176" s="177" t="s">
        <v>1</v>
      </c>
      <c r="F176" s="178" t="s">
        <v>5538</v>
      </c>
      <c r="H176" s="179">
        <v>1.3720000000000001</v>
      </c>
      <c r="I176" s="180"/>
      <c r="L176" s="176"/>
      <c r="M176" s="181"/>
      <c r="T176" s="182"/>
      <c r="AT176" s="177" t="s">
        <v>1489</v>
      </c>
      <c r="AU176" s="177" t="s">
        <v>90</v>
      </c>
      <c r="AV176" s="13" t="s">
        <v>90</v>
      </c>
      <c r="AW176" s="13" t="s">
        <v>36</v>
      </c>
      <c r="AX176" s="13" t="s">
        <v>81</v>
      </c>
      <c r="AY176" s="177" t="s">
        <v>299</v>
      </c>
    </row>
    <row r="177" spans="2:65" s="15" customFormat="1">
      <c r="B177" s="190"/>
      <c r="D177" s="149" t="s">
        <v>1489</v>
      </c>
      <c r="E177" s="191" t="s">
        <v>1</v>
      </c>
      <c r="F177" s="192" t="s">
        <v>1549</v>
      </c>
      <c r="H177" s="193">
        <v>64.882000000000005</v>
      </c>
      <c r="I177" s="194"/>
      <c r="L177" s="190"/>
      <c r="M177" s="195"/>
      <c r="T177" s="196"/>
      <c r="AT177" s="191" t="s">
        <v>1489</v>
      </c>
      <c r="AU177" s="191" t="s">
        <v>90</v>
      </c>
      <c r="AV177" s="15" t="s">
        <v>298</v>
      </c>
      <c r="AW177" s="15" t="s">
        <v>36</v>
      </c>
      <c r="AX177" s="15" t="s">
        <v>81</v>
      </c>
      <c r="AY177" s="191" t="s">
        <v>299</v>
      </c>
    </row>
    <row r="178" spans="2:65" s="12" customFormat="1">
      <c r="B178" s="170"/>
      <c r="D178" s="149" t="s">
        <v>1489</v>
      </c>
      <c r="E178" s="171" t="s">
        <v>1</v>
      </c>
      <c r="F178" s="172" t="s">
        <v>3932</v>
      </c>
      <c r="H178" s="171" t="s">
        <v>1</v>
      </c>
      <c r="I178" s="173"/>
      <c r="L178" s="170"/>
      <c r="M178" s="174"/>
      <c r="T178" s="175"/>
      <c r="AT178" s="171" t="s">
        <v>1489</v>
      </c>
      <c r="AU178" s="171" t="s">
        <v>90</v>
      </c>
      <c r="AV178" s="12" t="s">
        <v>88</v>
      </c>
      <c r="AW178" s="12" t="s">
        <v>36</v>
      </c>
      <c r="AX178" s="12" t="s">
        <v>81</v>
      </c>
      <c r="AY178" s="171" t="s">
        <v>299</v>
      </c>
    </row>
    <row r="179" spans="2:65" s="13" customFormat="1">
      <c r="B179" s="176"/>
      <c r="D179" s="149" t="s">
        <v>1489</v>
      </c>
      <c r="E179" s="177" t="s">
        <v>1</v>
      </c>
      <c r="F179" s="178" t="s">
        <v>5539</v>
      </c>
      <c r="H179" s="179">
        <v>4.5419999999999998</v>
      </c>
      <c r="I179" s="180"/>
      <c r="L179" s="176"/>
      <c r="M179" s="181"/>
      <c r="T179" s="182"/>
      <c r="AT179" s="177" t="s">
        <v>1489</v>
      </c>
      <c r="AU179" s="177" t="s">
        <v>90</v>
      </c>
      <c r="AV179" s="13" t="s">
        <v>90</v>
      </c>
      <c r="AW179" s="13" t="s">
        <v>36</v>
      </c>
      <c r="AX179" s="13" t="s">
        <v>81</v>
      </c>
      <c r="AY179" s="177" t="s">
        <v>299</v>
      </c>
    </row>
    <row r="180" spans="2:65" s="15" customFormat="1">
      <c r="B180" s="190"/>
      <c r="D180" s="149" t="s">
        <v>1489</v>
      </c>
      <c r="E180" s="191" t="s">
        <v>1</v>
      </c>
      <c r="F180" s="192" t="s">
        <v>1549</v>
      </c>
      <c r="H180" s="193">
        <v>4.5419999999999998</v>
      </c>
      <c r="I180" s="194"/>
      <c r="L180" s="190"/>
      <c r="M180" s="195"/>
      <c r="T180" s="196"/>
      <c r="AT180" s="191" t="s">
        <v>1489</v>
      </c>
      <c r="AU180" s="191" t="s">
        <v>90</v>
      </c>
      <c r="AV180" s="15" t="s">
        <v>298</v>
      </c>
      <c r="AW180" s="15" t="s">
        <v>36</v>
      </c>
      <c r="AX180" s="15" t="s">
        <v>88</v>
      </c>
      <c r="AY180" s="191" t="s">
        <v>299</v>
      </c>
    </row>
    <row r="181" spans="2:65" s="1" customFormat="1" ht="33" customHeight="1">
      <c r="B181" s="32"/>
      <c r="C181" s="136" t="s">
        <v>337</v>
      </c>
      <c r="D181" s="136" t="s">
        <v>302</v>
      </c>
      <c r="E181" s="137" t="s">
        <v>1815</v>
      </c>
      <c r="F181" s="138" t="s">
        <v>1816</v>
      </c>
      <c r="G181" s="139" t="s">
        <v>1520</v>
      </c>
      <c r="H181" s="140">
        <v>44.12</v>
      </c>
      <c r="I181" s="141"/>
      <c r="J181" s="142">
        <f>ROUND(I181*H181,2)</f>
        <v>0</v>
      </c>
      <c r="K181" s="138" t="s">
        <v>3585</v>
      </c>
      <c r="L181" s="32"/>
      <c r="M181" s="143" t="s">
        <v>1</v>
      </c>
      <c r="N181" s="144" t="s">
        <v>46</v>
      </c>
      <c r="P181" s="145">
        <f>O181*H181</f>
        <v>0</v>
      </c>
      <c r="Q181" s="145">
        <v>0</v>
      </c>
      <c r="R181" s="145">
        <f>Q181*H181</f>
        <v>0</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5540</v>
      </c>
    </row>
    <row r="182" spans="2:65" s="12" customFormat="1">
      <c r="B182" s="170"/>
      <c r="D182" s="149" t="s">
        <v>1489</v>
      </c>
      <c r="E182" s="171" t="s">
        <v>1</v>
      </c>
      <c r="F182" s="172" t="s">
        <v>3910</v>
      </c>
      <c r="H182" s="171" t="s">
        <v>1</v>
      </c>
      <c r="I182" s="173"/>
      <c r="L182" s="170"/>
      <c r="M182" s="174"/>
      <c r="T182" s="175"/>
      <c r="AT182" s="171" t="s">
        <v>1489</v>
      </c>
      <c r="AU182" s="171" t="s">
        <v>90</v>
      </c>
      <c r="AV182" s="12" t="s">
        <v>88</v>
      </c>
      <c r="AW182" s="12" t="s">
        <v>36</v>
      </c>
      <c r="AX182" s="12" t="s">
        <v>81</v>
      </c>
      <c r="AY182" s="171" t="s">
        <v>299</v>
      </c>
    </row>
    <row r="183" spans="2:65" s="12" customFormat="1">
      <c r="B183" s="170"/>
      <c r="D183" s="149" t="s">
        <v>1489</v>
      </c>
      <c r="E183" s="171" t="s">
        <v>1</v>
      </c>
      <c r="F183" s="172" t="s">
        <v>3935</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E184" s="177" t="s">
        <v>1</v>
      </c>
      <c r="F184" s="178" t="s">
        <v>5541</v>
      </c>
      <c r="H184" s="179">
        <v>44.12</v>
      </c>
      <c r="I184" s="180"/>
      <c r="L184" s="176"/>
      <c r="M184" s="181"/>
      <c r="T184" s="182"/>
      <c r="AT184" s="177" t="s">
        <v>1489</v>
      </c>
      <c r="AU184" s="177" t="s">
        <v>90</v>
      </c>
      <c r="AV184" s="13" t="s">
        <v>90</v>
      </c>
      <c r="AW184" s="13" t="s">
        <v>36</v>
      </c>
      <c r="AX184" s="13" t="s">
        <v>81</v>
      </c>
      <c r="AY184" s="177" t="s">
        <v>299</v>
      </c>
    </row>
    <row r="185" spans="2:65" s="14" customFormat="1">
      <c r="B185" s="183"/>
      <c r="D185" s="149" t="s">
        <v>1489</v>
      </c>
      <c r="E185" s="184" t="s">
        <v>1</v>
      </c>
      <c r="F185" s="185" t="s">
        <v>1496</v>
      </c>
      <c r="H185" s="186">
        <v>44.12</v>
      </c>
      <c r="I185" s="187"/>
      <c r="L185" s="183"/>
      <c r="M185" s="188"/>
      <c r="T185" s="189"/>
      <c r="AT185" s="184" t="s">
        <v>1489</v>
      </c>
      <c r="AU185" s="184" t="s">
        <v>90</v>
      </c>
      <c r="AV185" s="14" t="s">
        <v>318</v>
      </c>
      <c r="AW185" s="14" t="s">
        <v>36</v>
      </c>
      <c r="AX185" s="14" t="s">
        <v>88</v>
      </c>
      <c r="AY185" s="184" t="s">
        <v>299</v>
      </c>
    </row>
    <row r="186" spans="2:65" s="1" customFormat="1" ht="44.25" customHeight="1">
      <c r="B186" s="32"/>
      <c r="C186" s="136" t="s">
        <v>342</v>
      </c>
      <c r="D186" s="136" t="s">
        <v>302</v>
      </c>
      <c r="E186" s="137" t="s">
        <v>3937</v>
      </c>
      <c r="F186" s="138" t="s">
        <v>3938</v>
      </c>
      <c r="G186" s="139" t="s">
        <v>647</v>
      </c>
      <c r="H186" s="140">
        <v>9</v>
      </c>
      <c r="I186" s="141"/>
      <c r="J186" s="142">
        <f>ROUND(I186*H186,2)</f>
        <v>0</v>
      </c>
      <c r="K186" s="138" t="s">
        <v>3585</v>
      </c>
      <c r="L186" s="32"/>
      <c r="M186" s="143" t="s">
        <v>1</v>
      </c>
      <c r="N186" s="144" t="s">
        <v>46</v>
      </c>
      <c r="P186" s="145">
        <f>O186*H186</f>
        <v>0</v>
      </c>
      <c r="Q186" s="145">
        <v>1E-3</v>
      </c>
      <c r="R186" s="145">
        <f>Q186*H186</f>
        <v>9.0000000000000011E-3</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5542</v>
      </c>
    </row>
    <row r="187" spans="2:65" s="12" customFormat="1">
      <c r="B187" s="170"/>
      <c r="D187" s="149" t="s">
        <v>1489</v>
      </c>
      <c r="E187" s="171" t="s">
        <v>1</v>
      </c>
      <c r="F187" s="172" t="s">
        <v>5525</v>
      </c>
      <c r="H187" s="171" t="s">
        <v>1</v>
      </c>
      <c r="I187" s="173"/>
      <c r="L187" s="170"/>
      <c r="M187" s="174"/>
      <c r="T187" s="175"/>
      <c r="AT187" s="171" t="s">
        <v>1489</v>
      </c>
      <c r="AU187" s="171" t="s">
        <v>90</v>
      </c>
      <c r="AV187" s="12" t="s">
        <v>88</v>
      </c>
      <c r="AW187" s="12" t="s">
        <v>36</v>
      </c>
      <c r="AX187" s="12" t="s">
        <v>81</v>
      </c>
      <c r="AY187" s="171" t="s">
        <v>299</v>
      </c>
    </row>
    <row r="188" spans="2:65" s="13" customFormat="1">
      <c r="B188" s="176"/>
      <c r="D188" s="149" t="s">
        <v>1489</v>
      </c>
      <c r="E188" s="177" t="s">
        <v>1</v>
      </c>
      <c r="F188" s="178" t="s">
        <v>5543</v>
      </c>
      <c r="H188" s="179">
        <v>9</v>
      </c>
      <c r="I188" s="180"/>
      <c r="L188" s="176"/>
      <c r="M188" s="181"/>
      <c r="T188" s="182"/>
      <c r="AT188" s="177" t="s">
        <v>1489</v>
      </c>
      <c r="AU188" s="177" t="s">
        <v>90</v>
      </c>
      <c r="AV188" s="13" t="s">
        <v>90</v>
      </c>
      <c r="AW188" s="13" t="s">
        <v>36</v>
      </c>
      <c r="AX188" s="13" t="s">
        <v>81</v>
      </c>
      <c r="AY188" s="177" t="s">
        <v>299</v>
      </c>
    </row>
    <row r="189" spans="2:65" s="14" customFormat="1">
      <c r="B189" s="183"/>
      <c r="D189" s="149" t="s">
        <v>1489</v>
      </c>
      <c r="E189" s="184" t="s">
        <v>1</v>
      </c>
      <c r="F189" s="185" t="s">
        <v>1496</v>
      </c>
      <c r="H189" s="186">
        <v>9</v>
      </c>
      <c r="I189" s="187"/>
      <c r="L189" s="183"/>
      <c r="M189" s="188"/>
      <c r="T189" s="189"/>
      <c r="AT189" s="184" t="s">
        <v>1489</v>
      </c>
      <c r="AU189" s="184" t="s">
        <v>90</v>
      </c>
      <c r="AV189" s="14" t="s">
        <v>318</v>
      </c>
      <c r="AW189" s="14" t="s">
        <v>36</v>
      </c>
      <c r="AX189" s="14" t="s">
        <v>88</v>
      </c>
      <c r="AY189" s="184" t="s">
        <v>299</v>
      </c>
    </row>
    <row r="190" spans="2:65" s="1" customFormat="1" ht="24.15" customHeight="1">
      <c r="B190" s="32"/>
      <c r="C190" s="158" t="s">
        <v>347</v>
      </c>
      <c r="D190" s="158" t="s">
        <v>340</v>
      </c>
      <c r="E190" s="159" t="s">
        <v>5544</v>
      </c>
      <c r="F190" s="160" t="s">
        <v>5545</v>
      </c>
      <c r="G190" s="161" t="s">
        <v>647</v>
      </c>
      <c r="H190" s="162">
        <v>9.9</v>
      </c>
      <c r="I190" s="163"/>
      <c r="J190" s="164">
        <f>ROUND(I190*H190,2)</f>
        <v>0</v>
      </c>
      <c r="K190" s="160" t="s">
        <v>3585</v>
      </c>
      <c r="L190" s="165"/>
      <c r="M190" s="166" t="s">
        <v>1</v>
      </c>
      <c r="N190" s="167" t="s">
        <v>46</v>
      </c>
      <c r="P190" s="145">
        <f>O190*H190</f>
        <v>0</v>
      </c>
      <c r="Q190" s="145">
        <v>3.6119999999999999E-2</v>
      </c>
      <c r="R190" s="145">
        <f>Q190*H190</f>
        <v>0.35758800000000002</v>
      </c>
      <c r="S190" s="145">
        <v>0</v>
      </c>
      <c r="T190" s="146">
        <f>S190*H190</f>
        <v>0</v>
      </c>
      <c r="AR190" s="147" t="s">
        <v>337</v>
      </c>
      <c r="AT190" s="147" t="s">
        <v>340</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5546</v>
      </c>
    </row>
    <row r="191" spans="2:65" s="12" customFormat="1">
      <c r="B191" s="170"/>
      <c r="D191" s="149" t="s">
        <v>1489</v>
      </c>
      <c r="E191" s="171" t="s">
        <v>1</v>
      </c>
      <c r="F191" s="172" t="s">
        <v>5525</v>
      </c>
      <c r="H191" s="171" t="s">
        <v>1</v>
      </c>
      <c r="I191" s="173"/>
      <c r="L191" s="170"/>
      <c r="M191" s="174"/>
      <c r="T191" s="175"/>
      <c r="AT191" s="171" t="s">
        <v>1489</v>
      </c>
      <c r="AU191" s="171" t="s">
        <v>90</v>
      </c>
      <c r="AV191" s="12" t="s">
        <v>88</v>
      </c>
      <c r="AW191" s="12" t="s">
        <v>36</v>
      </c>
      <c r="AX191" s="12" t="s">
        <v>81</v>
      </c>
      <c r="AY191" s="171" t="s">
        <v>299</v>
      </c>
    </row>
    <row r="192" spans="2:65" s="13" customFormat="1">
      <c r="B192" s="176"/>
      <c r="D192" s="149" t="s">
        <v>1489</v>
      </c>
      <c r="E192" s="177" t="s">
        <v>1</v>
      </c>
      <c r="F192" s="178" t="s">
        <v>5547</v>
      </c>
      <c r="H192" s="179">
        <v>9.9</v>
      </c>
      <c r="I192" s="180"/>
      <c r="L192" s="176"/>
      <c r="M192" s="181"/>
      <c r="T192" s="182"/>
      <c r="AT192" s="177" t="s">
        <v>1489</v>
      </c>
      <c r="AU192" s="177" t="s">
        <v>90</v>
      </c>
      <c r="AV192" s="13" t="s">
        <v>90</v>
      </c>
      <c r="AW192" s="13" t="s">
        <v>36</v>
      </c>
      <c r="AX192" s="13" t="s">
        <v>81</v>
      </c>
      <c r="AY192" s="177" t="s">
        <v>299</v>
      </c>
    </row>
    <row r="193" spans="2:65" s="14" customFormat="1">
      <c r="B193" s="183"/>
      <c r="D193" s="149" t="s">
        <v>1489</v>
      </c>
      <c r="E193" s="184" t="s">
        <v>1</v>
      </c>
      <c r="F193" s="185" t="s">
        <v>1496</v>
      </c>
      <c r="H193" s="186">
        <v>9.9</v>
      </c>
      <c r="I193" s="187"/>
      <c r="L193" s="183"/>
      <c r="M193" s="188"/>
      <c r="T193" s="189"/>
      <c r="AT193" s="184" t="s">
        <v>1489</v>
      </c>
      <c r="AU193" s="184" t="s">
        <v>90</v>
      </c>
      <c r="AV193" s="14" t="s">
        <v>318</v>
      </c>
      <c r="AW193" s="14" t="s">
        <v>36</v>
      </c>
      <c r="AX193" s="14" t="s">
        <v>88</v>
      </c>
      <c r="AY193" s="184" t="s">
        <v>299</v>
      </c>
    </row>
    <row r="194" spans="2:65" s="1" customFormat="1" ht="21.75" customHeight="1">
      <c r="B194" s="32"/>
      <c r="C194" s="136" t="s">
        <v>351</v>
      </c>
      <c r="D194" s="136" t="s">
        <v>302</v>
      </c>
      <c r="E194" s="137" t="s">
        <v>3945</v>
      </c>
      <c r="F194" s="138" t="s">
        <v>3946</v>
      </c>
      <c r="G194" s="139" t="s">
        <v>375</v>
      </c>
      <c r="H194" s="140">
        <v>107.5</v>
      </c>
      <c r="I194" s="141"/>
      <c r="J194" s="142">
        <f>ROUND(I194*H194,2)</f>
        <v>0</v>
      </c>
      <c r="K194" s="138" t="s">
        <v>3585</v>
      </c>
      <c r="L194" s="32"/>
      <c r="M194" s="143" t="s">
        <v>1</v>
      </c>
      <c r="N194" s="144" t="s">
        <v>46</v>
      </c>
      <c r="P194" s="145">
        <f>O194*H194</f>
        <v>0</v>
      </c>
      <c r="Q194" s="145">
        <v>1.99E-3</v>
      </c>
      <c r="R194" s="145">
        <f>Q194*H194</f>
        <v>0.213925</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5548</v>
      </c>
    </row>
    <row r="195" spans="2:65" s="12" customFormat="1">
      <c r="B195" s="170"/>
      <c r="D195" s="149" t="s">
        <v>1489</v>
      </c>
      <c r="E195" s="171" t="s">
        <v>1</v>
      </c>
      <c r="F195" s="172" t="s">
        <v>5525</v>
      </c>
      <c r="H195" s="171" t="s">
        <v>1</v>
      </c>
      <c r="I195" s="173"/>
      <c r="L195" s="170"/>
      <c r="M195" s="174"/>
      <c r="T195" s="175"/>
      <c r="AT195" s="171" t="s">
        <v>1489</v>
      </c>
      <c r="AU195" s="171" t="s">
        <v>90</v>
      </c>
      <c r="AV195" s="12" t="s">
        <v>88</v>
      </c>
      <c r="AW195" s="12" t="s">
        <v>36</v>
      </c>
      <c r="AX195" s="12" t="s">
        <v>81</v>
      </c>
      <c r="AY195" s="171" t="s">
        <v>299</v>
      </c>
    </row>
    <row r="196" spans="2:65" s="12" customFormat="1">
      <c r="B196" s="170"/>
      <c r="D196" s="149" t="s">
        <v>1489</v>
      </c>
      <c r="E196" s="171" t="s">
        <v>1</v>
      </c>
      <c r="F196" s="172" t="s">
        <v>5528</v>
      </c>
      <c r="H196" s="171" t="s">
        <v>1</v>
      </c>
      <c r="I196" s="173"/>
      <c r="L196" s="170"/>
      <c r="M196" s="174"/>
      <c r="T196" s="175"/>
      <c r="AT196" s="171" t="s">
        <v>1489</v>
      </c>
      <c r="AU196" s="171" t="s">
        <v>90</v>
      </c>
      <c r="AV196" s="12" t="s">
        <v>88</v>
      </c>
      <c r="AW196" s="12" t="s">
        <v>36</v>
      </c>
      <c r="AX196" s="12" t="s">
        <v>81</v>
      </c>
      <c r="AY196" s="171" t="s">
        <v>299</v>
      </c>
    </row>
    <row r="197" spans="2:65" s="12" customFormat="1">
      <c r="B197" s="170"/>
      <c r="D197" s="149" t="s">
        <v>1489</v>
      </c>
      <c r="E197" s="171" t="s">
        <v>1</v>
      </c>
      <c r="F197" s="172" t="s">
        <v>3917</v>
      </c>
      <c r="H197" s="171" t="s">
        <v>1</v>
      </c>
      <c r="I197" s="173"/>
      <c r="L197" s="170"/>
      <c r="M197" s="174"/>
      <c r="T197" s="175"/>
      <c r="AT197" s="171" t="s">
        <v>1489</v>
      </c>
      <c r="AU197" s="171" t="s">
        <v>90</v>
      </c>
      <c r="AV197" s="12" t="s">
        <v>88</v>
      </c>
      <c r="AW197" s="12" t="s">
        <v>36</v>
      </c>
      <c r="AX197" s="12" t="s">
        <v>81</v>
      </c>
      <c r="AY197" s="171" t="s">
        <v>299</v>
      </c>
    </row>
    <row r="198" spans="2:65" s="13" customFormat="1" ht="20.399999999999999">
      <c r="B198" s="176"/>
      <c r="D198" s="149" t="s">
        <v>1489</v>
      </c>
      <c r="E198" s="177" t="s">
        <v>1</v>
      </c>
      <c r="F198" s="178" t="s">
        <v>5549</v>
      </c>
      <c r="H198" s="179">
        <v>22.663</v>
      </c>
      <c r="I198" s="180"/>
      <c r="L198" s="176"/>
      <c r="M198" s="181"/>
      <c r="T198" s="182"/>
      <c r="AT198" s="177" t="s">
        <v>1489</v>
      </c>
      <c r="AU198" s="177" t="s">
        <v>90</v>
      </c>
      <c r="AV198" s="13" t="s">
        <v>90</v>
      </c>
      <c r="AW198" s="13" t="s">
        <v>36</v>
      </c>
      <c r="AX198" s="13" t="s">
        <v>81</v>
      </c>
      <c r="AY198" s="177" t="s">
        <v>299</v>
      </c>
    </row>
    <row r="199" spans="2:65" s="12" customFormat="1">
      <c r="B199" s="170"/>
      <c r="D199" s="149" t="s">
        <v>1489</v>
      </c>
      <c r="E199" s="171" t="s">
        <v>1</v>
      </c>
      <c r="F199" s="172" t="s">
        <v>3915</v>
      </c>
      <c r="H199" s="171" t="s">
        <v>1</v>
      </c>
      <c r="I199" s="173"/>
      <c r="L199" s="170"/>
      <c r="M199" s="174"/>
      <c r="T199" s="175"/>
      <c r="AT199" s="171" t="s">
        <v>1489</v>
      </c>
      <c r="AU199" s="171" t="s">
        <v>90</v>
      </c>
      <c r="AV199" s="12" t="s">
        <v>88</v>
      </c>
      <c r="AW199" s="12" t="s">
        <v>36</v>
      </c>
      <c r="AX199" s="12" t="s">
        <v>81</v>
      </c>
      <c r="AY199" s="171" t="s">
        <v>299</v>
      </c>
    </row>
    <row r="200" spans="2:65" s="13" customFormat="1" ht="20.399999999999999">
      <c r="B200" s="176"/>
      <c r="D200" s="149" t="s">
        <v>1489</v>
      </c>
      <c r="E200" s="177" t="s">
        <v>1</v>
      </c>
      <c r="F200" s="178" t="s">
        <v>5550</v>
      </c>
      <c r="H200" s="179">
        <v>82.643000000000001</v>
      </c>
      <c r="I200" s="180"/>
      <c r="L200" s="176"/>
      <c r="M200" s="181"/>
      <c r="T200" s="182"/>
      <c r="AT200" s="177" t="s">
        <v>1489</v>
      </c>
      <c r="AU200" s="177" t="s">
        <v>90</v>
      </c>
      <c r="AV200" s="13" t="s">
        <v>90</v>
      </c>
      <c r="AW200" s="13" t="s">
        <v>36</v>
      </c>
      <c r="AX200" s="13" t="s">
        <v>81</v>
      </c>
      <c r="AY200" s="177" t="s">
        <v>299</v>
      </c>
    </row>
    <row r="201" spans="2:65" s="12" customFormat="1">
      <c r="B201" s="170"/>
      <c r="D201" s="149" t="s">
        <v>1489</v>
      </c>
      <c r="E201" s="171" t="s">
        <v>1</v>
      </c>
      <c r="F201" s="172" t="s">
        <v>3928</v>
      </c>
      <c r="H201" s="171" t="s">
        <v>1</v>
      </c>
      <c r="I201" s="173"/>
      <c r="L201" s="170"/>
      <c r="M201" s="174"/>
      <c r="T201" s="175"/>
      <c r="AT201" s="171" t="s">
        <v>1489</v>
      </c>
      <c r="AU201" s="171" t="s">
        <v>90</v>
      </c>
      <c r="AV201" s="12" t="s">
        <v>88</v>
      </c>
      <c r="AW201" s="12" t="s">
        <v>36</v>
      </c>
      <c r="AX201" s="12" t="s">
        <v>81</v>
      </c>
      <c r="AY201" s="171" t="s">
        <v>299</v>
      </c>
    </row>
    <row r="202" spans="2:65" s="12" customFormat="1">
      <c r="B202" s="170"/>
      <c r="D202" s="149" t="s">
        <v>1489</v>
      </c>
      <c r="E202" s="171" t="s">
        <v>1</v>
      </c>
      <c r="F202" s="172" t="s">
        <v>3917</v>
      </c>
      <c r="H202" s="171" t="s">
        <v>1</v>
      </c>
      <c r="I202" s="173"/>
      <c r="L202" s="170"/>
      <c r="M202" s="174"/>
      <c r="T202" s="175"/>
      <c r="AT202" s="171" t="s">
        <v>1489</v>
      </c>
      <c r="AU202" s="171" t="s">
        <v>90</v>
      </c>
      <c r="AV202" s="12" t="s">
        <v>88</v>
      </c>
      <c r="AW202" s="12" t="s">
        <v>36</v>
      </c>
      <c r="AX202" s="12" t="s">
        <v>81</v>
      </c>
      <c r="AY202" s="171" t="s">
        <v>299</v>
      </c>
    </row>
    <row r="203" spans="2:65" s="13" customFormat="1">
      <c r="B203" s="176"/>
      <c r="D203" s="149" t="s">
        <v>1489</v>
      </c>
      <c r="E203" s="177" t="s">
        <v>1</v>
      </c>
      <c r="F203" s="178" t="s">
        <v>5551</v>
      </c>
      <c r="H203" s="179">
        <v>2.194</v>
      </c>
      <c r="I203" s="180"/>
      <c r="L203" s="176"/>
      <c r="M203" s="181"/>
      <c r="T203" s="182"/>
      <c r="AT203" s="177" t="s">
        <v>1489</v>
      </c>
      <c r="AU203" s="177" t="s">
        <v>90</v>
      </c>
      <c r="AV203" s="13" t="s">
        <v>90</v>
      </c>
      <c r="AW203" s="13" t="s">
        <v>36</v>
      </c>
      <c r="AX203" s="13" t="s">
        <v>81</v>
      </c>
      <c r="AY203" s="177" t="s">
        <v>299</v>
      </c>
    </row>
    <row r="204" spans="2:65" s="15" customFormat="1">
      <c r="B204" s="190"/>
      <c r="D204" s="149" t="s">
        <v>1489</v>
      </c>
      <c r="E204" s="191" t="s">
        <v>1</v>
      </c>
      <c r="F204" s="192" t="s">
        <v>1549</v>
      </c>
      <c r="H204" s="193">
        <v>107.5</v>
      </c>
      <c r="I204" s="194"/>
      <c r="L204" s="190"/>
      <c r="M204" s="195"/>
      <c r="T204" s="196"/>
      <c r="AT204" s="191" t="s">
        <v>1489</v>
      </c>
      <c r="AU204" s="191" t="s">
        <v>90</v>
      </c>
      <c r="AV204" s="15" t="s">
        <v>298</v>
      </c>
      <c r="AW204" s="15" t="s">
        <v>36</v>
      </c>
      <c r="AX204" s="15" t="s">
        <v>81</v>
      </c>
      <c r="AY204" s="191" t="s">
        <v>299</v>
      </c>
    </row>
    <row r="205" spans="2:65" s="14" customFormat="1">
      <c r="B205" s="183"/>
      <c r="D205" s="149" t="s">
        <v>1489</v>
      </c>
      <c r="E205" s="184" t="s">
        <v>1</v>
      </c>
      <c r="F205" s="185" t="s">
        <v>1496</v>
      </c>
      <c r="H205" s="186">
        <v>107.5</v>
      </c>
      <c r="I205" s="187"/>
      <c r="L205" s="183"/>
      <c r="M205" s="188"/>
      <c r="T205" s="189"/>
      <c r="AT205" s="184" t="s">
        <v>1489</v>
      </c>
      <c r="AU205" s="184" t="s">
        <v>90</v>
      </c>
      <c r="AV205" s="14" t="s">
        <v>318</v>
      </c>
      <c r="AW205" s="14" t="s">
        <v>36</v>
      </c>
      <c r="AX205" s="14" t="s">
        <v>88</v>
      </c>
      <c r="AY205" s="184" t="s">
        <v>299</v>
      </c>
    </row>
    <row r="206" spans="2:65" s="1" customFormat="1" ht="24.15" customHeight="1">
      <c r="B206" s="32"/>
      <c r="C206" s="136" t="s">
        <v>8</v>
      </c>
      <c r="D206" s="136" t="s">
        <v>302</v>
      </c>
      <c r="E206" s="137" t="s">
        <v>3960</v>
      </c>
      <c r="F206" s="138" t="s">
        <v>3961</v>
      </c>
      <c r="G206" s="139" t="s">
        <v>375</v>
      </c>
      <c r="H206" s="140">
        <v>107.5</v>
      </c>
      <c r="I206" s="141"/>
      <c r="J206" s="142">
        <f>ROUND(I206*H206,2)</f>
        <v>0</v>
      </c>
      <c r="K206" s="138" t="s">
        <v>3585</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5552</v>
      </c>
    </row>
    <row r="207" spans="2:65" s="13" customFormat="1">
      <c r="B207" s="176"/>
      <c r="D207" s="149" t="s">
        <v>1489</v>
      </c>
      <c r="E207" s="177" t="s">
        <v>1</v>
      </c>
      <c r="F207" s="178" t="s">
        <v>5553</v>
      </c>
      <c r="H207" s="179">
        <v>107.5</v>
      </c>
      <c r="I207" s="180"/>
      <c r="L207" s="176"/>
      <c r="M207" s="181"/>
      <c r="T207" s="182"/>
      <c r="AT207" s="177" t="s">
        <v>1489</v>
      </c>
      <c r="AU207" s="177" t="s">
        <v>90</v>
      </c>
      <c r="AV207" s="13" t="s">
        <v>90</v>
      </c>
      <c r="AW207" s="13" t="s">
        <v>36</v>
      </c>
      <c r="AX207" s="13" t="s">
        <v>88</v>
      </c>
      <c r="AY207" s="177" t="s">
        <v>299</v>
      </c>
    </row>
    <row r="208" spans="2:65" s="1" customFormat="1" ht="37.950000000000003" customHeight="1">
      <c r="B208" s="32"/>
      <c r="C208" s="136" t="s">
        <v>362</v>
      </c>
      <c r="D208" s="136" t="s">
        <v>302</v>
      </c>
      <c r="E208" s="137" t="s">
        <v>1608</v>
      </c>
      <c r="F208" s="138" t="s">
        <v>1609</v>
      </c>
      <c r="G208" s="139" t="s">
        <v>1520</v>
      </c>
      <c r="H208" s="140">
        <v>30.518000000000001</v>
      </c>
      <c r="I208" s="141"/>
      <c r="J208" s="142">
        <f>ROUND(I208*H208,2)</f>
        <v>0</v>
      </c>
      <c r="K208" s="138" t="s">
        <v>3585</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5554</v>
      </c>
    </row>
    <row r="209" spans="2:51" s="12" customFormat="1">
      <c r="B209" s="170"/>
      <c r="D209" s="149" t="s">
        <v>1489</v>
      </c>
      <c r="E209" s="171" t="s">
        <v>1</v>
      </c>
      <c r="F209" s="172" t="s">
        <v>4394</v>
      </c>
      <c r="H209" s="171" t="s">
        <v>1</v>
      </c>
      <c r="I209" s="173"/>
      <c r="L209" s="170"/>
      <c r="M209" s="174"/>
      <c r="T209" s="175"/>
      <c r="AT209" s="171" t="s">
        <v>1489</v>
      </c>
      <c r="AU209" s="171" t="s">
        <v>90</v>
      </c>
      <c r="AV209" s="12" t="s">
        <v>88</v>
      </c>
      <c r="AW209" s="12" t="s">
        <v>36</v>
      </c>
      <c r="AX209" s="12" t="s">
        <v>81</v>
      </c>
      <c r="AY209" s="171" t="s">
        <v>299</v>
      </c>
    </row>
    <row r="210" spans="2:51" s="12" customFormat="1">
      <c r="B210" s="170"/>
      <c r="D210" s="149" t="s">
        <v>1489</v>
      </c>
      <c r="E210" s="171" t="s">
        <v>1</v>
      </c>
      <c r="F210" s="172" t="s">
        <v>3917</v>
      </c>
      <c r="H210" s="171" t="s">
        <v>1</v>
      </c>
      <c r="I210" s="173"/>
      <c r="L210" s="170"/>
      <c r="M210" s="174"/>
      <c r="T210" s="175"/>
      <c r="AT210" s="171" t="s">
        <v>1489</v>
      </c>
      <c r="AU210" s="171" t="s">
        <v>90</v>
      </c>
      <c r="AV210" s="12" t="s">
        <v>88</v>
      </c>
      <c r="AW210" s="12" t="s">
        <v>36</v>
      </c>
      <c r="AX210" s="12" t="s">
        <v>81</v>
      </c>
      <c r="AY210" s="171" t="s">
        <v>299</v>
      </c>
    </row>
    <row r="211" spans="2:51" s="13" customFormat="1" ht="20.399999999999999">
      <c r="B211" s="176"/>
      <c r="D211" s="149" t="s">
        <v>1489</v>
      </c>
      <c r="E211" s="177" t="s">
        <v>1</v>
      </c>
      <c r="F211" s="178" t="s">
        <v>5555</v>
      </c>
      <c r="H211" s="179">
        <v>4.9009999999999998</v>
      </c>
      <c r="I211" s="180"/>
      <c r="L211" s="176"/>
      <c r="M211" s="181"/>
      <c r="T211" s="182"/>
      <c r="AT211" s="177" t="s">
        <v>1489</v>
      </c>
      <c r="AU211" s="177" t="s">
        <v>90</v>
      </c>
      <c r="AV211" s="13" t="s">
        <v>90</v>
      </c>
      <c r="AW211" s="13" t="s">
        <v>36</v>
      </c>
      <c r="AX211" s="13" t="s">
        <v>81</v>
      </c>
      <c r="AY211" s="177" t="s">
        <v>299</v>
      </c>
    </row>
    <row r="212" spans="2:51" s="12" customFormat="1">
      <c r="B212" s="170"/>
      <c r="D212" s="149" t="s">
        <v>1489</v>
      </c>
      <c r="E212" s="171" t="s">
        <v>1</v>
      </c>
      <c r="F212" s="172" t="s">
        <v>3915</v>
      </c>
      <c r="H212" s="171" t="s">
        <v>1</v>
      </c>
      <c r="I212" s="173"/>
      <c r="L212" s="170"/>
      <c r="M212" s="174"/>
      <c r="T212" s="175"/>
      <c r="AT212" s="171" t="s">
        <v>1489</v>
      </c>
      <c r="AU212" s="171" t="s">
        <v>90</v>
      </c>
      <c r="AV212" s="12" t="s">
        <v>88</v>
      </c>
      <c r="AW212" s="12" t="s">
        <v>36</v>
      </c>
      <c r="AX212" s="12" t="s">
        <v>81</v>
      </c>
      <c r="AY212" s="171" t="s">
        <v>299</v>
      </c>
    </row>
    <row r="213" spans="2:51" s="13" customFormat="1" ht="20.399999999999999">
      <c r="B213" s="176"/>
      <c r="D213" s="149" t="s">
        <v>1489</v>
      </c>
      <c r="E213" s="177" t="s">
        <v>1</v>
      </c>
      <c r="F213" s="178" t="s">
        <v>5556</v>
      </c>
      <c r="H213" s="179">
        <v>10.114000000000001</v>
      </c>
      <c r="I213" s="180"/>
      <c r="L213" s="176"/>
      <c r="M213" s="181"/>
      <c r="T213" s="182"/>
      <c r="AT213" s="177" t="s">
        <v>1489</v>
      </c>
      <c r="AU213" s="177" t="s">
        <v>90</v>
      </c>
      <c r="AV213" s="13" t="s">
        <v>90</v>
      </c>
      <c r="AW213" s="13" t="s">
        <v>36</v>
      </c>
      <c r="AX213" s="13" t="s">
        <v>81</v>
      </c>
      <c r="AY213" s="177" t="s">
        <v>299</v>
      </c>
    </row>
    <row r="214" spans="2:51" s="15" customFormat="1">
      <c r="B214" s="190"/>
      <c r="D214" s="149" t="s">
        <v>1489</v>
      </c>
      <c r="E214" s="191" t="s">
        <v>1</v>
      </c>
      <c r="F214" s="192" t="s">
        <v>1549</v>
      </c>
      <c r="H214" s="193">
        <v>15.015000000000001</v>
      </c>
      <c r="I214" s="194"/>
      <c r="L214" s="190"/>
      <c r="M214" s="195"/>
      <c r="T214" s="196"/>
      <c r="AT214" s="191" t="s">
        <v>1489</v>
      </c>
      <c r="AU214" s="191" t="s">
        <v>90</v>
      </c>
      <c r="AV214" s="15" t="s">
        <v>298</v>
      </c>
      <c r="AW214" s="15" t="s">
        <v>36</v>
      </c>
      <c r="AX214" s="15" t="s">
        <v>81</v>
      </c>
      <c r="AY214" s="191" t="s">
        <v>299</v>
      </c>
    </row>
    <row r="215" spans="2:51" s="12" customFormat="1">
      <c r="B215" s="170"/>
      <c r="D215" s="149" t="s">
        <v>1489</v>
      </c>
      <c r="E215" s="171" t="s">
        <v>1</v>
      </c>
      <c r="F215" s="172" t="s">
        <v>3965</v>
      </c>
      <c r="H215" s="171" t="s">
        <v>1</v>
      </c>
      <c r="I215" s="173"/>
      <c r="L215" s="170"/>
      <c r="M215" s="174"/>
      <c r="T215" s="175"/>
      <c r="AT215" s="171" t="s">
        <v>1489</v>
      </c>
      <c r="AU215" s="171" t="s">
        <v>90</v>
      </c>
      <c r="AV215" s="12" t="s">
        <v>88</v>
      </c>
      <c r="AW215" s="12" t="s">
        <v>36</v>
      </c>
      <c r="AX215" s="12" t="s">
        <v>81</v>
      </c>
      <c r="AY215" s="171" t="s">
        <v>299</v>
      </c>
    </row>
    <row r="216" spans="2:51" s="13" customFormat="1">
      <c r="B216" s="176"/>
      <c r="D216" s="149" t="s">
        <v>1489</v>
      </c>
      <c r="E216" s="177" t="s">
        <v>1</v>
      </c>
      <c r="F216" s="178" t="s">
        <v>5557</v>
      </c>
      <c r="H216" s="179">
        <v>0.76200000000000001</v>
      </c>
      <c r="I216" s="180"/>
      <c r="L216" s="176"/>
      <c r="M216" s="181"/>
      <c r="T216" s="182"/>
      <c r="AT216" s="177" t="s">
        <v>1489</v>
      </c>
      <c r="AU216" s="177" t="s">
        <v>90</v>
      </c>
      <c r="AV216" s="13" t="s">
        <v>90</v>
      </c>
      <c r="AW216" s="13" t="s">
        <v>36</v>
      </c>
      <c r="AX216" s="13" t="s">
        <v>81</v>
      </c>
      <c r="AY216" s="177" t="s">
        <v>299</v>
      </c>
    </row>
    <row r="217" spans="2:51" s="15" customFormat="1">
      <c r="B217" s="190"/>
      <c r="D217" s="149" t="s">
        <v>1489</v>
      </c>
      <c r="E217" s="191" t="s">
        <v>1</v>
      </c>
      <c r="F217" s="192" t="s">
        <v>1549</v>
      </c>
      <c r="H217" s="193">
        <v>0.76200000000000001</v>
      </c>
      <c r="I217" s="194"/>
      <c r="L217" s="190"/>
      <c r="M217" s="195"/>
      <c r="T217" s="196"/>
      <c r="AT217" s="191" t="s">
        <v>1489</v>
      </c>
      <c r="AU217" s="191" t="s">
        <v>90</v>
      </c>
      <c r="AV217" s="15" t="s">
        <v>298</v>
      </c>
      <c r="AW217" s="15" t="s">
        <v>36</v>
      </c>
      <c r="AX217" s="15" t="s">
        <v>81</v>
      </c>
      <c r="AY217" s="191" t="s">
        <v>299</v>
      </c>
    </row>
    <row r="218" spans="2:51" s="12" customFormat="1">
      <c r="B218" s="170"/>
      <c r="D218" s="149" t="s">
        <v>1489</v>
      </c>
      <c r="E218" s="171" t="s">
        <v>1</v>
      </c>
      <c r="F218" s="172" t="s">
        <v>4010</v>
      </c>
      <c r="H218" s="171" t="s">
        <v>1</v>
      </c>
      <c r="I218" s="173"/>
      <c r="L218" s="170"/>
      <c r="M218" s="174"/>
      <c r="T218" s="175"/>
      <c r="AT218" s="171" t="s">
        <v>1489</v>
      </c>
      <c r="AU218" s="171" t="s">
        <v>90</v>
      </c>
      <c r="AV218" s="12" t="s">
        <v>88</v>
      </c>
      <c r="AW218" s="12" t="s">
        <v>36</v>
      </c>
      <c r="AX218" s="12" t="s">
        <v>81</v>
      </c>
      <c r="AY218" s="171" t="s">
        <v>299</v>
      </c>
    </row>
    <row r="219" spans="2:51" s="13" customFormat="1">
      <c r="B219" s="176"/>
      <c r="D219" s="149" t="s">
        <v>1489</v>
      </c>
      <c r="E219" s="177" t="s">
        <v>1</v>
      </c>
      <c r="F219" s="178" t="s">
        <v>5558</v>
      </c>
      <c r="H219" s="179">
        <v>2.8740000000000001</v>
      </c>
      <c r="I219" s="180"/>
      <c r="L219" s="176"/>
      <c r="M219" s="181"/>
      <c r="T219" s="182"/>
      <c r="AT219" s="177" t="s">
        <v>1489</v>
      </c>
      <c r="AU219" s="177" t="s">
        <v>90</v>
      </c>
      <c r="AV219" s="13" t="s">
        <v>90</v>
      </c>
      <c r="AW219" s="13" t="s">
        <v>36</v>
      </c>
      <c r="AX219" s="13" t="s">
        <v>81</v>
      </c>
      <c r="AY219" s="177" t="s">
        <v>299</v>
      </c>
    </row>
    <row r="220" spans="2:51" s="15" customFormat="1">
      <c r="B220" s="190"/>
      <c r="D220" s="149" t="s">
        <v>1489</v>
      </c>
      <c r="E220" s="191" t="s">
        <v>1</v>
      </c>
      <c r="F220" s="192" t="s">
        <v>1549</v>
      </c>
      <c r="H220" s="193">
        <v>2.8740000000000001</v>
      </c>
      <c r="I220" s="194"/>
      <c r="L220" s="190"/>
      <c r="M220" s="195"/>
      <c r="T220" s="196"/>
      <c r="AT220" s="191" t="s">
        <v>1489</v>
      </c>
      <c r="AU220" s="191" t="s">
        <v>90</v>
      </c>
      <c r="AV220" s="15" t="s">
        <v>298</v>
      </c>
      <c r="AW220" s="15" t="s">
        <v>36</v>
      </c>
      <c r="AX220" s="15" t="s">
        <v>81</v>
      </c>
      <c r="AY220" s="191" t="s">
        <v>299</v>
      </c>
    </row>
    <row r="221" spans="2:51" s="12" customFormat="1">
      <c r="B221" s="170"/>
      <c r="D221" s="149" t="s">
        <v>1489</v>
      </c>
      <c r="E221" s="171" t="s">
        <v>1</v>
      </c>
      <c r="F221" s="172" t="s">
        <v>3965</v>
      </c>
      <c r="H221" s="171" t="s">
        <v>1</v>
      </c>
      <c r="I221" s="173"/>
      <c r="L221" s="170"/>
      <c r="M221" s="174"/>
      <c r="T221" s="175"/>
      <c r="AT221" s="171" t="s">
        <v>1489</v>
      </c>
      <c r="AU221" s="171" t="s">
        <v>90</v>
      </c>
      <c r="AV221" s="12" t="s">
        <v>88</v>
      </c>
      <c r="AW221" s="12" t="s">
        <v>36</v>
      </c>
      <c r="AX221" s="12" t="s">
        <v>81</v>
      </c>
      <c r="AY221" s="171" t="s">
        <v>299</v>
      </c>
    </row>
    <row r="222" spans="2:51" s="13" customFormat="1">
      <c r="B222" s="176"/>
      <c r="D222" s="149" t="s">
        <v>1489</v>
      </c>
      <c r="E222" s="177" t="s">
        <v>1</v>
      </c>
      <c r="F222" s="178" t="s">
        <v>5559</v>
      </c>
      <c r="H222" s="179">
        <v>0.24399999999999999</v>
      </c>
      <c r="I222" s="180"/>
      <c r="L222" s="176"/>
      <c r="M222" s="181"/>
      <c r="T222" s="182"/>
      <c r="AT222" s="177" t="s">
        <v>1489</v>
      </c>
      <c r="AU222" s="177" t="s">
        <v>90</v>
      </c>
      <c r="AV222" s="13" t="s">
        <v>90</v>
      </c>
      <c r="AW222" s="13" t="s">
        <v>36</v>
      </c>
      <c r="AX222" s="13" t="s">
        <v>81</v>
      </c>
      <c r="AY222" s="177" t="s">
        <v>299</v>
      </c>
    </row>
    <row r="223" spans="2:51" s="15" customFormat="1">
      <c r="B223" s="190"/>
      <c r="D223" s="149" t="s">
        <v>1489</v>
      </c>
      <c r="E223" s="191" t="s">
        <v>1</v>
      </c>
      <c r="F223" s="192" t="s">
        <v>1549</v>
      </c>
      <c r="H223" s="193">
        <v>0.24399999999999999</v>
      </c>
      <c r="I223" s="194"/>
      <c r="L223" s="190"/>
      <c r="M223" s="195"/>
      <c r="T223" s="196"/>
      <c r="AT223" s="191" t="s">
        <v>1489</v>
      </c>
      <c r="AU223" s="191" t="s">
        <v>90</v>
      </c>
      <c r="AV223" s="15" t="s">
        <v>298</v>
      </c>
      <c r="AW223" s="15" t="s">
        <v>36</v>
      </c>
      <c r="AX223" s="15" t="s">
        <v>81</v>
      </c>
      <c r="AY223" s="191" t="s">
        <v>299</v>
      </c>
    </row>
    <row r="224" spans="2:51" s="12" customFormat="1">
      <c r="B224" s="170"/>
      <c r="D224" s="149" t="s">
        <v>1489</v>
      </c>
      <c r="E224" s="171" t="s">
        <v>1</v>
      </c>
      <c r="F224" s="172" t="s">
        <v>3969</v>
      </c>
      <c r="H224" s="171" t="s">
        <v>1</v>
      </c>
      <c r="I224" s="173"/>
      <c r="L224" s="170"/>
      <c r="M224" s="174"/>
      <c r="T224" s="175"/>
      <c r="AT224" s="171" t="s">
        <v>1489</v>
      </c>
      <c r="AU224" s="171" t="s">
        <v>90</v>
      </c>
      <c r="AV224" s="12" t="s">
        <v>88</v>
      </c>
      <c r="AW224" s="12" t="s">
        <v>36</v>
      </c>
      <c r="AX224" s="12" t="s">
        <v>81</v>
      </c>
      <c r="AY224" s="171" t="s">
        <v>299</v>
      </c>
    </row>
    <row r="225" spans="2:65" s="13" customFormat="1">
      <c r="B225" s="176"/>
      <c r="D225" s="149" t="s">
        <v>1489</v>
      </c>
      <c r="E225" s="177" t="s">
        <v>1</v>
      </c>
      <c r="F225" s="178" t="s">
        <v>5560</v>
      </c>
      <c r="H225" s="179">
        <v>30.518000000000001</v>
      </c>
      <c r="I225" s="180"/>
      <c r="L225" s="176"/>
      <c r="M225" s="181"/>
      <c r="T225" s="182"/>
      <c r="AT225" s="177" t="s">
        <v>1489</v>
      </c>
      <c r="AU225" s="177" t="s">
        <v>90</v>
      </c>
      <c r="AV225" s="13" t="s">
        <v>90</v>
      </c>
      <c r="AW225" s="13" t="s">
        <v>36</v>
      </c>
      <c r="AX225" s="13" t="s">
        <v>81</v>
      </c>
      <c r="AY225" s="177" t="s">
        <v>299</v>
      </c>
    </row>
    <row r="226" spans="2:65" s="15" customFormat="1">
      <c r="B226" s="190"/>
      <c r="D226" s="149" t="s">
        <v>1489</v>
      </c>
      <c r="E226" s="191" t="s">
        <v>1</v>
      </c>
      <c r="F226" s="192" t="s">
        <v>1549</v>
      </c>
      <c r="H226" s="193">
        <v>30.518000000000001</v>
      </c>
      <c r="I226" s="194"/>
      <c r="L226" s="190"/>
      <c r="M226" s="195"/>
      <c r="T226" s="196"/>
      <c r="AT226" s="191" t="s">
        <v>1489</v>
      </c>
      <c r="AU226" s="191" t="s">
        <v>90</v>
      </c>
      <c r="AV226" s="15" t="s">
        <v>298</v>
      </c>
      <c r="AW226" s="15" t="s">
        <v>36</v>
      </c>
      <c r="AX226" s="15" t="s">
        <v>88</v>
      </c>
      <c r="AY226" s="191" t="s">
        <v>299</v>
      </c>
    </row>
    <row r="227" spans="2:65" s="1" customFormat="1" ht="37.950000000000003" customHeight="1">
      <c r="B227" s="32"/>
      <c r="C227" s="136" t="s">
        <v>367</v>
      </c>
      <c r="D227" s="136" t="s">
        <v>302</v>
      </c>
      <c r="E227" s="137" t="s">
        <v>1613</v>
      </c>
      <c r="F227" s="138" t="s">
        <v>1614</v>
      </c>
      <c r="G227" s="139" t="s">
        <v>1520</v>
      </c>
      <c r="H227" s="140">
        <v>64.849999999999994</v>
      </c>
      <c r="I227" s="141"/>
      <c r="J227" s="142">
        <f>ROUND(I227*H227,2)</f>
        <v>0</v>
      </c>
      <c r="K227" s="138" t="s">
        <v>3585</v>
      </c>
      <c r="L227" s="32"/>
      <c r="M227" s="143" t="s">
        <v>1</v>
      </c>
      <c r="N227" s="144" t="s">
        <v>46</v>
      </c>
      <c r="P227" s="145">
        <f>O227*H227</f>
        <v>0</v>
      </c>
      <c r="Q227" s="145">
        <v>0</v>
      </c>
      <c r="R227" s="145">
        <f>Q227*H227</f>
        <v>0</v>
      </c>
      <c r="S227" s="145">
        <v>0</v>
      </c>
      <c r="T227" s="146">
        <f>S227*H227</f>
        <v>0</v>
      </c>
      <c r="AR227" s="147" t="s">
        <v>318</v>
      </c>
      <c r="AT227" s="147" t="s">
        <v>302</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5561</v>
      </c>
    </row>
    <row r="228" spans="2:65" s="12" customFormat="1">
      <c r="B228" s="170"/>
      <c r="D228" s="149" t="s">
        <v>1489</v>
      </c>
      <c r="E228" s="171" t="s">
        <v>1</v>
      </c>
      <c r="F228" s="172" t="s">
        <v>4394</v>
      </c>
      <c r="H228" s="171" t="s">
        <v>1</v>
      </c>
      <c r="I228" s="173"/>
      <c r="L228" s="170"/>
      <c r="M228" s="174"/>
      <c r="T228" s="175"/>
      <c r="AT228" s="171" t="s">
        <v>1489</v>
      </c>
      <c r="AU228" s="171" t="s">
        <v>90</v>
      </c>
      <c r="AV228" s="12" t="s">
        <v>88</v>
      </c>
      <c r="AW228" s="12" t="s">
        <v>36</v>
      </c>
      <c r="AX228" s="12" t="s">
        <v>81</v>
      </c>
      <c r="AY228" s="171" t="s">
        <v>299</v>
      </c>
    </row>
    <row r="229" spans="2:65" s="12" customFormat="1">
      <c r="B229" s="170"/>
      <c r="D229" s="149" t="s">
        <v>1489</v>
      </c>
      <c r="E229" s="171" t="s">
        <v>1</v>
      </c>
      <c r="F229" s="172" t="s">
        <v>3917</v>
      </c>
      <c r="H229" s="171" t="s">
        <v>1</v>
      </c>
      <c r="I229" s="173"/>
      <c r="L229" s="170"/>
      <c r="M229" s="174"/>
      <c r="T229" s="175"/>
      <c r="AT229" s="171" t="s">
        <v>1489</v>
      </c>
      <c r="AU229" s="171" t="s">
        <v>90</v>
      </c>
      <c r="AV229" s="12" t="s">
        <v>88</v>
      </c>
      <c r="AW229" s="12" t="s">
        <v>36</v>
      </c>
      <c r="AX229" s="12" t="s">
        <v>81</v>
      </c>
      <c r="AY229" s="171" t="s">
        <v>299</v>
      </c>
    </row>
    <row r="230" spans="2:65" s="13" customFormat="1" ht="20.399999999999999">
      <c r="B230" s="176"/>
      <c r="D230" s="149" t="s">
        <v>1489</v>
      </c>
      <c r="E230" s="177" t="s">
        <v>1</v>
      </c>
      <c r="F230" s="178" t="s">
        <v>5562</v>
      </c>
      <c r="H230" s="179">
        <v>10.414999999999999</v>
      </c>
      <c r="I230" s="180"/>
      <c r="L230" s="176"/>
      <c r="M230" s="181"/>
      <c r="T230" s="182"/>
      <c r="AT230" s="177" t="s">
        <v>1489</v>
      </c>
      <c r="AU230" s="177" t="s">
        <v>90</v>
      </c>
      <c r="AV230" s="13" t="s">
        <v>90</v>
      </c>
      <c r="AW230" s="13" t="s">
        <v>36</v>
      </c>
      <c r="AX230" s="13" t="s">
        <v>81</v>
      </c>
      <c r="AY230" s="177" t="s">
        <v>299</v>
      </c>
    </row>
    <row r="231" spans="2:65" s="12" customFormat="1">
      <c r="B231" s="170"/>
      <c r="D231" s="149" t="s">
        <v>1489</v>
      </c>
      <c r="E231" s="171" t="s">
        <v>1</v>
      </c>
      <c r="F231" s="172" t="s">
        <v>3915</v>
      </c>
      <c r="H231" s="171" t="s">
        <v>1</v>
      </c>
      <c r="I231" s="173"/>
      <c r="L231" s="170"/>
      <c r="M231" s="174"/>
      <c r="T231" s="175"/>
      <c r="AT231" s="171" t="s">
        <v>1489</v>
      </c>
      <c r="AU231" s="171" t="s">
        <v>90</v>
      </c>
      <c r="AV231" s="12" t="s">
        <v>88</v>
      </c>
      <c r="AW231" s="12" t="s">
        <v>36</v>
      </c>
      <c r="AX231" s="12" t="s">
        <v>81</v>
      </c>
      <c r="AY231" s="171" t="s">
        <v>299</v>
      </c>
    </row>
    <row r="232" spans="2:65" s="13" customFormat="1" ht="20.399999999999999">
      <c r="B232" s="176"/>
      <c r="D232" s="149" t="s">
        <v>1489</v>
      </c>
      <c r="E232" s="177" t="s">
        <v>1</v>
      </c>
      <c r="F232" s="178" t="s">
        <v>5563</v>
      </c>
      <c r="H232" s="179">
        <v>21.492000000000001</v>
      </c>
      <c r="I232" s="180"/>
      <c r="L232" s="176"/>
      <c r="M232" s="181"/>
      <c r="T232" s="182"/>
      <c r="AT232" s="177" t="s">
        <v>1489</v>
      </c>
      <c r="AU232" s="177" t="s">
        <v>90</v>
      </c>
      <c r="AV232" s="13" t="s">
        <v>90</v>
      </c>
      <c r="AW232" s="13" t="s">
        <v>36</v>
      </c>
      <c r="AX232" s="13" t="s">
        <v>81</v>
      </c>
      <c r="AY232" s="177" t="s">
        <v>299</v>
      </c>
    </row>
    <row r="233" spans="2:65" s="15" customFormat="1">
      <c r="B233" s="190"/>
      <c r="D233" s="149" t="s">
        <v>1489</v>
      </c>
      <c r="E233" s="191" t="s">
        <v>1</v>
      </c>
      <c r="F233" s="192" t="s">
        <v>1549</v>
      </c>
      <c r="H233" s="193">
        <v>31.907</v>
      </c>
      <c r="I233" s="194"/>
      <c r="L233" s="190"/>
      <c r="M233" s="195"/>
      <c r="T233" s="196"/>
      <c r="AT233" s="191" t="s">
        <v>1489</v>
      </c>
      <c r="AU233" s="191" t="s">
        <v>90</v>
      </c>
      <c r="AV233" s="15" t="s">
        <v>298</v>
      </c>
      <c r="AW233" s="15" t="s">
        <v>36</v>
      </c>
      <c r="AX233" s="15" t="s">
        <v>81</v>
      </c>
      <c r="AY233" s="191" t="s">
        <v>299</v>
      </c>
    </row>
    <row r="234" spans="2:65" s="12" customFormat="1">
      <c r="B234" s="170"/>
      <c r="D234" s="149" t="s">
        <v>1489</v>
      </c>
      <c r="E234" s="171" t="s">
        <v>1</v>
      </c>
      <c r="F234" s="172" t="s">
        <v>3965</v>
      </c>
      <c r="H234" s="171" t="s">
        <v>1</v>
      </c>
      <c r="I234" s="173"/>
      <c r="L234" s="170"/>
      <c r="M234" s="174"/>
      <c r="T234" s="175"/>
      <c r="AT234" s="171" t="s">
        <v>1489</v>
      </c>
      <c r="AU234" s="171" t="s">
        <v>90</v>
      </c>
      <c r="AV234" s="12" t="s">
        <v>88</v>
      </c>
      <c r="AW234" s="12" t="s">
        <v>36</v>
      </c>
      <c r="AX234" s="12" t="s">
        <v>81</v>
      </c>
      <c r="AY234" s="171" t="s">
        <v>299</v>
      </c>
    </row>
    <row r="235" spans="2:65" s="13" customFormat="1">
      <c r="B235" s="176"/>
      <c r="D235" s="149" t="s">
        <v>1489</v>
      </c>
      <c r="E235" s="177" t="s">
        <v>1</v>
      </c>
      <c r="F235" s="178" t="s">
        <v>5557</v>
      </c>
      <c r="H235" s="179">
        <v>0.76200000000000001</v>
      </c>
      <c r="I235" s="180"/>
      <c r="L235" s="176"/>
      <c r="M235" s="181"/>
      <c r="T235" s="182"/>
      <c r="AT235" s="177" t="s">
        <v>1489</v>
      </c>
      <c r="AU235" s="177" t="s">
        <v>90</v>
      </c>
      <c r="AV235" s="13" t="s">
        <v>90</v>
      </c>
      <c r="AW235" s="13" t="s">
        <v>36</v>
      </c>
      <c r="AX235" s="13" t="s">
        <v>81</v>
      </c>
      <c r="AY235" s="177" t="s">
        <v>299</v>
      </c>
    </row>
    <row r="236" spans="2:65" s="15" customFormat="1">
      <c r="B236" s="190"/>
      <c r="D236" s="149" t="s">
        <v>1489</v>
      </c>
      <c r="E236" s="191" t="s">
        <v>1</v>
      </c>
      <c r="F236" s="192" t="s">
        <v>1549</v>
      </c>
      <c r="H236" s="193">
        <v>0.76200000000000001</v>
      </c>
      <c r="I236" s="194"/>
      <c r="L236" s="190"/>
      <c r="M236" s="195"/>
      <c r="T236" s="196"/>
      <c r="AT236" s="191" t="s">
        <v>1489</v>
      </c>
      <c r="AU236" s="191" t="s">
        <v>90</v>
      </c>
      <c r="AV236" s="15" t="s">
        <v>298</v>
      </c>
      <c r="AW236" s="15" t="s">
        <v>36</v>
      </c>
      <c r="AX236" s="15" t="s">
        <v>81</v>
      </c>
      <c r="AY236" s="191" t="s">
        <v>299</v>
      </c>
    </row>
    <row r="237" spans="2:65" s="12" customFormat="1">
      <c r="B237" s="170"/>
      <c r="D237" s="149" t="s">
        <v>1489</v>
      </c>
      <c r="E237" s="171" t="s">
        <v>1</v>
      </c>
      <c r="F237" s="172" t="s">
        <v>4010</v>
      </c>
      <c r="H237" s="171" t="s">
        <v>1</v>
      </c>
      <c r="I237" s="173"/>
      <c r="L237" s="170"/>
      <c r="M237" s="174"/>
      <c r="T237" s="175"/>
      <c r="AT237" s="171" t="s">
        <v>1489</v>
      </c>
      <c r="AU237" s="171" t="s">
        <v>90</v>
      </c>
      <c r="AV237" s="12" t="s">
        <v>88</v>
      </c>
      <c r="AW237" s="12" t="s">
        <v>36</v>
      </c>
      <c r="AX237" s="12" t="s">
        <v>81</v>
      </c>
      <c r="AY237" s="171" t="s">
        <v>299</v>
      </c>
    </row>
    <row r="238" spans="2:65" s="13" customFormat="1">
      <c r="B238" s="176"/>
      <c r="D238" s="149" t="s">
        <v>1489</v>
      </c>
      <c r="E238" s="177" t="s">
        <v>1</v>
      </c>
      <c r="F238" s="178" t="s">
        <v>5564</v>
      </c>
      <c r="H238" s="179">
        <v>6.1059999999999999</v>
      </c>
      <c r="I238" s="180"/>
      <c r="L238" s="176"/>
      <c r="M238" s="181"/>
      <c r="T238" s="182"/>
      <c r="AT238" s="177" t="s">
        <v>1489</v>
      </c>
      <c r="AU238" s="177" t="s">
        <v>90</v>
      </c>
      <c r="AV238" s="13" t="s">
        <v>90</v>
      </c>
      <c r="AW238" s="13" t="s">
        <v>36</v>
      </c>
      <c r="AX238" s="13" t="s">
        <v>81</v>
      </c>
      <c r="AY238" s="177" t="s">
        <v>299</v>
      </c>
    </row>
    <row r="239" spans="2:65" s="15" customFormat="1">
      <c r="B239" s="190"/>
      <c r="D239" s="149" t="s">
        <v>1489</v>
      </c>
      <c r="E239" s="191" t="s">
        <v>1</v>
      </c>
      <c r="F239" s="192" t="s">
        <v>1549</v>
      </c>
      <c r="H239" s="193">
        <v>6.1059999999999999</v>
      </c>
      <c r="I239" s="194"/>
      <c r="L239" s="190"/>
      <c r="M239" s="195"/>
      <c r="T239" s="196"/>
      <c r="AT239" s="191" t="s">
        <v>1489</v>
      </c>
      <c r="AU239" s="191" t="s">
        <v>90</v>
      </c>
      <c r="AV239" s="15" t="s">
        <v>298</v>
      </c>
      <c r="AW239" s="15" t="s">
        <v>36</v>
      </c>
      <c r="AX239" s="15" t="s">
        <v>81</v>
      </c>
      <c r="AY239" s="191" t="s">
        <v>299</v>
      </c>
    </row>
    <row r="240" spans="2:65" s="12" customFormat="1">
      <c r="B240" s="170"/>
      <c r="D240" s="149" t="s">
        <v>1489</v>
      </c>
      <c r="E240" s="171" t="s">
        <v>1</v>
      </c>
      <c r="F240" s="172" t="s">
        <v>3965</v>
      </c>
      <c r="H240" s="171" t="s">
        <v>1</v>
      </c>
      <c r="I240" s="173"/>
      <c r="L240" s="170"/>
      <c r="M240" s="174"/>
      <c r="T240" s="175"/>
      <c r="AT240" s="171" t="s">
        <v>1489</v>
      </c>
      <c r="AU240" s="171" t="s">
        <v>90</v>
      </c>
      <c r="AV240" s="12" t="s">
        <v>88</v>
      </c>
      <c r="AW240" s="12" t="s">
        <v>36</v>
      </c>
      <c r="AX240" s="12" t="s">
        <v>81</v>
      </c>
      <c r="AY240" s="171" t="s">
        <v>299</v>
      </c>
    </row>
    <row r="241" spans="2:65" s="13" customFormat="1">
      <c r="B241" s="176"/>
      <c r="D241" s="149" t="s">
        <v>1489</v>
      </c>
      <c r="E241" s="177" t="s">
        <v>1</v>
      </c>
      <c r="F241" s="178" t="s">
        <v>5565</v>
      </c>
      <c r="H241" s="179">
        <v>0.51800000000000002</v>
      </c>
      <c r="I241" s="180"/>
      <c r="L241" s="176"/>
      <c r="M241" s="181"/>
      <c r="T241" s="182"/>
      <c r="AT241" s="177" t="s">
        <v>1489</v>
      </c>
      <c r="AU241" s="177" t="s">
        <v>90</v>
      </c>
      <c r="AV241" s="13" t="s">
        <v>90</v>
      </c>
      <c r="AW241" s="13" t="s">
        <v>36</v>
      </c>
      <c r="AX241" s="13" t="s">
        <v>81</v>
      </c>
      <c r="AY241" s="177" t="s">
        <v>299</v>
      </c>
    </row>
    <row r="242" spans="2:65" s="15" customFormat="1">
      <c r="B242" s="190"/>
      <c r="D242" s="149" t="s">
        <v>1489</v>
      </c>
      <c r="E242" s="191" t="s">
        <v>1</v>
      </c>
      <c r="F242" s="192" t="s">
        <v>1549</v>
      </c>
      <c r="H242" s="193">
        <v>0.51800000000000002</v>
      </c>
      <c r="I242" s="194"/>
      <c r="L242" s="190"/>
      <c r="M242" s="195"/>
      <c r="T242" s="196"/>
      <c r="AT242" s="191" t="s">
        <v>1489</v>
      </c>
      <c r="AU242" s="191" t="s">
        <v>90</v>
      </c>
      <c r="AV242" s="15" t="s">
        <v>298</v>
      </c>
      <c r="AW242" s="15" t="s">
        <v>36</v>
      </c>
      <c r="AX242" s="15" t="s">
        <v>81</v>
      </c>
      <c r="AY242" s="191" t="s">
        <v>299</v>
      </c>
    </row>
    <row r="243" spans="2:65" s="12" customFormat="1">
      <c r="B243" s="170"/>
      <c r="D243" s="149" t="s">
        <v>1489</v>
      </c>
      <c r="E243" s="171" t="s">
        <v>1</v>
      </c>
      <c r="F243" s="172" t="s">
        <v>3969</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5566</v>
      </c>
      <c r="H244" s="179">
        <v>64.849999999999994</v>
      </c>
      <c r="I244" s="180"/>
      <c r="L244" s="176"/>
      <c r="M244" s="181"/>
      <c r="T244" s="182"/>
      <c r="AT244" s="177" t="s">
        <v>1489</v>
      </c>
      <c r="AU244" s="177" t="s">
        <v>90</v>
      </c>
      <c r="AV244" s="13" t="s">
        <v>90</v>
      </c>
      <c r="AW244" s="13" t="s">
        <v>36</v>
      </c>
      <c r="AX244" s="13" t="s">
        <v>81</v>
      </c>
      <c r="AY244" s="177" t="s">
        <v>299</v>
      </c>
    </row>
    <row r="245" spans="2:65" s="15" customFormat="1">
      <c r="B245" s="190"/>
      <c r="D245" s="149" t="s">
        <v>1489</v>
      </c>
      <c r="E245" s="191" t="s">
        <v>1</v>
      </c>
      <c r="F245" s="192" t="s">
        <v>1549</v>
      </c>
      <c r="H245" s="193">
        <v>64.849999999999994</v>
      </c>
      <c r="I245" s="194"/>
      <c r="L245" s="190"/>
      <c r="M245" s="195"/>
      <c r="T245" s="196"/>
      <c r="AT245" s="191" t="s">
        <v>1489</v>
      </c>
      <c r="AU245" s="191" t="s">
        <v>90</v>
      </c>
      <c r="AV245" s="15" t="s">
        <v>298</v>
      </c>
      <c r="AW245" s="15" t="s">
        <v>36</v>
      </c>
      <c r="AX245" s="15" t="s">
        <v>88</v>
      </c>
      <c r="AY245" s="191" t="s">
        <v>299</v>
      </c>
    </row>
    <row r="246" spans="2:65" s="1" customFormat="1" ht="37.950000000000003" customHeight="1">
      <c r="B246" s="32"/>
      <c r="C246" s="136" t="s">
        <v>372</v>
      </c>
      <c r="D246" s="136" t="s">
        <v>302</v>
      </c>
      <c r="E246" s="137" t="s">
        <v>3395</v>
      </c>
      <c r="F246" s="138" t="s">
        <v>3396</v>
      </c>
      <c r="G246" s="139" t="s">
        <v>1520</v>
      </c>
      <c r="H246" s="140">
        <v>5.5039999999999996</v>
      </c>
      <c r="I246" s="141"/>
      <c r="J246" s="142">
        <f>ROUND(I246*H246,2)</f>
        <v>0</v>
      </c>
      <c r="K246" s="138" t="s">
        <v>3585</v>
      </c>
      <c r="L246" s="32"/>
      <c r="M246" s="143" t="s">
        <v>1</v>
      </c>
      <c r="N246" s="144" t="s">
        <v>46</v>
      </c>
      <c r="P246" s="145">
        <f>O246*H246</f>
        <v>0</v>
      </c>
      <c r="Q246" s="145">
        <v>0</v>
      </c>
      <c r="R246" s="145">
        <f>Q246*H246</f>
        <v>0</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5567</v>
      </c>
    </row>
    <row r="247" spans="2:65" s="12" customFormat="1">
      <c r="B247" s="170"/>
      <c r="D247" s="149" t="s">
        <v>1489</v>
      </c>
      <c r="E247" s="171" t="s">
        <v>1</v>
      </c>
      <c r="F247" s="172" t="s">
        <v>3976</v>
      </c>
      <c r="H247" s="171" t="s">
        <v>1</v>
      </c>
      <c r="I247" s="173"/>
      <c r="L247" s="170"/>
      <c r="M247" s="174"/>
      <c r="T247" s="175"/>
      <c r="AT247" s="171" t="s">
        <v>1489</v>
      </c>
      <c r="AU247" s="171" t="s">
        <v>90</v>
      </c>
      <c r="AV247" s="12" t="s">
        <v>88</v>
      </c>
      <c r="AW247" s="12" t="s">
        <v>36</v>
      </c>
      <c r="AX247" s="12" t="s">
        <v>81</v>
      </c>
      <c r="AY247" s="171" t="s">
        <v>299</v>
      </c>
    </row>
    <row r="248" spans="2:65" s="13" customFormat="1">
      <c r="B248" s="176"/>
      <c r="D248" s="149" t="s">
        <v>1489</v>
      </c>
      <c r="E248" s="177" t="s">
        <v>1</v>
      </c>
      <c r="F248" s="178" t="s">
        <v>5568</v>
      </c>
      <c r="H248" s="179">
        <v>20.763000000000002</v>
      </c>
      <c r="I248" s="180"/>
      <c r="L248" s="176"/>
      <c r="M248" s="181"/>
      <c r="T248" s="182"/>
      <c r="AT248" s="177" t="s">
        <v>1489</v>
      </c>
      <c r="AU248" s="177" t="s">
        <v>90</v>
      </c>
      <c r="AV248" s="13" t="s">
        <v>90</v>
      </c>
      <c r="AW248" s="13" t="s">
        <v>36</v>
      </c>
      <c r="AX248" s="13" t="s">
        <v>81</v>
      </c>
      <c r="AY248" s="177" t="s">
        <v>299</v>
      </c>
    </row>
    <row r="249" spans="2:65" s="12" customFormat="1">
      <c r="B249" s="170"/>
      <c r="D249" s="149" t="s">
        <v>1489</v>
      </c>
      <c r="E249" s="171" t="s">
        <v>1</v>
      </c>
      <c r="F249" s="172" t="s">
        <v>3978</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5569</v>
      </c>
      <c r="H250" s="179">
        <v>-15.259</v>
      </c>
      <c r="I250" s="180"/>
      <c r="L250" s="176"/>
      <c r="M250" s="181"/>
      <c r="T250" s="182"/>
      <c r="AT250" s="177" t="s">
        <v>1489</v>
      </c>
      <c r="AU250" s="177" t="s">
        <v>90</v>
      </c>
      <c r="AV250" s="13" t="s">
        <v>90</v>
      </c>
      <c r="AW250" s="13" t="s">
        <v>36</v>
      </c>
      <c r="AX250" s="13" t="s">
        <v>81</v>
      </c>
      <c r="AY250" s="177" t="s">
        <v>299</v>
      </c>
    </row>
    <row r="251" spans="2:65" s="14" customFormat="1">
      <c r="B251" s="183"/>
      <c r="D251" s="149" t="s">
        <v>1489</v>
      </c>
      <c r="E251" s="184" t="s">
        <v>1</v>
      </c>
      <c r="F251" s="185" t="s">
        <v>1496</v>
      </c>
      <c r="H251" s="186">
        <v>5.5039999999999996</v>
      </c>
      <c r="I251" s="187"/>
      <c r="L251" s="183"/>
      <c r="M251" s="188"/>
      <c r="T251" s="189"/>
      <c r="AT251" s="184" t="s">
        <v>1489</v>
      </c>
      <c r="AU251" s="184" t="s">
        <v>90</v>
      </c>
      <c r="AV251" s="14" t="s">
        <v>318</v>
      </c>
      <c r="AW251" s="14" t="s">
        <v>36</v>
      </c>
      <c r="AX251" s="14" t="s">
        <v>88</v>
      </c>
      <c r="AY251" s="184" t="s">
        <v>299</v>
      </c>
    </row>
    <row r="252" spans="2:65" s="1" customFormat="1" ht="37.950000000000003" customHeight="1">
      <c r="B252" s="32"/>
      <c r="C252" s="136" t="s">
        <v>378</v>
      </c>
      <c r="D252" s="136" t="s">
        <v>302</v>
      </c>
      <c r="E252" s="137" t="s">
        <v>3399</v>
      </c>
      <c r="F252" s="138" t="s">
        <v>3400</v>
      </c>
      <c r="G252" s="139" t="s">
        <v>1520</v>
      </c>
      <c r="H252" s="140">
        <v>38.527999999999999</v>
      </c>
      <c r="I252" s="141"/>
      <c r="J252" s="142">
        <f>ROUND(I252*H252,2)</f>
        <v>0</v>
      </c>
      <c r="K252" s="138" t="s">
        <v>3585</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5570</v>
      </c>
    </row>
    <row r="253" spans="2:65" s="12" customFormat="1">
      <c r="B253" s="170"/>
      <c r="D253" s="149" t="s">
        <v>1489</v>
      </c>
      <c r="E253" s="171" t="s">
        <v>1</v>
      </c>
      <c r="F253" s="172" t="s">
        <v>3981</v>
      </c>
      <c r="H253" s="171" t="s">
        <v>1</v>
      </c>
      <c r="I253" s="173"/>
      <c r="L253" s="170"/>
      <c r="M253" s="174"/>
      <c r="T253" s="175"/>
      <c r="AT253" s="171" t="s">
        <v>1489</v>
      </c>
      <c r="AU253" s="171" t="s">
        <v>90</v>
      </c>
      <c r="AV253" s="12" t="s">
        <v>88</v>
      </c>
      <c r="AW253" s="12" t="s">
        <v>36</v>
      </c>
      <c r="AX253" s="12" t="s">
        <v>81</v>
      </c>
      <c r="AY253" s="171" t="s">
        <v>299</v>
      </c>
    </row>
    <row r="254" spans="2:65" s="13" customFormat="1">
      <c r="B254" s="176"/>
      <c r="D254" s="149" t="s">
        <v>1489</v>
      </c>
      <c r="E254" s="177" t="s">
        <v>1</v>
      </c>
      <c r="F254" s="178" t="s">
        <v>5571</v>
      </c>
      <c r="H254" s="179">
        <v>38.527999999999999</v>
      </c>
      <c r="I254" s="180"/>
      <c r="L254" s="176"/>
      <c r="M254" s="181"/>
      <c r="T254" s="182"/>
      <c r="AT254" s="177" t="s">
        <v>1489</v>
      </c>
      <c r="AU254" s="177" t="s">
        <v>90</v>
      </c>
      <c r="AV254" s="13" t="s">
        <v>90</v>
      </c>
      <c r="AW254" s="13" t="s">
        <v>36</v>
      </c>
      <c r="AX254" s="13" t="s">
        <v>81</v>
      </c>
      <c r="AY254" s="177" t="s">
        <v>299</v>
      </c>
    </row>
    <row r="255" spans="2:65" s="14" customFormat="1">
      <c r="B255" s="183"/>
      <c r="D255" s="149" t="s">
        <v>1489</v>
      </c>
      <c r="E255" s="184" t="s">
        <v>1</v>
      </c>
      <c r="F255" s="185" t="s">
        <v>1496</v>
      </c>
      <c r="H255" s="186">
        <v>38.527999999999999</v>
      </c>
      <c r="I255" s="187"/>
      <c r="L255" s="183"/>
      <c r="M255" s="188"/>
      <c r="T255" s="189"/>
      <c r="AT255" s="184" t="s">
        <v>1489</v>
      </c>
      <c r="AU255" s="184" t="s">
        <v>90</v>
      </c>
      <c r="AV255" s="14" t="s">
        <v>318</v>
      </c>
      <c r="AW255" s="14" t="s">
        <v>36</v>
      </c>
      <c r="AX255" s="14" t="s">
        <v>88</v>
      </c>
      <c r="AY255" s="184" t="s">
        <v>299</v>
      </c>
    </row>
    <row r="256" spans="2:65" s="1" customFormat="1" ht="37.950000000000003" customHeight="1">
      <c r="B256" s="32"/>
      <c r="C256" s="136" t="s">
        <v>384</v>
      </c>
      <c r="D256" s="136" t="s">
        <v>302</v>
      </c>
      <c r="E256" s="137" t="s">
        <v>1618</v>
      </c>
      <c r="F256" s="138" t="s">
        <v>1619</v>
      </c>
      <c r="G256" s="139" t="s">
        <v>1520</v>
      </c>
      <c r="H256" s="140">
        <v>11.695</v>
      </c>
      <c r="I256" s="141"/>
      <c r="J256" s="142">
        <f>ROUND(I256*H256,2)</f>
        <v>0</v>
      </c>
      <c r="K256" s="138" t="s">
        <v>3585</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5572</v>
      </c>
    </row>
    <row r="257" spans="2:65" s="12" customFormat="1">
      <c r="B257" s="170"/>
      <c r="D257" s="149" t="s">
        <v>1489</v>
      </c>
      <c r="E257" s="171" t="s">
        <v>1</v>
      </c>
      <c r="F257" s="172" t="s">
        <v>3984</v>
      </c>
      <c r="H257" s="171" t="s">
        <v>1</v>
      </c>
      <c r="I257" s="173"/>
      <c r="L257" s="170"/>
      <c r="M257" s="174"/>
      <c r="T257" s="175"/>
      <c r="AT257" s="171" t="s">
        <v>1489</v>
      </c>
      <c r="AU257" s="171" t="s">
        <v>90</v>
      </c>
      <c r="AV257" s="12" t="s">
        <v>88</v>
      </c>
      <c r="AW257" s="12" t="s">
        <v>36</v>
      </c>
      <c r="AX257" s="12" t="s">
        <v>81</v>
      </c>
      <c r="AY257" s="171" t="s">
        <v>299</v>
      </c>
    </row>
    <row r="258" spans="2:65" s="13" customFormat="1">
      <c r="B258" s="176"/>
      <c r="D258" s="149" t="s">
        <v>1489</v>
      </c>
      <c r="E258" s="177" t="s">
        <v>1</v>
      </c>
      <c r="F258" s="178" t="s">
        <v>5573</v>
      </c>
      <c r="H258" s="179">
        <v>44.12</v>
      </c>
      <c r="I258" s="180"/>
      <c r="L258" s="176"/>
      <c r="M258" s="181"/>
      <c r="T258" s="182"/>
      <c r="AT258" s="177" t="s">
        <v>1489</v>
      </c>
      <c r="AU258" s="177" t="s">
        <v>90</v>
      </c>
      <c r="AV258" s="13" t="s">
        <v>90</v>
      </c>
      <c r="AW258" s="13" t="s">
        <v>36</v>
      </c>
      <c r="AX258" s="13" t="s">
        <v>81</v>
      </c>
      <c r="AY258" s="177" t="s">
        <v>299</v>
      </c>
    </row>
    <row r="259" spans="2:65" s="12" customFormat="1">
      <c r="B259" s="170"/>
      <c r="D259" s="149" t="s">
        <v>1489</v>
      </c>
      <c r="E259" s="171" t="s">
        <v>1</v>
      </c>
      <c r="F259" s="172" t="s">
        <v>3978</v>
      </c>
      <c r="H259" s="171" t="s">
        <v>1</v>
      </c>
      <c r="I259" s="173"/>
      <c r="L259" s="170"/>
      <c r="M259" s="174"/>
      <c r="T259" s="175"/>
      <c r="AT259" s="171" t="s">
        <v>1489</v>
      </c>
      <c r="AU259" s="171" t="s">
        <v>90</v>
      </c>
      <c r="AV259" s="12" t="s">
        <v>88</v>
      </c>
      <c r="AW259" s="12" t="s">
        <v>36</v>
      </c>
      <c r="AX259" s="12" t="s">
        <v>81</v>
      </c>
      <c r="AY259" s="171" t="s">
        <v>299</v>
      </c>
    </row>
    <row r="260" spans="2:65" s="13" customFormat="1">
      <c r="B260" s="176"/>
      <c r="D260" s="149" t="s">
        <v>1489</v>
      </c>
      <c r="E260" s="177" t="s">
        <v>1</v>
      </c>
      <c r="F260" s="178" t="s">
        <v>5574</v>
      </c>
      <c r="H260" s="179">
        <v>-32.424999999999997</v>
      </c>
      <c r="I260" s="180"/>
      <c r="L260" s="176"/>
      <c r="M260" s="181"/>
      <c r="T260" s="182"/>
      <c r="AT260" s="177" t="s">
        <v>1489</v>
      </c>
      <c r="AU260" s="177" t="s">
        <v>90</v>
      </c>
      <c r="AV260" s="13" t="s">
        <v>90</v>
      </c>
      <c r="AW260" s="13" t="s">
        <v>36</v>
      </c>
      <c r="AX260" s="13" t="s">
        <v>81</v>
      </c>
      <c r="AY260" s="177" t="s">
        <v>299</v>
      </c>
    </row>
    <row r="261" spans="2:65" s="14" customFormat="1">
      <c r="B261" s="183"/>
      <c r="D261" s="149" t="s">
        <v>1489</v>
      </c>
      <c r="E261" s="184" t="s">
        <v>1</v>
      </c>
      <c r="F261" s="185" t="s">
        <v>1496</v>
      </c>
      <c r="H261" s="186">
        <v>11.695</v>
      </c>
      <c r="I261" s="187"/>
      <c r="L261" s="183"/>
      <c r="M261" s="188"/>
      <c r="T261" s="189"/>
      <c r="AT261" s="184" t="s">
        <v>1489</v>
      </c>
      <c r="AU261" s="184" t="s">
        <v>90</v>
      </c>
      <c r="AV261" s="14" t="s">
        <v>318</v>
      </c>
      <c r="AW261" s="14" t="s">
        <v>36</v>
      </c>
      <c r="AX261" s="14" t="s">
        <v>88</v>
      </c>
      <c r="AY261" s="184" t="s">
        <v>299</v>
      </c>
    </row>
    <row r="262" spans="2:65" s="1" customFormat="1" ht="37.950000000000003" customHeight="1">
      <c r="B262" s="32"/>
      <c r="C262" s="136" t="s">
        <v>389</v>
      </c>
      <c r="D262" s="136" t="s">
        <v>302</v>
      </c>
      <c r="E262" s="137" t="s">
        <v>1622</v>
      </c>
      <c r="F262" s="138" t="s">
        <v>1623</v>
      </c>
      <c r="G262" s="139" t="s">
        <v>1520</v>
      </c>
      <c r="H262" s="140">
        <v>81.864999999999995</v>
      </c>
      <c r="I262" s="141"/>
      <c r="J262" s="142">
        <f>ROUND(I262*H262,2)</f>
        <v>0</v>
      </c>
      <c r="K262" s="138" t="s">
        <v>3585</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5575</v>
      </c>
    </row>
    <row r="263" spans="2:65" s="12" customFormat="1">
      <c r="B263" s="170"/>
      <c r="D263" s="149" t="s">
        <v>1489</v>
      </c>
      <c r="E263" s="171" t="s">
        <v>1</v>
      </c>
      <c r="F263" s="172" t="s">
        <v>3981</v>
      </c>
      <c r="H263" s="171" t="s">
        <v>1</v>
      </c>
      <c r="I263" s="173"/>
      <c r="L263" s="170"/>
      <c r="M263" s="174"/>
      <c r="T263" s="175"/>
      <c r="AT263" s="171" t="s">
        <v>1489</v>
      </c>
      <c r="AU263" s="171" t="s">
        <v>90</v>
      </c>
      <c r="AV263" s="12" t="s">
        <v>88</v>
      </c>
      <c r="AW263" s="12" t="s">
        <v>36</v>
      </c>
      <c r="AX263" s="12" t="s">
        <v>81</v>
      </c>
      <c r="AY263" s="171" t="s">
        <v>299</v>
      </c>
    </row>
    <row r="264" spans="2:65" s="13" customFormat="1">
      <c r="B264" s="176"/>
      <c r="D264" s="149" t="s">
        <v>1489</v>
      </c>
      <c r="E264" s="177" t="s">
        <v>1</v>
      </c>
      <c r="F264" s="178" t="s">
        <v>5576</v>
      </c>
      <c r="H264" s="179">
        <v>81.864999999999995</v>
      </c>
      <c r="I264" s="180"/>
      <c r="L264" s="176"/>
      <c r="M264" s="181"/>
      <c r="T264" s="182"/>
      <c r="AT264" s="177" t="s">
        <v>1489</v>
      </c>
      <c r="AU264" s="177" t="s">
        <v>90</v>
      </c>
      <c r="AV264" s="13" t="s">
        <v>90</v>
      </c>
      <c r="AW264" s="13" t="s">
        <v>36</v>
      </c>
      <c r="AX264" s="13" t="s">
        <v>81</v>
      </c>
      <c r="AY264" s="177" t="s">
        <v>299</v>
      </c>
    </row>
    <row r="265" spans="2:65" s="14" customFormat="1">
      <c r="B265" s="183"/>
      <c r="D265" s="149" t="s">
        <v>1489</v>
      </c>
      <c r="E265" s="184" t="s">
        <v>1</v>
      </c>
      <c r="F265" s="185" t="s">
        <v>1496</v>
      </c>
      <c r="H265" s="186">
        <v>81.864999999999995</v>
      </c>
      <c r="I265" s="187"/>
      <c r="L265" s="183"/>
      <c r="M265" s="188"/>
      <c r="T265" s="189"/>
      <c r="AT265" s="184" t="s">
        <v>1489</v>
      </c>
      <c r="AU265" s="184" t="s">
        <v>90</v>
      </c>
      <c r="AV265" s="14" t="s">
        <v>318</v>
      </c>
      <c r="AW265" s="14" t="s">
        <v>36</v>
      </c>
      <c r="AX265" s="14" t="s">
        <v>88</v>
      </c>
      <c r="AY265" s="184" t="s">
        <v>299</v>
      </c>
    </row>
    <row r="266" spans="2:65" s="1" customFormat="1" ht="24.15" customHeight="1">
      <c r="B266" s="32"/>
      <c r="C266" s="136" t="s">
        <v>394</v>
      </c>
      <c r="D266" s="136" t="s">
        <v>302</v>
      </c>
      <c r="E266" s="137" t="s">
        <v>1626</v>
      </c>
      <c r="F266" s="138" t="s">
        <v>1627</v>
      </c>
      <c r="G266" s="139" t="s">
        <v>1520</v>
      </c>
      <c r="H266" s="140">
        <v>15.259</v>
      </c>
      <c r="I266" s="141"/>
      <c r="J266" s="142">
        <f>ROUND(I266*H266,2)</f>
        <v>0</v>
      </c>
      <c r="K266" s="138" t="s">
        <v>3585</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5577</v>
      </c>
    </row>
    <row r="267" spans="2:65" s="12" customFormat="1">
      <c r="B267" s="170"/>
      <c r="D267" s="149" t="s">
        <v>1489</v>
      </c>
      <c r="E267" s="171" t="s">
        <v>1</v>
      </c>
      <c r="F267" s="172" t="s">
        <v>3619</v>
      </c>
      <c r="H267" s="171" t="s">
        <v>1</v>
      </c>
      <c r="I267" s="173"/>
      <c r="L267" s="170"/>
      <c r="M267" s="174"/>
      <c r="T267" s="175"/>
      <c r="AT267" s="171" t="s">
        <v>1489</v>
      </c>
      <c r="AU267" s="171" t="s">
        <v>90</v>
      </c>
      <c r="AV267" s="12" t="s">
        <v>88</v>
      </c>
      <c r="AW267" s="12" t="s">
        <v>36</v>
      </c>
      <c r="AX267" s="12" t="s">
        <v>81</v>
      </c>
      <c r="AY267" s="171" t="s">
        <v>299</v>
      </c>
    </row>
    <row r="268" spans="2:65" s="13" customFormat="1">
      <c r="B268" s="176"/>
      <c r="D268" s="149" t="s">
        <v>1489</v>
      </c>
      <c r="E268" s="177" t="s">
        <v>1</v>
      </c>
      <c r="F268" s="178" t="s">
        <v>5578</v>
      </c>
      <c r="H268" s="179">
        <v>15.259</v>
      </c>
      <c r="I268" s="180"/>
      <c r="L268" s="176"/>
      <c r="M268" s="181"/>
      <c r="T268" s="182"/>
      <c r="AT268" s="177" t="s">
        <v>1489</v>
      </c>
      <c r="AU268" s="177" t="s">
        <v>90</v>
      </c>
      <c r="AV268" s="13" t="s">
        <v>90</v>
      </c>
      <c r="AW268" s="13" t="s">
        <v>36</v>
      </c>
      <c r="AX268" s="13" t="s">
        <v>81</v>
      </c>
      <c r="AY268" s="177" t="s">
        <v>299</v>
      </c>
    </row>
    <row r="269" spans="2:65" s="14" customFormat="1">
      <c r="B269" s="183"/>
      <c r="D269" s="149" t="s">
        <v>1489</v>
      </c>
      <c r="E269" s="184" t="s">
        <v>1</v>
      </c>
      <c r="F269" s="185" t="s">
        <v>1496</v>
      </c>
      <c r="H269" s="186">
        <v>15.259</v>
      </c>
      <c r="I269" s="187"/>
      <c r="L269" s="183"/>
      <c r="M269" s="188"/>
      <c r="T269" s="189"/>
      <c r="AT269" s="184" t="s">
        <v>1489</v>
      </c>
      <c r="AU269" s="184" t="s">
        <v>90</v>
      </c>
      <c r="AV269" s="14" t="s">
        <v>318</v>
      </c>
      <c r="AW269" s="14" t="s">
        <v>36</v>
      </c>
      <c r="AX269" s="14" t="s">
        <v>88</v>
      </c>
      <c r="AY269" s="184" t="s">
        <v>299</v>
      </c>
    </row>
    <row r="270" spans="2:65" s="1" customFormat="1" ht="24.15" customHeight="1">
      <c r="B270" s="32"/>
      <c r="C270" s="136" t="s">
        <v>399</v>
      </c>
      <c r="D270" s="136" t="s">
        <v>302</v>
      </c>
      <c r="E270" s="137" t="s">
        <v>1630</v>
      </c>
      <c r="F270" s="138" t="s">
        <v>1631</v>
      </c>
      <c r="G270" s="139" t="s">
        <v>1520</v>
      </c>
      <c r="H270" s="140">
        <v>32.424999999999997</v>
      </c>
      <c r="I270" s="141"/>
      <c r="J270" s="142">
        <f>ROUND(I270*H270,2)</f>
        <v>0</v>
      </c>
      <c r="K270" s="138" t="s">
        <v>3585</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5579</v>
      </c>
    </row>
    <row r="271" spans="2:65" s="12" customFormat="1">
      <c r="B271" s="170"/>
      <c r="D271" s="149" t="s">
        <v>1489</v>
      </c>
      <c r="E271" s="171" t="s">
        <v>1</v>
      </c>
      <c r="F271" s="172" t="s">
        <v>3619</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5580</v>
      </c>
      <c r="H272" s="179">
        <v>32.424999999999997</v>
      </c>
      <c r="I272" s="180"/>
      <c r="L272" s="176"/>
      <c r="M272" s="181"/>
      <c r="T272" s="182"/>
      <c r="AT272" s="177" t="s">
        <v>1489</v>
      </c>
      <c r="AU272" s="177" t="s">
        <v>90</v>
      </c>
      <c r="AV272" s="13" t="s">
        <v>90</v>
      </c>
      <c r="AW272" s="13" t="s">
        <v>36</v>
      </c>
      <c r="AX272" s="13" t="s">
        <v>81</v>
      </c>
      <c r="AY272" s="177" t="s">
        <v>299</v>
      </c>
    </row>
    <row r="273" spans="2:65" s="14" customFormat="1">
      <c r="B273" s="183"/>
      <c r="D273" s="149" t="s">
        <v>1489</v>
      </c>
      <c r="E273" s="184" t="s">
        <v>1</v>
      </c>
      <c r="F273" s="185" t="s">
        <v>1496</v>
      </c>
      <c r="H273" s="186">
        <v>32.424999999999997</v>
      </c>
      <c r="I273" s="187"/>
      <c r="L273" s="183"/>
      <c r="M273" s="188"/>
      <c r="T273" s="189"/>
      <c r="AT273" s="184" t="s">
        <v>1489</v>
      </c>
      <c r="AU273" s="184" t="s">
        <v>90</v>
      </c>
      <c r="AV273" s="14" t="s">
        <v>318</v>
      </c>
      <c r="AW273" s="14" t="s">
        <v>36</v>
      </c>
      <c r="AX273" s="14" t="s">
        <v>88</v>
      </c>
      <c r="AY273" s="184" t="s">
        <v>299</v>
      </c>
    </row>
    <row r="274" spans="2:65" s="1" customFormat="1" ht="16.5" customHeight="1">
      <c r="B274" s="32"/>
      <c r="C274" s="136" t="s">
        <v>7</v>
      </c>
      <c r="D274" s="136" t="s">
        <v>302</v>
      </c>
      <c r="E274" s="137" t="s">
        <v>1639</v>
      </c>
      <c r="F274" s="138" t="s">
        <v>1640</v>
      </c>
      <c r="G274" s="139" t="s">
        <v>1520</v>
      </c>
      <c r="H274" s="140">
        <v>64.882999999999996</v>
      </c>
      <c r="I274" s="141"/>
      <c r="J274" s="142">
        <f>ROUND(I274*H274,2)</f>
        <v>0</v>
      </c>
      <c r="K274" s="138" t="s">
        <v>3585</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5581</v>
      </c>
    </row>
    <row r="275" spans="2:65" s="12" customFormat="1">
      <c r="B275" s="170"/>
      <c r="D275" s="149" t="s">
        <v>1489</v>
      </c>
      <c r="E275" s="171" t="s">
        <v>1</v>
      </c>
      <c r="F275" s="172" t="s">
        <v>3994</v>
      </c>
      <c r="H275" s="171" t="s">
        <v>1</v>
      </c>
      <c r="I275" s="173"/>
      <c r="L275" s="170"/>
      <c r="M275" s="174"/>
      <c r="T275" s="175"/>
      <c r="AT275" s="171" t="s">
        <v>1489</v>
      </c>
      <c r="AU275" s="171" t="s">
        <v>90</v>
      </c>
      <c r="AV275" s="12" t="s">
        <v>88</v>
      </c>
      <c r="AW275" s="12" t="s">
        <v>36</v>
      </c>
      <c r="AX275" s="12" t="s">
        <v>81</v>
      </c>
      <c r="AY275" s="171" t="s">
        <v>299</v>
      </c>
    </row>
    <row r="276" spans="2:65" s="13" customFormat="1">
      <c r="B276" s="176"/>
      <c r="D276" s="149" t="s">
        <v>1489</v>
      </c>
      <c r="E276" s="177" t="s">
        <v>1</v>
      </c>
      <c r="F276" s="178" t="s">
        <v>5582</v>
      </c>
      <c r="H276" s="179">
        <v>5.5039999999999996</v>
      </c>
      <c r="I276" s="180"/>
      <c r="L276" s="176"/>
      <c r="M276" s="181"/>
      <c r="T276" s="182"/>
      <c r="AT276" s="177" t="s">
        <v>1489</v>
      </c>
      <c r="AU276" s="177" t="s">
        <v>90</v>
      </c>
      <c r="AV276" s="13" t="s">
        <v>90</v>
      </c>
      <c r="AW276" s="13" t="s">
        <v>36</v>
      </c>
      <c r="AX276" s="13" t="s">
        <v>81</v>
      </c>
      <c r="AY276" s="177" t="s">
        <v>299</v>
      </c>
    </row>
    <row r="277" spans="2:65" s="13" customFormat="1">
      <c r="B277" s="176"/>
      <c r="D277" s="149" t="s">
        <v>1489</v>
      </c>
      <c r="E277" s="177" t="s">
        <v>1</v>
      </c>
      <c r="F277" s="178" t="s">
        <v>5583</v>
      </c>
      <c r="H277" s="179">
        <v>11.695</v>
      </c>
      <c r="I277" s="180"/>
      <c r="L277" s="176"/>
      <c r="M277" s="181"/>
      <c r="T277" s="182"/>
      <c r="AT277" s="177" t="s">
        <v>1489</v>
      </c>
      <c r="AU277" s="177" t="s">
        <v>90</v>
      </c>
      <c r="AV277" s="13" t="s">
        <v>90</v>
      </c>
      <c r="AW277" s="13" t="s">
        <v>36</v>
      </c>
      <c r="AX277" s="13" t="s">
        <v>81</v>
      </c>
      <c r="AY277" s="177" t="s">
        <v>299</v>
      </c>
    </row>
    <row r="278" spans="2:65" s="15" customFormat="1">
      <c r="B278" s="190"/>
      <c r="D278" s="149" t="s">
        <v>1489</v>
      </c>
      <c r="E278" s="191" t="s">
        <v>1</v>
      </c>
      <c r="F278" s="192" t="s">
        <v>1549</v>
      </c>
      <c r="H278" s="193">
        <v>17.199000000000002</v>
      </c>
      <c r="I278" s="194"/>
      <c r="L278" s="190"/>
      <c r="M278" s="195"/>
      <c r="T278" s="196"/>
      <c r="AT278" s="191" t="s">
        <v>1489</v>
      </c>
      <c r="AU278" s="191" t="s">
        <v>90</v>
      </c>
      <c r="AV278" s="15" t="s">
        <v>298</v>
      </c>
      <c r="AW278" s="15" t="s">
        <v>36</v>
      </c>
      <c r="AX278" s="15" t="s">
        <v>81</v>
      </c>
      <c r="AY278" s="191" t="s">
        <v>299</v>
      </c>
    </row>
    <row r="279" spans="2:65" s="12" customFormat="1">
      <c r="B279" s="170"/>
      <c r="D279" s="149" t="s">
        <v>1489</v>
      </c>
      <c r="E279" s="171" t="s">
        <v>1</v>
      </c>
      <c r="F279" s="172" t="s">
        <v>3619</v>
      </c>
      <c r="H279" s="171" t="s">
        <v>1</v>
      </c>
      <c r="I279" s="173"/>
      <c r="L279" s="170"/>
      <c r="M279" s="174"/>
      <c r="T279" s="175"/>
      <c r="AT279" s="171" t="s">
        <v>1489</v>
      </c>
      <c r="AU279" s="171" t="s">
        <v>90</v>
      </c>
      <c r="AV279" s="12" t="s">
        <v>88</v>
      </c>
      <c r="AW279" s="12" t="s">
        <v>36</v>
      </c>
      <c r="AX279" s="12" t="s">
        <v>81</v>
      </c>
      <c r="AY279" s="171" t="s">
        <v>299</v>
      </c>
    </row>
    <row r="280" spans="2:65" s="13" customFormat="1">
      <c r="B280" s="176"/>
      <c r="D280" s="149" t="s">
        <v>1489</v>
      </c>
      <c r="E280" s="177" t="s">
        <v>1</v>
      </c>
      <c r="F280" s="178" t="s">
        <v>5584</v>
      </c>
      <c r="H280" s="179">
        <v>15.259</v>
      </c>
      <c r="I280" s="180"/>
      <c r="L280" s="176"/>
      <c r="M280" s="181"/>
      <c r="T280" s="182"/>
      <c r="AT280" s="177" t="s">
        <v>1489</v>
      </c>
      <c r="AU280" s="177" t="s">
        <v>90</v>
      </c>
      <c r="AV280" s="13" t="s">
        <v>90</v>
      </c>
      <c r="AW280" s="13" t="s">
        <v>36</v>
      </c>
      <c r="AX280" s="13" t="s">
        <v>81</v>
      </c>
      <c r="AY280" s="177" t="s">
        <v>299</v>
      </c>
    </row>
    <row r="281" spans="2:65" s="13" customFormat="1">
      <c r="B281" s="176"/>
      <c r="D281" s="149" t="s">
        <v>1489</v>
      </c>
      <c r="E281" s="177" t="s">
        <v>1</v>
      </c>
      <c r="F281" s="178" t="s">
        <v>5585</v>
      </c>
      <c r="H281" s="179">
        <v>32.424999999999997</v>
      </c>
      <c r="I281" s="180"/>
      <c r="L281" s="176"/>
      <c r="M281" s="181"/>
      <c r="T281" s="182"/>
      <c r="AT281" s="177" t="s">
        <v>1489</v>
      </c>
      <c r="AU281" s="177" t="s">
        <v>90</v>
      </c>
      <c r="AV281" s="13" t="s">
        <v>90</v>
      </c>
      <c r="AW281" s="13" t="s">
        <v>36</v>
      </c>
      <c r="AX281" s="13" t="s">
        <v>81</v>
      </c>
      <c r="AY281" s="177" t="s">
        <v>299</v>
      </c>
    </row>
    <row r="282" spans="2:65" s="15" customFormat="1">
      <c r="B282" s="190"/>
      <c r="D282" s="149" t="s">
        <v>1489</v>
      </c>
      <c r="E282" s="191" t="s">
        <v>1</v>
      </c>
      <c r="F282" s="192" t="s">
        <v>1549</v>
      </c>
      <c r="H282" s="193">
        <v>47.683999999999997</v>
      </c>
      <c r="I282" s="194"/>
      <c r="L282" s="190"/>
      <c r="M282" s="195"/>
      <c r="T282" s="196"/>
      <c r="AT282" s="191" t="s">
        <v>1489</v>
      </c>
      <c r="AU282" s="191" t="s">
        <v>90</v>
      </c>
      <c r="AV282" s="15" t="s">
        <v>298</v>
      </c>
      <c r="AW282" s="15" t="s">
        <v>36</v>
      </c>
      <c r="AX282" s="15" t="s">
        <v>81</v>
      </c>
      <c r="AY282" s="191" t="s">
        <v>299</v>
      </c>
    </row>
    <row r="283" spans="2:65" s="14" customFormat="1">
      <c r="B283" s="183"/>
      <c r="D283" s="149" t="s">
        <v>1489</v>
      </c>
      <c r="E283" s="184" t="s">
        <v>1</v>
      </c>
      <c r="F283" s="185" t="s">
        <v>1496</v>
      </c>
      <c r="H283" s="186">
        <v>64.882999999999996</v>
      </c>
      <c r="I283" s="187"/>
      <c r="L283" s="183"/>
      <c r="M283" s="188"/>
      <c r="T283" s="189"/>
      <c r="AT283" s="184" t="s">
        <v>1489</v>
      </c>
      <c r="AU283" s="184" t="s">
        <v>90</v>
      </c>
      <c r="AV283" s="14" t="s">
        <v>318</v>
      </c>
      <c r="AW283" s="14" t="s">
        <v>36</v>
      </c>
      <c r="AX283" s="14" t="s">
        <v>88</v>
      </c>
      <c r="AY283" s="184" t="s">
        <v>299</v>
      </c>
    </row>
    <row r="284" spans="2:65" s="1" customFormat="1" ht="33" customHeight="1">
      <c r="B284" s="32"/>
      <c r="C284" s="136" t="s">
        <v>408</v>
      </c>
      <c r="D284" s="136" t="s">
        <v>302</v>
      </c>
      <c r="E284" s="137" t="s">
        <v>1634</v>
      </c>
      <c r="F284" s="138" t="s">
        <v>1635</v>
      </c>
      <c r="G284" s="139" t="s">
        <v>1636</v>
      </c>
      <c r="H284" s="140">
        <v>29.238</v>
      </c>
      <c r="I284" s="141"/>
      <c r="J284" s="142">
        <f>ROUND(I284*H284,2)</f>
        <v>0</v>
      </c>
      <c r="K284" s="138" t="s">
        <v>3585</v>
      </c>
      <c r="L284" s="32"/>
      <c r="M284" s="143" t="s">
        <v>1</v>
      </c>
      <c r="N284" s="144" t="s">
        <v>46</v>
      </c>
      <c r="P284" s="145">
        <f>O284*H284</f>
        <v>0</v>
      </c>
      <c r="Q284" s="145">
        <v>0</v>
      </c>
      <c r="R284" s="145">
        <f>Q284*H284</f>
        <v>0</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5586</v>
      </c>
    </row>
    <row r="285" spans="2:65" s="12" customFormat="1">
      <c r="B285" s="170"/>
      <c r="D285" s="149" t="s">
        <v>1489</v>
      </c>
      <c r="E285" s="171" t="s">
        <v>1</v>
      </c>
      <c r="F285" s="172" t="s">
        <v>3994</v>
      </c>
      <c r="H285" s="171" t="s">
        <v>1</v>
      </c>
      <c r="I285" s="173"/>
      <c r="L285" s="170"/>
      <c r="M285" s="174"/>
      <c r="T285" s="175"/>
      <c r="AT285" s="171" t="s">
        <v>1489</v>
      </c>
      <c r="AU285" s="171" t="s">
        <v>90</v>
      </c>
      <c r="AV285" s="12" t="s">
        <v>88</v>
      </c>
      <c r="AW285" s="12" t="s">
        <v>36</v>
      </c>
      <c r="AX285" s="12" t="s">
        <v>81</v>
      </c>
      <c r="AY285" s="171" t="s">
        <v>299</v>
      </c>
    </row>
    <row r="286" spans="2:65" s="13" customFormat="1">
      <c r="B286" s="176"/>
      <c r="D286" s="149" t="s">
        <v>1489</v>
      </c>
      <c r="E286" s="177" t="s">
        <v>1</v>
      </c>
      <c r="F286" s="178" t="s">
        <v>5582</v>
      </c>
      <c r="H286" s="179">
        <v>5.5039999999999996</v>
      </c>
      <c r="I286" s="180"/>
      <c r="L286" s="176"/>
      <c r="M286" s="181"/>
      <c r="T286" s="182"/>
      <c r="AT286" s="177" t="s">
        <v>1489</v>
      </c>
      <c r="AU286" s="177" t="s">
        <v>90</v>
      </c>
      <c r="AV286" s="13" t="s">
        <v>90</v>
      </c>
      <c r="AW286" s="13" t="s">
        <v>36</v>
      </c>
      <c r="AX286" s="13" t="s">
        <v>81</v>
      </c>
      <c r="AY286" s="177" t="s">
        <v>299</v>
      </c>
    </row>
    <row r="287" spans="2:65" s="13" customFormat="1">
      <c r="B287" s="176"/>
      <c r="D287" s="149" t="s">
        <v>1489</v>
      </c>
      <c r="E287" s="177" t="s">
        <v>1</v>
      </c>
      <c r="F287" s="178" t="s">
        <v>5583</v>
      </c>
      <c r="H287" s="179">
        <v>11.695</v>
      </c>
      <c r="I287" s="180"/>
      <c r="L287" s="176"/>
      <c r="M287" s="181"/>
      <c r="T287" s="182"/>
      <c r="AT287" s="177" t="s">
        <v>1489</v>
      </c>
      <c r="AU287" s="177" t="s">
        <v>90</v>
      </c>
      <c r="AV287" s="13" t="s">
        <v>90</v>
      </c>
      <c r="AW287" s="13" t="s">
        <v>36</v>
      </c>
      <c r="AX287" s="13" t="s">
        <v>81</v>
      </c>
      <c r="AY287" s="177" t="s">
        <v>299</v>
      </c>
    </row>
    <row r="288" spans="2:65" s="15" customFormat="1">
      <c r="B288" s="190"/>
      <c r="D288" s="149" t="s">
        <v>1489</v>
      </c>
      <c r="E288" s="191" t="s">
        <v>1</v>
      </c>
      <c r="F288" s="192" t="s">
        <v>1549</v>
      </c>
      <c r="H288" s="193">
        <v>17.199000000000002</v>
      </c>
      <c r="I288" s="194"/>
      <c r="L288" s="190"/>
      <c r="M288" s="195"/>
      <c r="T288" s="196"/>
      <c r="AT288" s="191" t="s">
        <v>1489</v>
      </c>
      <c r="AU288" s="191" t="s">
        <v>90</v>
      </c>
      <c r="AV288" s="15" t="s">
        <v>298</v>
      </c>
      <c r="AW288" s="15" t="s">
        <v>36</v>
      </c>
      <c r="AX288" s="15" t="s">
        <v>81</v>
      </c>
      <c r="AY288" s="191" t="s">
        <v>299</v>
      </c>
    </row>
    <row r="289" spans="2:65" s="13" customFormat="1">
      <c r="B289" s="176"/>
      <c r="D289" s="149" t="s">
        <v>1489</v>
      </c>
      <c r="E289" s="177" t="s">
        <v>1</v>
      </c>
      <c r="F289" s="178" t="s">
        <v>5587</v>
      </c>
      <c r="H289" s="179">
        <v>29.238</v>
      </c>
      <c r="I289" s="180"/>
      <c r="L289" s="176"/>
      <c r="M289" s="181"/>
      <c r="T289" s="182"/>
      <c r="AT289" s="177" t="s">
        <v>1489</v>
      </c>
      <c r="AU289" s="177" t="s">
        <v>90</v>
      </c>
      <c r="AV289" s="13" t="s">
        <v>90</v>
      </c>
      <c r="AW289" s="13" t="s">
        <v>36</v>
      </c>
      <c r="AX289" s="13" t="s">
        <v>81</v>
      </c>
      <c r="AY289" s="177" t="s">
        <v>299</v>
      </c>
    </row>
    <row r="290" spans="2:65" s="15" customFormat="1">
      <c r="B290" s="190"/>
      <c r="D290" s="149" t="s">
        <v>1489</v>
      </c>
      <c r="E290" s="191" t="s">
        <v>1</v>
      </c>
      <c r="F290" s="192" t="s">
        <v>1549</v>
      </c>
      <c r="H290" s="193">
        <v>29.238</v>
      </c>
      <c r="I290" s="194"/>
      <c r="L290" s="190"/>
      <c r="M290" s="195"/>
      <c r="T290" s="196"/>
      <c r="AT290" s="191" t="s">
        <v>1489</v>
      </c>
      <c r="AU290" s="191" t="s">
        <v>90</v>
      </c>
      <c r="AV290" s="15" t="s">
        <v>298</v>
      </c>
      <c r="AW290" s="15" t="s">
        <v>36</v>
      </c>
      <c r="AX290" s="15" t="s">
        <v>88</v>
      </c>
      <c r="AY290" s="191" t="s">
        <v>299</v>
      </c>
    </row>
    <row r="291" spans="2:65" s="1" customFormat="1" ht="24.15" customHeight="1">
      <c r="B291" s="32"/>
      <c r="C291" s="136" t="s">
        <v>413</v>
      </c>
      <c r="D291" s="136" t="s">
        <v>302</v>
      </c>
      <c r="E291" s="137" t="s">
        <v>4001</v>
      </c>
      <c r="F291" s="138" t="s">
        <v>1644</v>
      </c>
      <c r="G291" s="139" t="s">
        <v>1520</v>
      </c>
      <c r="H291" s="140">
        <v>47.683999999999997</v>
      </c>
      <c r="I291" s="141"/>
      <c r="J291" s="142">
        <f>ROUND(I291*H291,2)</f>
        <v>0</v>
      </c>
      <c r="K291" s="138" t="s">
        <v>3585</v>
      </c>
      <c r="L291" s="32"/>
      <c r="M291" s="143" t="s">
        <v>1</v>
      </c>
      <c r="N291" s="144" t="s">
        <v>46</v>
      </c>
      <c r="P291" s="145">
        <f>O291*H291</f>
        <v>0</v>
      </c>
      <c r="Q291" s="145">
        <v>0</v>
      </c>
      <c r="R291" s="145">
        <f>Q291*H291</f>
        <v>0</v>
      </c>
      <c r="S291" s="145">
        <v>0</v>
      </c>
      <c r="T291" s="146">
        <f>S291*H291</f>
        <v>0</v>
      </c>
      <c r="AR291" s="147" t="s">
        <v>318</v>
      </c>
      <c r="AT291" s="147" t="s">
        <v>302</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5588</v>
      </c>
    </row>
    <row r="292" spans="2:65" s="1" customFormat="1" ht="28.8">
      <c r="B292" s="32"/>
      <c r="D292" s="149" t="s">
        <v>308</v>
      </c>
      <c r="F292" s="150" t="s">
        <v>4003</v>
      </c>
      <c r="I292" s="151"/>
      <c r="L292" s="32"/>
      <c r="M292" s="152"/>
      <c r="T292" s="56"/>
      <c r="AT292" s="17" t="s">
        <v>308</v>
      </c>
      <c r="AU292" s="17" t="s">
        <v>90</v>
      </c>
    </row>
    <row r="293" spans="2:65" s="13" customFormat="1">
      <c r="B293" s="176"/>
      <c r="D293" s="149" t="s">
        <v>1489</v>
      </c>
      <c r="E293" s="177" t="s">
        <v>1</v>
      </c>
      <c r="F293" s="178" t="s">
        <v>5589</v>
      </c>
      <c r="H293" s="179">
        <v>64.882000000000005</v>
      </c>
      <c r="I293" s="180"/>
      <c r="L293" s="176"/>
      <c r="M293" s="181"/>
      <c r="T293" s="182"/>
      <c r="AT293" s="177" t="s">
        <v>1489</v>
      </c>
      <c r="AU293" s="177" t="s">
        <v>90</v>
      </c>
      <c r="AV293" s="13" t="s">
        <v>90</v>
      </c>
      <c r="AW293" s="13" t="s">
        <v>36</v>
      </c>
      <c r="AX293" s="13" t="s">
        <v>81</v>
      </c>
      <c r="AY293" s="177" t="s">
        <v>299</v>
      </c>
    </row>
    <row r="294" spans="2:65" s="12" customFormat="1">
      <c r="B294" s="170"/>
      <c r="D294" s="149" t="s">
        <v>1489</v>
      </c>
      <c r="E294" s="171" t="s">
        <v>1</v>
      </c>
      <c r="F294" s="172" t="s">
        <v>4005</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5590</v>
      </c>
      <c r="H295" s="179">
        <v>-0.107</v>
      </c>
      <c r="I295" s="180"/>
      <c r="L295" s="176"/>
      <c r="M295" s="181"/>
      <c r="T295" s="182"/>
      <c r="AT295" s="177" t="s">
        <v>1489</v>
      </c>
      <c r="AU295" s="177" t="s">
        <v>90</v>
      </c>
      <c r="AV295" s="13" t="s">
        <v>90</v>
      </c>
      <c r="AW295" s="13" t="s">
        <v>36</v>
      </c>
      <c r="AX295" s="13" t="s">
        <v>81</v>
      </c>
      <c r="AY295" s="177" t="s">
        <v>299</v>
      </c>
    </row>
    <row r="296" spans="2:65" s="13" customFormat="1">
      <c r="B296" s="176"/>
      <c r="D296" s="149" t="s">
        <v>1489</v>
      </c>
      <c r="E296" s="177" t="s">
        <v>1</v>
      </c>
      <c r="F296" s="178" t="s">
        <v>5591</v>
      </c>
      <c r="H296" s="179">
        <v>-12.932</v>
      </c>
      <c r="I296" s="180"/>
      <c r="L296" s="176"/>
      <c r="M296" s="181"/>
      <c r="T296" s="182"/>
      <c r="AT296" s="177" t="s">
        <v>1489</v>
      </c>
      <c r="AU296" s="177" t="s">
        <v>90</v>
      </c>
      <c r="AV296" s="13" t="s">
        <v>90</v>
      </c>
      <c r="AW296" s="13" t="s">
        <v>36</v>
      </c>
      <c r="AX296" s="13" t="s">
        <v>81</v>
      </c>
      <c r="AY296" s="177" t="s">
        <v>299</v>
      </c>
    </row>
    <row r="297" spans="2:65" s="13" customFormat="1">
      <c r="B297" s="176"/>
      <c r="D297" s="149" t="s">
        <v>1489</v>
      </c>
      <c r="E297" s="177" t="s">
        <v>1</v>
      </c>
      <c r="F297" s="178" t="s">
        <v>5592</v>
      </c>
      <c r="H297" s="179">
        <v>-4.1589999999999998</v>
      </c>
      <c r="I297" s="180"/>
      <c r="L297" s="176"/>
      <c r="M297" s="181"/>
      <c r="T297" s="182"/>
      <c r="AT297" s="177" t="s">
        <v>1489</v>
      </c>
      <c r="AU297" s="177" t="s">
        <v>90</v>
      </c>
      <c r="AV297" s="13" t="s">
        <v>90</v>
      </c>
      <c r="AW297" s="13" t="s">
        <v>36</v>
      </c>
      <c r="AX297" s="13" t="s">
        <v>81</v>
      </c>
      <c r="AY297" s="177" t="s">
        <v>299</v>
      </c>
    </row>
    <row r="298" spans="2:65" s="15" customFormat="1">
      <c r="B298" s="190"/>
      <c r="D298" s="149" t="s">
        <v>1489</v>
      </c>
      <c r="E298" s="191" t="s">
        <v>1</v>
      </c>
      <c r="F298" s="192" t="s">
        <v>1549</v>
      </c>
      <c r="H298" s="193">
        <v>47.683999999999997</v>
      </c>
      <c r="I298" s="194"/>
      <c r="L298" s="190"/>
      <c r="M298" s="195"/>
      <c r="T298" s="196"/>
      <c r="AT298" s="191" t="s">
        <v>1489</v>
      </c>
      <c r="AU298" s="191" t="s">
        <v>90</v>
      </c>
      <c r="AV298" s="15" t="s">
        <v>298</v>
      </c>
      <c r="AW298" s="15" t="s">
        <v>36</v>
      </c>
      <c r="AX298" s="15" t="s">
        <v>88</v>
      </c>
      <c r="AY298" s="191" t="s">
        <v>299</v>
      </c>
    </row>
    <row r="299" spans="2:65" s="12" customFormat="1">
      <c r="B299" s="170"/>
      <c r="D299" s="149" t="s">
        <v>1489</v>
      </c>
      <c r="E299" s="171" t="s">
        <v>1</v>
      </c>
      <c r="F299" s="172" t="s">
        <v>4394</v>
      </c>
      <c r="H299" s="171" t="s">
        <v>1</v>
      </c>
      <c r="I299" s="173"/>
      <c r="L299" s="170"/>
      <c r="M299" s="174"/>
      <c r="T299" s="175"/>
      <c r="AT299" s="171" t="s">
        <v>1489</v>
      </c>
      <c r="AU299" s="171" t="s">
        <v>90</v>
      </c>
      <c r="AV299" s="12" t="s">
        <v>88</v>
      </c>
      <c r="AW299" s="12" t="s">
        <v>36</v>
      </c>
      <c r="AX299" s="12" t="s">
        <v>81</v>
      </c>
      <c r="AY299" s="171" t="s">
        <v>299</v>
      </c>
    </row>
    <row r="300" spans="2:65" s="12" customFormat="1">
      <c r="B300" s="170"/>
      <c r="D300" s="149" t="s">
        <v>1489</v>
      </c>
      <c r="E300" s="171" t="s">
        <v>1</v>
      </c>
      <c r="F300" s="172" t="s">
        <v>3917</v>
      </c>
      <c r="H300" s="171" t="s">
        <v>1</v>
      </c>
      <c r="I300" s="173"/>
      <c r="L300" s="170"/>
      <c r="M300" s="174"/>
      <c r="T300" s="175"/>
      <c r="AT300" s="171" t="s">
        <v>1489</v>
      </c>
      <c r="AU300" s="171" t="s">
        <v>90</v>
      </c>
      <c r="AV300" s="12" t="s">
        <v>88</v>
      </c>
      <c r="AW300" s="12" t="s">
        <v>36</v>
      </c>
      <c r="AX300" s="12" t="s">
        <v>81</v>
      </c>
      <c r="AY300" s="171" t="s">
        <v>299</v>
      </c>
    </row>
    <row r="301" spans="2:65" s="13" customFormat="1" ht="20.399999999999999">
      <c r="B301" s="176"/>
      <c r="D301" s="149" t="s">
        <v>1489</v>
      </c>
      <c r="E301" s="177" t="s">
        <v>1</v>
      </c>
      <c r="F301" s="178" t="s">
        <v>5593</v>
      </c>
      <c r="H301" s="179">
        <v>15.316000000000001</v>
      </c>
      <c r="I301" s="180"/>
      <c r="L301" s="176"/>
      <c r="M301" s="181"/>
      <c r="T301" s="182"/>
      <c r="AT301" s="177" t="s">
        <v>1489</v>
      </c>
      <c r="AU301" s="177" t="s">
        <v>90</v>
      </c>
      <c r="AV301" s="13" t="s">
        <v>90</v>
      </c>
      <c r="AW301" s="13" t="s">
        <v>36</v>
      </c>
      <c r="AX301" s="13" t="s">
        <v>81</v>
      </c>
      <c r="AY301" s="177" t="s">
        <v>299</v>
      </c>
    </row>
    <row r="302" spans="2:65" s="12" customFormat="1">
      <c r="B302" s="170"/>
      <c r="D302" s="149" t="s">
        <v>1489</v>
      </c>
      <c r="E302" s="171" t="s">
        <v>1</v>
      </c>
      <c r="F302" s="172" t="s">
        <v>3915</v>
      </c>
      <c r="H302" s="171" t="s">
        <v>1</v>
      </c>
      <c r="I302" s="173"/>
      <c r="L302" s="170"/>
      <c r="M302" s="174"/>
      <c r="T302" s="175"/>
      <c r="AT302" s="171" t="s">
        <v>1489</v>
      </c>
      <c r="AU302" s="171" t="s">
        <v>90</v>
      </c>
      <c r="AV302" s="12" t="s">
        <v>88</v>
      </c>
      <c r="AW302" s="12" t="s">
        <v>36</v>
      </c>
      <c r="AX302" s="12" t="s">
        <v>81</v>
      </c>
      <c r="AY302" s="171" t="s">
        <v>299</v>
      </c>
    </row>
    <row r="303" spans="2:65" s="13" customFormat="1" ht="20.399999999999999">
      <c r="B303" s="176"/>
      <c r="D303" s="149" t="s">
        <v>1489</v>
      </c>
      <c r="E303" s="177" t="s">
        <v>1</v>
      </c>
      <c r="F303" s="178" t="s">
        <v>5594</v>
      </c>
      <c r="H303" s="179">
        <v>31.606000000000002</v>
      </c>
      <c r="I303" s="180"/>
      <c r="L303" s="176"/>
      <c r="M303" s="181"/>
      <c r="T303" s="182"/>
      <c r="AT303" s="177" t="s">
        <v>1489</v>
      </c>
      <c r="AU303" s="177" t="s">
        <v>90</v>
      </c>
      <c r="AV303" s="13" t="s">
        <v>90</v>
      </c>
      <c r="AW303" s="13" t="s">
        <v>36</v>
      </c>
      <c r="AX303" s="13" t="s">
        <v>81</v>
      </c>
      <c r="AY303" s="177" t="s">
        <v>299</v>
      </c>
    </row>
    <row r="304" spans="2:65" s="15" customFormat="1">
      <c r="B304" s="190"/>
      <c r="D304" s="149" t="s">
        <v>1489</v>
      </c>
      <c r="E304" s="191" t="s">
        <v>1</v>
      </c>
      <c r="F304" s="192" t="s">
        <v>1549</v>
      </c>
      <c r="H304" s="193">
        <v>46.921999999999997</v>
      </c>
      <c r="I304" s="194"/>
      <c r="L304" s="190"/>
      <c r="M304" s="195"/>
      <c r="T304" s="196"/>
      <c r="AT304" s="191" t="s">
        <v>1489</v>
      </c>
      <c r="AU304" s="191" t="s">
        <v>90</v>
      </c>
      <c r="AV304" s="15" t="s">
        <v>298</v>
      </c>
      <c r="AW304" s="15" t="s">
        <v>36</v>
      </c>
      <c r="AX304" s="15" t="s">
        <v>81</v>
      </c>
      <c r="AY304" s="191" t="s">
        <v>299</v>
      </c>
    </row>
    <row r="305" spans="2:65" s="12" customFormat="1">
      <c r="B305" s="170"/>
      <c r="D305" s="149" t="s">
        <v>1489</v>
      </c>
      <c r="E305" s="171" t="s">
        <v>1</v>
      </c>
      <c r="F305" s="172" t="s">
        <v>3965</v>
      </c>
      <c r="H305" s="171" t="s">
        <v>1</v>
      </c>
      <c r="I305" s="173"/>
      <c r="L305" s="170"/>
      <c r="M305" s="174"/>
      <c r="T305" s="175"/>
      <c r="AT305" s="171" t="s">
        <v>1489</v>
      </c>
      <c r="AU305" s="171" t="s">
        <v>90</v>
      </c>
      <c r="AV305" s="12" t="s">
        <v>88</v>
      </c>
      <c r="AW305" s="12" t="s">
        <v>36</v>
      </c>
      <c r="AX305" s="12" t="s">
        <v>81</v>
      </c>
      <c r="AY305" s="171" t="s">
        <v>299</v>
      </c>
    </row>
    <row r="306" spans="2:65" s="13" customFormat="1">
      <c r="B306" s="176"/>
      <c r="D306" s="149" t="s">
        <v>1489</v>
      </c>
      <c r="E306" s="177" t="s">
        <v>1</v>
      </c>
      <c r="F306" s="178" t="s">
        <v>5557</v>
      </c>
      <c r="H306" s="179">
        <v>0.76200000000000001</v>
      </c>
      <c r="I306" s="180"/>
      <c r="L306" s="176"/>
      <c r="M306" s="181"/>
      <c r="T306" s="182"/>
      <c r="AT306" s="177" t="s">
        <v>1489</v>
      </c>
      <c r="AU306" s="177" t="s">
        <v>90</v>
      </c>
      <c r="AV306" s="13" t="s">
        <v>90</v>
      </c>
      <c r="AW306" s="13" t="s">
        <v>36</v>
      </c>
      <c r="AX306" s="13" t="s">
        <v>81</v>
      </c>
      <c r="AY306" s="177" t="s">
        <v>299</v>
      </c>
    </row>
    <row r="307" spans="2:65" s="12" customFormat="1">
      <c r="B307" s="170"/>
      <c r="D307" s="149" t="s">
        <v>1489</v>
      </c>
      <c r="E307" s="171" t="s">
        <v>1</v>
      </c>
      <c r="F307" s="172" t="s">
        <v>4010</v>
      </c>
      <c r="H307" s="171" t="s">
        <v>1</v>
      </c>
      <c r="I307" s="173"/>
      <c r="L307" s="170"/>
      <c r="M307" s="174"/>
      <c r="T307" s="175"/>
      <c r="AT307" s="171" t="s">
        <v>1489</v>
      </c>
      <c r="AU307" s="171" t="s">
        <v>90</v>
      </c>
      <c r="AV307" s="12" t="s">
        <v>88</v>
      </c>
      <c r="AW307" s="12" t="s">
        <v>36</v>
      </c>
      <c r="AX307" s="12" t="s">
        <v>81</v>
      </c>
      <c r="AY307" s="171" t="s">
        <v>299</v>
      </c>
    </row>
    <row r="308" spans="2:65" s="13" customFormat="1">
      <c r="B308" s="176"/>
      <c r="D308" s="149" t="s">
        <v>1489</v>
      </c>
      <c r="E308" s="177" t="s">
        <v>1</v>
      </c>
      <c r="F308" s="178" t="s">
        <v>5595</v>
      </c>
      <c r="H308" s="179">
        <v>8.98</v>
      </c>
      <c r="I308" s="180"/>
      <c r="L308" s="176"/>
      <c r="M308" s="181"/>
      <c r="T308" s="182"/>
      <c r="AT308" s="177" t="s">
        <v>1489</v>
      </c>
      <c r="AU308" s="177" t="s">
        <v>90</v>
      </c>
      <c r="AV308" s="13" t="s">
        <v>90</v>
      </c>
      <c r="AW308" s="13" t="s">
        <v>36</v>
      </c>
      <c r="AX308" s="13" t="s">
        <v>81</v>
      </c>
      <c r="AY308" s="177" t="s">
        <v>299</v>
      </c>
    </row>
    <row r="309" spans="2:65" s="12" customFormat="1">
      <c r="B309" s="170"/>
      <c r="D309" s="149" t="s">
        <v>1489</v>
      </c>
      <c r="E309" s="171" t="s">
        <v>1</v>
      </c>
      <c r="F309" s="172" t="s">
        <v>5596</v>
      </c>
      <c r="H309" s="171" t="s">
        <v>1</v>
      </c>
      <c r="I309" s="173"/>
      <c r="L309" s="170"/>
      <c r="M309" s="174"/>
      <c r="T309" s="175"/>
      <c r="AT309" s="171" t="s">
        <v>1489</v>
      </c>
      <c r="AU309" s="171" t="s">
        <v>90</v>
      </c>
      <c r="AV309" s="12" t="s">
        <v>88</v>
      </c>
      <c r="AW309" s="12" t="s">
        <v>36</v>
      </c>
      <c r="AX309" s="12" t="s">
        <v>81</v>
      </c>
      <c r="AY309" s="171" t="s">
        <v>299</v>
      </c>
    </row>
    <row r="310" spans="2:65" s="1" customFormat="1" ht="24.15" customHeight="1">
      <c r="B310" s="32"/>
      <c r="C310" s="136" t="s">
        <v>418</v>
      </c>
      <c r="D310" s="136" t="s">
        <v>302</v>
      </c>
      <c r="E310" s="137" t="s">
        <v>1670</v>
      </c>
      <c r="F310" s="138" t="s">
        <v>1671</v>
      </c>
      <c r="G310" s="139" t="s">
        <v>1520</v>
      </c>
      <c r="H310" s="140">
        <v>12.932</v>
      </c>
      <c r="I310" s="141"/>
      <c r="J310" s="142">
        <f>ROUND(I310*H310,2)</f>
        <v>0</v>
      </c>
      <c r="K310" s="138" t="s">
        <v>3585</v>
      </c>
      <c r="L310" s="32"/>
      <c r="M310" s="143" t="s">
        <v>1</v>
      </c>
      <c r="N310" s="144" t="s">
        <v>46</v>
      </c>
      <c r="P310" s="145">
        <f>O310*H310</f>
        <v>0</v>
      </c>
      <c r="Q310" s="145">
        <v>0</v>
      </c>
      <c r="R310" s="145">
        <f>Q310*H310</f>
        <v>0</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5597</v>
      </c>
    </row>
    <row r="311" spans="2:65" s="12" customFormat="1">
      <c r="B311" s="170"/>
      <c r="D311" s="149" t="s">
        <v>1489</v>
      </c>
      <c r="E311" s="171" t="s">
        <v>1</v>
      </c>
      <c r="F311" s="172" t="s">
        <v>4020</v>
      </c>
      <c r="H311" s="171" t="s">
        <v>1</v>
      </c>
      <c r="I311" s="173"/>
      <c r="L311" s="170"/>
      <c r="M311" s="174"/>
      <c r="T311" s="175"/>
      <c r="AT311" s="171" t="s">
        <v>1489</v>
      </c>
      <c r="AU311" s="171" t="s">
        <v>90</v>
      </c>
      <c r="AV311" s="12" t="s">
        <v>88</v>
      </c>
      <c r="AW311" s="12" t="s">
        <v>36</v>
      </c>
      <c r="AX311" s="12" t="s">
        <v>81</v>
      </c>
      <c r="AY311" s="171" t="s">
        <v>299</v>
      </c>
    </row>
    <row r="312" spans="2:65" s="12" customFormat="1">
      <c r="B312" s="170"/>
      <c r="D312" s="149" t="s">
        <v>1489</v>
      </c>
      <c r="E312" s="171" t="s">
        <v>1</v>
      </c>
      <c r="F312" s="172" t="s">
        <v>5598</v>
      </c>
      <c r="H312" s="171" t="s">
        <v>1</v>
      </c>
      <c r="I312" s="173"/>
      <c r="L312" s="170"/>
      <c r="M312" s="174"/>
      <c r="T312" s="175"/>
      <c r="AT312" s="171" t="s">
        <v>1489</v>
      </c>
      <c r="AU312" s="171" t="s">
        <v>90</v>
      </c>
      <c r="AV312" s="12" t="s">
        <v>88</v>
      </c>
      <c r="AW312" s="12" t="s">
        <v>36</v>
      </c>
      <c r="AX312" s="12" t="s">
        <v>81</v>
      </c>
      <c r="AY312" s="171" t="s">
        <v>299</v>
      </c>
    </row>
    <row r="313" spans="2:65" s="12" customFormat="1">
      <c r="B313" s="170"/>
      <c r="D313" s="149" t="s">
        <v>1489</v>
      </c>
      <c r="E313" s="171" t="s">
        <v>1</v>
      </c>
      <c r="F313" s="172" t="s">
        <v>5525</v>
      </c>
      <c r="H313" s="171" t="s">
        <v>1</v>
      </c>
      <c r="I313" s="173"/>
      <c r="L313" s="170"/>
      <c r="M313" s="174"/>
      <c r="T313" s="175"/>
      <c r="AT313" s="171" t="s">
        <v>1489</v>
      </c>
      <c r="AU313" s="171" t="s">
        <v>90</v>
      </c>
      <c r="AV313" s="12" t="s">
        <v>88</v>
      </c>
      <c r="AW313" s="12" t="s">
        <v>36</v>
      </c>
      <c r="AX313" s="12" t="s">
        <v>81</v>
      </c>
      <c r="AY313" s="171" t="s">
        <v>299</v>
      </c>
    </row>
    <row r="314" spans="2:65" s="12" customFormat="1">
      <c r="B314" s="170"/>
      <c r="D314" s="149" t="s">
        <v>1489</v>
      </c>
      <c r="E314" s="171" t="s">
        <v>1</v>
      </c>
      <c r="F314" s="172" t="s">
        <v>5599</v>
      </c>
      <c r="H314" s="171" t="s">
        <v>1</v>
      </c>
      <c r="I314" s="173"/>
      <c r="L314" s="170"/>
      <c r="M314" s="174"/>
      <c r="T314" s="175"/>
      <c r="AT314" s="171" t="s">
        <v>1489</v>
      </c>
      <c r="AU314" s="171" t="s">
        <v>90</v>
      </c>
      <c r="AV314" s="12" t="s">
        <v>88</v>
      </c>
      <c r="AW314" s="12" t="s">
        <v>36</v>
      </c>
      <c r="AX314" s="12" t="s">
        <v>81</v>
      </c>
      <c r="AY314" s="171" t="s">
        <v>299</v>
      </c>
    </row>
    <row r="315" spans="2:65" s="13" customFormat="1">
      <c r="B315" s="176"/>
      <c r="D315" s="149" t="s">
        <v>1489</v>
      </c>
      <c r="E315" s="177" t="s">
        <v>1</v>
      </c>
      <c r="F315" s="178" t="s">
        <v>5600</v>
      </c>
      <c r="H315" s="179">
        <v>4.1109999999999998</v>
      </c>
      <c r="I315" s="180"/>
      <c r="L315" s="176"/>
      <c r="M315" s="181"/>
      <c r="T315" s="182"/>
      <c r="AT315" s="177" t="s">
        <v>1489</v>
      </c>
      <c r="AU315" s="177" t="s">
        <v>90</v>
      </c>
      <c r="AV315" s="13" t="s">
        <v>90</v>
      </c>
      <c r="AW315" s="13" t="s">
        <v>36</v>
      </c>
      <c r="AX315" s="13" t="s">
        <v>81</v>
      </c>
      <c r="AY315" s="177" t="s">
        <v>299</v>
      </c>
    </row>
    <row r="316" spans="2:65" s="13" customFormat="1">
      <c r="B316" s="176"/>
      <c r="D316" s="149" t="s">
        <v>1489</v>
      </c>
      <c r="E316" s="177" t="s">
        <v>1</v>
      </c>
      <c r="F316" s="178" t="s">
        <v>5601</v>
      </c>
      <c r="H316" s="179">
        <v>8.9280000000000008</v>
      </c>
      <c r="I316" s="180"/>
      <c r="L316" s="176"/>
      <c r="M316" s="181"/>
      <c r="T316" s="182"/>
      <c r="AT316" s="177" t="s">
        <v>1489</v>
      </c>
      <c r="AU316" s="177" t="s">
        <v>90</v>
      </c>
      <c r="AV316" s="13" t="s">
        <v>90</v>
      </c>
      <c r="AW316" s="13" t="s">
        <v>36</v>
      </c>
      <c r="AX316" s="13" t="s">
        <v>81</v>
      </c>
      <c r="AY316" s="177" t="s">
        <v>299</v>
      </c>
    </row>
    <row r="317" spans="2:65" s="12" customFormat="1">
      <c r="B317" s="170"/>
      <c r="D317" s="149" t="s">
        <v>1489</v>
      </c>
      <c r="E317" s="171" t="s">
        <v>1</v>
      </c>
      <c r="F317" s="172" t="s">
        <v>4028</v>
      </c>
      <c r="H317" s="171" t="s">
        <v>1</v>
      </c>
      <c r="I317" s="173"/>
      <c r="L317" s="170"/>
      <c r="M317" s="174"/>
      <c r="T317" s="175"/>
      <c r="AT317" s="171" t="s">
        <v>1489</v>
      </c>
      <c r="AU317" s="171" t="s">
        <v>90</v>
      </c>
      <c r="AV317" s="12" t="s">
        <v>88</v>
      </c>
      <c r="AW317" s="12" t="s">
        <v>36</v>
      </c>
      <c r="AX317" s="12" t="s">
        <v>81</v>
      </c>
      <c r="AY317" s="171" t="s">
        <v>299</v>
      </c>
    </row>
    <row r="318" spans="2:65" s="12" customFormat="1">
      <c r="B318" s="170"/>
      <c r="D318" s="149" t="s">
        <v>1489</v>
      </c>
      <c r="E318" s="171" t="s">
        <v>1</v>
      </c>
      <c r="F318" s="172" t="s">
        <v>5602</v>
      </c>
      <c r="H318" s="171" t="s">
        <v>1</v>
      </c>
      <c r="I318" s="173"/>
      <c r="L318" s="170"/>
      <c r="M318" s="174"/>
      <c r="T318" s="175"/>
      <c r="AT318" s="171" t="s">
        <v>1489</v>
      </c>
      <c r="AU318" s="171" t="s">
        <v>90</v>
      </c>
      <c r="AV318" s="12" t="s">
        <v>88</v>
      </c>
      <c r="AW318" s="12" t="s">
        <v>36</v>
      </c>
      <c r="AX318" s="12" t="s">
        <v>81</v>
      </c>
      <c r="AY318" s="171" t="s">
        <v>299</v>
      </c>
    </row>
    <row r="319" spans="2:65" s="13" customFormat="1">
      <c r="B319" s="176"/>
      <c r="D319" s="149" t="s">
        <v>1489</v>
      </c>
      <c r="E319" s="177" t="s">
        <v>1</v>
      </c>
      <c r="F319" s="178" t="s">
        <v>5603</v>
      </c>
      <c r="H319" s="179">
        <v>-0.107</v>
      </c>
      <c r="I319" s="180"/>
      <c r="L319" s="176"/>
      <c r="M319" s="181"/>
      <c r="T319" s="182"/>
      <c r="AT319" s="177" t="s">
        <v>1489</v>
      </c>
      <c r="AU319" s="177" t="s">
        <v>90</v>
      </c>
      <c r="AV319" s="13" t="s">
        <v>90</v>
      </c>
      <c r="AW319" s="13" t="s">
        <v>36</v>
      </c>
      <c r="AX319" s="13" t="s">
        <v>81</v>
      </c>
      <c r="AY319" s="177" t="s">
        <v>299</v>
      </c>
    </row>
    <row r="320" spans="2:65" s="14" customFormat="1">
      <c r="B320" s="183"/>
      <c r="D320" s="149" t="s">
        <v>1489</v>
      </c>
      <c r="E320" s="184" t="s">
        <v>1</v>
      </c>
      <c r="F320" s="185" t="s">
        <v>1496</v>
      </c>
      <c r="H320" s="186">
        <v>12.932</v>
      </c>
      <c r="I320" s="187"/>
      <c r="L320" s="183"/>
      <c r="M320" s="188"/>
      <c r="T320" s="189"/>
      <c r="AT320" s="184" t="s">
        <v>1489</v>
      </c>
      <c r="AU320" s="184" t="s">
        <v>90</v>
      </c>
      <c r="AV320" s="14" t="s">
        <v>318</v>
      </c>
      <c r="AW320" s="14" t="s">
        <v>36</v>
      </c>
      <c r="AX320" s="14" t="s">
        <v>88</v>
      </c>
      <c r="AY320" s="184" t="s">
        <v>299</v>
      </c>
    </row>
    <row r="321" spans="2:65" s="1" customFormat="1" ht="16.5" customHeight="1">
      <c r="B321" s="32"/>
      <c r="C321" s="158" t="s">
        <v>423</v>
      </c>
      <c r="D321" s="158" t="s">
        <v>340</v>
      </c>
      <c r="E321" s="159" t="s">
        <v>1678</v>
      </c>
      <c r="F321" s="160" t="s">
        <v>1679</v>
      </c>
      <c r="G321" s="161" t="s">
        <v>1636</v>
      </c>
      <c r="H321" s="162">
        <v>23.994</v>
      </c>
      <c r="I321" s="163"/>
      <c r="J321" s="164">
        <f>ROUND(I321*H321,2)</f>
        <v>0</v>
      </c>
      <c r="K321" s="160" t="s">
        <v>3585</v>
      </c>
      <c r="L321" s="165"/>
      <c r="M321" s="166" t="s">
        <v>1</v>
      </c>
      <c r="N321" s="167" t="s">
        <v>46</v>
      </c>
      <c r="P321" s="145">
        <f>O321*H321</f>
        <v>0</v>
      </c>
      <c r="Q321" s="145">
        <v>1</v>
      </c>
      <c r="R321" s="145">
        <f>Q321*H321</f>
        <v>23.994</v>
      </c>
      <c r="S321" s="145">
        <v>0</v>
      </c>
      <c r="T321" s="146">
        <f>S321*H321</f>
        <v>0</v>
      </c>
      <c r="AR321" s="147" t="s">
        <v>337</v>
      </c>
      <c r="AT321" s="147" t="s">
        <v>340</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5604</v>
      </c>
    </row>
    <row r="322" spans="2:65" s="12" customFormat="1">
      <c r="B322" s="170"/>
      <c r="D322" s="149" t="s">
        <v>1489</v>
      </c>
      <c r="E322" s="171" t="s">
        <v>1</v>
      </c>
      <c r="F322" s="172" t="s">
        <v>4034</v>
      </c>
      <c r="H322" s="171" t="s">
        <v>1</v>
      </c>
      <c r="I322" s="173"/>
      <c r="L322" s="170"/>
      <c r="M322" s="174"/>
      <c r="T322" s="175"/>
      <c r="AT322" s="171" t="s">
        <v>1489</v>
      </c>
      <c r="AU322" s="171" t="s">
        <v>90</v>
      </c>
      <c r="AV322" s="12" t="s">
        <v>88</v>
      </c>
      <c r="AW322" s="12" t="s">
        <v>36</v>
      </c>
      <c r="AX322" s="12" t="s">
        <v>81</v>
      </c>
      <c r="AY322" s="171" t="s">
        <v>299</v>
      </c>
    </row>
    <row r="323" spans="2:65" s="13" customFormat="1">
      <c r="B323" s="176"/>
      <c r="D323" s="149" t="s">
        <v>1489</v>
      </c>
      <c r="E323" s="177" t="s">
        <v>1</v>
      </c>
      <c r="F323" s="178" t="s">
        <v>5605</v>
      </c>
      <c r="H323" s="179">
        <v>23.994</v>
      </c>
      <c r="I323" s="180"/>
      <c r="L323" s="176"/>
      <c r="M323" s="181"/>
      <c r="T323" s="182"/>
      <c r="AT323" s="177" t="s">
        <v>1489</v>
      </c>
      <c r="AU323" s="177" t="s">
        <v>90</v>
      </c>
      <c r="AV323" s="13" t="s">
        <v>90</v>
      </c>
      <c r="AW323" s="13" t="s">
        <v>36</v>
      </c>
      <c r="AX323" s="13" t="s">
        <v>81</v>
      </c>
      <c r="AY323" s="177" t="s">
        <v>299</v>
      </c>
    </row>
    <row r="324" spans="2:65" s="14" customFormat="1">
      <c r="B324" s="183"/>
      <c r="D324" s="149" t="s">
        <v>1489</v>
      </c>
      <c r="E324" s="184" t="s">
        <v>1</v>
      </c>
      <c r="F324" s="185" t="s">
        <v>1496</v>
      </c>
      <c r="H324" s="186">
        <v>23.994</v>
      </c>
      <c r="I324" s="187"/>
      <c r="L324" s="183"/>
      <c r="M324" s="188"/>
      <c r="T324" s="189"/>
      <c r="AT324" s="184" t="s">
        <v>1489</v>
      </c>
      <c r="AU324" s="184" t="s">
        <v>90</v>
      </c>
      <c r="AV324" s="14" t="s">
        <v>318</v>
      </c>
      <c r="AW324" s="14" t="s">
        <v>36</v>
      </c>
      <c r="AX324" s="14" t="s">
        <v>88</v>
      </c>
      <c r="AY324" s="184" t="s">
        <v>299</v>
      </c>
    </row>
    <row r="325" spans="2:65" s="1" customFormat="1" ht="24.15" customHeight="1">
      <c r="B325" s="32"/>
      <c r="C325" s="136" t="s">
        <v>428</v>
      </c>
      <c r="D325" s="136" t="s">
        <v>302</v>
      </c>
      <c r="E325" s="137" t="s">
        <v>1682</v>
      </c>
      <c r="F325" s="138" t="s">
        <v>1683</v>
      </c>
      <c r="G325" s="139" t="s">
        <v>375</v>
      </c>
      <c r="H325" s="140">
        <v>34.732999999999997</v>
      </c>
      <c r="I325" s="141"/>
      <c r="J325" s="142">
        <f>ROUND(I325*H325,2)</f>
        <v>0</v>
      </c>
      <c r="K325" s="138" t="s">
        <v>3585</v>
      </c>
      <c r="L325" s="32"/>
      <c r="M325" s="143" t="s">
        <v>1</v>
      </c>
      <c r="N325" s="144" t="s">
        <v>46</v>
      </c>
      <c r="P325" s="145">
        <f>O325*H325</f>
        <v>0</v>
      </c>
      <c r="Q325" s="145">
        <v>0</v>
      </c>
      <c r="R325" s="145">
        <f>Q325*H325</f>
        <v>0</v>
      </c>
      <c r="S325" s="145">
        <v>0</v>
      </c>
      <c r="T325" s="146">
        <f>S325*H325</f>
        <v>0</v>
      </c>
      <c r="AR325" s="147" t="s">
        <v>318</v>
      </c>
      <c r="AT325" s="147" t="s">
        <v>302</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5606</v>
      </c>
    </row>
    <row r="326" spans="2:65" s="12" customFormat="1">
      <c r="B326" s="170"/>
      <c r="D326" s="149" t="s">
        <v>1489</v>
      </c>
      <c r="E326" s="171" t="s">
        <v>1</v>
      </c>
      <c r="F326" s="172" t="s">
        <v>5525</v>
      </c>
      <c r="H326" s="171" t="s">
        <v>1</v>
      </c>
      <c r="I326" s="173"/>
      <c r="L326" s="170"/>
      <c r="M326" s="174"/>
      <c r="T326" s="175"/>
      <c r="AT326" s="171" t="s">
        <v>1489</v>
      </c>
      <c r="AU326" s="171" t="s">
        <v>90</v>
      </c>
      <c r="AV326" s="12" t="s">
        <v>88</v>
      </c>
      <c r="AW326" s="12" t="s">
        <v>36</v>
      </c>
      <c r="AX326" s="12" t="s">
        <v>81</v>
      </c>
      <c r="AY326" s="171" t="s">
        <v>299</v>
      </c>
    </row>
    <row r="327" spans="2:65" s="12" customFormat="1">
      <c r="B327" s="170"/>
      <c r="D327" s="149" t="s">
        <v>1489</v>
      </c>
      <c r="E327" s="171" t="s">
        <v>1</v>
      </c>
      <c r="F327" s="172" t="s">
        <v>5528</v>
      </c>
      <c r="H327" s="171" t="s">
        <v>1</v>
      </c>
      <c r="I327" s="173"/>
      <c r="L327" s="170"/>
      <c r="M327" s="174"/>
      <c r="T327" s="175"/>
      <c r="AT327" s="171" t="s">
        <v>1489</v>
      </c>
      <c r="AU327" s="171" t="s">
        <v>90</v>
      </c>
      <c r="AV327" s="12" t="s">
        <v>88</v>
      </c>
      <c r="AW327" s="12" t="s">
        <v>36</v>
      </c>
      <c r="AX327" s="12" t="s">
        <v>81</v>
      </c>
      <c r="AY327" s="171" t="s">
        <v>299</v>
      </c>
    </row>
    <row r="328" spans="2:65" s="12" customFormat="1">
      <c r="B328" s="170"/>
      <c r="D328" s="149" t="s">
        <v>1489</v>
      </c>
      <c r="E328" s="171" t="s">
        <v>1</v>
      </c>
      <c r="F328" s="172" t="s">
        <v>3917</v>
      </c>
      <c r="H328" s="171" t="s">
        <v>1</v>
      </c>
      <c r="I328" s="173"/>
      <c r="L328" s="170"/>
      <c r="M328" s="174"/>
      <c r="T328" s="175"/>
      <c r="AT328" s="171" t="s">
        <v>1489</v>
      </c>
      <c r="AU328" s="171" t="s">
        <v>90</v>
      </c>
      <c r="AV328" s="12" t="s">
        <v>88</v>
      </c>
      <c r="AW328" s="12" t="s">
        <v>36</v>
      </c>
      <c r="AX328" s="12" t="s">
        <v>81</v>
      </c>
      <c r="AY328" s="171" t="s">
        <v>299</v>
      </c>
    </row>
    <row r="329" spans="2:65" s="13" customFormat="1">
      <c r="B329" s="176"/>
      <c r="D329" s="149" t="s">
        <v>1489</v>
      </c>
      <c r="E329" s="177" t="s">
        <v>1</v>
      </c>
      <c r="F329" s="178" t="s">
        <v>5529</v>
      </c>
      <c r="H329" s="179">
        <v>10.137</v>
      </c>
      <c r="I329" s="180"/>
      <c r="L329" s="176"/>
      <c r="M329" s="181"/>
      <c r="T329" s="182"/>
      <c r="AT329" s="177" t="s">
        <v>1489</v>
      </c>
      <c r="AU329" s="177" t="s">
        <v>90</v>
      </c>
      <c r="AV329" s="13" t="s">
        <v>90</v>
      </c>
      <c r="AW329" s="13" t="s">
        <v>36</v>
      </c>
      <c r="AX329" s="13" t="s">
        <v>81</v>
      </c>
      <c r="AY329" s="177" t="s">
        <v>299</v>
      </c>
    </row>
    <row r="330" spans="2:65" s="12" customFormat="1">
      <c r="B330" s="170"/>
      <c r="D330" s="149" t="s">
        <v>1489</v>
      </c>
      <c r="E330" s="171" t="s">
        <v>1</v>
      </c>
      <c r="F330" s="172" t="s">
        <v>3915</v>
      </c>
      <c r="H330" s="171" t="s">
        <v>1</v>
      </c>
      <c r="I330" s="173"/>
      <c r="L330" s="170"/>
      <c r="M330" s="174"/>
      <c r="T330" s="175"/>
      <c r="AT330" s="171" t="s">
        <v>1489</v>
      </c>
      <c r="AU330" s="171" t="s">
        <v>90</v>
      </c>
      <c r="AV330" s="12" t="s">
        <v>88</v>
      </c>
      <c r="AW330" s="12" t="s">
        <v>36</v>
      </c>
      <c r="AX330" s="12" t="s">
        <v>81</v>
      </c>
      <c r="AY330" s="171" t="s">
        <v>299</v>
      </c>
    </row>
    <row r="331" spans="2:65" s="13" customFormat="1">
      <c r="B331" s="176"/>
      <c r="D331" s="149" t="s">
        <v>1489</v>
      </c>
      <c r="E331" s="177" t="s">
        <v>1</v>
      </c>
      <c r="F331" s="178" t="s">
        <v>5530</v>
      </c>
      <c r="H331" s="179">
        <v>24.596</v>
      </c>
      <c r="I331" s="180"/>
      <c r="L331" s="176"/>
      <c r="M331" s="181"/>
      <c r="T331" s="182"/>
      <c r="AT331" s="177" t="s">
        <v>1489</v>
      </c>
      <c r="AU331" s="177" t="s">
        <v>90</v>
      </c>
      <c r="AV331" s="13" t="s">
        <v>90</v>
      </c>
      <c r="AW331" s="13" t="s">
        <v>36</v>
      </c>
      <c r="AX331" s="13" t="s">
        <v>81</v>
      </c>
      <c r="AY331" s="177" t="s">
        <v>299</v>
      </c>
    </row>
    <row r="332" spans="2:65" s="14" customFormat="1">
      <c r="B332" s="183"/>
      <c r="D332" s="149" t="s">
        <v>1489</v>
      </c>
      <c r="E332" s="184" t="s">
        <v>1</v>
      </c>
      <c r="F332" s="185" t="s">
        <v>1496</v>
      </c>
      <c r="H332" s="186">
        <v>34.732999999999997</v>
      </c>
      <c r="I332" s="187"/>
      <c r="L332" s="183"/>
      <c r="M332" s="188"/>
      <c r="T332" s="189"/>
      <c r="AT332" s="184" t="s">
        <v>1489</v>
      </c>
      <c r="AU332" s="184" t="s">
        <v>90</v>
      </c>
      <c r="AV332" s="14" t="s">
        <v>318</v>
      </c>
      <c r="AW332" s="14" t="s">
        <v>36</v>
      </c>
      <c r="AX332" s="14" t="s">
        <v>88</v>
      </c>
      <c r="AY332" s="184" t="s">
        <v>299</v>
      </c>
    </row>
    <row r="333" spans="2:65" s="1" customFormat="1" ht="24.15" customHeight="1">
      <c r="B333" s="32"/>
      <c r="C333" s="136" t="s">
        <v>433</v>
      </c>
      <c r="D333" s="136" t="s">
        <v>302</v>
      </c>
      <c r="E333" s="137" t="s">
        <v>4408</v>
      </c>
      <c r="F333" s="138" t="s">
        <v>4409</v>
      </c>
      <c r="G333" s="139" t="s">
        <v>375</v>
      </c>
      <c r="H333" s="140">
        <v>34.732999999999997</v>
      </c>
      <c r="I333" s="141"/>
      <c r="J333" s="142">
        <f>ROUND(I333*H333,2)</f>
        <v>0</v>
      </c>
      <c r="K333" s="138" t="s">
        <v>3585</v>
      </c>
      <c r="L333" s="32"/>
      <c r="M333" s="143" t="s">
        <v>1</v>
      </c>
      <c r="N333" s="144" t="s">
        <v>46</v>
      </c>
      <c r="P333" s="145">
        <f>O333*H333</f>
        <v>0</v>
      </c>
      <c r="Q333" s="145">
        <v>0</v>
      </c>
      <c r="R333" s="145">
        <f>Q333*H333</f>
        <v>0</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5607</v>
      </c>
    </row>
    <row r="334" spans="2:65" s="12" customFormat="1">
      <c r="B334" s="170"/>
      <c r="D334" s="149" t="s">
        <v>1489</v>
      </c>
      <c r="E334" s="171" t="s">
        <v>1</v>
      </c>
      <c r="F334" s="172" t="s">
        <v>5525</v>
      </c>
      <c r="H334" s="171" t="s">
        <v>1</v>
      </c>
      <c r="I334" s="173"/>
      <c r="L334" s="170"/>
      <c r="M334" s="174"/>
      <c r="T334" s="175"/>
      <c r="AT334" s="171" t="s">
        <v>1489</v>
      </c>
      <c r="AU334" s="171" t="s">
        <v>90</v>
      </c>
      <c r="AV334" s="12" t="s">
        <v>88</v>
      </c>
      <c r="AW334" s="12" t="s">
        <v>36</v>
      </c>
      <c r="AX334" s="12" t="s">
        <v>81</v>
      </c>
      <c r="AY334" s="171" t="s">
        <v>299</v>
      </c>
    </row>
    <row r="335" spans="2:65" s="12" customFormat="1">
      <c r="B335" s="170"/>
      <c r="D335" s="149" t="s">
        <v>1489</v>
      </c>
      <c r="E335" s="171" t="s">
        <v>1</v>
      </c>
      <c r="F335" s="172" t="s">
        <v>5528</v>
      </c>
      <c r="H335" s="171" t="s">
        <v>1</v>
      </c>
      <c r="I335" s="173"/>
      <c r="L335" s="170"/>
      <c r="M335" s="174"/>
      <c r="T335" s="175"/>
      <c r="AT335" s="171" t="s">
        <v>1489</v>
      </c>
      <c r="AU335" s="171" t="s">
        <v>90</v>
      </c>
      <c r="AV335" s="12" t="s">
        <v>88</v>
      </c>
      <c r="AW335" s="12" t="s">
        <v>36</v>
      </c>
      <c r="AX335" s="12" t="s">
        <v>81</v>
      </c>
      <c r="AY335" s="171" t="s">
        <v>299</v>
      </c>
    </row>
    <row r="336" spans="2:65" s="12" customFormat="1">
      <c r="B336" s="170"/>
      <c r="D336" s="149" t="s">
        <v>1489</v>
      </c>
      <c r="E336" s="171" t="s">
        <v>1</v>
      </c>
      <c r="F336" s="172" t="s">
        <v>3917</v>
      </c>
      <c r="H336" s="171" t="s">
        <v>1</v>
      </c>
      <c r="I336" s="173"/>
      <c r="L336" s="170"/>
      <c r="M336" s="174"/>
      <c r="T336" s="175"/>
      <c r="AT336" s="171" t="s">
        <v>1489</v>
      </c>
      <c r="AU336" s="171" t="s">
        <v>90</v>
      </c>
      <c r="AV336" s="12" t="s">
        <v>88</v>
      </c>
      <c r="AW336" s="12" t="s">
        <v>36</v>
      </c>
      <c r="AX336" s="12" t="s">
        <v>81</v>
      </c>
      <c r="AY336" s="171" t="s">
        <v>299</v>
      </c>
    </row>
    <row r="337" spans="2:65" s="13" customFormat="1">
      <c r="B337" s="176"/>
      <c r="D337" s="149" t="s">
        <v>1489</v>
      </c>
      <c r="E337" s="177" t="s">
        <v>1</v>
      </c>
      <c r="F337" s="178" t="s">
        <v>5529</v>
      </c>
      <c r="H337" s="179">
        <v>10.137</v>
      </c>
      <c r="I337" s="180"/>
      <c r="L337" s="176"/>
      <c r="M337" s="181"/>
      <c r="T337" s="182"/>
      <c r="AT337" s="177" t="s">
        <v>1489</v>
      </c>
      <c r="AU337" s="177" t="s">
        <v>90</v>
      </c>
      <c r="AV337" s="13" t="s">
        <v>90</v>
      </c>
      <c r="AW337" s="13" t="s">
        <v>36</v>
      </c>
      <c r="AX337" s="13" t="s">
        <v>81</v>
      </c>
      <c r="AY337" s="177" t="s">
        <v>299</v>
      </c>
    </row>
    <row r="338" spans="2:65" s="12" customFormat="1">
      <c r="B338" s="170"/>
      <c r="D338" s="149" t="s">
        <v>1489</v>
      </c>
      <c r="E338" s="171" t="s">
        <v>1</v>
      </c>
      <c r="F338" s="172" t="s">
        <v>3915</v>
      </c>
      <c r="H338" s="171" t="s">
        <v>1</v>
      </c>
      <c r="I338" s="173"/>
      <c r="L338" s="170"/>
      <c r="M338" s="174"/>
      <c r="T338" s="175"/>
      <c r="AT338" s="171" t="s">
        <v>1489</v>
      </c>
      <c r="AU338" s="171" t="s">
        <v>90</v>
      </c>
      <c r="AV338" s="12" t="s">
        <v>88</v>
      </c>
      <c r="AW338" s="12" t="s">
        <v>36</v>
      </c>
      <c r="AX338" s="12" t="s">
        <v>81</v>
      </c>
      <c r="AY338" s="171" t="s">
        <v>299</v>
      </c>
    </row>
    <row r="339" spans="2:65" s="13" customFormat="1">
      <c r="B339" s="176"/>
      <c r="D339" s="149" t="s">
        <v>1489</v>
      </c>
      <c r="E339" s="177" t="s">
        <v>1</v>
      </c>
      <c r="F339" s="178" t="s">
        <v>5530</v>
      </c>
      <c r="H339" s="179">
        <v>24.596</v>
      </c>
      <c r="I339" s="180"/>
      <c r="L339" s="176"/>
      <c r="M339" s="181"/>
      <c r="T339" s="182"/>
      <c r="AT339" s="177" t="s">
        <v>1489</v>
      </c>
      <c r="AU339" s="177" t="s">
        <v>90</v>
      </c>
      <c r="AV339" s="13" t="s">
        <v>90</v>
      </c>
      <c r="AW339" s="13" t="s">
        <v>36</v>
      </c>
      <c r="AX339" s="13" t="s">
        <v>81</v>
      </c>
      <c r="AY339" s="177" t="s">
        <v>299</v>
      </c>
    </row>
    <row r="340" spans="2:65" s="14" customFormat="1">
      <c r="B340" s="183"/>
      <c r="D340" s="149" t="s">
        <v>1489</v>
      </c>
      <c r="E340" s="184" t="s">
        <v>1</v>
      </c>
      <c r="F340" s="185" t="s">
        <v>1496</v>
      </c>
      <c r="H340" s="186">
        <v>34.732999999999997</v>
      </c>
      <c r="I340" s="187"/>
      <c r="L340" s="183"/>
      <c r="M340" s="188"/>
      <c r="T340" s="189"/>
      <c r="AT340" s="184" t="s">
        <v>1489</v>
      </c>
      <c r="AU340" s="184" t="s">
        <v>90</v>
      </c>
      <c r="AV340" s="14" t="s">
        <v>318</v>
      </c>
      <c r="AW340" s="14" t="s">
        <v>36</v>
      </c>
      <c r="AX340" s="14" t="s">
        <v>88</v>
      </c>
      <c r="AY340" s="184" t="s">
        <v>299</v>
      </c>
    </row>
    <row r="341" spans="2:65" s="1" customFormat="1" ht="16.5" customHeight="1">
      <c r="B341" s="32"/>
      <c r="C341" s="158" t="s">
        <v>438</v>
      </c>
      <c r="D341" s="158" t="s">
        <v>340</v>
      </c>
      <c r="E341" s="159" t="s">
        <v>4411</v>
      </c>
      <c r="F341" s="160" t="s">
        <v>4412</v>
      </c>
      <c r="G341" s="161" t="s">
        <v>822</v>
      </c>
      <c r="H341" s="162">
        <v>1.4379999999999999</v>
      </c>
      <c r="I341" s="163"/>
      <c r="J341" s="164">
        <f>ROUND(I341*H341,2)</f>
        <v>0</v>
      </c>
      <c r="K341" s="160" t="s">
        <v>3585</v>
      </c>
      <c r="L341" s="165"/>
      <c r="M341" s="166" t="s">
        <v>1</v>
      </c>
      <c r="N341" s="167" t="s">
        <v>46</v>
      </c>
      <c r="P341" s="145">
        <f>O341*H341</f>
        <v>0</v>
      </c>
      <c r="Q341" s="145">
        <v>1E-3</v>
      </c>
      <c r="R341" s="145">
        <f>Q341*H341</f>
        <v>1.438E-3</v>
      </c>
      <c r="S341" s="145">
        <v>0</v>
      </c>
      <c r="T341" s="146">
        <f>S341*H341</f>
        <v>0</v>
      </c>
      <c r="AR341" s="147" t="s">
        <v>337</v>
      </c>
      <c r="AT341" s="147" t="s">
        <v>340</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5608</v>
      </c>
    </row>
    <row r="342" spans="2:65" s="12" customFormat="1">
      <c r="B342" s="170"/>
      <c r="D342" s="149" t="s">
        <v>1489</v>
      </c>
      <c r="E342" s="171" t="s">
        <v>1</v>
      </c>
      <c r="F342" s="172" t="s">
        <v>5525</v>
      </c>
      <c r="H342" s="171" t="s">
        <v>1</v>
      </c>
      <c r="I342" s="173"/>
      <c r="L342" s="170"/>
      <c r="M342" s="174"/>
      <c r="T342" s="175"/>
      <c r="AT342" s="171" t="s">
        <v>1489</v>
      </c>
      <c r="AU342" s="171" t="s">
        <v>90</v>
      </c>
      <c r="AV342" s="12" t="s">
        <v>88</v>
      </c>
      <c r="AW342" s="12" t="s">
        <v>36</v>
      </c>
      <c r="AX342" s="12" t="s">
        <v>81</v>
      </c>
      <c r="AY342" s="171" t="s">
        <v>299</v>
      </c>
    </row>
    <row r="343" spans="2:65" s="12" customFormat="1">
      <c r="B343" s="170"/>
      <c r="D343" s="149" t="s">
        <v>1489</v>
      </c>
      <c r="E343" s="171" t="s">
        <v>1</v>
      </c>
      <c r="F343" s="172" t="s">
        <v>5528</v>
      </c>
      <c r="H343" s="171" t="s">
        <v>1</v>
      </c>
      <c r="I343" s="173"/>
      <c r="L343" s="170"/>
      <c r="M343" s="174"/>
      <c r="T343" s="175"/>
      <c r="AT343" s="171" t="s">
        <v>1489</v>
      </c>
      <c r="AU343" s="171" t="s">
        <v>90</v>
      </c>
      <c r="AV343" s="12" t="s">
        <v>88</v>
      </c>
      <c r="AW343" s="12" t="s">
        <v>36</v>
      </c>
      <c r="AX343" s="12" t="s">
        <v>81</v>
      </c>
      <c r="AY343" s="171" t="s">
        <v>299</v>
      </c>
    </row>
    <row r="344" spans="2:65" s="12" customFormat="1">
      <c r="B344" s="170"/>
      <c r="D344" s="149" t="s">
        <v>1489</v>
      </c>
      <c r="E344" s="171" t="s">
        <v>1</v>
      </c>
      <c r="F344" s="172" t="s">
        <v>3917</v>
      </c>
      <c r="H344" s="171" t="s">
        <v>1</v>
      </c>
      <c r="I344" s="173"/>
      <c r="L344" s="170"/>
      <c r="M344" s="174"/>
      <c r="T344" s="175"/>
      <c r="AT344" s="171" t="s">
        <v>1489</v>
      </c>
      <c r="AU344" s="171" t="s">
        <v>90</v>
      </c>
      <c r="AV344" s="12" t="s">
        <v>88</v>
      </c>
      <c r="AW344" s="12" t="s">
        <v>36</v>
      </c>
      <c r="AX344" s="12" t="s">
        <v>81</v>
      </c>
      <c r="AY344" s="171" t="s">
        <v>299</v>
      </c>
    </row>
    <row r="345" spans="2:65" s="13" customFormat="1">
      <c r="B345" s="176"/>
      <c r="D345" s="149" t="s">
        <v>1489</v>
      </c>
      <c r="E345" s="177" t="s">
        <v>1</v>
      </c>
      <c r="F345" s="178" t="s">
        <v>5529</v>
      </c>
      <c r="H345" s="179">
        <v>10.137</v>
      </c>
      <c r="I345" s="180"/>
      <c r="L345" s="176"/>
      <c r="M345" s="181"/>
      <c r="T345" s="182"/>
      <c r="AT345" s="177" t="s">
        <v>1489</v>
      </c>
      <c r="AU345" s="177" t="s">
        <v>90</v>
      </c>
      <c r="AV345" s="13" t="s">
        <v>90</v>
      </c>
      <c r="AW345" s="13" t="s">
        <v>36</v>
      </c>
      <c r="AX345" s="13" t="s">
        <v>81</v>
      </c>
      <c r="AY345" s="177" t="s">
        <v>299</v>
      </c>
    </row>
    <row r="346" spans="2:65" s="12" customFormat="1">
      <c r="B346" s="170"/>
      <c r="D346" s="149" t="s">
        <v>1489</v>
      </c>
      <c r="E346" s="171" t="s">
        <v>1</v>
      </c>
      <c r="F346" s="172" t="s">
        <v>3915</v>
      </c>
      <c r="H346" s="171" t="s">
        <v>1</v>
      </c>
      <c r="I346" s="173"/>
      <c r="L346" s="170"/>
      <c r="M346" s="174"/>
      <c r="T346" s="175"/>
      <c r="AT346" s="171" t="s">
        <v>1489</v>
      </c>
      <c r="AU346" s="171" t="s">
        <v>90</v>
      </c>
      <c r="AV346" s="12" t="s">
        <v>88</v>
      </c>
      <c r="AW346" s="12" t="s">
        <v>36</v>
      </c>
      <c r="AX346" s="12" t="s">
        <v>81</v>
      </c>
      <c r="AY346" s="171" t="s">
        <v>299</v>
      </c>
    </row>
    <row r="347" spans="2:65" s="13" customFormat="1">
      <c r="B347" s="176"/>
      <c r="D347" s="149" t="s">
        <v>1489</v>
      </c>
      <c r="E347" s="177" t="s">
        <v>1</v>
      </c>
      <c r="F347" s="178" t="s">
        <v>5530</v>
      </c>
      <c r="H347" s="179">
        <v>24.596</v>
      </c>
      <c r="I347" s="180"/>
      <c r="L347" s="176"/>
      <c r="M347" s="181"/>
      <c r="T347" s="182"/>
      <c r="AT347" s="177" t="s">
        <v>1489</v>
      </c>
      <c r="AU347" s="177" t="s">
        <v>90</v>
      </c>
      <c r="AV347" s="13" t="s">
        <v>90</v>
      </c>
      <c r="AW347" s="13" t="s">
        <v>36</v>
      </c>
      <c r="AX347" s="13" t="s">
        <v>81</v>
      </c>
      <c r="AY347" s="177" t="s">
        <v>299</v>
      </c>
    </row>
    <row r="348" spans="2:65" s="15" customFormat="1">
      <c r="B348" s="190"/>
      <c r="D348" s="149" t="s">
        <v>1489</v>
      </c>
      <c r="E348" s="191" t="s">
        <v>1</v>
      </c>
      <c r="F348" s="192" t="s">
        <v>1549</v>
      </c>
      <c r="H348" s="193">
        <v>34.732999999999997</v>
      </c>
      <c r="I348" s="194"/>
      <c r="L348" s="190"/>
      <c r="M348" s="195"/>
      <c r="T348" s="196"/>
      <c r="AT348" s="191" t="s">
        <v>1489</v>
      </c>
      <c r="AU348" s="191" t="s">
        <v>90</v>
      </c>
      <c r="AV348" s="15" t="s">
        <v>298</v>
      </c>
      <c r="AW348" s="15" t="s">
        <v>36</v>
      </c>
      <c r="AX348" s="15" t="s">
        <v>81</v>
      </c>
      <c r="AY348" s="191" t="s">
        <v>299</v>
      </c>
    </row>
    <row r="349" spans="2:65" s="13" customFormat="1">
      <c r="B349" s="176"/>
      <c r="D349" s="149" t="s">
        <v>1489</v>
      </c>
      <c r="E349" s="177" t="s">
        <v>1</v>
      </c>
      <c r="F349" s="178" t="s">
        <v>5609</v>
      </c>
      <c r="H349" s="179">
        <v>1.4379999999999999</v>
      </c>
      <c r="I349" s="180"/>
      <c r="L349" s="176"/>
      <c r="M349" s="181"/>
      <c r="T349" s="182"/>
      <c r="AT349" s="177" t="s">
        <v>1489</v>
      </c>
      <c r="AU349" s="177" t="s">
        <v>90</v>
      </c>
      <c r="AV349" s="13" t="s">
        <v>90</v>
      </c>
      <c r="AW349" s="13" t="s">
        <v>36</v>
      </c>
      <c r="AX349" s="13" t="s">
        <v>88</v>
      </c>
      <c r="AY349" s="177" t="s">
        <v>299</v>
      </c>
    </row>
    <row r="350" spans="2:65" s="11" customFormat="1" ht="22.95" customHeight="1">
      <c r="B350" s="124"/>
      <c r="D350" s="125" t="s">
        <v>80</v>
      </c>
      <c r="E350" s="134" t="s">
        <v>318</v>
      </c>
      <c r="F350" s="134" t="s">
        <v>1702</v>
      </c>
      <c r="I350" s="127"/>
      <c r="J350" s="135">
        <f>BK350</f>
        <v>0</v>
      </c>
      <c r="L350" s="124"/>
      <c r="M350" s="129"/>
      <c r="P350" s="130">
        <f>SUM(P351:P357)</f>
        <v>0</v>
      </c>
      <c r="R350" s="130">
        <f>SUM(R351:R357)</f>
        <v>0</v>
      </c>
      <c r="T350" s="131">
        <f>SUM(T351:T357)</f>
        <v>0</v>
      </c>
      <c r="AR350" s="125" t="s">
        <v>88</v>
      </c>
      <c r="AT350" s="132" t="s">
        <v>80</v>
      </c>
      <c r="AU350" s="132" t="s">
        <v>88</v>
      </c>
      <c r="AY350" s="125" t="s">
        <v>299</v>
      </c>
      <c r="BK350" s="133">
        <f>SUM(BK351:BK357)</f>
        <v>0</v>
      </c>
    </row>
    <row r="351" spans="2:65" s="1" customFormat="1" ht="16.5" customHeight="1">
      <c r="B351" s="32"/>
      <c r="C351" s="136" t="s">
        <v>444</v>
      </c>
      <c r="D351" s="136" t="s">
        <v>302</v>
      </c>
      <c r="E351" s="137" t="s">
        <v>1703</v>
      </c>
      <c r="F351" s="138" t="s">
        <v>1704</v>
      </c>
      <c r="G351" s="139" t="s">
        <v>1520</v>
      </c>
      <c r="H351" s="140">
        <v>4.1589999999999998</v>
      </c>
      <c r="I351" s="141"/>
      <c r="J351" s="142">
        <f>ROUND(I351*H351,2)</f>
        <v>0</v>
      </c>
      <c r="K351" s="138" t="s">
        <v>3585</v>
      </c>
      <c r="L351" s="32"/>
      <c r="M351" s="143" t="s">
        <v>1</v>
      </c>
      <c r="N351" s="144" t="s">
        <v>46</v>
      </c>
      <c r="P351" s="145">
        <f>O351*H351</f>
        <v>0</v>
      </c>
      <c r="Q351" s="145">
        <v>0</v>
      </c>
      <c r="R351" s="145">
        <f>Q351*H351</f>
        <v>0</v>
      </c>
      <c r="S351" s="145">
        <v>0</v>
      </c>
      <c r="T351" s="146">
        <f>S351*H351</f>
        <v>0</v>
      </c>
      <c r="AR351" s="147" t="s">
        <v>318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5610</v>
      </c>
    </row>
    <row r="352" spans="2:65" s="12" customFormat="1">
      <c r="B352" s="170"/>
      <c r="D352" s="149" t="s">
        <v>1489</v>
      </c>
      <c r="E352" s="171" t="s">
        <v>1</v>
      </c>
      <c r="F352" s="172" t="s">
        <v>4020</v>
      </c>
      <c r="H352" s="171" t="s">
        <v>1</v>
      </c>
      <c r="I352" s="173"/>
      <c r="L352" s="170"/>
      <c r="M352" s="174"/>
      <c r="T352" s="175"/>
      <c r="AT352" s="171" t="s">
        <v>1489</v>
      </c>
      <c r="AU352" s="171" t="s">
        <v>90</v>
      </c>
      <c r="AV352" s="12" t="s">
        <v>88</v>
      </c>
      <c r="AW352" s="12" t="s">
        <v>36</v>
      </c>
      <c r="AX352" s="12" t="s">
        <v>81</v>
      </c>
      <c r="AY352" s="171" t="s">
        <v>299</v>
      </c>
    </row>
    <row r="353" spans="2:65" s="12" customFormat="1">
      <c r="B353" s="170"/>
      <c r="D353" s="149" t="s">
        <v>1489</v>
      </c>
      <c r="E353" s="171" t="s">
        <v>1</v>
      </c>
      <c r="F353" s="172" t="s">
        <v>5598</v>
      </c>
      <c r="H353" s="171" t="s">
        <v>1</v>
      </c>
      <c r="I353" s="173"/>
      <c r="L353" s="170"/>
      <c r="M353" s="174"/>
      <c r="T353" s="175"/>
      <c r="AT353" s="171" t="s">
        <v>1489</v>
      </c>
      <c r="AU353" s="171" t="s">
        <v>90</v>
      </c>
      <c r="AV353" s="12" t="s">
        <v>88</v>
      </c>
      <c r="AW353" s="12" t="s">
        <v>36</v>
      </c>
      <c r="AX353" s="12" t="s">
        <v>81</v>
      </c>
      <c r="AY353" s="171" t="s">
        <v>299</v>
      </c>
    </row>
    <row r="354" spans="2:65" s="12" customFormat="1">
      <c r="B354" s="170"/>
      <c r="D354" s="149" t="s">
        <v>1489</v>
      </c>
      <c r="E354" s="171" t="s">
        <v>1</v>
      </c>
      <c r="F354" s="172" t="s">
        <v>5525</v>
      </c>
      <c r="H354" s="171" t="s">
        <v>1</v>
      </c>
      <c r="I354" s="173"/>
      <c r="L354" s="170"/>
      <c r="M354" s="174"/>
      <c r="T354" s="175"/>
      <c r="AT354" s="171" t="s">
        <v>1489</v>
      </c>
      <c r="AU354" s="171" t="s">
        <v>90</v>
      </c>
      <c r="AV354" s="12" t="s">
        <v>88</v>
      </c>
      <c r="AW354" s="12" t="s">
        <v>36</v>
      </c>
      <c r="AX354" s="12" t="s">
        <v>81</v>
      </c>
      <c r="AY354" s="171" t="s">
        <v>299</v>
      </c>
    </row>
    <row r="355" spans="2:65" s="13" customFormat="1">
      <c r="B355" s="176"/>
      <c r="D355" s="149" t="s">
        <v>1489</v>
      </c>
      <c r="E355" s="177" t="s">
        <v>1</v>
      </c>
      <c r="F355" s="178" t="s">
        <v>5611</v>
      </c>
      <c r="H355" s="179">
        <v>1.6990000000000001</v>
      </c>
      <c r="I355" s="180"/>
      <c r="L355" s="176"/>
      <c r="M355" s="181"/>
      <c r="T355" s="182"/>
      <c r="AT355" s="177" t="s">
        <v>1489</v>
      </c>
      <c r="AU355" s="177" t="s">
        <v>90</v>
      </c>
      <c r="AV355" s="13" t="s">
        <v>90</v>
      </c>
      <c r="AW355" s="13" t="s">
        <v>36</v>
      </c>
      <c r="AX355" s="13" t="s">
        <v>81</v>
      </c>
      <c r="AY355" s="177" t="s">
        <v>299</v>
      </c>
    </row>
    <row r="356" spans="2:65" s="13" customFormat="1">
      <c r="B356" s="176"/>
      <c r="D356" s="149" t="s">
        <v>1489</v>
      </c>
      <c r="E356" s="177" t="s">
        <v>1</v>
      </c>
      <c r="F356" s="178" t="s">
        <v>5612</v>
      </c>
      <c r="H356" s="179">
        <v>2.46</v>
      </c>
      <c r="I356" s="180"/>
      <c r="L356" s="176"/>
      <c r="M356" s="181"/>
      <c r="T356" s="182"/>
      <c r="AT356" s="177" t="s">
        <v>1489</v>
      </c>
      <c r="AU356" s="177" t="s">
        <v>90</v>
      </c>
      <c r="AV356" s="13" t="s">
        <v>90</v>
      </c>
      <c r="AW356" s="13" t="s">
        <v>36</v>
      </c>
      <c r="AX356" s="13" t="s">
        <v>81</v>
      </c>
      <c r="AY356" s="177" t="s">
        <v>299</v>
      </c>
    </row>
    <row r="357" spans="2:65" s="14" customFormat="1">
      <c r="B357" s="183"/>
      <c r="D357" s="149" t="s">
        <v>1489</v>
      </c>
      <c r="E357" s="184" t="s">
        <v>1</v>
      </c>
      <c r="F357" s="185" t="s">
        <v>1496</v>
      </c>
      <c r="H357" s="186">
        <v>4.1589999999999998</v>
      </c>
      <c r="I357" s="187"/>
      <c r="L357" s="183"/>
      <c r="M357" s="188"/>
      <c r="T357" s="189"/>
      <c r="AT357" s="184" t="s">
        <v>1489</v>
      </c>
      <c r="AU357" s="184" t="s">
        <v>90</v>
      </c>
      <c r="AV357" s="14" t="s">
        <v>318</v>
      </c>
      <c r="AW357" s="14" t="s">
        <v>36</v>
      </c>
      <c r="AX357" s="14" t="s">
        <v>88</v>
      </c>
      <c r="AY357" s="184" t="s">
        <v>299</v>
      </c>
    </row>
    <row r="358" spans="2:65" s="11" customFormat="1" ht="22.95" customHeight="1">
      <c r="B358" s="124"/>
      <c r="D358" s="125" t="s">
        <v>80</v>
      </c>
      <c r="E358" s="134" t="s">
        <v>337</v>
      </c>
      <c r="F358" s="134" t="s">
        <v>2607</v>
      </c>
      <c r="I358" s="127"/>
      <c r="J358" s="135">
        <f>BK358</f>
        <v>0</v>
      </c>
      <c r="L358" s="124"/>
      <c r="M358" s="129"/>
      <c r="P358" s="130">
        <f>SUM(P359:P522)</f>
        <v>0</v>
      </c>
      <c r="R358" s="130">
        <f>SUM(R359:R522)</f>
        <v>0.86524824999999994</v>
      </c>
      <c r="T358" s="131">
        <f>SUM(T359:T522)</f>
        <v>0</v>
      </c>
      <c r="AR358" s="125" t="s">
        <v>88</v>
      </c>
      <c r="AT358" s="132" t="s">
        <v>80</v>
      </c>
      <c r="AU358" s="132" t="s">
        <v>88</v>
      </c>
      <c r="AY358" s="125" t="s">
        <v>299</v>
      </c>
      <c r="BK358" s="133">
        <f>SUM(BK359:BK522)</f>
        <v>0</v>
      </c>
    </row>
    <row r="359" spans="2:65" s="1" customFormat="1" ht="33" customHeight="1">
      <c r="B359" s="32"/>
      <c r="C359" s="136" t="s">
        <v>448</v>
      </c>
      <c r="D359" s="136" t="s">
        <v>302</v>
      </c>
      <c r="E359" s="137" t="s">
        <v>5613</v>
      </c>
      <c r="F359" s="138" t="s">
        <v>5614</v>
      </c>
      <c r="G359" s="139" t="s">
        <v>647</v>
      </c>
      <c r="H359" s="140">
        <v>43.28</v>
      </c>
      <c r="I359" s="141"/>
      <c r="J359" s="142">
        <f>ROUND(I359*H359,2)</f>
        <v>0</v>
      </c>
      <c r="K359" s="138" t="s">
        <v>3585</v>
      </c>
      <c r="L359" s="32"/>
      <c r="M359" s="143" t="s">
        <v>1</v>
      </c>
      <c r="N359" s="144" t="s">
        <v>46</v>
      </c>
      <c r="P359" s="145">
        <f>O359*H359</f>
        <v>0</v>
      </c>
      <c r="Q359" s="145">
        <v>0</v>
      </c>
      <c r="R359" s="145">
        <f>Q359*H359</f>
        <v>0</v>
      </c>
      <c r="S359" s="145">
        <v>0</v>
      </c>
      <c r="T359" s="146">
        <f>S359*H359</f>
        <v>0</v>
      </c>
      <c r="AR359" s="147" t="s">
        <v>318</v>
      </c>
      <c r="AT359" s="147" t="s">
        <v>302</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5615</v>
      </c>
    </row>
    <row r="360" spans="2:65" s="12" customFormat="1" ht="20.399999999999999">
      <c r="B360" s="170"/>
      <c r="D360" s="149" t="s">
        <v>1489</v>
      </c>
      <c r="E360" s="171" t="s">
        <v>1</v>
      </c>
      <c r="F360" s="172" t="s">
        <v>4042</v>
      </c>
      <c r="H360" s="171" t="s">
        <v>1</v>
      </c>
      <c r="I360" s="173"/>
      <c r="L360" s="170"/>
      <c r="M360" s="174"/>
      <c r="T360" s="175"/>
      <c r="AT360" s="171" t="s">
        <v>1489</v>
      </c>
      <c r="AU360" s="171" t="s">
        <v>90</v>
      </c>
      <c r="AV360" s="12" t="s">
        <v>88</v>
      </c>
      <c r="AW360" s="12" t="s">
        <v>36</v>
      </c>
      <c r="AX360" s="12" t="s">
        <v>81</v>
      </c>
      <c r="AY360" s="171" t="s">
        <v>299</v>
      </c>
    </row>
    <row r="361" spans="2:65" s="13" customFormat="1">
      <c r="B361" s="176"/>
      <c r="D361" s="149" t="s">
        <v>1489</v>
      </c>
      <c r="E361" s="177" t="s">
        <v>1</v>
      </c>
      <c r="F361" s="178" t="s">
        <v>5616</v>
      </c>
      <c r="H361" s="179">
        <v>43.28</v>
      </c>
      <c r="I361" s="180"/>
      <c r="L361" s="176"/>
      <c r="M361" s="181"/>
      <c r="T361" s="182"/>
      <c r="AT361" s="177" t="s">
        <v>1489</v>
      </c>
      <c r="AU361" s="177" t="s">
        <v>90</v>
      </c>
      <c r="AV361" s="13" t="s">
        <v>90</v>
      </c>
      <c r="AW361" s="13" t="s">
        <v>36</v>
      </c>
      <c r="AX361" s="13" t="s">
        <v>81</v>
      </c>
      <c r="AY361" s="177" t="s">
        <v>299</v>
      </c>
    </row>
    <row r="362" spans="2:65" s="14" customFormat="1">
      <c r="B362" s="183"/>
      <c r="D362" s="149" t="s">
        <v>1489</v>
      </c>
      <c r="E362" s="184" t="s">
        <v>1</v>
      </c>
      <c r="F362" s="185" t="s">
        <v>1496</v>
      </c>
      <c r="H362" s="186">
        <v>43.28</v>
      </c>
      <c r="I362" s="187"/>
      <c r="L362" s="183"/>
      <c r="M362" s="188"/>
      <c r="T362" s="189"/>
      <c r="AT362" s="184" t="s">
        <v>1489</v>
      </c>
      <c r="AU362" s="184" t="s">
        <v>90</v>
      </c>
      <c r="AV362" s="14" t="s">
        <v>318</v>
      </c>
      <c r="AW362" s="14" t="s">
        <v>36</v>
      </c>
      <c r="AX362" s="14" t="s">
        <v>88</v>
      </c>
      <c r="AY362" s="184" t="s">
        <v>299</v>
      </c>
    </row>
    <row r="363" spans="2:65" s="1" customFormat="1" ht="16.5" customHeight="1">
      <c r="B363" s="32"/>
      <c r="C363" s="158" t="s">
        <v>452</v>
      </c>
      <c r="D363" s="158" t="s">
        <v>340</v>
      </c>
      <c r="E363" s="159" t="s">
        <v>5617</v>
      </c>
      <c r="F363" s="160" t="s">
        <v>5618</v>
      </c>
      <c r="G363" s="161" t="s">
        <v>647</v>
      </c>
      <c r="H363" s="162">
        <v>43.929000000000002</v>
      </c>
      <c r="I363" s="163"/>
      <c r="J363" s="164">
        <f>ROUND(I363*H363,2)</f>
        <v>0</v>
      </c>
      <c r="K363" s="160" t="s">
        <v>3585</v>
      </c>
      <c r="L363" s="165"/>
      <c r="M363" s="166" t="s">
        <v>1</v>
      </c>
      <c r="N363" s="167" t="s">
        <v>46</v>
      </c>
      <c r="P363" s="145">
        <f>O363*H363</f>
        <v>0</v>
      </c>
      <c r="Q363" s="145">
        <v>1.0499999999999999E-3</v>
      </c>
      <c r="R363" s="145">
        <f>Q363*H363</f>
        <v>4.6125449999999998E-2</v>
      </c>
      <c r="S363" s="145">
        <v>0</v>
      </c>
      <c r="T363" s="146">
        <f>S363*H363</f>
        <v>0</v>
      </c>
      <c r="AR363" s="147" t="s">
        <v>337</v>
      </c>
      <c r="AT363" s="147" t="s">
        <v>340</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5619</v>
      </c>
    </row>
    <row r="364" spans="2:65" s="12" customFormat="1" ht="20.399999999999999">
      <c r="B364" s="170"/>
      <c r="D364" s="149" t="s">
        <v>1489</v>
      </c>
      <c r="E364" s="171" t="s">
        <v>1</v>
      </c>
      <c r="F364" s="172" t="s">
        <v>4042</v>
      </c>
      <c r="H364" s="171" t="s">
        <v>1</v>
      </c>
      <c r="I364" s="173"/>
      <c r="L364" s="170"/>
      <c r="M364" s="174"/>
      <c r="T364" s="175"/>
      <c r="AT364" s="171" t="s">
        <v>1489</v>
      </c>
      <c r="AU364" s="171" t="s">
        <v>90</v>
      </c>
      <c r="AV364" s="12" t="s">
        <v>88</v>
      </c>
      <c r="AW364" s="12" t="s">
        <v>36</v>
      </c>
      <c r="AX364" s="12" t="s">
        <v>81</v>
      </c>
      <c r="AY364" s="171" t="s">
        <v>299</v>
      </c>
    </row>
    <row r="365" spans="2:65" s="13" customFormat="1">
      <c r="B365" s="176"/>
      <c r="D365" s="149" t="s">
        <v>1489</v>
      </c>
      <c r="E365" s="177" t="s">
        <v>1</v>
      </c>
      <c r="F365" s="178" t="s">
        <v>5620</v>
      </c>
      <c r="H365" s="179">
        <v>43.929000000000002</v>
      </c>
      <c r="I365" s="180"/>
      <c r="L365" s="176"/>
      <c r="M365" s="181"/>
      <c r="T365" s="182"/>
      <c r="AT365" s="177" t="s">
        <v>1489</v>
      </c>
      <c r="AU365" s="177" t="s">
        <v>90</v>
      </c>
      <c r="AV365" s="13" t="s">
        <v>90</v>
      </c>
      <c r="AW365" s="13" t="s">
        <v>36</v>
      </c>
      <c r="AX365" s="13" t="s">
        <v>81</v>
      </c>
      <c r="AY365" s="177" t="s">
        <v>299</v>
      </c>
    </row>
    <row r="366" spans="2:65" s="14" customFormat="1">
      <c r="B366" s="183"/>
      <c r="D366" s="149" t="s">
        <v>1489</v>
      </c>
      <c r="E366" s="184" t="s">
        <v>1</v>
      </c>
      <c r="F366" s="185" t="s">
        <v>1496</v>
      </c>
      <c r="H366" s="186">
        <v>43.929000000000002</v>
      </c>
      <c r="I366" s="187"/>
      <c r="L366" s="183"/>
      <c r="M366" s="188"/>
      <c r="T366" s="189"/>
      <c r="AT366" s="184" t="s">
        <v>1489</v>
      </c>
      <c r="AU366" s="184" t="s">
        <v>90</v>
      </c>
      <c r="AV366" s="14" t="s">
        <v>318</v>
      </c>
      <c r="AW366" s="14" t="s">
        <v>36</v>
      </c>
      <c r="AX366" s="14" t="s">
        <v>88</v>
      </c>
      <c r="AY366" s="184" t="s">
        <v>299</v>
      </c>
    </row>
    <row r="367" spans="2:65" s="1" customFormat="1" ht="24.15" customHeight="1">
      <c r="B367" s="32"/>
      <c r="C367" s="136" t="s">
        <v>457</v>
      </c>
      <c r="D367" s="136" t="s">
        <v>302</v>
      </c>
      <c r="E367" s="137" t="s">
        <v>5621</v>
      </c>
      <c r="F367" s="138" t="s">
        <v>5622</v>
      </c>
      <c r="G367" s="139" t="s">
        <v>598</v>
      </c>
      <c r="H367" s="140">
        <v>10</v>
      </c>
      <c r="I367" s="141"/>
      <c r="J367" s="142">
        <f>ROUND(I367*H367,2)</f>
        <v>0</v>
      </c>
      <c r="K367" s="138" t="s">
        <v>3585</v>
      </c>
      <c r="L367" s="32"/>
      <c r="M367" s="143" t="s">
        <v>1</v>
      </c>
      <c r="N367" s="144" t="s">
        <v>46</v>
      </c>
      <c r="P367" s="145">
        <f>O367*H367</f>
        <v>0</v>
      </c>
      <c r="Q367" s="145">
        <v>0</v>
      </c>
      <c r="R367" s="145">
        <f>Q367*H367</f>
        <v>0</v>
      </c>
      <c r="S367" s="145">
        <v>0</v>
      </c>
      <c r="T367" s="146">
        <f>S367*H367</f>
        <v>0</v>
      </c>
      <c r="AR367" s="147" t="s">
        <v>318</v>
      </c>
      <c r="AT367" s="147" t="s">
        <v>302</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5623</v>
      </c>
    </row>
    <row r="368" spans="2:65" s="12" customFormat="1" ht="20.399999999999999">
      <c r="B368" s="170"/>
      <c r="D368" s="149" t="s">
        <v>1489</v>
      </c>
      <c r="E368" s="171" t="s">
        <v>1</v>
      </c>
      <c r="F368" s="172" t="s">
        <v>4042</v>
      </c>
      <c r="H368" s="171" t="s">
        <v>1</v>
      </c>
      <c r="I368" s="173"/>
      <c r="L368" s="170"/>
      <c r="M368" s="174"/>
      <c r="T368" s="175"/>
      <c r="AT368" s="171" t="s">
        <v>1489</v>
      </c>
      <c r="AU368" s="171" t="s">
        <v>90</v>
      </c>
      <c r="AV368" s="12" t="s">
        <v>88</v>
      </c>
      <c r="AW368" s="12" t="s">
        <v>36</v>
      </c>
      <c r="AX368" s="12" t="s">
        <v>81</v>
      </c>
      <c r="AY368" s="171" t="s">
        <v>299</v>
      </c>
    </row>
    <row r="369" spans="2:65" s="13" customFormat="1">
      <c r="B369" s="176"/>
      <c r="D369" s="149" t="s">
        <v>1489</v>
      </c>
      <c r="E369" s="177" t="s">
        <v>1</v>
      </c>
      <c r="F369" s="178" t="s">
        <v>5624</v>
      </c>
      <c r="H369" s="179">
        <v>10</v>
      </c>
      <c r="I369" s="180"/>
      <c r="L369" s="176"/>
      <c r="M369" s="181"/>
      <c r="T369" s="182"/>
      <c r="AT369" s="177" t="s">
        <v>1489</v>
      </c>
      <c r="AU369" s="177" t="s">
        <v>90</v>
      </c>
      <c r="AV369" s="13" t="s">
        <v>90</v>
      </c>
      <c r="AW369" s="13" t="s">
        <v>36</v>
      </c>
      <c r="AX369" s="13" t="s">
        <v>81</v>
      </c>
      <c r="AY369" s="177" t="s">
        <v>299</v>
      </c>
    </row>
    <row r="370" spans="2:65" s="14" customFormat="1">
      <c r="B370" s="183"/>
      <c r="D370" s="149" t="s">
        <v>1489</v>
      </c>
      <c r="E370" s="184" t="s">
        <v>1</v>
      </c>
      <c r="F370" s="185" t="s">
        <v>1496</v>
      </c>
      <c r="H370" s="186">
        <v>10</v>
      </c>
      <c r="I370" s="187"/>
      <c r="L370" s="183"/>
      <c r="M370" s="188"/>
      <c r="T370" s="189"/>
      <c r="AT370" s="184" t="s">
        <v>1489</v>
      </c>
      <c r="AU370" s="184" t="s">
        <v>90</v>
      </c>
      <c r="AV370" s="14" t="s">
        <v>318</v>
      </c>
      <c r="AW370" s="14" t="s">
        <v>36</v>
      </c>
      <c r="AX370" s="14" t="s">
        <v>88</v>
      </c>
      <c r="AY370" s="184" t="s">
        <v>299</v>
      </c>
    </row>
    <row r="371" spans="2:65" s="1" customFormat="1" ht="16.5" customHeight="1">
      <c r="B371" s="32"/>
      <c r="C371" s="158" t="s">
        <v>461</v>
      </c>
      <c r="D371" s="158" t="s">
        <v>340</v>
      </c>
      <c r="E371" s="159" t="s">
        <v>5625</v>
      </c>
      <c r="F371" s="160" t="s">
        <v>5626</v>
      </c>
      <c r="G371" s="161" t="s">
        <v>598</v>
      </c>
      <c r="H371" s="162">
        <v>3</v>
      </c>
      <c r="I371" s="163"/>
      <c r="J371" s="164">
        <f>ROUND(I371*H371,2)</f>
        <v>0</v>
      </c>
      <c r="K371" s="160" t="s">
        <v>3585</v>
      </c>
      <c r="L371" s="165"/>
      <c r="M371" s="166" t="s">
        <v>1</v>
      </c>
      <c r="N371" s="167" t="s">
        <v>46</v>
      </c>
      <c r="P371" s="145">
        <f>O371*H371</f>
        <v>0</v>
      </c>
      <c r="Q371" s="145">
        <v>2.2000000000000001E-4</v>
      </c>
      <c r="R371" s="145">
        <f>Q371*H371</f>
        <v>6.6E-4</v>
      </c>
      <c r="S371" s="145">
        <v>0</v>
      </c>
      <c r="T371" s="146">
        <f>S371*H371</f>
        <v>0</v>
      </c>
      <c r="AR371" s="147" t="s">
        <v>337</v>
      </c>
      <c r="AT371" s="147" t="s">
        <v>340</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5627</v>
      </c>
    </row>
    <row r="372" spans="2:65" s="12" customFormat="1" ht="20.399999999999999">
      <c r="B372" s="170"/>
      <c r="D372" s="149" t="s">
        <v>1489</v>
      </c>
      <c r="E372" s="171" t="s">
        <v>1</v>
      </c>
      <c r="F372" s="172" t="s">
        <v>4042</v>
      </c>
      <c r="H372" s="171" t="s">
        <v>1</v>
      </c>
      <c r="I372" s="173"/>
      <c r="L372" s="170"/>
      <c r="M372" s="174"/>
      <c r="T372" s="175"/>
      <c r="AT372" s="171" t="s">
        <v>1489</v>
      </c>
      <c r="AU372" s="171" t="s">
        <v>90</v>
      </c>
      <c r="AV372" s="12" t="s">
        <v>88</v>
      </c>
      <c r="AW372" s="12" t="s">
        <v>36</v>
      </c>
      <c r="AX372" s="12" t="s">
        <v>81</v>
      </c>
      <c r="AY372" s="171" t="s">
        <v>299</v>
      </c>
    </row>
    <row r="373" spans="2:65" s="12" customFormat="1">
      <c r="B373" s="170"/>
      <c r="D373" s="149" t="s">
        <v>1489</v>
      </c>
      <c r="E373" s="171" t="s">
        <v>1</v>
      </c>
      <c r="F373" s="172" t="s">
        <v>5525</v>
      </c>
      <c r="H373" s="171" t="s">
        <v>1</v>
      </c>
      <c r="I373" s="173"/>
      <c r="L373" s="170"/>
      <c r="M373" s="174"/>
      <c r="T373" s="175"/>
      <c r="AT373" s="171" t="s">
        <v>1489</v>
      </c>
      <c r="AU373" s="171" t="s">
        <v>90</v>
      </c>
      <c r="AV373" s="12" t="s">
        <v>88</v>
      </c>
      <c r="AW373" s="12" t="s">
        <v>36</v>
      </c>
      <c r="AX373" s="12" t="s">
        <v>81</v>
      </c>
      <c r="AY373" s="171" t="s">
        <v>299</v>
      </c>
    </row>
    <row r="374" spans="2:65" s="13" customFormat="1">
      <c r="B374" s="176"/>
      <c r="D374" s="149" t="s">
        <v>1489</v>
      </c>
      <c r="E374" s="177" t="s">
        <v>1</v>
      </c>
      <c r="F374" s="178" t="s">
        <v>4572</v>
      </c>
      <c r="H374" s="179">
        <v>3</v>
      </c>
      <c r="I374" s="180"/>
      <c r="L374" s="176"/>
      <c r="M374" s="181"/>
      <c r="T374" s="182"/>
      <c r="AT374" s="177" t="s">
        <v>1489</v>
      </c>
      <c r="AU374" s="177" t="s">
        <v>90</v>
      </c>
      <c r="AV374" s="13" t="s">
        <v>90</v>
      </c>
      <c r="AW374" s="13" t="s">
        <v>36</v>
      </c>
      <c r="AX374" s="13" t="s">
        <v>81</v>
      </c>
      <c r="AY374" s="177" t="s">
        <v>299</v>
      </c>
    </row>
    <row r="375" spans="2:65" s="14" customFormat="1">
      <c r="B375" s="183"/>
      <c r="D375" s="149" t="s">
        <v>1489</v>
      </c>
      <c r="E375" s="184" t="s">
        <v>1</v>
      </c>
      <c r="F375" s="185" t="s">
        <v>1496</v>
      </c>
      <c r="H375" s="186">
        <v>3</v>
      </c>
      <c r="I375" s="187"/>
      <c r="L375" s="183"/>
      <c r="M375" s="188"/>
      <c r="T375" s="189"/>
      <c r="AT375" s="184" t="s">
        <v>1489</v>
      </c>
      <c r="AU375" s="184" t="s">
        <v>90</v>
      </c>
      <c r="AV375" s="14" t="s">
        <v>318</v>
      </c>
      <c r="AW375" s="14" t="s">
        <v>36</v>
      </c>
      <c r="AX375" s="14" t="s">
        <v>88</v>
      </c>
      <c r="AY375" s="184" t="s">
        <v>299</v>
      </c>
    </row>
    <row r="376" spans="2:65" s="1" customFormat="1" ht="16.5" customHeight="1">
      <c r="B376" s="32"/>
      <c r="C376" s="158" t="s">
        <v>465</v>
      </c>
      <c r="D376" s="158" t="s">
        <v>340</v>
      </c>
      <c r="E376" s="159" t="s">
        <v>5628</v>
      </c>
      <c r="F376" s="160" t="s">
        <v>5629</v>
      </c>
      <c r="G376" s="161" t="s">
        <v>598</v>
      </c>
      <c r="H376" s="162">
        <v>1</v>
      </c>
      <c r="I376" s="163"/>
      <c r="J376" s="164">
        <f>ROUND(I376*H376,2)</f>
        <v>0</v>
      </c>
      <c r="K376" s="160" t="s">
        <v>3585</v>
      </c>
      <c r="L376" s="165"/>
      <c r="M376" s="166" t="s">
        <v>1</v>
      </c>
      <c r="N376" s="167" t="s">
        <v>46</v>
      </c>
      <c r="P376" s="145">
        <f>O376*H376</f>
        <v>0</v>
      </c>
      <c r="Q376" s="145">
        <v>3.2000000000000003E-4</v>
      </c>
      <c r="R376" s="145">
        <f>Q376*H376</f>
        <v>3.2000000000000003E-4</v>
      </c>
      <c r="S376" s="145">
        <v>0</v>
      </c>
      <c r="T376" s="146">
        <f>S376*H376</f>
        <v>0</v>
      </c>
      <c r="AR376" s="147" t="s">
        <v>337</v>
      </c>
      <c r="AT376" s="147" t="s">
        <v>340</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5630</v>
      </c>
    </row>
    <row r="377" spans="2:65" s="12" customFormat="1" ht="20.399999999999999">
      <c r="B377" s="170"/>
      <c r="D377" s="149" t="s">
        <v>1489</v>
      </c>
      <c r="E377" s="171" t="s">
        <v>1</v>
      </c>
      <c r="F377" s="172" t="s">
        <v>4042</v>
      </c>
      <c r="H377" s="171" t="s">
        <v>1</v>
      </c>
      <c r="I377" s="173"/>
      <c r="L377" s="170"/>
      <c r="M377" s="174"/>
      <c r="T377" s="175"/>
      <c r="AT377" s="171" t="s">
        <v>1489</v>
      </c>
      <c r="AU377" s="171" t="s">
        <v>90</v>
      </c>
      <c r="AV377" s="12" t="s">
        <v>88</v>
      </c>
      <c r="AW377" s="12" t="s">
        <v>36</v>
      </c>
      <c r="AX377" s="12" t="s">
        <v>81</v>
      </c>
      <c r="AY377" s="171" t="s">
        <v>299</v>
      </c>
    </row>
    <row r="378" spans="2:65" s="12" customFormat="1">
      <c r="B378" s="170"/>
      <c r="D378" s="149" t="s">
        <v>1489</v>
      </c>
      <c r="E378" s="171" t="s">
        <v>1</v>
      </c>
      <c r="F378" s="172" t="s">
        <v>5525</v>
      </c>
      <c r="H378" s="171" t="s">
        <v>1</v>
      </c>
      <c r="I378" s="173"/>
      <c r="L378" s="170"/>
      <c r="M378" s="174"/>
      <c r="T378" s="175"/>
      <c r="AT378" s="171" t="s">
        <v>1489</v>
      </c>
      <c r="AU378" s="171" t="s">
        <v>90</v>
      </c>
      <c r="AV378" s="12" t="s">
        <v>88</v>
      </c>
      <c r="AW378" s="12" t="s">
        <v>36</v>
      </c>
      <c r="AX378" s="12" t="s">
        <v>81</v>
      </c>
      <c r="AY378" s="171" t="s">
        <v>299</v>
      </c>
    </row>
    <row r="379" spans="2:65" s="13" customFormat="1">
      <c r="B379" s="176"/>
      <c r="D379" s="149" t="s">
        <v>1489</v>
      </c>
      <c r="E379" s="177" t="s">
        <v>1</v>
      </c>
      <c r="F379" s="178" t="s">
        <v>4081</v>
      </c>
      <c r="H379" s="179">
        <v>1</v>
      </c>
      <c r="I379" s="180"/>
      <c r="L379" s="176"/>
      <c r="M379" s="181"/>
      <c r="T379" s="182"/>
      <c r="AT379" s="177" t="s">
        <v>1489</v>
      </c>
      <c r="AU379" s="177" t="s">
        <v>90</v>
      </c>
      <c r="AV379" s="13" t="s">
        <v>90</v>
      </c>
      <c r="AW379" s="13" t="s">
        <v>36</v>
      </c>
      <c r="AX379" s="13" t="s">
        <v>81</v>
      </c>
      <c r="AY379" s="177" t="s">
        <v>299</v>
      </c>
    </row>
    <row r="380" spans="2:65" s="14" customFormat="1">
      <c r="B380" s="183"/>
      <c r="D380" s="149" t="s">
        <v>1489</v>
      </c>
      <c r="E380" s="184" t="s">
        <v>1</v>
      </c>
      <c r="F380" s="185" t="s">
        <v>1496</v>
      </c>
      <c r="H380" s="186">
        <v>1</v>
      </c>
      <c r="I380" s="187"/>
      <c r="L380" s="183"/>
      <c r="M380" s="188"/>
      <c r="T380" s="189"/>
      <c r="AT380" s="184" t="s">
        <v>1489</v>
      </c>
      <c r="AU380" s="184" t="s">
        <v>90</v>
      </c>
      <c r="AV380" s="14" t="s">
        <v>318</v>
      </c>
      <c r="AW380" s="14" t="s">
        <v>36</v>
      </c>
      <c r="AX380" s="14" t="s">
        <v>88</v>
      </c>
      <c r="AY380" s="184" t="s">
        <v>299</v>
      </c>
    </row>
    <row r="381" spans="2:65" s="1" customFormat="1" ht="16.5" customHeight="1">
      <c r="B381" s="32"/>
      <c r="C381" s="158" t="s">
        <v>469</v>
      </c>
      <c r="D381" s="158" t="s">
        <v>340</v>
      </c>
      <c r="E381" s="159" t="s">
        <v>5631</v>
      </c>
      <c r="F381" s="160" t="s">
        <v>5632</v>
      </c>
      <c r="G381" s="161" t="s">
        <v>598</v>
      </c>
      <c r="H381" s="162">
        <v>3</v>
      </c>
      <c r="I381" s="163"/>
      <c r="J381" s="164">
        <f>ROUND(I381*H381,2)</f>
        <v>0</v>
      </c>
      <c r="K381" s="160" t="s">
        <v>3585</v>
      </c>
      <c r="L381" s="165"/>
      <c r="M381" s="166" t="s">
        <v>1</v>
      </c>
      <c r="N381" s="167" t="s">
        <v>46</v>
      </c>
      <c r="P381" s="145">
        <f>O381*H381</f>
        <v>0</v>
      </c>
      <c r="Q381" s="145">
        <v>1.9000000000000001E-4</v>
      </c>
      <c r="R381" s="145">
        <f>Q381*H381</f>
        <v>5.6999999999999998E-4</v>
      </c>
      <c r="S381" s="145">
        <v>0</v>
      </c>
      <c r="T381" s="146">
        <f>S381*H381</f>
        <v>0</v>
      </c>
      <c r="AR381" s="147" t="s">
        <v>337</v>
      </c>
      <c r="AT381" s="147" t="s">
        <v>340</v>
      </c>
      <c r="AU381" s="147" t="s">
        <v>90</v>
      </c>
      <c r="AY381" s="17" t="s">
        <v>299</v>
      </c>
      <c r="BE381" s="148">
        <f>IF(N381="základní",J381,0)</f>
        <v>0</v>
      </c>
      <c r="BF381" s="148">
        <f>IF(N381="snížená",J381,0)</f>
        <v>0</v>
      </c>
      <c r="BG381" s="148">
        <f>IF(N381="zákl. přenesená",J381,0)</f>
        <v>0</v>
      </c>
      <c r="BH381" s="148">
        <f>IF(N381="sníž. přenesená",J381,0)</f>
        <v>0</v>
      </c>
      <c r="BI381" s="148">
        <f>IF(N381="nulová",J381,0)</f>
        <v>0</v>
      </c>
      <c r="BJ381" s="17" t="s">
        <v>88</v>
      </c>
      <c r="BK381" s="148">
        <f>ROUND(I381*H381,2)</f>
        <v>0</v>
      </c>
      <c r="BL381" s="17" t="s">
        <v>318</v>
      </c>
      <c r="BM381" s="147" t="s">
        <v>5633</v>
      </c>
    </row>
    <row r="382" spans="2:65" s="12" customFormat="1" ht="20.399999999999999">
      <c r="B382" s="170"/>
      <c r="D382" s="149" t="s">
        <v>1489</v>
      </c>
      <c r="E382" s="171" t="s">
        <v>1</v>
      </c>
      <c r="F382" s="172" t="s">
        <v>4042</v>
      </c>
      <c r="H382" s="171" t="s">
        <v>1</v>
      </c>
      <c r="I382" s="173"/>
      <c r="L382" s="170"/>
      <c r="M382" s="174"/>
      <c r="T382" s="175"/>
      <c r="AT382" s="171" t="s">
        <v>1489</v>
      </c>
      <c r="AU382" s="171" t="s">
        <v>90</v>
      </c>
      <c r="AV382" s="12" t="s">
        <v>88</v>
      </c>
      <c r="AW382" s="12" t="s">
        <v>36</v>
      </c>
      <c r="AX382" s="12" t="s">
        <v>81</v>
      </c>
      <c r="AY382" s="171" t="s">
        <v>299</v>
      </c>
    </row>
    <row r="383" spans="2:65" s="12" customFormat="1">
      <c r="B383" s="170"/>
      <c r="D383" s="149" t="s">
        <v>1489</v>
      </c>
      <c r="E383" s="171" t="s">
        <v>1</v>
      </c>
      <c r="F383" s="172" t="s">
        <v>5525</v>
      </c>
      <c r="H383" s="171" t="s">
        <v>1</v>
      </c>
      <c r="I383" s="173"/>
      <c r="L383" s="170"/>
      <c r="M383" s="174"/>
      <c r="T383" s="175"/>
      <c r="AT383" s="171" t="s">
        <v>1489</v>
      </c>
      <c r="AU383" s="171" t="s">
        <v>90</v>
      </c>
      <c r="AV383" s="12" t="s">
        <v>88</v>
      </c>
      <c r="AW383" s="12" t="s">
        <v>36</v>
      </c>
      <c r="AX383" s="12" t="s">
        <v>81</v>
      </c>
      <c r="AY383" s="171" t="s">
        <v>299</v>
      </c>
    </row>
    <row r="384" spans="2:65" s="13" customFormat="1">
      <c r="B384" s="176"/>
      <c r="D384" s="149" t="s">
        <v>1489</v>
      </c>
      <c r="E384" s="177" t="s">
        <v>1</v>
      </c>
      <c r="F384" s="178" t="s">
        <v>4572</v>
      </c>
      <c r="H384" s="179">
        <v>3</v>
      </c>
      <c r="I384" s="180"/>
      <c r="L384" s="176"/>
      <c r="M384" s="181"/>
      <c r="T384" s="182"/>
      <c r="AT384" s="177" t="s">
        <v>1489</v>
      </c>
      <c r="AU384" s="177" t="s">
        <v>90</v>
      </c>
      <c r="AV384" s="13" t="s">
        <v>90</v>
      </c>
      <c r="AW384" s="13" t="s">
        <v>36</v>
      </c>
      <c r="AX384" s="13" t="s">
        <v>81</v>
      </c>
      <c r="AY384" s="177" t="s">
        <v>299</v>
      </c>
    </row>
    <row r="385" spans="2:65" s="14" customFormat="1">
      <c r="B385" s="183"/>
      <c r="D385" s="149" t="s">
        <v>1489</v>
      </c>
      <c r="E385" s="184" t="s">
        <v>1</v>
      </c>
      <c r="F385" s="185" t="s">
        <v>1496</v>
      </c>
      <c r="H385" s="186">
        <v>3</v>
      </c>
      <c r="I385" s="187"/>
      <c r="L385" s="183"/>
      <c r="M385" s="188"/>
      <c r="T385" s="189"/>
      <c r="AT385" s="184" t="s">
        <v>1489</v>
      </c>
      <c r="AU385" s="184" t="s">
        <v>90</v>
      </c>
      <c r="AV385" s="14" t="s">
        <v>318</v>
      </c>
      <c r="AW385" s="14" t="s">
        <v>36</v>
      </c>
      <c r="AX385" s="14" t="s">
        <v>88</v>
      </c>
      <c r="AY385" s="184" t="s">
        <v>299</v>
      </c>
    </row>
    <row r="386" spans="2:65" s="1" customFormat="1" ht="21.75" customHeight="1">
      <c r="B386" s="32"/>
      <c r="C386" s="158" t="s">
        <v>475</v>
      </c>
      <c r="D386" s="158" t="s">
        <v>340</v>
      </c>
      <c r="E386" s="159" t="s">
        <v>5634</v>
      </c>
      <c r="F386" s="160" t="s">
        <v>5635</v>
      </c>
      <c r="G386" s="161" t="s">
        <v>598</v>
      </c>
      <c r="H386" s="162">
        <v>3</v>
      </c>
      <c r="I386" s="163"/>
      <c r="J386" s="164">
        <f>ROUND(I386*H386,2)</f>
        <v>0</v>
      </c>
      <c r="K386" s="160" t="s">
        <v>3585</v>
      </c>
      <c r="L386" s="165"/>
      <c r="M386" s="166" t="s">
        <v>1</v>
      </c>
      <c r="N386" s="167" t="s">
        <v>46</v>
      </c>
      <c r="P386" s="145">
        <f>O386*H386</f>
        <v>0</v>
      </c>
      <c r="Q386" s="145">
        <v>2.2000000000000001E-3</v>
      </c>
      <c r="R386" s="145">
        <f>Q386*H386</f>
        <v>6.6E-3</v>
      </c>
      <c r="S386" s="145">
        <v>0</v>
      </c>
      <c r="T386" s="146">
        <f>S386*H386</f>
        <v>0</v>
      </c>
      <c r="AR386" s="147" t="s">
        <v>337</v>
      </c>
      <c r="AT386" s="147" t="s">
        <v>340</v>
      </c>
      <c r="AU386" s="147" t="s">
        <v>90</v>
      </c>
      <c r="AY386" s="17" t="s">
        <v>299</v>
      </c>
      <c r="BE386" s="148">
        <f>IF(N386="základní",J386,0)</f>
        <v>0</v>
      </c>
      <c r="BF386" s="148">
        <f>IF(N386="snížená",J386,0)</f>
        <v>0</v>
      </c>
      <c r="BG386" s="148">
        <f>IF(N386="zákl. přenesená",J386,0)</f>
        <v>0</v>
      </c>
      <c r="BH386" s="148">
        <f>IF(N386="sníž. přenesená",J386,0)</f>
        <v>0</v>
      </c>
      <c r="BI386" s="148">
        <f>IF(N386="nulová",J386,0)</f>
        <v>0</v>
      </c>
      <c r="BJ386" s="17" t="s">
        <v>88</v>
      </c>
      <c r="BK386" s="148">
        <f>ROUND(I386*H386,2)</f>
        <v>0</v>
      </c>
      <c r="BL386" s="17" t="s">
        <v>318</v>
      </c>
      <c r="BM386" s="147" t="s">
        <v>5636</v>
      </c>
    </row>
    <row r="387" spans="2:65" s="12" customFormat="1" ht="20.399999999999999">
      <c r="B387" s="170"/>
      <c r="D387" s="149" t="s">
        <v>1489</v>
      </c>
      <c r="E387" s="171" t="s">
        <v>1</v>
      </c>
      <c r="F387" s="172" t="s">
        <v>4042</v>
      </c>
      <c r="H387" s="171" t="s">
        <v>1</v>
      </c>
      <c r="I387" s="173"/>
      <c r="L387" s="170"/>
      <c r="M387" s="174"/>
      <c r="T387" s="175"/>
      <c r="AT387" s="171" t="s">
        <v>1489</v>
      </c>
      <c r="AU387" s="171" t="s">
        <v>90</v>
      </c>
      <c r="AV387" s="12" t="s">
        <v>88</v>
      </c>
      <c r="AW387" s="12" t="s">
        <v>36</v>
      </c>
      <c r="AX387" s="12" t="s">
        <v>81</v>
      </c>
      <c r="AY387" s="171" t="s">
        <v>299</v>
      </c>
    </row>
    <row r="388" spans="2:65" s="12" customFormat="1">
      <c r="B388" s="170"/>
      <c r="D388" s="149" t="s">
        <v>1489</v>
      </c>
      <c r="E388" s="171" t="s">
        <v>1</v>
      </c>
      <c r="F388" s="172" t="s">
        <v>5525</v>
      </c>
      <c r="H388" s="171" t="s">
        <v>1</v>
      </c>
      <c r="I388" s="173"/>
      <c r="L388" s="170"/>
      <c r="M388" s="174"/>
      <c r="T388" s="175"/>
      <c r="AT388" s="171" t="s">
        <v>1489</v>
      </c>
      <c r="AU388" s="171" t="s">
        <v>90</v>
      </c>
      <c r="AV388" s="12" t="s">
        <v>88</v>
      </c>
      <c r="AW388" s="12" t="s">
        <v>36</v>
      </c>
      <c r="AX388" s="12" t="s">
        <v>81</v>
      </c>
      <c r="AY388" s="171" t="s">
        <v>299</v>
      </c>
    </row>
    <row r="389" spans="2:65" s="13" customFormat="1">
      <c r="B389" s="176"/>
      <c r="D389" s="149" t="s">
        <v>1489</v>
      </c>
      <c r="E389" s="177" t="s">
        <v>1</v>
      </c>
      <c r="F389" s="178" t="s">
        <v>4572</v>
      </c>
      <c r="H389" s="179">
        <v>3</v>
      </c>
      <c r="I389" s="180"/>
      <c r="L389" s="176"/>
      <c r="M389" s="181"/>
      <c r="T389" s="182"/>
      <c r="AT389" s="177" t="s">
        <v>1489</v>
      </c>
      <c r="AU389" s="177" t="s">
        <v>90</v>
      </c>
      <c r="AV389" s="13" t="s">
        <v>90</v>
      </c>
      <c r="AW389" s="13" t="s">
        <v>36</v>
      </c>
      <c r="AX389" s="13" t="s">
        <v>81</v>
      </c>
      <c r="AY389" s="177" t="s">
        <v>299</v>
      </c>
    </row>
    <row r="390" spans="2:65" s="14" customFormat="1">
      <c r="B390" s="183"/>
      <c r="D390" s="149" t="s">
        <v>1489</v>
      </c>
      <c r="E390" s="184" t="s">
        <v>1</v>
      </c>
      <c r="F390" s="185" t="s">
        <v>1496</v>
      </c>
      <c r="H390" s="186">
        <v>3</v>
      </c>
      <c r="I390" s="187"/>
      <c r="L390" s="183"/>
      <c r="M390" s="188"/>
      <c r="T390" s="189"/>
      <c r="AT390" s="184" t="s">
        <v>1489</v>
      </c>
      <c r="AU390" s="184" t="s">
        <v>90</v>
      </c>
      <c r="AV390" s="14" t="s">
        <v>318</v>
      </c>
      <c r="AW390" s="14" t="s">
        <v>36</v>
      </c>
      <c r="AX390" s="14" t="s">
        <v>88</v>
      </c>
      <c r="AY390" s="184" t="s">
        <v>299</v>
      </c>
    </row>
    <row r="391" spans="2:65" s="1" customFormat="1" ht="24.15" customHeight="1">
      <c r="B391" s="32"/>
      <c r="C391" s="136" t="s">
        <v>482</v>
      </c>
      <c r="D391" s="136" t="s">
        <v>302</v>
      </c>
      <c r="E391" s="137" t="s">
        <v>4091</v>
      </c>
      <c r="F391" s="138" t="s">
        <v>4092</v>
      </c>
      <c r="G391" s="139" t="s">
        <v>598</v>
      </c>
      <c r="H391" s="140">
        <v>2</v>
      </c>
      <c r="I391" s="141"/>
      <c r="J391" s="142">
        <f>ROUND(I391*H391,2)</f>
        <v>0</v>
      </c>
      <c r="K391" s="138" t="s">
        <v>3585</v>
      </c>
      <c r="L391" s="32"/>
      <c r="M391" s="143" t="s">
        <v>1</v>
      </c>
      <c r="N391" s="144" t="s">
        <v>46</v>
      </c>
      <c r="P391" s="145">
        <f>O391*H391</f>
        <v>0</v>
      </c>
      <c r="Q391" s="145">
        <v>1.67E-3</v>
      </c>
      <c r="R391" s="145">
        <f>Q391*H391</f>
        <v>3.3400000000000001E-3</v>
      </c>
      <c r="S391" s="145">
        <v>0</v>
      </c>
      <c r="T391" s="146">
        <f>S391*H391</f>
        <v>0</v>
      </c>
      <c r="AR391" s="147" t="s">
        <v>318</v>
      </c>
      <c r="AT391" s="147" t="s">
        <v>302</v>
      </c>
      <c r="AU391" s="147" t="s">
        <v>90</v>
      </c>
      <c r="AY391" s="17" t="s">
        <v>299</v>
      </c>
      <c r="BE391" s="148">
        <f>IF(N391="základní",J391,0)</f>
        <v>0</v>
      </c>
      <c r="BF391" s="148">
        <f>IF(N391="snížená",J391,0)</f>
        <v>0</v>
      </c>
      <c r="BG391" s="148">
        <f>IF(N391="zákl. přenesená",J391,0)</f>
        <v>0</v>
      </c>
      <c r="BH391" s="148">
        <f>IF(N391="sníž. přenesená",J391,0)</f>
        <v>0</v>
      </c>
      <c r="BI391" s="148">
        <f>IF(N391="nulová",J391,0)</f>
        <v>0</v>
      </c>
      <c r="BJ391" s="17" t="s">
        <v>88</v>
      </c>
      <c r="BK391" s="148">
        <f>ROUND(I391*H391,2)</f>
        <v>0</v>
      </c>
      <c r="BL391" s="17" t="s">
        <v>318</v>
      </c>
      <c r="BM391" s="147" t="s">
        <v>5637</v>
      </c>
    </row>
    <row r="392" spans="2:65" s="12" customFormat="1" ht="20.399999999999999">
      <c r="B392" s="170"/>
      <c r="D392" s="149" t="s">
        <v>1489</v>
      </c>
      <c r="E392" s="171" t="s">
        <v>1</v>
      </c>
      <c r="F392" s="172" t="s">
        <v>4042</v>
      </c>
      <c r="H392" s="171" t="s">
        <v>1</v>
      </c>
      <c r="I392" s="173"/>
      <c r="L392" s="170"/>
      <c r="M392" s="174"/>
      <c r="T392" s="175"/>
      <c r="AT392" s="171" t="s">
        <v>1489</v>
      </c>
      <c r="AU392" s="171" t="s">
        <v>90</v>
      </c>
      <c r="AV392" s="12" t="s">
        <v>88</v>
      </c>
      <c r="AW392" s="12" t="s">
        <v>36</v>
      </c>
      <c r="AX392" s="12" t="s">
        <v>81</v>
      </c>
      <c r="AY392" s="171" t="s">
        <v>299</v>
      </c>
    </row>
    <row r="393" spans="2:65" s="13" customFormat="1">
      <c r="B393" s="176"/>
      <c r="D393" s="149" t="s">
        <v>1489</v>
      </c>
      <c r="E393" s="177" t="s">
        <v>1</v>
      </c>
      <c r="F393" s="178" t="s">
        <v>4445</v>
      </c>
      <c r="H393" s="179">
        <v>2</v>
      </c>
      <c r="I393" s="180"/>
      <c r="L393" s="176"/>
      <c r="M393" s="181"/>
      <c r="T393" s="182"/>
      <c r="AT393" s="177" t="s">
        <v>1489</v>
      </c>
      <c r="AU393" s="177" t="s">
        <v>90</v>
      </c>
      <c r="AV393" s="13" t="s">
        <v>90</v>
      </c>
      <c r="AW393" s="13" t="s">
        <v>36</v>
      </c>
      <c r="AX393" s="13" t="s">
        <v>81</v>
      </c>
      <c r="AY393" s="177" t="s">
        <v>299</v>
      </c>
    </row>
    <row r="394" spans="2:65" s="14" customFormat="1">
      <c r="B394" s="183"/>
      <c r="D394" s="149" t="s">
        <v>1489</v>
      </c>
      <c r="E394" s="184" t="s">
        <v>1</v>
      </c>
      <c r="F394" s="185" t="s">
        <v>1496</v>
      </c>
      <c r="H394" s="186">
        <v>2</v>
      </c>
      <c r="I394" s="187"/>
      <c r="L394" s="183"/>
      <c r="M394" s="188"/>
      <c r="T394" s="189"/>
      <c r="AT394" s="184" t="s">
        <v>1489</v>
      </c>
      <c r="AU394" s="184" t="s">
        <v>90</v>
      </c>
      <c r="AV394" s="14" t="s">
        <v>318</v>
      </c>
      <c r="AW394" s="14" t="s">
        <v>36</v>
      </c>
      <c r="AX394" s="14" t="s">
        <v>88</v>
      </c>
      <c r="AY394" s="184" t="s">
        <v>299</v>
      </c>
    </row>
    <row r="395" spans="2:65" s="1" customFormat="1" ht="24.15" customHeight="1">
      <c r="B395" s="32"/>
      <c r="C395" s="158" t="s">
        <v>618</v>
      </c>
      <c r="D395" s="158" t="s">
        <v>340</v>
      </c>
      <c r="E395" s="159" t="s">
        <v>4095</v>
      </c>
      <c r="F395" s="160" t="s">
        <v>4096</v>
      </c>
      <c r="G395" s="161" t="s">
        <v>598</v>
      </c>
      <c r="H395" s="162">
        <v>1</v>
      </c>
      <c r="I395" s="163"/>
      <c r="J395" s="164">
        <f>ROUND(I395*H395,2)</f>
        <v>0</v>
      </c>
      <c r="K395" s="160" t="s">
        <v>3585</v>
      </c>
      <c r="L395" s="165"/>
      <c r="M395" s="166" t="s">
        <v>1</v>
      </c>
      <c r="N395" s="167" t="s">
        <v>46</v>
      </c>
      <c r="P395" s="145">
        <f>O395*H395</f>
        <v>0</v>
      </c>
      <c r="Q395" s="145">
        <v>1.2200000000000001E-2</v>
      </c>
      <c r="R395" s="145">
        <f>Q395*H395</f>
        <v>1.2200000000000001E-2</v>
      </c>
      <c r="S395" s="145">
        <v>0</v>
      </c>
      <c r="T395" s="146">
        <f>S395*H395</f>
        <v>0</v>
      </c>
      <c r="AR395" s="147" t="s">
        <v>337</v>
      </c>
      <c r="AT395" s="147" t="s">
        <v>340</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5638</v>
      </c>
    </row>
    <row r="396" spans="2:65" s="12" customFormat="1" ht="20.399999999999999">
      <c r="B396" s="170"/>
      <c r="D396" s="149" t="s">
        <v>1489</v>
      </c>
      <c r="E396" s="171" t="s">
        <v>1</v>
      </c>
      <c r="F396" s="172" t="s">
        <v>4042</v>
      </c>
      <c r="H396" s="171" t="s">
        <v>1</v>
      </c>
      <c r="I396" s="173"/>
      <c r="L396" s="170"/>
      <c r="M396" s="174"/>
      <c r="T396" s="175"/>
      <c r="AT396" s="171" t="s">
        <v>1489</v>
      </c>
      <c r="AU396" s="171" t="s">
        <v>90</v>
      </c>
      <c r="AV396" s="12" t="s">
        <v>88</v>
      </c>
      <c r="AW396" s="12" t="s">
        <v>36</v>
      </c>
      <c r="AX396" s="12" t="s">
        <v>81</v>
      </c>
      <c r="AY396" s="171" t="s">
        <v>299</v>
      </c>
    </row>
    <row r="397" spans="2:65" s="12" customFormat="1">
      <c r="B397" s="170"/>
      <c r="D397" s="149" t="s">
        <v>1489</v>
      </c>
      <c r="E397" s="171" t="s">
        <v>1</v>
      </c>
      <c r="F397" s="172" t="s">
        <v>5525</v>
      </c>
      <c r="H397" s="171" t="s">
        <v>1</v>
      </c>
      <c r="I397" s="173"/>
      <c r="L397" s="170"/>
      <c r="M397" s="174"/>
      <c r="T397" s="175"/>
      <c r="AT397" s="171" t="s">
        <v>1489</v>
      </c>
      <c r="AU397" s="171" t="s">
        <v>90</v>
      </c>
      <c r="AV397" s="12" t="s">
        <v>88</v>
      </c>
      <c r="AW397" s="12" t="s">
        <v>36</v>
      </c>
      <c r="AX397" s="12" t="s">
        <v>81</v>
      </c>
      <c r="AY397" s="171" t="s">
        <v>299</v>
      </c>
    </row>
    <row r="398" spans="2:65" s="13" customFormat="1">
      <c r="B398" s="176"/>
      <c r="D398" s="149" t="s">
        <v>1489</v>
      </c>
      <c r="E398" s="177" t="s">
        <v>1</v>
      </c>
      <c r="F398" s="178" t="s">
        <v>4081</v>
      </c>
      <c r="H398" s="179">
        <v>1</v>
      </c>
      <c r="I398" s="180"/>
      <c r="L398" s="176"/>
      <c r="M398" s="181"/>
      <c r="T398" s="182"/>
      <c r="AT398" s="177" t="s">
        <v>1489</v>
      </c>
      <c r="AU398" s="177" t="s">
        <v>90</v>
      </c>
      <c r="AV398" s="13" t="s">
        <v>90</v>
      </c>
      <c r="AW398" s="13" t="s">
        <v>36</v>
      </c>
      <c r="AX398" s="13" t="s">
        <v>81</v>
      </c>
      <c r="AY398" s="177" t="s">
        <v>299</v>
      </c>
    </row>
    <row r="399" spans="2:65" s="14" customFormat="1">
      <c r="B399" s="183"/>
      <c r="D399" s="149" t="s">
        <v>1489</v>
      </c>
      <c r="E399" s="184" t="s">
        <v>1</v>
      </c>
      <c r="F399" s="185" t="s">
        <v>1496</v>
      </c>
      <c r="H399" s="186">
        <v>1</v>
      </c>
      <c r="I399" s="187"/>
      <c r="L399" s="183"/>
      <c r="M399" s="188"/>
      <c r="T399" s="189"/>
      <c r="AT399" s="184" t="s">
        <v>1489</v>
      </c>
      <c r="AU399" s="184" t="s">
        <v>90</v>
      </c>
      <c r="AV399" s="14" t="s">
        <v>318</v>
      </c>
      <c r="AW399" s="14" t="s">
        <v>36</v>
      </c>
      <c r="AX399" s="14" t="s">
        <v>88</v>
      </c>
      <c r="AY399" s="184" t="s">
        <v>299</v>
      </c>
    </row>
    <row r="400" spans="2:65" s="1" customFormat="1" ht="16.5" customHeight="1">
      <c r="B400" s="32"/>
      <c r="C400" s="158" t="s">
        <v>622</v>
      </c>
      <c r="D400" s="158" t="s">
        <v>340</v>
      </c>
      <c r="E400" s="159" t="s">
        <v>5639</v>
      </c>
      <c r="F400" s="160" t="s">
        <v>5640</v>
      </c>
      <c r="G400" s="161" t="s">
        <v>598</v>
      </c>
      <c r="H400" s="162">
        <v>1</v>
      </c>
      <c r="I400" s="163"/>
      <c r="J400" s="164">
        <f>ROUND(I400*H400,2)</f>
        <v>0</v>
      </c>
      <c r="K400" s="160" t="s">
        <v>3585</v>
      </c>
      <c r="L400" s="165"/>
      <c r="M400" s="166" t="s">
        <v>1</v>
      </c>
      <c r="N400" s="167" t="s">
        <v>46</v>
      </c>
      <c r="P400" s="145">
        <f>O400*H400</f>
        <v>0</v>
      </c>
      <c r="Q400" s="145">
        <v>8.3999999999999995E-3</v>
      </c>
      <c r="R400" s="145">
        <f>Q400*H400</f>
        <v>8.3999999999999995E-3</v>
      </c>
      <c r="S400" s="145">
        <v>0</v>
      </c>
      <c r="T400" s="146">
        <f>S400*H400</f>
        <v>0</v>
      </c>
      <c r="AR400" s="147" t="s">
        <v>337</v>
      </c>
      <c r="AT400" s="147" t="s">
        <v>340</v>
      </c>
      <c r="AU400" s="147" t="s">
        <v>90</v>
      </c>
      <c r="AY400" s="17" t="s">
        <v>299</v>
      </c>
      <c r="BE400" s="148">
        <f>IF(N400="základní",J400,0)</f>
        <v>0</v>
      </c>
      <c r="BF400" s="148">
        <f>IF(N400="snížená",J400,0)</f>
        <v>0</v>
      </c>
      <c r="BG400" s="148">
        <f>IF(N400="zákl. přenesená",J400,0)</f>
        <v>0</v>
      </c>
      <c r="BH400" s="148">
        <f>IF(N400="sníž. přenesená",J400,0)</f>
        <v>0</v>
      </c>
      <c r="BI400" s="148">
        <f>IF(N400="nulová",J400,0)</f>
        <v>0</v>
      </c>
      <c r="BJ400" s="17" t="s">
        <v>88</v>
      </c>
      <c r="BK400" s="148">
        <f>ROUND(I400*H400,2)</f>
        <v>0</v>
      </c>
      <c r="BL400" s="17" t="s">
        <v>318</v>
      </c>
      <c r="BM400" s="147" t="s">
        <v>5641</v>
      </c>
    </row>
    <row r="401" spans="2:65" s="12" customFormat="1" ht="20.399999999999999">
      <c r="B401" s="170"/>
      <c r="D401" s="149" t="s">
        <v>1489</v>
      </c>
      <c r="E401" s="171" t="s">
        <v>1</v>
      </c>
      <c r="F401" s="172" t="s">
        <v>4042</v>
      </c>
      <c r="H401" s="171" t="s">
        <v>1</v>
      </c>
      <c r="I401" s="173"/>
      <c r="L401" s="170"/>
      <c r="M401" s="174"/>
      <c r="T401" s="175"/>
      <c r="AT401" s="171" t="s">
        <v>1489</v>
      </c>
      <c r="AU401" s="171" t="s">
        <v>90</v>
      </c>
      <c r="AV401" s="12" t="s">
        <v>88</v>
      </c>
      <c r="AW401" s="12" t="s">
        <v>36</v>
      </c>
      <c r="AX401" s="12" t="s">
        <v>81</v>
      </c>
      <c r="AY401" s="171" t="s">
        <v>299</v>
      </c>
    </row>
    <row r="402" spans="2:65" s="12" customFormat="1">
      <c r="B402" s="170"/>
      <c r="D402" s="149" t="s">
        <v>1489</v>
      </c>
      <c r="E402" s="171" t="s">
        <v>1</v>
      </c>
      <c r="F402" s="172" t="s">
        <v>5525</v>
      </c>
      <c r="H402" s="171" t="s">
        <v>1</v>
      </c>
      <c r="I402" s="173"/>
      <c r="L402" s="170"/>
      <c r="M402" s="174"/>
      <c r="T402" s="175"/>
      <c r="AT402" s="171" t="s">
        <v>1489</v>
      </c>
      <c r="AU402" s="171" t="s">
        <v>90</v>
      </c>
      <c r="AV402" s="12" t="s">
        <v>88</v>
      </c>
      <c r="AW402" s="12" t="s">
        <v>36</v>
      </c>
      <c r="AX402" s="12" t="s">
        <v>81</v>
      </c>
      <c r="AY402" s="171" t="s">
        <v>299</v>
      </c>
    </row>
    <row r="403" spans="2:65" s="13" customFormat="1">
      <c r="B403" s="176"/>
      <c r="D403" s="149" t="s">
        <v>1489</v>
      </c>
      <c r="E403" s="177" t="s">
        <v>1</v>
      </c>
      <c r="F403" s="178" t="s">
        <v>4081</v>
      </c>
      <c r="H403" s="179">
        <v>1</v>
      </c>
      <c r="I403" s="180"/>
      <c r="L403" s="176"/>
      <c r="M403" s="181"/>
      <c r="T403" s="182"/>
      <c r="AT403" s="177" t="s">
        <v>1489</v>
      </c>
      <c r="AU403" s="177" t="s">
        <v>90</v>
      </c>
      <c r="AV403" s="13" t="s">
        <v>90</v>
      </c>
      <c r="AW403" s="13" t="s">
        <v>36</v>
      </c>
      <c r="AX403" s="13" t="s">
        <v>81</v>
      </c>
      <c r="AY403" s="177" t="s">
        <v>299</v>
      </c>
    </row>
    <row r="404" spans="2:65" s="14" customFormat="1">
      <c r="B404" s="183"/>
      <c r="D404" s="149" t="s">
        <v>1489</v>
      </c>
      <c r="E404" s="184" t="s">
        <v>1</v>
      </c>
      <c r="F404" s="185" t="s">
        <v>1496</v>
      </c>
      <c r="H404" s="186">
        <v>1</v>
      </c>
      <c r="I404" s="187"/>
      <c r="L404" s="183"/>
      <c r="M404" s="188"/>
      <c r="T404" s="189"/>
      <c r="AT404" s="184" t="s">
        <v>1489</v>
      </c>
      <c r="AU404" s="184" t="s">
        <v>90</v>
      </c>
      <c r="AV404" s="14" t="s">
        <v>318</v>
      </c>
      <c r="AW404" s="14" t="s">
        <v>36</v>
      </c>
      <c r="AX404" s="14" t="s">
        <v>88</v>
      </c>
      <c r="AY404" s="184" t="s">
        <v>299</v>
      </c>
    </row>
    <row r="405" spans="2:65" s="1" customFormat="1" ht="24.15" customHeight="1">
      <c r="B405" s="32"/>
      <c r="C405" s="136" t="s">
        <v>626</v>
      </c>
      <c r="D405" s="136" t="s">
        <v>302</v>
      </c>
      <c r="E405" s="137" t="s">
        <v>4108</v>
      </c>
      <c r="F405" s="138" t="s">
        <v>4109</v>
      </c>
      <c r="G405" s="139" t="s">
        <v>598</v>
      </c>
      <c r="H405" s="140">
        <v>1</v>
      </c>
      <c r="I405" s="141"/>
      <c r="J405" s="142">
        <f>ROUND(I405*H405,2)</f>
        <v>0</v>
      </c>
      <c r="K405" s="138" t="s">
        <v>3585</v>
      </c>
      <c r="L405" s="32"/>
      <c r="M405" s="143" t="s">
        <v>1</v>
      </c>
      <c r="N405" s="144" t="s">
        <v>46</v>
      </c>
      <c r="P405" s="145">
        <f>O405*H405</f>
        <v>0</v>
      </c>
      <c r="Q405" s="145">
        <v>1.67E-3</v>
      </c>
      <c r="R405" s="145">
        <f>Q405*H405</f>
        <v>1.67E-3</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5642</v>
      </c>
    </row>
    <row r="406" spans="2:65" s="12" customFormat="1" ht="20.399999999999999">
      <c r="B406" s="170"/>
      <c r="D406" s="149" t="s">
        <v>1489</v>
      </c>
      <c r="E406" s="171" t="s">
        <v>1</v>
      </c>
      <c r="F406" s="172" t="s">
        <v>4042</v>
      </c>
      <c r="H406" s="171" t="s">
        <v>1</v>
      </c>
      <c r="I406" s="173"/>
      <c r="L406" s="170"/>
      <c r="M406" s="174"/>
      <c r="T406" s="175"/>
      <c r="AT406" s="171" t="s">
        <v>1489</v>
      </c>
      <c r="AU406" s="171" t="s">
        <v>90</v>
      </c>
      <c r="AV406" s="12" t="s">
        <v>88</v>
      </c>
      <c r="AW406" s="12" t="s">
        <v>36</v>
      </c>
      <c r="AX406" s="12" t="s">
        <v>81</v>
      </c>
      <c r="AY406" s="171" t="s">
        <v>299</v>
      </c>
    </row>
    <row r="407" spans="2:65" s="13" customFormat="1">
      <c r="B407" s="176"/>
      <c r="D407" s="149" t="s">
        <v>1489</v>
      </c>
      <c r="E407" s="177" t="s">
        <v>1</v>
      </c>
      <c r="F407" s="178" t="s">
        <v>4081</v>
      </c>
      <c r="H407" s="179">
        <v>1</v>
      </c>
      <c r="I407" s="180"/>
      <c r="L407" s="176"/>
      <c r="M407" s="181"/>
      <c r="T407" s="182"/>
      <c r="AT407" s="177" t="s">
        <v>1489</v>
      </c>
      <c r="AU407" s="177" t="s">
        <v>90</v>
      </c>
      <c r="AV407" s="13" t="s">
        <v>90</v>
      </c>
      <c r="AW407" s="13" t="s">
        <v>36</v>
      </c>
      <c r="AX407" s="13" t="s">
        <v>81</v>
      </c>
      <c r="AY407" s="177" t="s">
        <v>299</v>
      </c>
    </row>
    <row r="408" spans="2:65" s="14" customFormat="1">
      <c r="B408" s="183"/>
      <c r="D408" s="149" t="s">
        <v>1489</v>
      </c>
      <c r="E408" s="184" t="s">
        <v>1</v>
      </c>
      <c r="F408" s="185" t="s">
        <v>1496</v>
      </c>
      <c r="H408" s="186">
        <v>1</v>
      </c>
      <c r="I408" s="187"/>
      <c r="L408" s="183"/>
      <c r="M408" s="188"/>
      <c r="T408" s="189"/>
      <c r="AT408" s="184" t="s">
        <v>1489</v>
      </c>
      <c r="AU408" s="184" t="s">
        <v>90</v>
      </c>
      <c r="AV408" s="14" t="s">
        <v>318</v>
      </c>
      <c r="AW408" s="14" t="s">
        <v>36</v>
      </c>
      <c r="AX408" s="14" t="s">
        <v>88</v>
      </c>
      <c r="AY408" s="184" t="s">
        <v>299</v>
      </c>
    </row>
    <row r="409" spans="2:65" s="1" customFormat="1" ht="16.5" customHeight="1">
      <c r="B409" s="32"/>
      <c r="C409" s="158" t="s">
        <v>630</v>
      </c>
      <c r="D409" s="158" t="s">
        <v>340</v>
      </c>
      <c r="E409" s="159" t="s">
        <v>5643</v>
      </c>
      <c r="F409" s="160" t="s">
        <v>5644</v>
      </c>
      <c r="G409" s="161" t="s">
        <v>598</v>
      </c>
      <c r="H409" s="162">
        <v>1</v>
      </c>
      <c r="I409" s="163"/>
      <c r="J409" s="164">
        <f>ROUND(I409*H409,2)</f>
        <v>0</v>
      </c>
      <c r="K409" s="160" t="s">
        <v>3585</v>
      </c>
      <c r="L409" s="165"/>
      <c r="M409" s="166" t="s">
        <v>1</v>
      </c>
      <c r="N409" s="167" t="s">
        <v>46</v>
      </c>
      <c r="P409" s="145">
        <f>O409*H409</f>
        <v>0</v>
      </c>
      <c r="Q409" s="145">
        <v>9.1999999999999998E-3</v>
      </c>
      <c r="R409" s="145">
        <f>Q409*H409</f>
        <v>9.1999999999999998E-3</v>
      </c>
      <c r="S409" s="145">
        <v>0</v>
      </c>
      <c r="T409" s="146">
        <f>S409*H409</f>
        <v>0</v>
      </c>
      <c r="AR409" s="147" t="s">
        <v>337</v>
      </c>
      <c r="AT409" s="147" t="s">
        <v>340</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5645</v>
      </c>
    </row>
    <row r="410" spans="2:65" s="12" customFormat="1" ht="20.399999999999999">
      <c r="B410" s="170"/>
      <c r="D410" s="149" t="s">
        <v>1489</v>
      </c>
      <c r="E410" s="171" t="s">
        <v>1</v>
      </c>
      <c r="F410" s="172" t="s">
        <v>4042</v>
      </c>
      <c r="H410" s="171" t="s">
        <v>1</v>
      </c>
      <c r="I410" s="173"/>
      <c r="L410" s="170"/>
      <c r="M410" s="174"/>
      <c r="T410" s="175"/>
      <c r="AT410" s="171" t="s">
        <v>1489</v>
      </c>
      <c r="AU410" s="171" t="s">
        <v>90</v>
      </c>
      <c r="AV410" s="12" t="s">
        <v>88</v>
      </c>
      <c r="AW410" s="12" t="s">
        <v>36</v>
      </c>
      <c r="AX410" s="12" t="s">
        <v>81</v>
      </c>
      <c r="AY410" s="171" t="s">
        <v>299</v>
      </c>
    </row>
    <row r="411" spans="2:65" s="12" customFormat="1">
      <c r="B411" s="170"/>
      <c r="D411" s="149" t="s">
        <v>1489</v>
      </c>
      <c r="E411" s="171" t="s">
        <v>1</v>
      </c>
      <c r="F411" s="172" t="s">
        <v>5525</v>
      </c>
      <c r="H411" s="171" t="s">
        <v>1</v>
      </c>
      <c r="I411" s="173"/>
      <c r="L411" s="170"/>
      <c r="M411" s="174"/>
      <c r="T411" s="175"/>
      <c r="AT411" s="171" t="s">
        <v>1489</v>
      </c>
      <c r="AU411" s="171" t="s">
        <v>90</v>
      </c>
      <c r="AV411" s="12" t="s">
        <v>88</v>
      </c>
      <c r="AW411" s="12" t="s">
        <v>36</v>
      </c>
      <c r="AX411" s="12" t="s">
        <v>81</v>
      </c>
      <c r="AY411" s="171" t="s">
        <v>299</v>
      </c>
    </row>
    <row r="412" spans="2:65" s="13" customFormat="1">
      <c r="B412" s="176"/>
      <c r="D412" s="149" t="s">
        <v>1489</v>
      </c>
      <c r="E412" s="177" t="s">
        <v>1</v>
      </c>
      <c r="F412" s="178" t="s">
        <v>4081</v>
      </c>
      <c r="H412" s="179">
        <v>1</v>
      </c>
      <c r="I412" s="180"/>
      <c r="L412" s="176"/>
      <c r="M412" s="181"/>
      <c r="T412" s="182"/>
      <c r="AT412" s="177" t="s">
        <v>1489</v>
      </c>
      <c r="AU412" s="177" t="s">
        <v>90</v>
      </c>
      <c r="AV412" s="13" t="s">
        <v>90</v>
      </c>
      <c r="AW412" s="13" t="s">
        <v>36</v>
      </c>
      <c r="AX412" s="13" t="s">
        <v>81</v>
      </c>
      <c r="AY412" s="177" t="s">
        <v>299</v>
      </c>
    </row>
    <row r="413" spans="2:65" s="14" customFormat="1">
      <c r="B413" s="183"/>
      <c r="D413" s="149" t="s">
        <v>1489</v>
      </c>
      <c r="E413" s="184" t="s">
        <v>1</v>
      </c>
      <c r="F413" s="185" t="s">
        <v>1496</v>
      </c>
      <c r="H413" s="186">
        <v>1</v>
      </c>
      <c r="I413" s="187"/>
      <c r="L413" s="183"/>
      <c r="M413" s="188"/>
      <c r="T413" s="189"/>
      <c r="AT413" s="184" t="s">
        <v>1489</v>
      </c>
      <c r="AU413" s="184" t="s">
        <v>90</v>
      </c>
      <c r="AV413" s="14" t="s">
        <v>318</v>
      </c>
      <c r="AW413" s="14" t="s">
        <v>36</v>
      </c>
      <c r="AX413" s="14" t="s">
        <v>88</v>
      </c>
      <c r="AY413" s="184" t="s">
        <v>299</v>
      </c>
    </row>
    <row r="414" spans="2:65" s="1" customFormat="1" ht="24.15" customHeight="1">
      <c r="B414" s="32"/>
      <c r="C414" s="136" t="s">
        <v>634</v>
      </c>
      <c r="D414" s="136" t="s">
        <v>302</v>
      </c>
      <c r="E414" s="137" t="s">
        <v>5646</v>
      </c>
      <c r="F414" s="138" t="s">
        <v>5647</v>
      </c>
      <c r="G414" s="139" t="s">
        <v>598</v>
      </c>
      <c r="H414" s="140">
        <v>1</v>
      </c>
      <c r="I414" s="141"/>
      <c r="J414" s="142">
        <f>ROUND(I414*H414,2)</f>
        <v>0</v>
      </c>
      <c r="K414" s="138" t="s">
        <v>3585</v>
      </c>
      <c r="L414" s="32"/>
      <c r="M414" s="143" t="s">
        <v>1</v>
      </c>
      <c r="N414" s="144" t="s">
        <v>46</v>
      </c>
      <c r="P414" s="145">
        <f>O414*H414</f>
        <v>0</v>
      </c>
      <c r="Q414" s="145">
        <v>1.14E-3</v>
      </c>
      <c r="R414" s="145">
        <f>Q414*H414</f>
        <v>1.14E-3</v>
      </c>
      <c r="S414" s="145">
        <v>0</v>
      </c>
      <c r="T414" s="146">
        <f>S414*H414</f>
        <v>0</v>
      </c>
      <c r="AR414" s="147" t="s">
        <v>318</v>
      </c>
      <c r="AT414" s="147" t="s">
        <v>302</v>
      </c>
      <c r="AU414" s="147" t="s">
        <v>90</v>
      </c>
      <c r="AY414" s="17" t="s">
        <v>299</v>
      </c>
      <c r="BE414" s="148">
        <f>IF(N414="základní",J414,0)</f>
        <v>0</v>
      </c>
      <c r="BF414" s="148">
        <f>IF(N414="snížená",J414,0)</f>
        <v>0</v>
      </c>
      <c r="BG414" s="148">
        <f>IF(N414="zákl. přenesená",J414,0)</f>
        <v>0</v>
      </c>
      <c r="BH414" s="148">
        <f>IF(N414="sníž. přenesená",J414,0)</f>
        <v>0</v>
      </c>
      <c r="BI414" s="148">
        <f>IF(N414="nulová",J414,0)</f>
        <v>0</v>
      </c>
      <c r="BJ414" s="17" t="s">
        <v>88</v>
      </c>
      <c r="BK414" s="148">
        <f>ROUND(I414*H414,2)</f>
        <v>0</v>
      </c>
      <c r="BL414" s="17" t="s">
        <v>318</v>
      </c>
      <c r="BM414" s="147" t="s">
        <v>5648</v>
      </c>
    </row>
    <row r="415" spans="2:65" s="12" customFormat="1" ht="20.399999999999999">
      <c r="B415" s="170"/>
      <c r="D415" s="149" t="s">
        <v>1489</v>
      </c>
      <c r="E415" s="171" t="s">
        <v>1</v>
      </c>
      <c r="F415" s="172" t="s">
        <v>4042</v>
      </c>
      <c r="H415" s="171" t="s">
        <v>1</v>
      </c>
      <c r="I415" s="173"/>
      <c r="L415" s="170"/>
      <c r="M415" s="174"/>
      <c r="T415" s="175"/>
      <c r="AT415" s="171" t="s">
        <v>1489</v>
      </c>
      <c r="AU415" s="171" t="s">
        <v>90</v>
      </c>
      <c r="AV415" s="12" t="s">
        <v>88</v>
      </c>
      <c r="AW415" s="12" t="s">
        <v>36</v>
      </c>
      <c r="AX415" s="12" t="s">
        <v>81</v>
      </c>
      <c r="AY415" s="171" t="s">
        <v>299</v>
      </c>
    </row>
    <row r="416" spans="2:65" s="13" customFormat="1">
      <c r="B416" s="176"/>
      <c r="D416" s="149" t="s">
        <v>1489</v>
      </c>
      <c r="E416" s="177" t="s">
        <v>1</v>
      </c>
      <c r="F416" s="178" t="s">
        <v>4081</v>
      </c>
      <c r="H416" s="179">
        <v>1</v>
      </c>
      <c r="I416" s="180"/>
      <c r="L416" s="176"/>
      <c r="M416" s="181"/>
      <c r="T416" s="182"/>
      <c r="AT416" s="177" t="s">
        <v>1489</v>
      </c>
      <c r="AU416" s="177" t="s">
        <v>90</v>
      </c>
      <c r="AV416" s="13" t="s">
        <v>90</v>
      </c>
      <c r="AW416" s="13" t="s">
        <v>36</v>
      </c>
      <c r="AX416" s="13" t="s">
        <v>81</v>
      </c>
      <c r="AY416" s="177" t="s">
        <v>299</v>
      </c>
    </row>
    <row r="417" spans="2:65" s="14" customFormat="1">
      <c r="B417" s="183"/>
      <c r="D417" s="149" t="s">
        <v>1489</v>
      </c>
      <c r="E417" s="184" t="s">
        <v>1</v>
      </c>
      <c r="F417" s="185" t="s">
        <v>1496</v>
      </c>
      <c r="H417" s="186">
        <v>1</v>
      </c>
      <c r="I417" s="187"/>
      <c r="L417" s="183"/>
      <c r="M417" s="188"/>
      <c r="T417" s="189"/>
      <c r="AT417" s="184" t="s">
        <v>1489</v>
      </c>
      <c r="AU417" s="184" t="s">
        <v>90</v>
      </c>
      <c r="AV417" s="14" t="s">
        <v>318</v>
      </c>
      <c r="AW417" s="14" t="s">
        <v>36</v>
      </c>
      <c r="AX417" s="14" t="s">
        <v>88</v>
      </c>
      <c r="AY417" s="184" t="s">
        <v>299</v>
      </c>
    </row>
    <row r="418" spans="2:65" s="1" customFormat="1" ht="24.15" customHeight="1">
      <c r="B418" s="32"/>
      <c r="C418" s="158" t="s">
        <v>638</v>
      </c>
      <c r="D418" s="158" t="s">
        <v>340</v>
      </c>
      <c r="E418" s="159" t="s">
        <v>5649</v>
      </c>
      <c r="F418" s="160" t="s">
        <v>5650</v>
      </c>
      <c r="G418" s="161" t="s">
        <v>598</v>
      </c>
      <c r="H418" s="162">
        <v>1</v>
      </c>
      <c r="I418" s="163"/>
      <c r="J418" s="164">
        <f>ROUND(I418*H418,2)</f>
        <v>0</v>
      </c>
      <c r="K418" s="160" t="s">
        <v>3585</v>
      </c>
      <c r="L418" s="165"/>
      <c r="M418" s="166" t="s">
        <v>1</v>
      </c>
      <c r="N418" s="167" t="s">
        <v>46</v>
      </c>
      <c r="P418" s="145">
        <f>O418*H418</f>
        <v>0</v>
      </c>
      <c r="Q418" s="145">
        <v>1.21E-2</v>
      </c>
      <c r="R418" s="145">
        <f>Q418*H418</f>
        <v>1.21E-2</v>
      </c>
      <c r="S418" s="145">
        <v>0</v>
      </c>
      <c r="T418" s="146">
        <f>S418*H418</f>
        <v>0</v>
      </c>
      <c r="AR418" s="147" t="s">
        <v>337</v>
      </c>
      <c r="AT418" s="147" t="s">
        <v>340</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5651</v>
      </c>
    </row>
    <row r="419" spans="2:65" s="12" customFormat="1" ht="20.399999999999999">
      <c r="B419" s="170"/>
      <c r="D419" s="149" t="s">
        <v>1489</v>
      </c>
      <c r="E419" s="171" t="s">
        <v>1</v>
      </c>
      <c r="F419" s="172" t="s">
        <v>4042</v>
      </c>
      <c r="H419" s="171" t="s">
        <v>1</v>
      </c>
      <c r="I419" s="173"/>
      <c r="L419" s="170"/>
      <c r="M419" s="174"/>
      <c r="T419" s="175"/>
      <c r="AT419" s="171" t="s">
        <v>1489</v>
      </c>
      <c r="AU419" s="171" t="s">
        <v>90</v>
      </c>
      <c r="AV419" s="12" t="s">
        <v>88</v>
      </c>
      <c r="AW419" s="12" t="s">
        <v>36</v>
      </c>
      <c r="AX419" s="12" t="s">
        <v>81</v>
      </c>
      <c r="AY419" s="171" t="s">
        <v>299</v>
      </c>
    </row>
    <row r="420" spans="2:65" s="12" customFormat="1">
      <c r="B420" s="170"/>
      <c r="D420" s="149" t="s">
        <v>1489</v>
      </c>
      <c r="E420" s="171" t="s">
        <v>1</v>
      </c>
      <c r="F420" s="172" t="s">
        <v>5525</v>
      </c>
      <c r="H420" s="171" t="s">
        <v>1</v>
      </c>
      <c r="I420" s="173"/>
      <c r="L420" s="170"/>
      <c r="M420" s="174"/>
      <c r="T420" s="175"/>
      <c r="AT420" s="171" t="s">
        <v>1489</v>
      </c>
      <c r="AU420" s="171" t="s">
        <v>90</v>
      </c>
      <c r="AV420" s="12" t="s">
        <v>88</v>
      </c>
      <c r="AW420" s="12" t="s">
        <v>36</v>
      </c>
      <c r="AX420" s="12" t="s">
        <v>81</v>
      </c>
      <c r="AY420" s="171" t="s">
        <v>299</v>
      </c>
    </row>
    <row r="421" spans="2:65" s="13" customFormat="1">
      <c r="B421" s="176"/>
      <c r="D421" s="149" t="s">
        <v>1489</v>
      </c>
      <c r="E421" s="177" t="s">
        <v>1</v>
      </c>
      <c r="F421" s="178" t="s">
        <v>4081</v>
      </c>
      <c r="H421" s="179">
        <v>1</v>
      </c>
      <c r="I421" s="180"/>
      <c r="L421" s="176"/>
      <c r="M421" s="181"/>
      <c r="T421" s="182"/>
      <c r="AT421" s="177" t="s">
        <v>1489</v>
      </c>
      <c r="AU421" s="177" t="s">
        <v>90</v>
      </c>
      <c r="AV421" s="13" t="s">
        <v>90</v>
      </c>
      <c r="AW421" s="13" t="s">
        <v>36</v>
      </c>
      <c r="AX421" s="13" t="s">
        <v>81</v>
      </c>
      <c r="AY421" s="177" t="s">
        <v>299</v>
      </c>
    </row>
    <row r="422" spans="2:65" s="14" customFormat="1">
      <c r="B422" s="183"/>
      <c r="D422" s="149" t="s">
        <v>1489</v>
      </c>
      <c r="E422" s="184" t="s">
        <v>1</v>
      </c>
      <c r="F422" s="185" t="s">
        <v>1496</v>
      </c>
      <c r="H422" s="186">
        <v>1</v>
      </c>
      <c r="I422" s="187"/>
      <c r="L422" s="183"/>
      <c r="M422" s="188"/>
      <c r="T422" s="189"/>
      <c r="AT422" s="184" t="s">
        <v>1489</v>
      </c>
      <c r="AU422" s="184" t="s">
        <v>90</v>
      </c>
      <c r="AV422" s="14" t="s">
        <v>318</v>
      </c>
      <c r="AW422" s="14" t="s">
        <v>36</v>
      </c>
      <c r="AX422" s="14" t="s">
        <v>88</v>
      </c>
      <c r="AY422" s="184" t="s">
        <v>299</v>
      </c>
    </row>
    <row r="423" spans="2:65" s="1" customFormat="1" ht="21.75" customHeight="1">
      <c r="B423" s="32"/>
      <c r="C423" s="136" t="s">
        <v>644</v>
      </c>
      <c r="D423" s="136" t="s">
        <v>302</v>
      </c>
      <c r="E423" s="137" t="s">
        <v>4125</v>
      </c>
      <c r="F423" s="138" t="s">
        <v>4126</v>
      </c>
      <c r="G423" s="139" t="s">
        <v>598</v>
      </c>
      <c r="H423" s="140">
        <v>1</v>
      </c>
      <c r="I423" s="141"/>
      <c r="J423" s="142">
        <f>ROUND(I423*H423,2)</f>
        <v>0</v>
      </c>
      <c r="K423" s="138" t="s">
        <v>3585</v>
      </c>
      <c r="L423" s="32"/>
      <c r="M423" s="143" t="s">
        <v>1</v>
      </c>
      <c r="N423" s="144" t="s">
        <v>46</v>
      </c>
      <c r="P423" s="145">
        <f>O423*H423</f>
        <v>0</v>
      </c>
      <c r="Q423" s="145">
        <v>1.6199999999999999E-3</v>
      </c>
      <c r="R423" s="145">
        <f>Q423*H423</f>
        <v>1.6199999999999999E-3</v>
      </c>
      <c r="S423" s="145">
        <v>0</v>
      </c>
      <c r="T423" s="146">
        <f>S423*H423</f>
        <v>0</v>
      </c>
      <c r="AR423" s="147" t="s">
        <v>318</v>
      </c>
      <c r="AT423" s="147" t="s">
        <v>302</v>
      </c>
      <c r="AU423" s="147" t="s">
        <v>90</v>
      </c>
      <c r="AY423" s="17" t="s">
        <v>299</v>
      </c>
      <c r="BE423" s="148">
        <f>IF(N423="základní",J423,0)</f>
        <v>0</v>
      </c>
      <c r="BF423" s="148">
        <f>IF(N423="snížená",J423,0)</f>
        <v>0</v>
      </c>
      <c r="BG423" s="148">
        <f>IF(N423="zákl. přenesená",J423,0)</f>
        <v>0</v>
      </c>
      <c r="BH423" s="148">
        <f>IF(N423="sníž. přenesená",J423,0)</f>
        <v>0</v>
      </c>
      <c r="BI423" s="148">
        <f>IF(N423="nulová",J423,0)</f>
        <v>0</v>
      </c>
      <c r="BJ423" s="17" t="s">
        <v>88</v>
      </c>
      <c r="BK423" s="148">
        <f>ROUND(I423*H423,2)</f>
        <v>0</v>
      </c>
      <c r="BL423" s="17" t="s">
        <v>318</v>
      </c>
      <c r="BM423" s="147" t="s">
        <v>5652</v>
      </c>
    </row>
    <row r="424" spans="2:65" s="12" customFormat="1" ht="20.399999999999999">
      <c r="B424" s="170"/>
      <c r="D424" s="149" t="s">
        <v>1489</v>
      </c>
      <c r="E424" s="171" t="s">
        <v>1</v>
      </c>
      <c r="F424" s="172" t="s">
        <v>4042</v>
      </c>
      <c r="H424" s="171" t="s">
        <v>1</v>
      </c>
      <c r="I424" s="173"/>
      <c r="L424" s="170"/>
      <c r="M424" s="174"/>
      <c r="T424" s="175"/>
      <c r="AT424" s="171" t="s">
        <v>1489</v>
      </c>
      <c r="AU424" s="171" t="s">
        <v>90</v>
      </c>
      <c r="AV424" s="12" t="s">
        <v>88</v>
      </c>
      <c r="AW424" s="12" t="s">
        <v>36</v>
      </c>
      <c r="AX424" s="12" t="s">
        <v>81</v>
      </c>
      <c r="AY424" s="171" t="s">
        <v>299</v>
      </c>
    </row>
    <row r="425" spans="2:65" s="12" customFormat="1">
      <c r="B425" s="170"/>
      <c r="D425" s="149" t="s">
        <v>1489</v>
      </c>
      <c r="E425" s="171" t="s">
        <v>1</v>
      </c>
      <c r="F425" s="172" t="s">
        <v>5525</v>
      </c>
      <c r="H425" s="171" t="s">
        <v>1</v>
      </c>
      <c r="I425" s="173"/>
      <c r="L425" s="170"/>
      <c r="M425" s="174"/>
      <c r="T425" s="175"/>
      <c r="AT425" s="171" t="s">
        <v>1489</v>
      </c>
      <c r="AU425" s="171" t="s">
        <v>90</v>
      </c>
      <c r="AV425" s="12" t="s">
        <v>88</v>
      </c>
      <c r="AW425" s="12" t="s">
        <v>36</v>
      </c>
      <c r="AX425" s="12" t="s">
        <v>81</v>
      </c>
      <c r="AY425" s="171" t="s">
        <v>299</v>
      </c>
    </row>
    <row r="426" spans="2:65" s="13" customFormat="1">
      <c r="B426" s="176"/>
      <c r="D426" s="149" t="s">
        <v>1489</v>
      </c>
      <c r="E426" s="177" t="s">
        <v>1</v>
      </c>
      <c r="F426" s="178" t="s">
        <v>4081</v>
      </c>
      <c r="H426" s="179">
        <v>1</v>
      </c>
      <c r="I426" s="180"/>
      <c r="L426" s="176"/>
      <c r="M426" s="181"/>
      <c r="T426" s="182"/>
      <c r="AT426" s="177" t="s">
        <v>1489</v>
      </c>
      <c r="AU426" s="177" t="s">
        <v>90</v>
      </c>
      <c r="AV426" s="13" t="s">
        <v>90</v>
      </c>
      <c r="AW426" s="13" t="s">
        <v>36</v>
      </c>
      <c r="AX426" s="13" t="s">
        <v>81</v>
      </c>
      <c r="AY426" s="177" t="s">
        <v>299</v>
      </c>
    </row>
    <row r="427" spans="2:65" s="14" customFormat="1">
      <c r="B427" s="183"/>
      <c r="D427" s="149" t="s">
        <v>1489</v>
      </c>
      <c r="E427" s="184" t="s">
        <v>1</v>
      </c>
      <c r="F427" s="185" t="s">
        <v>1496</v>
      </c>
      <c r="H427" s="186">
        <v>1</v>
      </c>
      <c r="I427" s="187"/>
      <c r="L427" s="183"/>
      <c r="M427" s="188"/>
      <c r="T427" s="189"/>
      <c r="AT427" s="184" t="s">
        <v>1489</v>
      </c>
      <c r="AU427" s="184" t="s">
        <v>90</v>
      </c>
      <c r="AV427" s="14" t="s">
        <v>318</v>
      </c>
      <c r="AW427" s="14" t="s">
        <v>36</v>
      </c>
      <c r="AX427" s="14" t="s">
        <v>88</v>
      </c>
      <c r="AY427" s="184" t="s">
        <v>299</v>
      </c>
    </row>
    <row r="428" spans="2:65" s="1" customFormat="1" ht="16.5" customHeight="1">
      <c r="B428" s="32"/>
      <c r="C428" s="158" t="s">
        <v>649</v>
      </c>
      <c r="D428" s="158" t="s">
        <v>340</v>
      </c>
      <c r="E428" s="159" t="s">
        <v>4128</v>
      </c>
      <c r="F428" s="160" t="s">
        <v>4129</v>
      </c>
      <c r="G428" s="161" t="s">
        <v>598</v>
      </c>
      <c r="H428" s="162">
        <v>1</v>
      </c>
      <c r="I428" s="163"/>
      <c r="J428" s="164">
        <f>ROUND(I428*H428,2)</f>
        <v>0</v>
      </c>
      <c r="K428" s="160" t="s">
        <v>3585</v>
      </c>
      <c r="L428" s="165"/>
      <c r="M428" s="166" t="s">
        <v>1</v>
      </c>
      <c r="N428" s="167" t="s">
        <v>46</v>
      </c>
      <c r="P428" s="145">
        <f>O428*H428</f>
        <v>0</v>
      </c>
      <c r="Q428" s="145">
        <v>1.847E-2</v>
      </c>
      <c r="R428" s="145">
        <f>Q428*H428</f>
        <v>1.847E-2</v>
      </c>
      <c r="S428" s="145">
        <v>0</v>
      </c>
      <c r="T428" s="146">
        <f>S428*H428</f>
        <v>0</v>
      </c>
      <c r="AR428" s="147" t="s">
        <v>337</v>
      </c>
      <c r="AT428" s="147" t="s">
        <v>340</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5653</v>
      </c>
    </row>
    <row r="429" spans="2:65" s="1" customFormat="1" ht="28.8">
      <c r="B429" s="32"/>
      <c r="D429" s="149" t="s">
        <v>308</v>
      </c>
      <c r="F429" s="150" t="s">
        <v>4131</v>
      </c>
      <c r="I429" s="151"/>
      <c r="L429" s="32"/>
      <c r="M429" s="152"/>
      <c r="T429" s="56"/>
      <c r="AT429" s="17" t="s">
        <v>308</v>
      </c>
      <c r="AU429" s="17" t="s">
        <v>90</v>
      </c>
    </row>
    <row r="430" spans="2:65" s="12" customFormat="1" ht="20.399999999999999">
      <c r="B430" s="170"/>
      <c r="D430" s="149" t="s">
        <v>1489</v>
      </c>
      <c r="E430" s="171" t="s">
        <v>1</v>
      </c>
      <c r="F430" s="172" t="s">
        <v>4042</v>
      </c>
      <c r="H430" s="171" t="s">
        <v>1</v>
      </c>
      <c r="I430" s="173"/>
      <c r="L430" s="170"/>
      <c r="M430" s="174"/>
      <c r="T430" s="175"/>
      <c r="AT430" s="171" t="s">
        <v>1489</v>
      </c>
      <c r="AU430" s="171" t="s">
        <v>90</v>
      </c>
      <c r="AV430" s="12" t="s">
        <v>88</v>
      </c>
      <c r="AW430" s="12" t="s">
        <v>36</v>
      </c>
      <c r="AX430" s="12" t="s">
        <v>81</v>
      </c>
      <c r="AY430" s="171" t="s">
        <v>299</v>
      </c>
    </row>
    <row r="431" spans="2:65" s="12" customFormat="1">
      <c r="B431" s="170"/>
      <c r="D431" s="149" t="s">
        <v>1489</v>
      </c>
      <c r="E431" s="171" t="s">
        <v>1</v>
      </c>
      <c r="F431" s="172" t="s">
        <v>5525</v>
      </c>
      <c r="H431" s="171" t="s">
        <v>1</v>
      </c>
      <c r="I431" s="173"/>
      <c r="L431" s="170"/>
      <c r="M431" s="174"/>
      <c r="T431" s="175"/>
      <c r="AT431" s="171" t="s">
        <v>1489</v>
      </c>
      <c r="AU431" s="171" t="s">
        <v>90</v>
      </c>
      <c r="AV431" s="12" t="s">
        <v>88</v>
      </c>
      <c r="AW431" s="12" t="s">
        <v>36</v>
      </c>
      <c r="AX431" s="12" t="s">
        <v>81</v>
      </c>
      <c r="AY431" s="171" t="s">
        <v>299</v>
      </c>
    </row>
    <row r="432" spans="2:65" s="13" customFormat="1">
      <c r="B432" s="176"/>
      <c r="D432" s="149" t="s">
        <v>1489</v>
      </c>
      <c r="E432" s="177" t="s">
        <v>1</v>
      </c>
      <c r="F432" s="178" t="s">
        <v>4081</v>
      </c>
      <c r="H432" s="179">
        <v>1</v>
      </c>
      <c r="I432" s="180"/>
      <c r="L432" s="176"/>
      <c r="M432" s="181"/>
      <c r="T432" s="182"/>
      <c r="AT432" s="177" t="s">
        <v>1489</v>
      </c>
      <c r="AU432" s="177" t="s">
        <v>90</v>
      </c>
      <c r="AV432" s="13" t="s">
        <v>90</v>
      </c>
      <c r="AW432" s="13" t="s">
        <v>36</v>
      </c>
      <c r="AX432" s="13" t="s">
        <v>81</v>
      </c>
      <c r="AY432" s="177" t="s">
        <v>299</v>
      </c>
    </row>
    <row r="433" spans="2:65" s="14" customFormat="1">
      <c r="B433" s="183"/>
      <c r="D433" s="149" t="s">
        <v>1489</v>
      </c>
      <c r="E433" s="184" t="s">
        <v>1</v>
      </c>
      <c r="F433" s="185" t="s">
        <v>1496</v>
      </c>
      <c r="H433" s="186">
        <v>1</v>
      </c>
      <c r="I433" s="187"/>
      <c r="L433" s="183"/>
      <c r="M433" s="188"/>
      <c r="T433" s="189"/>
      <c r="AT433" s="184" t="s">
        <v>1489</v>
      </c>
      <c r="AU433" s="184" t="s">
        <v>90</v>
      </c>
      <c r="AV433" s="14" t="s">
        <v>318</v>
      </c>
      <c r="AW433" s="14" t="s">
        <v>36</v>
      </c>
      <c r="AX433" s="14" t="s">
        <v>88</v>
      </c>
      <c r="AY433" s="184" t="s">
        <v>299</v>
      </c>
    </row>
    <row r="434" spans="2:65" s="1" customFormat="1" ht="24.15" customHeight="1">
      <c r="B434" s="32"/>
      <c r="C434" s="158" t="s">
        <v>653</v>
      </c>
      <c r="D434" s="158" t="s">
        <v>340</v>
      </c>
      <c r="E434" s="159" t="s">
        <v>4132</v>
      </c>
      <c r="F434" s="160" t="s">
        <v>4133</v>
      </c>
      <c r="G434" s="161" t="s">
        <v>598</v>
      </c>
      <c r="H434" s="162">
        <v>1</v>
      </c>
      <c r="I434" s="163"/>
      <c r="J434" s="164">
        <f>ROUND(I434*H434,2)</f>
        <v>0</v>
      </c>
      <c r="K434" s="160" t="s">
        <v>3585</v>
      </c>
      <c r="L434" s="165"/>
      <c r="M434" s="166" t="s">
        <v>1</v>
      </c>
      <c r="N434" s="167" t="s">
        <v>46</v>
      </c>
      <c r="P434" s="145">
        <f>O434*H434</f>
        <v>0</v>
      </c>
      <c r="Q434" s="145">
        <v>3.5000000000000001E-3</v>
      </c>
      <c r="R434" s="145">
        <f>Q434*H434</f>
        <v>3.5000000000000001E-3</v>
      </c>
      <c r="S434" s="145">
        <v>0</v>
      </c>
      <c r="T434" s="146">
        <f>S434*H434</f>
        <v>0</v>
      </c>
      <c r="AR434" s="147" t="s">
        <v>337</v>
      </c>
      <c r="AT434" s="147" t="s">
        <v>340</v>
      </c>
      <c r="AU434" s="147" t="s">
        <v>90</v>
      </c>
      <c r="AY434" s="17" t="s">
        <v>299</v>
      </c>
      <c r="BE434" s="148">
        <f>IF(N434="základní",J434,0)</f>
        <v>0</v>
      </c>
      <c r="BF434" s="148">
        <f>IF(N434="snížená",J434,0)</f>
        <v>0</v>
      </c>
      <c r="BG434" s="148">
        <f>IF(N434="zákl. přenesená",J434,0)</f>
        <v>0</v>
      </c>
      <c r="BH434" s="148">
        <f>IF(N434="sníž. přenesená",J434,0)</f>
        <v>0</v>
      </c>
      <c r="BI434" s="148">
        <f>IF(N434="nulová",J434,0)</f>
        <v>0</v>
      </c>
      <c r="BJ434" s="17" t="s">
        <v>88</v>
      </c>
      <c r="BK434" s="148">
        <f>ROUND(I434*H434,2)</f>
        <v>0</v>
      </c>
      <c r="BL434" s="17" t="s">
        <v>318</v>
      </c>
      <c r="BM434" s="147" t="s">
        <v>5654</v>
      </c>
    </row>
    <row r="435" spans="2:65" s="1" customFormat="1" ht="28.8">
      <c r="B435" s="32"/>
      <c r="D435" s="149" t="s">
        <v>308</v>
      </c>
      <c r="F435" s="150" t="s">
        <v>4131</v>
      </c>
      <c r="I435" s="151"/>
      <c r="L435" s="32"/>
      <c r="M435" s="152"/>
      <c r="T435" s="56"/>
      <c r="AT435" s="17" t="s">
        <v>308</v>
      </c>
      <c r="AU435" s="17" t="s">
        <v>90</v>
      </c>
    </row>
    <row r="436" spans="2:65" s="12" customFormat="1" ht="20.399999999999999">
      <c r="B436" s="170"/>
      <c r="D436" s="149" t="s">
        <v>1489</v>
      </c>
      <c r="E436" s="171" t="s">
        <v>1</v>
      </c>
      <c r="F436" s="172" t="s">
        <v>4042</v>
      </c>
      <c r="H436" s="171" t="s">
        <v>1</v>
      </c>
      <c r="I436" s="173"/>
      <c r="L436" s="170"/>
      <c r="M436" s="174"/>
      <c r="T436" s="175"/>
      <c r="AT436" s="171" t="s">
        <v>1489</v>
      </c>
      <c r="AU436" s="171" t="s">
        <v>90</v>
      </c>
      <c r="AV436" s="12" t="s">
        <v>88</v>
      </c>
      <c r="AW436" s="12" t="s">
        <v>36</v>
      </c>
      <c r="AX436" s="12" t="s">
        <v>81</v>
      </c>
      <c r="AY436" s="171" t="s">
        <v>299</v>
      </c>
    </row>
    <row r="437" spans="2:65" s="12" customFormat="1">
      <c r="B437" s="170"/>
      <c r="D437" s="149" t="s">
        <v>1489</v>
      </c>
      <c r="E437" s="171" t="s">
        <v>1</v>
      </c>
      <c r="F437" s="172" t="s">
        <v>5525</v>
      </c>
      <c r="H437" s="171" t="s">
        <v>1</v>
      </c>
      <c r="I437" s="173"/>
      <c r="L437" s="170"/>
      <c r="M437" s="174"/>
      <c r="T437" s="175"/>
      <c r="AT437" s="171" t="s">
        <v>1489</v>
      </c>
      <c r="AU437" s="171" t="s">
        <v>90</v>
      </c>
      <c r="AV437" s="12" t="s">
        <v>88</v>
      </c>
      <c r="AW437" s="12" t="s">
        <v>36</v>
      </c>
      <c r="AX437" s="12" t="s">
        <v>81</v>
      </c>
      <c r="AY437" s="171" t="s">
        <v>299</v>
      </c>
    </row>
    <row r="438" spans="2:65" s="13" customFormat="1">
      <c r="B438" s="176"/>
      <c r="D438" s="149" t="s">
        <v>1489</v>
      </c>
      <c r="E438" s="177" t="s">
        <v>1</v>
      </c>
      <c r="F438" s="178" t="s">
        <v>4081</v>
      </c>
      <c r="H438" s="179">
        <v>1</v>
      </c>
      <c r="I438" s="180"/>
      <c r="L438" s="176"/>
      <c r="M438" s="181"/>
      <c r="T438" s="182"/>
      <c r="AT438" s="177" t="s">
        <v>1489</v>
      </c>
      <c r="AU438" s="177" t="s">
        <v>90</v>
      </c>
      <c r="AV438" s="13" t="s">
        <v>90</v>
      </c>
      <c r="AW438" s="13" t="s">
        <v>36</v>
      </c>
      <c r="AX438" s="13" t="s">
        <v>81</v>
      </c>
      <c r="AY438" s="177" t="s">
        <v>299</v>
      </c>
    </row>
    <row r="439" spans="2:65" s="14" customFormat="1">
      <c r="B439" s="183"/>
      <c r="D439" s="149" t="s">
        <v>1489</v>
      </c>
      <c r="E439" s="184" t="s">
        <v>1</v>
      </c>
      <c r="F439" s="185" t="s">
        <v>1496</v>
      </c>
      <c r="H439" s="186">
        <v>1</v>
      </c>
      <c r="I439" s="187"/>
      <c r="L439" s="183"/>
      <c r="M439" s="188"/>
      <c r="T439" s="189"/>
      <c r="AT439" s="184" t="s">
        <v>1489</v>
      </c>
      <c r="AU439" s="184" t="s">
        <v>90</v>
      </c>
      <c r="AV439" s="14" t="s">
        <v>318</v>
      </c>
      <c r="AW439" s="14" t="s">
        <v>36</v>
      </c>
      <c r="AX439" s="14" t="s">
        <v>88</v>
      </c>
      <c r="AY439" s="184" t="s">
        <v>299</v>
      </c>
    </row>
    <row r="440" spans="2:65" s="1" customFormat="1" ht="21.75" customHeight="1">
      <c r="B440" s="32"/>
      <c r="C440" s="136" t="s">
        <v>657</v>
      </c>
      <c r="D440" s="136" t="s">
        <v>302</v>
      </c>
      <c r="E440" s="137" t="s">
        <v>3778</v>
      </c>
      <c r="F440" s="138" t="s">
        <v>3779</v>
      </c>
      <c r="G440" s="139" t="s">
        <v>598</v>
      </c>
      <c r="H440" s="140">
        <v>1</v>
      </c>
      <c r="I440" s="141"/>
      <c r="J440" s="142">
        <f>ROUND(I440*H440,2)</f>
        <v>0</v>
      </c>
      <c r="K440" s="138" t="s">
        <v>3585</v>
      </c>
      <c r="L440" s="32"/>
      <c r="M440" s="143" t="s">
        <v>1</v>
      </c>
      <c r="N440" s="144" t="s">
        <v>46</v>
      </c>
      <c r="P440" s="145">
        <f>O440*H440</f>
        <v>0</v>
      </c>
      <c r="Q440" s="145">
        <v>1.65E-3</v>
      </c>
      <c r="R440" s="145">
        <f>Q440*H440</f>
        <v>1.65E-3</v>
      </c>
      <c r="S440" s="145">
        <v>0</v>
      </c>
      <c r="T440" s="146">
        <f>S440*H440</f>
        <v>0</v>
      </c>
      <c r="AR440" s="147" t="s">
        <v>318</v>
      </c>
      <c r="AT440" s="147" t="s">
        <v>302</v>
      </c>
      <c r="AU440" s="147" t="s">
        <v>90</v>
      </c>
      <c r="AY440" s="17" t="s">
        <v>299</v>
      </c>
      <c r="BE440" s="148">
        <f>IF(N440="základní",J440,0)</f>
        <v>0</v>
      </c>
      <c r="BF440" s="148">
        <f>IF(N440="snížená",J440,0)</f>
        <v>0</v>
      </c>
      <c r="BG440" s="148">
        <f>IF(N440="zákl. přenesená",J440,0)</f>
        <v>0</v>
      </c>
      <c r="BH440" s="148">
        <f>IF(N440="sníž. přenesená",J440,0)</f>
        <v>0</v>
      </c>
      <c r="BI440" s="148">
        <f>IF(N440="nulová",J440,0)</f>
        <v>0</v>
      </c>
      <c r="BJ440" s="17" t="s">
        <v>88</v>
      </c>
      <c r="BK440" s="148">
        <f>ROUND(I440*H440,2)</f>
        <v>0</v>
      </c>
      <c r="BL440" s="17" t="s">
        <v>318</v>
      </c>
      <c r="BM440" s="147" t="s">
        <v>5655</v>
      </c>
    </row>
    <row r="441" spans="2:65" s="12" customFormat="1" ht="20.399999999999999">
      <c r="B441" s="170"/>
      <c r="D441" s="149" t="s">
        <v>1489</v>
      </c>
      <c r="E441" s="171" t="s">
        <v>1</v>
      </c>
      <c r="F441" s="172" t="s">
        <v>4042</v>
      </c>
      <c r="H441" s="171" t="s">
        <v>1</v>
      </c>
      <c r="I441" s="173"/>
      <c r="L441" s="170"/>
      <c r="M441" s="174"/>
      <c r="T441" s="175"/>
      <c r="AT441" s="171" t="s">
        <v>1489</v>
      </c>
      <c r="AU441" s="171" t="s">
        <v>90</v>
      </c>
      <c r="AV441" s="12" t="s">
        <v>88</v>
      </c>
      <c r="AW441" s="12" t="s">
        <v>36</v>
      </c>
      <c r="AX441" s="12" t="s">
        <v>81</v>
      </c>
      <c r="AY441" s="171" t="s">
        <v>299</v>
      </c>
    </row>
    <row r="442" spans="2:65" s="12" customFormat="1">
      <c r="B442" s="170"/>
      <c r="D442" s="149" t="s">
        <v>1489</v>
      </c>
      <c r="E442" s="171" t="s">
        <v>1</v>
      </c>
      <c r="F442" s="172" t="s">
        <v>5525</v>
      </c>
      <c r="H442" s="171" t="s">
        <v>1</v>
      </c>
      <c r="I442" s="173"/>
      <c r="L442" s="170"/>
      <c r="M442" s="174"/>
      <c r="T442" s="175"/>
      <c r="AT442" s="171" t="s">
        <v>1489</v>
      </c>
      <c r="AU442" s="171" t="s">
        <v>90</v>
      </c>
      <c r="AV442" s="12" t="s">
        <v>88</v>
      </c>
      <c r="AW442" s="12" t="s">
        <v>36</v>
      </c>
      <c r="AX442" s="12" t="s">
        <v>81</v>
      </c>
      <c r="AY442" s="171" t="s">
        <v>299</v>
      </c>
    </row>
    <row r="443" spans="2:65" s="13" customFormat="1">
      <c r="B443" s="176"/>
      <c r="D443" s="149" t="s">
        <v>1489</v>
      </c>
      <c r="E443" s="177" t="s">
        <v>1</v>
      </c>
      <c r="F443" s="178" t="s">
        <v>4081</v>
      </c>
      <c r="H443" s="179">
        <v>1</v>
      </c>
      <c r="I443" s="180"/>
      <c r="L443" s="176"/>
      <c r="M443" s="181"/>
      <c r="T443" s="182"/>
      <c r="AT443" s="177" t="s">
        <v>1489</v>
      </c>
      <c r="AU443" s="177" t="s">
        <v>90</v>
      </c>
      <c r="AV443" s="13" t="s">
        <v>90</v>
      </c>
      <c r="AW443" s="13" t="s">
        <v>36</v>
      </c>
      <c r="AX443" s="13" t="s">
        <v>81</v>
      </c>
      <c r="AY443" s="177" t="s">
        <v>299</v>
      </c>
    </row>
    <row r="444" spans="2:65" s="14" customFormat="1">
      <c r="B444" s="183"/>
      <c r="D444" s="149" t="s">
        <v>1489</v>
      </c>
      <c r="E444" s="184" t="s">
        <v>1</v>
      </c>
      <c r="F444" s="185" t="s">
        <v>1496</v>
      </c>
      <c r="H444" s="186">
        <v>1</v>
      </c>
      <c r="I444" s="187"/>
      <c r="L444" s="183"/>
      <c r="M444" s="188"/>
      <c r="T444" s="189"/>
      <c r="AT444" s="184" t="s">
        <v>1489</v>
      </c>
      <c r="AU444" s="184" t="s">
        <v>90</v>
      </c>
      <c r="AV444" s="14" t="s">
        <v>318</v>
      </c>
      <c r="AW444" s="14" t="s">
        <v>36</v>
      </c>
      <c r="AX444" s="14" t="s">
        <v>88</v>
      </c>
      <c r="AY444" s="184" t="s">
        <v>299</v>
      </c>
    </row>
    <row r="445" spans="2:65" s="1" customFormat="1" ht="16.5" customHeight="1">
      <c r="B445" s="32"/>
      <c r="C445" s="158" t="s">
        <v>661</v>
      </c>
      <c r="D445" s="158" t="s">
        <v>340</v>
      </c>
      <c r="E445" s="159" t="s">
        <v>4137</v>
      </c>
      <c r="F445" s="160" t="s">
        <v>3782</v>
      </c>
      <c r="G445" s="161" t="s">
        <v>598</v>
      </c>
      <c r="H445" s="162">
        <v>1</v>
      </c>
      <c r="I445" s="163"/>
      <c r="J445" s="164">
        <f>ROUND(I445*H445,2)</f>
        <v>0</v>
      </c>
      <c r="K445" s="160" t="s">
        <v>3585</v>
      </c>
      <c r="L445" s="165"/>
      <c r="M445" s="166" t="s">
        <v>1</v>
      </c>
      <c r="N445" s="167" t="s">
        <v>46</v>
      </c>
      <c r="P445" s="145">
        <f>O445*H445</f>
        <v>0</v>
      </c>
      <c r="Q445" s="145">
        <v>2.4500000000000001E-2</v>
      </c>
      <c r="R445" s="145">
        <f>Q445*H445</f>
        <v>2.4500000000000001E-2</v>
      </c>
      <c r="S445" s="145">
        <v>0</v>
      </c>
      <c r="T445" s="146">
        <f>S445*H445</f>
        <v>0</v>
      </c>
      <c r="AR445" s="147" t="s">
        <v>337</v>
      </c>
      <c r="AT445" s="147" t="s">
        <v>340</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5656</v>
      </c>
    </row>
    <row r="446" spans="2:65" s="1" customFormat="1" ht="28.8">
      <c r="B446" s="32"/>
      <c r="D446" s="149" t="s">
        <v>308</v>
      </c>
      <c r="F446" s="150" t="s">
        <v>4131</v>
      </c>
      <c r="I446" s="151"/>
      <c r="L446" s="32"/>
      <c r="M446" s="152"/>
      <c r="T446" s="56"/>
      <c r="AT446" s="17" t="s">
        <v>308</v>
      </c>
      <c r="AU446" s="17" t="s">
        <v>90</v>
      </c>
    </row>
    <row r="447" spans="2:65" s="12" customFormat="1" ht="20.399999999999999">
      <c r="B447" s="170"/>
      <c r="D447" s="149" t="s">
        <v>1489</v>
      </c>
      <c r="E447" s="171" t="s">
        <v>1</v>
      </c>
      <c r="F447" s="172" t="s">
        <v>4042</v>
      </c>
      <c r="H447" s="171" t="s">
        <v>1</v>
      </c>
      <c r="I447" s="173"/>
      <c r="L447" s="170"/>
      <c r="M447" s="174"/>
      <c r="T447" s="175"/>
      <c r="AT447" s="171" t="s">
        <v>1489</v>
      </c>
      <c r="AU447" s="171" t="s">
        <v>90</v>
      </c>
      <c r="AV447" s="12" t="s">
        <v>88</v>
      </c>
      <c r="AW447" s="12" t="s">
        <v>36</v>
      </c>
      <c r="AX447" s="12" t="s">
        <v>81</v>
      </c>
      <c r="AY447" s="171" t="s">
        <v>299</v>
      </c>
    </row>
    <row r="448" spans="2:65" s="12" customFormat="1">
      <c r="B448" s="170"/>
      <c r="D448" s="149" t="s">
        <v>1489</v>
      </c>
      <c r="E448" s="171" t="s">
        <v>1</v>
      </c>
      <c r="F448" s="172" t="s">
        <v>5525</v>
      </c>
      <c r="H448" s="171" t="s">
        <v>1</v>
      </c>
      <c r="I448" s="173"/>
      <c r="L448" s="170"/>
      <c r="M448" s="174"/>
      <c r="T448" s="175"/>
      <c r="AT448" s="171" t="s">
        <v>1489</v>
      </c>
      <c r="AU448" s="171" t="s">
        <v>90</v>
      </c>
      <c r="AV448" s="12" t="s">
        <v>88</v>
      </c>
      <c r="AW448" s="12" t="s">
        <v>36</v>
      </c>
      <c r="AX448" s="12" t="s">
        <v>81</v>
      </c>
      <c r="AY448" s="171" t="s">
        <v>299</v>
      </c>
    </row>
    <row r="449" spans="2:65" s="13" customFormat="1">
      <c r="B449" s="176"/>
      <c r="D449" s="149" t="s">
        <v>1489</v>
      </c>
      <c r="E449" s="177" t="s">
        <v>1</v>
      </c>
      <c r="F449" s="178" t="s">
        <v>4081</v>
      </c>
      <c r="H449" s="179">
        <v>1</v>
      </c>
      <c r="I449" s="180"/>
      <c r="L449" s="176"/>
      <c r="M449" s="181"/>
      <c r="T449" s="182"/>
      <c r="AT449" s="177" t="s">
        <v>1489</v>
      </c>
      <c r="AU449" s="177" t="s">
        <v>90</v>
      </c>
      <c r="AV449" s="13" t="s">
        <v>90</v>
      </c>
      <c r="AW449" s="13" t="s">
        <v>36</v>
      </c>
      <c r="AX449" s="13" t="s">
        <v>81</v>
      </c>
      <c r="AY449" s="177" t="s">
        <v>299</v>
      </c>
    </row>
    <row r="450" spans="2:65" s="14" customFormat="1">
      <c r="B450" s="183"/>
      <c r="D450" s="149" t="s">
        <v>1489</v>
      </c>
      <c r="E450" s="184" t="s">
        <v>1</v>
      </c>
      <c r="F450" s="185" t="s">
        <v>1496</v>
      </c>
      <c r="H450" s="186">
        <v>1</v>
      </c>
      <c r="I450" s="187"/>
      <c r="L450" s="183"/>
      <c r="M450" s="188"/>
      <c r="T450" s="189"/>
      <c r="AT450" s="184" t="s">
        <v>1489</v>
      </c>
      <c r="AU450" s="184" t="s">
        <v>90</v>
      </c>
      <c r="AV450" s="14" t="s">
        <v>318</v>
      </c>
      <c r="AW450" s="14" t="s">
        <v>36</v>
      </c>
      <c r="AX450" s="14" t="s">
        <v>88</v>
      </c>
      <c r="AY450" s="184" t="s">
        <v>299</v>
      </c>
    </row>
    <row r="451" spans="2:65" s="1" customFormat="1" ht="24.15" customHeight="1">
      <c r="B451" s="32"/>
      <c r="C451" s="158" t="s">
        <v>665</v>
      </c>
      <c r="D451" s="158" t="s">
        <v>340</v>
      </c>
      <c r="E451" s="159" t="s">
        <v>4139</v>
      </c>
      <c r="F451" s="160" t="s">
        <v>4140</v>
      </c>
      <c r="G451" s="161" t="s">
        <v>598</v>
      </c>
      <c r="H451" s="162">
        <v>1</v>
      </c>
      <c r="I451" s="163"/>
      <c r="J451" s="164">
        <f>ROUND(I451*H451,2)</f>
        <v>0</v>
      </c>
      <c r="K451" s="160" t="s">
        <v>3585</v>
      </c>
      <c r="L451" s="165"/>
      <c r="M451" s="166" t="s">
        <v>1</v>
      </c>
      <c r="N451" s="167" t="s">
        <v>46</v>
      </c>
      <c r="P451" s="145">
        <f>O451*H451</f>
        <v>0</v>
      </c>
      <c r="Q451" s="145">
        <v>4.0000000000000001E-3</v>
      </c>
      <c r="R451" s="145">
        <f>Q451*H451</f>
        <v>4.0000000000000001E-3</v>
      </c>
      <c r="S451" s="145">
        <v>0</v>
      </c>
      <c r="T451" s="146">
        <f>S451*H451</f>
        <v>0</v>
      </c>
      <c r="AR451" s="147" t="s">
        <v>337</v>
      </c>
      <c r="AT451" s="147" t="s">
        <v>340</v>
      </c>
      <c r="AU451" s="147" t="s">
        <v>90</v>
      </c>
      <c r="AY451" s="17" t="s">
        <v>299</v>
      </c>
      <c r="BE451" s="148">
        <f>IF(N451="základní",J451,0)</f>
        <v>0</v>
      </c>
      <c r="BF451" s="148">
        <f>IF(N451="snížená",J451,0)</f>
        <v>0</v>
      </c>
      <c r="BG451" s="148">
        <f>IF(N451="zákl. přenesená",J451,0)</f>
        <v>0</v>
      </c>
      <c r="BH451" s="148">
        <f>IF(N451="sníž. přenesená",J451,0)</f>
        <v>0</v>
      </c>
      <c r="BI451" s="148">
        <f>IF(N451="nulová",J451,0)</f>
        <v>0</v>
      </c>
      <c r="BJ451" s="17" t="s">
        <v>88</v>
      </c>
      <c r="BK451" s="148">
        <f>ROUND(I451*H451,2)</f>
        <v>0</v>
      </c>
      <c r="BL451" s="17" t="s">
        <v>318</v>
      </c>
      <c r="BM451" s="147" t="s">
        <v>5657</v>
      </c>
    </row>
    <row r="452" spans="2:65" s="1" customFormat="1" ht="28.8">
      <c r="B452" s="32"/>
      <c r="D452" s="149" t="s">
        <v>308</v>
      </c>
      <c r="F452" s="150" t="s">
        <v>4131</v>
      </c>
      <c r="I452" s="151"/>
      <c r="L452" s="32"/>
      <c r="M452" s="152"/>
      <c r="T452" s="56"/>
      <c r="AT452" s="17" t="s">
        <v>308</v>
      </c>
      <c r="AU452" s="17" t="s">
        <v>90</v>
      </c>
    </row>
    <row r="453" spans="2:65" s="12" customFormat="1" ht="20.399999999999999">
      <c r="B453" s="170"/>
      <c r="D453" s="149" t="s">
        <v>1489</v>
      </c>
      <c r="E453" s="171" t="s">
        <v>1</v>
      </c>
      <c r="F453" s="172" t="s">
        <v>4042</v>
      </c>
      <c r="H453" s="171" t="s">
        <v>1</v>
      </c>
      <c r="I453" s="173"/>
      <c r="L453" s="170"/>
      <c r="M453" s="174"/>
      <c r="T453" s="175"/>
      <c r="AT453" s="171" t="s">
        <v>1489</v>
      </c>
      <c r="AU453" s="171" t="s">
        <v>90</v>
      </c>
      <c r="AV453" s="12" t="s">
        <v>88</v>
      </c>
      <c r="AW453" s="12" t="s">
        <v>36</v>
      </c>
      <c r="AX453" s="12" t="s">
        <v>81</v>
      </c>
      <c r="AY453" s="171" t="s">
        <v>299</v>
      </c>
    </row>
    <row r="454" spans="2:65" s="12" customFormat="1">
      <c r="B454" s="170"/>
      <c r="D454" s="149" t="s">
        <v>1489</v>
      </c>
      <c r="E454" s="171" t="s">
        <v>1</v>
      </c>
      <c r="F454" s="172" t="s">
        <v>5525</v>
      </c>
      <c r="H454" s="171" t="s">
        <v>1</v>
      </c>
      <c r="I454" s="173"/>
      <c r="L454" s="170"/>
      <c r="M454" s="174"/>
      <c r="T454" s="175"/>
      <c r="AT454" s="171" t="s">
        <v>1489</v>
      </c>
      <c r="AU454" s="171" t="s">
        <v>90</v>
      </c>
      <c r="AV454" s="12" t="s">
        <v>88</v>
      </c>
      <c r="AW454" s="12" t="s">
        <v>36</v>
      </c>
      <c r="AX454" s="12" t="s">
        <v>81</v>
      </c>
      <c r="AY454" s="171" t="s">
        <v>299</v>
      </c>
    </row>
    <row r="455" spans="2:65" s="13" customFormat="1">
      <c r="B455" s="176"/>
      <c r="D455" s="149" t="s">
        <v>1489</v>
      </c>
      <c r="E455" s="177" t="s">
        <v>1</v>
      </c>
      <c r="F455" s="178" t="s">
        <v>4081</v>
      </c>
      <c r="H455" s="179">
        <v>1</v>
      </c>
      <c r="I455" s="180"/>
      <c r="L455" s="176"/>
      <c r="M455" s="181"/>
      <c r="T455" s="182"/>
      <c r="AT455" s="177" t="s">
        <v>1489</v>
      </c>
      <c r="AU455" s="177" t="s">
        <v>90</v>
      </c>
      <c r="AV455" s="13" t="s">
        <v>90</v>
      </c>
      <c r="AW455" s="13" t="s">
        <v>36</v>
      </c>
      <c r="AX455" s="13" t="s">
        <v>81</v>
      </c>
      <c r="AY455" s="177" t="s">
        <v>299</v>
      </c>
    </row>
    <row r="456" spans="2:65" s="14" customFormat="1">
      <c r="B456" s="183"/>
      <c r="D456" s="149" t="s">
        <v>1489</v>
      </c>
      <c r="E456" s="184" t="s">
        <v>1</v>
      </c>
      <c r="F456" s="185" t="s">
        <v>1496</v>
      </c>
      <c r="H456" s="186">
        <v>1</v>
      </c>
      <c r="I456" s="187"/>
      <c r="L456" s="183"/>
      <c r="M456" s="188"/>
      <c r="T456" s="189"/>
      <c r="AT456" s="184" t="s">
        <v>1489</v>
      </c>
      <c r="AU456" s="184" t="s">
        <v>90</v>
      </c>
      <c r="AV456" s="14" t="s">
        <v>318</v>
      </c>
      <c r="AW456" s="14" t="s">
        <v>36</v>
      </c>
      <c r="AX456" s="14" t="s">
        <v>88</v>
      </c>
      <c r="AY456" s="184" t="s">
        <v>299</v>
      </c>
    </row>
    <row r="457" spans="2:65" s="1" customFormat="1" ht="16.5" customHeight="1">
      <c r="B457" s="32"/>
      <c r="C457" s="136" t="s">
        <v>669</v>
      </c>
      <c r="D457" s="136" t="s">
        <v>302</v>
      </c>
      <c r="E457" s="137" t="s">
        <v>4142</v>
      </c>
      <c r="F457" s="138" t="s">
        <v>4143</v>
      </c>
      <c r="G457" s="139" t="s">
        <v>598</v>
      </c>
      <c r="H457" s="140">
        <v>1</v>
      </c>
      <c r="I457" s="141"/>
      <c r="J457" s="142">
        <f>ROUND(I457*H457,2)</f>
        <v>0</v>
      </c>
      <c r="K457" s="138" t="s">
        <v>3585</v>
      </c>
      <c r="L457" s="32"/>
      <c r="M457" s="143" t="s">
        <v>1</v>
      </c>
      <c r="N457" s="144" t="s">
        <v>46</v>
      </c>
      <c r="P457" s="145">
        <f>O457*H457</f>
        <v>0</v>
      </c>
      <c r="Q457" s="145">
        <v>1.3600000000000001E-3</v>
      </c>
      <c r="R457" s="145">
        <f>Q457*H457</f>
        <v>1.3600000000000001E-3</v>
      </c>
      <c r="S457" s="145">
        <v>0</v>
      </c>
      <c r="T457" s="146">
        <f>S457*H457</f>
        <v>0</v>
      </c>
      <c r="AR457" s="147" t="s">
        <v>318</v>
      </c>
      <c r="AT457" s="147" t="s">
        <v>302</v>
      </c>
      <c r="AU457" s="147" t="s">
        <v>90</v>
      </c>
      <c r="AY457" s="17" t="s">
        <v>299</v>
      </c>
      <c r="BE457" s="148">
        <f>IF(N457="základní",J457,0)</f>
        <v>0</v>
      </c>
      <c r="BF457" s="148">
        <f>IF(N457="snížená",J457,0)</f>
        <v>0</v>
      </c>
      <c r="BG457" s="148">
        <f>IF(N457="zákl. přenesená",J457,0)</f>
        <v>0</v>
      </c>
      <c r="BH457" s="148">
        <f>IF(N457="sníž. přenesená",J457,0)</f>
        <v>0</v>
      </c>
      <c r="BI457" s="148">
        <f>IF(N457="nulová",J457,0)</f>
        <v>0</v>
      </c>
      <c r="BJ457" s="17" t="s">
        <v>88</v>
      </c>
      <c r="BK457" s="148">
        <f>ROUND(I457*H457,2)</f>
        <v>0</v>
      </c>
      <c r="BL457" s="17" t="s">
        <v>318</v>
      </c>
      <c r="BM457" s="147" t="s">
        <v>5658</v>
      </c>
    </row>
    <row r="458" spans="2:65" s="12" customFormat="1" ht="20.399999999999999">
      <c r="B458" s="170"/>
      <c r="D458" s="149" t="s">
        <v>1489</v>
      </c>
      <c r="E458" s="171" t="s">
        <v>1</v>
      </c>
      <c r="F458" s="172" t="s">
        <v>4042</v>
      </c>
      <c r="H458" s="171" t="s">
        <v>1</v>
      </c>
      <c r="I458" s="173"/>
      <c r="L458" s="170"/>
      <c r="M458" s="174"/>
      <c r="T458" s="175"/>
      <c r="AT458" s="171" t="s">
        <v>1489</v>
      </c>
      <c r="AU458" s="171" t="s">
        <v>90</v>
      </c>
      <c r="AV458" s="12" t="s">
        <v>88</v>
      </c>
      <c r="AW458" s="12" t="s">
        <v>36</v>
      </c>
      <c r="AX458" s="12" t="s">
        <v>81</v>
      </c>
      <c r="AY458" s="171" t="s">
        <v>299</v>
      </c>
    </row>
    <row r="459" spans="2:65" s="13" customFormat="1">
      <c r="B459" s="176"/>
      <c r="D459" s="149" t="s">
        <v>1489</v>
      </c>
      <c r="E459" s="177" t="s">
        <v>1</v>
      </c>
      <c r="F459" s="178" t="s">
        <v>4081</v>
      </c>
      <c r="H459" s="179">
        <v>1</v>
      </c>
      <c r="I459" s="180"/>
      <c r="L459" s="176"/>
      <c r="M459" s="181"/>
      <c r="T459" s="182"/>
      <c r="AT459" s="177" t="s">
        <v>1489</v>
      </c>
      <c r="AU459" s="177" t="s">
        <v>90</v>
      </c>
      <c r="AV459" s="13" t="s">
        <v>90</v>
      </c>
      <c r="AW459" s="13" t="s">
        <v>36</v>
      </c>
      <c r="AX459" s="13" t="s">
        <v>81</v>
      </c>
      <c r="AY459" s="177" t="s">
        <v>299</v>
      </c>
    </row>
    <row r="460" spans="2:65" s="14" customFormat="1">
      <c r="B460" s="183"/>
      <c r="D460" s="149" t="s">
        <v>1489</v>
      </c>
      <c r="E460" s="184" t="s">
        <v>1</v>
      </c>
      <c r="F460" s="185" t="s">
        <v>1496</v>
      </c>
      <c r="H460" s="186">
        <v>1</v>
      </c>
      <c r="I460" s="187"/>
      <c r="L460" s="183"/>
      <c r="M460" s="188"/>
      <c r="T460" s="189"/>
      <c r="AT460" s="184" t="s">
        <v>1489</v>
      </c>
      <c r="AU460" s="184" t="s">
        <v>90</v>
      </c>
      <c r="AV460" s="14" t="s">
        <v>318</v>
      </c>
      <c r="AW460" s="14" t="s">
        <v>36</v>
      </c>
      <c r="AX460" s="14" t="s">
        <v>88</v>
      </c>
      <c r="AY460" s="184" t="s">
        <v>299</v>
      </c>
    </row>
    <row r="461" spans="2:65" s="1" customFormat="1" ht="24.15" customHeight="1">
      <c r="B461" s="32"/>
      <c r="C461" s="158" t="s">
        <v>673</v>
      </c>
      <c r="D461" s="158" t="s">
        <v>340</v>
      </c>
      <c r="E461" s="159" t="s">
        <v>5659</v>
      </c>
      <c r="F461" s="160" t="s">
        <v>5660</v>
      </c>
      <c r="G461" s="161" t="s">
        <v>598</v>
      </c>
      <c r="H461" s="162">
        <v>1</v>
      </c>
      <c r="I461" s="163"/>
      <c r="J461" s="164">
        <f>ROUND(I461*H461,2)</f>
        <v>0</v>
      </c>
      <c r="K461" s="160" t="s">
        <v>3585</v>
      </c>
      <c r="L461" s="165"/>
      <c r="M461" s="166" t="s">
        <v>1</v>
      </c>
      <c r="N461" s="167" t="s">
        <v>46</v>
      </c>
      <c r="P461" s="145">
        <f>O461*H461</f>
        <v>0</v>
      </c>
      <c r="Q461" s="145">
        <v>4.8000000000000001E-2</v>
      </c>
      <c r="R461" s="145">
        <f>Q461*H461</f>
        <v>4.8000000000000001E-2</v>
      </c>
      <c r="S461" s="145">
        <v>0</v>
      </c>
      <c r="T461" s="146">
        <f>S461*H461</f>
        <v>0</v>
      </c>
      <c r="AR461" s="147" t="s">
        <v>337</v>
      </c>
      <c r="AT461" s="147" t="s">
        <v>340</v>
      </c>
      <c r="AU461" s="147" t="s">
        <v>90</v>
      </c>
      <c r="AY461" s="17" t="s">
        <v>299</v>
      </c>
      <c r="BE461" s="148">
        <f>IF(N461="základní",J461,0)</f>
        <v>0</v>
      </c>
      <c r="BF461" s="148">
        <f>IF(N461="snížená",J461,0)</f>
        <v>0</v>
      </c>
      <c r="BG461" s="148">
        <f>IF(N461="zákl. přenesená",J461,0)</f>
        <v>0</v>
      </c>
      <c r="BH461" s="148">
        <f>IF(N461="sníž. přenesená",J461,0)</f>
        <v>0</v>
      </c>
      <c r="BI461" s="148">
        <f>IF(N461="nulová",J461,0)</f>
        <v>0</v>
      </c>
      <c r="BJ461" s="17" t="s">
        <v>88</v>
      </c>
      <c r="BK461" s="148">
        <f>ROUND(I461*H461,2)</f>
        <v>0</v>
      </c>
      <c r="BL461" s="17" t="s">
        <v>318</v>
      </c>
      <c r="BM461" s="147" t="s">
        <v>5661</v>
      </c>
    </row>
    <row r="462" spans="2:65" s="1" customFormat="1" ht="28.8">
      <c r="B462" s="32"/>
      <c r="D462" s="149" t="s">
        <v>308</v>
      </c>
      <c r="F462" s="150" t="s">
        <v>4131</v>
      </c>
      <c r="I462" s="151"/>
      <c r="L462" s="32"/>
      <c r="M462" s="152"/>
      <c r="T462" s="56"/>
      <c r="AT462" s="17" t="s">
        <v>308</v>
      </c>
      <c r="AU462" s="17" t="s">
        <v>90</v>
      </c>
    </row>
    <row r="463" spans="2:65" s="12" customFormat="1" ht="20.399999999999999">
      <c r="B463" s="170"/>
      <c r="D463" s="149" t="s">
        <v>1489</v>
      </c>
      <c r="E463" s="171" t="s">
        <v>1</v>
      </c>
      <c r="F463" s="172" t="s">
        <v>4042</v>
      </c>
      <c r="H463" s="171" t="s">
        <v>1</v>
      </c>
      <c r="I463" s="173"/>
      <c r="L463" s="170"/>
      <c r="M463" s="174"/>
      <c r="T463" s="175"/>
      <c r="AT463" s="171" t="s">
        <v>1489</v>
      </c>
      <c r="AU463" s="171" t="s">
        <v>90</v>
      </c>
      <c r="AV463" s="12" t="s">
        <v>88</v>
      </c>
      <c r="AW463" s="12" t="s">
        <v>36</v>
      </c>
      <c r="AX463" s="12" t="s">
        <v>81</v>
      </c>
      <c r="AY463" s="171" t="s">
        <v>299</v>
      </c>
    </row>
    <row r="464" spans="2:65" s="12" customFormat="1">
      <c r="B464" s="170"/>
      <c r="D464" s="149" t="s">
        <v>1489</v>
      </c>
      <c r="E464" s="171" t="s">
        <v>1</v>
      </c>
      <c r="F464" s="172" t="s">
        <v>5525</v>
      </c>
      <c r="H464" s="171" t="s">
        <v>1</v>
      </c>
      <c r="I464" s="173"/>
      <c r="L464" s="170"/>
      <c r="M464" s="174"/>
      <c r="T464" s="175"/>
      <c r="AT464" s="171" t="s">
        <v>1489</v>
      </c>
      <c r="AU464" s="171" t="s">
        <v>90</v>
      </c>
      <c r="AV464" s="12" t="s">
        <v>88</v>
      </c>
      <c r="AW464" s="12" t="s">
        <v>36</v>
      </c>
      <c r="AX464" s="12" t="s">
        <v>81</v>
      </c>
      <c r="AY464" s="171" t="s">
        <v>299</v>
      </c>
    </row>
    <row r="465" spans="2:65" s="13" customFormat="1">
      <c r="B465" s="176"/>
      <c r="D465" s="149" t="s">
        <v>1489</v>
      </c>
      <c r="E465" s="177" t="s">
        <v>1</v>
      </c>
      <c r="F465" s="178" t="s">
        <v>4081</v>
      </c>
      <c r="H465" s="179">
        <v>1</v>
      </c>
      <c r="I465" s="180"/>
      <c r="L465" s="176"/>
      <c r="M465" s="181"/>
      <c r="T465" s="182"/>
      <c r="AT465" s="177" t="s">
        <v>1489</v>
      </c>
      <c r="AU465" s="177" t="s">
        <v>90</v>
      </c>
      <c r="AV465" s="13" t="s">
        <v>90</v>
      </c>
      <c r="AW465" s="13" t="s">
        <v>36</v>
      </c>
      <c r="AX465" s="13" t="s">
        <v>81</v>
      </c>
      <c r="AY465" s="177" t="s">
        <v>299</v>
      </c>
    </row>
    <row r="466" spans="2:65" s="14" customFormat="1">
      <c r="B466" s="183"/>
      <c r="D466" s="149" t="s">
        <v>1489</v>
      </c>
      <c r="E466" s="184" t="s">
        <v>1</v>
      </c>
      <c r="F466" s="185" t="s">
        <v>1496</v>
      </c>
      <c r="H466" s="186">
        <v>1</v>
      </c>
      <c r="I466" s="187"/>
      <c r="L466" s="183"/>
      <c r="M466" s="188"/>
      <c r="T466" s="189"/>
      <c r="AT466" s="184" t="s">
        <v>1489</v>
      </c>
      <c r="AU466" s="184" t="s">
        <v>90</v>
      </c>
      <c r="AV466" s="14" t="s">
        <v>318</v>
      </c>
      <c r="AW466" s="14" t="s">
        <v>36</v>
      </c>
      <c r="AX466" s="14" t="s">
        <v>88</v>
      </c>
      <c r="AY466" s="184" t="s">
        <v>299</v>
      </c>
    </row>
    <row r="467" spans="2:65" s="1" customFormat="1" ht="16.5" customHeight="1">
      <c r="B467" s="32"/>
      <c r="C467" s="136" t="s">
        <v>677</v>
      </c>
      <c r="D467" s="136" t="s">
        <v>302</v>
      </c>
      <c r="E467" s="137" t="s">
        <v>3795</v>
      </c>
      <c r="F467" s="138" t="s">
        <v>4152</v>
      </c>
      <c r="G467" s="139" t="s">
        <v>598</v>
      </c>
      <c r="H467" s="140">
        <v>2</v>
      </c>
      <c r="I467" s="141"/>
      <c r="J467" s="142">
        <f>ROUND(I467*H467,2)</f>
        <v>0</v>
      </c>
      <c r="K467" s="138" t="s">
        <v>3585</v>
      </c>
      <c r="L467" s="32"/>
      <c r="M467" s="143" t="s">
        <v>1</v>
      </c>
      <c r="N467" s="144" t="s">
        <v>46</v>
      </c>
      <c r="P467" s="145">
        <f>O467*H467</f>
        <v>0</v>
      </c>
      <c r="Q467" s="145">
        <v>0.04</v>
      </c>
      <c r="R467" s="145">
        <f>Q467*H467</f>
        <v>0.08</v>
      </c>
      <c r="S467" s="145">
        <v>0</v>
      </c>
      <c r="T467" s="146">
        <f>S467*H467</f>
        <v>0</v>
      </c>
      <c r="AR467" s="147" t="s">
        <v>318</v>
      </c>
      <c r="AT467" s="147" t="s">
        <v>302</v>
      </c>
      <c r="AU467" s="147" t="s">
        <v>90</v>
      </c>
      <c r="AY467" s="17" t="s">
        <v>299</v>
      </c>
      <c r="BE467" s="148">
        <f>IF(N467="základní",J467,0)</f>
        <v>0</v>
      </c>
      <c r="BF467" s="148">
        <f>IF(N467="snížená",J467,0)</f>
        <v>0</v>
      </c>
      <c r="BG467" s="148">
        <f>IF(N467="zákl. přenesená",J467,0)</f>
        <v>0</v>
      </c>
      <c r="BH467" s="148">
        <f>IF(N467="sníž. přenesená",J467,0)</f>
        <v>0</v>
      </c>
      <c r="BI467" s="148">
        <f>IF(N467="nulová",J467,0)</f>
        <v>0</v>
      </c>
      <c r="BJ467" s="17" t="s">
        <v>88</v>
      </c>
      <c r="BK467" s="148">
        <f>ROUND(I467*H467,2)</f>
        <v>0</v>
      </c>
      <c r="BL467" s="17" t="s">
        <v>318</v>
      </c>
      <c r="BM467" s="147" t="s">
        <v>5662</v>
      </c>
    </row>
    <row r="468" spans="2:65" s="1" customFormat="1" ht="19.2">
      <c r="B468" s="32"/>
      <c r="D468" s="149" t="s">
        <v>308</v>
      </c>
      <c r="F468" s="150" t="s">
        <v>4154</v>
      </c>
      <c r="I468" s="151"/>
      <c r="L468" s="32"/>
      <c r="M468" s="152"/>
      <c r="T468" s="56"/>
      <c r="AT468" s="17" t="s">
        <v>308</v>
      </c>
      <c r="AU468" s="17" t="s">
        <v>90</v>
      </c>
    </row>
    <row r="469" spans="2:65" s="12" customFormat="1" ht="20.399999999999999">
      <c r="B469" s="170"/>
      <c r="D469" s="149" t="s">
        <v>1489</v>
      </c>
      <c r="E469" s="171" t="s">
        <v>1</v>
      </c>
      <c r="F469" s="172" t="s">
        <v>4042</v>
      </c>
      <c r="H469" s="171" t="s">
        <v>1</v>
      </c>
      <c r="I469" s="173"/>
      <c r="L469" s="170"/>
      <c r="M469" s="174"/>
      <c r="T469" s="175"/>
      <c r="AT469" s="171" t="s">
        <v>1489</v>
      </c>
      <c r="AU469" s="171" t="s">
        <v>90</v>
      </c>
      <c r="AV469" s="12" t="s">
        <v>88</v>
      </c>
      <c r="AW469" s="12" t="s">
        <v>36</v>
      </c>
      <c r="AX469" s="12" t="s">
        <v>81</v>
      </c>
      <c r="AY469" s="171" t="s">
        <v>299</v>
      </c>
    </row>
    <row r="470" spans="2:65" s="12" customFormat="1">
      <c r="B470" s="170"/>
      <c r="D470" s="149" t="s">
        <v>1489</v>
      </c>
      <c r="E470" s="171" t="s">
        <v>1</v>
      </c>
      <c r="F470" s="172" t="s">
        <v>5525</v>
      </c>
      <c r="H470" s="171" t="s">
        <v>1</v>
      </c>
      <c r="I470" s="173"/>
      <c r="L470" s="170"/>
      <c r="M470" s="174"/>
      <c r="T470" s="175"/>
      <c r="AT470" s="171" t="s">
        <v>1489</v>
      </c>
      <c r="AU470" s="171" t="s">
        <v>90</v>
      </c>
      <c r="AV470" s="12" t="s">
        <v>88</v>
      </c>
      <c r="AW470" s="12" t="s">
        <v>36</v>
      </c>
      <c r="AX470" s="12" t="s">
        <v>81</v>
      </c>
      <c r="AY470" s="171" t="s">
        <v>299</v>
      </c>
    </row>
    <row r="471" spans="2:65" s="13" customFormat="1">
      <c r="B471" s="176"/>
      <c r="D471" s="149" t="s">
        <v>1489</v>
      </c>
      <c r="E471" s="177" t="s">
        <v>1</v>
      </c>
      <c r="F471" s="178" t="s">
        <v>5663</v>
      </c>
      <c r="H471" s="179">
        <v>1</v>
      </c>
      <c r="I471" s="180"/>
      <c r="L471" s="176"/>
      <c r="M471" s="181"/>
      <c r="T471" s="182"/>
      <c r="AT471" s="177" t="s">
        <v>1489</v>
      </c>
      <c r="AU471" s="177" t="s">
        <v>90</v>
      </c>
      <c r="AV471" s="13" t="s">
        <v>90</v>
      </c>
      <c r="AW471" s="13" t="s">
        <v>36</v>
      </c>
      <c r="AX471" s="13" t="s">
        <v>81</v>
      </c>
      <c r="AY471" s="177" t="s">
        <v>299</v>
      </c>
    </row>
    <row r="472" spans="2:65" s="13" customFormat="1">
      <c r="B472" s="176"/>
      <c r="D472" s="149" t="s">
        <v>1489</v>
      </c>
      <c r="E472" s="177" t="s">
        <v>1</v>
      </c>
      <c r="F472" s="178" t="s">
        <v>4457</v>
      </c>
      <c r="H472" s="179">
        <v>1</v>
      </c>
      <c r="I472" s="180"/>
      <c r="L472" s="176"/>
      <c r="M472" s="181"/>
      <c r="T472" s="182"/>
      <c r="AT472" s="177" t="s">
        <v>1489</v>
      </c>
      <c r="AU472" s="177" t="s">
        <v>90</v>
      </c>
      <c r="AV472" s="13" t="s">
        <v>90</v>
      </c>
      <c r="AW472" s="13" t="s">
        <v>36</v>
      </c>
      <c r="AX472" s="13" t="s">
        <v>81</v>
      </c>
      <c r="AY472" s="177" t="s">
        <v>299</v>
      </c>
    </row>
    <row r="473" spans="2:65" s="14" customFormat="1">
      <c r="B473" s="183"/>
      <c r="D473" s="149" t="s">
        <v>1489</v>
      </c>
      <c r="E473" s="184" t="s">
        <v>1</v>
      </c>
      <c r="F473" s="185" t="s">
        <v>1496</v>
      </c>
      <c r="H473" s="186">
        <v>2</v>
      </c>
      <c r="I473" s="187"/>
      <c r="L473" s="183"/>
      <c r="M473" s="188"/>
      <c r="T473" s="189"/>
      <c r="AT473" s="184" t="s">
        <v>1489</v>
      </c>
      <c r="AU473" s="184" t="s">
        <v>90</v>
      </c>
      <c r="AV473" s="14" t="s">
        <v>318</v>
      </c>
      <c r="AW473" s="14" t="s">
        <v>36</v>
      </c>
      <c r="AX473" s="14" t="s">
        <v>88</v>
      </c>
      <c r="AY473" s="184" t="s">
        <v>299</v>
      </c>
    </row>
    <row r="474" spans="2:65" s="1" customFormat="1" ht="24.15" customHeight="1">
      <c r="B474" s="32"/>
      <c r="C474" s="158" t="s">
        <v>681</v>
      </c>
      <c r="D474" s="158" t="s">
        <v>340</v>
      </c>
      <c r="E474" s="159" t="s">
        <v>3798</v>
      </c>
      <c r="F474" s="160" t="s">
        <v>3799</v>
      </c>
      <c r="G474" s="161" t="s">
        <v>598</v>
      </c>
      <c r="H474" s="162">
        <v>2</v>
      </c>
      <c r="I474" s="163"/>
      <c r="J474" s="164">
        <f>ROUND(I474*H474,2)</f>
        <v>0</v>
      </c>
      <c r="K474" s="160" t="s">
        <v>3585</v>
      </c>
      <c r="L474" s="165"/>
      <c r="M474" s="166" t="s">
        <v>1</v>
      </c>
      <c r="N474" s="167" t="s">
        <v>46</v>
      </c>
      <c r="P474" s="145">
        <f>O474*H474</f>
        <v>0</v>
      </c>
      <c r="Q474" s="145">
        <v>1.3299999999999999E-2</v>
      </c>
      <c r="R474" s="145">
        <f>Q474*H474</f>
        <v>2.6599999999999999E-2</v>
      </c>
      <c r="S474" s="145">
        <v>0</v>
      </c>
      <c r="T474" s="146">
        <f>S474*H474</f>
        <v>0</v>
      </c>
      <c r="AR474" s="147" t="s">
        <v>337</v>
      </c>
      <c r="AT474" s="147" t="s">
        <v>340</v>
      </c>
      <c r="AU474" s="147" t="s">
        <v>90</v>
      </c>
      <c r="AY474" s="17" t="s">
        <v>299</v>
      </c>
      <c r="BE474" s="148">
        <f>IF(N474="základní",J474,0)</f>
        <v>0</v>
      </c>
      <c r="BF474" s="148">
        <f>IF(N474="snížená",J474,0)</f>
        <v>0</v>
      </c>
      <c r="BG474" s="148">
        <f>IF(N474="zákl. přenesená",J474,0)</f>
        <v>0</v>
      </c>
      <c r="BH474" s="148">
        <f>IF(N474="sníž. přenesená",J474,0)</f>
        <v>0</v>
      </c>
      <c r="BI474" s="148">
        <f>IF(N474="nulová",J474,0)</f>
        <v>0</v>
      </c>
      <c r="BJ474" s="17" t="s">
        <v>88</v>
      </c>
      <c r="BK474" s="148">
        <f>ROUND(I474*H474,2)</f>
        <v>0</v>
      </c>
      <c r="BL474" s="17" t="s">
        <v>318</v>
      </c>
      <c r="BM474" s="147" t="s">
        <v>5664</v>
      </c>
    </row>
    <row r="475" spans="2:65" s="12" customFormat="1" ht="20.399999999999999">
      <c r="B475" s="170"/>
      <c r="D475" s="149" t="s">
        <v>1489</v>
      </c>
      <c r="E475" s="171" t="s">
        <v>1</v>
      </c>
      <c r="F475" s="172" t="s">
        <v>4042</v>
      </c>
      <c r="H475" s="171" t="s">
        <v>1</v>
      </c>
      <c r="I475" s="173"/>
      <c r="L475" s="170"/>
      <c r="M475" s="174"/>
      <c r="T475" s="175"/>
      <c r="AT475" s="171" t="s">
        <v>1489</v>
      </c>
      <c r="AU475" s="171" t="s">
        <v>90</v>
      </c>
      <c r="AV475" s="12" t="s">
        <v>88</v>
      </c>
      <c r="AW475" s="12" t="s">
        <v>36</v>
      </c>
      <c r="AX475" s="12" t="s">
        <v>81</v>
      </c>
      <c r="AY475" s="171" t="s">
        <v>299</v>
      </c>
    </row>
    <row r="476" spans="2:65" s="12" customFormat="1">
      <c r="B476" s="170"/>
      <c r="D476" s="149" t="s">
        <v>1489</v>
      </c>
      <c r="E476" s="171" t="s">
        <v>1</v>
      </c>
      <c r="F476" s="172" t="s">
        <v>5525</v>
      </c>
      <c r="H476" s="171" t="s">
        <v>1</v>
      </c>
      <c r="I476" s="173"/>
      <c r="L476" s="170"/>
      <c r="M476" s="174"/>
      <c r="T476" s="175"/>
      <c r="AT476" s="171" t="s">
        <v>1489</v>
      </c>
      <c r="AU476" s="171" t="s">
        <v>90</v>
      </c>
      <c r="AV476" s="12" t="s">
        <v>88</v>
      </c>
      <c r="AW476" s="12" t="s">
        <v>36</v>
      </c>
      <c r="AX476" s="12" t="s">
        <v>81</v>
      </c>
      <c r="AY476" s="171" t="s">
        <v>299</v>
      </c>
    </row>
    <row r="477" spans="2:65" s="13" customFormat="1">
      <c r="B477" s="176"/>
      <c r="D477" s="149" t="s">
        <v>1489</v>
      </c>
      <c r="E477" s="177" t="s">
        <v>1</v>
      </c>
      <c r="F477" s="178" t="s">
        <v>5663</v>
      </c>
      <c r="H477" s="179">
        <v>1</v>
      </c>
      <c r="I477" s="180"/>
      <c r="L477" s="176"/>
      <c r="M477" s="181"/>
      <c r="T477" s="182"/>
      <c r="AT477" s="177" t="s">
        <v>1489</v>
      </c>
      <c r="AU477" s="177" t="s">
        <v>90</v>
      </c>
      <c r="AV477" s="13" t="s">
        <v>90</v>
      </c>
      <c r="AW477" s="13" t="s">
        <v>36</v>
      </c>
      <c r="AX477" s="13" t="s">
        <v>81</v>
      </c>
      <c r="AY477" s="177" t="s">
        <v>299</v>
      </c>
    </row>
    <row r="478" spans="2:65" s="13" customFormat="1">
      <c r="B478" s="176"/>
      <c r="D478" s="149" t="s">
        <v>1489</v>
      </c>
      <c r="E478" s="177" t="s">
        <v>1</v>
      </c>
      <c r="F478" s="178" t="s">
        <v>4457</v>
      </c>
      <c r="H478" s="179">
        <v>1</v>
      </c>
      <c r="I478" s="180"/>
      <c r="L478" s="176"/>
      <c r="M478" s="181"/>
      <c r="T478" s="182"/>
      <c r="AT478" s="177" t="s">
        <v>1489</v>
      </c>
      <c r="AU478" s="177" t="s">
        <v>90</v>
      </c>
      <c r="AV478" s="13" t="s">
        <v>90</v>
      </c>
      <c r="AW478" s="13" t="s">
        <v>36</v>
      </c>
      <c r="AX478" s="13" t="s">
        <v>81</v>
      </c>
      <c r="AY478" s="177" t="s">
        <v>299</v>
      </c>
    </row>
    <row r="479" spans="2:65" s="14" customFormat="1">
      <c r="B479" s="183"/>
      <c r="D479" s="149" t="s">
        <v>1489</v>
      </c>
      <c r="E479" s="184" t="s">
        <v>1</v>
      </c>
      <c r="F479" s="185" t="s">
        <v>1496</v>
      </c>
      <c r="H479" s="186">
        <v>2</v>
      </c>
      <c r="I479" s="187"/>
      <c r="L479" s="183"/>
      <c r="M479" s="188"/>
      <c r="T479" s="189"/>
      <c r="AT479" s="184" t="s">
        <v>1489</v>
      </c>
      <c r="AU479" s="184" t="s">
        <v>90</v>
      </c>
      <c r="AV479" s="14" t="s">
        <v>318</v>
      </c>
      <c r="AW479" s="14" t="s">
        <v>36</v>
      </c>
      <c r="AX479" s="14" t="s">
        <v>88</v>
      </c>
      <c r="AY479" s="184" t="s">
        <v>299</v>
      </c>
    </row>
    <row r="480" spans="2:65" s="1" customFormat="1" ht="16.5" customHeight="1">
      <c r="B480" s="32"/>
      <c r="C480" s="158" t="s">
        <v>685</v>
      </c>
      <c r="D480" s="158" t="s">
        <v>340</v>
      </c>
      <c r="E480" s="159" t="s">
        <v>3802</v>
      </c>
      <c r="F480" s="160" t="s">
        <v>4158</v>
      </c>
      <c r="G480" s="161" t="s">
        <v>598</v>
      </c>
      <c r="H480" s="162">
        <v>2</v>
      </c>
      <c r="I480" s="163"/>
      <c r="J480" s="164">
        <f>ROUND(I480*H480,2)</f>
        <v>0</v>
      </c>
      <c r="K480" s="160" t="s">
        <v>3585</v>
      </c>
      <c r="L480" s="165"/>
      <c r="M480" s="166" t="s">
        <v>1</v>
      </c>
      <c r="N480" s="167" t="s">
        <v>46</v>
      </c>
      <c r="P480" s="145">
        <f>O480*H480</f>
        <v>0</v>
      </c>
      <c r="Q480" s="145">
        <v>2.9999999999999997E-4</v>
      </c>
      <c r="R480" s="145">
        <f>Q480*H480</f>
        <v>5.9999999999999995E-4</v>
      </c>
      <c r="S480" s="145">
        <v>0</v>
      </c>
      <c r="T480" s="146">
        <f>S480*H480</f>
        <v>0</v>
      </c>
      <c r="AR480" s="147" t="s">
        <v>337</v>
      </c>
      <c r="AT480" s="147" t="s">
        <v>340</v>
      </c>
      <c r="AU480" s="147" t="s">
        <v>90</v>
      </c>
      <c r="AY480" s="17" t="s">
        <v>299</v>
      </c>
      <c r="BE480" s="148">
        <f>IF(N480="základní",J480,0)</f>
        <v>0</v>
      </c>
      <c r="BF480" s="148">
        <f>IF(N480="snížená",J480,0)</f>
        <v>0</v>
      </c>
      <c r="BG480" s="148">
        <f>IF(N480="zákl. přenesená",J480,0)</f>
        <v>0</v>
      </c>
      <c r="BH480" s="148">
        <f>IF(N480="sníž. přenesená",J480,0)</f>
        <v>0</v>
      </c>
      <c r="BI480" s="148">
        <f>IF(N480="nulová",J480,0)</f>
        <v>0</v>
      </c>
      <c r="BJ480" s="17" t="s">
        <v>88</v>
      </c>
      <c r="BK480" s="148">
        <f>ROUND(I480*H480,2)</f>
        <v>0</v>
      </c>
      <c r="BL480" s="17" t="s">
        <v>318</v>
      </c>
      <c r="BM480" s="147" t="s">
        <v>5665</v>
      </c>
    </row>
    <row r="481" spans="2:65" s="12" customFormat="1" ht="20.399999999999999">
      <c r="B481" s="170"/>
      <c r="D481" s="149" t="s">
        <v>1489</v>
      </c>
      <c r="E481" s="171" t="s">
        <v>1</v>
      </c>
      <c r="F481" s="172" t="s">
        <v>4042</v>
      </c>
      <c r="H481" s="171" t="s">
        <v>1</v>
      </c>
      <c r="I481" s="173"/>
      <c r="L481" s="170"/>
      <c r="M481" s="174"/>
      <c r="T481" s="175"/>
      <c r="AT481" s="171" t="s">
        <v>1489</v>
      </c>
      <c r="AU481" s="171" t="s">
        <v>90</v>
      </c>
      <c r="AV481" s="12" t="s">
        <v>88</v>
      </c>
      <c r="AW481" s="12" t="s">
        <v>36</v>
      </c>
      <c r="AX481" s="12" t="s">
        <v>81</v>
      </c>
      <c r="AY481" s="171" t="s">
        <v>299</v>
      </c>
    </row>
    <row r="482" spans="2:65" s="12" customFormat="1">
      <c r="B482" s="170"/>
      <c r="D482" s="149" t="s">
        <v>1489</v>
      </c>
      <c r="E482" s="171" t="s">
        <v>1</v>
      </c>
      <c r="F482" s="172" t="s">
        <v>5525</v>
      </c>
      <c r="H482" s="171" t="s">
        <v>1</v>
      </c>
      <c r="I482" s="173"/>
      <c r="L482" s="170"/>
      <c r="M482" s="174"/>
      <c r="T482" s="175"/>
      <c r="AT482" s="171" t="s">
        <v>1489</v>
      </c>
      <c r="AU482" s="171" t="s">
        <v>90</v>
      </c>
      <c r="AV482" s="12" t="s">
        <v>88</v>
      </c>
      <c r="AW482" s="12" t="s">
        <v>36</v>
      </c>
      <c r="AX482" s="12" t="s">
        <v>81</v>
      </c>
      <c r="AY482" s="171" t="s">
        <v>299</v>
      </c>
    </row>
    <row r="483" spans="2:65" s="13" customFormat="1">
      <c r="B483" s="176"/>
      <c r="D483" s="149" t="s">
        <v>1489</v>
      </c>
      <c r="E483" s="177" t="s">
        <v>1</v>
      </c>
      <c r="F483" s="178" t="s">
        <v>5663</v>
      </c>
      <c r="H483" s="179">
        <v>1</v>
      </c>
      <c r="I483" s="180"/>
      <c r="L483" s="176"/>
      <c r="M483" s="181"/>
      <c r="T483" s="182"/>
      <c r="AT483" s="177" t="s">
        <v>1489</v>
      </c>
      <c r="AU483" s="177" t="s">
        <v>90</v>
      </c>
      <c r="AV483" s="13" t="s">
        <v>90</v>
      </c>
      <c r="AW483" s="13" t="s">
        <v>36</v>
      </c>
      <c r="AX483" s="13" t="s">
        <v>81</v>
      </c>
      <c r="AY483" s="177" t="s">
        <v>299</v>
      </c>
    </row>
    <row r="484" spans="2:65" s="13" customFormat="1">
      <c r="B484" s="176"/>
      <c r="D484" s="149" t="s">
        <v>1489</v>
      </c>
      <c r="E484" s="177" t="s">
        <v>1</v>
      </c>
      <c r="F484" s="178" t="s">
        <v>4457</v>
      </c>
      <c r="H484" s="179">
        <v>1</v>
      </c>
      <c r="I484" s="180"/>
      <c r="L484" s="176"/>
      <c r="M484" s="181"/>
      <c r="T484" s="182"/>
      <c r="AT484" s="177" t="s">
        <v>1489</v>
      </c>
      <c r="AU484" s="177" t="s">
        <v>90</v>
      </c>
      <c r="AV484" s="13" t="s">
        <v>90</v>
      </c>
      <c r="AW484" s="13" t="s">
        <v>36</v>
      </c>
      <c r="AX484" s="13" t="s">
        <v>81</v>
      </c>
      <c r="AY484" s="177" t="s">
        <v>299</v>
      </c>
    </row>
    <row r="485" spans="2:65" s="14" customFormat="1">
      <c r="B485" s="183"/>
      <c r="D485" s="149" t="s">
        <v>1489</v>
      </c>
      <c r="E485" s="184" t="s">
        <v>1</v>
      </c>
      <c r="F485" s="185" t="s">
        <v>1496</v>
      </c>
      <c r="H485" s="186">
        <v>2</v>
      </c>
      <c r="I485" s="187"/>
      <c r="L485" s="183"/>
      <c r="M485" s="188"/>
      <c r="T485" s="189"/>
      <c r="AT485" s="184" t="s">
        <v>1489</v>
      </c>
      <c r="AU485" s="184" t="s">
        <v>90</v>
      </c>
      <c r="AV485" s="14" t="s">
        <v>318</v>
      </c>
      <c r="AW485" s="14" t="s">
        <v>36</v>
      </c>
      <c r="AX485" s="14" t="s">
        <v>88</v>
      </c>
      <c r="AY485" s="184" t="s">
        <v>299</v>
      </c>
    </row>
    <row r="486" spans="2:65" s="1" customFormat="1" ht="16.5" customHeight="1">
      <c r="B486" s="32"/>
      <c r="C486" s="136" t="s">
        <v>689</v>
      </c>
      <c r="D486" s="136" t="s">
        <v>302</v>
      </c>
      <c r="E486" s="137" t="s">
        <v>4160</v>
      </c>
      <c r="F486" s="138" t="s">
        <v>4161</v>
      </c>
      <c r="G486" s="139" t="s">
        <v>598</v>
      </c>
      <c r="H486" s="140">
        <v>1</v>
      </c>
      <c r="I486" s="141"/>
      <c r="J486" s="142">
        <f>ROUND(I486*H486,2)</f>
        <v>0</v>
      </c>
      <c r="K486" s="138" t="s">
        <v>3585</v>
      </c>
      <c r="L486" s="32"/>
      <c r="M486" s="143" t="s">
        <v>1</v>
      </c>
      <c r="N486" s="144" t="s">
        <v>46</v>
      </c>
      <c r="P486" s="145">
        <f>O486*H486</f>
        <v>0</v>
      </c>
      <c r="Q486" s="145">
        <v>0.05</v>
      </c>
      <c r="R486" s="145">
        <f>Q486*H486</f>
        <v>0.05</v>
      </c>
      <c r="S486" s="145">
        <v>0</v>
      </c>
      <c r="T486" s="146">
        <f>S486*H486</f>
        <v>0</v>
      </c>
      <c r="AR486" s="147" t="s">
        <v>318</v>
      </c>
      <c r="AT486" s="147" t="s">
        <v>302</v>
      </c>
      <c r="AU486" s="147" t="s">
        <v>90</v>
      </c>
      <c r="AY486" s="17" t="s">
        <v>299</v>
      </c>
      <c r="BE486" s="148">
        <f>IF(N486="základní",J486,0)</f>
        <v>0</v>
      </c>
      <c r="BF486" s="148">
        <f>IF(N486="snížená",J486,0)</f>
        <v>0</v>
      </c>
      <c r="BG486" s="148">
        <f>IF(N486="zákl. přenesená",J486,0)</f>
        <v>0</v>
      </c>
      <c r="BH486" s="148">
        <f>IF(N486="sníž. přenesená",J486,0)</f>
        <v>0</v>
      </c>
      <c r="BI486" s="148">
        <f>IF(N486="nulová",J486,0)</f>
        <v>0</v>
      </c>
      <c r="BJ486" s="17" t="s">
        <v>88</v>
      </c>
      <c r="BK486" s="148">
        <f>ROUND(I486*H486,2)</f>
        <v>0</v>
      </c>
      <c r="BL486" s="17" t="s">
        <v>318</v>
      </c>
      <c r="BM486" s="147" t="s">
        <v>5666</v>
      </c>
    </row>
    <row r="487" spans="2:65" s="1" customFormat="1" ht="19.2">
      <c r="B487" s="32"/>
      <c r="D487" s="149" t="s">
        <v>308</v>
      </c>
      <c r="F487" s="150" t="s">
        <v>4154</v>
      </c>
      <c r="I487" s="151"/>
      <c r="L487" s="32"/>
      <c r="M487" s="152"/>
      <c r="T487" s="56"/>
      <c r="AT487" s="17" t="s">
        <v>308</v>
      </c>
      <c r="AU487" s="17" t="s">
        <v>90</v>
      </c>
    </row>
    <row r="488" spans="2:65" s="12" customFormat="1" ht="20.399999999999999">
      <c r="B488" s="170"/>
      <c r="D488" s="149" t="s">
        <v>1489</v>
      </c>
      <c r="E488" s="171" t="s">
        <v>1</v>
      </c>
      <c r="F488" s="172" t="s">
        <v>4042</v>
      </c>
      <c r="H488" s="171" t="s">
        <v>1</v>
      </c>
      <c r="I488" s="173"/>
      <c r="L488" s="170"/>
      <c r="M488" s="174"/>
      <c r="T488" s="175"/>
      <c r="AT488" s="171" t="s">
        <v>1489</v>
      </c>
      <c r="AU488" s="171" t="s">
        <v>90</v>
      </c>
      <c r="AV488" s="12" t="s">
        <v>88</v>
      </c>
      <c r="AW488" s="12" t="s">
        <v>36</v>
      </c>
      <c r="AX488" s="12" t="s">
        <v>81</v>
      </c>
      <c r="AY488" s="171" t="s">
        <v>299</v>
      </c>
    </row>
    <row r="489" spans="2:65" s="13" customFormat="1">
      <c r="B489" s="176"/>
      <c r="D489" s="149" t="s">
        <v>1489</v>
      </c>
      <c r="E489" s="177" t="s">
        <v>1</v>
      </c>
      <c r="F489" s="178" t="s">
        <v>4081</v>
      </c>
      <c r="H489" s="179">
        <v>1</v>
      </c>
      <c r="I489" s="180"/>
      <c r="L489" s="176"/>
      <c r="M489" s="181"/>
      <c r="T489" s="182"/>
      <c r="AT489" s="177" t="s">
        <v>1489</v>
      </c>
      <c r="AU489" s="177" t="s">
        <v>90</v>
      </c>
      <c r="AV489" s="13" t="s">
        <v>90</v>
      </c>
      <c r="AW489" s="13" t="s">
        <v>36</v>
      </c>
      <c r="AX489" s="13" t="s">
        <v>81</v>
      </c>
      <c r="AY489" s="177" t="s">
        <v>299</v>
      </c>
    </row>
    <row r="490" spans="2:65" s="14" customFormat="1">
      <c r="B490" s="183"/>
      <c r="D490" s="149" t="s">
        <v>1489</v>
      </c>
      <c r="E490" s="184" t="s">
        <v>1</v>
      </c>
      <c r="F490" s="185" t="s">
        <v>1496</v>
      </c>
      <c r="H490" s="186">
        <v>1</v>
      </c>
      <c r="I490" s="187"/>
      <c r="L490" s="183"/>
      <c r="M490" s="188"/>
      <c r="T490" s="189"/>
      <c r="AT490" s="184" t="s">
        <v>1489</v>
      </c>
      <c r="AU490" s="184" t="s">
        <v>90</v>
      </c>
      <c r="AV490" s="14" t="s">
        <v>318</v>
      </c>
      <c r="AW490" s="14" t="s">
        <v>36</v>
      </c>
      <c r="AX490" s="14" t="s">
        <v>88</v>
      </c>
      <c r="AY490" s="184" t="s">
        <v>299</v>
      </c>
    </row>
    <row r="491" spans="2:65" s="1" customFormat="1" ht="16.5" customHeight="1">
      <c r="B491" s="32"/>
      <c r="C491" s="158" t="s">
        <v>693</v>
      </c>
      <c r="D491" s="158" t="s">
        <v>340</v>
      </c>
      <c r="E491" s="159" t="s">
        <v>4163</v>
      </c>
      <c r="F491" s="160" t="s">
        <v>4164</v>
      </c>
      <c r="G491" s="161" t="s">
        <v>598</v>
      </c>
      <c r="H491" s="162">
        <v>1</v>
      </c>
      <c r="I491" s="163"/>
      <c r="J491" s="164">
        <f>ROUND(I491*H491,2)</f>
        <v>0</v>
      </c>
      <c r="K491" s="160" t="s">
        <v>3585</v>
      </c>
      <c r="L491" s="165"/>
      <c r="M491" s="166" t="s">
        <v>1</v>
      </c>
      <c r="N491" s="167" t="s">
        <v>46</v>
      </c>
      <c r="P491" s="145">
        <f>O491*H491</f>
        <v>0</v>
      </c>
      <c r="Q491" s="145">
        <v>2.9499999999999998E-2</v>
      </c>
      <c r="R491" s="145">
        <f>Q491*H491</f>
        <v>2.9499999999999998E-2</v>
      </c>
      <c r="S491" s="145">
        <v>0</v>
      </c>
      <c r="T491" s="146">
        <f>S491*H491</f>
        <v>0</v>
      </c>
      <c r="AR491" s="147" t="s">
        <v>337</v>
      </c>
      <c r="AT491" s="147" t="s">
        <v>340</v>
      </c>
      <c r="AU491" s="147" t="s">
        <v>90</v>
      </c>
      <c r="AY491" s="17" t="s">
        <v>299</v>
      </c>
      <c r="BE491" s="148">
        <f>IF(N491="základní",J491,0)</f>
        <v>0</v>
      </c>
      <c r="BF491" s="148">
        <f>IF(N491="snížená",J491,0)</f>
        <v>0</v>
      </c>
      <c r="BG491" s="148">
        <f>IF(N491="zákl. přenesená",J491,0)</f>
        <v>0</v>
      </c>
      <c r="BH491" s="148">
        <f>IF(N491="sníž. přenesená",J491,0)</f>
        <v>0</v>
      </c>
      <c r="BI491" s="148">
        <f>IF(N491="nulová",J491,0)</f>
        <v>0</v>
      </c>
      <c r="BJ491" s="17" t="s">
        <v>88</v>
      </c>
      <c r="BK491" s="148">
        <f>ROUND(I491*H491,2)</f>
        <v>0</v>
      </c>
      <c r="BL491" s="17" t="s">
        <v>318</v>
      </c>
      <c r="BM491" s="147" t="s">
        <v>5667</v>
      </c>
    </row>
    <row r="492" spans="2:65" s="12" customFormat="1" ht="20.399999999999999">
      <c r="B492" s="170"/>
      <c r="D492" s="149" t="s">
        <v>1489</v>
      </c>
      <c r="E492" s="171" t="s">
        <v>1</v>
      </c>
      <c r="F492" s="172" t="s">
        <v>4042</v>
      </c>
      <c r="H492" s="171" t="s">
        <v>1</v>
      </c>
      <c r="I492" s="173"/>
      <c r="L492" s="170"/>
      <c r="M492" s="174"/>
      <c r="T492" s="175"/>
      <c r="AT492" s="171" t="s">
        <v>1489</v>
      </c>
      <c r="AU492" s="171" t="s">
        <v>90</v>
      </c>
      <c r="AV492" s="12" t="s">
        <v>88</v>
      </c>
      <c r="AW492" s="12" t="s">
        <v>36</v>
      </c>
      <c r="AX492" s="12" t="s">
        <v>81</v>
      </c>
      <c r="AY492" s="171" t="s">
        <v>299</v>
      </c>
    </row>
    <row r="493" spans="2:65" s="12" customFormat="1">
      <c r="B493" s="170"/>
      <c r="D493" s="149" t="s">
        <v>1489</v>
      </c>
      <c r="E493" s="171" t="s">
        <v>1</v>
      </c>
      <c r="F493" s="172" t="s">
        <v>5525</v>
      </c>
      <c r="H493" s="171" t="s">
        <v>1</v>
      </c>
      <c r="I493" s="173"/>
      <c r="L493" s="170"/>
      <c r="M493" s="174"/>
      <c r="T493" s="175"/>
      <c r="AT493" s="171" t="s">
        <v>1489</v>
      </c>
      <c r="AU493" s="171" t="s">
        <v>90</v>
      </c>
      <c r="AV493" s="12" t="s">
        <v>88</v>
      </c>
      <c r="AW493" s="12" t="s">
        <v>36</v>
      </c>
      <c r="AX493" s="12" t="s">
        <v>81</v>
      </c>
      <c r="AY493" s="171" t="s">
        <v>299</v>
      </c>
    </row>
    <row r="494" spans="2:65" s="13" customFormat="1">
      <c r="B494" s="176"/>
      <c r="D494" s="149" t="s">
        <v>1489</v>
      </c>
      <c r="E494" s="177" t="s">
        <v>1</v>
      </c>
      <c r="F494" s="178" t="s">
        <v>4081</v>
      </c>
      <c r="H494" s="179">
        <v>1</v>
      </c>
      <c r="I494" s="180"/>
      <c r="L494" s="176"/>
      <c r="M494" s="181"/>
      <c r="T494" s="182"/>
      <c r="AT494" s="177" t="s">
        <v>1489</v>
      </c>
      <c r="AU494" s="177" t="s">
        <v>90</v>
      </c>
      <c r="AV494" s="13" t="s">
        <v>90</v>
      </c>
      <c r="AW494" s="13" t="s">
        <v>36</v>
      </c>
      <c r="AX494" s="13" t="s">
        <v>81</v>
      </c>
      <c r="AY494" s="177" t="s">
        <v>299</v>
      </c>
    </row>
    <row r="495" spans="2:65" s="14" customFormat="1">
      <c r="B495" s="183"/>
      <c r="D495" s="149" t="s">
        <v>1489</v>
      </c>
      <c r="E495" s="184" t="s">
        <v>1</v>
      </c>
      <c r="F495" s="185" t="s">
        <v>1496</v>
      </c>
      <c r="H495" s="186">
        <v>1</v>
      </c>
      <c r="I495" s="187"/>
      <c r="L495" s="183"/>
      <c r="M495" s="188"/>
      <c r="T495" s="189"/>
      <c r="AT495" s="184" t="s">
        <v>1489</v>
      </c>
      <c r="AU495" s="184" t="s">
        <v>90</v>
      </c>
      <c r="AV495" s="14" t="s">
        <v>318</v>
      </c>
      <c r="AW495" s="14" t="s">
        <v>36</v>
      </c>
      <c r="AX495" s="14" t="s">
        <v>88</v>
      </c>
      <c r="AY495" s="184" t="s">
        <v>299</v>
      </c>
    </row>
    <row r="496" spans="2:65" s="1" customFormat="1" ht="21.75" customHeight="1">
      <c r="B496" s="32"/>
      <c r="C496" s="158" t="s">
        <v>697</v>
      </c>
      <c r="D496" s="158" t="s">
        <v>340</v>
      </c>
      <c r="E496" s="159" t="s">
        <v>4166</v>
      </c>
      <c r="F496" s="160" t="s">
        <v>4167</v>
      </c>
      <c r="G496" s="161" t="s">
        <v>598</v>
      </c>
      <c r="H496" s="162">
        <v>1</v>
      </c>
      <c r="I496" s="163"/>
      <c r="J496" s="164">
        <f>ROUND(I496*H496,2)</f>
        <v>0</v>
      </c>
      <c r="K496" s="160" t="s">
        <v>3585</v>
      </c>
      <c r="L496" s="165"/>
      <c r="M496" s="166" t="s">
        <v>1</v>
      </c>
      <c r="N496" s="167" t="s">
        <v>46</v>
      </c>
      <c r="P496" s="145">
        <f>O496*H496</f>
        <v>0</v>
      </c>
      <c r="Q496" s="145">
        <v>2.5000000000000001E-3</v>
      </c>
      <c r="R496" s="145">
        <f>Q496*H496</f>
        <v>2.5000000000000001E-3</v>
      </c>
      <c r="S496" s="145">
        <v>0</v>
      </c>
      <c r="T496" s="146">
        <f>S496*H496</f>
        <v>0</v>
      </c>
      <c r="AR496" s="147" t="s">
        <v>337</v>
      </c>
      <c r="AT496" s="147" t="s">
        <v>340</v>
      </c>
      <c r="AU496" s="147" t="s">
        <v>90</v>
      </c>
      <c r="AY496" s="17" t="s">
        <v>299</v>
      </c>
      <c r="BE496" s="148">
        <f>IF(N496="základní",J496,0)</f>
        <v>0</v>
      </c>
      <c r="BF496" s="148">
        <f>IF(N496="snížená",J496,0)</f>
        <v>0</v>
      </c>
      <c r="BG496" s="148">
        <f>IF(N496="zákl. přenesená",J496,0)</f>
        <v>0</v>
      </c>
      <c r="BH496" s="148">
        <f>IF(N496="sníž. přenesená",J496,0)</f>
        <v>0</v>
      </c>
      <c r="BI496" s="148">
        <f>IF(N496="nulová",J496,0)</f>
        <v>0</v>
      </c>
      <c r="BJ496" s="17" t="s">
        <v>88</v>
      </c>
      <c r="BK496" s="148">
        <f>ROUND(I496*H496,2)</f>
        <v>0</v>
      </c>
      <c r="BL496" s="17" t="s">
        <v>318</v>
      </c>
      <c r="BM496" s="147" t="s">
        <v>5668</v>
      </c>
    </row>
    <row r="497" spans="2:65" s="12" customFormat="1" ht="20.399999999999999">
      <c r="B497" s="170"/>
      <c r="D497" s="149" t="s">
        <v>1489</v>
      </c>
      <c r="E497" s="171" t="s">
        <v>1</v>
      </c>
      <c r="F497" s="172" t="s">
        <v>4042</v>
      </c>
      <c r="H497" s="171" t="s">
        <v>1</v>
      </c>
      <c r="I497" s="173"/>
      <c r="L497" s="170"/>
      <c r="M497" s="174"/>
      <c r="T497" s="175"/>
      <c r="AT497" s="171" t="s">
        <v>1489</v>
      </c>
      <c r="AU497" s="171" t="s">
        <v>90</v>
      </c>
      <c r="AV497" s="12" t="s">
        <v>88</v>
      </c>
      <c r="AW497" s="12" t="s">
        <v>36</v>
      </c>
      <c r="AX497" s="12" t="s">
        <v>81</v>
      </c>
      <c r="AY497" s="171" t="s">
        <v>299</v>
      </c>
    </row>
    <row r="498" spans="2:65" s="12" customFormat="1">
      <c r="B498" s="170"/>
      <c r="D498" s="149" t="s">
        <v>1489</v>
      </c>
      <c r="E498" s="171" t="s">
        <v>1</v>
      </c>
      <c r="F498" s="172" t="s">
        <v>5525</v>
      </c>
      <c r="H498" s="171" t="s">
        <v>1</v>
      </c>
      <c r="I498" s="173"/>
      <c r="L498" s="170"/>
      <c r="M498" s="174"/>
      <c r="T498" s="175"/>
      <c r="AT498" s="171" t="s">
        <v>1489</v>
      </c>
      <c r="AU498" s="171" t="s">
        <v>90</v>
      </c>
      <c r="AV498" s="12" t="s">
        <v>88</v>
      </c>
      <c r="AW498" s="12" t="s">
        <v>36</v>
      </c>
      <c r="AX498" s="12" t="s">
        <v>81</v>
      </c>
      <c r="AY498" s="171" t="s">
        <v>299</v>
      </c>
    </row>
    <row r="499" spans="2:65" s="13" customFormat="1">
      <c r="B499" s="176"/>
      <c r="D499" s="149" t="s">
        <v>1489</v>
      </c>
      <c r="E499" s="177" t="s">
        <v>1</v>
      </c>
      <c r="F499" s="178" t="s">
        <v>4081</v>
      </c>
      <c r="H499" s="179">
        <v>1</v>
      </c>
      <c r="I499" s="180"/>
      <c r="L499" s="176"/>
      <c r="M499" s="181"/>
      <c r="T499" s="182"/>
      <c r="AT499" s="177" t="s">
        <v>1489</v>
      </c>
      <c r="AU499" s="177" t="s">
        <v>90</v>
      </c>
      <c r="AV499" s="13" t="s">
        <v>90</v>
      </c>
      <c r="AW499" s="13" t="s">
        <v>36</v>
      </c>
      <c r="AX499" s="13" t="s">
        <v>81</v>
      </c>
      <c r="AY499" s="177" t="s">
        <v>299</v>
      </c>
    </row>
    <row r="500" spans="2:65" s="14" customFormat="1">
      <c r="B500" s="183"/>
      <c r="D500" s="149" t="s">
        <v>1489</v>
      </c>
      <c r="E500" s="184" t="s">
        <v>1</v>
      </c>
      <c r="F500" s="185" t="s">
        <v>1496</v>
      </c>
      <c r="H500" s="186">
        <v>1</v>
      </c>
      <c r="I500" s="187"/>
      <c r="L500" s="183"/>
      <c r="M500" s="188"/>
      <c r="T500" s="189"/>
      <c r="AT500" s="184" t="s">
        <v>1489</v>
      </c>
      <c r="AU500" s="184" t="s">
        <v>90</v>
      </c>
      <c r="AV500" s="14" t="s">
        <v>318</v>
      </c>
      <c r="AW500" s="14" t="s">
        <v>36</v>
      </c>
      <c r="AX500" s="14" t="s">
        <v>88</v>
      </c>
      <c r="AY500" s="184" t="s">
        <v>299</v>
      </c>
    </row>
    <row r="501" spans="2:65" s="1" customFormat="1" ht="16.5" customHeight="1">
      <c r="B501" s="32"/>
      <c r="C501" s="136" t="s">
        <v>701</v>
      </c>
      <c r="D501" s="136" t="s">
        <v>302</v>
      </c>
      <c r="E501" s="137" t="s">
        <v>3881</v>
      </c>
      <c r="F501" s="138" t="s">
        <v>4169</v>
      </c>
      <c r="G501" s="139" t="s">
        <v>647</v>
      </c>
      <c r="H501" s="140">
        <v>43.28</v>
      </c>
      <c r="I501" s="141"/>
      <c r="J501" s="142">
        <f>ROUND(I501*H501,2)</f>
        <v>0</v>
      </c>
      <c r="K501" s="138" t="s">
        <v>3585</v>
      </c>
      <c r="L501" s="32"/>
      <c r="M501" s="143" t="s">
        <v>1</v>
      </c>
      <c r="N501" s="144" t="s">
        <v>46</v>
      </c>
      <c r="P501" s="145">
        <f>O501*H501</f>
        <v>0</v>
      </c>
      <c r="Q501" s="145">
        <v>0</v>
      </c>
      <c r="R501" s="145">
        <f>Q501*H501</f>
        <v>0</v>
      </c>
      <c r="S501" s="145">
        <v>0</v>
      </c>
      <c r="T501" s="146">
        <f>S501*H501</f>
        <v>0</v>
      </c>
      <c r="AR501" s="147" t="s">
        <v>318</v>
      </c>
      <c r="AT501" s="147" t="s">
        <v>302</v>
      </c>
      <c r="AU501" s="147" t="s">
        <v>90</v>
      </c>
      <c r="AY501" s="17" t="s">
        <v>299</v>
      </c>
      <c r="BE501" s="148">
        <f>IF(N501="základní",J501,0)</f>
        <v>0</v>
      </c>
      <c r="BF501" s="148">
        <f>IF(N501="snížená",J501,0)</f>
        <v>0</v>
      </c>
      <c r="BG501" s="148">
        <f>IF(N501="zákl. přenesená",J501,0)</f>
        <v>0</v>
      </c>
      <c r="BH501" s="148">
        <f>IF(N501="sníž. přenesená",J501,0)</f>
        <v>0</v>
      </c>
      <c r="BI501" s="148">
        <f>IF(N501="nulová",J501,0)</f>
        <v>0</v>
      </c>
      <c r="BJ501" s="17" t="s">
        <v>88</v>
      </c>
      <c r="BK501" s="148">
        <f>ROUND(I501*H501,2)</f>
        <v>0</v>
      </c>
      <c r="BL501" s="17" t="s">
        <v>318</v>
      </c>
      <c r="BM501" s="147" t="s">
        <v>5669</v>
      </c>
    </row>
    <row r="502" spans="2:65" s="12" customFormat="1">
      <c r="B502" s="170"/>
      <c r="D502" s="149" t="s">
        <v>1489</v>
      </c>
      <c r="E502" s="171" t="s">
        <v>1</v>
      </c>
      <c r="F502" s="172" t="s">
        <v>5525</v>
      </c>
      <c r="H502" s="171" t="s">
        <v>1</v>
      </c>
      <c r="I502" s="173"/>
      <c r="L502" s="170"/>
      <c r="M502" s="174"/>
      <c r="T502" s="175"/>
      <c r="AT502" s="171" t="s">
        <v>1489</v>
      </c>
      <c r="AU502" s="171" t="s">
        <v>90</v>
      </c>
      <c r="AV502" s="12" t="s">
        <v>88</v>
      </c>
      <c r="AW502" s="12" t="s">
        <v>36</v>
      </c>
      <c r="AX502" s="12" t="s">
        <v>81</v>
      </c>
      <c r="AY502" s="171" t="s">
        <v>299</v>
      </c>
    </row>
    <row r="503" spans="2:65" s="13" customFormat="1">
      <c r="B503" s="176"/>
      <c r="D503" s="149" t="s">
        <v>1489</v>
      </c>
      <c r="E503" s="177" t="s">
        <v>1</v>
      </c>
      <c r="F503" s="178" t="s">
        <v>5670</v>
      </c>
      <c r="H503" s="179">
        <v>43.28</v>
      </c>
      <c r="I503" s="180"/>
      <c r="L503" s="176"/>
      <c r="M503" s="181"/>
      <c r="T503" s="182"/>
      <c r="AT503" s="177" t="s">
        <v>1489</v>
      </c>
      <c r="AU503" s="177" t="s">
        <v>90</v>
      </c>
      <c r="AV503" s="13" t="s">
        <v>90</v>
      </c>
      <c r="AW503" s="13" t="s">
        <v>36</v>
      </c>
      <c r="AX503" s="13" t="s">
        <v>81</v>
      </c>
      <c r="AY503" s="177" t="s">
        <v>299</v>
      </c>
    </row>
    <row r="504" spans="2:65" s="14" customFormat="1">
      <c r="B504" s="183"/>
      <c r="D504" s="149" t="s">
        <v>1489</v>
      </c>
      <c r="E504" s="184" t="s">
        <v>1</v>
      </c>
      <c r="F504" s="185" t="s">
        <v>1496</v>
      </c>
      <c r="H504" s="186">
        <v>43.28</v>
      </c>
      <c r="I504" s="187"/>
      <c r="L504" s="183"/>
      <c r="M504" s="188"/>
      <c r="T504" s="189"/>
      <c r="AT504" s="184" t="s">
        <v>1489</v>
      </c>
      <c r="AU504" s="184" t="s">
        <v>90</v>
      </c>
      <c r="AV504" s="14" t="s">
        <v>318</v>
      </c>
      <c r="AW504" s="14" t="s">
        <v>36</v>
      </c>
      <c r="AX504" s="14" t="s">
        <v>88</v>
      </c>
      <c r="AY504" s="184" t="s">
        <v>299</v>
      </c>
    </row>
    <row r="505" spans="2:65" s="1" customFormat="1" ht="24.15" customHeight="1">
      <c r="B505" s="32"/>
      <c r="C505" s="136" t="s">
        <v>705</v>
      </c>
      <c r="D505" s="136" t="s">
        <v>302</v>
      </c>
      <c r="E505" s="137" t="s">
        <v>5671</v>
      </c>
      <c r="F505" s="138" t="s">
        <v>5672</v>
      </c>
      <c r="G505" s="139" t="s">
        <v>647</v>
      </c>
      <c r="H505" s="140">
        <v>43.28</v>
      </c>
      <c r="I505" s="141"/>
      <c r="J505" s="142">
        <f>ROUND(I505*H505,2)</f>
        <v>0</v>
      </c>
      <c r="K505" s="138" t="s">
        <v>3585</v>
      </c>
      <c r="L505" s="32"/>
      <c r="M505" s="143" t="s">
        <v>1</v>
      </c>
      <c r="N505" s="144" t="s">
        <v>46</v>
      </c>
      <c r="P505" s="145">
        <f>O505*H505</f>
        <v>0</v>
      </c>
      <c r="Q505" s="145">
        <v>0</v>
      </c>
      <c r="R505" s="145">
        <f>Q505*H505</f>
        <v>0</v>
      </c>
      <c r="S505" s="145">
        <v>0</v>
      </c>
      <c r="T505" s="146">
        <f>S505*H505</f>
        <v>0</v>
      </c>
      <c r="AR505" s="147" t="s">
        <v>318</v>
      </c>
      <c r="AT505" s="147" t="s">
        <v>302</v>
      </c>
      <c r="AU505" s="147" t="s">
        <v>90</v>
      </c>
      <c r="AY505" s="17" t="s">
        <v>299</v>
      </c>
      <c r="BE505" s="148">
        <f>IF(N505="základní",J505,0)</f>
        <v>0</v>
      </c>
      <c r="BF505" s="148">
        <f>IF(N505="snížená",J505,0)</f>
        <v>0</v>
      </c>
      <c r="BG505" s="148">
        <f>IF(N505="zákl. přenesená",J505,0)</f>
        <v>0</v>
      </c>
      <c r="BH505" s="148">
        <f>IF(N505="sníž. přenesená",J505,0)</f>
        <v>0</v>
      </c>
      <c r="BI505" s="148">
        <f>IF(N505="nulová",J505,0)</f>
        <v>0</v>
      </c>
      <c r="BJ505" s="17" t="s">
        <v>88</v>
      </c>
      <c r="BK505" s="148">
        <f>ROUND(I505*H505,2)</f>
        <v>0</v>
      </c>
      <c r="BL505" s="17" t="s">
        <v>318</v>
      </c>
      <c r="BM505" s="147" t="s">
        <v>5673</v>
      </c>
    </row>
    <row r="506" spans="2:65" s="12" customFormat="1">
      <c r="B506" s="170"/>
      <c r="D506" s="149" t="s">
        <v>1489</v>
      </c>
      <c r="E506" s="171" t="s">
        <v>1</v>
      </c>
      <c r="F506" s="172" t="s">
        <v>5525</v>
      </c>
      <c r="H506" s="171" t="s">
        <v>1</v>
      </c>
      <c r="I506" s="173"/>
      <c r="L506" s="170"/>
      <c r="M506" s="174"/>
      <c r="T506" s="175"/>
      <c r="AT506" s="171" t="s">
        <v>1489</v>
      </c>
      <c r="AU506" s="171" t="s">
        <v>90</v>
      </c>
      <c r="AV506" s="12" t="s">
        <v>88</v>
      </c>
      <c r="AW506" s="12" t="s">
        <v>36</v>
      </c>
      <c r="AX506" s="12" t="s">
        <v>81</v>
      </c>
      <c r="AY506" s="171" t="s">
        <v>299</v>
      </c>
    </row>
    <row r="507" spans="2:65" s="13" customFormat="1">
      <c r="B507" s="176"/>
      <c r="D507" s="149" t="s">
        <v>1489</v>
      </c>
      <c r="E507" s="177" t="s">
        <v>1</v>
      </c>
      <c r="F507" s="178" t="s">
        <v>5670</v>
      </c>
      <c r="H507" s="179">
        <v>43.28</v>
      </c>
      <c r="I507" s="180"/>
      <c r="L507" s="176"/>
      <c r="M507" s="181"/>
      <c r="T507" s="182"/>
      <c r="AT507" s="177" t="s">
        <v>1489</v>
      </c>
      <c r="AU507" s="177" t="s">
        <v>90</v>
      </c>
      <c r="AV507" s="13" t="s">
        <v>90</v>
      </c>
      <c r="AW507" s="13" t="s">
        <v>36</v>
      </c>
      <c r="AX507" s="13" t="s">
        <v>81</v>
      </c>
      <c r="AY507" s="177" t="s">
        <v>299</v>
      </c>
    </row>
    <row r="508" spans="2:65" s="14" customFormat="1">
      <c r="B508" s="183"/>
      <c r="D508" s="149" t="s">
        <v>1489</v>
      </c>
      <c r="E508" s="184" t="s">
        <v>1</v>
      </c>
      <c r="F508" s="185" t="s">
        <v>1496</v>
      </c>
      <c r="H508" s="186">
        <v>43.28</v>
      </c>
      <c r="I508" s="187"/>
      <c r="L508" s="183"/>
      <c r="M508" s="188"/>
      <c r="T508" s="189"/>
      <c r="AT508" s="184" t="s">
        <v>1489</v>
      </c>
      <c r="AU508" s="184" t="s">
        <v>90</v>
      </c>
      <c r="AV508" s="14" t="s">
        <v>318</v>
      </c>
      <c r="AW508" s="14" t="s">
        <v>36</v>
      </c>
      <c r="AX508" s="14" t="s">
        <v>88</v>
      </c>
      <c r="AY508" s="184" t="s">
        <v>299</v>
      </c>
    </row>
    <row r="509" spans="2:65" s="1" customFormat="1" ht="24.15" customHeight="1">
      <c r="B509" s="32"/>
      <c r="C509" s="136" t="s">
        <v>709</v>
      </c>
      <c r="D509" s="136" t="s">
        <v>302</v>
      </c>
      <c r="E509" s="137" t="s">
        <v>1746</v>
      </c>
      <c r="F509" s="138" t="s">
        <v>1747</v>
      </c>
      <c r="G509" s="139" t="s">
        <v>598</v>
      </c>
      <c r="H509" s="140">
        <v>1</v>
      </c>
      <c r="I509" s="141"/>
      <c r="J509" s="142">
        <f>ROUND(I509*H509,2)</f>
        <v>0</v>
      </c>
      <c r="K509" s="138" t="s">
        <v>3585</v>
      </c>
      <c r="L509" s="32"/>
      <c r="M509" s="143" t="s">
        <v>1</v>
      </c>
      <c r="N509" s="144" t="s">
        <v>46</v>
      </c>
      <c r="P509" s="145">
        <f>O509*H509</f>
        <v>0</v>
      </c>
      <c r="Q509" s="145">
        <v>0.45937</v>
      </c>
      <c r="R509" s="145">
        <f>Q509*H509</f>
        <v>0.45937</v>
      </c>
      <c r="S509" s="145">
        <v>0</v>
      </c>
      <c r="T509" s="146">
        <f>S509*H509</f>
        <v>0</v>
      </c>
      <c r="AR509" s="147" t="s">
        <v>318</v>
      </c>
      <c r="AT509" s="147" t="s">
        <v>302</v>
      </c>
      <c r="AU509" s="147" t="s">
        <v>90</v>
      </c>
      <c r="AY509" s="17" t="s">
        <v>299</v>
      </c>
      <c r="BE509" s="148">
        <f>IF(N509="základní",J509,0)</f>
        <v>0</v>
      </c>
      <c r="BF509" s="148">
        <f>IF(N509="snížená",J509,0)</f>
        <v>0</v>
      </c>
      <c r="BG509" s="148">
        <f>IF(N509="zákl. přenesená",J509,0)</f>
        <v>0</v>
      </c>
      <c r="BH509" s="148">
        <f>IF(N509="sníž. přenesená",J509,0)</f>
        <v>0</v>
      </c>
      <c r="BI509" s="148">
        <f>IF(N509="nulová",J509,0)</f>
        <v>0</v>
      </c>
      <c r="BJ509" s="17" t="s">
        <v>88</v>
      </c>
      <c r="BK509" s="148">
        <f>ROUND(I509*H509,2)</f>
        <v>0</v>
      </c>
      <c r="BL509" s="17" t="s">
        <v>318</v>
      </c>
      <c r="BM509" s="147" t="s">
        <v>5674</v>
      </c>
    </row>
    <row r="510" spans="2:65" s="12" customFormat="1">
      <c r="B510" s="170"/>
      <c r="D510" s="149" t="s">
        <v>1489</v>
      </c>
      <c r="E510" s="171" t="s">
        <v>1</v>
      </c>
      <c r="F510" s="172" t="s">
        <v>5525</v>
      </c>
      <c r="H510" s="171" t="s">
        <v>1</v>
      </c>
      <c r="I510" s="173"/>
      <c r="L510" s="170"/>
      <c r="M510" s="174"/>
      <c r="T510" s="175"/>
      <c r="AT510" s="171" t="s">
        <v>1489</v>
      </c>
      <c r="AU510" s="171" t="s">
        <v>90</v>
      </c>
      <c r="AV510" s="12" t="s">
        <v>88</v>
      </c>
      <c r="AW510" s="12" t="s">
        <v>36</v>
      </c>
      <c r="AX510" s="12" t="s">
        <v>81</v>
      </c>
      <c r="AY510" s="171" t="s">
        <v>299</v>
      </c>
    </row>
    <row r="511" spans="2:65" s="13" customFormat="1">
      <c r="B511" s="176"/>
      <c r="D511" s="149" t="s">
        <v>1489</v>
      </c>
      <c r="E511" s="177" t="s">
        <v>1</v>
      </c>
      <c r="F511" s="178" t="s">
        <v>4081</v>
      </c>
      <c r="H511" s="179">
        <v>1</v>
      </c>
      <c r="I511" s="180"/>
      <c r="L511" s="176"/>
      <c r="M511" s="181"/>
      <c r="T511" s="182"/>
      <c r="AT511" s="177" t="s">
        <v>1489</v>
      </c>
      <c r="AU511" s="177" t="s">
        <v>90</v>
      </c>
      <c r="AV511" s="13" t="s">
        <v>90</v>
      </c>
      <c r="AW511" s="13" t="s">
        <v>36</v>
      </c>
      <c r="AX511" s="13" t="s">
        <v>81</v>
      </c>
      <c r="AY511" s="177" t="s">
        <v>299</v>
      </c>
    </row>
    <row r="512" spans="2:65" s="14" customFormat="1">
      <c r="B512" s="183"/>
      <c r="D512" s="149" t="s">
        <v>1489</v>
      </c>
      <c r="E512" s="184" t="s">
        <v>1</v>
      </c>
      <c r="F512" s="185" t="s">
        <v>1496</v>
      </c>
      <c r="H512" s="186">
        <v>1</v>
      </c>
      <c r="I512" s="187"/>
      <c r="L512" s="183"/>
      <c r="M512" s="188"/>
      <c r="T512" s="189"/>
      <c r="AT512" s="184" t="s">
        <v>1489</v>
      </c>
      <c r="AU512" s="184" t="s">
        <v>90</v>
      </c>
      <c r="AV512" s="14" t="s">
        <v>318</v>
      </c>
      <c r="AW512" s="14" t="s">
        <v>36</v>
      </c>
      <c r="AX512" s="14" t="s">
        <v>88</v>
      </c>
      <c r="AY512" s="184" t="s">
        <v>299</v>
      </c>
    </row>
    <row r="513" spans="2:65" s="1" customFormat="1" ht="16.5" customHeight="1">
      <c r="B513" s="32"/>
      <c r="C513" s="136" t="s">
        <v>713</v>
      </c>
      <c r="D513" s="136" t="s">
        <v>302</v>
      </c>
      <c r="E513" s="137" t="s">
        <v>3808</v>
      </c>
      <c r="F513" s="138" t="s">
        <v>3809</v>
      </c>
      <c r="G513" s="139" t="s">
        <v>647</v>
      </c>
      <c r="H513" s="140">
        <v>43.28</v>
      </c>
      <c r="I513" s="141"/>
      <c r="J513" s="142">
        <f>ROUND(I513*H513,2)</f>
        <v>0</v>
      </c>
      <c r="K513" s="138" t="s">
        <v>3585</v>
      </c>
      <c r="L513" s="32"/>
      <c r="M513" s="143" t="s">
        <v>1</v>
      </c>
      <c r="N513" s="144" t="s">
        <v>46</v>
      </c>
      <c r="P513" s="145">
        <f>O513*H513</f>
        <v>0</v>
      </c>
      <c r="Q513" s="145">
        <v>1.9000000000000001E-4</v>
      </c>
      <c r="R513" s="145">
        <f>Q513*H513</f>
        <v>8.2232E-3</v>
      </c>
      <c r="S513" s="145">
        <v>0</v>
      </c>
      <c r="T513" s="146">
        <f>S513*H513</f>
        <v>0</v>
      </c>
      <c r="AR513" s="147" t="s">
        <v>318</v>
      </c>
      <c r="AT513" s="147" t="s">
        <v>302</v>
      </c>
      <c r="AU513" s="147" t="s">
        <v>90</v>
      </c>
      <c r="AY513" s="17" t="s">
        <v>299</v>
      </c>
      <c r="BE513" s="148">
        <f>IF(N513="základní",J513,0)</f>
        <v>0</v>
      </c>
      <c r="BF513" s="148">
        <f>IF(N513="snížená",J513,0)</f>
        <v>0</v>
      </c>
      <c r="BG513" s="148">
        <f>IF(N513="zákl. přenesená",J513,0)</f>
        <v>0</v>
      </c>
      <c r="BH513" s="148">
        <f>IF(N513="sníž. přenesená",J513,0)</f>
        <v>0</v>
      </c>
      <c r="BI513" s="148">
        <f>IF(N513="nulová",J513,0)</f>
        <v>0</v>
      </c>
      <c r="BJ513" s="17" t="s">
        <v>88</v>
      </c>
      <c r="BK513" s="148">
        <f>ROUND(I513*H513,2)</f>
        <v>0</v>
      </c>
      <c r="BL513" s="17" t="s">
        <v>318</v>
      </c>
      <c r="BM513" s="147" t="s">
        <v>5675</v>
      </c>
    </row>
    <row r="514" spans="2:65" s="12" customFormat="1" ht="20.399999999999999">
      <c r="B514" s="170"/>
      <c r="D514" s="149" t="s">
        <v>1489</v>
      </c>
      <c r="E514" s="171" t="s">
        <v>1</v>
      </c>
      <c r="F514" s="172" t="s">
        <v>4178</v>
      </c>
      <c r="H514" s="171" t="s">
        <v>1</v>
      </c>
      <c r="I514" s="173"/>
      <c r="L514" s="170"/>
      <c r="M514" s="174"/>
      <c r="T514" s="175"/>
      <c r="AT514" s="171" t="s">
        <v>1489</v>
      </c>
      <c r="AU514" s="171" t="s">
        <v>90</v>
      </c>
      <c r="AV514" s="12" t="s">
        <v>88</v>
      </c>
      <c r="AW514" s="12" t="s">
        <v>36</v>
      </c>
      <c r="AX514" s="12" t="s">
        <v>81</v>
      </c>
      <c r="AY514" s="171" t="s">
        <v>299</v>
      </c>
    </row>
    <row r="515" spans="2:65" s="12" customFormat="1">
      <c r="B515" s="170"/>
      <c r="D515" s="149" t="s">
        <v>1489</v>
      </c>
      <c r="E515" s="171" t="s">
        <v>1</v>
      </c>
      <c r="F515" s="172" t="s">
        <v>5525</v>
      </c>
      <c r="H515" s="171" t="s">
        <v>1</v>
      </c>
      <c r="I515" s="173"/>
      <c r="L515" s="170"/>
      <c r="M515" s="174"/>
      <c r="T515" s="175"/>
      <c r="AT515" s="171" t="s">
        <v>1489</v>
      </c>
      <c r="AU515" s="171" t="s">
        <v>90</v>
      </c>
      <c r="AV515" s="12" t="s">
        <v>88</v>
      </c>
      <c r="AW515" s="12" t="s">
        <v>36</v>
      </c>
      <c r="AX515" s="12" t="s">
        <v>81</v>
      </c>
      <c r="AY515" s="171" t="s">
        <v>299</v>
      </c>
    </row>
    <row r="516" spans="2:65" s="13" customFormat="1">
      <c r="B516" s="176"/>
      <c r="D516" s="149" t="s">
        <v>1489</v>
      </c>
      <c r="E516" s="177" t="s">
        <v>1</v>
      </c>
      <c r="F516" s="178" t="s">
        <v>5676</v>
      </c>
      <c r="H516" s="179">
        <v>43.28</v>
      </c>
      <c r="I516" s="180"/>
      <c r="L516" s="176"/>
      <c r="M516" s="181"/>
      <c r="T516" s="182"/>
      <c r="AT516" s="177" t="s">
        <v>1489</v>
      </c>
      <c r="AU516" s="177" t="s">
        <v>90</v>
      </c>
      <c r="AV516" s="13" t="s">
        <v>90</v>
      </c>
      <c r="AW516" s="13" t="s">
        <v>36</v>
      </c>
      <c r="AX516" s="13" t="s">
        <v>81</v>
      </c>
      <c r="AY516" s="177" t="s">
        <v>299</v>
      </c>
    </row>
    <row r="517" spans="2:65" s="14" customFormat="1">
      <c r="B517" s="183"/>
      <c r="D517" s="149" t="s">
        <v>1489</v>
      </c>
      <c r="E517" s="184" t="s">
        <v>1</v>
      </c>
      <c r="F517" s="185" t="s">
        <v>1496</v>
      </c>
      <c r="H517" s="186">
        <v>43.28</v>
      </c>
      <c r="I517" s="187"/>
      <c r="L517" s="183"/>
      <c r="M517" s="188"/>
      <c r="T517" s="189"/>
      <c r="AT517" s="184" t="s">
        <v>1489</v>
      </c>
      <c r="AU517" s="184" t="s">
        <v>90</v>
      </c>
      <c r="AV517" s="14" t="s">
        <v>318</v>
      </c>
      <c r="AW517" s="14" t="s">
        <v>36</v>
      </c>
      <c r="AX517" s="14" t="s">
        <v>88</v>
      </c>
      <c r="AY517" s="184" t="s">
        <v>299</v>
      </c>
    </row>
    <row r="518" spans="2:65" s="1" customFormat="1" ht="16.5" customHeight="1">
      <c r="B518" s="32"/>
      <c r="C518" s="136" t="s">
        <v>717</v>
      </c>
      <c r="D518" s="136" t="s">
        <v>302</v>
      </c>
      <c r="E518" s="137" t="s">
        <v>3811</v>
      </c>
      <c r="F518" s="138" t="s">
        <v>4180</v>
      </c>
      <c r="G518" s="139" t="s">
        <v>647</v>
      </c>
      <c r="H518" s="140">
        <v>43.28</v>
      </c>
      <c r="I518" s="141"/>
      <c r="J518" s="142">
        <f>ROUND(I518*H518,2)</f>
        <v>0</v>
      </c>
      <c r="K518" s="138" t="s">
        <v>3585</v>
      </c>
      <c r="L518" s="32"/>
      <c r="M518" s="143" t="s">
        <v>1</v>
      </c>
      <c r="N518" s="144" t="s">
        <v>46</v>
      </c>
      <c r="P518" s="145">
        <f>O518*H518</f>
        <v>0</v>
      </c>
      <c r="Q518" s="145">
        <v>6.9999999999999994E-5</v>
      </c>
      <c r="R518" s="145">
        <f>Q518*H518</f>
        <v>3.0295999999999999E-3</v>
      </c>
      <c r="S518" s="145">
        <v>0</v>
      </c>
      <c r="T518" s="146">
        <f>S518*H518</f>
        <v>0</v>
      </c>
      <c r="AR518" s="147" t="s">
        <v>318</v>
      </c>
      <c r="AT518" s="147" t="s">
        <v>302</v>
      </c>
      <c r="AU518" s="147" t="s">
        <v>90</v>
      </c>
      <c r="AY518" s="17" t="s">
        <v>299</v>
      </c>
      <c r="BE518" s="148">
        <f>IF(N518="základní",J518,0)</f>
        <v>0</v>
      </c>
      <c r="BF518" s="148">
        <f>IF(N518="snížená",J518,0)</f>
        <v>0</v>
      </c>
      <c r="BG518" s="148">
        <f>IF(N518="zákl. přenesená",J518,0)</f>
        <v>0</v>
      </c>
      <c r="BH518" s="148">
        <f>IF(N518="sníž. přenesená",J518,0)</f>
        <v>0</v>
      </c>
      <c r="BI518" s="148">
        <f>IF(N518="nulová",J518,0)</f>
        <v>0</v>
      </c>
      <c r="BJ518" s="17" t="s">
        <v>88</v>
      </c>
      <c r="BK518" s="148">
        <f>ROUND(I518*H518,2)</f>
        <v>0</v>
      </c>
      <c r="BL518" s="17" t="s">
        <v>318</v>
      </c>
      <c r="BM518" s="147" t="s">
        <v>5677</v>
      </c>
    </row>
    <row r="519" spans="2:65" s="12" customFormat="1" ht="20.399999999999999">
      <c r="B519" s="170"/>
      <c r="D519" s="149" t="s">
        <v>1489</v>
      </c>
      <c r="E519" s="171" t="s">
        <v>1</v>
      </c>
      <c r="F519" s="172" t="s">
        <v>4178</v>
      </c>
      <c r="H519" s="171" t="s">
        <v>1</v>
      </c>
      <c r="I519" s="173"/>
      <c r="L519" s="170"/>
      <c r="M519" s="174"/>
      <c r="T519" s="175"/>
      <c r="AT519" s="171" t="s">
        <v>1489</v>
      </c>
      <c r="AU519" s="171" t="s">
        <v>90</v>
      </c>
      <c r="AV519" s="12" t="s">
        <v>88</v>
      </c>
      <c r="AW519" s="12" t="s">
        <v>36</v>
      </c>
      <c r="AX519" s="12" t="s">
        <v>81</v>
      </c>
      <c r="AY519" s="171" t="s">
        <v>299</v>
      </c>
    </row>
    <row r="520" spans="2:65" s="12" customFormat="1">
      <c r="B520" s="170"/>
      <c r="D520" s="149" t="s">
        <v>1489</v>
      </c>
      <c r="E520" s="171" t="s">
        <v>1</v>
      </c>
      <c r="F520" s="172" t="s">
        <v>5525</v>
      </c>
      <c r="H520" s="171" t="s">
        <v>1</v>
      </c>
      <c r="I520" s="173"/>
      <c r="L520" s="170"/>
      <c r="M520" s="174"/>
      <c r="T520" s="175"/>
      <c r="AT520" s="171" t="s">
        <v>1489</v>
      </c>
      <c r="AU520" s="171" t="s">
        <v>90</v>
      </c>
      <c r="AV520" s="12" t="s">
        <v>88</v>
      </c>
      <c r="AW520" s="12" t="s">
        <v>36</v>
      </c>
      <c r="AX520" s="12" t="s">
        <v>81</v>
      </c>
      <c r="AY520" s="171" t="s">
        <v>299</v>
      </c>
    </row>
    <row r="521" spans="2:65" s="13" customFormat="1">
      <c r="B521" s="176"/>
      <c r="D521" s="149" t="s">
        <v>1489</v>
      </c>
      <c r="E521" s="177" t="s">
        <v>1</v>
      </c>
      <c r="F521" s="178" t="s">
        <v>5676</v>
      </c>
      <c r="H521" s="179">
        <v>43.28</v>
      </c>
      <c r="I521" s="180"/>
      <c r="L521" s="176"/>
      <c r="M521" s="181"/>
      <c r="T521" s="182"/>
      <c r="AT521" s="177" t="s">
        <v>1489</v>
      </c>
      <c r="AU521" s="177" t="s">
        <v>90</v>
      </c>
      <c r="AV521" s="13" t="s">
        <v>90</v>
      </c>
      <c r="AW521" s="13" t="s">
        <v>36</v>
      </c>
      <c r="AX521" s="13" t="s">
        <v>81</v>
      </c>
      <c r="AY521" s="177" t="s">
        <v>299</v>
      </c>
    </row>
    <row r="522" spans="2:65" s="14" customFormat="1">
      <c r="B522" s="183"/>
      <c r="D522" s="149" t="s">
        <v>1489</v>
      </c>
      <c r="E522" s="184" t="s">
        <v>1</v>
      </c>
      <c r="F522" s="185" t="s">
        <v>1496</v>
      </c>
      <c r="H522" s="186">
        <v>43.28</v>
      </c>
      <c r="I522" s="187"/>
      <c r="L522" s="183"/>
      <c r="M522" s="188"/>
      <c r="T522" s="189"/>
      <c r="AT522" s="184" t="s">
        <v>1489</v>
      </c>
      <c r="AU522" s="184" t="s">
        <v>90</v>
      </c>
      <c r="AV522" s="14" t="s">
        <v>318</v>
      </c>
      <c r="AW522" s="14" t="s">
        <v>36</v>
      </c>
      <c r="AX522" s="14" t="s">
        <v>88</v>
      </c>
      <c r="AY522" s="184" t="s">
        <v>299</v>
      </c>
    </row>
    <row r="523" spans="2:65" s="11" customFormat="1" ht="22.95" customHeight="1">
      <c r="B523" s="124"/>
      <c r="D523" s="125" t="s">
        <v>80</v>
      </c>
      <c r="E523" s="134" t="s">
        <v>1789</v>
      </c>
      <c r="F523" s="134" t="s">
        <v>1790</v>
      </c>
      <c r="I523" s="127"/>
      <c r="J523" s="135">
        <f>BK523</f>
        <v>0</v>
      </c>
      <c r="L523" s="124"/>
      <c r="M523" s="129"/>
      <c r="P523" s="130">
        <f>P524</f>
        <v>0</v>
      </c>
      <c r="R523" s="130">
        <f>R524</f>
        <v>0</v>
      </c>
      <c r="T523" s="131">
        <f>T524</f>
        <v>0</v>
      </c>
      <c r="AR523" s="125" t="s">
        <v>88</v>
      </c>
      <c r="AT523" s="132" t="s">
        <v>80</v>
      </c>
      <c r="AU523" s="132" t="s">
        <v>88</v>
      </c>
      <c r="AY523" s="125" t="s">
        <v>299</v>
      </c>
      <c r="BK523" s="133">
        <f>BK524</f>
        <v>0</v>
      </c>
    </row>
    <row r="524" spans="2:65" s="1" customFormat="1" ht="24.15" customHeight="1">
      <c r="B524" s="32"/>
      <c r="C524" s="136" t="s">
        <v>721</v>
      </c>
      <c r="D524" s="136" t="s">
        <v>302</v>
      </c>
      <c r="E524" s="137" t="s">
        <v>1791</v>
      </c>
      <c r="F524" s="138" t="s">
        <v>1792</v>
      </c>
      <c r="G524" s="139" t="s">
        <v>1636</v>
      </c>
      <c r="H524" s="140">
        <v>25.483000000000001</v>
      </c>
      <c r="I524" s="141"/>
      <c r="J524" s="142">
        <f>ROUND(I524*H524,2)</f>
        <v>0</v>
      </c>
      <c r="K524" s="138" t="s">
        <v>3585</v>
      </c>
      <c r="L524" s="32"/>
      <c r="M524" s="143" t="s">
        <v>1</v>
      </c>
      <c r="N524" s="144" t="s">
        <v>46</v>
      </c>
      <c r="P524" s="145">
        <f>O524*H524</f>
        <v>0</v>
      </c>
      <c r="Q524" s="145">
        <v>0</v>
      </c>
      <c r="R524" s="145">
        <f>Q524*H524</f>
        <v>0</v>
      </c>
      <c r="S524" s="145">
        <v>0</v>
      </c>
      <c r="T524" s="146">
        <f>S524*H524</f>
        <v>0</v>
      </c>
      <c r="AR524" s="147" t="s">
        <v>318</v>
      </c>
      <c r="AT524" s="147" t="s">
        <v>302</v>
      </c>
      <c r="AU524" s="147" t="s">
        <v>90</v>
      </c>
      <c r="AY524" s="17" t="s">
        <v>299</v>
      </c>
      <c r="BE524" s="148">
        <f>IF(N524="základní",J524,0)</f>
        <v>0</v>
      </c>
      <c r="BF524" s="148">
        <f>IF(N524="snížená",J524,0)</f>
        <v>0</v>
      </c>
      <c r="BG524" s="148">
        <f>IF(N524="zákl. přenesená",J524,0)</f>
        <v>0</v>
      </c>
      <c r="BH524" s="148">
        <f>IF(N524="sníž. přenesená",J524,0)</f>
        <v>0</v>
      </c>
      <c r="BI524" s="148">
        <f>IF(N524="nulová",J524,0)</f>
        <v>0</v>
      </c>
      <c r="BJ524" s="17" t="s">
        <v>88</v>
      </c>
      <c r="BK524" s="148">
        <f>ROUND(I524*H524,2)</f>
        <v>0</v>
      </c>
      <c r="BL524" s="17" t="s">
        <v>318</v>
      </c>
      <c r="BM524" s="147" t="s">
        <v>5678</v>
      </c>
    </row>
    <row r="525" spans="2:65" s="11" customFormat="1" ht="25.95" customHeight="1">
      <c r="B525" s="124"/>
      <c r="D525" s="125" t="s">
        <v>80</v>
      </c>
      <c r="E525" s="126" t="s">
        <v>340</v>
      </c>
      <c r="F525" s="126" t="s">
        <v>4183</v>
      </c>
      <c r="I525" s="127"/>
      <c r="J525" s="128">
        <f>BK525</f>
        <v>0</v>
      </c>
      <c r="L525" s="124"/>
      <c r="M525" s="129"/>
      <c r="P525" s="130">
        <f>P526+P535</f>
        <v>0</v>
      </c>
      <c r="R525" s="130">
        <f>R526+R535</f>
        <v>4.5839999999999999E-2</v>
      </c>
      <c r="T525" s="131">
        <f>T526+T535</f>
        <v>0</v>
      </c>
      <c r="AR525" s="125" t="s">
        <v>298</v>
      </c>
      <c r="AT525" s="132" t="s">
        <v>80</v>
      </c>
      <c r="AU525" s="132" t="s">
        <v>81</v>
      </c>
      <c r="AY525" s="125" t="s">
        <v>299</v>
      </c>
      <c r="BK525" s="133">
        <f>BK526+BK535</f>
        <v>0</v>
      </c>
    </row>
    <row r="526" spans="2:65" s="11" customFormat="1" ht="22.95" customHeight="1">
      <c r="B526" s="124"/>
      <c r="D526" s="125" t="s">
        <v>80</v>
      </c>
      <c r="E526" s="134" t="s">
        <v>4184</v>
      </c>
      <c r="F526" s="134" t="s">
        <v>4185</v>
      </c>
      <c r="I526" s="127"/>
      <c r="J526" s="135">
        <f>BK526</f>
        <v>0</v>
      </c>
      <c r="L526" s="124"/>
      <c r="M526" s="129"/>
      <c r="P526" s="130">
        <f>SUM(P527:P534)</f>
        <v>0</v>
      </c>
      <c r="R526" s="130">
        <f>SUM(R527:R534)</f>
        <v>4.5839999999999999E-2</v>
      </c>
      <c r="T526" s="131">
        <f>SUM(T527:T534)</f>
        <v>0</v>
      </c>
      <c r="AR526" s="125" t="s">
        <v>298</v>
      </c>
      <c r="AT526" s="132" t="s">
        <v>80</v>
      </c>
      <c r="AU526" s="132" t="s">
        <v>88</v>
      </c>
      <c r="AY526" s="125" t="s">
        <v>299</v>
      </c>
      <c r="BK526" s="133">
        <f>SUM(BK527:BK534)</f>
        <v>0</v>
      </c>
    </row>
    <row r="527" spans="2:65" s="1" customFormat="1" ht="33" customHeight="1">
      <c r="B527" s="32"/>
      <c r="C527" s="136" t="s">
        <v>306</v>
      </c>
      <c r="D527" s="136" t="s">
        <v>302</v>
      </c>
      <c r="E527" s="137" t="s">
        <v>4832</v>
      </c>
      <c r="F527" s="138" t="s">
        <v>5679</v>
      </c>
      <c r="G527" s="139" t="s">
        <v>647</v>
      </c>
      <c r="H527" s="140">
        <v>9</v>
      </c>
      <c r="I527" s="141"/>
      <c r="J527" s="142">
        <f>ROUND(I527*H527,2)</f>
        <v>0</v>
      </c>
      <c r="K527" s="138" t="s">
        <v>1</v>
      </c>
      <c r="L527" s="32"/>
      <c r="M527" s="143" t="s">
        <v>1</v>
      </c>
      <c r="N527" s="144" t="s">
        <v>46</v>
      </c>
      <c r="P527" s="145">
        <f>O527*H527</f>
        <v>0</v>
      </c>
      <c r="Q527" s="145">
        <v>4.9199999999999999E-3</v>
      </c>
      <c r="R527" s="145">
        <f>Q527*H527</f>
        <v>4.428E-2</v>
      </c>
      <c r="S527" s="145">
        <v>0</v>
      </c>
      <c r="T527" s="146">
        <f>S527*H527</f>
        <v>0</v>
      </c>
      <c r="AR527" s="147" t="s">
        <v>306</v>
      </c>
      <c r="AT527" s="147" t="s">
        <v>302</v>
      </c>
      <c r="AU527" s="147" t="s">
        <v>90</v>
      </c>
      <c r="AY527" s="17" t="s">
        <v>299</v>
      </c>
      <c r="BE527" s="148">
        <f>IF(N527="základní",J527,0)</f>
        <v>0</v>
      </c>
      <c r="BF527" s="148">
        <f>IF(N527="snížená",J527,0)</f>
        <v>0</v>
      </c>
      <c r="BG527" s="148">
        <f>IF(N527="zákl. přenesená",J527,0)</f>
        <v>0</v>
      </c>
      <c r="BH527" s="148">
        <f>IF(N527="sníž. přenesená",J527,0)</f>
        <v>0</v>
      </c>
      <c r="BI527" s="148">
        <f>IF(N527="nulová",J527,0)</f>
        <v>0</v>
      </c>
      <c r="BJ527" s="17" t="s">
        <v>88</v>
      </c>
      <c r="BK527" s="148">
        <f>ROUND(I527*H527,2)</f>
        <v>0</v>
      </c>
      <c r="BL527" s="17" t="s">
        <v>306</v>
      </c>
      <c r="BM527" s="147" t="s">
        <v>5680</v>
      </c>
    </row>
    <row r="528" spans="2:65" s="12" customFormat="1">
      <c r="B528" s="170"/>
      <c r="D528" s="149" t="s">
        <v>1489</v>
      </c>
      <c r="E528" s="171" t="s">
        <v>1</v>
      </c>
      <c r="F528" s="172" t="s">
        <v>5681</v>
      </c>
      <c r="H528" s="171" t="s">
        <v>1</v>
      </c>
      <c r="I528" s="173"/>
      <c r="L528" s="170"/>
      <c r="M528" s="174"/>
      <c r="T528" s="175"/>
      <c r="AT528" s="171" t="s">
        <v>1489</v>
      </c>
      <c r="AU528" s="171" t="s">
        <v>90</v>
      </c>
      <c r="AV528" s="12" t="s">
        <v>88</v>
      </c>
      <c r="AW528" s="12" t="s">
        <v>36</v>
      </c>
      <c r="AX528" s="12" t="s">
        <v>81</v>
      </c>
      <c r="AY528" s="171" t="s">
        <v>299</v>
      </c>
    </row>
    <row r="529" spans="2:65" s="13" customFormat="1">
      <c r="B529" s="176"/>
      <c r="D529" s="149" t="s">
        <v>1489</v>
      </c>
      <c r="E529" s="177" t="s">
        <v>1</v>
      </c>
      <c r="F529" s="178" t="s">
        <v>5682</v>
      </c>
      <c r="H529" s="179">
        <v>9</v>
      </c>
      <c r="I529" s="180"/>
      <c r="L529" s="176"/>
      <c r="M529" s="181"/>
      <c r="T529" s="182"/>
      <c r="AT529" s="177" t="s">
        <v>1489</v>
      </c>
      <c r="AU529" s="177" t="s">
        <v>90</v>
      </c>
      <c r="AV529" s="13" t="s">
        <v>90</v>
      </c>
      <c r="AW529" s="13" t="s">
        <v>36</v>
      </c>
      <c r="AX529" s="13" t="s">
        <v>81</v>
      </c>
      <c r="AY529" s="177" t="s">
        <v>299</v>
      </c>
    </row>
    <row r="530" spans="2:65" s="14" customFormat="1">
      <c r="B530" s="183"/>
      <c r="D530" s="149" t="s">
        <v>1489</v>
      </c>
      <c r="E530" s="184" t="s">
        <v>1</v>
      </c>
      <c r="F530" s="185" t="s">
        <v>1496</v>
      </c>
      <c r="H530" s="186">
        <v>9</v>
      </c>
      <c r="I530" s="187"/>
      <c r="L530" s="183"/>
      <c r="M530" s="188"/>
      <c r="T530" s="189"/>
      <c r="AT530" s="184" t="s">
        <v>1489</v>
      </c>
      <c r="AU530" s="184" t="s">
        <v>90</v>
      </c>
      <c r="AV530" s="14" t="s">
        <v>318</v>
      </c>
      <c r="AW530" s="14" t="s">
        <v>36</v>
      </c>
      <c r="AX530" s="14" t="s">
        <v>88</v>
      </c>
      <c r="AY530" s="184" t="s">
        <v>299</v>
      </c>
    </row>
    <row r="531" spans="2:65" s="1" customFormat="1" ht="21.75" customHeight="1">
      <c r="B531" s="32"/>
      <c r="C531" s="136" t="s">
        <v>728</v>
      </c>
      <c r="D531" s="136" t="s">
        <v>302</v>
      </c>
      <c r="E531" s="137" t="s">
        <v>5683</v>
      </c>
      <c r="F531" s="138" t="s">
        <v>5684</v>
      </c>
      <c r="G531" s="139" t="s">
        <v>598</v>
      </c>
      <c r="H531" s="140">
        <v>2</v>
      </c>
      <c r="I531" s="141"/>
      <c r="J531" s="142">
        <f>ROUND(I531*H531,2)</f>
        <v>0</v>
      </c>
      <c r="K531" s="138" t="s">
        <v>3585</v>
      </c>
      <c r="L531" s="32"/>
      <c r="M531" s="143" t="s">
        <v>1</v>
      </c>
      <c r="N531" s="144" t="s">
        <v>46</v>
      </c>
      <c r="P531" s="145">
        <f>O531*H531</f>
        <v>0</v>
      </c>
      <c r="Q531" s="145">
        <v>7.7999999999999999E-4</v>
      </c>
      <c r="R531" s="145">
        <f>Q531*H531</f>
        <v>1.56E-3</v>
      </c>
      <c r="S531" s="145">
        <v>0</v>
      </c>
      <c r="T531" s="146">
        <f>S531*H531</f>
        <v>0</v>
      </c>
      <c r="AR531" s="147" t="s">
        <v>306</v>
      </c>
      <c r="AT531" s="147" t="s">
        <v>302</v>
      </c>
      <c r="AU531" s="147" t="s">
        <v>90</v>
      </c>
      <c r="AY531" s="17" t="s">
        <v>299</v>
      </c>
      <c r="BE531" s="148">
        <f>IF(N531="základní",J531,0)</f>
        <v>0</v>
      </c>
      <c r="BF531" s="148">
        <f>IF(N531="snížená",J531,0)</f>
        <v>0</v>
      </c>
      <c r="BG531" s="148">
        <f>IF(N531="zákl. přenesená",J531,0)</f>
        <v>0</v>
      </c>
      <c r="BH531" s="148">
        <f>IF(N531="sníž. přenesená",J531,0)</f>
        <v>0</v>
      </c>
      <c r="BI531" s="148">
        <f>IF(N531="nulová",J531,0)</f>
        <v>0</v>
      </c>
      <c r="BJ531" s="17" t="s">
        <v>88</v>
      </c>
      <c r="BK531" s="148">
        <f>ROUND(I531*H531,2)</f>
        <v>0</v>
      </c>
      <c r="BL531" s="17" t="s">
        <v>306</v>
      </c>
      <c r="BM531" s="147" t="s">
        <v>5685</v>
      </c>
    </row>
    <row r="532" spans="2:65" s="12" customFormat="1">
      <c r="B532" s="170"/>
      <c r="D532" s="149" t="s">
        <v>1489</v>
      </c>
      <c r="E532" s="171" t="s">
        <v>1</v>
      </c>
      <c r="F532" s="172" t="s">
        <v>5681</v>
      </c>
      <c r="H532" s="171" t="s">
        <v>1</v>
      </c>
      <c r="I532" s="173"/>
      <c r="L532" s="170"/>
      <c r="M532" s="174"/>
      <c r="T532" s="175"/>
      <c r="AT532" s="171" t="s">
        <v>1489</v>
      </c>
      <c r="AU532" s="171" t="s">
        <v>90</v>
      </c>
      <c r="AV532" s="12" t="s">
        <v>88</v>
      </c>
      <c r="AW532" s="12" t="s">
        <v>36</v>
      </c>
      <c r="AX532" s="12" t="s">
        <v>81</v>
      </c>
      <c r="AY532" s="171" t="s">
        <v>299</v>
      </c>
    </row>
    <row r="533" spans="2:65" s="13" customFormat="1">
      <c r="B533" s="176"/>
      <c r="D533" s="149" t="s">
        <v>1489</v>
      </c>
      <c r="E533" s="177" t="s">
        <v>1</v>
      </c>
      <c r="F533" s="178" t="s">
        <v>5686</v>
      </c>
      <c r="H533" s="179">
        <v>2</v>
      </c>
      <c r="I533" s="180"/>
      <c r="L533" s="176"/>
      <c r="M533" s="181"/>
      <c r="T533" s="182"/>
      <c r="AT533" s="177" t="s">
        <v>1489</v>
      </c>
      <c r="AU533" s="177" t="s">
        <v>90</v>
      </c>
      <c r="AV533" s="13" t="s">
        <v>90</v>
      </c>
      <c r="AW533" s="13" t="s">
        <v>36</v>
      </c>
      <c r="AX533" s="13" t="s">
        <v>81</v>
      </c>
      <c r="AY533" s="177" t="s">
        <v>299</v>
      </c>
    </row>
    <row r="534" spans="2:65" s="14" customFormat="1">
      <c r="B534" s="183"/>
      <c r="D534" s="149" t="s">
        <v>1489</v>
      </c>
      <c r="E534" s="184" t="s">
        <v>1</v>
      </c>
      <c r="F534" s="185" t="s">
        <v>1496</v>
      </c>
      <c r="H534" s="186">
        <v>2</v>
      </c>
      <c r="I534" s="187"/>
      <c r="L534" s="183"/>
      <c r="M534" s="188"/>
      <c r="T534" s="189"/>
      <c r="AT534" s="184" t="s">
        <v>1489</v>
      </c>
      <c r="AU534" s="184" t="s">
        <v>90</v>
      </c>
      <c r="AV534" s="14" t="s">
        <v>318</v>
      </c>
      <c r="AW534" s="14" t="s">
        <v>36</v>
      </c>
      <c r="AX534" s="14" t="s">
        <v>88</v>
      </c>
      <c r="AY534" s="184" t="s">
        <v>299</v>
      </c>
    </row>
    <row r="535" spans="2:65" s="11" customFormat="1" ht="22.95" customHeight="1">
      <c r="B535" s="124"/>
      <c r="D535" s="125" t="s">
        <v>80</v>
      </c>
      <c r="E535" s="134" t="s">
        <v>4196</v>
      </c>
      <c r="F535" s="134" t="s">
        <v>4197</v>
      </c>
      <c r="I535" s="127"/>
      <c r="J535" s="135">
        <f>BK535</f>
        <v>0</v>
      </c>
      <c r="L535" s="124"/>
      <c r="M535" s="129"/>
      <c r="P535" s="130">
        <f>SUM(P536:P539)</f>
        <v>0</v>
      </c>
      <c r="R535" s="130">
        <f>SUM(R536:R539)</f>
        <v>0</v>
      </c>
      <c r="T535" s="131">
        <f>SUM(T536:T539)</f>
        <v>0</v>
      </c>
      <c r="AR535" s="125" t="s">
        <v>298</v>
      </c>
      <c r="AT535" s="132" t="s">
        <v>80</v>
      </c>
      <c r="AU535" s="132" t="s">
        <v>88</v>
      </c>
      <c r="AY535" s="125" t="s">
        <v>299</v>
      </c>
      <c r="BK535" s="133">
        <f>SUM(BK536:BK539)</f>
        <v>0</v>
      </c>
    </row>
    <row r="536" spans="2:65" s="1" customFormat="1" ht="24.15" customHeight="1">
      <c r="B536" s="32"/>
      <c r="C536" s="136" t="s">
        <v>732</v>
      </c>
      <c r="D536" s="136" t="s">
        <v>302</v>
      </c>
      <c r="E536" s="137" t="s">
        <v>4198</v>
      </c>
      <c r="F536" s="138" t="s">
        <v>4199</v>
      </c>
      <c r="G536" s="139" t="s">
        <v>647</v>
      </c>
      <c r="H536" s="140">
        <v>1.1000000000000001</v>
      </c>
      <c r="I536" s="141"/>
      <c r="J536" s="142">
        <f>ROUND(I536*H536,2)</f>
        <v>0</v>
      </c>
      <c r="K536" s="138" t="s">
        <v>1</v>
      </c>
      <c r="L536" s="32"/>
      <c r="M536" s="143" t="s">
        <v>1</v>
      </c>
      <c r="N536" s="144" t="s">
        <v>46</v>
      </c>
      <c r="P536" s="145">
        <f>O536*H536</f>
        <v>0</v>
      </c>
      <c r="Q536" s="145">
        <v>0</v>
      </c>
      <c r="R536" s="145">
        <f>Q536*H536</f>
        <v>0</v>
      </c>
      <c r="S536" s="145">
        <v>0</v>
      </c>
      <c r="T536" s="146">
        <f>S536*H536</f>
        <v>0</v>
      </c>
      <c r="AR536" s="147" t="s">
        <v>306</v>
      </c>
      <c r="AT536" s="147" t="s">
        <v>302</v>
      </c>
      <c r="AU536" s="147" t="s">
        <v>90</v>
      </c>
      <c r="AY536" s="17" t="s">
        <v>299</v>
      </c>
      <c r="BE536" s="148">
        <f>IF(N536="základní",J536,0)</f>
        <v>0</v>
      </c>
      <c r="BF536" s="148">
        <f>IF(N536="snížená",J536,0)</f>
        <v>0</v>
      </c>
      <c r="BG536" s="148">
        <f>IF(N536="zákl. přenesená",J536,0)</f>
        <v>0</v>
      </c>
      <c r="BH536" s="148">
        <f>IF(N536="sníž. přenesená",J536,0)</f>
        <v>0</v>
      </c>
      <c r="BI536" s="148">
        <f>IF(N536="nulová",J536,0)</f>
        <v>0</v>
      </c>
      <c r="BJ536" s="17" t="s">
        <v>88</v>
      </c>
      <c r="BK536" s="148">
        <f>ROUND(I536*H536,2)</f>
        <v>0</v>
      </c>
      <c r="BL536" s="17" t="s">
        <v>306</v>
      </c>
      <c r="BM536" s="147" t="s">
        <v>5687</v>
      </c>
    </row>
    <row r="537" spans="2:65" s="12" customFormat="1">
      <c r="B537" s="170"/>
      <c r="D537" s="149" t="s">
        <v>1489</v>
      </c>
      <c r="E537" s="171" t="s">
        <v>1</v>
      </c>
      <c r="F537" s="172" t="s">
        <v>5525</v>
      </c>
      <c r="H537" s="171" t="s">
        <v>1</v>
      </c>
      <c r="I537" s="173"/>
      <c r="L537" s="170"/>
      <c r="M537" s="174"/>
      <c r="T537" s="175"/>
      <c r="AT537" s="171" t="s">
        <v>1489</v>
      </c>
      <c r="AU537" s="171" t="s">
        <v>90</v>
      </c>
      <c r="AV537" s="12" t="s">
        <v>88</v>
      </c>
      <c r="AW537" s="12" t="s">
        <v>36</v>
      </c>
      <c r="AX537" s="12" t="s">
        <v>81</v>
      </c>
      <c r="AY537" s="171" t="s">
        <v>299</v>
      </c>
    </row>
    <row r="538" spans="2:65" s="13" customFormat="1">
      <c r="B538" s="176"/>
      <c r="D538" s="149" t="s">
        <v>1489</v>
      </c>
      <c r="E538" s="177" t="s">
        <v>1</v>
      </c>
      <c r="F538" s="178" t="s">
        <v>5526</v>
      </c>
      <c r="H538" s="179">
        <v>1.1000000000000001</v>
      </c>
      <c r="I538" s="180"/>
      <c r="L538" s="176"/>
      <c r="M538" s="181"/>
      <c r="T538" s="182"/>
      <c r="AT538" s="177" t="s">
        <v>1489</v>
      </c>
      <c r="AU538" s="177" t="s">
        <v>90</v>
      </c>
      <c r="AV538" s="13" t="s">
        <v>90</v>
      </c>
      <c r="AW538" s="13" t="s">
        <v>36</v>
      </c>
      <c r="AX538" s="13" t="s">
        <v>81</v>
      </c>
      <c r="AY538" s="177" t="s">
        <v>299</v>
      </c>
    </row>
    <row r="539" spans="2:65" s="14" customFormat="1">
      <c r="B539" s="183"/>
      <c r="D539" s="149" t="s">
        <v>1489</v>
      </c>
      <c r="E539" s="184" t="s">
        <v>1</v>
      </c>
      <c r="F539" s="185" t="s">
        <v>1496</v>
      </c>
      <c r="H539" s="186">
        <v>1.1000000000000001</v>
      </c>
      <c r="I539" s="187"/>
      <c r="L539" s="183"/>
      <c r="M539" s="198"/>
      <c r="N539" s="199"/>
      <c r="O539" s="199"/>
      <c r="P539" s="199"/>
      <c r="Q539" s="199"/>
      <c r="R539" s="199"/>
      <c r="S539" s="199"/>
      <c r="T539" s="200"/>
      <c r="AT539" s="184" t="s">
        <v>1489</v>
      </c>
      <c r="AU539" s="184" t="s">
        <v>90</v>
      </c>
      <c r="AV539" s="14" t="s">
        <v>318</v>
      </c>
      <c r="AW539" s="14" t="s">
        <v>36</v>
      </c>
      <c r="AX539" s="14" t="s">
        <v>88</v>
      </c>
      <c r="AY539" s="184" t="s">
        <v>299</v>
      </c>
    </row>
    <row r="540" spans="2:65" s="1" customFormat="1" ht="6.9" customHeight="1">
      <c r="B540" s="44"/>
      <c r="C540" s="45"/>
      <c r="D540" s="45"/>
      <c r="E540" s="45"/>
      <c r="F540" s="45"/>
      <c r="G540" s="45"/>
      <c r="H540" s="45"/>
      <c r="I540" s="45"/>
      <c r="J540" s="45"/>
      <c r="K540" s="45"/>
      <c r="L540" s="32"/>
    </row>
  </sheetData>
  <sheetProtection algorithmName="SHA-512" hashValue="d+EG57HbLKIDw6CsFSXWZXj8aj6uFHicMKDGpxDJRqaUC0tt95dSvSnylD2Bb3LwJGYzJZ3pclCqGtb+qYwAAw==" saltValue="d/bt8l0GE3ApD++4lXo3RTa6R2B9MnAv8an4YfsW5HbXCwXMfm0aOW62xOC79jquvsKyGImcI83VwH/euKu1PQ==" spinCount="100000" sheet="1" objects="1" scenarios="1" formatColumns="0" formatRows="0" autoFilter="0"/>
  <autoFilter ref="C127:K539" xr:uid="{00000000-0009-0000-0000-00002B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15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231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5688</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5689</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1078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ROUND(J122,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ROUND((SUM(BE122:BE157)),  2)</f>
        <v>0</v>
      </c>
      <c r="I33" s="96">
        <v>0.21</v>
      </c>
      <c r="J33" s="86">
        <f>ROUND(((SUM(BE122:BE157))*I33),  2)</f>
        <v>0</v>
      </c>
      <c r="L33" s="32"/>
    </row>
    <row r="34" spans="2:12" s="1" customFormat="1" ht="14.4" customHeight="1">
      <c r="B34" s="32"/>
      <c r="E34" s="27" t="s">
        <v>47</v>
      </c>
      <c r="F34" s="86">
        <f>ROUND((SUM(BF122:BF157)),  2)</f>
        <v>0</v>
      </c>
      <c r="I34" s="96">
        <v>0.12</v>
      </c>
      <c r="J34" s="86">
        <f>ROUND(((SUM(BF122:BF157))*I34),  2)</f>
        <v>0</v>
      </c>
      <c r="L34" s="32"/>
    </row>
    <row r="35" spans="2:12" s="1" customFormat="1" ht="14.4" hidden="1" customHeight="1">
      <c r="B35" s="32"/>
      <c r="E35" s="27" t="s">
        <v>48</v>
      </c>
      <c r="F35" s="86">
        <f>ROUND((SUM(BG122:BG157)),  2)</f>
        <v>0</v>
      </c>
      <c r="I35" s="96">
        <v>0.21</v>
      </c>
      <c r="J35" s="86">
        <f>0</f>
        <v>0</v>
      </c>
      <c r="L35" s="32"/>
    </row>
    <row r="36" spans="2:12" s="1" customFormat="1" ht="14.4" hidden="1" customHeight="1">
      <c r="B36" s="32"/>
      <c r="E36" s="27" t="s">
        <v>49</v>
      </c>
      <c r="F36" s="86">
        <f>ROUND((SUM(BH122:BH157)),  2)</f>
        <v>0</v>
      </c>
      <c r="I36" s="96">
        <v>0.12</v>
      </c>
      <c r="J36" s="86">
        <f>0</f>
        <v>0</v>
      </c>
      <c r="L36" s="32"/>
    </row>
    <row r="37" spans="2:12" s="1" customFormat="1" ht="14.4" hidden="1" customHeight="1">
      <c r="B37" s="32"/>
      <c r="E37" s="27" t="s">
        <v>50</v>
      </c>
      <c r="F37" s="86">
        <f>ROUND((SUM(BI122:BI157)),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SO-03 - Přípojky NN</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Jiří Hromek</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J122</f>
        <v>0</v>
      </c>
      <c r="L96" s="32"/>
      <c r="AU96" s="17" t="s">
        <v>273</v>
      </c>
    </row>
    <row r="97" spans="2:12" s="8" customFormat="1" ht="24.9" customHeight="1">
      <c r="B97" s="108"/>
      <c r="D97" s="109" t="s">
        <v>5690</v>
      </c>
      <c r="E97" s="110"/>
      <c r="F97" s="110"/>
      <c r="G97" s="110"/>
      <c r="H97" s="110"/>
      <c r="I97" s="110"/>
      <c r="J97" s="111">
        <f>J123</f>
        <v>0</v>
      </c>
      <c r="L97" s="108"/>
    </row>
    <row r="98" spans="2:12" s="9" customFormat="1" ht="19.95" customHeight="1">
      <c r="B98" s="112"/>
      <c r="D98" s="113" t="s">
        <v>5691</v>
      </c>
      <c r="E98" s="114"/>
      <c r="F98" s="114"/>
      <c r="G98" s="114"/>
      <c r="H98" s="114"/>
      <c r="I98" s="114"/>
      <c r="J98" s="115">
        <f>J124</f>
        <v>0</v>
      </c>
      <c r="L98" s="112"/>
    </row>
    <row r="99" spans="2:12" s="9" customFormat="1" ht="19.95" customHeight="1">
      <c r="B99" s="112"/>
      <c r="D99" s="113" t="s">
        <v>5692</v>
      </c>
      <c r="E99" s="114"/>
      <c r="F99" s="114"/>
      <c r="G99" s="114"/>
      <c r="H99" s="114"/>
      <c r="I99" s="114"/>
      <c r="J99" s="115">
        <f>J129</f>
        <v>0</v>
      </c>
      <c r="L99" s="112"/>
    </row>
    <row r="100" spans="2:12" s="9" customFormat="1" ht="19.95" customHeight="1">
      <c r="B100" s="112"/>
      <c r="D100" s="113" t="s">
        <v>1081</v>
      </c>
      <c r="E100" s="114"/>
      <c r="F100" s="114"/>
      <c r="G100" s="114"/>
      <c r="H100" s="114"/>
      <c r="I100" s="114"/>
      <c r="J100" s="115">
        <f>J132</f>
        <v>0</v>
      </c>
      <c r="L100" s="112"/>
    </row>
    <row r="101" spans="2:12" s="9" customFormat="1" ht="19.95" customHeight="1">
      <c r="B101" s="112"/>
      <c r="D101" s="113" t="s">
        <v>1085</v>
      </c>
      <c r="E101" s="114"/>
      <c r="F101" s="114"/>
      <c r="G101" s="114"/>
      <c r="H101" s="114"/>
      <c r="I101" s="114"/>
      <c r="J101" s="115">
        <f>J140</f>
        <v>0</v>
      </c>
      <c r="L101" s="112"/>
    </row>
    <row r="102" spans="2:12" s="9" customFormat="1" ht="19.95" customHeight="1">
      <c r="B102" s="112"/>
      <c r="D102" s="113" t="s">
        <v>1086</v>
      </c>
      <c r="E102" s="114"/>
      <c r="F102" s="114"/>
      <c r="G102" s="114"/>
      <c r="H102" s="114"/>
      <c r="I102" s="114"/>
      <c r="J102" s="115">
        <f>J155</f>
        <v>0</v>
      </c>
      <c r="L102" s="112"/>
    </row>
    <row r="103" spans="2:12" s="1" customFormat="1" ht="21.75" customHeight="1">
      <c r="B103" s="32"/>
      <c r="L103" s="32"/>
    </row>
    <row r="104" spans="2:12" s="1" customFormat="1" ht="6.9" customHeight="1">
      <c r="B104" s="44"/>
      <c r="C104" s="45"/>
      <c r="D104" s="45"/>
      <c r="E104" s="45"/>
      <c r="F104" s="45"/>
      <c r="G104" s="45"/>
      <c r="H104" s="45"/>
      <c r="I104" s="45"/>
      <c r="J104" s="45"/>
      <c r="K104" s="45"/>
      <c r="L104" s="32"/>
    </row>
    <row r="108" spans="2:12" s="1" customFormat="1" ht="6.9" customHeight="1">
      <c r="B108" s="46"/>
      <c r="C108" s="47"/>
      <c r="D108" s="47"/>
      <c r="E108" s="47"/>
      <c r="F108" s="47"/>
      <c r="G108" s="47"/>
      <c r="H108" s="47"/>
      <c r="I108" s="47"/>
      <c r="J108" s="47"/>
      <c r="K108" s="47"/>
      <c r="L108" s="32"/>
    </row>
    <row r="109" spans="2:12" s="1" customFormat="1" ht="24.9" customHeight="1">
      <c r="B109" s="32"/>
      <c r="C109" s="21" t="s">
        <v>284</v>
      </c>
      <c r="L109" s="32"/>
    </row>
    <row r="110" spans="2:12" s="1" customFormat="1" ht="6.9" customHeight="1">
      <c r="B110" s="32"/>
      <c r="L110" s="32"/>
    </row>
    <row r="111" spans="2:12" s="1" customFormat="1" ht="12" customHeight="1">
      <c r="B111" s="32"/>
      <c r="C111" s="27" t="s">
        <v>16</v>
      </c>
      <c r="L111" s="32"/>
    </row>
    <row r="112" spans="2:12" s="1" customFormat="1" ht="16.5" customHeight="1">
      <c r="B112" s="32"/>
      <c r="E112" s="270" t="str">
        <f>E7</f>
        <v>TÁBOR - STOKLASNÁ LHOTA, VODOVOD A KANALIZACE</v>
      </c>
      <c r="F112" s="271"/>
      <c r="G112" s="271"/>
      <c r="H112" s="271"/>
      <c r="L112" s="32"/>
    </row>
    <row r="113" spans="2:65" s="1" customFormat="1" ht="12" customHeight="1">
      <c r="B113" s="32"/>
      <c r="C113" s="27" t="s">
        <v>264</v>
      </c>
      <c r="L113" s="32"/>
    </row>
    <row r="114" spans="2:65" s="1" customFormat="1" ht="16.5" customHeight="1">
      <c r="B114" s="32"/>
      <c r="E114" s="247" t="str">
        <f>E9</f>
        <v>SO-03 - Přípojky NN</v>
      </c>
      <c r="F114" s="269"/>
      <c r="G114" s="269"/>
      <c r="H114" s="269"/>
      <c r="L114" s="32"/>
    </row>
    <row r="115" spans="2:65" s="1" customFormat="1" ht="6.9" customHeight="1">
      <c r="B115" s="32"/>
      <c r="L115" s="32"/>
    </row>
    <row r="116" spans="2:65" s="1" customFormat="1" ht="12" customHeight="1">
      <c r="B116" s="32"/>
      <c r="C116" s="27" t="s">
        <v>20</v>
      </c>
      <c r="F116" s="25" t="str">
        <f>F12</f>
        <v>Stoklasná Lhota</v>
      </c>
      <c r="I116" s="27" t="s">
        <v>22</v>
      </c>
      <c r="J116" s="52" t="str">
        <f>IF(J12="","",J12)</f>
        <v>28. 4. 2025</v>
      </c>
      <c r="L116" s="32"/>
    </row>
    <row r="117" spans="2:65" s="1" customFormat="1" ht="6.9" customHeight="1">
      <c r="B117" s="32"/>
      <c r="L117" s="32"/>
    </row>
    <row r="118" spans="2:65" s="1" customFormat="1" ht="25.65" customHeight="1">
      <c r="B118" s="32"/>
      <c r="C118" s="27" t="s">
        <v>24</v>
      </c>
      <c r="F118" s="25" t="str">
        <f>E15</f>
        <v xml:space="preserve">Vodárenská společnost Táborsko </v>
      </c>
      <c r="I118" s="27" t="s">
        <v>32</v>
      </c>
      <c r="J118" s="30" t="str">
        <f>E21</f>
        <v>Aquaprocon s.r.o., Divize Praha</v>
      </c>
      <c r="L118" s="32"/>
    </row>
    <row r="119" spans="2:65" s="1" customFormat="1" ht="15.15" customHeight="1">
      <c r="B119" s="32"/>
      <c r="C119" s="27" t="s">
        <v>30</v>
      </c>
      <c r="F119" s="25" t="str">
        <f>IF(E18="","",E18)</f>
        <v>Vyplň údaj</v>
      </c>
      <c r="I119" s="27" t="s">
        <v>37</v>
      </c>
      <c r="J119" s="30" t="str">
        <f>E24</f>
        <v>ing. Jiří Hromek</v>
      </c>
      <c r="L119" s="32"/>
    </row>
    <row r="120" spans="2:65" s="1" customFormat="1" ht="10.35" customHeight="1">
      <c r="B120" s="32"/>
      <c r="L120" s="32"/>
    </row>
    <row r="121" spans="2:65" s="10" customFormat="1" ht="29.25" customHeight="1">
      <c r="B121" s="116"/>
      <c r="C121" s="117" t="s">
        <v>285</v>
      </c>
      <c r="D121" s="118" t="s">
        <v>66</v>
      </c>
      <c r="E121" s="118" t="s">
        <v>62</v>
      </c>
      <c r="F121" s="118" t="s">
        <v>63</v>
      </c>
      <c r="G121" s="118" t="s">
        <v>286</v>
      </c>
      <c r="H121" s="118" t="s">
        <v>287</v>
      </c>
      <c r="I121" s="118" t="s">
        <v>288</v>
      </c>
      <c r="J121" s="118" t="s">
        <v>271</v>
      </c>
      <c r="K121" s="119" t="s">
        <v>289</v>
      </c>
      <c r="L121" s="116"/>
      <c r="M121" s="59" t="s">
        <v>1</v>
      </c>
      <c r="N121" s="60" t="s">
        <v>45</v>
      </c>
      <c r="O121" s="60" t="s">
        <v>290</v>
      </c>
      <c r="P121" s="60" t="s">
        <v>291</v>
      </c>
      <c r="Q121" s="60" t="s">
        <v>292</v>
      </c>
      <c r="R121" s="60" t="s">
        <v>293</v>
      </c>
      <c r="S121" s="60" t="s">
        <v>294</v>
      </c>
      <c r="T121" s="61" t="s">
        <v>295</v>
      </c>
    </row>
    <row r="122" spans="2:65" s="1" customFormat="1" ht="22.95" customHeight="1">
      <c r="B122" s="32"/>
      <c r="C122" s="64" t="s">
        <v>296</v>
      </c>
      <c r="J122" s="120">
        <f>BK122</f>
        <v>0</v>
      </c>
      <c r="L122" s="32"/>
      <c r="M122" s="62"/>
      <c r="N122" s="53"/>
      <c r="O122" s="53"/>
      <c r="P122" s="121">
        <f>P123</f>
        <v>0</v>
      </c>
      <c r="Q122" s="53"/>
      <c r="R122" s="121">
        <f>R123</f>
        <v>0</v>
      </c>
      <c r="S122" s="53"/>
      <c r="T122" s="122">
        <f>T123</f>
        <v>0</v>
      </c>
      <c r="AT122" s="17" t="s">
        <v>80</v>
      </c>
      <c r="AU122" s="17" t="s">
        <v>273</v>
      </c>
      <c r="BK122" s="123">
        <f>BK123</f>
        <v>0</v>
      </c>
    </row>
    <row r="123" spans="2:65" s="11" customFormat="1" ht="25.95" customHeight="1">
      <c r="B123" s="124"/>
      <c r="D123" s="125" t="s">
        <v>80</v>
      </c>
      <c r="E123" s="126" t="s">
        <v>887</v>
      </c>
      <c r="F123" s="126" t="s">
        <v>5693</v>
      </c>
      <c r="I123" s="127"/>
      <c r="J123" s="128">
        <f>BK123</f>
        <v>0</v>
      </c>
      <c r="L123" s="124"/>
      <c r="M123" s="129"/>
      <c r="P123" s="130">
        <f>P124+P129+P132+P140+P155</f>
        <v>0</v>
      </c>
      <c r="R123" s="130">
        <f>R124+R129+R132+R140+R155</f>
        <v>0</v>
      </c>
      <c r="T123" s="131">
        <f>T124+T129+T132+T140+T155</f>
        <v>0</v>
      </c>
      <c r="AR123" s="125" t="s">
        <v>298</v>
      </c>
      <c r="AT123" s="132" t="s">
        <v>80</v>
      </c>
      <c r="AU123" s="132" t="s">
        <v>81</v>
      </c>
      <c r="AY123" s="125" t="s">
        <v>299</v>
      </c>
      <c r="BK123" s="133">
        <f>BK124+BK129+BK132+BK140+BK155</f>
        <v>0</v>
      </c>
    </row>
    <row r="124" spans="2:65" s="11" customFormat="1" ht="22.95" customHeight="1">
      <c r="B124" s="124"/>
      <c r="D124" s="125" t="s">
        <v>80</v>
      </c>
      <c r="E124" s="134" t="s">
        <v>5694</v>
      </c>
      <c r="F124" s="134" t="s">
        <v>5695</v>
      </c>
      <c r="I124" s="127"/>
      <c r="J124" s="135">
        <f>BK124</f>
        <v>0</v>
      </c>
      <c r="L124" s="124"/>
      <c r="M124" s="129"/>
      <c r="P124" s="130">
        <f>SUM(P125:P128)</f>
        <v>0</v>
      </c>
      <c r="R124" s="130">
        <f>SUM(R125:R128)</f>
        <v>0</v>
      </c>
      <c r="T124" s="131">
        <f>SUM(T125:T128)</f>
        <v>0</v>
      </c>
      <c r="AR124" s="125" t="s">
        <v>298</v>
      </c>
      <c r="AT124" s="132" t="s">
        <v>80</v>
      </c>
      <c r="AU124" s="132" t="s">
        <v>88</v>
      </c>
      <c r="AY124" s="125" t="s">
        <v>299</v>
      </c>
      <c r="BK124" s="133">
        <f>SUM(BK125:BK128)</f>
        <v>0</v>
      </c>
    </row>
    <row r="125" spans="2:65" s="1" customFormat="1" ht="16.5" customHeight="1">
      <c r="B125" s="32"/>
      <c r="C125" s="136" t="s">
        <v>88</v>
      </c>
      <c r="D125" s="136" t="s">
        <v>302</v>
      </c>
      <c r="E125" s="137" t="s">
        <v>5696</v>
      </c>
      <c r="F125" s="138" t="s">
        <v>5697</v>
      </c>
      <c r="G125" s="139" t="s">
        <v>500</v>
      </c>
      <c r="H125" s="140">
        <v>1</v>
      </c>
      <c r="I125" s="141"/>
      <c r="J125" s="142">
        <f>ROUND(I125*H125,2)</f>
        <v>0</v>
      </c>
      <c r="K125" s="138" t="s">
        <v>1</v>
      </c>
      <c r="L125" s="32"/>
      <c r="M125" s="143" t="s">
        <v>1</v>
      </c>
      <c r="N125" s="144" t="s">
        <v>46</v>
      </c>
      <c r="P125" s="145">
        <f>O125*H125</f>
        <v>0</v>
      </c>
      <c r="Q125" s="145">
        <v>0</v>
      </c>
      <c r="R125" s="145">
        <f>Q125*H125</f>
        <v>0</v>
      </c>
      <c r="S125" s="145">
        <v>0</v>
      </c>
      <c r="T125" s="146">
        <f>S125*H125</f>
        <v>0</v>
      </c>
      <c r="AR125" s="147" t="s">
        <v>306</v>
      </c>
      <c r="AT125" s="147" t="s">
        <v>302</v>
      </c>
      <c r="AU125" s="147" t="s">
        <v>90</v>
      </c>
      <c r="AY125" s="17" t="s">
        <v>299</v>
      </c>
      <c r="BE125" s="148">
        <f>IF(N125="základní",J125,0)</f>
        <v>0</v>
      </c>
      <c r="BF125" s="148">
        <f>IF(N125="snížená",J125,0)</f>
        <v>0</v>
      </c>
      <c r="BG125" s="148">
        <f>IF(N125="zákl. přenesená",J125,0)</f>
        <v>0</v>
      </c>
      <c r="BH125" s="148">
        <f>IF(N125="sníž. přenesená",J125,0)</f>
        <v>0</v>
      </c>
      <c r="BI125" s="148">
        <f>IF(N125="nulová",J125,0)</f>
        <v>0</v>
      </c>
      <c r="BJ125" s="17" t="s">
        <v>88</v>
      </c>
      <c r="BK125" s="148">
        <f>ROUND(I125*H125,2)</f>
        <v>0</v>
      </c>
      <c r="BL125" s="17" t="s">
        <v>306</v>
      </c>
      <c r="BM125" s="147" t="s">
        <v>5698</v>
      </c>
    </row>
    <row r="126" spans="2:65" s="1" customFormat="1" ht="105.6">
      <c r="B126" s="32"/>
      <c r="D126" s="149" t="s">
        <v>308</v>
      </c>
      <c r="F126" s="150" t="s">
        <v>5699</v>
      </c>
      <c r="I126" s="151"/>
      <c r="L126" s="32"/>
      <c r="M126" s="152"/>
      <c r="T126" s="56"/>
      <c r="AT126" s="17" t="s">
        <v>308</v>
      </c>
      <c r="AU126" s="17" t="s">
        <v>90</v>
      </c>
    </row>
    <row r="127" spans="2:65" s="1" customFormat="1" ht="16.5" customHeight="1">
      <c r="B127" s="32"/>
      <c r="C127" s="136" t="s">
        <v>90</v>
      </c>
      <c r="D127" s="136" t="s">
        <v>302</v>
      </c>
      <c r="E127" s="137" t="s">
        <v>5700</v>
      </c>
      <c r="F127" s="138" t="s">
        <v>5701</v>
      </c>
      <c r="G127" s="139" t="s">
        <v>500</v>
      </c>
      <c r="H127" s="140">
        <v>1</v>
      </c>
      <c r="I127" s="141"/>
      <c r="J127" s="142">
        <f>ROUND(I127*H127,2)</f>
        <v>0</v>
      </c>
      <c r="K127" s="138" t="s">
        <v>1</v>
      </c>
      <c r="L127" s="32"/>
      <c r="M127" s="143" t="s">
        <v>1</v>
      </c>
      <c r="N127" s="144" t="s">
        <v>46</v>
      </c>
      <c r="P127" s="145">
        <f>O127*H127</f>
        <v>0</v>
      </c>
      <c r="Q127" s="145">
        <v>0</v>
      </c>
      <c r="R127" s="145">
        <f>Q127*H127</f>
        <v>0</v>
      </c>
      <c r="S127" s="145">
        <v>0</v>
      </c>
      <c r="T127" s="146">
        <f>S127*H127</f>
        <v>0</v>
      </c>
      <c r="AR127" s="147" t="s">
        <v>306</v>
      </c>
      <c r="AT127" s="147" t="s">
        <v>302</v>
      </c>
      <c r="AU127" s="147" t="s">
        <v>90</v>
      </c>
      <c r="AY127" s="17" t="s">
        <v>299</v>
      </c>
      <c r="BE127" s="148">
        <f>IF(N127="základní",J127,0)</f>
        <v>0</v>
      </c>
      <c r="BF127" s="148">
        <f>IF(N127="snížená",J127,0)</f>
        <v>0</v>
      </c>
      <c r="BG127" s="148">
        <f>IF(N127="zákl. přenesená",J127,0)</f>
        <v>0</v>
      </c>
      <c r="BH127" s="148">
        <f>IF(N127="sníž. přenesená",J127,0)</f>
        <v>0</v>
      </c>
      <c r="BI127" s="148">
        <f>IF(N127="nulová",J127,0)</f>
        <v>0</v>
      </c>
      <c r="BJ127" s="17" t="s">
        <v>88</v>
      </c>
      <c r="BK127" s="148">
        <f>ROUND(I127*H127,2)</f>
        <v>0</v>
      </c>
      <c r="BL127" s="17" t="s">
        <v>306</v>
      </c>
      <c r="BM127" s="147" t="s">
        <v>5702</v>
      </c>
    </row>
    <row r="128" spans="2:65" s="1" customFormat="1" ht="67.2">
      <c r="B128" s="32"/>
      <c r="D128" s="149" t="s">
        <v>308</v>
      </c>
      <c r="F128" s="150" t="s">
        <v>5703</v>
      </c>
      <c r="I128" s="151"/>
      <c r="L128" s="32"/>
      <c r="M128" s="152"/>
      <c r="T128" s="56"/>
      <c r="AT128" s="17" t="s">
        <v>308</v>
      </c>
      <c r="AU128" s="17" t="s">
        <v>90</v>
      </c>
    </row>
    <row r="129" spans="2:65" s="11" customFormat="1" ht="22.95" customHeight="1">
      <c r="B129" s="124"/>
      <c r="D129" s="125" t="s">
        <v>80</v>
      </c>
      <c r="E129" s="134" t="s">
        <v>1088</v>
      </c>
      <c r="F129" s="134" t="s">
        <v>5704</v>
      </c>
      <c r="I129" s="127"/>
      <c r="J129" s="135">
        <f>BK129</f>
        <v>0</v>
      </c>
      <c r="L129" s="124"/>
      <c r="M129" s="129"/>
      <c r="P129" s="130">
        <f>SUM(P130:P131)</f>
        <v>0</v>
      </c>
      <c r="R129" s="130">
        <f>SUM(R130:R131)</f>
        <v>0</v>
      </c>
      <c r="T129" s="131">
        <f>SUM(T130:T131)</f>
        <v>0</v>
      </c>
      <c r="AR129" s="125" t="s">
        <v>88</v>
      </c>
      <c r="AT129" s="132" t="s">
        <v>80</v>
      </c>
      <c r="AU129" s="132" t="s">
        <v>88</v>
      </c>
      <c r="AY129" s="125" t="s">
        <v>299</v>
      </c>
      <c r="BK129" s="133">
        <f>SUM(BK130:BK131)</f>
        <v>0</v>
      </c>
    </row>
    <row r="130" spans="2:65" s="1" customFormat="1" ht="21.75" customHeight="1">
      <c r="B130" s="32"/>
      <c r="C130" s="136" t="s">
        <v>298</v>
      </c>
      <c r="D130" s="136" t="s">
        <v>302</v>
      </c>
      <c r="E130" s="137" t="s">
        <v>1090</v>
      </c>
      <c r="F130" s="138" t="s">
        <v>5705</v>
      </c>
      <c r="G130" s="139" t="s">
        <v>500</v>
      </c>
      <c r="H130" s="140">
        <v>1</v>
      </c>
      <c r="I130" s="141"/>
      <c r="J130" s="142">
        <f>ROUND(I130*H130,2)</f>
        <v>0</v>
      </c>
      <c r="K130" s="138" t="s">
        <v>1</v>
      </c>
      <c r="L130" s="32"/>
      <c r="M130" s="143" t="s">
        <v>1</v>
      </c>
      <c r="N130" s="144" t="s">
        <v>46</v>
      </c>
      <c r="P130" s="145">
        <f>O130*H130</f>
        <v>0</v>
      </c>
      <c r="Q130" s="145">
        <v>0</v>
      </c>
      <c r="R130" s="145">
        <f>Q130*H130</f>
        <v>0</v>
      </c>
      <c r="S130" s="145">
        <v>0</v>
      </c>
      <c r="T130" s="146">
        <f>S130*H130</f>
        <v>0</v>
      </c>
      <c r="AR130" s="147" t="s">
        <v>306</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306</v>
      </c>
      <c r="BM130" s="147" t="s">
        <v>5706</v>
      </c>
    </row>
    <row r="131" spans="2:65" s="1" customFormat="1" ht="57.6">
      <c r="B131" s="32"/>
      <c r="D131" s="149" t="s">
        <v>308</v>
      </c>
      <c r="F131" s="150" t="s">
        <v>5707</v>
      </c>
      <c r="I131" s="151"/>
      <c r="L131" s="32"/>
      <c r="M131" s="152"/>
      <c r="T131" s="56"/>
      <c r="AT131" s="17" t="s">
        <v>308</v>
      </c>
      <c r="AU131" s="17" t="s">
        <v>90</v>
      </c>
    </row>
    <row r="132" spans="2:65" s="11" customFormat="1" ht="22.95" customHeight="1">
      <c r="B132" s="124"/>
      <c r="D132" s="125" t="s">
        <v>80</v>
      </c>
      <c r="E132" s="134" t="s">
        <v>1233</v>
      </c>
      <c r="F132" s="134" t="s">
        <v>1234</v>
      </c>
      <c r="I132" s="127"/>
      <c r="J132" s="135">
        <f>BK132</f>
        <v>0</v>
      </c>
      <c r="L132" s="124"/>
      <c r="M132" s="129"/>
      <c r="P132" s="130">
        <f>SUM(P133:P139)</f>
        <v>0</v>
      </c>
      <c r="R132" s="130">
        <f>SUM(R133:R139)</f>
        <v>0</v>
      </c>
      <c r="T132" s="131">
        <f>SUM(T133:T139)</f>
        <v>0</v>
      </c>
      <c r="AR132" s="125" t="s">
        <v>298</v>
      </c>
      <c r="AT132" s="132" t="s">
        <v>80</v>
      </c>
      <c r="AU132" s="132" t="s">
        <v>88</v>
      </c>
      <c r="AY132" s="125" t="s">
        <v>299</v>
      </c>
      <c r="BK132" s="133">
        <f>SUM(BK133:BK139)</f>
        <v>0</v>
      </c>
    </row>
    <row r="133" spans="2:65" s="1" customFormat="1" ht="21.75" customHeight="1">
      <c r="B133" s="32"/>
      <c r="C133" s="136" t="s">
        <v>318</v>
      </c>
      <c r="D133" s="136" t="s">
        <v>302</v>
      </c>
      <c r="E133" s="137" t="s">
        <v>1235</v>
      </c>
      <c r="F133" s="138" t="s">
        <v>5708</v>
      </c>
      <c r="G133" s="139" t="s">
        <v>647</v>
      </c>
      <c r="H133" s="140">
        <v>660</v>
      </c>
      <c r="I133" s="141"/>
      <c r="J133" s="142">
        <f t="shared" ref="J133:J139" si="0">ROUND(I133*H133,2)</f>
        <v>0</v>
      </c>
      <c r="K133" s="138" t="s">
        <v>1</v>
      </c>
      <c r="L133" s="32"/>
      <c r="M133" s="143" t="s">
        <v>1</v>
      </c>
      <c r="N133" s="144" t="s">
        <v>46</v>
      </c>
      <c r="P133" s="145">
        <f t="shared" ref="P133:P139" si="1">O133*H133</f>
        <v>0</v>
      </c>
      <c r="Q133" s="145">
        <v>0</v>
      </c>
      <c r="R133" s="145">
        <f t="shared" ref="R133:R139" si="2">Q133*H133</f>
        <v>0</v>
      </c>
      <c r="S133" s="145">
        <v>0</v>
      </c>
      <c r="T133" s="146">
        <f t="shared" ref="T133:T139" si="3">S133*H133</f>
        <v>0</v>
      </c>
      <c r="AR133" s="147" t="s">
        <v>306</v>
      </c>
      <c r="AT133" s="147" t="s">
        <v>302</v>
      </c>
      <c r="AU133" s="147" t="s">
        <v>90</v>
      </c>
      <c r="AY133" s="17" t="s">
        <v>299</v>
      </c>
      <c r="BE133" s="148">
        <f t="shared" ref="BE133:BE139" si="4">IF(N133="základní",J133,0)</f>
        <v>0</v>
      </c>
      <c r="BF133" s="148">
        <f t="shared" ref="BF133:BF139" si="5">IF(N133="snížená",J133,0)</f>
        <v>0</v>
      </c>
      <c r="BG133" s="148">
        <f t="shared" ref="BG133:BG139" si="6">IF(N133="zákl. přenesená",J133,0)</f>
        <v>0</v>
      </c>
      <c r="BH133" s="148">
        <f t="shared" ref="BH133:BH139" si="7">IF(N133="sníž. přenesená",J133,0)</f>
        <v>0</v>
      </c>
      <c r="BI133" s="148">
        <f t="shared" ref="BI133:BI139" si="8">IF(N133="nulová",J133,0)</f>
        <v>0</v>
      </c>
      <c r="BJ133" s="17" t="s">
        <v>88</v>
      </c>
      <c r="BK133" s="148">
        <f t="shared" ref="BK133:BK139" si="9">ROUND(I133*H133,2)</f>
        <v>0</v>
      </c>
      <c r="BL133" s="17" t="s">
        <v>306</v>
      </c>
      <c r="BM133" s="147" t="s">
        <v>5709</v>
      </c>
    </row>
    <row r="134" spans="2:65" s="1" customFormat="1" ht="16.5" customHeight="1">
      <c r="B134" s="32"/>
      <c r="C134" s="136" t="s">
        <v>323</v>
      </c>
      <c r="D134" s="136" t="s">
        <v>302</v>
      </c>
      <c r="E134" s="137" t="s">
        <v>1238</v>
      </c>
      <c r="F134" s="138" t="s">
        <v>1236</v>
      </c>
      <c r="G134" s="139" t="s">
        <v>647</v>
      </c>
      <c r="H134" s="140">
        <v>50</v>
      </c>
      <c r="I134" s="141"/>
      <c r="J134" s="142">
        <f t="shared" si="0"/>
        <v>0</v>
      </c>
      <c r="K134" s="138" t="s">
        <v>1</v>
      </c>
      <c r="L134" s="32"/>
      <c r="M134" s="143" t="s">
        <v>1</v>
      </c>
      <c r="N134" s="144" t="s">
        <v>46</v>
      </c>
      <c r="P134" s="145">
        <f t="shared" si="1"/>
        <v>0</v>
      </c>
      <c r="Q134" s="145">
        <v>0</v>
      </c>
      <c r="R134" s="145">
        <f t="shared" si="2"/>
        <v>0</v>
      </c>
      <c r="S134" s="145">
        <v>0</v>
      </c>
      <c r="T134" s="146">
        <f t="shared" si="3"/>
        <v>0</v>
      </c>
      <c r="AR134" s="147" t="s">
        <v>306</v>
      </c>
      <c r="AT134" s="147" t="s">
        <v>302</v>
      </c>
      <c r="AU134" s="147" t="s">
        <v>90</v>
      </c>
      <c r="AY134" s="17" t="s">
        <v>299</v>
      </c>
      <c r="BE134" s="148">
        <f t="shared" si="4"/>
        <v>0</v>
      </c>
      <c r="BF134" s="148">
        <f t="shared" si="5"/>
        <v>0</v>
      </c>
      <c r="BG134" s="148">
        <f t="shared" si="6"/>
        <v>0</v>
      </c>
      <c r="BH134" s="148">
        <f t="shared" si="7"/>
        <v>0</v>
      </c>
      <c r="BI134" s="148">
        <f t="shared" si="8"/>
        <v>0</v>
      </c>
      <c r="BJ134" s="17" t="s">
        <v>88</v>
      </c>
      <c r="BK134" s="148">
        <f t="shared" si="9"/>
        <v>0</v>
      </c>
      <c r="BL134" s="17" t="s">
        <v>306</v>
      </c>
      <c r="BM134" s="147" t="s">
        <v>5710</v>
      </c>
    </row>
    <row r="135" spans="2:65" s="1" customFormat="1" ht="24.15" customHeight="1">
      <c r="B135" s="32"/>
      <c r="C135" s="136" t="s">
        <v>328</v>
      </c>
      <c r="D135" s="136" t="s">
        <v>302</v>
      </c>
      <c r="E135" s="137" t="s">
        <v>1241</v>
      </c>
      <c r="F135" s="138" t="s">
        <v>5711</v>
      </c>
      <c r="G135" s="139" t="s">
        <v>647</v>
      </c>
      <c r="H135" s="140">
        <v>0</v>
      </c>
      <c r="I135" s="141"/>
      <c r="J135" s="142">
        <f t="shared" si="0"/>
        <v>0</v>
      </c>
      <c r="K135" s="138" t="s">
        <v>1</v>
      </c>
      <c r="L135" s="32"/>
      <c r="M135" s="143" t="s">
        <v>1</v>
      </c>
      <c r="N135" s="144" t="s">
        <v>46</v>
      </c>
      <c r="P135" s="145">
        <f t="shared" si="1"/>
        <v>0</v>
      </c>
      <c r="Q135" s="145">
        <v>0</v>
      </c>
      <c r="R135" s="145">
        <f t="shared" si="2"/>
        <v>0</v>
      </c>
      <c r="S135" s="145">
        <v>0</v>
      </c>
      <c r="T135" s="146">
        <f t="shared" si="3"/>
        <v>0</v>
      </c>
      <c r="AR135" s="147" t="s">
        <v>306</v>
      </c>
      <c r="AT135" s="147" t="s">
        <v>302</v>
      </c>
      <c r="AU135" s="147" t="s">
        <v>90</v>
      </c>
      <c r="AY135" s="17" t="s">
        <v>299</v>
      </c>
      <c r="BE135" s="148">
        <f t="shared" si="4"/>
        <v>0</v>
      </c>
      <c r="BF135" s="148">
        <f t="shared" si="5"/>
        <v>0</v>
      </c>
      <c r="BG135" s="148">
        <f t="shared" si="6"/>
        <v>0</v>
      </c>
      <c r="BH135" s="148">
        <f t="shared" si="7"/>
        <v>0</v>
      </c>
      <c r="BI135" s="148">
        <f t="shared" si="8"/>
        <v>0</v>
      </c>
      <c r="BJ135" s="17" t="s">
        <v>88</v>
      </c>
      <c r="BK135" s="148">
        <f t="shared" si="9"/>
        <v>0</v>
      </c>
      <c r="BL135" s="17" t="s">
        <v>306</v>
      </c>
      <c r="BM135" s="147" t="s">
        <v>5712</v>
      </c>
    </row>
    <row r="136" spans="2:65" s="1" customFormat="1" ht="16.5" customHeight="1">
      <c r="B136" s="32"/>
      <c r="C136" s="136" t="s">
        <v>333</v>
      </c>
      <c r="D136" s="136" t="s">
        <v>302</v>
      </c>
      <c r="E136" s="137" t="s">
        <v>1244</v>
      </c>
      <c r="F136" s="138" t="s">
        <v>5713</v>
      </c>
      <c r="G136" s="139" t="s">
        <v>578</v>
      </c>
      <c r="H136" s="140">
        <v>10</v>
      </c>
      <c r="I136" s="141"/>
      <c r="J136" s="142">
        <f t="shared" si="0"/>
        <v>0</v>
      </c>
      <c r="K136" s="138" t="s">
        <v>1</v>
      </c>
      <c r="L136" s="32"/>
      <c r="M136" s="143" t="s">
        <v>1</v>
      </c>
      <c r="N136" s="144" t="s">
        <v>46</v>
      </c>
      <c r="P136" s="145">
        <f t="shared" si="1"/>
        <v>0</v>
      </c>
      <c r="Q136" s="145">
        <v>0</v>
      </c>
      <c r="R136" s="145">
        <f t="shared" si="2"/>
        <v>0</v>
      </c>
      <c r="S136" s="145">
        <v>0</v>
      </c>
      <c r="T136" s="146">
        <f t="shared" si="3"/>
        <v>0</v>
      </c>
      <c r="AR136" s="147" t="s">
        <v>306</v>
      </c>
      <c r="AT136" s="147" t="s">
        <v>302</v>
      </c>
      <c r="AU136" s="147" t="s">
        <v>90</v>
      </c>
      <c r="AY136" s="17" t="s">
        <v>299</v>
      </c>
      <c r="BE136" s="148">
        <f t="shared" si="4"/>
        <v>0</v>
      </c>
      <c r="BF136" s="148">
        <f t="shared" si="5"/>
        <v>0</v>
      </c>
      <c r="BG136" s="148">
        <f t="shared" si="6"/>
        <v>0</v>
      </c>
      <c r="BH136" s="148">
        <f t="shared" si="7"/>
        <v>0</v>
      </c>
      <c r="BI136" s="148">
        <f t="shared" si="8"/>
        <v>0</v>
      </c>
      <c r="BJ136" s="17" t="s">
        <v>88</v>
      </c>
      <c r="BK136" s="148">
        <f t="shared" si="9"/>
        <v>0</v>
      </c>
      <c r="BL136" s="17" t="s">
        <v>306</v>
      </c>
      <c r="BM136" s="147" t="s">
        <v>5714</v>
      </c>
    </row>
    <row r="137" spans="2:65" s="1" customFormat="1" ht="16.5" customHeight="1">
      <c r="B137" s="32"/>
      <c r="C137" s="136" t="s">
        <v>337</v>
      </c>
      <c r="D137" s="136" t="s">
        <v>302</v>
      </c>
      <c r="E137" s="137" t="s">
        <v>1247</v>
      </c>
      <c r="F137" s="138" t="s">
        <v>5715</v>
      </c>
      <c r="G137" s="139" t="s">
        <v>578</v>
      </c>
      <c r="H137" s="140">
        <v>2</v>
      </c>
      <c r="I137" s="141"/>
      <c r="J137" s="142">
        <f t="shared" si="0"/>
        <v>0</v>
      </c>
      <c r="K137" s="138" t="s">
        <v>1</v>
      </c>
      <c r="L137" s="32"/>
      <c r="M137" s="143" t="s">
        <v>1</v>
      </c>
      <c r="N137" s="144" t="s">
        <v>46</v>
      </c>
      <c r="P137" s="145">
        <f t="shared" si="1"/>
        <v>0</v>
      </c>
      <c r="Q137" s="145">
        <v>0</v>
      </c>
      <c r="R137" s="145">
        <f t="shared" si="2"/>
        <v>0</v>
      </c>
      <c r="S137" s="145">
        <v>0</v>
      </c>
      <c r="T137" s="146">
        <f t="shared" si="3"/>
        <v>0</v>
      </c>
      <c r="AR137" s="147" t="s">
        <v>306</v>
      </c>
      <c r="AT137" s="147" t="s">
        <v>302</v>
      </c>
      <c r="AU137" s="147" t="s">
        <v>90</v>
      </c>
      <c r="AY137" s="17" t="s">
        <v>299</v>
      </c>
      <c r="BE137" s="148">
        <f t="shared" si="4"/>
        <v>0</v>
      </c>
      <c r="BF137" s="148">
        <f t="shared" si="5"/>
        <v>0</v>
      </c>
      <c r="BG137" s="148">
        <f t="shared" si="6"/>
        <v>0</v>
      </c>
      <c r="BH137" s="148">
        <f t="shared" si="7"/>
        <v>0</v>
      </c>
      <c r="BI137" s="148">
        <f t="shared" si="8"/>
        <v>0</v>
      </c>
      <c r="BJ137" s="17" t="s">
        <v>88</v>
      </c>
      <c r="BK137" s="148">
        <f t="shared" si="9"/>
        <v>0</v>
      </c>
      <c r="BL137" s="17" t="s">
        <v>306</v>
      </c>
      <c r="BM137" s="147" t="s">
        <v>5716</v>
      </c>
    </row>
    <row r="138" spans="2:65" s="1" customFormat="1" ht="24.15" customHeight="1">
      <c r="B138" s="32"/>
      <c r="C138" s="136" t="s">
        <v>342</v>
      </c>
      <c r="D138" s="136" t="s">
        <v>302</v>
      </c>
      <c r="E138" s="137" t="s">
        <v>1250</v>
      </c>
      <c r="F138" s="138" t="s">
        <v>1332</v>
      </c>
      <c r="G138" s="139" t="s">
        <v>578</v>
      </c>
      <c r="H138" s="140">
        <v>1</v>
      </c>
      <c r="I138" s="141"/>
      <c r="J138" s="142">
        <f t="shared" si="0"/>
        <v>0</v>
      </c>
      <c r="K138" s="138" t="s">
        <v>1</v>
      </c>
      <c r="L138" s="32"/>
      <c r="M138" s="143" t="s">
        <v>1</v>
      </c>
      <c r="N138" s="144" t="s">
        <v>46</v>
      </c>
      <c r="P138" s="145">
        <f t="shared" si="1"/>
        <v>0</v>
      </c>
      <c r="Q138" s="145">
        <v>0</v>
      </c>
      <c r="R138" s="145">
        <f t="shared" si="2"/>
        <v>0</v>
      </c>
      <c r="S138" s="145">
        <v>0</v>
      </c>
      <c r="T138" s="146">
        <f t="shared" si="3"/>
        <v>0</v>
      </c>
      <c r="AR138" s="147" t="s">
        <v>306</v>
      </c>
      <c r="AT138" s="147" t="s">
        <v>302</v>
      </c>
      <c r="AU138" s="147" t="s">
        <v>90</v>
      </c>
      <c r="AY138" s="17" t="s">
        <v>299</v>
      </c>
      <c r="BE138" s="148">
        <f t="shared" si="4"/>
        <v>0</v>
      </c>
      <c r="BF138" s="148">
        <f t="shared" si="5"/>
        <v>0</v>
      </c>
      <c r="BG138" s="148">
        <f t="shared" si="6"/>
        <v>0</v>
      </c>
      <c r="BH138" s="148">
        <f t="shared" si="7"/>
        <v>0</v>
      </c>
      <c r="BI138" s="148">
        <f t="shared" si="8"/>
        <v>0</v>
      </c>
      <c r="BJ138" s="17" t="s">
        <v>88</v>
      </c>
      <c r="BK138" s="148">
        <f t="shared" si="9"/>
        <v>0</v>
      </c>
      <c r="BL138" s="17" t="s">
        <v>306</v>
      </c>
      <c r="BM138" s="147" t="s">
        <v>5717</v>
      </c>
    </row>
    <row r="139" spans="2:65" s="1" customFormat="1" ht="16.5" customHeight="1">
      <c r="B139" s="32"/>
      <c r="C139" s="136" t="s">
        <v>347</v>
      </c>
      <c r="D139" s="136" t="s">
        <v>302</v>
      </c>
      <c r="E139" s="137" t="s">
        <v>1253</v>
      </c>
      <c r="F139" s="138" t="s">
        <v>1381</v>
      </c>
      <c r="G139" s="139" t="s">
        <v>578</v>
      </c>
      <c r="H139" s="140">
        <v>1</v>
      </c>
      <c r="I139" s="141"/>
      <c r="J139" s="142">
        <f t="shared" si="0"/>
        <v>0</v>
      </c>
      <c r="K139" s="138" t="s">
        <v>1</v>
      </c>
      <c r="L139" s="32"/>
      <c r="M139" s="143" t="s">
        <v>1</v>
      </c>
      <c r="N139" s="144" t="s">
        <v>46</v>
      </c>
      <c r="P139" s="145">
        <f t="shared" si="1"/>
        <v>0</v>
      </c>
      <c r="Q139" s="145">
        <v>0</v>
      </c>
      <c r="R139" s="145">
        <f t="shared" si="2"/>
        <v>0</v>
      </c>
      <c r="S139" s="145">
        <v>0</v>
      </c>
      <c r="T139" s="146">
        <f t="shared" si="3"/>
        <v>0</v>
      </c>
      <c r="AR139" s="147" t="s">
        <v>306</v>
      </c>
      <c r="AT139" s="147" t="s">
        <v>302</v>
      </c>
      <c r="AU139" s="147" t="s">
        <v>90</v>
      </c>
      <c r="AY139" s="17" t="s">
        <v>299</v>
      </c>
      <c r="BE139" s="148">
        <f t="shared" si="4"/>
        <v>0</v>
      </c>
      <c r="BF139" s="148">
        <f t="shared" si="5"/>
        <v>0</v>
      </c>
      <c r="BG139" s="148">
        <f t="shared" si="6"/>
        <v>0</v>
      </c>
      <c r="BH139" s="148">
        <f t="shared" si="7"/>
        <v>0</v>
      </c>
      <c r="BI139" s="148">
        <f t="shared" si="8"/>
        <v>0</v>
      </c>
      <c r="BJ139" s="17" t="s">
        <v>88</v>
      </c>
      <c r="BK139" s="148">
        <f t="shared" si="9"/>
        <v>0</v>
      </c>
      <c r="BL139" s="17" t="s">
        <v>306</v>
      </c>
      <c r="BM139" s="147" t="s">
        <v>5718</v>
      </c>
    </row>
    <row r="140" spans="2:65" s="11" customFormat="1" ht="22.95" customHeight="1">
      <c r="B140" s="124"/>
      <c r="D140" s="125" t="s">
        <v>80</v>
      </c>
      <c r="E140" s="134" t="s">
        <v>1447</v>
      </c>
      <c r="F140" s="134" t="s">
        <v>1448</v>
      </c>
      <c r="I140" s="127"/>
      <c r="J140" s="135">
        <f>BK140</f>
        <v>0</v>
      </c>
      <c r="L140" s="124"/>
      <c r="M140" s="129"/>
      <c r="P140" s="130">
        <f>SUM(P141:P154)</f>
        <v>0</v>
      </c>
      <c r="R140" s="130">
        <f>SUM(R141:R154)</f>
        <v>0</v>
      </c>
      <c r="T140" s="131">
        <f>SUM(T141:T154)</f>
        <v>0</v>
      </c>
      <c r="AR140" s="125" t="s">
        <v>298</v>
      </c>
      <c r="AT140" s="132" t="s">
        <v>80</v>
      </c>
      <c r="AU140" s="132" t="s">
        <v>88</v>
      </c>
      <c r="AY140" s="125" t="s">
        <v>299</v>
      </c>
      <c r="BK140" s="133">
        <f>SUM(BK141:BK154)</f>
        <v>0</v>
      </c>
    </row>
    <row r="141" spans="2:65" s="1" customFormat="1" ht="16.5" customHeight="1">
      <c r="B141" s="32"/>
      <c r="C141" s="136" t="s">
        <v>351</v>
      </c>
      <c r="D141" s="136" t="s">
        <v>302</v>
      </c>
      <c r="E141" s="137" t="s">
        <v>1450</v>
      </c>
      <c r="F141" s="138" t="s">
        <v>1451</v>
      </c>
      <c r="G141" s="139" t="s">
        <v>578</v>
      </c>
      <c r="H141" s="140">
        <v>1</v>
      </c>
      <c r="I141" s="141"/>
      <c r="J141" s="142">
        <f>ROUND(I141*H141,2)</f>
        <v>0</v>
      </c>
      <c r="K141" s="138" t="s">
        <v>1</v>
      </c>
      <c r="L141" s="32"/>
      <c r="M141" s="143" t="s">
        <v>1</v>
      </c>
      <c r="N141" s="144" t="s">
        <v>46</v>
      </c>
      <c r="P141" s="145">
        <f>O141*H141</f>
        <v>0</v>
      </c>
      <c r="Q141" s="145">
        <v>0</v>
      </c>
      <c r="R141" s="145">
        <f>Q141*H141</f>
        <v>0</v>
      </c>
      <c r="S141" s="145">
        <v>0</v>
      </c>
      <c r="T141" s="146">
        <f>S141*H141</f>
        <v>0</v>
      </c>
      <c r="AR141" s="147" t="s">
        <v>306</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306</v>
      </c>
      <c r="BM141" s="147" t="s">
        <v>5719</v>
      </c>
    </row>
    <row r="142" spans="2:65" s="1" customFormat="1" ht="16.5" customHeight="1">
      <c r="B142" s="32"/>
      <c r="C142" s="136" t="s">
        <v>8</v>
      </c>
      <c r="D142" s="136" t="s">
        <v>302</v>
      </c>
      <c r="E142" s="137" t="s">
        <v>1454</v>
      </c>
      <c r="F142" s="138" t="s">
        <v>1460</v>
      </c>
      <c r="G142" s="139" t="s">
        <v>647</v>
      </c>
      <c r="H142" s="140">
        <v>658</v>
      </c>
      <c r="I142" s="141"/>
      <c r="J142" s="142">
        <f>ROUND(I142*H142,2)</f>
        <v>0</v>
      </c>
      <c r="K142" s="138" t="s">
        <v>1</v>
      </c>
      <c r="L142" s="32"/>
      <c r="M142" s="143" t="s">
        <v>1</v>
      </c>
      <c r="N142" s="144" t="s">
        <v>46</v>
      </c>
      <c r="P142" s="145">
        <f>O142*H142</f>
        <v>0</v>
      </c>
      <c r="Q142" s="145">
        <v>0</v>
      </c>
      <c r="R142" s="145">
        <f>Q142*H142</f>
        <v>0</v>
      </c>
      <c r="S142" s="145">
        <v>0</v>
      </c>
      <c r="T142" s="146">
        <f>S142*H142</f>
        <v>0</v>
      </c>
      <c r="AR142" s="147" t="s">
        <v>306</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306</v>
      </c>
      <c r="BM142" s="147" t="s">
        <v>5720</v>
      </c>
    </row>
    <row r="143" spans="2:65" s="1" customFormat="1" ht="16.5" customHeight="1">
      <c r="B143" s="32"/>
      <c r="C143" s="136" t="s">
        <v>362</v>
      </c>
      <c r="D143" s="136" t="s">
        <v>302</v>
      </c>
      <c r="E143" s="137" t="s">
        <v>1459</v>
      </c>
      <c r="F143" s="138" t="s">
        <v>5721</v>
      </c>
      <c r="G143" s="139" t="s">
        <v>647</v>
      </c>
      <c r="H143" s="140">
        <v>672</v>
      </c>
      <c r="I143" s="141"/>
      <c r="J143" s="142">
        <f>ROUND(I143*H143,2)</f>
        <v>0</v>
      </c>
      <c r="K143" s="138" t="s">
        <v>1</v>
      </c>
      <c r="L143" s="32"/>
      <c r="M143" s="143" t="s">
        <v>1</v>
      </c>
      <c r="N143" s="144" t="s">
        <v>46</v>
      </c>
      <c r="P143" s="145">
        <f>O143*H143</f>
        <v>0</v>
      </c>
      <c r="Q143" s="145">
        <v>0</v>
      </c>
      <c r="R143" s="145">
        <f>Q143*H143</f>
        <v>0</v>
      </c>
      <c r="S143" s="145">
        <v>0</v>
      </c>
      <c r="T143" s="146">
        <f>S143*H143</f>
        <v>0</v>
      </c>
      <c r="AR143" s="147" t="s">
        <v>306</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306</v>
      </c>
      <c r="BM143" s="147" t="s">
        <v>5722</v>
      </c>
    </row>
    <row r="144" spans="2:65" s="1" customFormat="1" ht="16.5" customHeight="1">
      <c r="B144" s="32"/>
      <c r="C144" s="136" t="s">
        <v>367</v>
      </c>
      <c r="D144" s="136" t="s">
        <v>302</v>
      </c>
      <c r="E144" s="137" t="s">
        <v>1463</v>
      </c>
      <c r="F144" s="138" t="s">
        <v>5723</v>
      </c>
      <c r="G144" s="139" t="s">
        <v>647</v>
      </c>
      <c r="H144" s="140">
        <v>610</v>
      </c>
      <c r="I144" s="141"/>
      <c r="J144" s="142">
        <f>ROUND(I144*H144,2)</f>
        <v>0</v>
      </c>
      <c r="K144" s="138" t="s">
        <v>1</v>
      </c>
      <c r="L144" s="32"/>
      <c r="M144" s="143" t="s">
        <v>1</v>
      </c>
      <c r="N144" s="144" t="s">
        <v>46</v>
      </c>
      <c r="P144" s="145">
        <f>O144*H144</f>
        <v>0</v>
      </c>
      <c r="Q144" s="145">
        <v>0</v>
      </c>
      <c r="R144" s="145">
        <f>Q144*H144</f>
        <v>0</v>
      </c>
      <c r="S144" s="145">
        <v>0</v>
      </c>
      <c r="T144" s="146">
        <f>S144*H144</f>
        <v>0</v>
      </c>
      <c r="AR144" s="147" t="s">
        <v>306</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306</v>
      </c>
      <c r="BM144" s="147" t="s">
        <v>5724</v>
      </c>
    </row>
    <row r="145" spans="2:65" s="1" customFormat="1" ht="28.8">
      <c r="B145" s="32"/>
      <c r="D145" s="149" t="s">
        <v>308</v>
      </c>
      <c r="F145" s="150" t="s">
        <v>5725</v>
      </c>
      <c r="I145" s="151"/>
      <c r="L145" s="32"/>
      <c r="M145" s="152"/>
      <c r="T145" s="56"/>
      <c r="AT145" s="17" t="s">
        <v>308</v>
      </c>
      <c r="AU145" s="17" t="s">
        <v>90</v>
      </c>
    </row>
    <row r="146" spans="2:65" s="1" customFormat="1" ht="16.5" customHeight="1">
      <c r="B146" s="32"/>
      <c r="C146" s="136" t="s">
        <v>372</v>
      </c>
      <c r="D146" s="136" t="s">
        <v>302</v>
      </c>
      <c r="E146" s="137" t="s">
        <v>5726</v>
      </c>
      <c r="F146" s="138" t="s">
        <v>5727</v>
      </c>
      <c r="G146" s="139" t="s">
        <v>647</v>
      </c>
      <c r="H146" s="140">
        <v>48</v>
      </c>
      <c r="I146" s="141"/>
      <c r="J146" s="142">
        <f>ROUND(I146*H146,2)</f>
        <v>0</v>
      </c>
      <c r="K146" s="138" t="s">
        <v>1</v>
      </c>
      <c r="L146" s="32"/>
      <c r="M146" s="143" t="s">
        <v>1</v>
      </c>
      <c r="N146" s="144" t="s">
        <v>46</v>
      </c>
      <c r="P146" s="145">
        <f>O146*H146</f>
        <v>0</v>
      </c>
      <c r="Q146" s="145">
        <v>0</v>
      </c>
      <c r="R146" s="145">
        <f>Q146*H146</f>
        <v>0</v>
      </c>
      <c r="S146" s="145">
        <v>0</v>
      </c>
      <c r="T146" s="146">
        <f>S146*H146</f>
        <v>0</v>
      </c>
      <c r="AR146" s="147" t="s">
        <v>306</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306</v>
      </c>
      <c r="BM146" s="147" t="s">
        <v>5728</v>
      </c>
    </row>
    <row r="147" spans="2:65" s="1" customFormat="1" ht="38.4">
      <c r="B147" s="32"/>
      <c r="D147" s="149" t="s">
        <v>308</v>
      </c>
      <c r="F147" s="150" t="s">
        <v>5729</v>
      </c>
      <c r="I147" s="151"/>
      <c r="L147" s="32"/>
      <c r="M147" s="152"/>
      <c r="T147" s="56"/>
      <c r="AT147" s="17" t="s">
        <v>308</v>
      </c>
      <c r="AU147" s="17" t="s">
        <v>90</v>
      </c>
    </row>
    <row r="148" spans="2:65" s="1" customFormat="1" ht="16.5" customHeight="1">
      <c r="B148" s="32"/>
      <c r="C148" s="136" t="s">
        <v>378</v>
      </c>
      <c r="D148" s="136" t="s">
        <v>302</v>
      </c>
      <c r="E148" s="137" t="s">
        <v>5730</v>
      </c>
      <c r="F148" s="138" t="s">
        <v>5731</v>
      </c>
      <c r="G148" s="139" t="s">
        <v>1520</v>
      </c>
      <c r="H148" s="140">
        <v>613</v>
      </c>
      <c r="I148" s="141"/>
      <c r="J148" s="142">
        <f>ROUND(I148*H148,2)</f>
        <v>0</v>
      </c>
      <c r="K148" s="138" t="s">
        <v>1</v>
      </c>
      <c r="L148" s="32"/>
      <c r="M148" s="143" t="s">
        <v>1</v>
      </c>
      <c r="N148" s="144" t="s">
        <v>46</v>
      </c>
      <c r="P148" s="145">
        <f>O148*H148</f>
        <v>0</v>
      </c>
      <c r="Q148" s="145">
        <v>0</v>
      </c>
      <c r="R148" s="145">
        <f>Q148*H148</f>
        <v>0</v>
      </c>
      <c r="S148" s="145">
        <v>0</v>
      </c>
      <c r="T148" s="146">
        <f>S148*H148</f>
        <v>0</v>
      </c>
      <c r="AR148" s="147" t="s">
        <v>306</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306</v>
      </c>
      <c r="BM148" s="147" t="s">
        <v>5732</v>
      </c>
    </row>
    <row r="149" spans="2:65" s="1" customFormat="1" ht="19.2">
      <c r="B149" s="32"/>
      <c r="D149" s="149" t="s">
        <v>308</v>
      </c>
      <c r="F149" s="150" t="s">
        <v>5733</v>
      </c>
      <c r="I149" s="151"/>
      <c r="L149" s="32"/>
      <c r="M149" s="152"/>
      <c r="T149" s="56"/>
      <c r="AT149" s="17" t="s">
        <v>308</v>
      </c>
      <c r="AU149" s="17" t="s">
        <v>90</v>
      </c>
    </row>
    <row r="150" spans="2:65" s="1" customFormat="1" ht="16.5" customHeight="1">
      <c r="B150" s="32"/>
      <c r="C150" s="136" t="s">
        <v>384</v>
      </c>
      <c r="D150" s="136" t="s">
        <v>302</v>
      </c>
      <c r="E150" s="137" t="s">
        <v>5734</v>
      </c>
      <c r="F150" s="138" t="s">
        <v>5735</v>
      </c>
      <c r="G150" s="139" t="s">
        <v>1520</v>
      </c>
      <c r="H150" s="140">
        <v>12</v>
      </c>
      <c r="I150" s="141"/>
      <c r="J150" s="142">
        <f>ROUND(I150*H150,2)</f>
        <v>0</v>
      </c>
      <c r="K150" s="138" t="s">
        <v>1</v>
      </c>
      <c r="L150" s="32"/>
      <c r="M150" s="143" t="s">
        <v>1</v>
      </c>
      <c r="N150" s="144" t="s">
        <v>46</v>
      </c>
      <c r="P150" s="145">
        <f>O150*H150</f>
        <v>0</v>
      </c>
      <c r="Q150" s="145">
        <v>0</v>
      </c>
      <c r="R150" s="145">
        <f>Q150*H150</f>
        <v>0</v>
      </c>
      <c r="S150" s="145">
        <v>0</v>
      </c>
      <c r="T150" s="146">
        <f>S150*H150</f>
        <v>0</v>
      </c>
      <c r="AR150" s="147" t="s">
        <v>306</v>
      </c>
      <c r="AT150" s="147" t="s">
        <v>302</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306</v>
      </c>
      <c r="BM150" s="147" t="s">
        <v>5736</v>
      </c>
    </row>
    <row r="151" spans="2:65" s="1" customFormat="1" ht="28.8">
      <c r="B151" s="32"/>
      <c r="D151" s="149" t="s">
        <v>308</v>
      </c>
      <c r="F151" s="150" t="s">
        <v>5737</v>
      </c>
      <c r="I151" s="151"/>
      <c r="L151" s="32"/>
      <c r="M151" s="152"/>
      <c r="T151" s="56"/>
      <c r="AT151" s="17" t="s">
        <v>308</v>
      </c>
      <c r="AU151" s="17" t="s">
        <v>90</v>
      </c>
    </row>
    <row r="152" spans="2:65" s="1" customFormat="1" ht="24.15" customHeight="1">
      <c r="B152" s="32"/>
      <c r="C152" s="136" t="s">
        <v>389</v>
      </c>
      <c r="D152" s="136" t="s">
        <v>302</v>
      </c>
      <c r="E152" s="137" t="s">
        <v>5738</v>
      </c>
      <c r="F152" s="138" t="s">
        <v>5739</v>
      </c>
      <c r="G152" s="139" t="s">
        <v>500</v>
      </c>
      <c r="H152" s="140">
        <v>1</v>
      </c>
      <c r="I152" s="141"/>
      <c r="J152" s="142">
        <f>ROUND(I152*H152,2)</f>
        <v>0</v>
      </c>
      <c r="K152" s="138" t="s">
        <v>1</v>
      </c>
      <c r="L152" s="32"/>
      <c r="M152" s="143" t="s">
        <v>1</v>
      </c>
      <c r="N152" s="144" t="s">
        <v>46</v>
      </c>
      <c r="P152" s="145">
        <f>O152*H152</f>
        <v>0</v>
      </c>
      <c r="Q152" s="145">
        <v>0</v>
      </c>
      <c r="R152" s="145">
        <f>Q152*H152</f>
        <v>0</v>
      </c>
      <c r="S152" s="145">
        <v>0</v>
      </c>
      <c r="T152" s="146">
        <f>S152*H152</f>
        <v>0</v>
      </c>
      <c r="AR152" s="147" t="s">
        <v>306</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306</v>
      </c>
      <c r="BM152" s="147" t="s">
        <v>5740</v>
      </c>
    </row>
    <row r="153" spans="2:65" s="1" customFormat="1" ht="21.75" customHeight="1">
      <c r="B153" s="32"/>
      <c r="C153" s="136" t="s">
        <v>394</v>
      </c>
      <c r="D153" s="136" t="s">
        <v>302</v>
      </c>
      <c r="E153" s="137" t="s">
        <v>5741</v>
      </c>
      <c r="F153" s="138" t="s">
        <v>5742</v>
      </c>
      <c r="G153" s="139" t="s">
        <v>500</v>
      </c>
      <c r="H153" s="140">
        <v>1</v>
      </c>
      <c r="I153" s="141"/>
      <c r="J153" s="142">
        <f>ROUND(I153*H153,2)</f>
        <v>0</v>
      </c>
      <c r="K153" s="138" t="s">
        <v>1</v>
      </c>
      <c r="L153" s="32"/>
      <c r="M153" s="143" t="s">
        <v>1</v>
      </c>
      <c r="N153" s="144" t="s">
        <v>46</v>
      </c>
      <c r="P153" s="145">
        <f>O153*H153</f>
        <v>0</v>
      </c>
      <c r="Q153" s="145">
        <v>0</v>
      </c>
      <c r="R153" s="145">
        <f>Q153*H153</f>
        <v>0</v>
      </c>
      <c r="S153" s="145">
        <v>0</v>
      </c>
      <c r="T153" s="146">
        <f>S153*H153</f>
        <v>0</v>
      </c>
      <c r="AR153" s="147" t="s">
        <v>306</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306</v>
      </c>
      <c r="BM153" s="147" t="s">
        <v>5743</v>
      </c>
    </row>
    <row r="154" spans="2:65" s="1" customFormat="1" ht="24.15" customHeight="1">
      <c r="B154" s="32"/>
      <c r="C154" s="136" t="s">
        <v>399</v>
      </c>
      <c r="D154" s="136" t="s">
        <v>302</v>
      </c>
      <c r="E154" s="137" t="s">
        <v>5744</v>
      </c>
      <c r="F154" s="138" t="s">
        <v>5745</v>
      </c>
      <c r="G154" s="139" t="s">
        <v>500</v>
      </c>
      <c r="H154" s="140">
        <v>1</v>
      </c>
      <c r="I154" s="141"/>
      <c r="J154" s="142">
        <f>ROUND(I154*H154,2)</f>
        <v>0</v>
      </c>
      <c r="K154" s="138" t="s">
        <v>1</v>
      </c>
      <c r="L154" s="32"/>
      <c r="M154" s="143" t="s">
        <v>1</v>
      </c>
      <c r="N154" s="144" t="s">
        <v>46</v>
      </c>
      <c r="P154" s="145">
        <f>O154*H154</f>
        <v>0</v>
      </c>
      <c r="Q154" s="145">
        <v>0</v>
      </c>
      <c r="R154" s="145">
        <f>Q154*H154</f>
        <v>0</v>
      </c>
      <c r="S154" s="145">
        <v>0</v>
      </c>
      <c r="T154" s="146">
        <f>S154*H154</f>
        <v>0</v>
      </c>
      <c r="AR154" s="147" t="s">
        <v>306</v>
      </c>
      <c r="AT154" s="147" t="s">
        <v>302</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306</v>
      </c>
      <c r="BM154" s="147" t="s">
        <v>5746</v>
      </c>
    </row>
    <row r="155" spans="2:65" s="11" customFormat="1" ht="22.95" customHeight="1">
      <c r="B155" s="124"/>
      <c r="D155" s="125" t="s">
        <v>80</v>
      </c>
      <c r="E155" s="134" t="s">
        <v>1466</v>
      </c>
      <c r="F155" s="134" t="s">
        <v>1467</v>
      </c>
      <c r="I155" s="127"/>
      <c r="J155" s="135">
        <f>BK155</f>
        <v>0</v>
      </c>
      <c r="L155" s="124"/>
      <c r="M155" s="129"/>
      <c r="P155" s="130">
        <f>SUM(P156:P157)</f>
        <v>0</v>
      </c>
      <c r="R155" s="130">
        <f>SUM(R156:R157)</f>
        <v>0</v>
      </c>
      <c r="T155" s="131">
        <f>SUM(T156:T157)</f>
        <v>0</v>
      </c>
      <c r="AR155" s="125" t="s">
        <v>298</v>
      </c>
      <c r="AT155" s="132" t="s">
        <v>80</v>
      </c>
      <c r="AU155" s="132" t="s">
        <v>88</v>
      </c>
      <c r="AY155" s="125" t="s">
        <v>299</v>
      </c>
      <c r="BK155" s="133">
        <f>SUM(BK156:BK157)</f>
        <v>0</v>
      </c>
    </row>
    <row r="156" spans="2:65" s="1" customFormat="1" ht="16.5" customHeight="1">
      <c r="B156" s="32"/>
      <c r="C156" s="136" t="s">
        <v>7</v>
      </c>
      <c r="D156" s="136" t="s">
        <v>302</v>
      </c>
      <c r="E156" s="137" t="s">
        <v>1469</v>
      </c>
      <c r="F156" s="138" t="s">
        <v>1470</v>
      </c>
      <c r="G156" s="139" t="s">
        <v>578</v>
      </c>
      <c r="H156" s="140">
        <v>1</v>
      </c>
      <c r="I156" s="141"/>
      <c r="J156" s="142">
        <f>ROUND(I156*H156,2)</f>
        <v>0</v>
      </c>
      <c r="K156" s="138" t="s">
        <v>1</v>
      </c>
      <c r="L156" s="32"/>
      <c r="M156" s="143" t="s">
        <v>1</v>
      </c>
      <c r="N156" s="144" t="s">
        <v>46</v>
      </c>
      <c r="P156" s="145">
        <f>O156*H156</f>
        <v>0</v>
      </c>
      <c r="Q156" s="145">
        <v>0</v>
      </c>
      <c r="R156" s="145">
        <f>Q156*H156</f>
        <v>0</v>
      </c>
      <c r="S156" s="145">
        <v>0</v>
      </c>
      <c r="T156" s="146">
        <f>S156*H156</f>
        <v>0</v>
      </c>
      <c r="AR156" s="147" t="s">
        <v>306</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306</v>
      </c>
      <c r="BM156" s="147" t="s">
        <v>5747</v>
      </c>
    </row>
    <row r="157" spans="2:65" s="1" customFormat="1" ht="28.8">
      <c r="B157" s="32"/>
      <c r="D157" s="149" t="s">
        <v>308</v>
      </c>
      <c r="F157" s="150" t="s">
        <v>5748</v>
      </c>
      <c r="I157" s="151"/>
      <c r="L157" s="32"/>
      <c r="M157" s="168"/>
      <c r="N157" s="155"/>
      <c r="O157" s="155"/>
      <c r="P157" s="155"/>
      <c r="Q157" s="155"/>
      <c r="R157" s="155"/>
      <c r="S157" s="155"/>
      <c r="T157" s="169"/>
      <c r="AT157" s="17" t="s">
        <v>308</v>
      </c>
      <c r="AU157" s="17" t="s">
        <v>90</v>
      </c>
    </row>
    <row r="158" spans="2:65" s="1" customFormat="1" ht="6.9" customHeight="1">
      <c r="B158" s="44"/>
      <c r="C158" s="45"/>
      <c r="D158" s="45"/>
      <c r="E158" s="45"/>
      <c r="F158" s="45"/>
      <c r="G158" s="45"/>
      <c r="H158" s="45"/>
      <c r="I158" s="45"/>
      <c r="J158" s="45"/>
      <c r="K158" s="45"/>
      <c r="L158" s="32"/>
    </row>
  </sheetData>
  <sheetProtection algorithmName="SHA-512" hashValue="8l6ksESh7iwNCXuiJ41VZUuopqidCppOgWRlN2pLkVGjmE0in9gxJBIlVCWnYc40WNcLPAJZ3y20IzEc9A45bQ==" saltValue="i0/YrIjWIwhbj5F2QbbWUuc7lpyYv2vo/H2THqd3iZR9ppPH8bIFCxHqsZq/RNMaRf3nu+AU2JzZ6pKnBiUNRw==" spinCount="100000" sheet="1" objects="1" scenarios="1" formatColumns="0" formatRows="0" autoFilter="0"/>
  <autoFilter ref="C121:K157" xr:uid="{00000000-0009-0000-0000-00002C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25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234</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5749</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5689</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5750</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ROUND(J123,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ROUND((SUM(BE123:BE251)),  2)</f>
        <v>0</v>
      </c>
      <c r="I33" s="96">
        <v>0.21</v>
      </c>
      <c r="J33" s="86">
        <f>ROUND(((SUM(BE123:BE251))*I33),  2)</f>
        <v>0</v>
      </c>
      <c r="L33" s="32"/>
    </row>
    <row r="34" spans="2:12" s="1" customFormat="1" ht="14.4" customHeight="1">
      <c r="B34" s="32"/>
      <c r="E34" s="27" t="s">
        <v>47</v>
      </c>
      <c r="F34" s="86">
        <f>ROUND((SUM(BF123:BF251)),  2)</f>
        <v>0</v>
      </c>
      <c r="I34" s="96">
        <v>0.12</v>
      </c>
      <c r="J34" s="86">
        <f>ROUND(((SUM(BF123:BF251))*I34),  2)</f>
        <v>0</v>
      </c>
      <c r="L34" s="32"/>
    </row>
    <row r="35" spans="2:12" s="1" customFormat="1" ht="14.4" hidden="1" customHeight="1">
      <c r="B35" s="32"/>
      <c r="E35" s="27" t="s">
        <v>48</v>
      </c>
      <c r="F35" s="86">
        <f>ROUND((SUM(BG123:BG251)),  2)</f>
        <v>0</v>
      </c>
      <c r="I35" s="96">
        <v>0.21</v>
      </c>
      <c r="J35" s="86">
        <f>0</f>
        <v>0</v>
      </c>
      <c r="L35" s="32"/>
    </row>
    <row r="36" spans="2:12" s="1" customFormat="1" ht="14.4" hidden="1" customHeight="1">
      <c r="B36" s="32"/>
      <c r="E36" s="27" t="s">
        <v>49</v>
      </c>
      <c r="F36" s="86">
        <f>ROUND((SUM(BH123:BH251)),  2)</f>
        <v>0</v>
      </c>
      <c r="I36" s="96">
        <v>0.12</v>
      </c>
      <c r="J36" s="86">
        <f>0</f>
        <v>0</v>
      </c>
      <c r="L36" s="32"/>
    </row>
    <row r="37" spans="2:12" s="1" customFormat="1" ht="14.4" hidden="1" customHeight="1">
      <c r="B37" s="32"/>
      <c r="E37" s="27" t="s">
        <v>50</v>
      </c>
      <c r="F37" s="86">
        <f>ROUND((SUM(BI123:BI251)),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SO-04 - Samostatný sjezd a zpevněné plochy</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25.65" customHeight="1">
      <c r="B92" s="32"/>
      <c r="C92" s="27" t="s">
        <v>30</v>
      </c>
      <c r="F92" s="25" t="str">
        <f>IF(E18="","",E18)</f>
        <v>Vyplň údaj</v>
      </c>
      <c r="I92" s="27" t="s">
        <v>37</v>
      </c>
      <c r="J92" s="30" t="str">
        <f>E24</f>
        <v>ing. O.Běloušek, ing. I.Heřmanská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J123</f>
        <v>0</v>
      </c>
      <c r="L96" s="32"/>
      <c r="AU96" s="17" t="s">
        <v>273</v>
      </c>
    </row>
    <row r="97" spans="2:12" s="8" customFormat="1" ht="24.9" customHeight="1">
      <c r="B97" s="108"/>
      <c r="D97" s="109" t="s">
        <v>1476</v>
      </c>
      <c r="E97" s="110"/>
      <c r="F97" s="110"/>
      <c r="G97" s="110"/>
      <c r="H97" s="110"/>
      <c r="I97" s="110"/>
      <c r="J97" s="111">
        <f>J124</f>
        <v>0</v>
      </c>
      <c r="L97" s="108"/>
    </row>
    <row r="98" spans="2:12" s="9" customFormat="1" ht="19.95" customHeight="1">
      <c r="B98" s="112"/>
      <c r="D98" s="113" t="s">
        <v>1477</v>
      </c>
      <c r="E98" s="114"/>
      <c r="F98" s="114"/>
      <c r="G98" s="114"/>
      <c r="H98" s="114"/>
      <c r="I98" s="114"/>
      <c r="J98" s="115">
        <f>J125</f>
        <v>0</v>
      </c>
      <c r="L98" s="112"/>
    </row>
    <row r="99" spans="2:12" s="9" customFormat="1" ht="19.95" customHeight="1">
      <c r="B99" s="112"/>
      <c r="D99" s="113" t="s">
        <v>1478</v>
      </c>
      <c r="E99" s="114"/>
      <c r="F99" s="114"/>
      <c r="G99" s="114"/>
      <c r="H99" s="114"/>
      <c r="I99" s="114"/>
      <c r="J99" s="115">
        <f>J178</f>
        <v>0</v>
      </c>
      <c r="L99" s="112"/>
    </row>
    <row r="100" spans="2:12" s="9" customFormat="1" ht="19.95" customHeight="1">
      <c r="B100" s="112"/>
      <c r="D100" s="113" t="s">
        <v>1479</v>
      </c>
      <c r="E100" s="114"/>
      <c r="F100" s="114"/>
      <c r="G100" s="114"/>
      <c r="H100" s="114"/>
      <c r="I100" s="114"/>
      <c r="J100" s="115">
        <f>J183</f>
        <v>0</v>
      </c>
      <c r="L100" s="112"/>
    </row>
    <row r="101" spans="2:12" s="9" customFormat="1" ht="19.95" customHeight="1">
      <c r="B101" s="112"/>
      <c r="D101" s="113" t="s">
        <v>1986</v>
      </c>
      <c r="E101" s="114"/>
      <c r="F101" s="114"/>
      <c r="G101" s="114"/>
      <c r="H101" s="114"/>
      <c r="I101" s="114"/>
      <c r="J101" s="115">
        <f>J193</f>
        <v>0</v>
      </c>
      <c r="L101" s="112"/>
    </row>
    <row r="102" spans="2:12" s="9" customFormat="1" ht="19.95" customHeight="1">
      <c r="B102" s="112"/>
      <c r="D102" s="113" t="s">
        <v>5751</v>
      </c>
      <c r="E102" s="114"/>
      <c r="F102" s="114"/>
      <c r="G102" s="114"/>
      <c r="H102" s="114"/>
      <c r="I102" s="114"/>
      <c r="J102" s="115">
        <f>J222</f>
        <v>0</v>
      </c>
      <c r="L102" s="112"/>
    </row>
    <row r="103" spans="2:12" s="9" customFormat="1" ht="19.95" customHeight="1">
      <c r="B103" s="112"/>
      <c r="D103" s="113" t="s">
        <v>1481</v>
      </c>
      <c r="E103" s="114"/>
      <c r="F103" s="114"/>
      <c r="G103" s="114"/>
      <c r="H103" s="114"/>
      <c r="I103" s="114"/>
      <c r="J103" s="115">
        <f>J250</f>
        <v>0</v>
      </c>
      <c r="L103" s="112"/>
    </row>
    <row r="104" spans="2:12" s="1" customFormat="1" ht="21.75" customHeight="1">
      <c r="B104" s="32"/>
      <c r="L104" s="32"/>
    </row>
    <row r="105" spans="2:12" s="1" customFormat="1" ht="6.9" customHeight="1">
      <c r="B105" s="44"/>
      <c r="C105" s="45"/>
      <c r="D105" s="45"/>
      <c r="E105" s="45"/>
      <c r="F105" s="45"/>
      <c r="G105" s="45"/>
      <c r="H105" s="45"/>
      <c r="I105" s="45"/>
      <c r="J105" s="45"/>
      <c r="K105" s="45"/>
      <c r="L105" s="32"/>
    </row>
    <row r="109" spans="2:12" s="1" customFormat="1" ht="6.9" customHeight="1">
      <c r="B109" s="46"/>
      <c r="C109" s="47"/>
      <c r="D109" s="47"/>
      <c r="E109" s="47"/>
      <c r="F109" s="47"/>
      <c r="G109" s="47"/>
      <c r="H109" s="47"/>
      <c r="I109" s="47"/>
      <c r="J109" s="47"/>
      <c r="K109" s="47"/>
      <c r="L109" s="32"/>
    </row>
    <row r="110" spans="2:12" s="1" customFormat="1" ht="24.9" customHeight="1">
      <c r="B110" s="32"/>
      <c r="C110" s="21" t="s">
        <v>284</v>
      </c>
      <c r="L110" s="32"/>
    </row>
    <row r="111" spans="2:12" s="1" customFormat="1" ht="6.9" customHeight="1">
      <c r="B111" s="32"/>
      <c r="L111" s="32"/>
    </row>
    <row r="112" spans="2:12" s="1" customFormat="1" ht="12" customHeight="1">
      <c r="B112" s="32"/>
      <c r="C112" s="27" t="s">
        <v>16</v>
      </c>
      <c r="L112" s="32"/>
    </row>
    <row r="113" spans="2:65" s="1" customFormat="1" ht="16.5" customHeight="1">
      <c r="B113" s="32"/>
      <c r="E113" s="270" t="str">
        <f>E7</f>
        <v>TÁBOR - STOKLASNÁ LHOTA, VODOVOD A KANALIZACE</v>
      </c>
      <c r="F113" s="271"/>
      <c r="G113" s="271"/>
      <c r="H113" s="271"/>
      <c r="L113" s="32"/>
    </row>
    <row r="114" spans="2:65" s="1" customFormat="1" ht="12" customHeight="1">
      <c r="B114" s="32"/>
      <c r="C114" s="27" t="s">
        <v>264</v>
      </c>
      <c r="L114" s="32"/>
    </row>
    <row r="115" spans="2:65" s="1" customFormat="1" ht="16.5" customHeight="1">
      <c r="B115" s="32"/>
      <c r="E115" s="247" t="str">
        <f>E9</f>
        <v>SO-04 - Samostatný sjezd a zpevněné plochy</v>
      </c>
      <c r="F115" s="269"/>
      <c r="G115" s="269"/>
      <c r="H115" s="269"/>
      <c r="L115" s="32"/>
    </row>
    <row r="116" spans="2:65" s="1" customFormat="1" ht="6.9" customHeight="1">
      <c r="B116" s="32"/>
      <c r="L116" s="32"/>
    </row>
    <row r="117" spans="2:65" s="1" customFormat="1" ht="12" customHeight="1">
      <c r="B117" s="32"/>
      <c r="C117" s="27" t="s">
        <v>20</v>
      </c>
      <c r="F117" s="25" t="str">
        <f>F12</f>
        <v>Stoklasná Lhota</v>
      </c>
      <c r="I117" s="27" t="s">
        <v>22</v>
      </c>
      <c r="J117" s="52" t="str">
        <f>IF(J12="","",J12)</f>
        <v>28. 4. 2025</v>
      </c>
      <c r="L117" s="32"/>
    </row>
    <row r="118" spans="2:65" s="1" customFormat="1" ht="6.9" customHeight="1">
      <c r="B118" s="32"/>
      <c r="L118" s="32"/>
    </row>
    <row r="119" spans="2:65" s="1" customFormat="1" ht="25.65" customHeight="1">
      <c r="B119" s="32"/>
      <c r="C119" s="27" t="s">
        <v>24</v>
      </c>
      <c r="F119" s="25" t="str">
        <f>E15</f>
        <v xml:space="preserve">Vodárenská společnost Táborsko </v>
      </c>
      <c r="I119" s="27" t="s">
        <v>32</v>
      </c>
      <c r="J119" s="30" t="str">
        <f>E21</f>
        <v>Aquaprocon s.r.o., Divize Praha</v>
      </c>
      <c r="L119" s="32"/>
    </row>
    <row r="120" spans="2:65" s="1" customFormat="1" ht="25.65" customHeight="1">
      <c r="B120" s="32"/>
      <c r="C120" s="27" t="s">
        <v>30</v>
      </c>
      <c r="F120" s="25" t="str">
        <f>IF(E18="","",E18)</f>
        <v>Vyplň údaj</v>
      </c>
      <c r="I120" s="27" t="s">
        <v>37</v>
      </c>
      <c r="J120" s="30" t="str">
        <f>E24</f>
        <v>ing. O.Běloušek, ing. I.Heřmanská</v>
      </c>
      <c r="L120" s="32"/>
    </row>
    <row r="121" spans="2:65" s="1" customFormat="1" ht="10.35" customHeight="1">
      <c r="B121" s="32"/>
      <c r="L121" s="32"/>
    </row>
    <row r="122" spans="2:65" s="10" customFormat="1" ht="29.25" customHeight="1">
      <c r="B122" s="116"/>
      <c r="C122" s="117" t="s">
        <v>285</v>
      </c>
      <c r="D122" s="118" t="s">
        <v>66</v>
      </c>
      <c r="E122" s="118" t="s">
        <v>62</v>
      </c>
      <c r="F122" s="118" t="s">
        <v>63</v>
      </c>
      <c r="G122" s="118" t="s">
        <v>286</v>
      </c>
      <c r="H122" s="118" t="s">
        <v>287</v>
      </c>
      <c r="I122" s="118" t="s">
        <v>288</v>
      </c>
      <c r="J122" s="118" t="s">
        <v>271</v>
      </c>
      <c r="K122" s="119" t="s">
        <v>289</v>
      </c>
      <c r="L122" s="116"/>
      <c r="M122" s="59" t="s">
        <v>1</v>
      </c>
      <c r="N122" s="60" t="s">
        <v>45</v>
      </c>
      <c r="O122" s="60" t="s">
        <v>290</v>
      </c>
      <c r="P122" s="60" t="s">
        <v>291</v>
      </c>
      <c r="Q122" s="60" t="s">
        <v>292</v>
      </c>
      <c r="R122" s="60" t="s">
        <v>293</v>
      </c>
      <c r="S122" s="60" t="s">
        <v>294</v>
      </c>
      <c r="T122" s="61" t="s">
        <v>295</v>
      </c>
    </row>
    <row r="123" spans="2:65" s="1" customFormat="1" ht="22.95" customHeight="1">
      <c r="B123" s="32"/>
      <c r="C123" s="64" t="s">
        <v>296</v>
      </c>
      <c r="J123" s="120">
        <f>BK123</f>
        <v>0</v>
      </c>
      <c r="L123" s="32"/>
      <c r="M123" s="62"/>
      <c r="N123" s="53"/>
      <c r="O123" s="53"/>
      <c r="P123" s="121">
        <f>P124</f>
        <v>0</v>
      </c>
      <c r="Q123" s="53"/>
      <c r="R123" s="121">
        <f>R124</f>
        <v>254.76529370000003</v>
      </c>
      <c r="S123" s="53"/>
      <c r="T123" s="122">
        <f>T124</f>
        <v>0</v>
      </c>
      <c r="AT123" s="17" t="s">
        <v>80</v>
      </c>
      <c r="AU123" s="17" t="s">
        <v>273</v>
      </c>
      <c r="BK123" s="123">
        <f>BK124</f>
        <v>0</v>
      </c>
    </row>
    <row r="124" spans="2:65" s="11" customFormat="1" ht="25.95" customHeight="1">
      <c r="B124" s="124"/>
      <c r="D124" s="125" t="s">
        <v>80</v>
      </c>
      <c r="E124" s="126" t="s">
        <v>1482</v>
      </c>
      <c r="F124" s="126" t="s">
        <v>1483</v>
      </c>
      <c r="I124" s="127"/>
      <c r="J124" s="128">
        <f>BK124</f>
        <v>0</v>
      </c>
      <c r="L124" s="124"/>
      <c r="M124" s="129"/>
      <c r="P124" s="130">
        <f>P125+P178+P183+P193+P222+P250</f>
        <v>0</v>
      </c>
      <c r="R124" s="130">
        <f>R125+R178+R183+R193+R222+R250</f>
        <v>254.76529370000003</v>
      </c>
      <c r="T124" s="131">
        <f>T125+T178+T183+T193+T222+T250</f>
        <v>0</v>
      </c>
      <c r="AR124" s="125" t="s">
        <v>88</v>
      </c>
      <c r="AT124" s="132" t="s">
        <v>80</v>
      </c>
      <c r="AU124" s="132" t="s">
        <v>81</v>
      </c>
      <c r="AY124" s="125" t="s">
        <v>299</v>
      </c>
      <c r="BK124" s="133">
        <f>BK125+BK178+BK183+BK193+BK222+BK250</f>
        <v>0</v>
      </c>
    </row>
    <row r="125" spans="2:65" s="11" customFormat="1" ht="22.95" customHeight="1">
      <c r="B125" s="124"/>
      <c r="D125" s="125" t="s">
        <v>80</v>
      </c>
      <c r="E125" s="134" t="s">
        <v>88</v>
      </c>
      <c r="F125" s="134" t="s">
        <v>1448</v>
      </c>
      <c r="I125" s="127"/>
      <c r="J125" s="135">
        <f>BK125</f>
        <v>0</v>
      </c>
      <c r="L125" s="124"/>
      <c r="M125" s="129"/>
      <c r="P125" s="130">
        <f>SUM(P126:P177)</f>
        <v>0</v>
      </c>
      <c r="R125" s="130">
        <f>SUM(R126:R177)</f>
        <v>207.96086099999999</v>
      </c>
      <c r="T125" s="131">
        <f>SUM(T126:T177)</f>
        <v>0</v>
      </c>
      <c r="AR125" s="125" t="s">
        <v>88</v>
      </c>
      <c r="AT125" s="132" t="s">
        <v>80</v>
      </c>
      <c r="AU125" s="132" t="s">
        <v>88</v>
      </c>
      <c r="AY125" s="125" t="s">
        <v>299</v>
      </c>
      <c r="BK125" s="133">
        <f>SUM(BK126:BK177)</f>
        <v>0</v>
      </c>
    </row>
    <row r="126" spans="2:65" s="1" customFormat="1" ht="24.15" customHeight="1">
      <c r="B126" s="32"/>
      <c r="C126" s="136" t="s">
        <v>88</v>
      </c>
      <c r="D126" s="136" t="s">
        <v>302</v>
      </c>
      <c r="E126" s="137" t="s">
        <v>2013</v>
      </c>
      <c r="F126" s="138" t="s">
        <v>2014</v>
      </c>
      <c r="G126" s="139" t="s">
        <v>375</v>
      </c>
      <c r="H126" s="140">
        <v>479.74</v>
      </c>
      <c r="I126" s="141"/>
      <c r="J126" s="142">
        <f>ROUND(I126*H126,2)</f>
        <v>0</v>
      </c>
      <c r="K126" s="138" t="s">
        <v>3585</v>
      </c>
      <c r="L126" s="32"/>
      <c r="M126" s="143" t="s">
        <v>1</v>
      </c>
      <c r="N126" s="144" t="s">
        <v>46</v>
      </c>
      <c r="P126" s="145">
        <f>O126*H126</f>
        <v>0</v>
      </c>
      <c r="Q126" s="145">
        <v>0</v>
      </c>
      <c r="R126" s="145">
        <f>Q126*H126</f>
        <v>0</v>
      </c>
      <c r="S126" s="145">
        <v>0</v>
      </c>
      <c r="T126" s="146">
        <f>S126*H126</f>
        <v>0</v>
      </c>
      <c r="AR126" s="147" t="s">
        <v>318</v>
      </c>
      <c r="AT126" s="147" t="s">
        <v>302</v>
      </c>
      <c r="AU126" s="147" t="s">
        <v>90</v>
      </c>
      <c r="AY126" s="17" t="s">
        <v>299</v>
      </c>
      <c r="BE126" s="148">
        <f>IF(N126="základní",J126,0)</f>
        <v>0</v>
      </c>
      <c r="BF126" s="148">
        <f>IF(N126="snížená",J126,0)</f>
        <v>0</v>
      </c>
      <c r="BG126" s="148">
        <f>IF(N126="zákl. přenesená",J126,0)</f>
        <v>0</v>
      </c>
      <c r="BH126" s="148">
        <f>IF(N126="sníž. přenesená",J126,0)</f>
        <v>0</v>
      </c>
      <c r="BI126" s="148">
        <f>IF(N126="nulová",J126,0)</f>
        <v>0</v>
      </c>
      <c r="BJ126" s="17" t="s">
        <v>88</v>
      </c>
      <c r="BK126" s="148">
        <f>ROUND(I126*H126,2)</f>
        <v>0</v>
      </c>
      <c r="BL126" s="17" t="s">
        <v>318</v>
      </c>
      <c r="BM126" s="147" t="s">
        <v>5752</v>
      </c>
    </row>
    <row r="127" spans="2:65" s="12" customFormat="1">
      <c r="B127" s="170"/>
      <c r="D127" s="149" t="s">
        <v>1489</v>
      </c>
      <c r="E127" s="171" t="s">
        <v>1</v>
      </c>
      <c r="F127" s="172" t="s">
        <v>5753</v>
      </c>
      <c r="H127" s="171" t="s">
        <v>1</v>
      </c>
      <c r="I127" s="173"/>
      <c r="L127" s="170"/>
      <c r="M127" s="174"/>
      <c r="T127" s="175"/>
      <c r="AT127" s="171" t="s">
        <v>1489</v>
      </c>
      <c r="AU127" s="171" t="s">
        <v>90</v>
      </c>
      <c r="AV127" s="12" t="s">
        <v>88</v>
      </c>
      <c r="AW127" s="12" t="s">
        <v>36</v>
      </c>
      <c r="AX127" s="12" t="s">
        <v>81</v>
      </c>
      <c r="AY127" s="171" t="s">
        <v>299</v>
      </c>
    </row>
    <row r="128" spans="2:65" s="13" customFormat="1">
      <c r="B128" s="176"/>
      <c r="D128" s="149" t="s">
        <v>1489</v>
      </c>
      <c r="E128" s="177" t="s">
        <v>1</v>
      </c>
      <c r="F128" s="178" t="s">
        <v>5754</v>
      </c>
      <c r="H128" s="179">
        <v>49.46</v>
      </c>
      <c r="I128" s="180"/>
      <c r="L128" s="176"/>
      <c r="M128" s="181"/>
      <c r="T128" s="182"/>
      <c r="AT128" s="177" t="s">
        <v>1489</v>
      </c>
      <c r="AU128" s="177" t="s">
        <v>90</v>
      </c>
      <c r="AV128" s="13" t="s">
        <v>90</v>
      </c>
      <c r="AW128" s="13" t="s">
        <v>36</v>
      </c>
      <c r="AX128" s="13" t="s">
        <v>81</v>
      </c>
      <c r="AY128" s="177" t="s">
        <v>299</v>
      </c>
    </row>
    <row r="129" spans="2:65" s="13" customFormat="1">
      <c r="B129" s="176"/>
      <c r="D129" s="149" t="s">
        <v>1489</v>
      </c>
      <c r="E129" s="177" t="s">
        <v>1</v>
      </c>
      <c r="F129" s="178" t="s">
        <v>5755</v>
      </c>
      <c r="H129" s="179">
        <v>174.69</v>
      </c>
      <c r="I129" s="180"/>
      <c r="L129" s="176"/>
      <c r="M129" s="181"/>
      <c r="T129" s="182"/>
      <c r="AT129" s="177" t="s">
        <v>1489</v>
      </c>
      <c r="AU129" s="177" t="s">
        <v>90</v>
      </c>
      <c r="AV129" s="13" t="s">
        <v>90</v>
      </c>
      <c r="AW129" s="13" t="s">
        <v>36</v>
      </c>
      <c r="AX129" s="13" t="s">
        <v>81</v>
      </c>
      <c r="AY129" s="177" t="s">
        <v>299</v>
      </c>
    </row>
    <row r="130" spans="2:65" s="13" customFormat="1">
      <c r="B130" s="176"/>
      <c r="D130" s="149" t="s">
        <v>1489</v>
      </c>
      <c r="E130" s="177" t="s">
        <v>1</v>
      </c>
      <c r="F130" s="178" t="s">
        <v>5756</v>
      </c>
      <c r="H130" s="179">
        <v>255.59</v>
      </c>
      <c r="I130" s="180"/>
      <c r="L130" s="176"/>
      <c r="M130" s="181"/>
      <c r="T130" s="182"/>
      <c r="AT130" s="177" t="s">
        <v>1489</v>
      </c>
      <c r="AU130" s="177" t="s">
        <v>90</v>
      </c>
      <c r="AV130" s="13" t="s">
        <v>90</v>
      </c>
      <c r="AW130" s="13" t="s">
        <v>36</v>
      </c>
      <c r="AX130" s="13" t="s">
        <v>81</v>
      </c>
      <c r="AY130" s="177" t="s">
        <v>299</v>
      </c>
    </row>
    <row r="131" spans="2:65" s="14" customFormat="1">
      <c r="B131" s="183"/>
      <c r="D131" s="149" t="s">
        <v>1489</v>
      </c>
      <c r="E131" s="184" t="s">
        <v>1</v>
      </c>
      <c r="F131" s="185" t="s">
        <v>1496</v>
      </c>
      <c r="H131" s="186">
        <v>479.74</v>
      </c>
      <c r="I131" s="187"/>
      <c r="L131" s="183"/>
      <c r="M131" s="188"/>
      <c r="T131" s="189"/>
      <c r="AT131" s="184" t="s">
        <v>1489</v>
      </c>
      <c r="AU131" s="184" t="s">
        <v>90</v>
      </c>
      <c r="AV131" s="14" t="s">
        <v>318</v>
      </c>
      <c r="AW131" s="14" t="s">
        <v>36</v>
      </c>
      <c r="AX131" s="14" t="s">
        <v>88</v>
      </c>
      <c r="AY131" s="184" t="s">
        <v>299</v>
      </c>
    </row>
    <row r="132" spans="2:65" s="1" customFormat="1" ht="37.950000000000003" customHeight="1">
      <c r="B132" s="32"/>
      <c r="C132" s="136" t="s">
        <v>90</v>
      </c>
      <c r="D132" s="136" t="s">
        <v>302</v>
      </c>
      <c r="E132" s="137" t="s">
        <v>5757</v>
      </c>
      <c r="F132" s="138" t="s">
        <v>5758</v>
      </c>
      <c r="G132" s="139" t="s">
        <v>1520</v>
      </c>
      <c r="H132" s="140">
        <v>136.49199999999999</v>
      </c>
      <c r="I132" s="141"/>
      <c r="J132" s="142">
        <f>ROUND(I132*H132,2)</f>
        <v>0</v>
      </c>
      <c r="K132" s="138" t="s">
        <v>3585</v>
      </c>
      <c r="L132" s="32"/>
      <c r="M132" s="143" t="s">
        <v>1</v>
      </c>
      <c r="N132" s="144" t="s">
        <v>46</v>
      </c>
      <c r="P132" s="145">
        <f>O132*H132</f>
        <v>0</v>
      </c>
      <c r="Q132" s="145">
        <v>0</v>
      </c>
      <c r="R132" s="145">
        <f>Q132*H132</f>
        <v>0</v>
      </c>
      <c r="S132" s="145">
        <v>0</v>
      </c>
      <c r="T132" s="146">
        <f>S132*H132</f>
        <v>0</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5759</v>
      </c>
    </row>
    <row r="133" spans="2:65" s="12" customFormat="1">
      <c r="B133" s="170"/>
      <c r="D133" s="149" t="s">
        <v>1489</v>
      </c>
      <c r="E133" s="171" t="s">
        <v>1</v>
      </c>
      <c r="F133" s="172" t="s">
        <v>5753</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5760</v>
      </c>
      <c r="H134" s="179">
        <v>45.503</v>
      </c>
      <c r="I134" s="180"/>
      <c r="L134" s="176"/>
      <c r="M134" s="181"/>
      <c r="T134" s="182"/>
      <c r="AT134" s="177" t="s">
        <v>1489</v>
      </c>
      <c r="AU134" s="177" t="s">
        <v>90</v>
      </c>
      <c r="AV134" s="13" t="s">
        <v>90</v>
      </c>
      <c r="AW134" s="13" t="s">
        <v>36</v>
      </c>
      <c r="AX134" s="13" t="s">
        <v>81</v>
      </c>
      <c r="AY134" s="177" t="s">
        <v>299</v>
      </c>
    </row>
    <row r="135" spans="2:65" s="13" customFormat="1">
      <c r="B135" s="176"/>
      <c r="D135" s="149" t="s">
        <v>1489</v>
      </c>
      <c r="E135" s="177" t="s">
        <v>1</v>
      </c>
      <c r="F135" s="178" t="s">
        <v>5761</v>
      </c>
      <c r="H135" s="179">
        <v>87.344999999999999</v>
      </c>
      <c r="I135" s="180"/>
      <c r="L135" s="176"/>
      <c r="M135" s="181"/>
      <c r="T135" s="182"/>
      <c r="AT135" s="177" t="s">
        <v>1489</v>
      </c>
      <c r="AU135" s="177" t="s">
        <v>90</v>
      </c>
      <c r="AV135" s="13" t="s">
        <v>90</v>
      </c>
      <c r="AW135" s="13" t="s">
        <v>36</v>
      </c>
      <c r="AX135" s="13" t="s">
        <v>81</v>
      </c>
      <c r="AY135" s="177" t="s">
        <v>299</v>
      </c>
    </row>
    <row r="136" spans="2:65" s="13" customFormat="1" ht="20.399999999999999">
      <c r="B136" s="176"/>
      <c r="D136" s="149" t="s">
        <v>1489</v>
      </c>
      <c r="E136" s="177" t="s">
        <v>1</v>
      </c>
      <c r="F136" s="178" t="s">
        <v>5762</v>
      </c>
      <c r="H136" s="179">
        <v>3.6440000000000001</v>
      </c>
      <c r="I136" s="180"/>
      <c r="L136" s="176"/>
      <c r="M136" s="181"/>
      <c r="T136" s="182"/>
      <c r="AT136" s="177" t="s">
        <v>1489</v>
      </c>
      <c r="AU136" s="177" t="s">
        <v>90</v>
      </c>
      <c r="AV136" s="13" t="s">
        <v>90</v>
      </c>
      <c r="AW136" s="13" t="s">
        <v>36</v>
      </c>
      <c r="AX136" s="13" t="s">
        <v>81</v>
      </c>
      <c r="AY136" s="177" t="s">
        <v>299</v>
      </c>
    </row>
    <row r="137" spans="2:65" s="14" customFormat="1">
      <c r="B137" s="183"/>
      <c r="D137" s="149" t="s">
        <v>1489</v>
      </c>
      <c r="E137" s="184" t="s">
        <v>1</v>
      </c>
      <c r="F137" s="185" t="s">
        <v>1496</v>
      </c>
      <c r="H137" s="186">
        <v>136.49200000000002</v>
      </c>
      <c r="I137" s="187"/>
      <c r="L137" s="183"/>
      <c r="M137" s="188"/>
      <c r="T137" s="189"/>
      <c r="AT137" s="184" t="s">
        <v>1489</v>
      </c>
      <c r="AU137" s="184" t="s">
        <v>90</v>
      </c>
      <c r="AV137" s="14" t="s">
        <v>318</v>
      </c>
      <c r="AW137" s="14" t="s">
        <v>36</v>
      </c>
      <c r="AX137" s="14" t="s">
        <v>88</v>
      </c>
      <c r="AY137" s="184" t="s">
        <v>299</v>
      </c>
    </row>
    <row r="138" spans="2:65" s="1" customFormat="1" ht="37.950000000000003" customHeight="1">
      <c r="B138" s="32"/>
      <c r="C138" s="136" t="s">
        <v>298</v>
      </c>
      <c r="D138" s="136" t="s">
        <v>302</v>
      </c>
      <c r="E138" s="137" t="s">
        <v>1608</v>
      </c>
      <c r="F138" s="138" t="s">
        <v>1609</v>
      </c>
      <c r="G138" s="139" t="s">
        <v>1520</v>
      </c>
      <c r="H138" s="140">
        <v>95.947999999999993</v>
      </c>
      <c r="I138" s="141"/>
      <c r="J138" s="142">
        <f>ROUND(I138*H138,2)</f>
        <v>0</v>
      </c>
      <c r="K138" s="138" t="s">
        <v>3585</v>
      </c>
      <c r="L138" s="32"/>
      <c r="M138" s="143" t="s">
        <v>1</v>
      </c>
      <c r="N138" s="144" t="s">
        <v>46</v>
      </c>
      <c r="P138" s="145">
        <f>O138*H138</f>
        <v>0</v>
      </c>
      <c r="Q138" s="145">
        <v>0</v>
      </c>
      <c r="R138" s="145">
        <f>Q138*H138</f>
        <v>0</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5763</v>
      </c>
    </row>
    <row r="139" spans="2:65" s="13" customFormat="1" ht="20.399999999999999">
      <c r="B139" s="176"/>
      <c r="D139" s="149" t="s">
        <v>1489</v>
      </c>
      <c r="E139" s="177" t="s">
        <v>1</v>
      </c>
      <c r="F139" s="178" t="s">
        <v>5764</v>
      </c>
      <c r="H139" s="179">
        <v>95.947999999999993</v>
      </c>
      <c r="I139" s="180"/>
      <c r="L139" s="176"/>
      <c r="M139" s="181"/>
      <c r="T139" s="182"/>
      <c r="AT139" s="177" t="s">
        <v>1489</v>
      </c>
      <c r="AU139" s="177" t="s">
        <v>90</v>
      </c>
      <c r="AV139" s="13" t="s">
        <v>90</v>
      </c>
      <c r="AW139" s="13" t="s">
        <v>36</v>
      </c>
      <c r="AX139" s="13" t="s">
        <v>88</v>
      </c>
      <c r="AY139" s="177" t="s">
        <v>299</v>
      </c>
    </row>
    <row r="140" spans="2:65" s="1" customFormat="1" ht="37.950000000000003" customHeight="1">
      <c r="B140" s="32"/>
      <c r="C140" s="136" t="s">
        <v>318</v>
      </c>
      <c r="D140" s="136" t="s">
        <v>302</v>
      </c>
      <c r="E140" s="137" t="s">
        <v>3395</v>
      </c>
      <c r="F140" s="138" t="s">
        <v>3396</v>
      </c>
      <c r="G140" s="139" t="s">
        <v>1520</v>
      </c>
      <c r="H140" s="140">
        <v>136.49199999999999</v>
      </c>
      <c r="I140" s="141"/>
      <c r="J140" s="142">
        <f>ROUND(I140*H140,2)</f>
        <v>0</v>
      </c>
      <c r="K140" s="138" t="s">
        <v>3585</v>
      </c>
      <c r="L140" s="32"/>
      <c r="M140" s="143" t="s">
        <v>1</v>
      </c>
      <c r="N140" s="144" t="s">
        <v>46</v>
      </c>
      <c r="P140" s="145">
        <f>O140*H140</f>
        <v>0</v>
      </c>
      <c r="Q140" s="145">
        <v>0</v>
      </c>
      <c r="R140" s="145">
        <f>Q140*H140</f>
        <v>0</v>
      </c>
      <c r="S140" s="145">
        <v>0</v>
      </c>
      <c r="T140" s="146">
        <f>S140*H140</f>
        <v>0</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5765</v>
      </c>
    </row>
    <row r="141" spans="2:65" s="13" customFormat="1">
      <c r="B141" s="176"/>
      <c r="D141" s="149" t="s">
        <v>1489</v>
      </c>
      <c r="E141" s="177" t="s">
        <v>1</v>
      </c>
      <c r="F141" s="178" t="s">
        <v>5766</v>
      </c>
      <c r="H141" s="179">
        <v>136.49199999999999</v>
      </c>
      <c r="I141" s="180"/>
      <c r="L141" s="176"/>
      <c r="M141" s="181"/>
      <c r="T141" s="182"/>
      <c r="AT141" s="177" t="s">
        <v>1489</v>
      </c>
      <c r="AU141" s="177" t="s">
        <v>90</v>
      </c>
      <c r="AV141" s="13" t="s">
        <v>90</v>
      </c>
      <c r="AW141" s="13" t="s">
        <v>36</v>
      </c>
      <c r="AX141" s="13" t="s">
        <v>88</v>
      </c>
      <c r="AY141" s="177" t="s">
        <v>299</v>
      </c>
    </row>
    <row r="142" spans="2:65" s="1" customFormat="1" ht="37.950000000000003" customHeight="1">
      <c r="B142" s="32"/>
      <c r="C142" s="136" t="s">
        <v>323</v>
      </c>
      <c r="D142" s="136" t="s">
        <v>302</v>
      </c>
      <c r="E142" s="137" t="s">
        <v>3399</v>
      </c>
      <c r="F142" s="138" t="s">
        <v>3400</v>
      </c>
      <c r="G142" s="139" t="s">
        <v>1520</v>
      </c>
      <c r="H142" s="140">
        <v>818.952</v>
      </c>
      <c r="I142" s="141"/>
      <c r="J142" s="142">
        <f>ROUND(I142*H142,2)</f>
        <v>0</v>
      </c>
      <c r="K142" s="138" t="s">
        <v>3585</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5767</v>
      </c>
    </row>
    <row r="143" spans="2:65" s="13" customFormat="1">
      <c r="B143" s="176"/>
      <c r="D143" s="149" t="s">
        <v>1489</v>
      </c>
      <c r="F143" s="178" t="s">
        <v>5768</v>
      </c>
      <c r="H143" s="179">
        <v>818.952</v>
      </c>
      <c r="I143" s="180"/>
      <c r="L143" s="176"/>
      <c r="M143" s="181"/>
      <c r="T143" s="182"/>
      <c r="AT143" s="177" t="s">
        <v>1489</v>
      </c>
      <c r="AU143" s="177" t="s">
        <v>90</v>
      </c>
      <c r="AV143" s="13" t="s">
        <v>90</v>
      </c>
      <c r="AW143" s="13" t="s">
        <v>4</v>
      </c>
      <c r="AX143" s="13" t="s">
        <v>88</v>
      </c>
      <c r="AY143" s="177" t="s">
        <v>299</v>
      </c>
    </row>
    <row r="144" spans="2:65" s="1" customFormat="1" ht="33" customHeight="1">
      <c r="B144" s="32"/>
      <c r="C144" s="136" t="s">
        <v>328</v>
      </c>
      <c r="D144" s="136" t="s">
        <v>302</v>
      </c>
      <c r="E144" s="137" t="s">
        <v>5769</v>
      </c>
      <c r="F144" s="138" t="s">
        <v>5770</v>
      </c>
      <c r="G144" s="139" t="s">
        <v>1520</v>
      </c>
      <c r="H144" s="140">
        <v>112.075</v>
      </c>
      <c r="I144" s="141"/>
      <c r="J144" s="142">
        <f>ROUND(I144*H144,2)</f>
        <v>0</v>
      </c>
      <c r="K144" s="138" t="s">
        <v>3585</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5771</v>
      </c>
    </row>
    <row r="145" spans="2:65" s="12" customFormat="1">
      <c r="B145" s="170"/>
      <c r="D145" s="149" t="s">
        <v>1489</v>
      </c>
      <c r="E145" s="171" t="s">
        <v>1</v>
      </c>
      <c r="F145" s="172" t="s">
        <v>5753</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E146" s="177" t="s">
        <v>1</v>
      </c>
      <c r="F146" s="178" t="s">
        <v>5772</v>
      </c>
      <c r="H146" s="179">
        <v>24.73</v>
      </c>
      <c r="I146" s="180"/>
      <c r="L146" s="176"/>
      <c r="M146" s="181"/>
      <c r="T146" s="182"/>
      <c r="AT146" s="177" t="s">
        <v>1489</v>
      </c>
      <c r="AU146" s="177" t="s">
        <v>90</v>
      </c>
      <c r="AV146" s="13" t="s">
        <v>90</v>
      </c>
      <c r="AW146" s="13" t="s">
        <v>36</v>
      </c>
      <c r="AX146" s="13" t="s">
        <v>81</v>
      </c>
      <c r="AY146" s="177" t="s">
        <v>299</v>
      </c>
    </row>
    <row r="147" spans="2:65" s="13" customFormat="1">
      <c r="B147" s="176"/>
      <c r="D147" s="149" t="s">
        <v>1489</v>
      </c>
      <c r="E147" s="177" t="s">
        <v>1</v>
      </c>
      <c r="F147" s="178" t="s">
        <v>5761</v>
      </c>
      <c r="H147" s="179">
        <v>87.344999999999999</v>
      </c>
      <c r="I147" s="180"/>
      <c r="L147" s="176"/>
      <c r="M147" s="181"/>
      <c r="T147" s="182"/>
      <c r="AT147" s="177" t="s">
        <v>1489</v>
      </c>
      <c r="AU147" s="177" t="s">
        <v>90</v>
      </c>
      <c r="AV147" s="13" t="s">
        <v>90</v>
      </c>
      <c r="AW147" s="13" t="s">
        <v>36</v>
      </c>
      <c r="AX147" s="13" t="s">
        <v>81</v>
      </c>
      <c r="AY147" s="177" t="s">
        <v>299</v>
      </c>
    </row>
    <row r="148" spans="2:65" s="14" customFormat="1">
      <c r="B148" s="183"/>
      <c r="D148" s="149" t="s">
        <v>1489</v>
      </c>
      <c r="E148" s="184" t="s">
        <v>1</v>
      </c>
      <c r="F148" s="185" t="s">
        <v>1496</v>
      </c>
      <c r="H148" s="186">
        <v>112.075</v>
      </c>
      <c r="I148" s="187"/>
      <c r="L148" s="183"/>
      <c r="M148" s="188"/>
      <c r="T148" s="189"/>
      <c r="AT148" s="184" t="s">
        <v>1489</v>
      </c>
      <c r="AU148" s="184" t="s">
        <v>90</v>
      </c>
      <c r="AV148" s="14" t="s">
        <v>318</v>
      </c>
      <c r="AW148" s="14" t="s">
        <v>36</v>
      </c>
      <c r="AX148" s="14" t="s">
        <v>88</v>
      </c>
      <c r="AY148" s="184" t="s">
        <v>299</v>
      </c>
    </row>
    <row r="149" spans="2:65" s="1" customFormat="1" ht="16.5" customHeight="1">
      <c r="B149" s="32"/>
      <c r="C149" s="158" t="s">
        <v>333</v>
      </c>
      <c r="D149" s="158" t="s">
        <v>340</v>
      </c>
      <c r="E149" s="159" t="s">
        <v>5773</v>
      </c>
      <c r="F149" s="160" t="s">
        <v>5774</v>
      </c>
      <c r="G149" s="161" t="s">
        <v>1636</v>
      </c>
      <c r="H149" s="162">
        <v>207.941</v>
      </c>
      <c r="I149" s="163"/>
      <c r="J149" s="164">
        <f>ROUND(I149*H149,2)</f>
        <v>0</v>
      </c>
      <c r="K149" s="160" t="s">
        <v>3585</v>
      </c>
      <c r="L149" s="165"/>
      <c r="M149" s="166" t="s">
        <v>1</v>
      </c>
      <c r="N149" s="167" t="s">
        <v>46</v>
      </c>
      <c r="P149" s="145">
        <f>O149*H149</f>
        <v>0</v>
      </c>
      <c r="Q149" s="145">
        <v>1</v>
      </c>
      <c r="R149" s="145">
        <f>Q149*H149</f>
        <v>207.941</v>
      </c>
      <c r="S149" s="145">
        <v>0</v>
      </c>
      <c r="T149" s="146">
        <f>S149*H149</f>
        <v>0</v>
      </c>
      <c r="AR149" s="147" t="s">
        <v>337</v>
      </c>
      <c r="AT149" s="147" t="s">
        <v>340</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5775</v>
      </c>
    </row>
    <row r="150" spans="2:65" s="13" customFormat="1">
      <c r="B150" s="176"/>
      <c r="D150" s="149" t="s">
        <v>1489</v>
      </c>
      <c r="E150" s="177" t="s">
        <v>1</v>
      </c>
      <c r="F150" s="178" t="s">
        <v>5776</v>
      </c>
      <c r="H150" s="179">
        <v>207.941</v>
      </c>
      <c r="I150" s="180"/>
      <c r="L150" s="176"/>
      <c r="M150" s="181"/>
      <c r="T150" s="182"/>
      <c r="AT150" s="177" t="s">
        <v>1489</v>
      </c>
      <c r="AU150" s="177" t="s">
        <v>90</v>
      </c>
      <c r="AV150" s="13" t="s">
        <v>90</v>
      </c>
      <c r="AW150" s="13" t="s">
        <v>36</v>
      </c>
      <c r="AX150" s="13" t="s">
        <v>88</v>
      </c>
      <c r="AY150" s="177" t="s">
        <v>299</v>
      </c>
    </row>
    <row r="151" spans="2:65" s="1" customFormat="1" ht="33" customHeight="1">
      <c r="B151" s="32"/>
      <c r="C151" s="136" t="s">
        <v>337</v>
      </c>
      <c r="D151" s="136" t="s">
        <v>302</v>
      </c>
      <c r="E151" s="137" t="s">
        <v>5777</v>
      </c>
      <c r="F151" s="138" t="s">
        <v>5778</v>
      </c>
      <c r="G151" s="139" t="s">
        <v>1520</v>
      </c>
      <c r="H151" s="140">
        <v>5</v>
      </c>
      <c r="I151" s="141"/>
      <c r="J151" s="142">
        <f>ROUND(I151*H151,2)</f>
        <v>0</v>
      </c>
      <c r="K151" s="138" t="s">
        <v>3585</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5779</v>
      </c>
    </row>
    <row r="152" spans="2:65" s="13" customFormat="1" ht="20.399999999999999">
      <c r="B152" s="176"/>
      <c r="D152" s="149" t="s">
        <v>1489</v>
      </c>
      <c r="E152" s="177" t="s">
        <v>1</v>
      </c>
      <c r="F152" s="178" t="s">
        <v>5780</v>
      </c>
      <c r="H152" s="179">
        <v>5</v>
      </c>
      <c r="I152" s="180"/>
      <c r="L152" s="176"/>
      <c r="M152" s="181"/>
      <c r="T152" s="182"/>
      <c r="AT152" s="177" t="s">
        <v>1489</v>
      </c>
      <c r="AU152" s="177" t="s">
        <v>90</v>
      </c>
      <c r="AV152" s="13" t="s">
        <v>90</v>
      </c>
      <c r="AW152" s="13" t="s">
        <v>36</v>
      </c>
      <c r="AX152" s="13" t="s">
        <v>88</v>
      </c>
      <c r="AY152" s="177" t="s">
        <v>299</v>
      </c>
    </row>
    <row r="153" spans="2:65" s="1" customFormat="1" ht="24.15" customHeight="1">
      <c r="B153" s="32"/>
      <c r="C153" s="158" t="s">
        <v>342</v>
      </c>
      <c r="D153" s="158" t="s">
        <v>340</v>
      </c>
      <c r="E153" s="159" t="s">
        <v>1665</v>
      </c>
      <c r="F153" s="160" t="s">
        <v>3714</v>
      </c>
      <c r="G153" s="161" t="s">
        <v>1520</v>
      </c>
      <c r="H153" s="162">
        <v>5.5549999999999997</v>
      </c>
      <c r="I153" s="163"/>
      <c r="J153" s="164">
        <f>ROUND(I153*H153,2)</f>
        <v>0</v>
      </c>
      <c r="K153" s="160" t="s">
        <v>1</v>
      </c>
      <c r="L153" s="165"/>
      <c r="M153" s="166" t="s">
        <v>1</v>
      </c>
      <c r="N153" s="167" t="s">
        <v>46</v>
      </c>
      <c r="P153" s="145">
        <f>O153*H153</f>
        <v>0</v>
      </c>
      <c r="Q153" s="145">
        <v>0</v>
      </c>
      <c r="R153" s="145">
        <f>Q153*H153</f>
        <v>0</v>
      </c>
      <c r="S153" s="145">
        <v>0</v>
      </c>
      <c r="T153" s="146">
        <f>S153*H153</f>
        <v>0</v>
      </c>
      <c r="AR153" s="147" t="s">
        <v>337</v>
      </c>
      <c r="AT153" s="147" t="s">
        <v>340</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5781</v>
      </c>
    </row>
    <row r="154" spans="2:65" s="13" customFormat="1">
      <c r="B154" s="176"/>
      <c r="D154" s="149" t="s">
        <v>1489</v>
      </c>
      <c r="E154" s="177" t="s">
        <v>1</v>
      </c>
      <c r="F154" s="178" t="s">
        <v>5782</v>
      </c>
      <c r="H154" s="179">
        <v>5.5549999999999997</v>
      </c>
      <c r="I154" s="180"/>
      <c r="L154" s="176"/>
      <c r="M154" s="181"/>
      <c r="T154" s="182"/>
      <c r="AT154" s="177" t="s">
        <v>1489</v>
      </c>
      <c r="AU154" s="177" t="s">
        <v>90</v>
      </c>
      <c r="AV154" s="13" t="s">
        <v>90</v>
      </c>
      <c r="AW154" s="13" t="s">
        <v>36</v>
      </c>
      <c r="AX154" s="13" t="s">
        <v>88</v>
      </c>
      <c r="AY154" s="177" t="s">
        <v>299</v>
      </c>
    </row>
    <row r="155" spans="2:65" s="1" customFormat="1" ht="24.15" customHeight="1">
      <c r="B155" s="32"/>
      <c r="C155" s="136" t="s">
        <v>347</v>
      </c>
      <c r="D155" s="136" t="s">
        <v>302</v>
      </c>
      <c r="E155" s="137" t="s">
        <v>5783</v>
      </c>
      <c r="F155" s="138" t="s">
        <v>5784</v>
      </c>
      <c r="G155" s="139" t="s">
        <v>375</v>
      </c>
      <c r="H155" s="140">
        <v>224.15</v>
      </c>
      <c r="I155" s="141"/>
      <c r="J155" s="142">
        <f>ROUND(I155*H155,2)</f>
        <v>0</v>
      </c>
      <c r="K155" s="138" t="s">
        <v>3585</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5785</v>
      </c>
    </row>
    <row r="156" spans="2:65" s="1" customFormat="1" ht="33" customHeight="1">
      <c r="B156" s="32"/>
      <c r="C156" s="136" t="s">
        <v>351</v>
      </c>
      <c r="D156" s="136" t="s">
        <v>302</v>
      </c>
      <c r="E156" s="137" t="s">
        <v>1634</v>
      </c>
      <c r="F156" s="138" t="s">
        <v>1635</v>
      </c>
      <c r="G156" s="139" t="s">
        <v>1636</v>
      </c>
      <c r="H156" s="140">
        <v>245.68600000000001</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5786</v>
      </c>
    </row>
    <row r="157" spans="2:65" s="13" customFormat="1">
      <c r="B157" s="176"/>
      <c r="D157" s="149" t="s">
        <v>1489</v>
      </c>
      <c r="E157" s="177" t="s">
        <v>1</v>
      </c>
      <c r="F157" s="178" t="s">
        <v>5787</v>
      </c>
      <c r="H157" s="179">
        <v>245.68600000000001</v>
      </c>
      <c r="I157" s="180"/>
      <c r="L157" s="176"/>
      <c r="M157" s="181"/>
      <c r="T157" s="182"/>
      <c r="AT157" s="177" t="s">
        <v>1489</v>
      </c>
      <c r="AU157" s="177" t="s">
        <v>90</v>
      </c>
      <c r="AV157" s="13" t="s">
        <v>90</v>
      </c>
      <c r="AW157" s="13" t="s">
        <v>36</v>
      </c>
      <c r="AX157" s="13" t="s">
        <v>88</v>
      </c>
      <c r="AY157" s="177" t="s">
        <v>299</v>
      </c>
    </row>
    <row r="158" spans="2:65" s="1" customFormat="1" ht="16.5" customHeight="1">
      <c r="B158" s="32"/>
      <c r="C158" s="136" t="s">
        <v>8</v>
      </c>
      <c r="D158" s="136" t="s">
        <v>302</v>
      </c>
      <c r="E158" s="137" t="s">
        <v>1639</v>
      </c>
      <c r="F158" s="138" t="s">
        <v>1640</v>
      </c>
      <c r="G158" s="139" t="s">
        <v>1520</v>
      </c>
      <c r="H158" s="140">
        <v>184.46600000000001</v>
      </c>
      <c r="I158" s="141"/>
      <c r="J158" s="142">
        <f>ROUND(I158*H158,2)</f>
        <v>0</v>
      </c>
      <c r="K158" s="138" t="s">
        <v>3585</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5788</v>
      </c>
    </row>
    <row r="159" spans="2:65" s="13" customFormat="1">
      <c r="B159" s="176"/>
      <c r="D159" s="149" t="s">
        <v>1489</v>
      </c>
      <c r="E159" s="177" t="s">
        <v>1</v>
      </c>
      <c r="F159" s="178" t="s">
        <v>5789</v>
      </c>
      <c r="H159" s="179">
        <v>136.49199999999999</v>
      </c>
      <c r="I159" s="180"/>
      <c r="L159" s="176"/>
      <c r="M159" s="181"/>
      <c r="T159" s="182"/>
      <c r="AT159" s="177" t="s">
        <v>1489</v>
      </c>
      <c r="AU159" s="177" t="s">
        <v>90</v>
      </c>
      <c r="AV159" s="13" t="s">
        <v>90</v>
      </c>
      <c r="AW159" s="13" t="s">
        <v>36</v>
      </c>
      <c r="AX159" s="13" t="s">
        <v>81</v>
      </c>
      <c r="AY159" s="177" t="s">
        <v>299</v>
      </c>
    </row>
    <row r="160" spans="2:65" s="13" customFormat="1">
      <c r="B160" s="176"/>
      <c r="D160" s="149" t="s">
        <v>1489</v>
      </c>
      <c r="E160" s="177" t="s">
        <v>1</v>
      </c>
      <c r="F160" s="178" t="s">
        <v>5790</v>
      </c>
      <c r="H160" s="179">
        <v>47.973999999999997</v>
      </c>
      <c r="I160" s="180"/>
      <c r="L160" s="176"/>
      <c r="M160" s="181"/>
      <c r="T160" s="182"/>
      <c r="AT160" s="177" t="s">
        <v>1489</v>
      </c>
      <c r="AU160" s="177" t="s">
        <v>90</v>
      </c>
      <c r="AV160" s="13" t="s">
        <v>90</v>
      </c>
      <c r="AW160" s="13" t="s">
        <v>36</v>
      </c>
      <c r="AX160" s="13" t="s">
        <v>81</v>
      </c>
      <c r="AY160" s="177" t="s">
        <v>299</v>
      </c>
    </row>
    <row r="161" spans="2:65" s="14" customFormat="1">
      <c r="B161" s="183"/>
      <c r="D161" s="149" t="s">
        <v>1489</v>
      </c>
      <c r="E161" s="184" t="s">
        <v>1</v>
      </c>
      <c r="F161" s="185" t="s">
        <v>1496</v>
      </c>
      <c r="H161" s="186">
        <v>184.46599999999998</v>
      </c>
      <c r="I161" s="187"/>
      <c r="L161" s="183"/>
      <c r="M161" s="188"/>
      <c r="T161" s="189"/>
      <c r="AT161" s="184" t="s">
        <v>1489</v>
      </c>
      <c r="AU161" s="184" t="s">
        <v>90</v>
      </c>
      <c r="AV161" s="14" t="s">
        <v>318</v>
      </c>
      <c r="AW161" s="14" t="s">
        <v>36</v>
      </c>
      <c r="AX161" s="14" t="s">
        <v>88</v>
      </c>
      <c r="AY161" s="184" t="s">
        <v>299</v>
      </c>
    </row>
    <row r="162" spans="2:65" s="1" customFormat="1" ht="24.15" customHeight="1">
      <c r="B162" s="32"/>
      <c r="C162" s="136" t="s">
        <v>362</v>
      </c>
      <c r="D162" s="136" t="s">
        <v>302</v>
      </c>
      <c r="E162" s="137" t="s">
        <v>5791</v>
      </c>
      <c r="F162" s="138" t="s">
        <v>5792</v>
      </c>
      <c r="G162" s="139" t="s">
        <v>375</v>
      </c>
      <c r="H162" s="140">
        <v>224.15</v>
      </c>
      <c r="I162" s="141"/>
      <c r="J162" s="142">
        <f>ROUND(I162*H162,2)</f>
        <v>0</v>
      </c>
      <c r="K162" s="138" t="s">
        <v>3585</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5793</v>
      </c>
    </row>
    <row r="163" spans="2:65" s="12" customFormat="1">
      <c r="B163" s="170"/>
      <c r="D163" s="149" t="s">
        <v>1489</v>
      </c>
      <c r="E163" s="171" t="s">
        <v>1</v>
      </c>
      <c r="F163" s="172" t="s">
        <v>5753</v>
      </c>
      <c r="H163" s="171" t="s">
        <v>1</v>
      </c>
      <c r="I163" s="173"/>
      <c r="L163" s="170"/>
      <c r="M163" s="174"/>
      <c r="T163" s="175"/>
      <c r="AT163" s="171" t="s">
        <v>1489</v>
      </c>
      <c r="AU163" s="171" t="s">
        <v>90</v>
      </c>
      <c r="AV163" s="12" t="s">
        <v>88</v>
      </c>
      <c r="AW163" s="12" t="s">
        <v>36</v>
      </c>
      <c r="AX163" s="12" t="s">
        <v>81</v>
      </c>
      <c r="AY163" s="171" t="s">
        <v>299</v>
      </c>
    </row>
    <row r="164" spans="2:65" s="13" customFormat="1">
      <c r="B164" s="176"/>
      <c r="D164" s="149" t="s">
        <v>1489</v>
      </c>
      <c r="E164" s="177" t="s">
        <v>1</v>
      </c>
      <c r="F164" s="178" t="s">
        <v>5754</v>
      </c>
      <c r="H164" s="179">
        <v>49.46</v>
      </c>
      <c r="I164" s="180"/>
      <c r="L164" s="176"/>
      <c r="M164" s="181"/>
      <c r="T164" s="182"/>
      <c r="AT164" s="177" t="s">
        <v>1489</v>
      </c>
      <c r="AU164" s="177" t="s">
        <v>90</v>
      </c>
      <c r="AV164" s="13" t="s">
        <v>90</v>
      </c>
      <c r="AW164" s="13" t="s">
        <v>36</v>
      </c>
      <c r="AX164" s="13" t="s">
        <v>81</v>
      </c>
      <c r="AY164" s="177" t="s">
        <v>299</v>
      </c>
    </row>
    <row r="165" spans="2:65" s="13" customFormat="1">
      <c r="B165" s="176"/>
      <c r="D165" s="149" t="s">
        <v>1489</v>
      </c>
      <c r="E165" s="177" t="s">
        <v>1</v>
      </c>
      <c r="F165" s="178" t="s">
        <v>5755</v>
      </c>
      <c r="H165" s="179">
        <v>174.69</v>
      </c>
      <c r="I165" s="180"/>
      <c r="L165" s="176"/>
      <c r="M165" s="181"/>
      <c r="T165" s="182"/>
      <c r="AT165" s="177" t="s">
        <v>1489</v>
      </c>
      <c r="AU165" s="177" t="s">
        <v>90</v>
      </c>
      <c r="AV165" s="13" t="s">
        <v>90</v>
      </c>
      <c r="AW165" s="13" t="s">
        <v>36</v>
      </c>
      <c r="AX165" s="13" t="s">
        <v>81</v>
      </c>
      <c r="AY165" s="177" t="s">
        <v>299</v>
      </c>
    </row>
    <row r="166" spans="2:65" s="14" customFormat="1">
      <c r="B166" s="183"/>
      <c r="D166" s="149" t="s">
        <v>1489</v>
      </c>
      <c r="E166" s="184" t="s">
        <v>1</v>
      </c>
      <c r="F166" s="185" t="s">
        <v>1496</v>
      </c>
      <c r="H166" s="186">
        <v>224.15</v>
      </c>
      <c r="I166" s="187"/>
      <c r="L166" s="183"/>
      <c r="M166" s="188"/>
      <c r="T166" s="189"/>
      <c r="AT166" s="184" t="s">
        <v>1489</v>
      </c>
      <c r="AU166" s="184" t="s">
        <v>90</v>
      </c>
      <c r="AV166" s="14" t="s">
        <v>318</v>
      </c>
      <c r="AW166" s="14" t="s">
        <v>36</v>
      </c>
      <c r="AX166" s="14" t="s">
        <v>88</v>
      </c>
      <c r="AY166" s="184" t="s">
        <v>299</v>
      </c>
    </row>
    <row r="167" spans="2:65" s="1" customFormat="1" ht="16.5" customHeight="1">
      <c r="B167" s="32"/>
      <c r="C167" s="136" t="s">
        <v>367</v>
      </c>
      <c r="D167" s="136" t="s">
        <v>302</v>
      </c>
      <c r="E167" s="137" t="s">
        <v>5794</v>
      </c>
      <c r="F167" s="138" t="s">
        <v>5795</v>
      </c>
      <c r="G167" s="139" t="s">
        <v>1520</v>
      </c>
      <c r="H167" s="140">
        <v>47.973999999999997</v>
      </c>
      <c r="I167" s="141"/>
      <c r="J167" s="142">
        <f>ROUND(I167*H167,2)</f>
        <v>0</v>
      </c>
      <c r="K167" s="138" t="s">
        <v>3585</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5796</v>
      </c>
    </row>
    <row r="168" spans="2:65" s="13" customFormat="1">
      <c r="B168" s="176"/>
      <c r="D168" s="149" t="s">
        <v>1489</v>
      </c>
      <c r="E168" s="177" t="s">
        <v>1</v>
      </c>
      <c r="F168" s="178" t="s">
        <v>5797</v>
      </c>
      <c r="H168" s="179">
        <v>47.973999999999997</v>
      </c>
      <c r="I168" s="180"/>
      <c r="L168" s="176"/>
      <c r="M168" s="181"/>
      <c r="T168" s="182"/>
      <c r="AT168" s="177" t="s">
        <v>1489</v>
      </c>
      <c r="AU168" s="177" t="s">
        <v>90</v>
      </c>
      <c r="AV168" s="13" t="s">
        <v>90</v>
      </c>
      <c r="AW168" s="13" t="s">
        <v>36</v>
      </c>
      <c r="AX168" s="13" t="s">
        <v>88</v>
      </c>
      <c r="AY168" s="177" t="s">
        <v>299</v>
      </c>
    </row>
    <row r="169" spans="2:65" s="1" customFormat="1" ht="24.15" customHeight="1">
      <c r="B169" s="32"/>
      <c r="C169" s="136" t="s">
        <v>372</v>
      </c>
      <c r="D169" s="136" t="s">
        <v>302</v>
      </c>
      <c r="E169" s="137" t="s">
        <v>1682</v>
      </c>
      <c r="F169" s="138" t="s">
        <v>1683</v>
      </c>
      <c r="G169" s="139" t="s">
        <v>375</v>
      </c>
      <c r="H169" s="140">
        <v>479.74</v>
      </c>
      <c r="I169" s="141"/>
      <c r="J169" s="142">
        <f>ROUND(I169*H169,2)</f>
        <v>0</v>
      </c>
      <c r="K169" s="138" t="s">
        <v>3585</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5798</v>
      </c>
    </row>
    <row r="170" spans="2:65" s="12" customFormat="1">
      <c r="B170" s="170"/>
      <c r="D170" s="149" t="s">
        <v>1489</v>
      </c>
      <c r="E170" s="171" t="s">
        <v>1</v>
      </c>
      <c r="F170" s="172" t="s">
        <v>5753</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E171" s="177" t="s">
        <v>1</v>
      </c>
      <c r="F171" s="178" t="s">
        <v>5754</v>
      </c>
      <c r="H171" s="179">
        <v>49.46</v>
      </c>
      <c r="I171" s="180"/>
      <c r="L171" s="176"/>
      <c r="M171" s="181"/>
      <c r="T171" s="182"/>
      <c r="AT171" s="177" t="s">
        <v>1489</v>
      </c>
      <c r="AU171" s="177" t="s">
        <v>90</v>
      </c>
      <c r="AV171" s="13" t="s">
        <v>90</v>
      </c>
      <c r="AW171" s="13" t="s">
        <v>36</v>
      </c>
      <c r="AX171" s="13" t="s">
        <v>81</v>
      </c>
      <c r="AY171" s="177" t="s">
        <v>299</v>
      </c>
    </row>
    <row r="172" spans="2:65" s="13" customFormat="1">
      <c r="B172" s="176"/>
      <c r="D172" s="149" t="s">
        <v>1489</v>
      </c>
      <c r="E172" s="177" t="s">
        <v>1</v>
      </c>
      <c r="F172" s="178" t="s">
        <v>5755</v>
      </c>
      <c r="H172" s="179">
        <v>174.69</v>
      </c>
      <c r="I172" s="180"/>
      <c r="L172" s="176"/>
      <c r="M172" s="181"/>
      <c r="T172" s="182"/>
      <c r="AT172" s="177" t="s">
        <v>1489</v>
      </c>
      <c r="AU172" s="177" t="s">
        <v>90</v>
      </c>
      <c r="AV172" s="13" t="s">
        <v>90</v>
      </c>
      <c r="AW172" s="13" t="s">
        <v>36</v>
      </c>
      <c r="AX172" s="13" t="s">
        <v>81</v>
      </c>
      <c r="AY172" s="177" t="s">
        <v>299</v>
      </c>
    </row>
    <row r="173" spans="2:65" s="13" customFormat="1">
      <c r="B173" s="176"/>
      <c r="D173" s="149" t="s">
        <v>1489</v>
      </c>
      <c r="E173" s="177" t="s">
        <v>1</v>
      </c>
      <c r="F173" s="178" t="s">
        <v>5756</v>
      </c>
      <c r="H173" s="179">
        <v>255.59</v>
      </c>
      <c r="I173" s="180"/>
      <c r="L173" s="176"/>
      <c r="M173" s="181"/>
      <c r="T173" s="182"/>
      <c r="AT173" s="177" t="s">
        <v>1489</v>
      </c>
      <c r="AU173" s="177" t="s">
        <v>90</v>
      </c>
      <c r="AV173" s="13" t="s">
        <v>90</v>
      </c>
      <c r="AW173" s="13" t="s">
        <v>36</v>
      </c>
      <c r="AX173" s="13" t="s">
        <v>81</v>
      </c>
      <c r="AY173" s="177" t="s">
        <v>299</v>
      </c>
    </row>
    <row r="174" spans="2:65" s="14" customFormat="1">
      <c r="B174" s="183"/>
      <c r="D174" s="149" t="s">
        <v>1489</v>
      </c>
      <c r="E174" s="184" t="s">
        <v>1</v>
      </c>
      <c r="F174" s="185" t="s">
        <v>1496</v>
      </c>
      <c r="H174" s="186">
        <v>479.74</v>
      </c>
      <c r="I174" s="187"/>
      <c r="L174" s="183"/>
      <c r="M174" s="188"/>
      <c r="T174" s="189"/>
      <c r="AT174" s="184" t="s">
        <v>1489</v>
      </c>
      <c r="AU174" s="184" t="s">
        <v>90</v>
      </c>
      <c r="AV174" s="14" t="s">
        <v>318</v>
      </c>
      <c r="AW174" s="14" t="s">
        <v>36</v>
      </c>
      <c r="AX174" s="14" t="s">
        <v>88</v>
      </c>
      <c r="AY174" s="184" t="s">
        <v>299</v>
      </c>
    </row>
    <row r="175" spans="2:65" s="1" customFormat="1" ht="24.15" customHeight="1">
      <c r="B175" s="32"/>
      <c r="C175" s="136" t="s">
        <v>378</v>
      </c>
      <c r="D175" s="136" t="s">
        <v>302</v>
      </c>
      <c r="E175" s="137" t="s">
        <v>1686</v>
      </c>
      <c r="F175" s="138" t="s">
        <v>1687</v>
      </c>
      <c r="G175" s="139" t="s">
        <v>375</v>
      </c>
      <c r="H175" s="140">
        <v>479.74</v>
      </c>
      <c r="I175" s="141"/>
      <c r="J175" s="142">
        <f>ROUND(I175*H175,2)</f>
        <v>0</v>
      </c>
      <c r="K175" s="138" t="s">
        <v>3585</v>
      </c>
      <c r="L175" s="32"/>
      <c r="M175" s="143" t="s">
        <v>1</v>
      </c>
      <c r="N175" s="144" t="s">
        <v>46</v>
      </c>
      <c r="P175" s="145">
        <f>O175*H175</f>
        <v>0</v>
      </c>
      <c r="Q175" s="145">
        <v>0</v>
      </c>
      <c r="R175" s="145">
        <f>Q175*H175</f>
        <v>0</v>
      </c>
      <c r="S175" s="145">
        <v>0</v>
      </c>
      <c r="T175" s="146">
        <f>S175*H175</f>
        <v>0</v>
      </c>
      <c r="AR175" s="147" t="s">
        <v>318</v>
      </c>
      <c r="AT175" s="147" t="s">
        <v>302</v>
      </c>
      <c r="AU175" s="147" t="s">
        <v>90</v>
      </c>
      <c r="AY175" s="17" t="s">
        <v>299</v>
      </c>
      <c r="BE175" s="148">
        <f>IF(N175="základní",J175,0)</f>
        <v>0</v>
      </c>
      <c r="BF175" s="148">
        <f>IF(N175="snížená",J175,0)</f>
        <v>0</v>
      </c>
      <c r="BG175" s="148">
        <f>IF(N175="zákl. přenesená",J175,0)</f>
        <v>0</v>
      </c>
      <c r="BH175" s="148">
        <f>IF(N175="sníž. přenesená",J175,0)</f>
        <v>0</v>
      </c>
      <c r="BI175" s="148">
        <f>IF(N175="nulová",J175,0)</f>
        <v>0</v>
      </c>
      <c r="BJ175" s="17" t="s">
        <v>88</v>
      </c>
      <c r="BK175" s="148">
        <f>ROUND(I175*H175,2)</f>
        <v>0</v>
      </c>
      <c r="BL175" s="17" t="s">
        <v>318</v>
      </c>
      <c r="BM175" s="147" t="s">
        <v>5799</v>
      </c>
    </row>
    <row r="176" spans="2:65" s="1" customFormat="1" ht="16.5" customHeight="1">
      <c r="B176" s="32"/>
      <c r="C176" s="158" t="s">
        <v>384</v>
      </c>
      <c r="D176" s="158" t="s">
        <v>340</v>
      </c>
      <c r="E176" s="159" t="s">
        <v>5800</v>
      </c>
      <c r="F176" s="160" t="s">
        <v>5801</v>
      </c>
      <c r="G176" s="161" t="s">
        <v>822</v>
      </c>
      <c r="H176" s="162">
        <v>19.861000000000001</v>
      </c>
      <c r="I176" s="163"/>
      <c r="J176" s="164">
        <f>ROUND(I176*H176,2)</f>
        <v>0</v>
      </c>
      <c r="K176" s="160" t="s">
        <v>3585</v>
      </c>
      <c r="L176" s="165"/>
      <c r="M176" s="166" t="s">
        <v>1</v>
      </c>
      <c r="N176" s="167" t="s">
        <v>46</v>
      </c>
      <c r="P176" s="145">
        <f>O176*H176</f>
        <v>0</v>
      </c>
      <c r="Q176" s="145">
        <v>1E-3</v>
      </c>
      <c r="R176" s="145">
        <f>Q176*H176</f>
        <v>1.9861E-2</v>
      </c>
      <c r="S176" s="145">
        <v>0</v>
      </c>
      <c r="T176" s="146">
        <f>S176*H176</f>
        <v>0</v>
      </c>
      <c r="AR176" s="147" t="s">
        <v>337</v>
      </c>
      <c r="AT176" s="147" t="s">
        <v>340</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5802</v>
      </c>
    </row>
    <row r="177" spans="2:65" s="13" customFormat="1">
      <c r="B177" s="176"/>
      <c r="D177" s="149" t="s">
        <v>1489</v>
      </c>
      <c r="E177" s="177" t="s">
        <v>1</v>
      </c>
      <c r="F177" s="178" t="s">
        <v>5803</v>
      </c>
      <c r="H177" s="179">
        <v>19.861000000000001</v>
      </c>
      <c r="I177" s="180"/>
      <c r="L177" s="176"/>
      <c r="M177" s="181"/>
      <c r="T177" s="182"/>
      <c r="AT177" s="177" t="s">
        <v>1489</v>
      </c>
      <c r="AU177" s="177" t="s">
        <v>90</v>
      </c>
      <c r="AV177" s="13" t="s">
        <v>90</v>
      </c>
      <c r="AW177" s="13" t="s">
        <v>36</v>
      </c>
      <c r="AX177" s="13" t="s">
        <v>88</v>
      </c>
      <c r="AY177" s="177" t="s">
        <v>299</v>
      </c>
    </row>
    <row r="178" spans="2:65" s="11" customFormat="1" ht="22.95" customHeight="1">
      <c r="B178" s="124"/>
      <c r="D178" s="125" t="s">
        <v>80</v>
      </c>
      <c r="E178" s="134" t="s">
        <v>90</v>
      </c>
      <c r="F178" s="134" t="s">
        <v>1693</v>
      </c>
      <c r="I178" s="127"/>
      <c r="J178" s="135">
        <f>BK178</f>
        <v>0</v>
      </c>
      <c r="L178" s="124"/>
      <c r="M178" s="129"/>
      <c r="P178" s="130">
        <f>SUM(P179:P182)</f>
        <v>0</v>
      </c>
      <c r="R178" s="130">
        <f>SUM(R179:R182)</f>
        <v>1.5619645999999998</v>
      </c>
      <c r="T178" s="131">
        <f>SUM(T179:T182)</f>
        <v>0</v>
      </c>
      <c r="AR178" s="125" t="s">
        <v>88</v>
      </c>
      <c r="AT178" s="132" t="s">
        <v>80</v>
      </c>
      <c r="AU178" s="132" t="s">
        <v>88</v>
      </c>
      <c r="AY178" s="125" t="s">
        <v>299</v>
      </c>
      <c r="BK178" s="133">
        <f>SUM(BK179:BK182)</f>
        <v>0</v>
      </c>
    </row>
    <row r="179" spans="2:65" s="1" customFormat="1" ht="24.15" customHeight="1">
      <c r="B179" s="32"/>
      <c r="C179" s="136" t="s">
        <v>389</v>
      </c>
      <c r="D179" s="136" t="s">
        <v>302</v>
      </c>
      <c r="E179" s="137" t="s">
        <v>5804</v>
      </c>
      <c r="F179" s="138" t="s">
        <v>5805</v>
      </c>
      <c r="G179" s="139" t="s">
        <v>1520</v>
      </c>
      <c r="H179" s="140">
        <v>5.6000000000000001E-2</v>
      </c>
      <c r="I179" s="141"/>
      <c r="J179" s="142">
        <f>ROUND(I179*H179,2)</f>
        <v>0</v>
      </c>
      <c r="K179" s="138" t="s">
        <v>3585</v>
      </c>
      <c r="L179" s="32"/>
      <c r="M179" s="143" t="s">
        <v>1</v>
      </c>
      <c r="N179" s="144" t="s">
        <v>46</v>
      </c>
      <c r="P179" s="145">
        <f>O179*H179</f>
        <v>0</v>
      </c>
      <c r="Q179" s="145">
        <v>1.98</v>
      </c>
      <c r="R179" s="145">
        <f>Q179*H179</f>
        <v>0.11088000000000001</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5806</v>
      </c>
    </row>
    <row r="180" spans="2:65" s="13" customFormat="1" ht="20.399999999999999">
      <c r="B180" s="176"/>
      <c r="D180" s="149" t="s">
        <v>1489</v>
      </c>
      <c r="E180" s="177" t="s">
        <v>1</v>
      </c>
      <c r="F180" s="178" t="s">
        <v>5807</v>
      </c>
      <c r="H180" s="179">
        <v>5.6000000000000001E-2</v>
      </c>
      <c r="I180" s="180"/>
      <c r="L180" s="176"/>
      <c r="M180" s="181"/>
      <c r="T180" s="182"/>
      <c r="AT180" s="177" t="s">
        <v>1489</v>
      </c>
      <c r="AU180" s="177" t="s">
        <v>90</v>
      </c>
      <c r="AV180" s="13" t="s">
        <v>90</v>
      </c>
      <c r="AW180" s="13" t="s">
        <v>36</v>
      </c>
      <c r="AX180" s="13" t="s">
        <v>88</v>
      </c>
      <c r="AY180" s="177" t="s">
        <v>299</v>
      </c>
    </row>
    <row r="181" spans="2:65" s="1" customFormat="1" ht="16.5" customHeight="1">
      <c r="B181" s="32"/>
      <c r="C181" s="136" t="s">
        <v>394</v>
      </c>
      <c r="D181" s="136" t="s">
        <v>302</v>
      </c>
      <c r="E181" s="137" t="s">
        <v>5808</v>
      </c>
      <c r="F181" s="138" t="s">
        <v>5809</v>
      </c>
      <c r="G181" s="139" t="s">
        <v>1520</v>
      </c>
      <c r="H181" s="140">
        <v>0.57999999999999996</v>
      </c>
      <c r="I181" s="141"/>
      <c r="J181" s="142">
        <f>ROUND(I181*H181,2)</f>
        <v>0</v>
      </c>
      <c r="K181" s="138" t="s">
        <v>3585</v>
      </c>
      <c r="L181" s="32"/>
      <c r="M181" s="143" t="s">
        <v>1</v>
      </c>
      <c r="N181" s="144" t="s">
        <v>46</v>
      </c>
      <c r="P181" s="145">
        <f>O181*H181</f>
        <v>0</v>
      </c>
      <c r="Q181" s="145">
        <v>2.5018699999999998</v>
      </c>
      <c r="R181" s="145">
        <f>Q181*H181</f>
        <v>1.4510845999999997</v>
      </c>
      <c r="S181" s="145">
        <v>0</v>
      </c>
      <c r="T181" s="146">
        <f>S181*H181</f>
        <v>0</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5810</v>
      </c>
    </row>
    <row r="182" spans="2:65" s="13" customFormat="1" ht="20.399999999999999">
      <c r="B182" s="176"/>
      <c r="D182" s="149" t="s">
        <v>1489</v>
      </c>
      <c r="E182" s="177" t="s">
        <v>1</v>
      </c>
      <c r="F182" s="178" t="s">
        <v>5811</v>
      </c>
      <c r="H182" s="179">
        <v>0.57999999999999996</v>
      </c>
      <c r="I182" s="180"/>
      <c r="L182" s="176"/>
      <c r="M182" s="181"/>
      <c r="T182" s="182"/>
      <c r="AT182" s="177" t="s">
        <v>1489</v>
      </c>
      <c r="AU182" s="177" t="s">
        <v>90</v>
      </c>
      <c r="AV182" s="13" t="s">
        <v>90</v>
      </c>
      <c r="AW182" s="13" t="s">
        <v>36</v>
      </c>
      <c r="AX182" s="13" t="s">
        <v>88</v>
      </c>
      <c r="AY182" s="177" t="s">
        <v>299</v>
      </c>
    </row>
    <row r="183" spans="2:65" s="11" customFormat="1" ht="22.95" customHeight="1">
      <c r="B183" s="124"/>
      <c r="D183" s="125" t="s">
        <v>80</v>
      </c>
      <c r="E183" s="134" t="s">
        <v>318</v>
      </c>
      <c r="F183" s="134" t="s">
        <v>1702</v>
      </c>
      <c r="I183" s="127"/>
      <c r="J183" s="135">
        <f>BK183</f>
        <v>0</v>
      </c>
      <c r="L183" s="124"/>
      <c r="M183" s="129"/>
      <c r="P183" s="130">
        <f>SUM(P184:P192)</f>
        <v>0</v>
      </c>
      <c r="R183" s="130">
        <f>SUM(R184:R192)</f>
        <v>0</v>
      </c>
      <c r="T183" s="131">
        <f>SUM(T184:T192)</f>
        <v>0</v>
      </c>
      <c r="AR183" s="125" t="s">
        <v>88</v>
      </c>
      <c r="AT183" s="132" t="s">
        <v>80</v>
      </c>
      <c r="AU183" s="132" t="s">
        <v>88</v>
      </c>
      <c r="AY183" s="125" t="s">
        <v>299</v>
      </c>
      <c r="BK183" s="133">
        <f>SUM(BK184:BK192)</f>
        <v>0</v>
      </c>
    </row>
    <row r="184" spans="2:65" s="1" customFormat="1" ht="16.5" customHeight="1">
      <c r="B184" s="32"/>
      <c r="C184" s="136" t="s">
        <v>399</v>
      </c>
      <c r="D184" s="136" t="s">
        <v>302</v>
      </c>
      <c r="E184" s="137" t="s">
        <v>1703</v>
      </c>
      <c r="F184" s="138" t="s">
        <v>1704</v>
      </c>
      <c r="G184" s="139" t="s">
        <v>1520</v>
      </c>
      <c r="H184" s="140">
        <v>1.272</v>
      </c>
      <c r="I184" s="141"/>
      <c r="J184" s="142">
        <f>ROUND(I184*H184,2)</f>
        <v>0</v>
      </c>
      <c r="K184" s="138" t="s">
        <v>3585</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5812</v>
      </c>
    </row>
    <row r="185" spans="2:65" s="13" customFormat="1">
      <c r="B185" s="176"/>
      <c r="D185" s="149" t="s">
        <v>1489</v>
      </c>
      <c r="E185" s="177" t="s">
        <v>1</v>
      </c>
      <c r="F185" s="178" t="s">
        <v>5813</v>
      </c>
      <c r="H185" s="179">
        <v>1.08</v>
      </c>
      <c r="I185" s="180"/>
      <c r="L185" s="176"/>
      <c r="M185" s="181"/>
      <c r="T185" s="182"/>
      <c r="AT185" s="177" t="s">
        <v>1489</v>
      </c>
      <c r="AU185" s="177" t="s">
        <v>90</v>
      </c>
      <c r="AV185" s="13" t="s">
        <v>90</v>
      </c>
      <c r="AW185" s="13" t="s">
        <v>36</v>
      </c>
      <c r="AX185" s="13" t="s">
        <v>81</v>
      </c>
      <c r="AY185" s="177" t="s">
        <v>299</v>
      </c>
    </row>
    <row r="186" spans="2:65" s="13" customFormat="1">
      <c r="B186" s="176"/>
      <c r="D186" s="149" t="s">
        <v>1489</v>
      </c>
      <c r="E186" s="177" t="s">
        <v>1</v>
      </c>
      <c r="F186" s="178" t="s">
        <v>5814</v>
      </c>
      <c r="H186" s="179">
        <v>0.192</v>
      </c>
      <c r="I186" s="180"/>
      <c r="L186" s="176"/>
      <c r="M186" s="181"/>
      <c r="T186" s="182"/>
      <c r="AT186" s="177" t="s">
        <v>1489</v>
      </c>
      <c r="AU186" s="177" t="s">
        <v>90</v>
      </c>
      <c r="AV186" s="13" t="s">
        <v>90</v>
      </c>
      <c r="AW186" s="13" t="s">
        <v>36</v>
      </c>
      <c r="AX186" s="13" t="s">
        <v>81</v>
      </c>
      <c r="AY186" s="177" t="s">
        <v>299</v>
      </c>
    </row>
    <row r="187" spans="2:65" s="14" customFormat="1">
      <c r="B187" s="183"/>
      <c r="D187" s="149" t="s">
        <v>1489</v>
      </c>
      <c r="E187" s="184" t="s">
        <v>1</v>
      </c>
      <c r="F187" s="185" t="s">
        <v>1496</v>
      </c>
      <c r="H187" s="186">
        <v>1.272</v>
      </c>
      <c r="I187" s="187"/>
      <c r="L187" s="183"/>
      <c r="M187" s="188"/>
      <c r="T187" s="189"/>
      <c r="AT187" s="184" t="s">
        <v>1489</v>
      </c>
      <c r="AU187" s="184" t="s">
        <v>90</v>
      </c>
      <c r="AV187" s="14" t="s">
        <v>318</v>
      </c>
      <c r="AW187" s="14" t="s">
        <v>36</v>
      </c>
      <c r="AX187" s="14" t="s">
        <v>88</v>
      </c>
      <c r="AY187" s="184" t="s">
        <v>299</v>
      </c>
    </row>
    <row r="188" spans="2:65" s="1" customFormat="1" ht="33" customHeight="1">
      <c r="B188" s="32"/>
      <c r="C188" s="136" t="s">
        <v>7</v>
      </c>
      <c r="D188" s="136" t="s">
        <v>302</v>
      </c>
      <c r="E188" s="137" t="s">
        <v>5815</v>
      </c>
      <c r="F188" s="138" t="s">
        <v>5816</v>
      </c>
      <c r="G188" s="139" t="s">
        <v>1520</v>
      </c>
      <c r="H188" s="140">
        <v>1.9079999999999999</v>
      </c>
      <c r="I188" s="141"/>
      <c r="J188" s="142">
        <f>ROUND(I188*H188,2)</f>
        <v>0</v>
      </c>
      <c r="K188" s="138" t="s">
        <v>3585</v>
      </c>
      <c r="L188" s="32"/>
      <c r="M188" s="143" t="s">
        <v>1</v>
      </c>
      <c r="N188" s="144" t="s">
        <v>46</v>
      </c>
      <c r="P188" s="145">
        <f>O188*H188</f>
        <v>0</v>
      </c>
      <c r="Q188" s="145">
        <v>0</v>
      </c>
      <c r="R188" s="145">
        <f>Q188*H188</f>
        <v>0</v>
      </c>
      <c r="S188" s="145">
        <v>0</v>
      </c>
      <c r="T188" s="146">
        <f>S188*H188</f>
        <v>0</v>
      </c>
      <c r="AR188" s="147" t="s">
        <v>318</v>
      </c>
      <c r="AT188" s="147" t="s">
        <v>302</v>
      </c>
      <c r="AU188" s="147" t="s">
        <v>90</v>
      </c>
      <c r="AY188" s="17" t="s">
        <v>299</v>
      </c>
      <c r="BE188" s="148">
        <f>IF(N188="základní",J188,0)</f>
        <v>0</v>
      </c>
      <c r="BF188" s="148">
        <f>IF(N188="snížená",J188,0)</f>
        <v>0</v>
      </c>
      <c r="BG188" s="148">
        <f>IF(N188="zákl. přenesená",J188,0)</f>
        <v>0</v>
      </c>
      <c r="BH188" s="148">
        <f>IF(N188="sníž. přenesená",J188,0)</f>
        <v>0</v>
      </c>
      <c r="BI188" s="148">
        <f>IF(N188="nulová",J188,0)</f>
        <v>0</v>
      </c>
      <c r="BJ188" s="17" t="s">
        <v>88</v>
      </c>
      <c r="BK188" s="148">
        <f>ROUND(I188*H188,2)</f>
        <v>0</v>
      </c>
      <c r="BL188" s="17" t="s">
        <v>318</v>
      </c>
      <c r="BM188" s="147" t="s">
        <v>5817</v>
      </c>
    </row>
    <row r="189" spans="2:65" s="12" customFormat="1">
      <c r="B189" s="170"/>
      <c r="D189" s="149" t="s">
        <v>1489</v>
      </c>
      <c r="E189" s="171" t="s">
        <v>1</v>
      </c>
      <c r="F189" s="172" t="s">
        <v>5818</v>
      </c>
      <c r="H189" s="171" t="s">
        <v>1</v>
      </c>
      <c r="I189" s="173"/>
      <c r="L189" s="170"/>
      <c r="M189" s="174"/>
      <c r="T189" s="175"/>
      <c r="AT189" s="171" t="s">
        <v>1489</v>
      </c>
      <c r="AU189" s="171" t="s">
        <v>90</v>
      </c>
      <c r="AV189" s="12" t="s">
        <v>88</v>
      </c>
      <c r="AW189" s="12" t="s">
        <v>36</v>
      </c>
      <c r="AX189" s="12" t="s">
        <v>81</v>
      </c>
      <c r="AY189" s="171" t="s">
        <v>299</v>
      </c>
    </row>
    <row r="190" spans="2:65" s="13" customFormat="1">
      <c r="B190" s="176"/>
      <c r="D190" s="149" t="s">
        <v>1489</v>
      </c>
      <c r="E190" s="177" t="s">
        <v>1</v>
      </c>
      <c r="F190" s="178" t="s">
        <v>5819</v>
      </c>
      <c r="H190" s="179">
        <v>1.62</v>
      </c>
      <c r="I190" s="180"/>
      <c r="L190" s="176"/>
      <c r="M190" s="181"/>
      <c r="T190" s="182"/>
      <c r="AT190" s="177" t="s">
        <v>1489</v>
      </c>
      <c r="AU190" s="177" t="s">
        <v>90</v>
      </c>
      <c r="AV190" s="13" t="s">
        <v>90</v>
      </c>
      <c r="AW190" s="13" t="s">
        <v>36</v>
      </c>
      <c r="AX190" s="13" t="s">
        <v>81</v>
      </c>
      <c r="AY190" s="177" t="s">
        <v>299</v>
      </c>
    </row>
    <row r="191" spans="2:65" s="13" customFormat="1">
      <c r="B191" s="176"/>
      <c r="D191" s="149" t="s">
        <v>1489</v>
      </c>
      <c r="E191" s="177" t="s">
        <v>1</v>
      </c>
      <c r="F191" s="178" t="s">
        <v>5820</v>
      </c>
      <c r="H191" s="179">
        <v>0.28799999999999998</v>
      </c>
      <c r="I191" s="180"/>
      <c r="L191" s="176"/>
      <c r="M191" s="181"/>
      <c r="T191" s="182"/>
      <c r="AT191" s="177" t="s">
        <v>1489</v>
      </c>
      <c r="AU191" s="177" t="s">
        <v>90</v>
      </c>
      <c r="AV191" s="13" t="s">
        <v>90</v>
      </c>
      <c r="AW191" s="13" t="s">
        <v>36</v>
      </c>
      <c r="AX191" s="13" t="s">
        <v>81</v>
      </c>
      <c r="AY191" s="177" t="s">
        <v>299</v>
      </c>
    </row>
    <row r="192" spans="2:65" s="14" customFormat="1">
      <c r="B192" s="183"/>
      <c r="D192" s="149" t="s">
        <v>1489</v>
      </c>
      <c r="E192" s="184" t="s">
        <v>1</v>
      </c>
      <c r="F192" s="185" t="s">
        <v>1496</v>
      </c>
      <c r="H192" s="186">
        <v>1.9080000000000001</v>
      </c>
      <c r="I192" s="187"/>
      <c r="L192" s="183"/>
      <c r="M192" s="188"/>
      <c r="T192" s="189"/>
      <c r="AT192" s="184" t="s">
        <v>1489</v>
      </c>
      <c r="AU192" s="184" t="s">
        <v>90</v>
      </c>
      <c r="AV192" s="14" t="s">
        <v>318</v>
      </c>
      <c r="AW192" s="14" t="s">
        <v>36</v>
      </c>
      <c r="AX192" s="14" t="s">
        <v>88</v>
      </c>
      <c r="AY192" s="184" t="s">
        <v>299</v>
      </c>
    </row>
    <row r="193" spans="2:65" s="11" customFormat="1" ht="22.95" customHeight="1">
      <c r="B193" s="124"/>
      <c r="D193" s="125" t="s">
        <v>80</v>
      </c>
      <c r="E193" s="134" t="s">
        <v>323</v>
      </c>
      <c r="F193" s="134" t="s">
        <v>2121</v>
      </c>
      <c r="I193" s="127"/>
      <c r="J193" s="135">
        <f>BK193</f>
        <v>0</v>
      </c>
      <c r="L193" s="124"/>
      <c r="M193" s="129"/>
      <c r="P193" s="130">
        <f>SUM(P194:P221)</f>
        <v>0</v>
      </c>
      <c r="R193" s="130">
        <f>SUM(R194:R221)</f>
        <v>23.561185200000001</v>
      </c>
      <c r="T193" s="131">
        <f>SUM(T194:T221)</f>
        <v>0</v>
      </c>
      <c r="AR193" s="125" t="s">
        <v>88</v>
      </c>
      <c r="AT193" s="132" t="s">
        <v>80</v>
      </c>
      <c r="AU193" s="132" t="s">
        <v>88</v>
      </c>
      <c r="AY193" s="125" t="s">
        <v>299</v>
      </c>
      <c r="BK193" s="133">
        <f>SUM(BK194:BK221)</f>
        <v>0</v>
      </c>
    </row>
    <row r="194" spans="2:65" s="1" customFormat="1" ht="24.15" customHeight="1">
      <c r="B194" s="32"/>
      <c r="C194" s="136" t="s">
        <v>408</v>
      </c>
      <c r="D194" s="136" t="s">
        <v>302</v>
      </c>
      <c r="E194" s="137" t="s">
        <v>5821</v>
      </c>
      <c r="F194" s="138" t="s">
        <v>5822</v>
      </c>
      <c r="G194" s="139" t="s">
        <v>375</v>
      </c>
      <c r="H194" s="140">
        <v>49.46</v>
      </c>
      <c r="I194" s="141"/>
      <c r="J194" s="142">
        <f>ROUND(I194*H194,2)</f>
        <v>0</v>
      </c>
      <c r="K194" s="138" t="s">
        <v>3585</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5823</v>
      </c>
    </row>
    <row r="195" spans="2:65" s="1" customFormat="1" ht="19.2">
      <c r="B195" s="32"/>
      <c r="D195" s="149" t="s">
        <v>308</v>
      </c>
      <c r="F195" s="150" t="s">
        <v>5824</v>
      </c>
      <c r="I195" s="151"/>
      <c r="L195" s="32"/>
      <c r="M195" s="152"/>
      <c r="T195" s="56"/>
      <c r="AT195" s="17" t="s">
        <v>308</v>
      </c>
      <c r="AU195" s="17" t="s">
        <v>90</v>
      </c>
    </row>
    <row r="196" spans="2:65" s="13" customFormat="1">
      <c r="B196" s="176"/>
      <c r="D196" s="149" t="s">
        <v>1489</v>
      </c>
      <c r="E196" s="177" t="s">
        <v>1</v>
      </c>
      <c r="F196" s="178" t="s">
        <v>5754</v>
      </c>
      <c r="H196" s="179">
        <v>49.46</v>
      </c>
      <c r="I196" s="180"/>
      <c r="L196" s="176"/>
      <c r="M196" s="181"/>
      <c r="T196" s="182"/>
      <c r="AT196" s="177" t="s">
        <v>1489</v>
      </c>
      <c r="AU196" s="177" t="s">
        <v>90</v>
      </c>
      <c r="AV196" s="13" t="s">
        <v>90</v>
      </c>
      <c r="AW196" s="13" t="s">
        <v>36</v>
      </c>
      <c r="AX196" s="13" t="s">
        <v>88</v>
      </c>
      <c r="AY196" s="177" t="s">
        <v>299</v>
      </c>
    </row>
    <row r="197" spans="2:65" s="1" customFormat="1" ht="24.15" customHeight="1">
      <c r="B197" s="32"/>
      <c r="C197" s="136" t="s">
        <v>413</v>
      </c>
      <c r="D197" s="136" t="s">
        <v>302</v>
      </c>
      <c r="E197" s="137" t="s">
        <v>5825</v>
      </c>
      <c r="F197" s="138" t="s">
        <v>5826</v>
      </c>
      <c r="G197" s="139" t="s">
        <v>375</v>
      </c>
      <c r="H197" s="140">
        <v>224.15</v>
      </c>
      <c r="I197" s="141"/>
      <c r="J197" s="142">
        <f>ROUND(I197*H197,2)</f>
        <v>0</v>
      </c>
      <c r="K197" s="138" t="s">
        <v>3585</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5827</v>
      </c>
    </row>
    <row r="198" spans="2:65" s="1" customFormat="1" ht="19.2">
      <c r="B198" s="32"/>
      <c r="D198" s="149" t="s">
        <v>308</v>
      </c>
      <c r="F198" s="150" t="s">
        <v>5828</v>
      </c>
      <c r="I198" s="151"/>
      <c r="L198" s="32"/>
      <c r="M198" s="152"/>
      <c r="T198" s="56"/>
      <c r="AT198" s="17" t="s">
        <v>308</v>
      </c>
      <c r="AU198" s="17" t="s">
        <v>90</v>
      </c>
    </row>
    <row r="199" spans="2:65" s="13" customFormat="1">
      <c r="B199" s="176"/>
      <c r="D199" s="149" t="s">
        <v>1489</v>
      </c>
      <c r="E199" s="177" t="s">
        <v>1</v>
      </c>
      <c r="F199" s="178" t="s">
        <v>5754</v>
      </c>
      <c r="H199" s="179">
        <v>49.46</v>
      </c>
      <c r="I199" s="180"/>
      <c r="L199" s="176"/>
      <c r="M199" s="181"/>
      <c r="T199" s="182"/>
      <c r="AT199" s="177" t="s">
        <v>1489</v>
      </c>
      <c r="AU199" s="177" t="s">
        <v>90</v>
      </c>
      <c r="AV199" s="13" t="s">
        <v>90</v>
      </c>
      <c r="AW199" s="13" t="s">
        <v>36</v>
      </c>
      <c r="AX199" s="13" t="s">
        <v>81</v>
      </c>
      <c r="AY199" s="177" t="s">
        <v>299</v>
      </c>
    </row>
    <row r="200" spans="2:65" s="13" customFormat="1">
      <c r="B200" s="176"/>
      <c r="D200" s="149" t="s">
        <v>1489</v>
      </c>
      <c r="E200" s="177" t="s">
        <v>1</v>
      </c>
      <c r="F200" s="178" t="s">
        <v>5755</v>
      </c>
      <c r="H200" s="179">
        <v>174.69</v>
      </c>
      <c r="I200" s="180"/>
      <c r="L200" s="176"/>
      <c r="M200" s="181"/>
      <c r="T200" s="182"/>
      <c r="AT200" s="177" t="s">
        <v>1489</v>
      </c>
      <c r="AU200" s="177" t="s">
        <v>90</v>
      </c>
      <c r="AV200" s="13" t="s">
        <v>90</v>
      </c>
      <c r="AW200" s="13" t="s">
        <v>36</v>
      </c>
      <c r="AX200" s="13" t="s">
        <v>81</v>
      </c>
      <c r="AY200" s="177" t="s">
        <v>299</v>
      </c>
    </row>
    <row r="201" spans="2:65" s="14" customFormat="1">
      <c r="B201" s="183"/>
      <c r="D201" s="149" t="s">
        <v>1489</v>
      </c>
      <c r="E201" s="184" t="s">
        <v>1</v>
      </c>
      <c r="F201" s="185" t="s">
        <v>1496</v>
      </c>
      <c r="H201" s="186">
        <v>224.15</v>
      </c>
      <c r="I201" s="187"/>
      <c r="L201" s="183"/>
      <c r="M201" s="188"/>
      <c r="T201" s="189"/>
      <c r="AT201" s="184" t="s">
        <v>1489</v>
      </c>
      <c r="AU201" s="184" t="s">
        <v>90</v>
      </c>
      <c r="AV201" s="14" t="s">
        <v>318</v>
      </c>
      <c r="AW201" s="14" t="s">
        <v>36</v>
      </c>
      <c r="AX201" s="14" t="s">
        <v>88</v>
      </c>
      <c r="AY201" s="184" t="s">
        <v>299</v>
      </c>
    </row>
    <row r="202" spans="2:65" s="1" customFormat="1" ht="24.15" customHeight="1">
      <c r="B202" s="32"/>
      <c r="C202" s="136" t="s">
        <v>418</v>
      </c>
      <c r="D202" s="136" t="s">
        <v>302</v>
      </c>
      <c r="E202" s="137" t="s">
        <v>5829</v>
      </c>
      <c r="F202" s="138" t="s">
        <v>5830</v>
      </c>
      <c r="G202" s="139" t="s">
        <v>375</v>
      </c>
      <c r="H202" s="140">
        <v>224.15</v>
      </c>
      <c r="I202" s="141"/>
      <c r="J202" s="142">
        <f>ROUND(I202*H202,2)</f>
        <v>0</v>
      </c>
      <c r="K202" s="138" t="s">
        <v>3585</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5831</v>
      </c>
    </row>
    <row r="203" spans="2:65" s="13" customFormat="1">
      <c r="B203" s="176"/>
      <c r="D203" s="149" t="s">
        <v>1489</v>
      </c>
      <c r="E203" s="177" t="s">
        <v>1</v>
      </c>
      <c r="F203" s="178" t="s">
        <v>5754</v>
      </c>
      <c r="H203" s="179">
        <v>49.46</v>
      </c>
      <c r="I203" s="180"/>
      <c r="L203" s="176"/>
      <c r="M203" s="181"/>
      <c r="T203" s="182"/>
      <c r="AT203" s="177" t="s">
        <v>1489</v>
      </c>
      <c r="AU203" s="177" t="s">
        <v>90</v>
      </c>
      <c r="AV203" s="13" t="s">
        <v>90</v>
      </c>
      <c r="AW203" s="13" t="s">
        <v>36</v>
      </c>
      <c r="AX203" s="13" t="s">
        <v>81</v>
      </c>
      <c r="AY203" s="177" t="s">
        <v>299</v>
      </c>
    </row>
    <row r="204" spans="2:65" s="13" customFormat="1">
      <c r="B204" s="176"/>
      <c r="D204" s="149" t="s">
        <v>1489</v>
      </c>
      <c r="E204" s="177" t="s">
        <v>1</v>
      </c>
      <c r="F204" s="178" t="s">
        <v>5755</v>
      </c>
      <c r="H204" s="179">
        <v>174.69</v>
      </c>
      <c r="I204" s="180"/>
      <c r="L204" s="176"/>
      <c r="M204" s="181"/>
      <c r="T204" s="182"/>
      <c r="AT204" s="177" t="s">
        <v>1489</v>
      </c>
      <c r="AU204" s="177" t="s">
        <v>90</v>
      </c>
      <c r="AV204" s="13" t="s">
        <v>90</v>
      </c>
      <c r="AW204" s="13" t="s">
        <v>36</v>
      </c>
      <c r="AX204" s="13" t="s">
        <v>81</v>
      </c>
      <c r="AY204" s="177" t="s">
        <v>299</v>
      </c>
    </row>
    <row r="205" spans="2:65" s="14" customFormat="1">
      <c r="B205" s="183"/>
      <c r="D205" s="149" t="s">
        <v>1489</v>
      </c>
      <c r="E205" s="184" t="s">
        <v>1</v>
      </c>
      <c r="F205" s="185" t="s">
        <v>1496</v>
      </c>
      <c r="H205" s="186">
        <v>224.15</v>
      </c>
      <c r="I205" s="187"/>
      <c r="L205" s="183"/>
      <c r="M205" s="188"/>
      <c r="T205" s="189"/>
      <c r="AT205" s="184" t="s">
        <v>1489</v>
      </c>
      <c r="AU205" s="184" t="s">
        <v>90</v>
      </c>
      <c r="AV205" s="14" t="s">
        <v>318</v>
      </c>
      <c r="AW205" s="14" t="s">
        <v>36</v>
      </c>
      <c r="AX205" s="14" t="s">
        <v>88</v>
      </c>
      <c r="AY205" s="184" t="s">
        <v>299</v>
      </c>
    </row>
    <row r="206" spans="2:65" s="1" customFormat="1" ht="24.15" customHeight="1">
      <c r="B206" s="32"/>
      <c r="C206" s="136" t="s">
        <v>423</v>
      </c>
      <c r="D206" s="136" t="s">
        <v>302</v>
      </c>
      <c r="E206" s="137" t="s">
        <v>5832</v>
      </c>
      <c r="F206" s="138" t="s">
        <v>5833</v>
      </c>
      <c r="G206" s="139" t="s">
        <v>375</v>
      </c>
      <c r="H206" s="140">
        <v>224.15</v>
      </c>
      <c r="I206" s="141"/>
      <c r="J206" s="142">
        <f>ROUND(I206*H206,2)</f>
        <v>0</v>
      </c>
      <c r="K206" s="138" t="s">
        <v>3585</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5834</v>
      </c>
    </row>
    <row r="207" spans="2:65" s="1" customFormat="1" ht="33" customHeight="1">
      <c r="B207" s="32"/>
      <c r="C207" s="136" t="s">
        <v>428</v>
      </c>
      <c r="D207" s="136" t="s">
        <v>302</v>
      </c>
      <c r="E207" s="137" t="s">
        <v>5835</v>
      </c>
      <c r="F207" s="138" t="s">
        <v>5836</v>
      </c>
      <c r="G207" s="139" t="s">
        <v>375</v>
      </c>
      <c r="H207" s="140">
        <v>224.15</v>
      </c>
      <c r="I207" s="141"/>
      <c r="J207" s="142">
        <f>ROUND(I207*H207,2)</f>
        <v>0</v>
      </c>
      <c r="K207" s="138" t="s">
        <v>3585</v>
      </c>
      <c r="L207" s="32"/>
      <c r="M207" s="143" t="s">
        <v>1</v>
      </c>
      <c r="N207" s="144" t="s">
        <v>46</v>
      </c>
      <c r="P207" s="145">
        <f>O207*H207</f>
        <v>0</v>
      </c>
      <c r="Q207" s="145">
        <v>0</v>
      </c>
      <c r="R207" s="145">
        <f>Q207*H207</f>
        <v>0</v>
      </c>
      <c r="S207" s="145">
        <v>0</v>
      </c>
      <c r="T207" s="146">
        <f>S207*H207</f>
        <v>0</v>
      </c>
      <c r="AR207" s="147" t="s">
        <v>318</v>
      </c>
      <c r="AT207" s="147" t="s">
        <v>302</v>
      </c>
      <c r="AU207" s="147" t="s">
        <v>90</v>
      </c>
      <c r="AY207" s="17" t="s">
        <v>299</v>
      </c>
      <c r="BE207" s="148">
        <f>IF(N207="základní",J207,0)</f>
        <v>0</v>
      </c>
      <c r="BF207" s="148">
        <f>IF(N207="snížená",J207,0)</f>
        <v>0</v>
      </c>
      <c r="BG207" s="148">
        <f>IF(N207="zákl. přenesená",J207,0)</f>
        <v>0</v>
      </c>
      <c r="BH207" s="148">
        <f>IF(N207="sníž. přenesená",J207,0)</f>
        <v>0</v>
      </c>
      <c r="BI207" s="148">
        <f>IF(N207="nulová",J207,0)</f>
        <v>0</v>
      </c>
      <c r="BJ207" s="17" t="s">
        <v>88</v>
      </c>
      <c r="BK207" s="148">
        <f>ROUND(I207*H207,2)</f>
        <v>0</v>
      </c>
      <c r="BL207" s="17" t="s">
        <v>318</v>
      </c>
      <c r="BM207" s="147" t="s">
        <v>5837</v>
      </c>
    </row>
    <row r="208" spans="2:65" s="13" customFormat="1">
      <c r="B208" s="176"/>
      <c r="D208" s="149" t="s">
        <v>1489</v>
      </c>
      <c r="E208" s="177" t="s">
        <v>1</v>
      </c>
      <c r="F208" s="178" t="s">
        <v>5754</v>
      </c>
      <c r="H208" s="179">
        <v>49.46</v>
      </c>
      <c r="I208" s="180"/>
      <c r="L208" s="176"/>
      <c r="M208" s="181"/>
      <c r="T208" s="182"/>
      <c r="AT208" s="177" t="s">
        <v>1489</v>
      </c>
      <c r="AU208" s="177" t="s">
        <v>90</v>
      </c>
      <c r="AV208" s="13" t="s">
        <v>90</v>
      </c>
      <c r="AW208" s="13" t="s">
        <v>36</v>
      </c>
      <c r="AX208" s="13" t="s">
        <v>81</v>
      </c>
      <c r="AY208" s="177" t="s">
        <v>299</v>
      </c>
    </row>
    <row r="209" spans="2:65" s="13" customFormat="1">
      <c r="B209" s="176"/>
      <c r="D209" s="149" t="s">
        <v>1489</v>
      </c>
      <c r="E209" s="177" t="s">
        <v>1</v>
      </c>
      <c r="F209" s="178" t="s">
        <v>5755</v>
      </c>
      <c r="H209" s="179">
        <v>174.69</v>
      </c>
      <c r="I209" s="180"/>
      <c r="L209" s="176"/>
      <c r="M209" s="181"/>
      <c r="T209" s="182"/>
      <c r="AT209" s="177" t="s">
        <v>1489</v>
      </c>
      <c r="AU209" s="177" t="s">
        <v>90</v>
      </c>
      <c r="AV209" s="13" t="s">
        <v>90</v>
      </c>
      <c r="AW209" s="13" t="s">
        <v>36</v>
      </c>
      <c r="AX209" s="13" t="s">
        <v>81</v>
      </c>
      <c r="AY209" s="177" t="s">
        <v>299</v>
      </c>
    </row>
    <row r="210" spans="2:65" s="14" customFormat="1">
      <c r="B210" s="183"/>
      <c r="D210" s="149" t="s">
        <v>1489</v>
      </c>
      <c r="E210" s="184" t="s">
        <v>1</v>
      </c>
      <c r="F210" s="185" t="s">
        <v>1496</v>
      </c>
      <c r="H210" s="186">
        <v>224.15</v>
      </c>
      <c r="I210" s="187"/>
      <c r="L210" s="183"/>
      <c r="M210" s="188"/>
      <c r="T210" s="189"/>
      <c r="AT210" s="184" t="s">
        <v>1489</v>
      </c>
      <c r="AU210" s="184" t="s">
        <v>90</v>
      </c>
      <c r="AV210" s="14" t="s">
        <v>318</v>
      </c>
      <c r="AW210" s="14" t="s">
        <v>36</v>
      </c>
      <c r="AX210" s="14" t="s">
        <v>88</v>
      </c>
      <c r="AY210" s="184" t="s">
        <v>299</v>
      </c>
    </row>
    <row r="211" spans="2:65" s="1" customFormat="1" ht="21.75" customHeight="1">
      <c r="B211" s="32"/>
      <c r="C211" s="136" t="s">
        <v>433</v>
      </c>
      <c r="D211" s="136" t="s">
        <v>302</v>
      </c>
      <c r="E211" s="137" t="s">
        <v>5838</v>
      </c>
      <c r="F211" s="138" t="s">
        <v>5839</v>
      </c>
      <c r="G211" s="139" t="s">
        <v>375</v>
      </c>
      <c r="H211" s="140">
        <v>224.15</v>
      </c>
      <c r="I211" s="141"/>
      <c r="J211" s="142">
        <f>ROUND(I211*H211,2)</f>
        <v>0</v>
      </c>
      <c r="K211" s="138" t="s">
        <v>3585</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5840</v>
      </c>
    </row>
    <row r="212" spans="2:65" s="1" customFormat="1" ht="24.15" customHeight="1">
      <c r="B212" s="32"/>
      <c r="C212" s="136" t="s">
        <v>438</v>
      </c>
      <c r="D212" s="136" t="s">
        <v>302</v>
      </c>
      <c r="E212" s="137" t="s">
        <v>5841</v>
      </c>
      <c r="F212" s="138" t="s">
        <v>5842</v>
      </c>
      <c r="G212" s="139" t="s">
        <v>375</v>
      </c>
      <c r="H212" s="140">
        <v>224.15</v>
      </c>
      <c r="I212" s="141"/>
      <c r="J212" s="142">
        <f>ROUND(I212*H212,2)</f>
        <v>0</v>
      </c>
      <c r="K212" s="138" t="s">
        <v>3585</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5843</v>
      </c>
    </row>
    <row r="213" spans="2:65" s="13" customFormat="1">
      <c r="B213" s="176"/>
      <c r="D213" s="149" t="s">
        <v>1489</v>
      </c>
      <c r="E213" s="177" t="s">
        <v>1</v>
      </c>
      <c r="F213" s="178" t="s">
        <v>5754</v>
      </c>
      <c r="H213" s="179">
        <v>49.46</v>
      </c>
      <c r="I213" s="180"/>
      <c r="L213" s="176"/>
      <c r="M213" s="181"/>
      <c r="T213" s="182"/>
      <c r="AT213" s="177" t="s">
        <v>1489</v>
      </c>
      <c r="AU213" s="177" t="s">
        <v>90</v>
      </c>
      <c r="AV213" s="13" t="s">
        <v>90</v>
      </c>
      <c r="AW213" s="13" t="s">
        <v>36</v>
      </c>
      <c r="AX213" s="13" t="s">
        <v>81</v>
      </c>
      <c r="AY213" s="177" t="s">
        <v>299</v>
      </c>
    </row>
    <row r="214" spans="2:65" s="13" customFormat="1">
      <c r="B214" s="176"/>
      <c r="D214" s="149" t="s">
        <v>1489</v>
      </c>
      <c r="E214" s="177" t="s">
        <v>1</v>
      </c>
      <c r="F214" s="178" t="s">
        <v>5755</v>
      </c>
      <c r="H214" s="179">
        <v>174.69</v>
      </c>
      <c r="I214" s="180"/>
      <c r="L214" s="176"/>
      <c r="M214" s="181"/>
      <c r="T214" s="182"/>
      <c r="AT214" s="177" t="s">
        <v>1489</v>
      </c>
      <c r="AU214" s="177" t="s">
        <v>90</v>
      </c>
      <c r="AV214" s="13" t="s">
        <v>90</v>
      </c>
      <c r="AW214" s="13" t="s">
        <v>36</v>
      </c>
      <c r="AX214" s="13" t="s">
        <v>81</v>
      </c>
      <c r="AY214" s="177" t="s">
        <v>299</v>
      </c>
    </row>
    <row r="215" spans="2:65" s="14" customFormat="1">
      <c r="B215" s="183"/>
      <c r="D215" s="149" t="s">
        <v>1489</v>
      </c>
      <c r="E215" s="184" t="s">
        <v>1</v>
      </c>
      <c r="F215" s="185" t="s">
        <v>1496</v>
      </c>
      <c r="H215" s="186">
        <v>224.15</v>
      </c>
      <c r="I215" s="187"/>
      <c r="L215" s="183"/>
      <c r="M215" s="188"/>
      <c r="T215" s="189"/>
      <c r="AT215" s="184" t="s">
        <v>1489</v>
      </c>
      <c r="AU215" s="184" t="s">
        <v>90</v>
      </c>
      <c r="AV215" s="14" t="s">
        <v>318</v>
      </c>
      <c r="AW215" s="14" t="s">
        <v>36</v>
      </c>
      <c r="AX215" s="14" t="s">
        <v>88</v>
      </c>
      <c r="AY215" s="184" t="s">
        <v>299</v>
      </c>
    </row>
    <row r="216" spans="2:65" s="1" customFormat="1" ht="21.75" customHeight="1">
      <c r="B216" s="32"/>
      <c r="C216" s="136" t="s">
        <v>444</v>
      </c>
      <c r="D216" s="136" t="s">
        <v>302</v>
      </c>
      <c r="E216" s="137" t="s">
        <v>5844</v>
      </c>
      <c r="F216" s="138" t="s">
        <v>5845</v>
      </c>
      <c r="G216" s="139" t="s">
        <v>375</v>
      </c>
      <c r="H216" s="140">
        <v>35.57</v>
      </c>
      <c r="I216" s="141"/>
      <c r="J216" s="142">
        <f>ROUND(I216*H216,2)</f>
        <v>0</v>
      </c>
      <c r="K216" s="138" t="s">
        <v>3585</v>
      </c>
      <c r="L216" s="32"/>
      <c r="M216" s="143" t="s">
        <v>1</v>
      </c>
      <c r="N216" s="144" t="s">
        <v>46</v>
      </c>
      <c r="P216" s="145">
        <f>O216*H216</f>
        <v>0</v>
      </c>
      <c r="Q216" s="145">
        <v>0.29160000000000003</v>
      </c>
      <c r="R216" s="145">
        <f>Q216*H216</f>
        <v>10.372212000000001</v>
      </c>
      <c r="S216" s="145">
        <v>0</v>
      </c>
      <c r="T216" s="146">
        <f>S216*H216</f>
        <v>0</v>
      </c>
      <c r="AR216" s="147" t="s">
        <v>318</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318</v>
      </c>
      <c r="BM216" s="147" t="s">
        <v>5846</v>
      </c>
    </row>
    <row r="217" spans="2:65" s="13" customFormat="1">
      <c r="B217" s="176"/>
      <c r="D217" s="149" t="s">
        <v>1489</v>
      </c>
      <c r="E217" s="177" t="s">
        <v>1</v>
      </c>
      <c r="F217" s="178" t="s">
        <v>5847</v>
      </c>
      <c r="H217" s="179">
        <v>35.57</v>
      </c>
      <c r="I217" s="180"/>
      <c r="L217" s="176"/>
      <c r="M217" s="181"/>
      <c r="T217" s="182"/>
      <c r="AT217" s="177" t="s">
        <v>1489</v>
      </c>
      <c r="AU217" s="177" t="s">
        <v>90</v>
      </c>
      <c r="AV217" s="13" t="s">
        <v>90</v>
      </c>
      <c r="AW217" s="13" t="s">
        <v>36</v>
      </c>
      <c r="AX217" s="13" t="s">
        <v>88</v>
      </c>
      <c r="AY217" s="177" t="s">
        <v>299</v>
      </c>
    </row>
    <row r="218" spans="2:65" s="1" customFormat="1" ht="24.15" customHeight="1">
      <c r="B218" s="32"/>
      <c r="C218" s="136" t="s">
        <v>448</v>
      </c>
      <c r="D218" s="136" t="s">
        <v>302</v>
      </c>
      <c r="E218" s="137" t="s">
        <v>5848</v>
      </c>
      <c r="F218" s="138" t="s">
        <v>5849</v>
      </c>
      <c r="G218" s="139" t="s">
        <v>375</v>
      </c>
      <c r="H218" s="140">
        <v>49.46</v>
      </c>
      <c r="I218" s="141"/>
      <c r="J218" s="142">
        <f>ROUND(I218*H218,2)</f>
        <v>0</v>
      </c>
      <c r="K218" s="138" t="s">
        <v>3585</v>
      </c>
      <c r="L218" s="32"/>
      <c r="M218" s="143" t="s">
        <v>1</v>
      </c>
      <c r="N218" s="144" t="s">
        <v>46</v>
      </c>
      <c r="P218" s="145">
        <f>O218*H218</f>
        <v>0</v>
      </c>
      <c r="Q218" s="145">
        <v>0.11162</v>
      </c>
      <c r="R218" s="145">
        <f>Q218*H218</f>
        <v>5.5207252000000002</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5850</v>
      </c>
    </row>
    <row r="219" spans="2:65" s="13" customFormat="1">
      <c r="B219" s="176"/>
      <c r="D219" s="149" t="s">
        <v>1489</v>
      </c>
      <c r="E219" s="177" t="s">
        <v>1</v>
      </c>
      <c r="F219" s="178" t="s">
        <v>5754</v>
      </c>
      <c r="H219" s="179">
        <v>49.46</v>
      </c>
      <c r="I219" s="180"/>
      <c r="L219" s="176"/>
      <c r="M219" s="181"/>
      <c r="T219" s="182"/>
      <c r="AT219" s="177" t="s">
        <v>1489</v>
      </c>
      <c r="AU219" s="177" t="s">
        <v>90</v>
      </c>
      <c r="AV219" s="13" t="s">
        <v>90</v>
      </c>
      <c r="AW219" s="13" t="s">
        <v>36</v>
      </c>
      <c r="AX219" s="13" t="s">
        <v>88</v>
      </c>
      <c r="AY219" s="177" t="s">
        <v>299</v>
      </c>
    </row>
    <row r="220" spans="2:65" s="1" customFormat="1" ht="24.15" customHeight="1">
      <c r="B220" s="32"/>
      <c r="C220" s="158" t="s">
        <v>452</v>
      </c>
      <c r="D220" s="158" t="s">
        <v>340</v>
      </c>
      <c r="E220" s="159" t="s">
        <v>5851</v>
      </c>
      <c r="F220" s="160" t="s">
        <v>5852</v>
      </c>
      <c r="G220" s="161" t="s">
        <v>375</v>
      </c>
      <c r="H220" s="162">
        <v>50.448999999999998</v>
      </c>
      <c r="I220" s="163"/>
      <c r="J220" s="164">
        <f>ROUND(I220*H220,2)</f>
        <v>0</v>
      </c>
      <c r="K220" s="160" t="s">
        <v>1</v>
      </c>
      <c r="L220" s="165"/>
      <c r="M220" s="166" t="s">
        <v>1</v>
      </c>
      <c r="N220" s="167" t="s">
        <v>46</v>
      </c>
      <c r="P220" s="145">
        <f>O220*H220</f>
        <v>0</v>
      </c>
      <c r="Q220" s="145">
        <v>0.152</v>
      </c>
      <c r="R220" s="145">
        <f>Q220*H220</f>
        <v>7.6682479999999993</v>
      </c>
      <c r="S220" s="145">
        <v>0</v>
      </c>
      <c r="T220" s="146">
        <f>S220*H220</f>
        <v>0</v>
      </c>
      <c r="AR220" s="147" t="s">
        <v>337</v>
      </c>
      <c r="AT220" s="147" t="s">
        <v>340</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5853</v>
      </c>
    </row>
    <row r="221" spans="2:65" s="13" customFormat="1">
      <c r="B221" s="176"/>
      <c r="D221" s="149" t="s">
        <v>1489</v>
      </c>
      <c r="F221" s="178" t="s">
        <v>5854</v>
      </c>
      <c r="H221" s="179">
        <v>50.448999999999998</v>
      </c>
      <c r="I221" s="180"/>
      <c r="L221" s="176"/>
      <c r="M221" s="181"/>
      <c r="T221" s="182"/>
      <c r="AT221" s="177" t="s">
        <v>1489</v>
      </c>
      <c r="AU221" s="177" t="s">
        <v>90</v>
      </c>
      <c r="AV221" s="13" t="s">
        <v>90</v>
      </c>
      <c r="AW221" s="13" t="s">
        <v>4</v>
      </c>
      <c r="AX221" s="13" t="s">
        <v>88</v>
      </c>
      <c r="AY221" s="177" t="s">
        <v>299</v>
      </c>
    </row>
    <row r="222" spans="2:65" s="11" customFormat="1" ht="22.95" customHeight="1">
      <c r="B222" s="124"/>
      <c r="D222" s="125" t="s">
        <v>80</v>
      </c>
      <c r="E222" s="134" t="s">
        <v>342</v>
      </c>
      <c r="F222" s="134" t="s">
        <v>5855</v>
      </c>
      <c r="I222" s="127"/>
      <c r="J222" s="135">
        <f>BK222</f>
        <v>0</v>
      </c>
      <c r="L222" s="124"/>
      <c r="M222" s="129"/>
      <c r="P222" s="130">
        <f>SUM(P223:P249)</f>
        <v>0</v>
      </c>
      <c r="R222" s="130">
        <f>SUM(R223:R249)</f>
        <v>21.681282899999999</v>
      </c>
      <c r="T222" s="131">
        <f>SUM(T223:T249)</f>
        <v>0</v>
      </c>
      <c r="AR222" s="125" t="s">
        <v>88</v>
      </c>
      <c r="AT222" s="132" t="s">
        <v>80</v>
      </c>
      <c r="AU222" s="132" t="s">
        <v>88</v>
      </c>
      <c r="AY222" s="125" t="s">
        <v>299</v>
      </c>
      <c r="BK222" s="133">
        <f>SUM(BK223:BK249)</f>
        <v>0</v>
      </c>
    </row>
    <row r="223" spans="2:65" s="1" customFormat="1" ht="24.15" customHeight="1">
      <c r="B223" s="32"/>
      <c r="C223" s="136" t="s">
        <v>457</v>
      </c>
      <c r="D223" s="136" t="s">
        <v>302</v>
      </c>
      <c r="E223" s="137" t="s">
        <v>5856</v>
      </c>
      <c r="F223" s="138" t="s">
        <v>5857</v>
      </c>
      <c r="G223" s="139" t="s">
        <v>647</v>
      </c>
      <c r="H223" s="140">
        <v>20.11</v>
      </c>
      <c r="I223" s="141"/>
      <c r="J223" s="142">
        <f>ROUND(I223*H223,2)</f>
        <v>0</v>
      </c>
      <c r="K223" s="138" t="s">
        <v>3585</v>
      </c>
      <c r="L223" s="32"/>
      <c r="M223" s="143" t="s">
        <v>1</v>
      </c>
      <c r="N223" s="144" t="s">
        <v>46</v>
      </c>
      <c r="P223" s="145">
        <f>O223*H223</f>
        <v>0</v>
      </c>
      <c r="Q223" s="145">
        <v>0.20219000000000001</v>
      </c>
      <c r="R223" s="145">
        <f>Q223*H223</f>
        <v>4.0660409</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5858</v>
      </c>
    </row>
    <row r="224" spans="2:65" s="12" customFormat="1">
      <c r="B224" s="170"/>
      <c r="D224" s="149" t="s">
        <v>1489</v>
      </c>
      <c r="E224" s="171" t="s">
        <v>1</v>
      </c>
      <c r="F224" s="172" t="s">
        <v>5859</v>
      </c>
      <c r="H224" s="171" t="s">
        <v>1</v>
      </c>
      <c r="I224" s="173"/>
      <c r="L224" s="170"/>
      <c r="M224" s="174"/>
      <c r="T224" s="175"/>
      <c r="AT224" s="171" t="s">
        <v>1489</v>
      </c>
      <c r="AU224" s="171" t="s">
        <v>90</v>
      </c>
      <c r="AV224" s="12" t="s">
        <v>88</v>
      </c>
      <c r="AW224" s="12" t="s">
        <v>36</v>
      </c>
      <c r="AX224" s="12" t="s">
        <v>81</v>
      </c>
      <c r="AY224" s="171" t="s">
        <v>299</v>
      </c>
    </row>
    <row r="225" spans="2:65" s="13" customFormat="1">
      <c r="B225" s="176"/>
      <c r="D225" s="149" t="s">
        <v>1489</v>
      </c>
      <c r="E225" s="177" t="s">
        <v>1</v>
      </c>
      <c r="F225" s="178" t="s">
        <v>5860</v>
      </c>
      <c r="H225" s="179">
        <v>6.11</v>
      </c>
      <c r="I225" s="180"/>
      <c r="L225" s="176"/>
      <c r="M225" s="181"/>
      <c r="T225" s="182"/>
      <c r="AT225" s="177" t="s">
        <v>1489</v>
      </c>
      <c r="AU225" s="177" t="s">
        <v>90</v>
      </c>
      <c r="AV225" s="13" t="s">
        <v>90</v>
      </c>
      <c r="AW225" s="13" t="s">
        <v>36</v>
      </c>
      <c r="AX225" s="13" t="s">
        <v>81</v>
      </c>
      <c r="AY225" s="177" t="s">
        <v>299</v>
      </c>
    </row>
    <row r="226" spans="2:65" s="13" customFormat="1">
      <c r="B226" s="176"/>
      <c r="D226" s="149" t="s">
        <v>1489</v>
      </c>
      <c r="E226" s="177" t="s">
        <v>1</v>
      </c>
      <c r="F226" s="178" t="s">
        <v>5861</v>
      </c>
      <c r="H226" s="179">
        <v>14</v>
      </c>
      <c r="I226" s="180"/>
      <c r="L226" s="176"/>
      <c r="M226" s="181"/>
      <c r="T226" s="182"/>
      <c r="AT226" s="177" t="s">
        <v>1489</v>
      </c>
      <c r="AU226" s="177" t="s">
        <v>90</v>
      </c>
      <c r="AV226" s="13" t="s">
        <v>90</v>
      </c>
      <c r="AW226" s="13" t="s">
        <v>36</v>
      </c>
      <c r="AX226" s="13" t="s">
        <v>81</v>
      </c>
      <c r="AY226" s="177" t="s">
        <v>299</v>
      </c>
    </row>
    <row r="227" spans="2:65" s="14" customFormat="1">
      <c r="B227" s="183"/>
      <c r="D227" s="149" t="s">
        <v>1489</v>
      </c>
      <c r="E227" s="184" t="s">
        <v>1</v>
      </c>
      <c r="F227" s="185" t="s">
        <v>1496</v>
      </c>
      <c r="H227" s="186">
        <v>20.11</v>
      </c>
      <c r="I227" s="187"/>
      <c r="L227" s="183"/>
      <c r="M227" s="188"/>
      <c r="T227" s="189"/>
      <c r="AT227" s="184" t="s">
        <v>1489</v>
      </c>
      <c r="AU227" s="184" t="s">
        <v>90</v>
      </c>
      <c r="AV227" s="14" t="s">
        <v>318</v>
      </c>
      <c r="AW227" s="14" t="s">
        <v>36</v>
      </c>
      <c r="AX227" s="14" t="s">
        <v>88</v>
      </c>
      <c r="AY227" s="184" t="s">
        <v>299</v>
      </c>
    </row>
    <row r="228" spans="2:65" s="1" customFormat="1" ht="16.5" customHeight="1">
      <c r="B228" s="32"/>
      <c r="C228" s="158" t="s">
        <v>461</v>
      </c>
      <c r="D228" s="158" t="s">
        <v>340</v>
      </c>
      <c r="E228" s="159" t="s">
        <v>5862</v>
      </c>
      <c r="F228" s="160" t="s">
        <v>5863</v>
      </c>
      <c r="G228" s="161" t="s">
        <v>647</v>
      </c>
      <c r="H228" s="162">
        <v>20.512</v>
      </c>
      <c r="I228" s="163"/>
      <c r="J228" s="164">
        <f>ROUND(I228*H228,2)</f>
        <v>0</v>
      </c>
      <c r="K228" s="160" t="s">
        <v>3585</v>
      </c>
      <c r="L228" s="165"/>
      <c r="M228" s="166" t="s">
        <v>1</v>
      </c>
      <c r="N228" s="167" t="s">
        <v>46</v>
      </c>
      <c r="P228" s="145">
        <f>O228*H228</f>
        <v>0</v>
      </c>
      <c r="Q228" s="145">
        <v>5.5E-2</v>
      </c>
      <c r="R228" s="145">
        <f>Q228*H228</f>
        <v>1.1281600000000001</v>
      </c>
      <c r="S228" s="145">
        <v>0</v>
      </c>
      <c r="T228" s="146">
        <f>S228*H228</f>
        <v>0</v>
      </c>
      <c r="AR228" s="147" t="s">
        <v>337</v>
      </c>
      <c r="AT228" s="147" t="s">
        <v>340</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5864</v>
      </c>
    </row>
    <row r="229" spans="2:65" s="13" customFormat="1">
      <c r="B229" s="176"/>
      <c r="D229" s="149" t="s">
        <v>1489</v>
      </c>
      <c r="F229" s="178" t="s">
        <v>5865</v>
      </c>
      <c r="H229" s="179">
        <v>20.512</v>
      </c>
      <c r="I229" s="180"/>
      <c r="L229" s="176"/>
      <c r="M229" s="181"/>
      <c r="T229" s="182"/>
      <c r="AT229" s="177" t="s">
        <v>1489</v>
      </c>
      <c r="AU229" s="177" t="s">
        <v>90</v>
      </c>
      <c r="AV229" s="13" t="s">
        <v>90</v>
      </c>
      <c r="AW229" s="13" t="s">
        <v>4</v>
      </c>
      <c r="AX229" s="13" t="s">
        <v>88</v>
      </c>
      <c r="AY229" s="177" t="s">
        <v>299</v>
      </c>
    </row>
    <row r="230" spans="2:65" s="1" customFormat="1" ht="33" customHeight="1">
      <c r="B230" s="32"/>
      <c r="C230" s="136" t="s">
        <v>465</v>
      </c>
      <c r="D230" s="136" t="s">
        <v>302</v>
      </c>
      <c r="E230" s="137" t="s">
        <v>5866</v>
      </c>
      <c r="F230" s="138" t="s">
        <v>5867</v>
      </c>
      <c r="G230" s="139" t="s">
        <v>647</v>
      </c>
      <c r="H230" s="140">
        <v>21.97</v>
      </c>
      <c r="I230" s="141"/>
      <c r="J230" s="142">
        <f>ROUND(I230*H230,2)</f>
        <v>0</v>
      </c>
      <c r="K230" s="138" t="s">
        <v>3585</v>
      </c>
      <c r="L230" s="32"/>
      <c r="M230" s="143" t="s">
        <v>1</v>
      </c>
      <c r="N230" s="144" t="s">
        <v>46</v>
      </c>
      <c r="P230" s="145">
        <f>O230*H230</f>
        <v>0</v>
      </c>
      <c r="Q230" s="145">
        <v>0.1295</v>
      </c>
      <c r="R230" s="145">
        <f>Q230*H230</f>
        <v>2.8451149999999998</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5868</v>
      </c>
    </row>
    <row r="231" spans="2:65" s="12" customFormat="1">
      <c r="B231" s="170"/>
      <c r="D231" s="149" t="s">
        <v>1489</v>
      </c>
      <c r="E231" s="171" t="s">
        <v>1</v>
      </c>
      <c r="F231" s="172" t="s">
        <v>5869</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E232" s="177" t="s">
        <v>1</v>
      </c>
      <c r="F232" s="178" t="s">
        <v>5870</v>
      </c>
      <c r="H232" s="179">
        <v>21.97</v>
      </c>
      <c r="I232" s="180"/>
      <c r="L232" s="176"/>
      <c r="M232" s="181"/>
      <c r="T232" s="182"/>
      <c r="AT232" s="177" t="s">
        <v>1489</v>
      </c>
      <c r="AU232" s="177" t="s">
        <v>90</v>
      </c>
      <c r="AV232" s="13" t="s">
        <v>90</v>
      </c>
      <c r="AW232" s="13" t="s">
        <v>36</v>
      </c>
      <c r="AX232" s="13" t="s">
        <v>88</v>
      </c>
      <c r="AY232" s="177" t="s">
        <v>299</v>
      </c>
    </row>
    <row r="233" spans="2:65" s="1" customFormat="1" ht="16.5" customHeight="1">
      <c r="B233" s="32"/>
      <c r="C233" s="158" t="s">
        <v>469</v>
      </c>
      <c r="D233" s="158" t="s">
        <v>340</v>
      </c>
      <c r="E233" s="159" t="s">
        <v>5871</v>
      </c>
      <c r="F233" s="160" t="s">
        <v>5872</v>
      </c>
      <c r="G233" s="161" t="s">
        <v>647</v>
      </c>
      <c r="H233" s="162">
        <v>22.408999999999999</v>
      </c>
      <c r="I233" s="163"/>
      <c r="J233" s="164">
        <f>ROUND(I233*H233,2)</f>
        <v>0</v>
      </c>
      <c r="K233" s="160" t="s">
        <v>3585</v>
      </c>
      <c r="L233" s="165"/>
      <c r="M233" s="166" t="s">
        <v>1</v>
      </c>
      <c r="N233" s="167" t="s">
        <v>46</v>
      </c>
      <c r="P233" s="145">
        <f>O233*H233</f>
        <v>0</v>
      </c>
      <c r="Q233" s="145">
        <v>8.5000000000000006E-2</v>
      </c>
      <c r="R233" s="145">
        <f>Q233*H233</f>
        <v>1.904765</v>
      </c>
      <c r="S233" s="145">
        <v>0</v>
      </c>
      <c r="T233" s="146">
        <f>S233*H233</f>
        <v>0</v>
      </c>
      <c r="AR233" s="147" t="s">
        <v>337</v>
      </c>
      <c r="AT233" s="147" t="s">
        <v>340</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5873</v>
      </c>
    </row>
    <row r="234" spans="2:65" s="13" customFormat="1">
      <c r="B234" s="176"/>
      <c r="D234" s="149" t="s">
        <v>1489</v>
      </c>
      <c r="F234" s="178" t="s">
        <v>5874</v>
      </c>
      <c r="H234" s="179">
        <v>22.408999999999999</v>
      </c>
      <c r="I234" s="180"/>
      <c r="L234" s="176"/>
      <c r="M234" s="181"/>
      <c r="T234" s="182"/>
      <c r="AT234" s="177" t="s">
        <v>1489</v>
      </c>
      <c r="AU234" s="177" t="s">
        <v>90</v>
      </c>
      <c r="AV234" s="13" t="s">
        <v>90</v>
      </c>
      <c r="AW234" s="13" t="s">
        <v>4</v>
      </c>
      <c r="AX234" s="13" t="s">
        <v>88</v>
      </c>
      <c r="AY234" s="177" t="s">
        <v>299</v>
      </c>
    </row>
    <row r="235" spans="2:65" s="1" customFormat="1" ht="24.15" customHeight="1">
      <c r="B235" s="32"/>
      <c r="C235" s="136" t="s">
        <v>475</v>
      </c>
      <c r="D235" s="136" t="s">
        <v>302</v>
      </c>
      <c r="E235" s="137" t="s">
        <v>5875</v>
      </c>
      <c r="F235" s="138" t="s">
        <v>5876</v>
      </c>
      <c r="G235" s="139" t="s">
        <v>598</v>
      </c>
      <c r="H235" s="140">
        <v>2</v>
      </c>
      <c r="I235" s="141"/>
      <c r="J235" s="142">
        <f>ROUND(I235*H235,2)</f>
        <v>0</v>
      </c>
      <c r="K235" s="138" t="s">
        <v>1</v>
      </c>
      <c r="L235" s="32"/>
      <c r="M235" s="143" t="s">
        <v>1</v>
      </c>
      <c r="N235" s="144" t="s">
        <v>46</v>
      </c>
      <c r="P235" s="145">
        <f>O235*H235</f>
        <v>0</v>
      </c>
      <c r="Q235" s="145">
        <v>5.8003900000000002</v>
      </c>
      <c r="R235" s="145">
        <f>Q235*H235</f>
        <v>11.60078</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5877</v>
      </c>
    </row>
    <row r="236" spans="2:65" s="13" customFormat="1">
      <c r="B236" s="176"/>
      <c r="D236" s="149" t="s">
        <v>1489</v>
      </c>
      <c r="E236" s="177" t="s">
        <v>1</v>
      </c>
      <c r="F236" s="178" t="s">
        <v>5878</v>
      </c>
      <c r="H236" s="179">
        <v>2</v>
      </c>
      <c r="I236" s="180"/>
      <c r="L236" s="176"/>
      <c r="M236" s="181"/>
      <c r="T236" s="182"/>
      <c r="AT236" s="177" t="s">
        <v>1489</v>
      </c>
      <c r="AU236" s="177" t="s">
        <v>90</v>
      </c>
      <c r="AV236" s="13" t="s">
        <v>90</v>
      </c>
      <c r="AW236" s="13" t="s">
        <v>36</v>
      </c>
      <c r="AX236" s="13" t="s">
        <v>88</v>
      </c>
      <c r="AY236" s="177" t="s">
        <v>299</v>
      </c>
    </row>
    <row r="237" spans="2:65" s="1" customFormat="1" ht="24.15" customHeight="1">
      <c r="B237" s="32"/>
      <c r="C237" s="136" t="s">
        <v>482</v>
      </c>
      <c r="D237" s="136" t="s">
        <v>302</v>
      </c>
      <c r="E237" s="137" t="s">
        <v>5879</v>
      </c>
      <c r="F237" s="138" t="s">
        <v>5880</v>
      </c>
      <c r="G237" s="139" t="s">
        <v>647</v>
      </c>
      <c r="H237" s="140">
        <v>9</v>
      </c>
      <c r="I237" s="141"/>
      <c r="J237" s="142">
        <f>ROUND(I237*H237,2)</f>
        <v>0</v>
      </c>
      <c r="K237" s="138" t="s">
        <v>1</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5881</v>
      </c>
    </row>
    <row r="238" spans="2:65" s="13" customFormat="1">
      <c r="B238" s="176"/>
      <c r="D238" s="149" t="s">
        <v>1489</v>
      </c>
      <c r="E238" s="177" t="s">
        <v>1</v>
      </c>
      <c r="F238" s="178" t="s">
        <v>5882</v>
      </c>
      <c r="H238" s="179">
        <v>9</v>
      </c>
      <c r="I238" s="180"/>
      <c r="L238" s="176"/>
      <c r="M238" s="181"/>
      <c r="T238" s="182"/>
      <c r="AT238" s="177" t="s">
        <v>1489</v>
      </c>
      <c r="AU238" s="177" t="s">
        <v>90</v>
      </c>
      <c r="AV238" s="13" t="s">
        <v>90</v>
      </c>
      <c r="AW238" s="13" t="s">
        <v>36</v>
      </c>
      <c r="AX238" s="13" t="s">
        <v>88</v>
      </c>
      <c r="AY238" s="177" t="s">
        <v>299</v>
      </c>
    </row>
    <row r="239" spans="2:65" s="1" customFormat="1" ht="24.15" customHeight="1">
      <c r="B239" s="32"/>
      <c r="C239" s="158" t="s">
        <v>618</v>
      </c>
      <c r="D239" s="158" t="s">
        <v>340</v>
      </c>
      <c r="E239" s="159" t="s">
        <v>5883</v>
      </c>
      <c r="F239" s="160" t="s">
        <v>5884</v>
      </c>
      <c r="G239" s="161" t="s">
        <v>647</v>
      </c>
      <c r="H239" s="162">
        <v>9.1349999999999998</v>
      </c>
      <c r="I239" s="163"/>
      <c r="J239" s="164">
        <f>ROUND(I239*H239,2)</f>
        <v>0</v>
      </c>
      <c r="K239" s="160" t="s">
        <v>3585</v>
      </c>
      <c r="L239" s="165"/>
      <c r="M239" s="166" t="s">
        <v>1</v>
      </c>
      <c r="N239" s="167" t="s">
        <v>46</v>
      </c>
      <c r="P239" s="145">
        <f>O239*H239</f>
        <v>0</v>
      </c>
      <c r="Q239" s="145">
        <v>9.1999999999999998E-3</v>
      </c>
      <c r="R239" s="145">
        <f>Q239*H239</f>
        <v>8.4041999999999992E-2</v>
      </c>
      <c r="S239" s="145">
        <v>0</v>
      </c>
      <c r="T239" s="146">
        <f>S239*H239</f>
        <v>0</v>
      </c>
      <c r="AR239" s="147" t="s">
        <v>4016</v>
      </c>
      <c r="AT239" s="147" t="s">
        <v>340</v>
      </c>
      <c r="AU239" s="147" t="s">
        <v>90</v>
      </c>
      <c r="AY239" s="17" t="s">
        <v>299</v>
      </c>
      <c r="BE239" s="148">
        <f>IF(N239="základní",J239,0)</f>
        <v>0</v>
      </c>
      <c r="BF239" s="148">
        <f>IF(N239="snížená",J239,0)</f>
        <v>0</v>
      </c>
      <c r="BG239" s="148">
        <f>IF(N239="zákl. přenesená",J239,0)</f>
        <v>0</v>
      </c>
      <c r="BH239" s="148">
        <f>IF(N239="sníž. přenesená",J239,0)</f>
        <v>0</v>
      </c>
      <c r="BI239" s="148">
        <f>IF(N239="nulová",J239,0)</f>
        <v>0</v>
      </c>
      <c r="BJ239" s="17" t="s">
        <v>88</v>
      </c>
      <c r="BK239" s="148">
        <f>ROUND(I239*H239,2)</f>
        <v>0</v>
      </c>
      <c r="BL239" s="17" t="s">
        <v>4016</v>
      </c>
      <c r="BM239" s="147" t="s">
        <v>5885</v>
      </c>
    </row>
    <row r="240" spans="2:65" s="13" customFormat="1">
      <c r="B240" s="176"/>
      <c r="D240" s="149" t="s">
        <v>1489</v>
      </c>
      <c r="F240" s="178" t="s">
        <v>5886</v>
      </c>
      <c r="H240" s="179">
        <v>9.1349999999999998</v>
      </c>
      <c r="I240" s="180"/>
      <c r="L240" s="176"/>
      <c r="M240" s="181"/>
      <c r="T240" s="182"/>
      <c r="AT240" s="177" t="s">
        <v>1489</v>
      </c>
      <c r="AU240" s="177" t="s">
        <v>90</v>
      </c>
      <c r="AV240" s="13" t="s">
        <v>90</v>
      </c>
      <c r="AW240" s="13" t="s">
        <v>4</v>
      </c>
      <c r="AX240" s="13" t="s">
        <v>88</v>
      </c>
      <c r="AY240" s="177" t="s">
        <v>299</v>
      </c>
    </row>
    <row r="241" spans="2:65" s="1" customFormat="1" ht="24.15" customHeight="1">
      <c r="B241" s="32"/>
      <c r="C241" s="136" t="s">
        <v>622</v>
      </c>
      <c r="D241" s="136" t="s">
        <v>302</v>
      </c>
      <c r="E241" s="137" t="s">
        <v>5887</v>
      </c>
      <c r="F241" s="138" t="s">
        <v>5888</v>
      </c>
      <c r="G241" s="139" t="s">
        <v>1520</v>
      </c>
      <c r="H241" s="140">
        <v>1.57</v>
      </c>
      <c r="I241" s="141"/>
      <c r="J241" s="142">
        <f>ROUND(I241*H241,2)</f>
        <v>0</v>
      </c>
      <c r="K241" s="138" t="s">
        <v>3585</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5889</v>
      </c>
    </row>
    <row r="242" spans="2:65" s="12" customFormat="1">
      <c r="B242" s="170"/>
      <c r="D242" s="149" t="s">
        <v>1489</v>
      </c>
      <c r="E242" s="171" t="s">
        <v>1</v>
      </c>
      <c r="F242" s="172" t="s">
        <v>5818</v>
      </c>
      <c r="H242" s="171" t="s">
        <v>1</v>
      </c>
      <c r="I242" s="173"/>
      <c r="L242" s="170"/>
      <c r="M242" s="174"/>
      <c r="T242" s="175"/>
      <c r="AT242" s="171" t="s">
        <v>1489</v>
      </c>
      <c r="AU242" s="171" t="s">
        <v>90</v>
      </c>
      <c r="AV242" s="12" t="s">
        <v>88</v>
      </c>
      <c r="AW242" s="12" t="s">
        <v>36</v>
      </c>
      <c r="AX242" s="12" t="s">
        <v>81</v>
      </c>
      <c r="AY242" s="171" t="s">
        <v>299</v>
      </c>
    </row>
    <row r="243" spans="2:65" s="13" customFormat="1">
      <c r="B243" s="176"/>
      <c r="D243" s="149" t="s">
        <v>1489</v>
      </c>
      <c r="E243" s="177" t="s">
        <v>1</v>
      </c>
      <c r="F243" s="178" t="s">
        <v>5890</v>
      </c>
      <c r="H243" s="179">
        <v>2.7</v>
      </c>
      <c r="I243" s="180"/>
      <c r="L243" s="176"/>
      <c r="M243" s="181"/>
      <c r="T243" s="182"/>
      <c r="AT243" s="177" t="s">
        <v>1489</v>
      </c>
      <c r="AU243" s="177" t="s">
        <v>90</v>
      </c>
      <c r="AV243" s="13" t="s">
        <v>90</v>
      </c>
      <c r="AW243" s="13" t="s">
        <v>36</v>
      </c>
      <c r="AX243" s="13" t="s">
        <v>81</v>
      </c>
      <c r="AY243" s="177" t="s">
        <v>299</v>
      </c>
    </row>
    <row r="244" spans="2:65" s="13" customFormat="1">
      <c r="B244" s="176"/>
      <c r="D244" s="149" t="s">
        <v>1489</v>
      </c>
      <c r="E244" s="177" t="s">
        <v>1</v>
      </c>
      <c r="F244" s="178" t="s">
        <v>5891</v>
      </c>
      <c r="H244" s="179">
        <v>-1.1299999999999999</v>
      </c>
      <c r="I244" s="180"/>
      <c r="L244" s="176"/>
      <c r="M244" s="181"/>
      <c r="T244" s="182"/>
      <c r="AT244" s="177" t="s">
        <v>1489</v>
      </c>
      <c r="AU244" s="177" t="s">
        <v>90</v>
      </c>
      <c r="AV244" s="13" t="s">
        <v>90</v>
      </c>
      <c r="AW244" s="13" t="s">
        <v>36</v>
      </c>
      <c r="AX244" s="13" t="s">
        <v>81</v>
      </c>
      <c r="AY244" s="177" t="s">
        <v>299</v>
      </c>
    </row>
    <row r="245" spans="2:65" s="14" customFormat="1">
      <c r="B245" s="183"/>
      <c r="D245" s="149" t="s">
        <v>1489</v>
      </c>
      <c r="E245" s="184" t="s">
        <v>1</v>
      </c>
      <c r="F245" s="185" t="s">
        <v>1496</v>
      </c>
      <c r="H245" s="186">
        <v>1.5700000000000003</v>
      </c>
      <c r="I245" s="187"/>
      <c r="L245" s="183"/>
      <c r="M245" s="188"/>
      <c r="T245" s="189"/>
      <c r="AT245" s="184" t="s">
        <v>1489</v>
      </c>
      <c r="AU245" s="184" t="s">
        <v>90</v>
      </c>
      <c r="AV245" s="14" t="s">
        <v>318</v>
      </c>
      <c r="AW245" s="14" t="s">
        <v>36</v>
      </c>
      <c r="AX245" s="14" t="s">
        <v>88</v>
      </c>
      <c r="AY245" s="184" t="s">
        <v>299</v>
      </c>
    </row>
    <row r="246" spans="2:65" s="1" customFormat="1" ht="16.5" customHeight="1">
      <c r="B246" s="32"/>
      <c r="C246" s="136" t="s">
        <v>626</v>
      </c>
      <c r="D246" s="136" t="s">
        <v>302</v>
      </c>
      <c r="E246" s="137" t="s">
        <v>5892</v>
      </c>
      <c r="F246" s="138" t="s">
        <v>5893</v>
      </c>
      <c r="G246" s="139" t="s">
        <v>375</v>
      </c>
      <c r="H246" s="140">
        <v>18</v>
      </c>
      <c r="I246" s="141"/>
      <c r="J246" s="142">
        <f>ROUND(I246*H246,2)</f>
        <v>0</v>
      </c>
      <c r="K246" s="138" t="s">
        <v>3585</v>
      </c>
      <c r="L246" s="32"/>
      <c r="M246" s="143" t="s">
        <v>1</v>
      </c>
      <c r="N246" s="144" t="s">
        <v>46</v>
      </c>
      <c r="P246" s="145">
        <f>O246*H246</f>
        <v>0</v>
      </c>
      <c r="Q246" s="145">
        <v>2.9099999999999998E-3</v>
      </c>
      <c r="R246" s="145">
        <f>Q246*H246</f>
        <v>5.2379999999999996E-2</v>
      </c>
      <c r="S246" s="145">
        <v>0</v>
      </c>
      <c r="T246" s="146">
        <f>S246*H246</f>
        <v>0</v>
      </c>
      <c r="AR246" s="147" t="s">
        <v>318</v>
      </c>
      <c r="AT246" s="147" t="s">
        <v>302</v>
      </c>
      <c r="AU246" s="147" t="s">
        <v>90</v>
      </c>
      <c r="AY246" s="17" t="s">
        <v>299</v>
      </c>
      <c r="BE246" s="148">
        <f>IF(N246="základní",J246,0)</f>
        <v>0</v>
      </c>
      <c r="BF246" s="148">
        <f>IF(N246="snížená",J246,0)</f>
        <v>0</v>
      </c>
      <c r="BG246" s="148">
        <f>IF(N246="zákl. přenesená",J246,0)</f>
        <v>0</v>
      </c>
      <c r="BH246" s="148">
        <f>IF(N246="sníž. přenesená",J246,0)</f>
        <v>0</v>
      </c>
      <c r="BI246" s="148">
        <f>IF(N246="nulová",J246,0)</f>
        <v>0</v>
      </c>
      <c r="BJ246" s="17" t="s">
        <v>88</v>
      </c>
      <c r="BK246" s="148">
        <f>ROUND(I246*H246,2)</f>
        <v>0</v>
      </c>
      <c r="BL246" s="17" t="s">
        <v>318</v>
      </c>
      <c r="BM246" s="147" t="s">
        <v>5894</v>
      </c>
    </row>
    <row r="247" spans="2:65" s="12" customFormat="1">
      <c r="B247" s="170"/>
      <c r="D247" s="149" t="s">
        <v>1489</v>
      </c>
      <c r="E247" s="171" t="s">
        <v>1</v>
      </c>
      <c r="F247" s="172" t="s">
        <v>5818</v>
      </c>
      <c r="H247" s="171" t="s">
        <v>1</v>
      </c>
      <c r="I247" s="173"/>
      <c r="L247" s="170"/>
      <c r="M247" s="174"/>
      <c r="T247" s="175"/>
      <c r="AT247" s="171" t="s">
        <v>1489</v>
      </c>
      <c r="AU247" s="171" t="s">
        <v>90</v>
      </c>
      <c r="AV247" s="12" t="s">
        <v>88</v>
      </c>
      <c r="AW247" s="12" t="s">
        <v>36</v>
      </c>
      <c r="AX247" s="12" t="s">
        <v>81</v>
      </c>
      <c r="AY247" s="171" t="s">
        <v>299</v>
      </c>
    </row>
    <row r="248" spans="2:65" s="13" customFormat="1">
      <c r="B248" s="176"/>
      <c r="D248" s="149" t="s">
        <v>1489</v>
      </c>
      <c r="E248" s="177" t="s">
        <v>1</v>
      </c>
      <c r="F248" s="178" t="s">
        <v>5895</v>
      </c>
      <c r="H248" s="179">
        <v>18</v>
      </c>
      <c r="I248" s="180"/>
      <c r="L248" s="176"/>
      <c r="M248" s="181"/>
      <c r="T248" s="182"/>
      <c r="AT248" s="177" t="s">
        <v>1489</v>
      </c>
      <c r="AU248" s="177" t="s">
        <v>90</v>
      </c>
      <c r="AV248" s="13" t="s">
        <v>90</v>
      </c>
      <c r="AW248" s="13" t="s">
        <v>36</v>
      </c>
      <c r="AX248" s="13" t="s">
        <v>88</v>
      </c>
      <c r="AY248" s="177" t="s">
        <v>299</v>
      </c>
    </row>
    <row r="249" spans="2:65" s="1" customFormat="1" ht="21.75" customHeight="1">
      <c r="B249" s="32"/>
      <c r="C249" s="136" t="s">
        <v>630</v>
      </c>
      <c r="D249" s="136" t="s">
        <v>302</v>
      </c>
      <c r="E249" s="137" t="s">
        <v>5896</v>
      </c>
      <c r="F249" s="138" t="s">
        <v>5897</v>
      </c>
      <c r="G249" s="139" t="s">
        <v>375</v>
      </c>
      <c r="H249" s="140">
        <v>18</v>
      </c>
      <c r="I249" s="141"/>
      <c r="J249" s="142">
        <f>ROUND(I249*H249,2)</f>
        <v>0</v>
      </c>
      <c r="K249" s="138" t="s">
        <v>3585</v>
      </c>
      <c r="L249" s="32"/>
      <c r="M249" s="143" t="s">
        <v>1</v>
      </c>
      <c r="N249" s="144" t="s">
        <v>46</v>
      </c>
      <c r="P249" s="145">
        <f>O249*H249</f>
        <v>0</v>
      </c>
      <c r="Q249" s="145">
        <v>0</v>
      </c>
      <c r="R249" s="145">
        <f>Q249*H249</f>
        <v>0</v>
      </c>
      <c r="S249" s="145">
        <v>0</v>
      </c>
      <c r="T249" s="146">
        <f>S249*H249</f>
        <v>0</v>
      </c>
      <c r="AR249" s="147" t="s">
        <v>318</v>
      </c>
      <c r="AT249" s="147" t="s">
        <v>302</v>
      </c>
      <c r="AU249" s="147" t="s">
        <v>90</v>
      </c>
      <c r="AY249" s="17" t="s">
        <v>299</v>
      </c>
      <c r="BE249" s="148">
        <f>IF(N249="základní",J249,0)</f>
        <v>0</v>
      </c>
      <c r="BF249" s="148">
        <f>IF(N249="snížená",J249,0)</f>
        <v>0</v>
      </c>
      <c r="BG249" s="148">
        <f>IF(N249="zákl. přenesená",J249,0)</f>
        <v>0</v>
      </c>
      <c r="BH249" s="148">
        <f>IF(N249="sníž. přenesená",J249,0)</f>
        <v>0</v>
      </c>
      <c r="BI249" s="148">
        <f>IF(N249="nulová",J249,0)</f>
        <v>0</v>
      </c>
      <c r="BJ249" s="17" t="s">
        <v>88</v>
      </c>
      <c r="BK249" s="148">
        <f>ROUND(I249*H249,2)</f>
        <v>0</v>
      </c>
      <c r="BL249" s="17" t="s">
        <v>318</v>
      </c>
      <c r="BM249" s="147" t="s">
        <v>5898</v>
      </c>
    </row>
    <row r="250" spans="2:65" s="11" customFormat="1" ht="22.95" customHeight="1">
      <c r="B250" s="124"/>
      <c r="D250" s="125" t="s">
        <v>80</v>
      </c>
      <c r="E250" s="134" t="s">
        <v>1789</v>
      </c>
      <c r="F250" s="134" t="s">
        <v>1790</v>
      </c>
      <c r="I250" s="127"/>
      <c r="J250" s="135">
        <f>BK250</f>
        <v>0</v>
      </c>
      <c r="L250" s="124"/>
      <c r="M250" s="129"/>
      <c r="P250" s="130">
        <f>P251</f>
        <v>0</v>
      </c>
      <c r="R250" s="130">
        <f>R251</f>
        <v>0</v>
      </c>
      <c r="T250" s="131">
        <f>T251</f>
        <v>0</v>
      </c>
      <c r="AR250" s="125" t="s">
        <v>88</v>
      </c>
      <c r="AT250" s="132" t="s">
        <v>80</v>
      </c>
      <c r="AU250" s="132" t="s">
        <v>88</v>
      </c>
      <c r="AY250" s="125" t="s">
        <v>299</v>
      </c>
      <c r="BK250" s="133">
        <f>BK251</f>
        <v>0</v>
      </c>
    </row>
    <row r="251" spans="2:65" s="1" customFormat="1" ht="33" customHeight="1">
      <c r="B251" s="32"/>
      <c r="C251" s="136" t="s">
        <v>634</v>
      </c>
      <c r="D251" s="136" t="s">
        <v>302</v>
      </c>
      <c r="E251" s="137" t="s">
        <v>5899</v>
      </c>
      <c r="F251" s="138" t="s">
        <v>5900</v>
      </c>
      <c r="G251" s="139" t="s">
        <v>1636</v>
      </c>
      <c r="H251" s="140">
        <v>254.68100000000001</v>
      </c>
      <c r="I251" s="141"/>
      <c r="J251" s="142">
        <f>ROUND(I251*H251,2)</f>
        <v>0</v>
      </c>
      <c r="K251" s="138" t="s">
        <v>3585</v>
      </c>
      <c r="L251" s="32"/>
      <c r="M251" s="153" t="s">
        <v>1</v>
      </c>
      <c r="N251" s="154" t="s">
        <v>46</v>
      </c>
      <c r="O251" s="155"/>
      <c r="P251" s="156">
        <f>O251*H251</f>
        <v>0</v>
      </c>
      <c r="Q251" s="156">
        <v>0</v>
      </c>
      <c r="R251" s="156">
        <f>Q251*H251</f>
        <v>0</v>
      </c>
      <c r="S251" s="156">
        <v>0</v>
      </c>
      <c r="T251" s="157">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5901</v>
      </c>
    </row>
    <row r="252" spans="2:65" s="1" customFormat="1" ht="6.9" customHeight="1">
      <c r="B252" s="44"/>
      <c r="C252" s="45"/>
      <c r="D252" s="45"/>
      <c r="E252" s="45"/>
      <c r="F252" s="45"/>
      <c r="G252" s="45"/>
      <c r="H252" s="45"/>
      <c r="I252" s="45"/>
      <c r="J252" s="45"/>
      <c r="K252" s="45"/>
      <c r="L252" s="32"/>
    </row>
  </sheetData>
  <sheetProtection algorithmName="SHA-512" hashValue="2IgLAU8m+joevLa+mrKkAQXFh5eArskgV/5QxPHWk22yx+jE5TxNPTBQgCFhysS2Shk5hbFt3R0UdpZ6zmP3Vg==" saltValue="Vg+R4BwpnAUtOTO8bwm2FyP/HtJuPHTOE9fjcjjGJq1SCqC79OKmxVIKV2u+WDqqI6Oc+jv+eWP4q6ZAHWRAOQ==" spinCount="100000" sheet="1" objects="1" scenarios="1" formatColumns="0" formatRows="0" autoFilter="0"/>
  <autoFilter ref="C122:K251" xr:uid="{00000000-0009-0000-0000-00002D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57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237</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5902</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5689</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268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ROUND(J140,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ROUND((SUM(BE140:BE577)),  2)</f>
        <v>0</v>
      </c>
      <c r="I33" s="96">
        <v>0.21</v>
      </c>
      <c r="J33" s="86">
        <f>ROUND(((SUM(BE140:BE577))*I33),  2)</f>
        <v>0</v>
      </c>
      <c r="L33" s="32"/>
    </row>
    <row r="34" spans="2:12" s="1" customFormat="1" ht="14.4" customHeight="1">
      <c r="B34" s="32"/>
      <c r="E34" s="27" t="s">
        <v>47</v>
      </c>
      <c r="F34" s="86">
        <f>ROUND((SUM(BF140:BF577)),  2)</f>
        <v>0</v>
      </c>
      <c r="I34" s="96">
        <v>0.12</v>
      </c>
      <c r="J34" s="86">
        <f>ROUND(((SUM(BF140:BF577))*I34),  2)</f>
        <v>0</v>
      </c>
      <c r="L34" s="32"/>
    </row>
    <row r="35" spans="2:12" s="1" customFormat="1" ht="14.4" hidden="1" customHeight="1">
      <c r="B35" s="32"/>
      <c r="E35" s="27" t="s">
        <v>48</v>
      </c>
      <c r="F35" s="86">
        <f>ROUND((SUM(BG140:BG577)),  2)</f>
        <v>0</v>
      </c>
      <c r="I35" s="96">
        <v>0.21</v>
      </c>
      <c r="J35" s="86">
        <f>0</f>
        <v>0</v>
      </c>
      <c r="L35" s="32"/>
    </row>
    <row r="36" spans="2:12" s="1" customFormat="1" ht="14.4" hidden="1" customHeight="1">
      <c r="B36" s="32"/>
      <c r="E36" s="27" t="s">
        <v>49</v>
      </c>
      <c r="F36" s="86">
        <f>ROUND((SUM(BH140:BH577)),  2)</f>
        <v>0</v>
      </c>
      <c r="I36" s="96">
        <v>0.12</v>
      </c>
      <c r="J36" s="86">
        <f>0</f>
        <v>0</v>
      </c>
      <c r="L36" s="32"/>
    </row>
    <row r="37" spans="2:12" s="1" customFormat="1" ht="14.4" hidden="1" customHeight="1">
      <c r="B37" s="32"/>
      <c r="E37" s="27" t="s">
        <v>50</v>
      </c>
      <c r="F37" s="86">
        <f>ROUND((SUM(BI140:BI577)),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SO-05 - ČOV - stavební část</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Petr Frouz</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J140</f>
        <v>0</v>
      </c>
      <c r="L96" s="32"/>
      <c r="AU96" s="17" t="s">
        <v>273</v>
      </c>
    </row>
    <row r="97" spans="2:12" s="8" customFormat="1" ht="24.9" customHeight="1">
      <c r="B97" s="108"/>
      <c r="D97" s="109" t="s">
        <v>1476</v>
      </c>
      <c r="E97" s="110"/>
      <c r="F97" s="110"/>
      <c r="G97" s="110"/>
      <c r="H97" s="110"/>
      <c r="I97" s="110"/>
      <c r="J97" s="111">
        <f>J141</f>
        <v>0</v>
      </c>
      <c r="L97" s="108"/>
    </row>
    <row r="98" spans="2:12" s="9" customFormat="1" ht="19.95" customHeight="1">
      <c r="B98" s="112"/>
      <c r="D98" s="113" t="s">
        <v>1477</v>
      </c>
      <c r="E98" s="114"/>
      <c r="F98" s="114"/>
      <c r="G98" s="114"/>
      <c r="H98" s="114"/>
      <c r="I98" s="114"/>
      <c r="J98" s="115">
        <f>J142</f>
        <v>0</v>
      </c>
      <c r="L98" s="112"/>
    </row>
    <row r="99" spans="2:12" s="9" customFormat="1" ht="19.95" customHeight="1">
      <c r="B99" s="112"/>
      <c r="D99" s="113" t="s">
        <v>5903</v>
      </c>
      <c r="E99" s="114"/>
      <c r="F99" s="114"/>
      <c r="G99" s="114"/>
      <c r="H99" s="114"/>
      <c r="I99" s="114"/>
      <c r="J99" s="115">
        <f>J271</f>
        <v>0</v>
      </c>
      <c r="L99" s="112"/>
    </row>
    <row r="100" spans="2:12" s="9" customFormat="1" ht="19.95" customHeight="1">
      <c r="B100" s="112"/>
      <c r="D100" s="113" t="s">
        <v>5904</v>
      </c>
      <c r="E100" s="114"/>
      <c r="F100" s="114"/>
      <c r="G100" s="114"/>
      <c r="H100" s="114"/>
      <c r="I100" s="114"/>
      <c r="J100" s="115">
        <f>J332</f>
        <v>0</v>
      </c>
      <c r="L100" s="112"/>
    </row>
    <row r="101" spans="2:12" s="9" customFormat="1" ht="19.95" customHeight="1">
      <c r="B101" s="112"/>
      <c r="D101" s="113" t="s">
        <v>1479</v>
      </c>
      <c r="E101" s="114"/>
      <c r="F101" s="114"/>
      <c r="G101" s="114"/>
      <c r="H101" s="114"/>
      <c r="I101" s="114"/>
      <c r="J101" s="115">
        <f>J358</f>
        <v>0</v>
      </c>
      <c r="L101" s="112"/>
    </row>
    <row r="102" spans="2:12" s="9" customFormat="1" ht="19.95" customHeight="1">
      <c r="B102" s="112"/>
      <c r="D102" s="113" t="s">
        <v>5905</v>
      </c>
      <c r="E102" s="114"/>
      <c r="F102" s="114"/>
      <c r="G102" s="114"/>
      <c r="H102" s="114"/>
      <c r="I102" s="114"/>
      <c r="J102" s="115">
        <f>J393</f>
        <v>0</v>
      </c>
      <c r="L102" s="112"/>
    </row>
    <row r="103" spans="2:12" s="9" customFormat="1" ht="19.95" customHeight="1">
      <c r="B103" s="112"/>
      <c r="D103" s="113" t="s">
        <v>5906</v>
      </c>
      <c r="E103" s="114"/>
      <c r="F103" s="114"/>
      <c r="G103" s="114"/>
      <c r="H103" s="114"/>
      <c r="I103" s="114"/>
      <c r="J103" s="115">
        <f>J396</f>
        <v>0</v>
      </c>
      <c r="L103" s="112"/>
    </row>
    <row r="104" spans="2:12" s="9" customFormat="1" ht="19.95" customHeight="1">
      <c r="B104" s="112"/>
      <c r="D104" s="113" t="s">
        <v>5907</v>
      </c>
      <c r="E104" s="114"/>
      <c r="F104" s="114"/>
      <c r="G104" s="114"/>
      <c r="H104" s="114"/>
      <c r="I104" s="114"/>
      <c r="J104" s="115">
        <f>J410</f>
        <v>0</v>
      </c>
      <c r="L104" s="112"/>
    </row>
    <row r="105" spans="2:12" s="9" customFormat="1" ht="19.95" customHeight="1">
      <c r="B105" s="112"/>
      <c r="D105" s="113" t="s">
        <v>2495</v>
      </c>
      <c r="E105" s="114"/>
      <c r="F105" s="114"/>
      <c r="G105" s="114"/>
      <c r="H105" s="114"/>
      <c r="I105" s="114"/>
      <c r="J105" s="115">
        <f>J443</f>
        <v>0</v>
      </c>
      <c r="L105" s="112"/>
    </row>
    <row r="106" spans="2:12" s="9" customFormat="1" ht="19.95" customHeight="1">
      <c r="B106" s="112"/>
      <c r="D106" s="113" t="s">
        <v>5751</v>
      </c>
      <c r="E106" s="114"/>
      <c r="F106" s="114"/>
      <c r="G106" s="114"/>
      <c r="H106" s="114"/>
      <c r="I106" s="114"/>
      <c r="J106" s="115">
        <f>J455</f>
        <v>0</v>
      </c>
      <c r="L106" s="112"/>
    </row>
    <row r="107" spans="2:12" s="9" customFormat="1" ht="19.95" customHeight="1">
      <c r="B107" s="112"/>
      <c r="D107" s="113" t="s">
        <v>1481</v>
      </c>
      <c r="E107" s="114"/>
      <c r="F107" s="114"/>
      <c r="G107" s="114"/>
      <c r="H107" s="114"/>
      <c r="I107" s="114"/>
      <c r="J107" s="115">
        <f>J471</f>
        <v>0</v>
      </c>
      <c r="L107" s="112"/>
    </row>
    <row r="108" spans="2:12" s="8" customFormat="1" ht="24.9" customHeight="1">
      <c r="B108" s="108"/>
      <c r="D108" s="109" t="s">
        <v>5908</v>
      </c>
      <c r="E108" s="110"/>
      <c r="F108" s="110"/>
      <c r="G108" s="110"/>
      <c r="H108" s="110"/>
      <c r="I108" s="110"/>
      <c r="J108" s="111">
        <f>J473</f>
        <v>0</v>
      </c>
      <c r="L108" s="108"/>
    </row>
    <row r="109" spans="2:12" s="9" customFormat="1" ht="19.95" customHeight="1">
      <c r="B109" s="112"/>
      <c r="D109" s="113" t="s">
        <v>5909</v>
      </c>
      <c r="E109" s="114"/>
      <c r="F109" s="114"/>
      <c r="G109" s="114"/>
      <c r="H109" s="114"/>
      <c r="I109" s="114"/>
      <c r="J109" s="115">
        <f>J474</f>
        <v>0</v>
      </c>
      <c r="L109" s="112"/>
    </row>
    <row r="110" spans="2:12" s="9" customFormat="1" ht="19.95" customHeight="1">
      <c r="B110" s="112"/>
      <c r="D110" s="113" t="s">
        <v>5910</v>
      </c>
      <c r="E110" s="114"/>
      <c r="F110" s="114"/>
      <c r="G110" s="114"/>
      <c r="H110" s="114"/>
      <c r="I110" s="114"/>
      <c r="J110" s="115">
        <f>J480</f>
        <v>0</v>
      </c>
      <c r="L110" s="112"/>
    </row>
    <row r="111" spans="2:12" s="9" customFormat="1" ht="19.95" customHeight="1">
      <c r="B111" s="112"/>
      <c r="D111" s="113" t="s">
        <v>5911</v>
      </c>
      <c r="E111" s="114"/>
      <c r="F111" s="114"/>
      <c r="G111" s="114"/>
      <c r="H111" s="114"/>
      <c r="I111" s="114"/>
      <c r="J111" s="115">
        <f>J491</f>
        <v>0</v>
      </c>
      <c r="L111" s="112"/>
    </row>
    <row r="112" spans="2:12" s="9" customFormat="1" ht="19.95" customHeight="1">
      <c r="B112" s="112"/>
      <c r="D112" s="113" t="s">
        <v>5912</v>
      </c>
      <c r="E112" s="114"/>
      <c r="F112" s="114"/>
      <c r="G112" s="114"/>
      <c r="H112" s="114"/>
      <c r="I112" s="114"/>
      <c r="J112" s="115">
        <f>J507</f>
        <v>0</v>
      </c>
      <c r="L112" s="112"/>
    </row>
    <row r="113" spans="2:12" s="9" customFormat="1" ht="19.95" customHeight="1">
      <c r="B113" s="112"/>
      <c r="D113" s="113" t="s">
        <v>5913</v>
      </c>
      <c r="E113" s="114"/>
      <c r="F113" s="114"/>
      <c r="G113" s="114"/>
      <c r="H113" s="114"/>
      <c r="I113" s="114"/>
      <c r="J113" s="115">
        <f>J524</f>
        <v>0</v>
      </c>
      <c r="L113" s="112"/>
    </row>
    <row r="114" spans="2:12" s="9" customFormat="1" ht="19.95" customHeight="1">
      <c r="B114" s="112"/>
      <c r="D114" s="113" t="s">
        <v>5914</v>
      </c>
      <c r="E114" s="114"/>
      <c r="F114" s="114"/>
      <c r="G114" s="114"/>
      <c r="H114" s="114"/>
      <c r="I114" s="114"/>
      <c r="J114" s="115">
        <f>J533</f>
        <v>0</v>
      </c>
      <c r="L114" s="112"/>
    </row>
    <row r="115" spans="2:12" s="9" customFormat="1" ht="19.95" customHeight="1">
      <c r="B115" s="112"/>
      <c r="D115" s="113" t="s">
        <v>5915</v>
      </c>
      <c r="E115" s="114"/>
      <c r="F115" s="114"/>
      <c r="G115" s="114"/>
      <c r="H115" s="114"/>
      <c r="I115" s="114"/>
      <c r="J115" s="115">
        <f>J541</f>
        <v>0</v>
      </c>
      <c r="L115" s="112"/>
    </row>
    <row r="116" spans="2:12" s="9" customFormat="1" ht="19.95" customHeight="1">
      <c r="B116" s="112"/>
      <c r="D116" s="113" t="s">
        <v>5916</v>
      </c>
      <c r="E116" s="114"/>
      <c r="F116" s="114"/>
      <c r="G116" s="114"/>
      <c r="H116" s="114"/>
      <c r="I116" s="114"/>
      <c r="J116" s="115">
        <f>J545</f>
        <v>0</v>
      </c>
      <c r="L116" s="112"/>
    </row>
    <row r="117" spans="2:12" s="9" customFormat="1" ht="19.95" customHeight="1">
      <c r="B117" s="112"/>
      <c r="D117" s="113" t="s">
        <v>5917</v>
      </c>
      <c r="E117" s="114"/>
      <c r="F117" s="114"/>
      <c r="G117" s="114"/>
      <c r="H117" s="114"/>
      <c r="I117" s="114"/>
      <c r="J117" s="115">
        <f>J553</f>
        <v>0</v>
      </c>
      <c r="L117" s="112"/>
    </row>
    <row r="118" spans="2:12" s="9" customFormat="1" ht="19.95" customHeight="1">
      <c r="B118" s="112"/>
      <c r="D118" s="113" t="s">
        <v>5918</v>
      </c>
      <c r="E118" s="114"/>
      <c r="F118" s="114"/>
      <c r="G118" s="114"/>
      <c r="H118" s="114"/>
      <c r="I118" s="114"/>
      <c r="J118" s="115">
        <f>J559</f>
        <v>0</v>
      </c>
      <c r="L118" s="112"/>
    </row>
    <row r="119" spans="2:12" s="9" customFormat="1" ht="19.95" customHeight="1">
      <c r="B119" s="112"/>
      <c r="D119" s="113" t="s">
        <v>5919</v>
      </c>
      <c r="E119" s="114"/>
      <c r="F119" s="114"/>
      <c r="G119" s="114"/>
      <c r="H119" s="114"/>
      <c r="I119" s="114"/>
      <c r="J119" s="115">
        <f>J569</f>
        <v>0</v>
      </c>
      <c r="L119" s="112"/>
    </row>
    <row r="120" spans="2:12" s="9" customFormat="1" ht="19.95" customHeight="1">
      <c r="B120" s="112"/>
      <c r="D120" s="113" t="s">
        <v>5920</v>
      </c>
      <c r="E120" s="114"/>
      <c r="F120" s="114"/>
      <c r="G120" s="114"/>
      <c r="H120" s="114"/>
      <c r="I120" s="114"/>
      <c r="J120" s="115">
        <f>J573</f>
        <v>0</v>
      </c>
      <c r="L120" s="112"/>
    </row>
    <row r="121" spans="2:12" s="1" customFormat="1" ht="21.75" customHeight="1">
      <c r="B121" s="32"/>
      <c r="L121" s="32"/>
    </row>
    <row r="122" spans="2:12" s="1" customFormat="1" ht="6.9" customHeight="1">
      <c r="B122" s="44"/>
      <c r="C122" s="45"/>
      <c r="D122" s="45"/>
      <c r="E122" s="45"/>
      <c r="F122" s="45"/>
      <c r="G122" s="45"/>
      <c r="H122" s="45"/>
      <c r="I122" s="45"/>
      <c r="J122" s="45"/>
      <c r="K122" s="45"/>
      <c r="L122" s="32"/>
    </row>
    <row r="126" spans="2:12" s="1" customFormat="1" ht="6.9" customHeight="1">
      <c r="B126" s="46"/>
      <c r="C126" s="47"/>
      <c r="D126" s="47"/>
      <c r="E126" s="47"/>
      <c r="F126" s="47"/>
      <c r="G126" s="47"/>
      <c r="H126" s="47"/>
      <c r="I126" s="47"/>
      <c r="J126" s="47"/>
      <c r="K126" s="47"/>
      <c r="L126" s="32"/>
    </row>
    <row r="127" spans="2:12" s="1" customFormat="1" ht="24.9" customHeight="1">
      <c r="B127" s="32"/>
      <c r="C127" s="21" t="s">
        <v>284</v>
      </c>
      <c r="L127" s="32"/>
    </row>
    <row r="128" spans="2:12" s="1" customFormat="1" ht="6.9" customHeight="1">
      <c r="B128" s="32"/>
      <c r="L128" s="32"/>
    </row>
    <row r="129" spans="2:65" s="1" customFormat="1" ht="12" customHeight="1">
      <c r="B129" s="32"/>
      <c r="C129" s="27" t="s">
        <v>16</v>
      </c>
      <c r="L129" s="32"/>
    </row>
    <row r="130" spans="2:65" s="1" customFormat="1" ht="16.5" customHeight="1">
      <c r="B130" s="32"/>
      <c r="E130" s="270" t="str">
        <f>E7</f>
        <v>TÁBOR - STOKLASNÁ LHOTA, VODOVOD A KANALIZACE</v>
      </c>
      <c r="F130" s="271"/>
      <c r="G130" s="271"/>
      <c r="H130" s="271"/>
      <c r="L130" s="32"/>
    </row>
    <row r="131" spans="2:65" s="1" customFormat="1" ht="12" customHeight="1">
      <c r="B131" s="32"/>
      <c r="C131" s="27" t="s">
        <v>264</v>
      </c>
      <c r="L131" s="32"/>
    </row>
    <row r="132" spans="2:65" s="1" customFormat="1" ht="16.5" customHeight="1">
      <c r="B132" s="32"/>
      <c r="E132" s="247" t="str">
        <f>E9</f>
        <v>SO-05 - ČOV - stavební část</v>
      </c>
      <c r="F132" s="269"/>
      <c r="G132" s="269"/>
      <c r="H132" s="269"/>
      <c r="L132" s="32"/>
    </row>
    <row r="133" spans="2:65" s="1" customFormat="1" ht="6.9" customHeight="1">
      <c r="B133" s="32"/>
      <c r="L133" s="32"/>
    </row>
    <row r="134" spans="2:65" s="1" customFormat="1" ht="12" customHeight="1">
      <c r="B134" s="32"/>
      <c r="C134" s="27" t="s">
        <v>20</v>
      </c>
      <c r="F134" s="25" t="str">
        <f>F12</f>
        <v>Stoklasná Lhota</v>
      </c>
      <c r="I134" s="27" t="s">
        <v>22</v>
      </c>
      <c r="J134" s="52" t="str">
        <f>IF(J12="","",J12)</f>
        <v>28. 4. 2025</v>
      </c>
      <c r="L134" s="32"/>
    </row>
    <row r="135" spans="2:65" s="1" customFormat="1" ht="6.9" customHeight="1">
      <c r="B135" s="32"/>
      <c r="L135" s="32"/>
    </row>
    <row r="136" spans="2:65" s="1" customFormat="1" ht="25.65" customHeight="1">
      <c r="B136" s="32"/>
      <c r="C136" s="27" t="s">
        <v>24</v>
      </c>
      <c r="F136" s="25" t="str">
        <f>E15</f>
        <v xml:space="preserve">Vodárenská společnost Táborsko </v>
      </c>
      <c r="I136" s="27" t="s">
        <v>32</v>
      </c>
      <c r="J136" s="30" t="str">
        <f>E21</f>
        <v>Aquaprocon s.r.o., Divize Praha</v>
      </c>
      <c r="L136" s="32"/>
    </row>
    <row r="137" spans="2:65" s="1" customFormat="1" ht="15.15" customHeight="1">
      <c r="B137" s="32"/>
      <c r="C137" s="27" t="s">
        <v>30</v>
      </c>
      <c r="F137" s="25" t="str">
        <f>IF(E18="","",E18)</f>
        <v>Vyplň údaj</v>
      </c>
      <c r="I137" s="27" t="s">
        <v>37</v>
      </c>
      <c r="J137" s="30" t="str">
        <f>E24</f>
        <v>ing. Petr Frouz</v>
      </c>
      <c r="L137" s="32"/>
    </row>
    <row r="138" spans="2:65" s="1" customFormat="1" ht="10.35" customHeight="1">
      <c r="B138" s="32"/>
      <c r="L138" s="32"/>
    </row>
    <row r="139" spans="2:65" s="10" customFormat="1" ht="29.25" customHeight="1">
      <c r="B139" s="116"/>
      <c r="C139" s="117" t="s">
        <v>285</v>
      </c>
      <c r="D139" s="118" t="s">
        <v>66</v>
      </c>
      <c r="E139" s="118" t="s">
        <v>62</v>
      </c>
      <c r="F139" s="118" t="s">
        <v>63</v>
      </c>
      <c r="G139" s="118" t="s">
        <v>286</v>
      </c>
      <c r="H139" s="118" t="s">
        <v>287</v>
      </c>
      <c r="I139" s="118" t="s">
        <v>288</v>
      </c>
      <c r="J139" s="118" t="s">
        <v>271</v>
      </c>
      <c r="K139" s="119" t="s">
        <v>289</v>
      </c>
      <c r="L139" s="116"/>
      <c r="M139" s="59" t="s">
        <v>1</v>
      </c>
      <c r="N139" s="60" t="s">
        <v>45</v>
      </c>
      <c r="O139" s="60" t="s">
        <v>290</v>
      </c>
      <c r="P139" s="60" t="s">
        <v>291</v>
      </c>
      <c r="Q139" s="60" t="s">
        <v>292</v>
      </c>
      <c r="R139" s="60" t="s">
        <v>293</v>
      </c>
      <c r="S139" s="60" t="s">
        <v>294</v>
      </c>
      <c r="T139" s="61" t="s">
        <v>295</v>
      </c>
    </row>
    <row r="140" spans="2:65" s="1" customFormat="1" ht="22.95" customHeight="1">
      <c r="B140" s="32"/>
      <c r="C140" s="64" t="s">
        <v>296</v>
      </c>
      <c r="J140" s="120">
        <f>BK140</f>
        <v>0</v>
      </c>
      <c r="L140" s="32"/>
      <c r="M140" s="62"/>
      <c r="N140" s="53"/>
      <c r="O140" s="53"/>
      <c r="P140" s="121">
        <f>P141+P473</f>
        <v>0</v>
      </c>
      <c r="Q140" s="53"/>
      <c r="R140" s="121">
        <f>R141+R473</f>
        <v>455.55735079999999</v>
      </c>
      <c r="S140" s="53"/>
      <c r="T140" s="122">
        <f>T141+T473</f>
        <v>9.520000000000001E-5</v>
      </c>
      <c r="AT140" s="17" t="s">
        <v>80</v>
      </c>
      <c r="AU140" s="17" t="s">
        <v>273</v>
      </c>
      <c r="BK140" s="123">
        <f>BK141+BK473</f>
        <v>0</v>
      </c>
    </row>
    <row r="141" spans="2:65" s="11" customFormat="1" ht="25.95" customHeight="1">
      <c r="B141" s="124"/>
      <c r="D141" s="125" t="s">
        <v>80</v>
      </c>
      <c r="E141" s="126" t="s">
        <v>1482</v>
      </c>
      <c r="F141" s="126" t="s">
        <v>1483</v>
      </c>
      <c r="I141" s="127"/>
      <c r="J141" s="128">
        <f>BK141</f>
        <v>0</v>
      </c>
      <c r="L141" s="124"/>
      <c r="M141" s="129"/>
      <c r="P141" s="130">
        <f>P142+P271+P332+P358+P393+P396+P410+P443+P455+P471</f>
        <v>0</v>
      </c>
      <c r="R141" s="130">
        <f>R142+R271+R332+R358+R393+R396+R410+R443+R455+R471</f>
        <v>454.22876888000002</v>
      </c>
      <c r="T141" s="131">
        <f>T142+T271+T332+T358+T393+T396+T410+T443+T455+T471</f>
        <v>9.520000000000001E-5</v>
      </c>
      <c r="AR141" s="125" t="s">
        <v>88</v>
      </c>
      <c r="AT141" s="132" t="s">
        <v>80</v>
      </c>
      <c r="AU141" s="132" t="s">
        <v>81</v>
      </c>
      <c r="AY141" s="125" t="s">
        <v>299</v>
      </c>
      <c r="BK141" s="133">
        <f>BK142+BK271+BK332+BK358+BK393+BK396+BK410+BK443+BK455+BK471</f>
        <v>0</v>
      </c>
    </row>
    <row r="142" spans="2:65" s="11" customFormat="1" ht="22.95" customHeight="1">
      <c r="B142" s="124"/>
      <c r="D142" s="125" t="s">
        <v>80</v>
      </c>
      <c r="E142" s="134" t="s">
        <v>88</v>
      </c>
      <c r="F142" s="134" t="s">
        <v>1448</v>
      </c>
      <c r="I142" s="127"/>
      <c r="J142" s="135">
        <f>BK142</f>
        <v>0</v>
      </c>
      <c r="L142" s="124"/>
      <c r="M142" s="129"/>
      <c r="P142" s="130">
        <f>SUM(P143:P270)</f>
        <v>0</v>
      </c>
      <c r="R142" s="130">
        <f>SUM(R143:R270)</f>
        <v>27.094152680000001</v>
      </c>
      <c r="T142" s="131">
        <f>SUM(T143:T270)</f>
        <v>0</v>
      </c>
      <c r="AR142" s="125" t="s">
        <v>88</v>
      </c>
      <c r="AT142" s="132" t="s">
        <v>80</v>
      </c>
      <c r="AU142" s="132" t="s">
        <v>88</v>
      </c>
      <c r="AY142" s="125" t="s">
        <v>299</v>
      </c>
      <c r="BK142" s="133">
        <f>SUM(BK143:BK270)</f>
        <v>0</v>
      </c>
    </row>
    <row r="143" spans="2:65" s="1" customFormat="1" ht="21.75" customHeight="1">
      <c r="B143" s="32"/>
      <c r="C143" s="136" t="s">
        <v>88</v>
      </c>
      <c r="D143" s="136" t="s">
        <v>302</v>
      </c>
      <c r="E143" s="137" t="s">
        <v>5921</v>
      </c>
      <c r="F143" s="138" t="s">
        <v>5922</v>
      </c>
      <c r="G143" s="139" t="s">
        <v>5923</v>
      </c>
      <c r="H143" s="140">
        <v>0.03</v>
      </c>
      <c r="I143" s="141"/>
      <c r="J143" s="142">
        <f>ROUND(I143*H143,2)</f>
        <v>0</v>
      </c>
      <c r="K143" s="138" t="s">
        <v>3585</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5924</v>
      </c>
    </row>
    <row r="144" spans="2:65" s="1" customFormat="1" ht="24.15" customHeight="1">
      <c r="B144" s="32"/>
      <c r="C144" s="136" t="s">
        <v>90</v>
      </c>
      <c r="D144" s="136" t="s">
        <v>302</v>
      </c>
      <c r="E144" s="137" t="s">
        <v>1484</v>
      </c>
      <c r="F144" s="138" t="s">
        <v>1485</v>
      </c>
      <c r="G144" s="139" t="s">
        <v>1486</v>
      </c>
      <c r="H144" s="140">
        <v>2880</v>
      </c>
      <c r="I144" s="141"/>
      <c r="J144" s="142">
        <f>ROUND(I144*H144,2)</f>
        <v>0</v>
      </c>
      <c r="K144" s="138" t="s">
        <v>3585</v>
      </c>
      <c r="L144" s="32"/>
      <c r="M144" s="143" t="s">
        <v>1</v>
      </c>
      <c r="N144" s="144" t="s">
        <v>46</v>
      </c>
      <c r="P144" s="145">
        <f>O144*H144</f>
        <v>0</v>
      </c>
      <c r="Q144" s="145">
        <v>3.0000000000000001E-5</v>
      </c>
      <c r="R144" s="145">
        <f>Q144*H144</f>
        <v>8.6400000000000005E-2</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5925</v>
      </c>
    </row>
    <row r="145" spans="2:65" s="1" customFormat="1" ht="57.6">
      <c r="B145" s="32"/>
      <c r="D145" s="149" t="s">
        <v>308</v>
      </c>
      <c r="F145" s="150" t="s">
        <v>5926</v>
      </c>
      <c r="I145" s="151"/>
      <c r="L145" s="32"/>
      <c r="M145" s="152"/>
      <c r="T145" s="56"/>
      <c r="AT145" s="17" t="s">
        <v>308</v>
      </c>
      <c r="AU145" s="17" t="s">
        <v>90</v>
      </c>
    </row>
    <row r="146" spans="2:65" s="1" customFormat="1" ht="24.15" customHeight="1">
      <c r="B146" s="32"/>
      <c r="C146" s="136" t="s">
        <v>298</v>
      </c>
      <c r="D146" s="136" t="s">
        <v>302</v>
      </c>
      <c r="E146" s="137" t="s">
        <v>1497</v>
      </c>
      <c r="F146" s="138" t="s">
        <v>1498</v>
      </c>
      <c r="G146" s="139" t="s">
        <v>1499</v>
      </c>
      <c r="H146" s="140">
        <v>120</v>
      </c>
      <c r="I146" s="141"/>
      <c r="J146" s="142">
        <f>ROUND(I146*H146,2)</f>
        <v>0</v>
      </c>
      <c r="K146" s="138" t="s">
        <v>3585</v>
      </c>
      <c r="L146" s="32"/>
      <c r="M146" s="143" t="s">
        <v>1</v>
      </c>
      <c r="N146" s="144" t="s">
        <v>46</v>
      </c>
      <c r="P146" s="145">
        <f>O146*H146</f>
        <v>0</v>
      </c>
      <c r="Q146" s="145">
        <v>0</v>
      </c>
      <c r="R146" s="145">
        <f>Q146*H146</f>
        <v>0</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5927</v>
      </c>
    </row>
    <row r="147" spans="2:65" s="1" customFormat="1" ht="28.8">
      <c r="B147" s="32"/>
      <c r="D147" s="149" t="s">
        <v>308</v>
      </c>
      <c r="F147" s="150" t="s">
        <v>5928</v>
      </c>
      <c r="I147" s="151"/>
      <c r="L147" s="32"/>
      <c r="M147" s="152"/>
      <c r="T147" s="56"/>
      <c r="AT147" s="17" t="s">
        <v>308</v>
      </c>
      <c r="AU147" s="17" t="s">
        <v>90</v>
      </c>
    </row>
    <row r="148" spans="2:65" s="1" customFormat="1" ht="16.5" customHeight="1">
      <c r="B148" s="32"/>
      <c r="C148" s="136" t="s">
        <v>318</v>
      </c>
      <c r="D148" s="136" t="s">
        <v>302</v>
      </c>
      <c r="E148" s="137" t="s">
        <v>5929</v>
      </c>
      <c r="F148" s="138" t="s">
        <v>5930</v>
      </c>
      <c r="G148" s="139" t="s">
        <v>1520</v>
      </c>
      <c r="H148" s="140">
        <v>46</v>
      </c>
      <c r="I148" s="141"/>
      <c r="J148" s="142">
        <f>ROUND(I148*H148,2)</f>
        <v>0</v>
      </c>
      <c r="K148" s="138" t="s">
        <v>1</v>
      </c>
      <c r="L148" s="32"/>
      <c r="M148" s="143" t="s">
        <v>1</v>
      </c>
      <c r="N148" s="144" t="s">
        <v>46</v>
      </c>
      <c r="P148" s="145">
        <f>O148*H148</f>
        <v>0</v>
      </c>
      <c r="Q148" s="145">
        <v>0</v>
      </c>
      <c r="R148" s="145">
        <f>Q148*H148</f>
        <v>0</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5931</v>
      </c>
    </row>
    <row r="149" spans="2:65" s="1" customFormat="1" ht="409.6">
      <c r="B149" s="32"/>
      <c r="D149" s="149" t="s">
        <v>308</v>
      </c>
      <c r="F149" s="150" t="s">
        <v>5932</v>
      </c>
      <c r="I149" s="151"/>
      <c r="L149" s="32"/>
      <c r="M149" s="152"/>
      <c r="T149" s="56"/>
      <c r="AT149" s="17" t="s">
        <v>308</v>
      </c>
      <c r="AU149" s="17" t="s">
        <v>90</v>
      </c>
    </row>
    <row r="150" spans="2:65" s="13" customFormat="1">
      <c r="B150" s="176"/>
      <c r="D150" s="149" t="s">
        <v>1489</v>
      </c>
      <c r="E150" s="177" t="s">
        <v>1</v>
      </c>
      <c r="F150" s="178" t="s">
        <v>5933</v>
      </c>
      <c r="H150" s="179">
        <v>46</v>
      </c>
      <c r="I150" s="180"/>
      <c r="L150" s="176"/>
      <c r="M150" s="181"/>
      <c r="T150" s="182"/>
      <c r="AT150" s="177" t="s">
        <v>1489</v>
      </c>
      <c r="AU150" s="177" t="s">
        <v>90</v>
      </c>
      <c r="AV150" s="13" t="s">
        <v>90</v>
      </c>
      <c r="AW150" s="13" t="s">
        <v>36</v>
      </c>
      <c r="AX150" s="13" t="s">
        <v>81</v>
      </c>
      <c r="AY150" s="177" t="s">
        <v>299</v>
      </c>
    </row>
    <row r="151" spans="2:65" s="14" customFormat="1">
      <c r="B151" s="183"/>
      <c r="D151" s="149" t="s">
        <v>1489</v>
      </c>
      <c r="E151" s="184" t="s">
        <v>1</v>
      </c>
      <c r="F151" s="185" t="s">
        <v>1496</v>
      </c>
      <c r="H151" s="186">
        <v>46</v>
      </c>
      <c r="I151" s="187"/>
      <c r="L151" s="183"/>
      <c r="M151" s="188"/>
      <c r="T151" s="189"/>
      <c r="AT151" s="184" t="s">
        <v>1489</v>
      </c>
      <c r="AU151" s="184" t="s">
        <v>90</v>
      </c>
      <c r="AV151" s="14" t="s">
        <v>318</v>
      </c>
      <c r="AW151" s="14" t="s">
        <v>36</v>
      </c>
      <c r="AX151" s="14" t="s">
        <v>88</v>
      </c>
      <c r="AY151" s="184" t="s">
        <v>299</v>
      </c>
    </row>
    <row r="152" spans="2:65" s="1" customFormat="1" ht="16.5" customHeight="1">
      <c r="B152" s="32"/>
      <c r="C152" s="136" t="s">
        <v>323</v>
      </c>
      <c r="D152" s="136" t="s">
        <v>302</v>
      </c>
      <c r="E152" s="137" t="s">
        <v>5934</v>
      </c>
      <c r="F152" s="138" t="s">
        <v>5935</v>
      </c>
      <c r="G152" s="139" t="s">
        <v>1520</v>
      </c>
      <c r="H152" s="140">
        <v>43</v>
      </c>
      <c r="I152" s="141"/>
      <c r="J152" s="142">
        <f>ROUND(I152*H152,2)</f>
        <v>0</v>
      </c>
      <c r="K152" s="138" t="s">
        <v>1</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5936</v>
      </c>
    </row>
    <row r="153" spans="2:65" s="1" customFormat="1" ht="19.2">
      <c r="B153" s="32"/>
      <c r="D153" s="149" t="s">
        <v>308</v>
      </c>
      <c r="F153" s="150" t="s">
        <v>5937</v>
      </c>
      <c r="I153" s="151"/>
      <c r="L153" s="32"/>
      <c r="M153" s="152"/>
      <c r="T153" s="56"/>
      <c r="AT153" s="17" t="s">
        <v>308</v>
      </c>
      <c r="AU153" s="17" t="s">
        <v>90</v>
      </c>
    </row>
    <row r="154" spans="2:65" s="13" customFormat="1">
      <c r="B154" s="176"/>
      <c r="D154" s="149" t="s">
        <v>1489</v>
      </c>
      <c r="E154" s="177" t="s">
        <v>1</v>
      </c>
      <c r="F154" s="178" t="s">
        <v>5938</v>
      </c>
      <c r="H154" s="179">
        <v>43</v>
      </c>
      <c r="I154" s="180"/>
      <c r="L154" s="176"/>
      <c r="M154" s="181"/>
      <c r="T154" s="182"/>
      <c r="AT154" s="177" t="s">
        <v>1489</v>
      </c>
      <c r="AU154" s="177" t="s">
        <v>90</v>
      </c>
      <c r="AV154" s="13" t="s">
        <v>90</v>
      </c>
      <c r="AW154" s="13" t="s">
        <v>36</v>
      </c>
      <c r="AX154" s="13" t="s">
        <v>81</v>
      </c>
      <c r="AY154" s="177" t="s">
        <v>299</v>
      </c>
    </row>
    <row r="155" spans="2:65" s="14" customFormat="1">
      <c r="B155" s="183"/>
      <c r="D155" s="149" t="s">
        <v>1489</v>
      </c>
      <c r="E155" s="184" t="s">
        <v>1</v>
      </c>
      <c r="F155" s="185" t="s">
        <v>1496</v>
      </c>
      <c r="H155" s="186">
        <v>43</v>
      </c>
      <c r="I155" s="187"/>
      <c r="L155" s="183"/>
      <c r="M155" s="188"/>
      <c r="T155" s="189"/>
      <c r="AT155" s="184" t="s">
        <v>1489</v>
      </c>
      <c r="AU155" s="184" t="s">
        <v>90</v>
      </c>
      <c r="AV155" s="14" t="s">
        <v>318</v>
      </c>
      <c r="AW155" s="14" t="s">
        <v>36</v>
      </c>
      <c r="AX155" s="14" t="s">
        <v>88</v>
      </c>
      <c r="AY155" s="184" t="s">
        <v>299</v>
      </c>
    </row>
    <row r="156" spans="2:65" s="1" customFormat="1" ht="33" customHeight="1">
      <c r="B156" s="32"/>
      <c r="C156" s="136" t="s">
        <v>328</v>
      </c>
      <c r="D156" s="136" t="s">
        <v>302</v>
      </c>
      <c r="E156" s="137" t="s">
        <v>5939</v>
      </c>
      <c r="F156" s="138" t="s">
        <v>5940</v>
      </c>
      <c r="G156" s="139" t="s">
        <v>1520</v>
      </c>
      <c r="H156" s="140">
        <v>504.56799999999998</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5941</v>
      </c>
    </row>
    <row r="157" spans="2:65" s="12" customFormat="1" ht="20.399999999999999">
      <c r="B157" s="170"/>
      <c r="D157" s="149" t="s">
        <v>1489</v>
      </c>
      <c r="E157" s="171" t="s">
        <v>1</v>
      </c>
      <c r="F157" s="172" t="s">
        <v>5942</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E158" s="177" t="s">
        <v>1</v>
      </c>
      <c r="F158" s="178" t="s">
        <v>5943</v>
      </c>
      <c r="H158" s="179">
        <v>504.56799999999998</v>
      </c>
      <c r="I158" s="180"/>
      <c r="L158" s="176"/>
      <c r="M158" s="181"/>
      <c r="T158" s="182"/>
      <c r="AT158" s="177" t="s">
        <v>1489</v>
      </c>
      <c r="AU158" s="177" t="s">
        <v>90</v>
      </c>
      <c r="AV158" s="13" t="s">
        <v>90</v>
      </c>
      <c r="AW158" s="13" t="s">
        <v>36</v>
      </c>
      <c r="AX158" s="13" t="s">
        <v>81</v>
      </c>
      <c r="AY158" s="177" t="s">
        <v>299</v>
      </c>
    </row>
    <row r="159" spans="2:65" s="14" customFormat="1">
      <c r="B159" s="183"/>
      <c r="D159" s="149" t="s">
        <v>1489</v>
      </c>
      <c r="E159" s="184" t="s">
        <v>1</v>
      </c>
      <c r="F159" s="185" t="s">
        <v>1496</v>
      </c>
      <c r="H159" s="186">
        <v>504.56799999999998</v>
      </c>
      <c r="I159" s="187"/>
      <c r="L159" s="183"/>
      <c r="M159" s="188"/>
      <c r="T159" s="189"/>
      <c r="AT159" s="184" t="s">
        <v>1489</v>
      </c>
      <c r="AU159" s="184" t="s">
        <v>90</v>
      </c>
      <c r="AV159" s="14" t="s">
        <v>318</v>
      </c>
      <c r="AW159" s="14" t="s">
        <v>36</v>
      </c>
      <c r="AX159" s="14" t="s">
        <v>88</v>
      </c>
      <c r="AY159" s="184" t="s">
        <v>299</v>
      </c>
    </row>
    <row r="160" spans="2:65" s="1" customFormat="1" ht="33" customHeight="1">
      <c r="B160" s="32"/>
      <c r="C160" s="136" t="s">
        <v>333</v>
      </c>
      <c r="D160" s="136" t="s">
        <v>302</v>
      </c>
      <c r="E160" s="137" t="s">
        <v>2515</v>
      </c>
      <c r="F160" s="138" t="s">
        <v>2516</v>
      </c>
      <c r="G160" s="139" t="s">
        <v>1520</v>
      </c>
      <c r="H160" s="140">
        <v>49.902000000000001</v>
      </c>
      <c r="I160" s="141"/>
      <c r="J160" s="142">
        <f>ROUND(I160*H160,2)</f>
        <v>0</v>
      </c>
      <c r="K160" s="138" t="s">
        <v>3585</v>
      </c>
      <c r="L160" s="32"/>
      <c r="M160" s="143" t="s">
        <v>1</v>
      </c>
      <c r="N160" s="144" t="s">
        <v>46</v>
      </c>
      <c r="P160" s="145">
        <f>O160*H160</f>
        <v>0</v>
      </c>
      <c r="Q160" s="145">
        <v>0</v>
      </c>
      <c r="R160" s="145">
        <f>Q160*H160</f>
        <v>0</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5944</v>
      </c>
    </row>
    <row r="161" spans="2:65" s="12" customFormat="1" ht="20.399999999999999">
      <c r="B161" s="170"/>
      <c r="D161" s="149" t="s">
        <v>1489</v>
      </c>
      <c r="E161" s="171" t="s">
        <v>1</v>
      </c>
      <c r="F161" s="172" t="s">
        <v>5945</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5946</v>
      </c>
      <c r="H162" s="179">
        <v>49.902000000000001</v>
      </c>
      <c r="I162" s="180"/>
      <c r="L162" s="176"/>
      <c r="M162" s="181"/>
      <c r="T162" s="182"/>
      <c r="AT162" s="177" t="s">
        <v>1489</v>
      </c>
      <c r="AU162" s="177" t="s">
        <v>90</v>
      </c>
      <c r="AV162" s="13" t="s">
        <v>90</v>
      </c>
      <c r="AW162" s="13" t="s">
        <v>36</v>
      </c>
      <c r="AX162" s="13" t="s">
        <v>81</v>
      </c>
      <c r="AY162" s="177" t="s">
        <v>299</v>
      </c>
    </row>
    <row r="163" spans="2:65" s="14" customFormat="1">
      <c r="B163" s="183"/>
      <c r="D163" s="149" t="s">
        <v>1489</v>
      </c>
      <c r="E163" s="184" t="s">
        <v>1</v>
      </c>
      <c r="F163" s="185" t="s">
        <v>1496</v>
      </c>
      <c r="H163" s="186">
        <v>49.902000000000001</v>
      </c>
      <c r="I163" s="187"/>
      <c r="L163" s="183"/>
      <c r="M163" s="188"/>
      <c r="T163" s="189"/>
      <c r="AT163" s="184" t="s">
        <v>1489</v>
      </c>
      <c r="AU163" s="184" t="s">
        <v>90</v>
      </c>
      <c r="AV163" s="14" t="s">
        <v>318</v>
      </c>
      <c r="AW163" s="14" t="s">
        <v>36</v>
      </c>
      <c r="AX163" s="14" t="s">
        <v>88</v>
      </c>
      <c r="AY163" s="184" t="s">
        <v>299</v>
      </c>
    </row>
    <row r="164" spans="2:65" s="1" customFormat="1" ht="33" customHeight="1">
      <c r="B164" s="32"/>
      <c r="C164" s="136" t="s">
        <v>337</v>
      </c>
      <c r="D164" s="136" t="s">
        <v>302</v>
      </c>
      <c r="E164" s="137" t="s">
        <v>5087</v>
      </c>
      <c r="F164" s="138" t="s">
        <v>5088</v>
      </c>
      <c r="G164" s="139" t="s">
        <v>1520</v>
      </c>
      <c r="H164" s="140">
        <v>27.888999999999999</v>
      </c>
      <c r="I164" s="141"/>
      <c r="J164" s="142">
        <f>ROUND(I164*H164,2)</f>
        <v>0</v>
      </c>
      <c r="K164" s="138" t="s">
        <v>3585</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5947</v>
      </c>
    </row>
    <row r="165" spans="2:65" s="13" customFormat="1">
      <c r="B165" s="176"/>
      <c r="D165" s="149" t="s">
        <v>1489</v>
      </c>
      <c r="E165" s="177" t="s">
        <v>1</v>
      </c>
      <c r="F165" s="178" t="s">
        <v>5948</v>
      </c>
      <c r="H165" s="179">
        <v>27.888999999999999</v>
      </c>
      <c r="I165" s="180"/>
      <c r="L165" s="176"/>
      <c r="M165" s="181"/>
      <c r="T165" s="182"/>
      <c r="AT165" s="177" t="s">
        <v>1489</v>
      </c>
      <c r="AU165" s="177" t="s">
        <v>90</v>
      </c>
      <c r="AV165" s="13" t="s">
        <v>90</v>
      </c>
      <c r="AW165" s="13" t="s">
        <v>36</v>
      </c>
      <c r="AX165" s="13" t="s">
        <v>81</v>
      </c>
      <c r="AY165" s="177" t="s">
        <v>299</v>
      </c>
    </row>
    <row r="166" spans="2:65" s="14" customFormat="1">
      <c r="B166" s="183"/>
      <c r="D166" s="149" t="s">
        <v>1489</v>
      </c>
      <c r="E166" s="184" t="s">
        <v>1</v>
      </c>
      <c r="F166" s="185" t="s">
        <v>1496</v>
      </c>
      <c r="H166" s="186">
        <v>27.888999999999999</v>
      </c>
      <c r="I166" s="187"/>
      <c r="L166" s="183"/>
      <c r="M166" s="188"/>
      <c r="T166" s="189"/>
      <c r="AT166" s="184" t="s">
        <v>1489</v>
      </c>
      <c r="AU166" s="184" t="s">
        <v>90</v>
      </c>
      <c r="AV166" s="14" t="s">
        <v>318</v>
      </c>
      <c r="AW166" s="14" t="s">
        <v>36</v>
      </c>
      <c r="AX166" s="14" t="s">
        <v>88</v>
      </c>
      <c r="AY166" s="184" t="s">
        <v>299</v>
      </c>
    </row>
    <row r="167" spans="2:65" s="1" customFormat="1" ht="24.15" customHeight="1">
      <c r="B167" s="32"/>
      <c r="C167" s="136" t="s">
        <v>342</v>
      </c>
      <c r="D167" s="136" t="s">
        <v>302</v>
      </c>
      <c r="E167" s="137" t="s">
        <v>5949</v>
      </c>
      <c r="F167" s="138" t="s">
        <v>5950</v>
      </c>
      <c r="G167" s="139" t="s">
        <v>1520</v>
      </c>
      <c r="H167" s="140">
        <v>34.313000000000002</v>
      </c>
      <c r="I167" s="141"/>
      <c r="J167" s="142">
        <f>ROUND(I167*H167,2)</f>
        <v>0</v>
      </c>
      <c r="K167" s="138" t="s">
        <v>3585</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5951</v>
      </c>
    </row>
    <row r="168" spans="2:65" s="1" customFormat="1" ht="19.2">
      <c r="B168" s="32"/>
      <c r="D168" s="149" t="s">
        <v>308</v>
      </c>
      <c r="F168" s="150" t="s">
        <v>5952</v>
      </c>
      <c r="I168" s="151"/>
      <c r="L168" s="32"/>
      <c r="M168" s="152"/>
      <c r="T168" s="56"/>
      <c r="AT168" s="17" t="s">
        <v>308</v>
      </c>
      <c r="AU168" s="17" t="s">
        <v>90</v>
      </c>
    </row>
    <row r="169" spans="2:65" s="13" customFormat="1">
      <c r="B169" s="176"/>
      <c r="D169" s="149" t="s">
        <v>1489</v>
      </c>
      <c r="E169" s="177" t="s">
        <v>1</v>
      </c>
      <c r="F169" s="178" t="s">
        <v>5953</v>
      </c>
      <c r="H169" s="179">
        <v>34.313000000000002</v>
      </c>
      <c r="I169" s="180"/>
      <c r="L169" s="176"/>
      <c r="M169" s="181"/>
      <c r="T169" s="182"/>
      <c r="AT169" s="177" t="s">
        <v>1489</v>
      </c>
      <c r="AU169" s="177" t="s">
        <v>90</v>
      </c>
      <c r="AV169" s="13" t="s">
        <v>90</v>
      </c>
      <c r="AW169" s="13" t="s">
        <v>36</v>
      </c>
      <c r="AX169" s="13" t="s">
        <v>81</v>
      </c>
      <c r="AY169" s="177" t="s">
        <v>299</v>
      </c>
    </row>
    <row r="170" spans="2:65" s="14" customFormat="1">
      <c r="B170" s="183"/>
      <c r="D170" s="149" t="s">
        <v>1489</v>
      </c>
      <c r="E170" s="184" t="s">
        <v>1</v>
      </c>
      <c r="F170" s="185" t="s">
        <v>1496</v>
      </c>
      <c r="H170" s="186">
        <v>34.313000000000002</v>
      </c>
      <c r="I170" s="187"/>
      <c r="L170" s="183"/>
      <c r="M170" s="188"/>
      <c r="T170" s="189"/>
      <c r="AT170" s="184" t="s">
        <v>1489</v>
      </c>
      <c r="AU170" s="184" t="s">
        <v>90</v>
      </c>
      <c r="AV170" s="14" t="s">
        <v>318</v>
      </c>
      <c r="AW170" s="14" t="s">
        <v>36</v>
      </c>
      <c r="AX170" s="14" t="s">
        <v>88</v>
      </c>
      <c r="AY170" s="184" t="s">
        <v>299</v>
      </c>
    </row>
    <row r="171" spans="2:65" s="1" customFormat="1" ht="37.950000000000003" customHeight="1">
      <c r="B171" s="32"/>
      <c r="C171" s="136" t="s">
        <v>347</v>
      </c>
      <c r="D171" s="136" t="s">
        <v>302</v>
      </c>
      <c r="E171" s="137" t="s">
        <v>5954</v>
      </c>
      <c r="F171" s="138" t="s">
        <v>5955</v>
      </c>
      <c r="G171" s="139" t="s">
        <v>1520</v>
      </c>
      <c r="H171" s="140">
        <v>9</v>
      </c>
      <c r="I171" s="141"/>
      <c r="J171" s="142">
        <f>ROUND(I171*H171,2)</f>
        <v>0</v>
      </c>
      <c r="K171" s="138" t="s">
        <v>3585</v>
      </c>
      <c r="L171" s="32"/>
      <c r="M171" s="143" t="s">
        <v>1</v>
      </c>
      <c r="N171" s="144" t="s">
        <v>46</v>
      </c>
      <c r="P171" s="145">
        <f>O171*H171</f>
        <v>0</v>
      </c>
      <c r="Q171" s="145">
        <v>1.044E-2</v>
      </c>
      <c r="R171" s="145">
        <f>Q171*H171</f>
        <v>9.3960000000000002E-2</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5956</v>
      </c>
    </row>
    <row r="172" spans="2:65" s="13" customFormat="1">
      <c r="B172" s="176"/>
      <c r="D172" s="149" t="s">
        <v>1489</v>
      </c>
      <c r="E172" s="177" t="s">
        <v>1</v>
      </c>
      <c r="F172" s="178" t="s">
        <v>5957</v>
      </c>
      <c r="H172" s="179">
        <v>9</v>
      </c>
      <c r="I172" s="180"/>
      <c r="L172" s="176"/>
      <c r="M172" s="181"/>
      <c r="T172" s="182"/>
      <c r="AT172" s="177" t="s">
        <v>1489</v>
      </c>
      <c r="AU172" s="177" t="s">
        <v>90</v>
      </c>
      <c r="AV172" s="13" t="s">
        <v>90</v>
      </c>
      <c r="AW172" s="13" t="s">
        <v>36</v>
      </c>
      <c r="AX172" s="13" t="s">
        <v>81</v>
      </c>
      <c r="AY172" s="177" t="s">
        <v>299</v>
      </c>
    </row>
    <row r="173" spans="2:65" s="14" customFormat="1">
      <c r="B173" s="183"/>
      <c r="D173" s="149" t="s">
        <v>1489</v>
      </c>
      <c r="E173" s="184" t="s">
        <v>1</v>
      </c>
      <c r="F173" s="185" t="s">
        <v>1496</v>
      </c>
      <c r="H173" s="186">
        <v>9</v>
      </c>
      <c r="I173" s="187"/>
      <c r="L173" s="183"/>
      <c r="M173" s="188"/>
      <c r="T173" s="189"/>
      <c r="AT173" s="184" t="s">
        <v>1489</v>
      </c>
      <c r="AU173" s="184" t="s">
        <v>90</v>
      </c>
      <c r="AV173" s="14" t="s">
        <v>318</v>
      </c>
      <c r="AW173" s="14" t="s">
        <v>36</v>
      </c>
      <c r="AX173" s="14" t="s">
        <v>88</v>
      </c>
      <c r="AY173" s="184" t="s">
        <v>299</v>
      </c>
    </row>
    <row r="174" spans="2:65" s="1" customFormat="1" ht="24.15" customHeight="1">
      <c r="B174" s="32"/>
      <c r="C174" s="136" t="s">
        <v>351</v>
      </c>
      <c r="D174" s="136" t="s">
        <v>302</v>
      </c>
      <c r="E174" s="137" t="s">
        <v>2049</v>
      </c>
      <c r="F174" s="138" t="s">
        <v>2050</v>
      </c>
      <c r="G174" s="139" t="s">
        <v>375</v>
      </c>
      <c r="H174" s="140">
        <v>46.481999999999999</v>
      </c>
      <c r="I174" s="141"/>
      <c r="J174" s="142">
        <f>ROUND(I174*H174,2)</f>
        <v>0</v>
      </c>
      <c r="K174" s="138" t="s">
        <v>3585</v>
      </c>
      <c r="L174" s="32"/>
      <c r="M174" s="143" t="s">
        <v>1</v>
      </c>
      <c r="N174" s="144" t="s">
        <v>46</v>
      </c>
      <c r="P174" s="145">
        <f>O174*H174</f>
        <v>0</v>
      </c>
      <c r="Q174" s="145">
        <v>8.4999999999999995E-4</v>
      </c>
      <c r="R174" s="145">
        <f>Q174*H174</f>
        <v>3.9509699999999995E-2</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5958</v>
      </c>
    </row>
    <row r="175" spans="2:65" s="13" customFormat="1">
      <c r="B175" s="176"/>
      <c r="D175" s="149" t="s">
        <v>1489</v>
      </c>
      <c r="E175" s="177" t="s">
        <v>1</v>
      </c>
      <c r="F175" s="178" t="s">
        <v>5959</v>
      </c>
      <c r="H175" s="179">
        <v>46.481999999999999</v>
      </c>
      <c r="I175" s="180"/>
      <c r="L175" s="176"/>
      <c r="M175" s="181"/>
      <c r="T175" s="182"/>
      <c r="AT175" s="177" t="s">
        <v>1489</v>
      </c>
      <c r="AU175" s="177" t="s">
        <v>90</v>
      </c>
      <c r="AV175" s="13" t="s">
        <v>90</v>
      </c>
      <c r="AW175" s="13" t="s">
        <v>36</v>
      </c>
      <c r="AX175" s="13" t="s">
        <v>81</v>
      </c>
      <c r="AY175" s="177" t="s">
        <v>299</v>
      </c>
    </row>
    <row r="176" spans="2:65" s="14" customFormat="1">
      <c r="B176" s="183"/>
      <c r="D176" s="149" t="s">
        <v>1489</v>
      </c>
      <c r="E176" s="184" t="s">
        <v>1</v>
      </c>
      <c r="F176" s="185" t="s">
        <v>1496</v>
      </c>
      <c r="H176" s="186">
        <v>46.481999999999999</v>
      </c>
      <c r="I176" s="187"/>
      <c r="L176" s="183"/>
      <c r="M176" s="188"/>
      <c r="T176" s="189"/>
      <c r="AT176" s="184" t="s">
        <v>1489</v>
      </c>
      <c r="AU176" s="184" t="s">
        <v>90</v>
      </c>
      <c r="AV176" s="14" t="s">
        <v>318</v>
      </c>
      <c r="AW176" s="14" t="s">
        <v>36</v>
      </c>
      <c r="AX176" s="14" t="s">
        <v>88</v>
      </c>
      <c r="AY176" s="184" t="s">
        <v>299</v>
      </c>
    </row>
    <row r="177" spans="2:65" s="1" customFormat="1" ht="24.15" customHeight="1">
      <c r="B177" s="32"/>
      <c r="C177" s="136" t="s">
        <v>8</v>
      </c>
      <c r="D177" s="136" t="s">
        <v>302</v>
      </c>
      <c r="E177" s="137" t="s">
        <v>2054</v>
      </c>
      <c r="F177" s="138" t="s">
        <v>2055</v>
      </c>
      <c r="G177" s="139" t="s">
        <v>375</v>
      </c>
      <c r="H177" s="140">
        <v>46.481999999999999</v>
      </c>
      <c r="I177" s="141"/>
      <c r="J177" s="142">
        <f>ROUND(I177*H177,2)</f>
        <v>0</v>
      </c>
      <c r="K177" s="138" t="s">
        <v>3585</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5960</v>
      </c>
    </row>
    <row r="178" spans="2:65" s="13" customFormat="1">
      <c r="B178" s="176"/>
      <c r="D178" s="149" t="s">
        <v>1489</v>
      </c>
      <c r="E178" s="177" t="s">
        <v>1</v>
      </c>
      <c r="F178" s="178" t="s">
        <v>5959</v>
      </c>
      <c r="H178" s="179">
        <v>46.481999999999999</v>
      </c>
      <c r="I178" s="180"/>
      <c r="L178" s="176"/>
      <c r="M178" s="181"/>
      <c r="T178" s="182"/>
      <c r="AT178" s="177" t="s">
        <v>1489</v>
      </c>
      <c r="AU178" s="177" t="s">
        <v>90</v>
      </c>
      <c r="AV178" s="13" t="s">
        <v>90</v>
      </c>
      <c r="AW178" s="13" t="s">
        <v>36</v>
      </c>
      <c r="AX178" s="13" t="s">
        <v>81</v>
      </c>
      <c r="AY178" s="177" t="s">
        <v>299</v>
      </c>
    </row>
    <row r="179" spans="2:65" s="14" customFormat="1">
      <c r="B179" s="183"/>
      <c r="D179" s="149" t="s">
        <v>1489</v>
      </c>
      <c r="E179" s="184" t="s">
        <v>1</v>
      </c>
      <c r="F179" s="185" t="s">
        <v>1496</v>
      </c>
      <c r="H179" s="186">
        <v>46.481999999999999</v>
      </c>
      <c r="I179" s="187"/>
      <c r="L179" s="183"/>
      <c r="M179" s="188"/>
      <c r="T179" s="189"/>
      <c r="AT179" s="184" t="s">
        <v>1489</v>
      </c>
      <c r="AU179" s="184" t="s">
        <v>90</v>
      </c>
      <c r="AV179" s="14" t="s">
        <v>318</v>
      </c>
      <c r="AW179" s="14" t="s">
        <v>36</v>
      </c>
      <c r="AX179" s="14" t="s">
        <v>88</v>
      </c>
      <c r="AY179" s="184" t="s">
        <v>299</v>
      </c>
    </row>
    <row r="180" spans="2:65" s="1" customFormat="1" ht="21.75" customHeight="1">
      <c r="B180" s="32"/>
      <c r="C180" s="136" t="s">
        <v>362</v>
      </c>
      <c r="D180" s="136" t="s">
        <v>302</v>
      </c>
      <c r="E180" s="137" t="s">
        <v>5961</v>
      </c>
      <c r="F180" s="138" t="s">
        <v>5962</v>
      </c>
      <c r="G180" s="139" t="s">
        <v>375</v>
      </c>
      <c r="H180" s="140">
        <v>54.9</v>
      </c>
      <c r="I180" s="141"/>
      <c r="J180" s="142">
        <f>ROUND(I180*H180,2)</f>
        <v>0</v>
      </c>
      <c r="K180" s="138" t="s">
        <v>3585</v>
      </c>
      <c r="L180" s="32"/>
      <c r="M180" s="143" t="s">
        <v>1</v>
      </c>
      <c r="N180" s="144" t="s">
        <v>46</v>
      </c>
      <c r="P180" s="145">
        <f>O180*H180</f>
        <v>0</v>
      </c>
      <c r="Q180" s="145">
        <v>6.9999999999999999E-4</v>
      </c>
      <c r="R180" s="145">
        <f>Q180*H180</f>
        <v>3.8429999999999999E-2</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5963</v>
      </c>
    </row>
    <row r="181" spans="2:65" s="13" customFormat="1">
      <c r="B181" s="176"/>
      <c r="D181" s="149" t="s">
        <v>1489</v>
      </c>
      <c r="E181" s="177" t="s">
        <v>1</v>
      </c>
      <c r="F181" s="178" t="s">
        <v>5964</v>
      </c>
      <c r="H181" s="179">
        <v>54.9</v>
      </c>
      <c r="I181" s="180"/>
      <c r="L181" s="176"/>
      <c r="M181" s="181"/>
      <c r="T181" s="182"/>
      <c r="AT181" s="177" t="s">
        <v>1489</v>
      </c>
      <c r="AU181" s="177" t="s">
        <v>90</v>
      </c>
      <c r="AV181" s="13" t="s">
        <v>90</v>
      </c>
      <c r="AW181" s="13" t="s">
        <v>36</v>
      </c>
      <c r="AX181" s="13" t="s">
        <v>81</v>
      </c>
      <c r="AY181" s="177" t="s">
        <v>299</v>
      </c>
    </row>
    <row r="182" spans="2:65" s="14" customFormat="1">
      <c r="B182" s="183"/>
      <c r="D182" s="149" t="s">
        <v>1489</v>
      </c>
      <c r="E182" s="184" t="s">
        <v>1</v>
      </c>
      <c r="F182" s="185" t="s">
        <v>1496</v>
      </c>
      <c r="H182" s="186">
        <v>54.9</v>
      </c>
      <c r="I182" s="187"/>
      <c r="L182" s="183"/>
      <c r="M182" s="188"/>
      <c r="T182" s="189"/>
      <c r="AT182" s="184" t="s">
        <v>1489</v>
      </c>
      <c r="AU182" s="184" t="s">
        <v>90</v>
      </c>
      <c r="AV182" s="14" t="s">
        <v>318</v>
      </c>
      <c r="AW182" s="14" t="s">
        <v>36</v>
      </c>
      <c r="AX182" s="14" t="s">
        <v>88</v>
      </c>
      <c r="AY182" s="184" t="s">
        <v>299</v>
      </c>
    </row>
    <row r="183" spans="2:65" s="1" customFormat="1" ht="16.5" customHeight="1">
      <c r="B183" s="32"/>
      <c r="C183" s="136" t="s">
        <v>367</v>
      </c>
      <c r="D183" s="136" t="s">
        <v>302</v>
      </c>
      <c r="E183" s="137" t="s">
        <v>5965</v>
      </c>
      <c r="F183" s="138" t="s">
        <v>5966</v>
      </c>
      <c r="G183" s="139" t="s">
        <v>375</v>
      </c>
      <c r="H183" s="140">
        <v>54.9</v>
      </c>
      <c r="I183" s="141"/>
      <c r="J183" s="142">
        <f>ROUND(I183*H183,2)</f>
        <v>0</v>
      </c>
      <c r="K183" s="138" t="s">
        <v>3585</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5967</v>
      </c>
    </row>
    <row r="184" spans="2:65" s="13" customFormat="1">
      <c r="B184" s="176"/>
      <c r="D184" s="149" t="s">
        <v>1489</v>
      </c>
      <c r="E184" s="177" t="s">
        <v>1</v>
      </c>
      <c r="F184" s="178" t="s">
        <v>5964</v>
      </c>
      <c r="H184" s="179">
        <v>54.9</v>
      </c>
      <c r="I184" s="180"/>
      <c r="L184" s="176"/>
      <c r="M184" s="181"/>
      <c r="T184" s="182"/>
      <c r="AT184" s="177" t="s">
        <v>1489</v>
      </c>
      <c r="AU184" s="177" t="s">
        <v>90</v>
      </c>
      <c r="AV184" s="13" t="s">
        <v>90</v>
      </c>
      <c r="AW184" s="13" t="s">
        <v>36</v>
      </c>
      <c r="AX184" s="13" t="s">
        <v>81</v>
      </c>
      <c r="AY184" s="177" t="s">
        <v>299</v>
      </c>
    </row>
    <row r="185" spans="2:65" s="14" customFormat="1">
      <c r="B185" s="183"/>
      <c r="D185" s="149" t="s">
        <v>1489</v>
      </c>
      <c r="E185" s="184" t="s">
        <v>1</v>
      </c>
      <c r="F185" s="185" t="s">
        <v>1496</v>
      </c>
      <c r="H185" s="186">
        <v>54.9</v>
      </c>
      <c r="I185" s="187"/>
      <c r="L185" s="183"/>
      <c r="M185" s="188"/>
      <c r="T185" s="189"/>
      <c r="AT185" s="184" t="s">
        <v>1489</v>
      </c>
      <c r="AU185" s="184" t="s">
        <v>90</v>
      </c>
      <c r="AV185" s="14" t="s">
        <v>318</v>
      </c>
      <c r="AW185" s="14" t="s">
        <v>36</v>
      </c>
      <c r="AX185" s="14" t="s">
        <v>88</v>
      </c>
      <c r="AY185" s="184" t="s">
        <v>299</v>
      </c>
    </row>
    <row r="186" spans="2:65" s="1" customFormat="1" ht="21.75" customHeight="1">
      <c r="B186" s="32"/>
      <c r="C186" s="136" t="s">
        <v>372</v>
      </c>
      <c r="D186" s="136" t="s">
        <v>302</v>
      </c>
      <c r="E186" s="137" t="s">
        <v>5968</v>
      </c>
      <c r="F186" s="138" t="s">
        <v>5969</v>
      </c>
      <c r="G186" s="139" t="s">
        <v>1520</v>
      </c>
      <c r="H186" s="140">
        <v>34.313000000000002</v>
      </c>
      <c r="I186" s="141"/>
      <c r="J186" s="142">
        <f>ROUND(I186*H186,2)</f>
        <v>0</v>
      </c>
      <c r="K186" s="138" t="s">
        <v>3585</v>
      </c>
      <c r="L186" s="32"/>
      <c r="M186" s="143" t="s">
        <v>1</v>
      </c>
      <c r="N186" s="144" t="s">
        <v>46</v>
      </c>
      <c r="P186" s="145">
        <f>O186*H186</f>
        <v>0</v>
      </c>
      <c r="Q186" s="145">
        <v>4.6000000000000001E-4</v>
      </c>
      <c r="R186" s="145">
        <f>Q186*H186</f>
        <v>1.5783980000000003E-2</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5970</v>
      </c>
    </row>
    <row r="187" spans="2:65" s="13" customFormat="1">
      <c r="B187" s="176"/>
      <c r="D187" s="149" t="s">
        <v>1489</v>
      </c>
      <c r="E187" s="177" t="s">
        <v>1</v>
      </c>
      <c r="F187" s="178" t="s">
        <v>5971</v>
      </c>
      <c r="H187" s="179">
        <v>34.313000000000002</v>
      </c>
      <c r="I187" s="180"/>
      <c r="L187" s="176"/>
      <c r="M187" s="181"/>
      <c r="T187" s="182"/>
      <c r="AT187" s="177" t="s">
        <v>1489</v>
      </c>
      <c r="AU187" s="177" t="s">
        <v>90</v>
      </c>
      <c r="AV187" s="13" t="s">
        <v>90</v>
      </c>
      <c r="AW187" s="13" t="s">
        <v>36</v>
      </c>
      <c r="AX187" s="13" t="s">
        <v>81</v>
      </c>
      <c r="AY187" s="177" t="s">
        <v>299</v>
      </c>
    </row>
    <row r="188" spans="2:65" s="14" customFormat="1">
      <c r="B188" s="183"/>
      <c r="D188" s="149" t="s">
        <v>1489</v>
      </c>
      <c r="E188" s="184" t="s">
        <v>1</v>
      </c>
      <c r="F188" s="185" t="s">
        <v>1496</v>
      </c>
      <c r="H188" s="186">
        <v>34.313000000000002</v>
      </c>
      <c r="I188" s="187"/>
      <c r="L188" s="183"/>
      <c r="M188" s="188"/>
      <c r="T188" s="189"/>
      <c r="AT188" s="184" t="s">
        <v>1489</v>
      </c>
      <c r="AU188" s="184" t="s">
        <v>90</v>
      </c>
      <c r="AV188" s="14" t="s">
        <v>318</v>
      </c>
      <c r="AW188" s="14" t="s">
        <v>36</v>
      </c>
      <c r="AX188" s="14" t="s">
        <v>88</v>
      </c>
      <c r="AY188" s="184" t="s">
        <v>299</v>
      </c>
    </row>
    <row r="189" spans="2:65" s="1" customFormat="1" ht="24.15" customHeight="1">
      <c r="B189" s="32"/>
      <c r="C189" s="136" t="s">
        <v>378</v>
      </c>
      <c r="D189" s="136" t="s">
        <v>302</v>
      </c>
      <c r="E189" s="137" t="s">
        <v>5972</v>
      </c>
      <c r="F189" s="138" t="s">
        <v>5973</v>
      </c>
      <c r="G189" s="139" t="s">
        <v>1520</v>
      </c>
      <c r="H189" s="140">
        <v>34.313000000000002</v>
      </c>
      <c r="I189" s="141"/>
      <c r="J189" s="142">
        <f>ROUND(I189*H189,2)</f>
        <v>0</v>
      </c>
      <c r="K189" s="138" t="s">
        <v>3585</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5974</v>
      </c>
    </row>
    <row r="190" spans="2:65" s="13" customFormat="1">
      <c r="B190" s="176"/>
      <c r="D190" s="149" t="s">
        <v>1489</v>
      </c>
      <c r="E190" s="177" t="s">
        <v>1</v>
      </c>
      <c r="F190" s="178" t="s">
        <v>5971</v>
      </c>
      <c r="H190" s="179">
        <v>34.313000000000002</v>
      </c>
      <c r="I190" s="180"/>
      <c r="L190" s="176"/>
      <c r="M190" s="181"/>
      <c r="T190" s="182"/>
      <c r="AT190" s="177" t="s">
        <v>1489</v>
      </c>
      <c r="AU190" s="177" t="s">
        <v>90</v>
      </c>
      <c r="AV190" s="13" t="s">
        <v>90</v>
      </c>
      <c r="AW190" s="13" t="s">
        <v>36</v>
      </c>
      <c r="AX190" s="13" t="s">
        <v>81</v>
      </c>
      <c r="AY190" s="177" t="s">
        <v>299</v>
      </c>
    </row>
    <row r="191" spans="2:65" s="14" customFormat="1">
      <c r="B191" s="183"/>
      <c r="D191" s="149" t="s">
        <v>1489</v>
      </c>
      <c r="E191" s="184" t="s">
        <v>1</v>
      </c>
      <c r="F191" s="185" t="s">
        <v>1496</v>
      </c>
      <c r="H191" s="186">
        <v>34.313000000000002</v>
      </c>
      <c r="I191" s="187"/>
      <c r="L191" s="183"/>
      <c r="M191" s="188"/>
      <c r="T191" s="189"/>
      <c r="AT191" s="184" t="s">
        <v>1489</v>
      </c>
      <c r="AU191" s="184" t="s">
        <v>90</v>
      </c>
      <c r="AV191" s="14" t="s">
        <v>318</v>
      </c>
      <c r="AW191" s="14" t="s">
        <v>36</v>
      </c>
      <c r="AX191" s="14" t="s">
        <v>88</v>
      </c>
      <c r="AY191" s="184" t="s">
        <v>299</v>
      </c>
    </row>
    <row r="192" spans="2:65" s="1" customFormat="1" ht="21.75" customHeight="1">
      <c r="B192" s="32"/>
      <c r="C192" s="136" t="s">
        <v>384</v>
      </c>
      <c r="D192" s="136" t="s">
        <v>302</v>
      </c>
      <c r="E192" s="137" t="s">
        <v>5975</v>
      </c>
      <c r="F192" s="138" t="s">
        <v>5976</v>
      </c>
      <c r="G192" s="139" t="s">
        <v>375</v>
      </c>
      <c r="H192" s="140">
        <v>54.9</v>
      </c>
      <c r="I192" s="141"/>
      <c r="J192" s="142">
        <f>ROUND(I192*H192,2)</f>
        <v>0</v>
      </c>
      <c r="K192" s="138" t="s">
        <v>3585</v>
      </c>
      <c r="L192" s="32"/>
      <c r="M192" s="143" t="s">
        <v>1</v>
      </c>
      <c r="N192" s="144" t="s">
        <v>46</v>
      </c>
      <c r="P192" s="145">
        <f>O192*H192</f>
        <v>0</v>
      </c>
      <c r="Q192" s="145">
        <v>7.9000000000000001E-4</v>
      </c>
      <c r="R192" s="145">
        <f>Q192*H192</f>
        <v>4.3371E-2</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5977</v>
      </c>
    </row>
    <row r="193" spans="2:65" s="13" customFormat="1">
      <c r="B193" s="176"/>
      <c r="D193" s="149" t="s">
        <v>1489</v>
      </c>
      <c r="E193" s="177" t="s">
        <v>1</v>
      </c>
      <c r="F193" s="178" t="s">
        <v>5964</v>
      </c>
      <c r="H193" s="179">
        <v>54.9</v>
      </c>
      <c r="I193" s="180"/>
      <c r="L193" s="176"/>
      <c r="M193" s="181"/>
      <c r="T193" s="182"/>
      <c r="AT193" s="177" t="s">
        <v>1489</v>
      </c>
      <c r="AU193" s="177" t="s">
        <v>90</v>
      </c>
      <c r="AV193" s="13" t="s">
        <v>90</v>
      </c>
      <c r="AW193" s="13" t="s">
        <v>36</v>
      </c>
      <c r="AX193" s="13" t="s">
        <v>81</v>
      </c>
      <c r="AY193" s="177" t="s">
        <v>299</v>
      </c>
    </row>
    <row r="194" spans="2:65" s="14" customFormat="1">
      <c r="B194" s="183"/>
      <c r="D194" s="149" t="s">
        <v>1489</v>
      </c>
      <c r="E194" s="184" t="s">
        <v>1</v>
      </c>
      <c r="F194" s="185" t="s">
        <v>1496</v>
      </c>
      <c r="H194" s="186">
        <v>54.9</v>
      </c>
      <c r="I194" s="187"/>
      <c r="L194" s="183"/>
      <c r="M194" s="188"/>
      <c r="T194" s="189"/>
      <c r="AT194" s="184" t="s">
        <v>1489</v>
      </c>
      <c r="AU194" s="184" t="s">
        <v>90</v>
      </c>
      <c r="AV194" s="14" t="s">
        <v>318</v>
      </c>
      <c r="AW194" s="14" t="s">
        <v>36</v>
      </c>
      <c r="AX194" s="14" t="s">
        <v>88</v>
      </c>
      <c r="AY194" s="184" t="s">
        <v>299</v>
      </c>
    </row>
    <row r="195" spans="2:65" s="1" customFormat="1" ht="24.15" customHeight="1">
      <c r="B195" s="32"/>
      <c r="C195" s="136" t="s">
        <v>389</v>
      </c>
      <c r="D195" s="136" t="s">
        <v>302</v>
      </c>
      <c r="E195" s="137" t="s">
        <v>5978</v>
      </c>
      <c r="F195" s="138" t="s">
        <v>5979</v>
      </c>
      <c r="G195" s="139" t="s">
        <v>375</v>
      </c>
      <c r="H195" s="140">
        <v>54.9</v>
      </c>
      <c r="I195" s="141"/>
      <c r="J195" s="142">
        <f>ROUND(I195*H195,2)</f>
        <v>0</v>
      </c>
      <c r="K195" s="138" t="s">
        <v>3585</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5980</v>
      </c>
    </row>
    <row r="196" spans="2:65" s="13" customFormat="1">
      <c r="B196" s="176"/>
      <c r="D196" s="149" t="s">
        <v>1489</v>
      </c>
      <c r="E196" s="177" t="s">
        <v>1</v>
      </c>
      <c r="F196" s="178" t="s">
        <v>5964</v>
      </c>
      <c r="H196" s="179">
        <v>54.9</v>
      </c>
      <c r="I196" s="180"/>
      <c r="L196" s="176"/>
      <c r="M196" s="181"/>
      <c r="T196" s="182"/>
      <c r="AT196" s="177" t="s">
        <v>1489</v>
      </c>
      <c r="AU196" s="177" t="s">
        <v>90</v>
      </c>
      <c r="AV196" s="13" t="s">
        <v>90</v>
      </c>
      <c r="AW196" s="13" t="s">
        <v>36</v>
      </c>
      <c r="AX196" s="13" t="s">
        <v>81</v>
      </c>
      <c r="AY196" s="177" t="s">
        <v>299</v>
      </c>
    </row>
    <row r="197" spans="2:65" s="14" customFormat="1">
      <c r="B197" s="183"/>
      <c r="D197" s="149" t="s">
        <v>1489</v>
      </c>
      <c r="E197" s="184" t="s">
        <v>1</v>
      </c>
      <c r="F197" s="185" t="s">
        <v>1496</v>
      </c>
      <c r="H197" s="186">
        <v>54.9</v>
      </c>
      <c r="I197" s="187"/>
      <c r="L197" s="183"/>
      <c r="M197" s="188"/>
      <c r="T197" s="189"/>
      <c r="AT197" s="184" t="s">
        <v>1489</v>
      </c>
      <c r="AU197" s="184" t="s">
        <v>90</v>
      </c>
      <c r="AV197" s="14" t="s">
        <v>318</v>
      </c>
      <c r="AW197" s="14" t="s">
        <v>36</v>
      </c>
      <c r="AX197" s="14" t="s">
        <v>88</v>
      </c>
      <c r="AY197" s="184" t="s">
        <v>299</v>
      </c>
    </row>
    <row r="198" spans="2:65" s="1" customFormat="1" ht="21.75" customHeight="1">
      <c r="B198" s="32"/>
      <c r="C198" s="136" t="s">
        <v>394</v>
      </c>
      <c r="D198" s="136" t="s">
        <v>302</v>
      </c>
      <c r="E198" s="137" t="s">
        <v>5981</v>
      </c>
      <c r="F198" s="138" t="s">
        <v>5982</v>
      </c>
      <c r="G198" s="139" t="s">
        <v>877</v>
      </c>
      <c r="H198" s="140">
        <v>1</v>
      </c>
      <c r="I198" s="141"/>
      <c r="J198" s="142">
        <f>ROUND(I198*H198,2)</f>
        <v>0</v>
      </c>
      <c r="K198" s="138" t="s">
        <v>1</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5983</v>
      </c>
    </row>
    <row r="199" spans="2:65" s="1" customFormat="1" ht="201.6">
      <c r="B199" s="32"/>
      <c r="D199" s="149" t="s">
        <v>308</v>
      </c>
      <c r="F199" s="150" t="s">
        <v>5984</v>
      </c>
      <c r="I199" s="151"/>
      <c r="L199" s="32"/>
      <c r="M199" s="152"/>
      <c r="T199" s="56"/>
      <c r="AT199" s="17" t="s">
        <v>308</v>
      </c>
      <c r="AU199" s="17" t="s">
        <v>90</v>
      </c>
    </row>
    <row r="200" spans="2:65" s="12" customFormat="1" ht="20.399999999999999">
      <c r="B200" s="170"/>
      <c r="D200" s="149" t="s">
        <v>1489</v>
      </c>
      <c r="E200" s="171" t="s">
        <v>1</v>
      </c>
      <c r="F200" s="172" t="s">
        <v>5985</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E201" s="177" t="s">
        <v>1</v>
      </c>
      <c r="F201" s="178" t="s">
        <v>5986</v>
      </c>
      <c r="H201" s="179">
        <v>1</v>
      </c>
      <c r="I201" s="180"/>
      <c r="L201" s="176"/>
      <c r="M201" s="181"/>
      <c r="T201" s="182"/>
      <c r="AT201" s="177" t="s">
        <v>1489</v>
      </c>
      <c r="AU201" s="177" t="s">
        <v>90</v>
      </c>
      <c r="AV201" s="13" t="s">
        <v>90</v>
      </c>
      <c r="AW201" s="13" t="s">
        <v>36</v>
      </c>
      <c r="AX201" s="13" t="s">
        <v>88</v>
      </c>
      <c r="AY201" s="177" t="s">
        <v>299</v>
      </c>
    </row>
    <row r="202" spans="2:65" s="1" customFormat="1" ht="21.75" customHeight="1">
      <c r="B202" s="32"/>
      <c r="C202" s="136" t="s">
        <v>399</v>
      </c>
      <c r="D202" s="136" t="s">
        <v>302</v>
      </c>
      <c r="E202" s="137" t="s">
        <v>5987</v>
      </c>
      <c r="F202" s="138" t="s">
        <v>5988</v>
      </c>
      <c r="G202" s="139" t="s">
        <v>375</v>
      </c>
      <c r="H202" s="140">
        <v>1</v>
      </c>
      <c r="I202" s="141"/>
      <c r="J202" s="142">
        <f>ROUND(I202*H202,2)</f>
        <v>0</v>
      </c>
      <c r="K202" s="138" t="s">
        <v>1</v>
      </c>
      <c r="L202" s="32"/>
      <c r="M202" s="143" t="s">
        <v>1</v>
      </c>
      <c r="N202" s="144" t="s">
        <v>46</v>
      </c>
      <c r="P202" s="145">
        <f>O202*H202</f>
        <v>0</v>
      </c>
      <c r="Q202" s="145">
        <v>0</v>
      </c>
      <c r="R202" s="145">
        <f>Q202*H202</f>
        <v>0</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5989</v>
      </c>
    </row>
    <row r="203" spans="2:65" s="1" customFormat="1" ht="201.6">
      <c r="B203" s="32"/>
      <c r="D203" s="149" t="s">
        <v>308</v>
      </c>
      <c r="F203" s="150" t="s">
        <v>5984</v>
      </c>
      <c r="I203" s="151"/>
      <c r="L203" s="32"/>
      <c r="M203" s="152"/>
      <c r="T203" s="56"/>
      <c r="AT203" s="17" t="s">
        <v>308</v>
      </c>
      <c r="AU203" s="17" t="s">
        <v>90</v>
      </c>
    </row>
    <row r="204" spans="2:65" s="12" customFormat="1" ht="20.399999999999999">
      <c r="B204" s="170"/>
      <c r="D204" s="149" t="s">
        <v>1489</v>
      </c>
      <c r="E204" s="171" t="s">
        <v>1</v>
      </c>
      <c r="F204" s="172" t="s">
        <v>5990</v>
      </c>
      <c r="H204" s="171" t="s">
        <v>1</v>
      </c>
      <c r="I204" s="173"/>
      <c r="L204" s="170"/>
      <c r="M204" s="174"/>
      <c r="T204" s="175"/>
      <c r="AT204" s="171" t="s">
        <v>1489</v>
      </c>
      <c r="AU204" s="171" t="s">
        <v>90</v>
      </c>
      <c r="AV204" s="12" t="s">
        <v>88</v>
      </c>
      <c r="AW204" s="12" t="s">
        <v>36</v>
      </c>
      <c r="AX204" s="12" t="s">
        <v>81</v>
      </c>
      <c r="AY204" s="171" t="s">
        <v>299</v>
      </c>
    </row>
    <row r="205" spans="2:65" s="13" customFormat="1">
      <c r="B205" s="176"/>
      <c r="D205" s="149" t="s">
        <v>1489</v>
      </c>
      <c r="E205" s="177" t="s">
        <v>1</v>
      </c>
      <c r="F205" s="178" t="s">
        <v>5986</v>
      </c>
      <c r="H205" s="179">
        <v>1</v>
      </c>
      <c r="I205" s="180"/>
      <c r="L205" s="176"/>
      <c r="M205" s="181"/>
      <c r="T205" s="182"/>
      <c r="AT205" s="177" t="s">
        <v>1489</v>
      </c>
      <c r="AU205" s="177" t="s">
        <v>90</v>
      </c>
      <c r="AV205" s="13" t="s">
        <v>90</v>
      </c>
      <c r="AW205" s="13" t="s">
        <v>36</v>
      </c>
      <c r="AX205" s="13" t="s">
        <v>88</v>
      </c>
      <c r="AY205" s="177" t="s">
        <v>299</v>
      </c>
    </row>
    <row r="206" spans="2:65" s="1" customFormat="1" ht="37.950000000000003" customHeight="1">
      <c r="B206" s="32"/>
      <c r="C206" s="136" t="s">
        <v>7</v>
      </c>
      <c r="D206" s="136" t="s">
        <v>302</v>
      </c>
      <c r="E206" s="137" t="s">
        <v>1608</v>
      </c>
      <c r="F206" s="138" t="s">
        <v>1609</v>
      </c>
      <c r="G206" s="139" t="s">
        <v>1520</v>
      </c>
      <c r="H206" s="140">
        <v>720.36</v>
      </c>
      <c r="I206" s="141"/>
      <c r="J206" s="142">
        <f>ROUND(I206*H206,2)</f>
        <v>0</v>
      </c>
      <c r="K206" s="138" t="s">
        <v>3585</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5991</v>
      </c>
    </row>
    <row r="207" spans="2:65" s="12" customFormat="1">
      <c r="B207" s="170"/>
      <c r="D207" s="149" t="s">
        <v>1489</v>
      </c>
      <c r="E207" s="171" t="s">
        <v>1</v>
      </c>
      <c r="F207" s="172" t="s">
        <v>5992</v>
      </c>
      <c r="H207" s="171" t="s">
        <v>1</v>
      </c>
      <c r="I207" s="173"/>
      <c r="L207" s="170"/>
      <c r="M207" s="174"/>
      <c r="T207" s="175"/>
      <c r="AT207" s="171" t="s">
        <v>1489</v>
      </c>
      <c r="AU207" s="171" t="s">
        <v>90</v>
      </c>
      <c r="AV207" s="12" t="s">
        <v>88</v>
      </c>
      <c r="AW207" s="12" t="s">
        <v>36</v>
      </c>
      <c r="AX207" s="12" t="s">
        <v>81</v>
      </c>
      <c r="AY207" s="171" t="s">
        <v>299</v>
      </c>
    </row>
    <row r="208" spans="2:65" s="12" customFormat="1" ht="30.6">
      <c r="B208" s="170"/>
      <c r="D208" s="149" t="s">
        <v>1489</v>
      </c>
      <c r="E208" s="171" t="s">
        <v>1</v>
      </c>
      <c r="F208" s="172" t="s">
        <v>5993</v>
      </c>
      <c r="H208" s="171" t="s">
        <v>1</v>
      </c>
      <c r="I208" s="173"/>
      <c r="L208" s="170"/>
      <c r="M208" s="174"/>
      <c r="T208" s="175"/>
      <c r="AT208" s="171" t="s">
        <v>1489</v>
      </c>
      <c r="AU208" s="171" t="s">
        <v>90</v>
      </c>
      <c r="AV208" s="12" t="s">
        <v>88</v>
      </c>
      <c r="AW208" s="12" t="s">
        <v>36</v>
      </c>
      <c r="AX208" s="12" t="s">
        <v>81</v>
      </c>
      <c r="AY208" s="171" t="s">
        <v>299</v>
      </c>
    </row>
    <row r="209" spans="2:65" s="13" customFormat="1">
      <c r="B209" s="176"/>
      <c r="D209" s="149" t="s">
        <v>1489</v>
      </c>
      <c r="E209" s="177" t="s">
        <v>1</v>
      </c>
      <c r="F209" s="178" t="s">
        <v>5994</v>
      </c>
      <c r="H209" s="179">
        <v>649.36</v>
      </c>
      <c r="I209" s="180"/>
      <c r="L209" s="176"/>
      <c r="M209" s="181"/>
      <c r="T209" s="182"/>
      <c r="AT209" s="177" t="s">
        <v>1489</v>
      </c>
      <c r="AU209" s="177" t="s">
        <v>90</v>
      </c>
      <c r="AV209" s="13" t="s">
        <v>90</v>
      </c>
      <c r="AW209" s="13" t="s">
        <v>36</v>
      </c>
      <c r="AX209" s="13" t="s">
        <v>81</v>
      </c>
      <c r="AY209" s="177" t="s">
        <v>299</v>
      </c>
    </row>
    <row r="210" spans="2:65" s="12" customFormat="1">
      <c r="B210" s="170"/>
      <c r="D210" s="149" t="s">
        <v>1489</v>
      </c>
      <c r="E210" s="171" t="s">
        <v>1</v>
      </c>
      <c r="F210" s="172" t="s">
        <v>5995</v>
      </c>
      <c r="H210" s="171" t="s">
        <v>1</v>
      </c>
      <c r="I210" s="173"/>
      <c r="L210" s="170"/>
      <c r="M210" s="174"/>
      <c r="T210" s="175"/>
      <c r="AT210" s="171" t="s">
        <v>1489</v>
      </c>
      <c r="AU210" s="171" t="s">
        <v>90</v>
      </c>
      <c r="AV210" s="12" t="s">
        <v>88</v>
      </c>
      <c r="AW210" s="12" t="s">
        <v>36</v>
      </c>
      <c r="AX210" s="12" t="s">
        <v>81</v>
      </c>
      <c r="AY210" s="171" t="s">
        <v>299</v>
      </c>
    </row>
    <row r="211" spans="2:65" s="13" customFormat="1">
      <c r="B211" s="176"/>
      <c r="D211" s="149" t="s">
        <v>1489</v>
      </c>
      <c r="E211" s="177" t="s">
        <v>1</v>
      </c>
      <c r="F211" s="178" t="s">
        <v>5996</v>
      </c>
      <c r="H211" s="179">
        <v>46</v>
      </c>
      <c r="I211" s="180"/>
      <c r="L211" s="176"/>
      <c r="M211" s="181"/>
      <c r="T211" s="182"/>
      <c r="AT211" s="177" t="s">
        <v>1489</v>
      </c>
      <c r="AU211" s="177" t="s">
        <v>90</v>
      </c>
      <c r="AV211" s="13" t="s">
        <v>90</v>
      </c>
      <c r="AW211" s="13" t="s">
        <v>36</v>
      </c>
      <c r="AX211" s="13" t="s">
        <v>81</v>
      </c>
      <c r="AY211" s="177" t="s">
        <v>299</v>
      </c>
    </row>
    <row r="212" spans="2:65" s="13" customFormat="1">
      <c r="B212" s="176"/>
      <c r="D212" s="149" t="s">
        <v>1489</v>
      </c>
      <c r="E212" s="177" t="s">
        <v>1</v>
      </c>
      <c r="F212" s="178" t="s">
        <v>5997</v>
      </c>
      <c r="H212" s="179">
        <v>25</v>
      </c>
      <c r="I212" s="180"/>
      <c r="L212" s="176"/>
      <c r="M212" s="181"/>
      <c r="T212" s="182"/>
      <c r="AT212" s="177" t="s">
        <v>1489</v>
      </c>
      <c r="AU212" s="177" t="s">
        <v>90</v>
      </c>
      <c r="AV212" s="13" t="s">
        <v>90</v>
      </c>
      <c r="AW212" s="13" t="s">
        <v>36</v>
      </c>
      <c r="AX212" s="13" t="s">
        <v>81</v>
      </c>
      <c r="AY212" s="177" t="s">
        <v>299</v>
      </c>
    </row>
    <row r="213" spans="2:65" s="14" customFormat="1">
      <c r="B213" s="183"/>
      <c r="D213" s="149" t="s">
        <v>1489</v>
      </c>
      <c r="E213" s="184" t="s">
        <v>1</v>
      </c>
      <c r="F213" s="185" t="s">
        <v>1496</v>
      </c>
      <c r="H213" s="186">
        <v>720.36</v>
      </c>
      <c r="I213" s="187"/>
      <c r="L213" s="183"/>
      <c r="M213" s="188"/>
      <c r="T213" s="189"/>
      <c r="AT213" s="184" t="s">
        <v>1489</v>
      </c>
      <c r="AU213" s="184" t="s">
        <v>90</v>
      </c>
      <c r="AV213" s="14" t="s">
        <v>318</v>
      </c>
      <c r="AW213" s="14" t="s">
        <v>36</v>
      </c>
      <c r="AX213" s="14" t="s">
        <v>88</v>
      </c>
      <c r="AY213" s="184" t="s">
        <v>299</v>
      </c>
    </row>
    <row r="214" spans="2:65" s="1" customFormat="1" ht="37.950000000000003" customHeight="1">
      <c r="B214" s="32"/>
      <c r="C214" s="136" t="s">
        <v>408</v>
      </c>
      <c r="D214" s="136" t="s">
        <v>302</v>
      </c>
      <c r="E214" s="137" t="s">
        <v>3395</v>
      </c>
      <c r="F214" s="138" t="s">
        <v>3396</v>
      </c>
      <c r="G214" s="139" t="s">
        <v>1520</v>
      </c>
      <c r="H214" s="140">
        <v>301.10700000000003</v>
      </c>
      <c r="I214" s="141"/>
      <c r="J214" s="142">
        <f>ROUND(I214*H214,2)</f>
        <v>0</v>
      </c>
      <c r="K214" s="138" t="s">
        <v>3585</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5998</v>
      </c>
    </row>
    <row r="215" spans="2:65" s="12" customFormat="1" ht="30.6">
      <c r="B215" s="170"/>
      <c r="D215" s="149" t="s">
        <v>1489</v>
      </c>
      <c r="E215" s="171" t="s">
        <v>1</v>
      </c>
      <c r="F215" s="172" t="s">
        <v>5999</v>
      </c>
      <c r="H215" s="171" t="s">
        <v>1</v>
      </c>
      <c r="I215" s="173"/>
      <c r="L215" s="170"/>
      <c r="M215" s="174"/>
      <c r="T215" s="175"/>
      <c r="AT215" s="171" t="s">
        <v>1489</v>
      </c>
      <c r="AU215" s="171" t="s">
        <v>90</v>
      </c>
      <c r="AV215" s="12" t="s">
        <v>88</v>
      </c>
      <c r="AW215" s="12" t="s">
        <v>36</v>
      </c>
      <c r="AX215" s="12" t="s">
        <v>81</v>
      </c>
      <c r="AY215" s="171" t="s">
        <v>299</v>
      </c>
    </row>
    <row r="216" spans="2:65" s="13" customFormat="1">
      <c r="B216" s="176"/>
      <c r="D216" s="149" t="s">
        <v>1489</v>
      </c>
      <c r="E216" s="177" t="s">
        <v>1</v>
      </c>
      <c r="F216" s="178" t="s">
        <v>6000</v>
      </c>
      <c r="H216" s="179">
        <v>301.10700000000003</v>
      </c>
      <c r="I216" s="180"/>
      <c r="L216" s="176"/>
      <c r="M216" s="181"/>
      <c r="T216" s="182"/>
      <c r="AT216" s="177" t="s">
        <v>1489</v>
      </c>
      <c r="AU216" s="177" t="s">
        <v>90</v>
      </c>
      <c r="AV216" s="13" t="s">
        <v>90</v>
      </c>
      <c r="AW216" s="13" t="s">
        <v>36</v>
      </c>
      <c r="AX216" s="13" t="s">
        <v>81</v>
      </c>
      <c r="AY216" s="177" t="s">
        <v>299</v>
      </c>
    </row>
    <row r="217" spans="2:65" s="14" customFormat="1">
      <c r="B217" s="183"/>
      <c r="D217" s="149" t="s">
        <v>1489</v>
      </c>
      <c r="E217" s="184" t="s">
        <v>1</v>
      </c>
      <c r="F217" s="185" t="s">
        <v>1496</v>
      </c>
      <c r="H217" s="186">
        <v>301.10700000000003</v>
      </c>
      <c r="I217" s="187"/>
      <c r="L217" s="183"/>
      <c r="M217" s="188"/>
      <c r="T217" s="189"/>
      <c r="AT217" s="184" t="s">
        <v>1489</v>
      </c>
      <c r="AU217" s="184" t="s">
        <v>90</v>
      </c>
      <c r="AV217" s="14" t="s">
        <v>318</v>
      </c>
      <c r="AW217" s="14" t="s">
        <v>36</v>
      </c>
      <c r="AX217" s="14" t="s">
        <v>88</v>
      </c>
      <c r="AY217" s="184" t="s">
        <v>299</v>
      </c>
    </row>
    <row r="218" spans="2:65" s="1" customFormat="1" ht="37.950000000000003" customHeight="1">
      <c r="B218" s="32"/>
      <c r="C218" s="136" t="s">
        <v>413</v>
      </c>
      <c r="D218" s="136" t="s">
        <v>302</v>
      </c>
      <c r="E218" s="137" t="s">
        <v>3399</v>
      </c>
      <c r="F218" s="138" t="s">
        <v>3400</v>
      </c>
      <c r="G218" s="139" t="s">
        <v>1520</v>
      </c>
      <c r="H218" s="140">
        <v>2228.192</v>
      </c>
      <c r="I218" s="141"/>
      <c r="J218" s="142">
        <f>ROUND(I218*H218,2)</f>
        <v>0</v>
      </c>
      <c r="K218" s="138" t="s">
        <v>3585</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6001</v>
      </c>
    </row>
    <row r="219" spans="2:65" s="13" customFormat="1">
      <c r="B219" s="176"/>
      <c r="D219" s="149" t="s">
        <v>1489</v>
      </c>
      <c r="E219" s="177" t="s">
        <v>1</v>
      </c>
      <c r="F219" s="178" t="s">
        <v>6002</v>
      </c>
      <c r="H219" s="179">
        <v>2228.192</v>
      </c>
      <c r="I219" s="180"/>
      <c r="L219" s="176"/>
      <c r="M219" s="181"/>
      <c r="T219" s="182"/>
      <c r="AT219" s="177" t="s">
        <v>1489</v>
      </c>
      <c r="AU219" s="177" t="s">
        <v>90</v>
      </c>
      <c r="AV219" s="13" t="s">
        <v>90</v>
      </c>
      <c r="AW219" s="13" t="s">
        <v>36</v>
      </c>
      <c r="AX219" s="13" t="s">
        <v>81</v>
      </c>
      <c r="AY219" s="177" t="s">
        <v>299</v>
      </c>
    </row>
    <row r="220" spans="2:65" s="14" customFormat="1">
      <c r="B220" s="183"/>
      <c r="D220" s="149" t="s">
        <v>1489</v>
      </c>
      <c r="E220" s="184" t="s">
        <v>1</v>
      </c>
      <c r="F220" s="185" t="s">
        <v>1496</v>
      </c>
      <c r="H220" s="186">
        <v>2228.192</v>
      </c>
      <c r="I220" s="187"/>
      <c r="L220" s="183"/>
      <c r="M220" s="188"/>
      <c r="T220" s="189"/>
      <c r="AT220" s="184" t="s">
        <v>1489</v>
      </c>
      <c r="AU220" s="184" t="s">
        <v>90</v>
      </c>
      <c r="AV220" s="14" t="s">
        <v>318</v>
      </c>
      <c r="AW220" s="14" t="s">
        <v>36</v>
      </c>
      <c r="AX220" s="14" t="s">
        <v>88</v>
      </c>
      <c r="AY220" s="184" t="s">
        <v>299</v>
      </c>
    </row>
    <row r="221" spans="2:65" s="1" customFormat="1" ht="24.15" customHeight="1">
      <c r="B221" s="32"/>
      <c r="C221" s="136" t="s">
        <v>418</v>
      </c>
      <c r="D221" s="136" t="s">
        <v>302</v>
      </c>
      <c r="E221" s="137" t="s">
        <v>1626</v>
      </c>
      <c r="F221" s="138" t="s">
        <v>1627</v>
      </c>
      <c r="G221" s="139" t="s">
        <v>1520</v>
      </c>
      <c r="H221" s="140">
        <v>950.48</v>
      </c>
      <c r="I221" s="141"/>
      <c r="J221" s="142">
        <f>ROUND(I221*H221,2)</f>
        <v>0</v>
      </c>
      <c r="K221" s="138" t="s">
        <v>3585</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6003</v>
      </c>
    </row>
    <row r="222" spans="2:65" s="13" customFormat="1">
      <c r="B222" s="176"/>
      <c r="D222" s="149" t="s">
        <v>1489</v>
      </c>
      <c r="E222" s="177" t="s">
        <v>1</v>
      </c>
      <c r="F222" s="178" t="s">
        <v>6004</v>
      </c>
      <c r="H222" s="179">
        <v>950.48</v>
      </c>
      <c r="I222" s="180"/>
      <c r="L222" s="176"/>
      <c r="M222" s="181"/>
      <c r="T222" s="182"/>
      <c r="AT222" s="177" t="s">
        <v>1489</v>
      </c>
      <c r="AU222" s="177" t="s">
        <v>90</v>
      </c>
      <c r="AV222" s="13" t="s">
        <v>90</v>
      </c>
      <c r="AW222" s="13" t="s">
        <v>36</v>
      </c>
      <c r="AX222" s="13" t="s">
        <v>81</v>
      </c>
      <c r="AY222" s="177" t="s">
        <v>299</v>
      </c>
    </row>
    <row r="223" spans="2:65" s="14" customFormat="1">
      <c r="B223" s="183"/>
      <c r="D223" s="149" t="s">
        <v>1489</v>
      </c>
      <c r="E223" s="184" t="s">
        <v>1</v>
      </c>
      <c r="F223" s="185" t="s">
        <v>1496</v>
      </c>
      <c r="H223" s="186">
        <v>950.48</v>
      </c>
      <c r="I223" s="187"/>
      <c r="L223" s="183"/>
      <c r="M223" s="188"/>
      <c r="T223" s="189"/>
      <c r="AT223" s="184" t="s">
        <v>1489</v>
      </c>
      <c r="AU223" s="184" t="s">
        <v>90</v>
      </c>
      <c r="AV223" s="14" t="s">
        <v>318</v>
      </c>
      <c r="AW223" s="14" t="s">
        <v>36</v>
      </c>
      <c r="AX223" s="14" t="s">
        <v>88</v>
      </c>
      <c r="AY223" s="184" t="s">
        <v>299</v>
      </c>
    </row>
    <row r="224" spans="2:65" s="1" customFormat="1" ht="24.15" customHeight="1">
      <c r="B224" s="32"/>
      <c r="C224" s="136" t="s">
        <v>423</v>
      </c>
      <c r="D224" s="136" t="s">
        <v>302</v>
      </c>
      <c r="E224" s="137" t="s">
        <v>6005</v>
      </c>
      <c r="F224" s="138" t="s">
        <v>6006</v>
      </c>
      <c r="G224" s="139" t="s">
        <v>1520</v>
      </c>
      <c r="H224" s="140">
        <v>324.68</v>
      </c>
      <c r="I224" s="141"/>
      <c r="J224" s="142">
        <f>ROUND(I224*H224,2)</f>
        <v>0</v>
      </c>
      <c r="K224" s="138" t="s">
        <v>3585</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6007</v>
      </c>
    </row>
    <row r="225" spans="2:65" s="13" customFormat="1">
      <c r="B225" s="176"/>
      <c r="D225" s="149" t="s">
        <v>1489</v>
      </c>
      <c r="E225" s="177" t="s">
        <v>1</v>
      </c>
      <c r="F225" s="178" t="s">
        <v>6008</v>
      </c>
      <c r="H225" s="179">
        <v>324.68</v>
      </c>
      <c r="I225" s="180"/>
      <c r="L225" s="176"/>
      <c r="M225" s="181"/>
      <c r="T225" s="182"/>
      <c r="AT225" s="177" t="s">
        <v>1489</v>
      </c>
      <c r="AU225" s="177" t="s">
        <v>90</v>
      </c>
      <c r="AV225" s="13" t="s">
        <v>90</v>
      </c>
      <c r="AW225" s="13" t="s">
        <v>36</v>
      </c>
      <c r="AX225" s="13" t="s">
        <v>81</v>
      </c>
      <c r="AY225" s="177" t="s">
        <v>299</v>
      </c>
    </row>
    <row r="226" spans="2:65" s="14" customFormat="1">
      <c r="B226" s="183"/>
      <c r="D226" s="149" t="s">
        <v>1489</v>
      </c>
      <c r="E226" s="184" t="s">
        <v>1</v>
      </c>
      <c r="F226" s="185" t="s">
        <v>1496</v>
      </c>
      <c r="H226" s="186">
        <v>324.68</v>
      </c>
      <c r="I226" s="187"/>
      <c r="L226" s="183"/>
      <c r="M226" s="188"/>
      <c r="T226" s="189"/>
      <c r="AT226" s="184" t="s">
        <v>1489</v>
      </c>
      <c r="AU226" s="184" t="s">
        <v>90</v>
      </c>
      <c r="AV226" s="14" t="s">
        <v>318</v>
      </c>
      <c r="AW226" s="14" t="s">
        <v>36</v>
      </c>
      <c r="AX226" s="14" t="s">
        <v>88</v>
      </c>
      <c r="AY226" s="184" t="s">
        <v>299</v>
      </c>
    </row>
    <row r="227" spans="2:65" s="1" customFormat="1" ht="16.5" customHeight="1">
      <c r="B227" s="32"/>
      <c r="C227" s="136" t="s">
        <v>428</v>
      </c>
      <c r="D227" s="136" t="s">
        <v>302</v>
      </c>
      <c r="E227" s="137" t="s">
        <v>1639</v>
      </c>
      <c r="F227" s="138" t="s">
        <v>1640</v>
      </c>
      <c r="G227" s="139" t="s">
        <v>1520</v>
      </c>
      <c r="H227" s="140">
        <v>301.12</v>
      </c>
      <c r="I227" s="141"/>
      <c r="J227" s="142">
        <f>ROUND(I227*H227,2)</f>
        <v>0</v>
      </c>
      <c r="K227" s="138" t="s">
        <v>3585</v>
      </c>
      <c r="L227" s="32"/>
      <c r="M227" s="143" t="s">
        <v>1</v>
      </c>
      <c r="N227" s="144" t="s">
        <v>46</v>
      </c>
      <c r="P227" s="145">
        <f>O227*H227</f>
        <v>0</v>
      </c>
      <c r="Q227" s="145">
        <v>0</v>
      </c>
      <c r="R227" s="145">
        <f>Q227*H227</f>
        <v>0</v>
      </c>
      <c r="S227" s="145">
        <v>0</v>
      </c>
      <c r="T227" s="146">
        <f>S227*H227</f>
        <v>0</v>
      </c>
      <c r="AR227" s="147" t="s">
        <v>318</v>
      </c>
      <c r="AT227" s="147" t="s">
        <v>302</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6009</v>
      </c>
    </row>
    <row r="228" spans="2:65" s="13" customFormat="1">
      <c r="B228" s="176"/>
      <c r="D228" s="149" t="s">
        <v>1489</v>
      </c>
      <c r="E228" s="177" t="s">
        <v>1</v>
      </c>
      <c r="F228" s="178" t="s">
        <v>6010</v>
      </c>
      <c r="H228" s="179">
        <v>301.12</v>
      </c>
      <c r="I228" s="180"/>
      <c r="L228" s="176"/>
      <c r="M228" s="181"/>
      <c r="T228" s="182"/>
      <c r="AT228" s="177" t="s">
        <v>1489</v>
      </c>
      <c r="AU228" s="177" t="s">
        <v>90</v>
      </c>
      <c r="AV228" s="13" t="s">
        <v>90</v>
      </c>
      <c r="AW228" s="13" t="s">
        <v>36</v>
      </c>
      <c r="AX228" s="13" t="s">
        <v>81</v>
      </c>
      <c r="AY228" s="177" t="s">
        <v>299</v>
      </c>
    </row>
    <row r="229" spans="2:65" s="14" customFormat="1">
      <c r="B229" s="183"/>
      <c r="D229" s="149" t="s">
        <v>1489</v>
      </c>
      <c r="E229" s="184" t="s">
        <v>1</v>
      </c>
      <c r="F229" s="185" t="s">
        <v>1496</v>
      </c>
      <c r="H229" s="186">
        <v>301.12</v>
      </c>
      <c r="I229" s="187"/>
      <c r="L229" s="183"/>
      <c r="M229" s="188"/>
      <c r="T229" s="189"/>
      <c r="AT229" s="184" t="s">
        <v>1489</v>
      </c>
      <c r="AU229" s="184" t="s">
        <v>90</v>
      </c>
      <c r="AV229" s="14" t="s">
        <v>318</v>
      </c>
      <c r="AW229" s="14" t="s">
        <v>36</v>
      </c>
      <c r="AX229" s="14" t="s">
        <v>88</v>
      </c>
      <c r="AY229" s="184" t="s">
        <v>299</v>
      </c>
    </row>
    <row r="230" spans="2:65" s="1" customFormat="1" ht="33" customHeight="1">
      <c r="B230" s="32"/>
      <c r="C230" s="136" t="s">
        <v>433</v>
      </c>
      <c r="D230" s="136" t="s">
        <v>302</v>
      </c>
      <c r="E230" s="137" t="s">
        <v>1634</v>
      </c>
      <c r="F230" s="138" t="s">
        <v>1635</v>
      </c>
      <c r="G230" s="139" t="s">
        <v>1636</v>
      </c>
      <c r="H230" s="140">
        <v>542.01599999999996</v>
      </c>
      <c r="I230" s="141"/>
      <c r="J230" s="142">
        <f>ROUND(I230*H230,2)</f>
        <v>0</v>
      </c>
      <c r="K230" s="138" t="s">
        <v>3585</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6011</v>
      </c>
    </row>
    <row r="231" spans="2:65" s="13" customFormat="1">
      <c r="B231" s="176"/>
      <c r="D231" s="149" t="s">
        <v>1489</v>
      </c>
      <c r="E231" s="177" t="s">
        <v>1</v>
      </c>
      <c r="F231" s="178" t="s">
        <v>6012</v>
      </c>
      <c r="H231" s="179">
        <v>542.01599999999996</v>
      </c>
      <c r="I231" s="180"/>
      <c r="L231" s="176"/>
      <c r="M231" s="181"/>
      <c r="T231" s="182"/>
      <c r="AT231" s="177" t="s">
        <v>1489</v>
      </c>
      <c r="AU231" s="177" t="s">
        <v>90</v>
      </c>
      <c r="AV231" s="13" t="s">
        <v>90</v>
      </c>
      <c r="AW231" s="13" t="s">
        <v>36</v>
      </c>
      <c r="AX231" s="13" t="s">
        <v>81</v>
      </c>
      <c r="AY231" s="177" t="s">
        <v>299</v>
      </c>
    </row>
    <row r="232" spans="2:65" s="14" customFormat="1">
      <c r="B232" s="183"/>
      <c r="D232" s="149" t="s">
        <v>1489</v>
      </c>
      <c r="E232" s="184" t="s">
        <v>1</v>
      </c>
      <c r="F232" s="185" t="s">
        <v>1496</v>
      </c>
      <c r="H232" s="186">
        <v>542.01599999999996</v>
      </c>
      <c r="I232" s="187"/>
      <c r="L232" s="183"/>
      <c r="M232" s="188"/>
      <c r="T232" s="189"/>
      <c r="AT232" s="184" t="s">
        <v>1489</v>
      </c>
      <c r="AU232" s="184" t="s">
        <v>90</v>
      </c>
      <c r="AV232" s="14" t="s">
        <v>318</v>
      </c>
      <c r="AW232" s="14" t="s">
        <v>36</v>
      </c>
      <c r="AX232" s="14" t="s">
        <v>88</v>
      </c>
      <c r="AY232" s="184" t="s">
        <v>299</v>
      </c>
    </row>
    <row r="233" spans="2:65" s="1" customFormat="1" ht="24.15" customHeight="1">
      <c r="B233" s="32"/>
      <c r="C233" s="136" t="s">
        <v>438</v>
      </c>
      <c r="D233" s="136" t="s">
        <v>302</v>
      </c>
      <c r="E233" s="137" t="s">
        <v>1643</v>
      </c>
      <c r="F233" s="138" t="s">
        <v>1644</v>
      </c>
      <c r="G233" s="139" t="s">
        <v>1520</v>
      </c>
      <c r="H233" s="140">
        <v>49.896999999999998</v>
      </c>
      <c r="I233" s="141"/>
      <c r="J233" s="142">
        <f>ROUND(I233*H233,2)</f>
        <v>0</v>
      </c>
      <c r="K233" s="138" t="s">
        <v>3585</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6013</v>
      </c>
    </row>
    <row r="234" spans="2:65" s="1" customFormat="1" ht="28.8">
      <c r="B234" s="32"/>
      <c r="D234" s="149" t="s">
        <v>308</v>
      </c>
      <c r="F234" s="150" t="s">
        <v>6014</v>
      </c>
      <c r="I234" s="151"/>
      <c r="L234" s="32"/>
      <c r="M234" s="152"/>
      <c r="T234" s="56"/>
      <c r="AT234" s="17" t="s">
        <v>308</v>
      </c>
      <c r="AU234" s="17" t="s">
        <v>90</v>
      </c>
    </row>
    <row r="235" spans="2:65" s="13" customFormat="1">
      <c r="B235" s="176"/>
      <c r="D235" s="149" t="s">
        <v>1489</v>
      </c>
      <c r="E235" s="177" t="s">
        <v>1</v>
      </c>
      <c r="F235" s="178" t="s">
        <v>6015</v>
      </c>
      <c r="H235" s="179">
        <v>49.896999999999998</v>
      </c>
      <c r="I235" s="180"/>
      <c r="L235" s="176"/>
      <c r="M235" s="181"/>
      <c r="T235" s="182"/>
      <c r="AT235" s="177" t="s">
        <v>1489</v>
      </c>
      <c r="AU235" s="177" t="s">
        <v>90</v>
      </c>
      <c r="AV235" s="13" t="s">
        <v>90</v>
      </c>
      <c r="AW235" s="13" t="s">
        <v>36</v>
      </c>
      <c r="AX235" s="13" t="s">
        <v>81</v>
      </c>
      <c r="AY235" s="177" t="s">
        <v>299</v>
      </c>
    </row>
    <row r="236" spans="2:65" s="14" customFormat="1">
      <c r="B236" s="183"/>
      <c r="D236" s="149" t="s">
        <v>1489</v>
      </c>
      <c r="E236" s="184" t="s">
        <v>1</v>
      </c>
      <c r="F236" s="185" t="s">
        <v>1496</v>
      </c>
      <c r="H236" s="186">
        <v>49.896999999999998</v>
      </c>
      <c r="I236" s="187"/>
      <c r="L236" s="183"/>
      <c r="M236" s="188"/>
      <c r="T236" s="189"/>
      <c r="AT236" s="184" t="s">
        <v>1489</v>
      </c>
      <c r="AU236" s="184" t="s">
        <v>90</v>
      </c>
      <c r="AV236" s="14" t="s">
        <v>318</v>
      </c>
      <c r="AW236" s="14" t="s">
        <v>36</v>
      </c>
      <c r="AX236" s="14" t="s">
        <v>88</v>
      </c>
      <c r="AY236" s="184" t="s">
        <v>299</v>
      </c>
    </row>
    <row r="237" spans="2:65" s="1" customFormat="1" ht="33" customHeight="1">
      <c r="B237" s="32"/>
      <c r="C237" s="136" t="s">
        <v>444</v>
      </c>
      <c r="D237" s="136" t="s">
        <v>302</v>
      </c>
      <c r="E237" s="137" t="s">
        <v>6016</v>
      </c>
      <c r="F237" s="138" t="s">
        <v>6017</v>
      </c>
      <c r="G237" s="139" t="s">
        <v>1520</v>
      </c>
      <c r="H237" s="140">
        <v>215.76499999999999</v>
      </c>
      <c r="I237" s="141"/>
      <c r="J237" s="142">
        <f>ROUND(I237*H237,2)</f>
        <v>0</v>
      </c>
      <c r="K237" s="138" t="s">
        <v>3585</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6018</v>
      </c>
    </row>
    <row r="238" spans="2:65" s="13" customFormat="1">
      <c r="B238" s="176"/>
      <c r="D238" s="149" t="s">
        <v>1489</v>
      </c>
      <c r="E238" s="177" t="s">
        <v>1</v>
      </c>
      <c r="F238" s="178" t="s">
        <v>6019</v>
      </c>
      <c r="H238" s="179">
        <v>215.76499999999999</v>
      </c>
      <c r="I238" s="180"/>
      <c r="L238" s="176"/>
      <c r="M238" s="181"/>
      <c r="T238" s="182"/>
      <c r="AT238" s="177" t="s">
        <v>1489</v>
      </c>
      <c r="AU238" s="177" t="s">
        <v>90</v>
      </c>
      <c r="AV238" s="13" t="s">
        <v>90</v>
      </c>
      <c r="AW238" s="13" t="s">
        <v>36</v>
      </c>
      <c r="AX238" s="13" t="s">
        <v>81</v>
      </c>
      <c r="AY238" s="177" t="s">
        <v>299</v>
      </c>
    </row>
    <row r="239" spans="2:65" s="14" customFormat="1">
      <c r="B239" s="183"/>
      <c r="D239" s="149" t="s">
        <v>1489</v>
      </c>
      <c r="E239" s="184" t="s">
        <v>1</v>
      </c>
      <c r="F239" s="185" t="s">
        <v>1496</v>
      </c>
      <c r="H239" s="186">
        <v>215.76499999999999</v>
      </c>
      <c r="I239" s="187"/>
      <c r="L239" s="183"/>
      <c r="M239" s="188"/>
      <c r="T239" s="189"/>
      <c r="AT239" s="184" t="s">
        <v>1489</v>
      </c>
      <c r="AU239" s="184" t="s">
        <v>90</v>
      </c>
      <c r="AV239" s="14" t="s">
        <v>318</v>
      </c>
      <c r="AW239" s="14" t="s">
        <v>36</v>
      </c>
      <c r="AX239" s="14" t="s">
        <v>88</v>
      </c>
      <c r="AY239" s="184" t="s">
        <v>299</v>
      </c>
    </row>
    <row r="240" spans="2:65" s="1" customFormat="1" ht="16.5" customHeight="1">
      <c r="B240" s="32"/>
      <c r="C240" s="136" t="s">
        <v>448</v>
      </c>
      <c r="D240" s="136" t="s">
        <v>302</v>
      </c>
      <c r="E240" s="137" t="s">
        <v>6020</v>
      </c>
      <c r="F240" s="138" t="s">
        <v>6021</v>
      </c>
      <c r="G240" s="139" t="s">
        <v>1520</v>
      </c>
      <c r="H240" s="140">
        <v>215.76499999999999</v>
      </c>
      <c r="I240" s="141"/>
      <c r="J240" s="142">
        <f>ROUND(I240*H240,2)</f>
        <v>0</v>
      </c>
      <c r="K240" s="138" t="s">
        <v>3585</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6022</v>
      </c>
    </row>
    <row r="241" spans="2:65" s="1" customFormat="1" ht="24.15" customHeight="1">
      <c r="B241" s="32"/>
      <c r="C241" s="136" t="s">
        <v>452</v>
      </c>
      <c r="D241" s="136" t="s">
        <v>302</v>
      </c>
      <c r="E241" s="137" t="s">
        <v>1670</v>
      </c>
      <c r="F241" s="138" t="s">
        <v>1671</v>
      </c>
      <c r="G241" s="139" t="s">
        <v>1520</v>
      </c>
      <c r="H241" s="140">
        <v>6.0960000000000001</v>
      </c>
      <c r="I241" s="141"/>
      <c r="J241" s="142">
        <f>ROUND(I241*H241,2)</f>
        <v>0</v>
      </c>
      <c r="K241" s="138" t="s">
        <v>3585</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6023</v>
      </c>
    </row>
    <row r="242" spans="2:65" s="1" customFormat="1" ht="19.2">
      <c r="B242" s="32"/>
      <c r="D242" s="149" t="s">
        <v>308</v>
      </c>
      <c r="F242" s="150" t="s">
        <v>6024</v>
      </c>
      <c r="I242" s="151"/>
      <c r="L242" s="32"/>
      <c r="M242" s="152"/>
      <c r="T242" s="56"/>
      <c r="AT242" s="17" t="s">
        <v>308</v>
      </c>
      <c r="AU242" s="17" t="s">
        <v>90</v>
      </c>
    </row>
    <row r="243" spans="2:65" s="13" customFormat="1">
      <c r="B243" s="176"/>
      <c r="D243" s="149" t="s">
        <v>1489</v>
      </c>
      <c r="E243" s="177" t="s">
        <v>1</v>
      </c>
      <c r="F243" s="178" t="s">
        <v>6025</v>
      </c>
      <c r="H243" s="179">
        <v>6.0960000000000001</v>
      </c>
      <c r="I243" s="180"/>
      <c r="L243" s="176"/>
      <c r="M243" s="181"/>
      <c r="T243" s="182"/>
      <c r="AT243" s="177" t="s">
        <v>1489</v>
      </c>
      <c r="AU243" s="177" t="s">
        <v>90</v>
      </c>
      <c r="AV243" s="13" t="s">
        <v>90</v>
      </c>
      <c r="AW243" s="13" t="s">
        <v>36</v>
      </c>
      <c r="AX243" s="13" t="s">
        <v>81</v>
      </c>
      <c r="AY243" s="177" t="s">
        <v>299</v>
      </c>
    </row>
    <row r="244" spans="2:65" s="14" customFormat="1">
      <c r="B244" s="183"/>
      <c r="D244" s="149" t="s">
        <v>1489</v>
      </c>
      <c r="E244" s="184" t="s">
        <v>1</v>
      </c>
      <c r="F244" s="185" t="s">
        <v>1496</v>
      </c>
      <c r="H244" s="186">
        <v>6.0960000000000001</v>
      </c>
      <c r="I244" s="187"/>
      <c r="L244" s="183"/>
      <c r="M244" s="188"/>
      <c r="T244" s="189"/>
      <c r="AT244" s="184" t="s">
        <v>1489</v>
      </c>
      <c r="AU244" s="184" t="s">
        <v>90</v>
      </c>
      <c r="AV244" s="14" t="s">
        <v>318</v>
      </c>
      <c r="AW244" s="14" t="s">
        <v>36</v>
      </c>
      <c r="AX244" s="14" t="s">
        <v>88</v>
      </c>
      <c r="AY244" s="184" t="s">
        <v>299</v>
      </c>
    </row>
    <row r="245" spans="2:65" s="1" customFormat="1" ht="16.5" customHeight="1">
      <c r="B245" s="32"/>
      <c r="C245" s="158" t="s">
        <v>457</v>
      </c>
      <c r="D245" s="158" t="s">
        <v>340</v>
      </c>
      <c r="E245" s="159" t="s">
        <v>6026</v>
      </c>
      <c r="F245" s="160" t="s">
        <v>6027</v>
      </c>
      <c r="G245" s="161" t="s">
        <v>1636</v>
      </c>
      <c r="H245" s="162">
        <v>11.31</v>
      </c>
      <c r="I245" s="163"/>
      <c r="J245" s="164">
        <f>ROUND(I245*H245,2)</f>
        <v>0</v>
      </c>
      <c r="K245" s="160" t="s">
        <v>3585</v>
      </c>
      <c r="L245" s="165"/>
      <c r="M245" s="166" t="s">
        <v>1</v>
      </c>
      <c r="N245" s="167" t="s">
        <v>46</v>
      </c>
      <c r="P245" s="145">
        <f>O245*H245</f>
        <v>0</v>
      </c>
      <c r="Q245" s="145">
        <v>1</v>
      </c>
      <c r="R245" s="145">
        <f>Q245*H245</f>
        <v>11.31</v>
      </c>
      <c r="S245" s="145">
        <v>0</v>
      </c>
      <c r="T245" s="146">
        <f>S245*H245</f>
        <v>0</v>
      </c>
      <c r="AR245" s="147" t="s">
        <v>337</v>
      </c>
      <c r="AT245" s="147" t="s">
        <v>340</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6028</v>
      </c>
    </row>
    <row r="246" spans="2:65" s="12" customFormat="1">
      <c r="B246" s="170"/>
      <c r="D246" s="149" t="s">
        <v>1489</v>
      </c>
      <c r="E246" s="171" t="s">
        <v>1</v>
      </c>
      <c r="F246" s="172" t="s">
        <v>6029</v>
      </c>
      <c r="H246" s="171" t="s">
        <v>1</v>
      </c>
      <c r="I246" s="173"/>
      <c r="L246" s="170"/>
      <c r="M246" s="174"/>
      <c r="T246" s="175"/>
      <c r="AT246" s="171" t="s">
        <v>1489</v>
      </c>
      <c r="AU246" s="171" t="s">
        <v>90</v>
      </c>
      <c r="AV246" s="12" t="s">
        <v>88</v>
      </c>
      <c r="AW246" s="12" t="s">
        <v>36</v>
      </c>
      <c r="AX246" s="12" t="s">
        <v>81</v>
      </c>
      <c r="AY246" s="171" t="s">
        <v>299</v>
      </c>
    </row>
    <row r="247" spans="2:65" s="13" customFormat="1">
      <c r="B247" s="176"/>
      <c r="D247" s="149" t="s">
        <v>1489</v>
      </c>
      <c r="E247" s="177" t="s">
        <v>1</v>
      </c>
      <c r="F247" s="178" t="s">
        <v>6030</v>
      </c>
      <c r="H247" s="179">
        <v>11.31</v>
      </c>
      <c r="I247" s="180"/>
      <c r="L247" s="176"/>
      <c r="M247" s="181"/>
      <c r="T247" s="182"/>
      <c r="AT247" s="177" t="s">
        <v>1489</v>
      </c>
      <c r="AU247" s="177" t="s">
        <v>90</v>
      </c>
      <c r="AV247" s="13" t="s">
        <v>90</v>
      </c>
      <c r="AW247" s="13" t="s">
        <v>36</v>
      </c>
      <c r="AX247" s="13" t="s">
        <v>88</v>
      </c>
      <c r="AY247" s="177" t="s">
        <v>299</v>
      </c>
    </row>
    <row r="248" spans="2:65" s="1" customFormat="1" ht="24.15" customHeight="1">
      <c r="B248" s="32"/>
      <c r="C248" s="136" t="s">
        <v>461</v>
      </c>
      <c r="D248" s="136" t="s">
        <v>302</v>
      </c>
      <c r="E248" s="137" t="s">
        <v>3726</v>
      </c>
      <c r="F248" s="138" t="s">
        <v>3727</v>
      </c>
      <c r="G248" s="139" t="s">
        <v>375</v>
      </c>
      <c r="H248" s="140">
        <v>272.02499999999998</v>
      </c>
      <c r="I248" s="141"/>
      <c r="J248" s="142">
        <f>ROUND(I248*H248,2)</f>
        <v>0</v>
      </c>
      <c r="K248" s="138" t="s">
        <v>3585</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6031</v>
      </c>
    </row>
    <row r="249" spans="2:65" s="13" customFormat="1">
      <c r="B249" s="176"/>
      <c r="D249" s="149" t="s">
        <v>1489</v>
      </c>
      <c r="E249" s="177" t="s">
        <v>1</v>
      </c>
      <c r="F249" s="178" t="s">
        <v>6032</v>
      </c>
      <c r="H249" s="179">
        <v>272.02499999999998</v>
      </c>
      <c r="I249" s="180"/>
      <c r="L249" s="176"/>
      <c r="M249" s="181"/>
      <c r="T249" s="182"/>
      <c r="AT249" s="177" t="s">
        <v>1489</v>
      </c>
      <c r="AU249" s="177" t="s">
        <v>90</v>
      </c>
      <c r="AV249" s="13" t="s">
        <v>90</v>
      </c>
      <c r="AW249" s="13" t="s">
        <v>36</v>
      </c>
      <c r="AX249" s="13" t="s">
        <v>81</v>
      </c>
      <c r="AY249" s="177" t="s">
        <v>299</v>
      </c>
    </row>
    <row r="250" spans="2:65" s="14" customFormat="1">
      <c r="B250" s="183"/>
      <c r="D250" s="149" t="s">
        <v>1489</v>
      </c>
      <c r="E250" s="184" t="s">
        <v>1</v>
      </c>
      <c r="F250" s="185" t="s">
        <v>1496</v>
      </c>
      <c r="H250" s="186">
        <v>272.02499999999998</v>
      </c>
      <c r="I250" s="187"/>
      <c r="L250" s="183"/>
      <c r="M250" s="188"/>
      <c r="T250" s="189"/>
      <c r="AT250" s="184" t="s">
        <v>1489</v>
      </c>
      <c r="AU250" s="184" t="s">
        <v>90</v>
      </c>
      <c r="AV250" s="14" t="s">
        <v>318</v>
      </c>
      <c r="AW250" s="14" t="s">
        <v>36</v>
      </c>
      <c r="AX250" s="14" t="s">
        <v>88</v>
      </c>
      <c r="AY250" s="184" t="s">
        <v>299</v>
      </c>
    </row>
    <row r="251" spans="2:65" s="1" customFormat="1" ht="37.950000000000003" customHeight="1">
      <c r="B251" s="32"/>
      <c r="C251" s="136" t="s">
        <v>465</v>
      </c>
      <c r="D251" s="136" t="s">
        <v>302</v>
      </c>
      <c r="E251" s="137" t="s">
        <v>6033</v>
      </c>
      <c r="F251" s="138" t="s">
        <v>6034</v>
      </c>
      <c r="G251" s="139" t="s">
        <v>375</v>
      </c>
      <c r="H251" s="140">
        <v>153.333</v>
      </c>
      <c r="I251" s="141"/>
      <c r="J251" s="142">
        <f>ROUND(I251*H251,2)</f>
        <v>0</v>
      </c>
      <c r="K251" s="138" t="s">
        <v>3585</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6035</v>
      </c>
    </row>
    <row r="252" spans="2:65" s="1" customFormat="1" ht="28.8">
      <c r="B252" s="32"/>
      <c r="D252" s="149" t="s">
        <v>308</v>
      </c>
      <c r="F252" s="150" t="s">
        <v>6036</v>
      </c>
      <c r="I252" s="151"/>
      <c r="L252" s="32"/>
      <c r="M252" s="152"/>
      <c r="T252" s="56"/>
      <c r="AT252" s="17" t="s">
        <v>308</v>
      </c>
      <c r="AU252" s="17" t="s">
        <v>90</v>
      </c>
    </row>
    <row r="253" spans="2:65" s="13" customFormat="1">
      <c r="B253" s="176"/>
      <c r="D253" s="149" t="s">
        <v>1489</v>
      </c>
      <c r="E253" s="177" t="s">
        <v>1</v>
      </c>
      <c r="F253" s="178" t="s">
        <v>6037</v>
      </c>
      <c r="H253" s="179">
        <v>153.333</v>
      </c>
      <c r="I253" s="180"/>
      <c r="L253" s="176"/>
      <c r="M253" s="181"/>
      <c r="T253" s="182"/>
      <c r="AT253" s="177" t="s">
        <v>1489</v>
      </c>
      <c r="AU253" s="177" t="s">
        <v>90</v>
      </c>
      <c r="AV253" s="13" t="s">
        <v>90</v>
      </c>
      <c r="AW253" s="13" t="s">
        <v>36</v>
      </c>
      <c r="AX253" s="13" t="s">
        <v>81</v>
      </c>
      <c r="AY253" s="177" t="s">
        <v>299</v>
      </c>
    </row>
    <row r="254" spans="2:65" s="14" customFormat="1">
      <c r="B254" s="183"/>
      <c r="D254" s="149" t="s">
        <v>1489</v>
      </c>
      <c r="E254" s="184" t="s">
        <v>1</v>
      </c>
      <c r="F254" s="185" t="s">
        <v>1496</v>
      </c>
      <c r="H254" s="186">
        <v>153.333</v>
      </c>
      <c r="I254" s="187"/>
      <c r="L254" s="183"/>
      <c r="M254" s="188"/>
      <c r="T254" s="189"/>
      <c r="AT254" s="184" t="s">
        <v>1489</v>
      </c>
      <c r="AU254" s="184" t="s">
        <v>90</v>
      </c>
      <c r="AV254" s="14" t="s">
        <v>318</v>
      </c>
      <c r="AW254" s="14" t="s">
        <v>36</v>
      </c>
      <c r="AX254" s="14" t="s">
        <v>88</v>
      </c>
      <c r="AY254" s="184" t="s">
        <v>299</v>
      </c>
    </row>
    <row r="255" spans="2:65" s="1" customFormat="1" ht="33" customHeight="1">
      <c r="B255" s="32"/>
      <c r="C255" s="136" t="s">
        <v>469</v>
      </c>
      <c r="D255" s="136" t="s">
        <v>302</v>
      </c>
      <c r="E255" s="137" t="s">
        <v>6038</v>
      </c>
      <c r="F255" s="138" t="s">
        <v>6039</v>
      </c>
      <c r="G255" s="139" t="s">
        <v>375</v>
      </c>
      <c r="H255" s="140">
        <v>250</v>
      </c>
      <c r="I255" s="141"/>
      <c r="J255" s="142">
        <f>ROUND(I255*H255,2)</f>
        <v>0</v>
      </c>
      <c r="K255" s="138" t="s">
        <v>3585</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6040</v>
      </c>
    </row>
    <row r="256" spans="2:65" s="1" customFormat="1" ht="28.8">
      <c r="B256" s="32"/>
      <c r="D256" s="149" t="s">
        <v>308</v>
      </c>
      <c r="F256" s="150" t="s">
        <v>6041</v>
      </c>
      <c r="I256" s="151"/>
      <c r="L256" s="32"/>
      <c r="M256" s="152"/>
      <c r="T256" s="56"/>
      <c r="AT256" s="17" t="s">
        <v>308</v>
      </c>
      <c r="AU256" s="17" t="s">
        <v>90</v>
      </c>
    </row>
    <row r="257" spans="2:65" s="13" customFormat="1">
      <c r="B257" s="176"/>
      <c r="D257" s="149" t="s">
        <v>1489</v>
      </c>
      <c r="E257" s="177" t="s">
        <v>1</v>
      </c>
      <c r="F257" s="178" t="s">
        <v>6042</v>
      </c>
      <c r="H257" s="179">
        <v>250</v>
      </c>
      <c r="I257" s="180"/>
      <c r="L257" s="176"/>
      <c r="M257" s="181"/>
      <c r="T257" s="182"/>
      <c r="AT257" s="177" t="s">
        <v>1489</v>
      </c>
      <c r="AU257" s="177" t="s">
        <v>90</v>
      </c>
      <c r="AV257" s="13" t="s">
        <v>90</v>
      </c>
      <c r="AW257" s="13" t="s">
        <v>36</v>
      </c>
      <c r="AX257" s="13" t="s">
        <v>81</v>
      </c>
      <c r="AY257" s="177" t="s">
        <v>299</v>
      </c>
    </row>
    <row r="258" spans="2:65" s="14" customFormat="1">
      <c r="B258" s="183"/>
      <c r="D258" s="149" t="s">
        <v>1489</v>
      </c>
      <c r="E258" s="184" t="s">
        <v>1</v>
      </c>
      <c r="F258" s="185" t="s">
        <v>1496</v>
      </c>
      <c r="H258" s="186">
        <v>250</v>
      </c>
      <c r="I258" s="187"/>
      <c r="L258" s="183"/>
      <c r="M258" s="188"/>
      <c r="T258" s="189"/>
      <c r="AT258" s="184" t="s">
        <v>1489</v>
      </c>
      <c r="AU258" s="184" t="s">
        <v>90</v>
      </c>
      <c r="AV258" s="14" t="s">
        <v>318</v>
      </c>
      <c r="AW258" s="14" t="s">
        <v>36</v>
      </c>
      <c r="AX258" s="14" t="s">
        <v>88</v>
      </c>
      <c r="AY258" s="184" t="s">
        <v>299</v>
      </c>
    </row>
    <row r="259" spans="2:65" s="1" customFormat="1" ht="16.5" customHeight="1">
      <c r="B259" s="32"/>
      <c r="C259" s="136" t="s">
        <v>475</v>
      </c>
      <c r="D259" s="136" t="s">
        <v>302</v>
      </c>
      <c r="E259" s="137" t="s">
        <v>6043</v>
      </c>
      <c r="F259" s="138" t="s">
        <v>6044</v>
      </c>
      <c r="G259" s="139" t="s">
        <v>375</v>
      </c>
      <c r="H259" s="140">
        <v>69</v>
      </c>
      <c r="I259" s="141"/>
      <c r="J259" s="142">
        <f>ROUND(I259*H259,2)</f>
        <v>0</v>
      </c>
      <c r="K259" s="138" t="s">
        <v>3585</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6045</v>
      </c>
    </row>
    <row r="260" spans="2:65" s="1" customFormat="1" ht="33" customHeight="1">
      <c r="B260" s="32"/>
      <c r="C260" s="136" t="s">
        <v>482</v>
      </c>
      <c r="D260" s="136" t="s">
        <v>302</v>
      </c>
      <c r="E260" s="137" t="s">
        <v>6046</v>
      </c>
      <c r="F260" s="138" t="s">
        <v>6047</v>
      </c>
      <c r="G260" s="139" t="s">
        <v>375</v>
      </c>
      <c r="H260" s="140">
        <v>69.099999999999994</v>
      </c>
      <c r="I260" s="141"/>
      <c r="J260" s="142">
        <f>ROUND(I260*H260,2)</f>
        <v>0</v>
      </c>
      <c r="K260" s="138" t="s">
        <v>3585</v>
      </c>
      <c r="L260" s="32"/>
      <c r="M260" s="143" t="s">
        <v>1</v>
      </c>
      <c r="N260" s="144" t="s">
        <v>46</v>
      </c>
      <c r="P260" s="145">
        <f>O260*H260</f>
        <v>0</v>
      </c>
      <c r="Q260" s="145">
        <v>0</v>
      </c>
      <c r="R260" s="145">
        <f>Q260*H260</f>
        <v>0</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6048</v>
      </c>
    </row>
    <row r="261" spans="2:65" s="1" customFormat="1" ht="37.950000000000003" customHeight="1">
      <c r="B261" s="32"/>
      <c r="C261" s="136" t="s">
        <v>618</v>
      </c>
      <c r="D261" s="136" t="s">
        <v>302</v>
      </c>
      <c r="E261" s="137" t="s">
        <v>4408</v>
      </c>
      <c r="F261" s="138" t="s">
        <v>6049</v>
      </c>
      <c r="G261" s="139" t="s">
        <v>375</v>
      </c>
      <c r="H261" s="140">
        <v>403.33300000000003</v>
      </c>
      <c r="I261" s="141"/>
      <c r="J261" s="142">
        <f>ROUND(I261*H261,2)</f>
        <v>0</v>
      </c>
      <c r="K261" s="138" t="s">
        <v>1</v>
      </c>
      <c r="L261" s="32"/>
      <c r="M261" s="143" t="s">
        <v>1</v>
      </c>
      <c r="N261" s="144" t="s">
        <v>46</v>
      </c>
      <c r="P261" s="145">
        <f>O261*H261</f>
        <v>0</v>
      </c>
      <c r="Q261" s="145">
        <v>0</v>
      </c>
      <c r="R261" s="145">
        <f>Q261*H261</f>
        <v>0</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6050</v>
      </c>
    </row>
    <row r="262" spans="2:65" s="13" customFormat="1">
      <c r="B262" s="176"/>
      <c r="D262" s="149" t="s">
        <v>1489</v>
      </c>
      <c r="E262" s="177" t="s">
        <v>1</v>
      </c>
      <c r="F262" s="178" t="s">
        <v>6051</v>
      </c>
      <c r="H262" s="179">
        <v>403.33300000000003</v>
      </c>
      <c r="I262" s="180"/>
      <c r="L262" s="176"/>
      <c r="M262" s="181"/>
      <c r="T262" s="182"/>
      <c r="AT262" s="177" t="s">
        <v>1489</v>
      </c>
      <c r="AU262" s="177" t="s">
        <v>90</v>
      </c>
      <c r="AV262" s="13" t="s">
        <v>90</v>
      </c>
      <c r="AW262" s="13" t="s">
        <v>36</v>
      </c>
      <c r="AX262" s="13" t="s">
        <v>88</v>
      </c>
      <c r="AY262" s="177" t="s">
        <v>299</v>
      </c>
    </row>
    <row r="263" spans="2:65" s="1" customFormat="1" ht="16.5" customHeight="1">
      <c r="B263" s="32"/>
      <c r="C263" s="158" t="s">
        <v>622</v>
      </c>
      <c r="D263" s="158" t="s">
        <v>340</v>
      </c>
      <c r="E263" s="159" t="s">
        <v>1689</v>
      </c>
      <c r="F263" s="160" t="s">
        <v>1690</v>
      </c>
      <c r="G263" s="161" t="s">
        <v>822</v>
      </c>
      <c r="H263" s="162">
        <v>16.698</v>
      </c>
      <c r="I263" s="163"/>
      <c r="J263" s="164">
        <f>ROUND(I263*H263,2)</f>
        <v>0</v>
      </c>
      <c r="K263" s="160" t="s">
        <v>6052</v>
      </c>
      <c r="L263" s="165"/>
      <c r="M263" s="166" t="s">
        <v>1</v>
      </c>
      <c r="N263" s="167" t="s">
        <v>46</v>
      </c>
      <c r="P263" s="145">
        <f>O263*H263</f>
        <v>0</v>
      </c>
      <c r="Q263" s="145">
        <v>1E-3</v>
      </c>
      <c r="R263" s="145">
        <f>Q263*H263</f>
        <v>1.6698000000000001E-2</v>
      </c>
      <c r="S263" s="145">
        <v>0</v>
      </c>
      <c r="T263" s="146">
        <f>S263*H263</f>
        <v>0</v>
      </c>
      <c r="AR263" s="147" t="s">
        <v>337</v>
      </c>
      <c r="AT263" s="147" t="s">
        <v>340</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6053</v>
      </c>
    </row>
    <row r="264" spans="2:65" s="13" customFormat="1">
      <c r="B264" s="176"/>
      <c r="D264" s="149" t="s">
        <v>1489</v>
      </c>
      <c r="E264" s="177" t="s">
        <v>1</v>
      </c>
      <c r="F264" s="178" t="s">
        <v>6054</v>
      </c>
      <c r="H264" s="179">
        <v>16.698</v>
      </c>
      <c r="I264" s="180"/>
      <c r="L264" s="176"/>
      <c r="M264" s="181"/>
      <c r="T264" s="182"/>
      <c r="AT264" s="177" t="s">
        <v>1489</v>
      </c>
      <c r="AU264" s="177" t="s">
        <v>90</v>
      </c>
      <c r="AV264" s="13" t="s">
        <v>90</v>
      </c>
      <c r="AW264" s="13" t="s">
        <v>36</v>
      </c>
      <c r="AX264" s="13" t="s">
        <v>88</v>
      </c>
      <c r="AY264" s="177" t="s">
        <v>299</v>
      </c>
    </row>
    <row r="265" spans="2:65" s="1" customFormat="1" ht="21.75" customHeight="1">
      <c r="B265" s="32"/>
      <c r="C265" s="136" t="s">
        <v>626</v>
      </c>
      <c r="D265" s="136" t="s">
        <v>302</v>
      </c>
      <c r="E265" s="137" t="s">
        <v>6055</v>
      </c>
      <c r="F265" s="138" t="s">
        <v>6056</v>
      </c>
      <c r="G265" s="139" t="s">
        <v>375</v>
      </c>
      <c r="H265" s="140">
        <v>403.33300000000003</v>
      </c>
      <c r="I265" s="141"/>
      <c r="J265" s="142">
        <f>ROUND(I265*H265,2)</f>
        <v>0</v>
      </c>
      <c r="K265" s="138" t="s">
        <v>3585</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6057</v>
      </c>
    </row>
    <row r="266" spans="2:65" s="13" customFormat="1">
      <c r="B266" s="176"/>
      <c r="D266" s="149" t="s">
        <v>1489</v>
      </c>
      <c r="E266" s="177" t="s">
        <v>1</v>
      </c>
      <c r="F266" s="178" t="s">
        <v>6051</v>
      </c>
      <c r="H266" s="179">
        <v>403.33300000000003</v>
      </c>
      <c r="I266" s="180"/>
      <c r="L266" s="176"/>
      <c r="M266" s="181"/>
      <c r="T266" s="182"/>
      <c r="AT266" s="177" t="s">
        <v>1489</v>
      </c>
      <c r="AU266" s="177" t="s">
        <v>90</v>
      </c>
      <c r="AV266" s="13" t="s">
        <v>90</v>
      </c>
      <c r="AW266" s="13" t="s">
        <v>36</v>
      </c>
      <c r="AX266" s="13" t="s">
        <v>88</v>
      </c>
      <c r="AY266" s="177" t="s">
        <v>299</v>
      </c>
    </row>
    <row r="267" spans="2:65" s="1" customFormat="1" ht="21.75" customHeight="1">
      <c r="B267" s="32"/>
      <c r="C267" s="136" t="s">
        <v>630</v>
      </c>
      <c r="D267" s="136" t="s">
        <v>302</v>
      </c>
      <c r="E267" s="137" t="s">
        <v>6058</v>
      </c>
      <c r="F267" s="138" t="s">
        <v>6059</v>
      </c>
      <c r="G267" s="139" t="s">
        <v>1520</v>
      </c>
      <c r="H267" s="140">
        <v>15</v>
      </c>
      <c r="I267" s="141"/>
      <c r="J267" s="142">
        <f>ROUND(I267*H267,2)</f>
        <v>0</v>
      </c>
      <c r="K267" s="138" t="s">
        <v>3585</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6060</v>
      </c>
    </row>
    <row r="268" spans="2:65" s="1" customFormat="1" ht="16.5" customHeight="1">
      <c r="B268" s="32"/>
      <c r="C268" s="158" t="s">
        <v>634</v>
      </c>
      <c r="D268" s="158" t="s">
        <v>340</v>
      </c>
      <c r="E268" s="159" t="s">
        <v>6061</v>
      </c>
      <c r="F268" s="160" t="s">
        <v>6062</v>
      </c>
      <c r="G268" s="161" t="s">
        <v>1520</v>
      </c>
      <c r="H268" s="162">
        <v>15.45</v>
      </c>
      <c r="I268" s="163"/>
      <c r="J268" s="164">
        <f>ROUND(I268*H268,2)</f>
        <v>0</v>
      </c>
      <c r="K268" s="160" t="s">
        <v>3585</v>
      </c>
      <c r="L268" s="165"/>
      <c r="M268" s="166" t="s">
        <v>1</v>
      </c>
      <c r="N268" s="167" t="s">
        <v>46</v>
      </c>
      <c r="P268" s="145">
        <f>O268*H268</f>
        <v>0</v>
      </c>
      <c r="Q268" s="145">
        <v>1</v>
      </c>
      <c r="R268" s="145">
        <f>Q268*H268</f>
        <v>15.45</v>
      </c>
      <c r="S268" s="145">
        <v>0</v>
      </c>
      <c r="T268" s="146">
        <f>S268*H268</f>
        <v>0</v>
      </c>
      <c r="AR268" s="147" t="s">
        <v>337</v>
      </c>
      <c r="AT268" s="147" t="s">
        <v>340</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6063</v>
      </c>
    </row>
    <row r="269" spans="2:65" s="13" customFormat="1">
      <c r="B269" s="176"/>
      <c r="D269" s="149" t="s">
        <v>1489</v>
      </c>
      <c r="E269" s="177" t="s">
        <v>1</v>
      </c>
      <c r="F269" s="178" t="s">
        <v>6064</v>
      </c>
      <c r="H269" s="179">
        <v>15.45</v>
      </c>
      <c r="I269" s="180"/>
      <c r="L269" s="176"/>
      <c r="M269" s="181"/>
      <c r="T269" s="182"/>
      <c r="AT269" s="177" t="s">
        <v>1489</v>
      </c>
      <c r="AU269" s="177" t="s">
        <v>90</v>
      </c>
      <c r="AV269" s="13" t="s">
        <v>90</v>
      </c>
      <c r="AW269" s="13" t="s">
        <v>36</v>
      </c>
      <c r="AX269" s="13" t="s">
        <v>88</v>
      </c>
      <c r="AY269" s="177" t="s">
        <v>299</v>
      </c>
    </row>
    <row r="270" spans="2:65" s="1" customFormat="1" ht="16.5" customHeight="1">
      <c r="B270" s="32"/>
      <c r="C270" s="136" t="s">
        <v>638</v>
      </c>
      <c r="D270" s="136" t="s">
        <v>302</v>
      </c>
      <c r="E270" s="137" t="s">
        <v>6065</v>
      </c>
      <c r="F270" s="138" t="s">
        <v>6066</v>
      </c>
      <c r="G270" s="139" t="s">
        <v>647</v>
      </c>
      <c r="H270" s="140">
        <v>6.5</v>
      </c>
      <c r="I270" s="141"/>
      <c r="J270" s="142">
        <f>ROUND(I270*H270,2)</f>
        <v>0</v>
      </c>
      <c r="K270" s="138" t="s">
        <v>1</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6067</v>
      </c>
    </row>
    <row r="271" spans="2:65" s="11" customFormat="1" ht="22.95" customHeight="1">
      <c r="B271" s="124"/>
      <c r="D271" s="125" t="s">
        <v>80</v>
      </c>
      <c r="E271" s="134" t="s">
        <v>90</v>
      </c>
      <c r="F271" s="134" t="s">
        <v>6068</v>
      </c>
      <c r="I271" s="127"/>
      <c r="J271" s="135">
        <f>BK271</f>
        <v>0</v>
      </c>
      <c r="L271" s="124"/>
      <c r="M271" s="129"/>
      <c r="P271" s="130">
        <f>SUM(P272:P331)</f>
        <v>0</v>
      </c>
      <c r="R271" s="130">
        <f>SUM(R272:R331)</f>
        <v>235.09310397000002</v>
      </c>
      <c r="T271" s="131">
        <f>SUM(T272:T331)</f>
        <v>0</v>
      </c>
      <c r="AR271" s="125" t="s">
        <v>88</v>
      </c>
      <c r="AT271" s="132" t="s">
        <v>80</v>
      </c>
      <c r="AU271" s="132" t="s">
        <v>88</v>
      </c>
      <c r="AY271" s="125" t="s">
        <v>299</v>
      </c>
      <c r="BK271" s="133">
        <f>SUM(BK272:BK331)</f>
        <v>0</v>
      </c>
    </row>
    <row r="272" spans="2:65" s="1" customFormat="1" ht="24.15" customHeight="1">
      <c r="B272" s="32"/>
      <c r="C272" s="136" t="s">
        <v>644</v>
      </c>
      <c r="D272" s="136" t="s">
        <v>302</v>
      </c>
      <c r="E272" s="137" t="s">
        <v>6069</v>
      </c>
      <c r="F272" s="138" t="s">
        <v>6070</v>
      </c>
      <c r="G272" s="139" t="s">
        <v>647</v>
      </c>
      <c r="H272" s="140">
        <v>2</v>
      </c>
      <c r="I272" s="141"/>
      <c r="J272" s="142">
        <f>ROUND(I272*H272,2)</f>
        <v>0</v>
      </c>
      <c r="K272" s="138" t="s">
        <v>3585</v>
      </c>
      <c r="L272" s="32"/>
      <c r="M272" s="143" t="s">
        <v>1</v>
      </c>
      <c r="N272" s="144" t="s">
        <v>46</v>
      </c>
      <c r="P272" s="145">
        <f>O272*H272</f>
        <v>0</v>
      </c>
      <c r="Q272" s="145">
        <v>2.4639999999999999E-2</v>
      </c>
      <c r="R272" s="145">
        <f>Q272*H272</f>
        <v>4.9279999999999997E-2</v>
      </c>
      <c r="S272" s="145">
        <v>0</v>
      </c>
      <c r="T272" s="146">
        <f>S272*H272</f>
        <v>0</v>
      </c>
      <c r="AR272" s="147" t="s">
        <v>318</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318</v>
      </c>
      <c r="BM272" s="147" t="s">
        <v>6071</v>
      </c>
    </row>
    <row r="273" spans="2:65" s="1" customFormat="1" ht="21.75" customHeight="1">
      <c r="B273" s="32"/>
      <c r="C273" s="158" t="s">
        <v>649</v>
      </c>
      <c r="D273" s="158" t="s">
        <v>340</v>
      </c>
      <c r="E273" s="159" t="s">
        <v>6072</v>
      </c>
      <c r="F273" s="160" t="s">
        <v>6073</v>
      </c>
      <c r="G273" s="161" t="s">
        <v>598</v>
      </c>
      <c r="H273" s="162">
        <v>2.02</v>
      </c>
      <c r="I273" s="163"/>
      <c r="J273" s="164">
        <f>ROUND(I273*H273,2)</f>
        <v>0</v>
      </c>
      <c r="K273" s="160" t="s">
        <v>3585</v>
      </c>
      <c r="L273" s="165"/>
      <c r="M273" s="166" t="s">
        <v>1</v>
      </c>
      <c r="N273" s="167" t="s">
        <v>46</v>
      </c>
      <c r="P273" s="145">
        <f>O273*H273</f>
        <v>0</v>
      </c>
      <c r="Q273" s="145">
        <v>1.0129999999999999</v>
      </c>
      <c r="R273" s="145">
        <f>Q273*H273</f>
        <v>2.0462599999999997</v>
      </c>
      <c r="S273" s="145">
        <v>0</v>
      </c>
      <c r="T273" s="146">
        <f>S273*H273</f>
        <v>0</v>
      </c>
      <c r="AR273" s="147" t="s">
        <v>337</v>
      </c>
      <c r="AT273" s="147" t="s">
        <v>340</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6074</v>
      </c>
    </row>
    <row r="274" spans="2:65" s="13" customFormat="1">
      <c r="B274" s="176"/>
      <c r="D274" s="149" t="s">
        <v>1489</v>
      </c>
      <c r="F274" s="178" t="s">
        <v>6075</v>
      </c>
      <c r="H274" s="179">
        <v>2.02</v>
      </c>
      <c r="I274" s="180"/>
      <c r="L274" s="176"/>
      <c r="M274" s="181"/>
      <c r="T274" s="182"/>
      <c r="AT274" s="177" t="s">
        <v>1489</v>
      </c>
      <c r="AU274" s="177" t="s">
        <v>90</v>
      </c>
      <c r="AV274" s="13" t="s">
        <v>90</v>
      </c>
      <c r="AW274" s="13" t="s">
        <v>4</v>
      </c>
      <c r="AX274" s="13" t="s">
        <v>88</v>
      </c>
      <c r="AY274" s="177" t="s">
        <v>299</v>
      </c>
    </row>
    <row r="275" spans="2:65" s="1" customFormat="1" ht="24.15" customHeight="1">
      <c r="B275" s="32"/>
      <c r="C275" s="136" t="s">
        <v>653</v>
      </c>
      <c r="D275" s="136" t="s">
        <v>302</v>
      </c>
      <c r="E275" s="137" t="s">
        <v>6076</v>
      </c>
      <c r="F275" s="138" t="s">
        <v>6077</v>
      </c>
      <c r="G275" s="139" t="s">
        <v>1520</v>
      </c>
      <c r="H275" s="140">
        <v>0.6</v>
      </c>
      <c r="I275" s="141"/>
      <c r="J275" s="142">
        <f>ROUND(I275*H275,2)</f>
        <v>0</v>
      </c>
      <c r="K275" s="138" t="s">
        <v>3585</v>
      </c>
      <c r="L275" s="32"/>
      <c r="M275" s="143" t="s">
        <v>1</v>
      </c>
      <c r="N275" s="144" t="s">
        <v>46</v>
      </c>
      <c r="P275" s="145">
        <f>O275*H275</f>
        <v>0</v>
      </c>
      <c r="Q275" s="145">
        <v>2.004</v>
      </c>
      <c r="R275" s="145">
        <f>Q275*H275</f>
        <v>1.2023999999999999</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6078</v>
      </c>
    </row>
    <row r="276" spans="2:65" s="13" customFormat="1">
      <c r="B276" s="176"/>
      <c r="D276" s="149" t="s">
        <v>1489</v>
      </c>
      <c r="E276" s="177" t="s">
        <v>1</v>
      </c>
      <c r="F276" s="178" t="s">
        <v>6079</v>
      </c>
      <c r="H276" s="179">
        <v>0.6</v>
      </c>
      <c r="I276" s="180"/>
      <c r="L276" s="176"/>
      <c r="M276" s="181"/>
      <c r="T276" s="182"/>
      <c r="AT276" s="177" t="s">
        <v>1489</v>
      </c>
      <c r="AU276" s="177" t="s">
        <v>90</v>
      </c>
      <c r="AV276" s="13" t="s">
        <v>90</v>
      </c>
      <c r="AW276" s="13" t="s">
        <v>36</v>
      </c>
      <c r="AX276" s="13" t="s">
        <v>81</v>
      </c>
      <c r="AY276" s="177" t="s">
        <v>299</v>
      </c>
    </row>
    <row r="277" spans="2:65" s="14" customFormat="1">
      <c r="B277" s="183"/>
      <c r="D277" s="149" t="s">
        <v>1489</v>
      </c>
      <c r="E277" s="184" t="s">
        <v>1</v>
      </c>
      <c r="F277" s="185" t="s">
        <v>1496</v>
      </c>
      <c r="H277" s="186">
        <v>0.6</v>
      </c>
      <c r="I277" s="187"/>
      <c r="L277" s="183"/>
      <c r="M277" s="188"/>
      <c r="T277" s="189"/>
      <c r="AT277" s="184" t="s">
        <v>1489</v>
      </c>
      <c r="AU277" s="184" t="s">
        <v>90</v>
      </c>
      <c r="AV277" s="14" t="s">
        <v>318</v>
      </c>
      <c r="AW277" s="14" t="s">
        <v>36</v>
      </c>
      <c r="AX277" s="14" t="s">
        <v>88</v>
      </c>
      <c r="AY277" s="184" t="s">
        <v>299</v>
      </c>
    </row>
    <row r="278" spans="2:65" s="1" customFormat="1" ht="24.15" customHeight="1">
      <c r="B278" s="32"/>
      <c r="C278" s="136" t="s">
        <v>657</v>
      </c>
      <c r="D278" s="136" t="s">
        <v>302</v>
      </c>
      <c r="E278" s="137" t="s">
        <v>6080</v>
      </c>
      <c r="F278" s="138" t="s">
        <v>6081</v>
      </c>
      <c r="G278" s="139" t="s">
        <v>647</v>
      </c>
      <c r="H278" s="140">
        <v>3</v>
      </c>
      <c r="I278" s="141"/>
      <c r="J278" s="142">
        <f>ROUND(I278*H278,2)</f>
        <v>0</v>
      </c>
      <c r="K278" s="138" t="s">
        <v>1</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6082</v>
      </c>
    </row>
    <row r="279" spans="2:65" s="1" customFormat="1" ht="37.950000000000003" customHeight="1">
      <c r="B279" s="32"/>
      <c r="C279" s="136" t="s">
        <v>661</v>
      </c>
      <c r="D279" s="136" t="s">
        <v>302</v>
      </c>
      <c r="E279" s="137" t="s">
        <v>6083</v>
      </c>
      <c r="F279" s="138" t="s">
        <v>6084</v>
      </c>
      <c r="G279" s="139" t="s">
        <v>375</v>
      </c>
      <c r="H279" s="140">
        <v>63</v>
      </c>
      <c r="I279" s="141"/>
      <c r="J279" s="142">
        <f>ROUND(I279*H279,2)</f>
        <v>0</v>
      </c>
      <c r="K279" s="138" t="s">
        <v>1</v>
      </c>
      <c r="L279" s="32"/>
      <c r="M279" s="143" t="s">
        <v>1</v>
      </c>
      <c r="N279" s="144" t="s">
        <v>46</v>
      </c>
      <c r="P279" s="145">
        <f>O279*H279</f>
        <v>0</v>
      </c>
      <c r="Q279" s="145">
        <v>1.7000000000000001E-4</v>
      </c>
      <c r="R279" s="145">
        <f>Q279*H279</f>
        <v>1.0710000000000001E-2</v>
      </c>
      <c r="S279" s="145">
        <v>0</v>
      </c>
      <c r="T279" s="146">
        <f>S279*H279</f>
        <v>0</v>
      </c>
      <c r="AR279" s="147" t="s">
        <v>318</v>
      </c>
      <c r="AT279" s="147" t="s">
        <v>302</v>
      </c>
      <c r="AU279" s="147" t="s">
        <v>90</v>
      </c>
      <c r="AY279" s="17" t="s">
        <v>299</v>
      </c>
      <c r="BE279" s="148">
        <f>IF(N279="základní",J279,0)</f>
        <v>0</v>
      </c>
      <c r="BF279" s="148">
        <f>IF(N279="snížená",J279,0)</f>
        <v>0</v>
      </c>
      <c r="BG279" s="148">
        <f>IF(N279="zákl. přenesená",J279,0)</f>
        <v>0</v>
      </c>
      <c r="BH279" s="148">
        <f>IF(N279="sníž. přenesená",J279,0)</f>
        <v>0</v>
      </c>
      <c r="BI279" s="148">
        <f>IF(N279="nulová",J279,0)</f>
        <v>0</v>
      </c>
      <c r="BJ279" s="17" t="s">
        <v>88</v>
      </c>
      <c r="BK279" s="148">
        <f>ROUND(I279*H279,2)</f>
        <v>0</v>
      </c>
      <c r="BL279" s="17" t="s">
        <v>318</v>
      </c>
      <c r="BM279" s="147" t="s">
        <v>6085</v>
      </c>
    </row>
    <row r="280" spans="2:65" s="13" customFormat="1">
      <c r="B280" s="176"/>
      <c r="D280" s="149" t="s">
        <v>1489</v>
      </c>
      <c r="E280" s="177" t="s">
        <v>1</v>
      </c>
      <c r="F280" s="178" t="s">
        <v>6086</v>
      </c>
      <c r="H280" s="179">
        <v>63</v>
      </c>
      <c r="I280" s="180"/>
      <c r="L280" s="176"/>
      <c r="M280" s="181"/>
      <c r="T280" s="182"/>
      <c r="AT280" s="177" t="s">
        <v>1489</v>
      </c>
      <c r="AU280" s="177" t="s">
        <v>90</v>
      </c>
      <c r="AV280" s="13" t="s">
        <v>90</v>
      </c>
      <c r="AW280" s="13" t="s">
        <v>36</v>
      </c>
      <c r="AX280" s="13" t="s">
        <v>81</v>
      </c>
      <c r="AY280" s="177" t="s">
        <v>299</v>
      </c>
    </row>
    <row r="281" spans="2:65" s="14" customFormat="1">
      <c r="B281" s="183"/>
      <c r="D281" s="149" t="s">
        <v>1489</v>
      </c>
      <c r="E281" s="184" t="s">
        <v>1</v>
      </c>
      <c r="F281" s="185" t="s">
        <v>1496</v>
      </c>
      <c r="H281" s="186">
        <v>63</v>
      </c>
      <c r="I281" s="187"/>
      <c r="L281" s="183"/>
      <c r="M281" s="188"/>
      <c r="T281" s="189"/>
      <c r="AT281" s="184" t="s">
        <v>1489</v>
      </c>
      <c r="AU281" s="184" t="s">
        <v>90</v>
      </c>
      <c r="AV281" s="14" t="s">
        <v>318</v>
      </c>
      <c r="AW281" s="14" t="s">
        <v>36</v>
      </c>
      <c r="AX281" s="14" t="s">
        <v>88</v>
      </c>
      <c r="AY281" s="184" t="s">
        <v>299</v>
      </c>
    </row>
    <row r="282" spans="2:65" s="1" customFormat="1" ht="24.15" customHeight="1">
      <c r="B282" s="32"/>
      <c r="C282" s="158" t="s">
        <v>665</v>
      </c>
      <c r="D282" s="158" t="s">
        <v>340</v>
      </c>
      <c r="E282" s="159" t="s">
        <v>3610</v>
      </c>
      <c r="F282" s="160" t="s">
        <v>3611</v>
      </c>
      <c r="G282" s="161" t="s">
        <v>375</v>
      </c>
      <c r="H282" s="162">
        <v>64.260000000000005</v>
      </c>
      <c r="I282" s="163"/>
      <c r="J282" s="164">
        <f>ROUND(I282*H282,2)</f>
        <v>0</v>
      </c>
      <c r="K282" s="160" t="s">
        <v>1</v>
      </c>
      <c r="L282" s="165"/>
      <c r="M282" s="166" t="s">
        <v>1</v>
      </c>
      <c r="N282" s="167" t="s">
        <v>46</v>
      </c>
      <c r="P282" s="145">
        <f>O282*H282</f>
        <v>0</v>
      </c>
      <c r="Q282" s="145">
        <v>2.9999999999999997E-4</v>
      </c>
      <c r="R282" s="145">
        <f>Q282*H282</f>
        <v>1.9278E-2</v>
      </c>
      <c r="S282" s="145">
        <v>0</v>
      </c>
      <c r="T282" s="146">
        <f>S282*H282</f>
        <v>0</v>
      </c>
      <c r="AR282" s="147" t="s">
        <v>337</v>
      </c>
      <c r="AT282" s="147" t="s">
        <v>340</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6087</v>
      </c>
    </row>
    <row r="283" spans="2:65" s="13" customFormat="1">
      <c r="B283" s="176"/>
      <c r="D283" s="149" t="s">
        <v>1489</v>
      </c>
      <c r="F283" s="178" t="s">
        <v>6088</v>
      </c>
      <c r="H283" s="179">
        <v>64.260000000000005</v>
      </c>
      <c r="I283" s="180"/>
      <c r="L283" s="176"/>
      <c r="M283" s="181"/>
      <c r="T283" s="182"/>
      <c r="AT283" s="177" t="s">
        <v>1489</v>
      </c>
      <c r="AU283" s="177" t="s">
        <v>90</v>
      </c>
      <c r="AV283" s="13" t="s">
        <v>90</v>
      </c>
      <c r="AW283" s="13" t="s">
        <v>4</v>
      </c>
      <c r="AX283" s="13" t="s">
        <v>88</v>
      </c>
      <c r="AY283" s="177" t="s">
        <v>299</v>
      </c>
    </row>
    <row r="284" spans="2:65" s="1" customFormat="1" ht="62.7" customHeight="1">
      <c r="B284" s="32"/>
      <c r="C284" s="136" t="s">
        <v>669</v>
      </c>
      <c r="D284" s="136" t="s">
        <v>302</v>
      </c>
      <c r="E284" s="137" t="s">
        <v>6089</v>
      </c>
      <c r="F284" s="138" t="s">
        <v>6090</v>
      </c>
      <c r="G284" s="139" t="s">
        <v>647</v>
      </c>
      <c r="H284" s="140">
        <v>31</v>
      </c>
      <c r="I284" s="141"/>
      <c r="J284" s="142">
        <f>ROUND(I284*H284,2)</f>
        <v>0</v>
      </c>
      <c r="K284" s="138" t="s">
        <v>1</v>
      </c>
      <c r="L284" s="32"/>
      <c r="M284" s="143" t="s">
        <v>1</v>
      </c>
      <c r="N284" s="144" t="s">
        <v>46</v>
      </c>
      <c r="P284" s="145">
        <f>O284*H284</f>
        <v>0</v>
      </c>
      <c r="Q284" s="145">
        <v>0.28714000000000001</v>
      </c>
      <c r="R284" s="145">
        <f>Q284*H284</f>
        <v>8.9013399999999994</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6091</v>
      </c>
    </row>
    <row r="285" spans="2:65" s="1" customFormat="1" ht="24.15" customHeight="1">
      <c r="B285" s="32"/>
      <c r="C285" s="136" t="s">
        <v>673</v>
      </c>
      <c r="D285" s="136" t="s">
        <v>302</v>
      </c>
      <c r="E285" s="137" t="s">
        <v>5783</v>
      </c>
      <c r="F285" s="138" t="s">
        <v>5784</v>
      </c>
      <c r="G285" s="139" t="s">
        <v>375</v>
      </c>
      <c r="H285" s="140">
        <v>164.9</v>
      </c>
      <c r="I285" s="141"/>
      <c r="J285" s="142">
        <f>ROUND(I285*H285,2)</f>
        <v>0</v>
      </c>
      <c r="K285" s="138" t="s">
        <v>3585</v>
      </c>
      <c r="L285" s="32"/>
      <c r="M285" s="143" t="s">
        <v>1</v>
      </c>
      <c r="N285" s="144" t="s">
        <v>46</v>
      </c>
      <c r="P285" s="145">
        <f>O285*H285</f>
        <v>0</v>
      </c>
      <c r="Q285" s="145">
        <v>0</v>
      </c>
      <c r="R285" s="145">
        <f>Q285*H285</f>
        <v>0</v>
      </c>
      <c r="S285" s="145">
        <v>0</v>
      </c>
      <c r="T285" s="146">
        <f>S285*H285</f>
        <v>0</v>
      </c>
      <c r="AR285" s="147" t="s">
        <v>318</v>
      </c>
      <c r="AT285" s="147" t="s">
        <v>302</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6092</v>
      </c>
    </row>
    <row r="286" spans="2:65" s="1" customFormat="1" ht="19.2">
      <c r="B286" s="32"/>
      <c r="D286" s="149" t="s">
        <v>308</v>
      </c>
      <c r="F286" s="150" t="s">
        <v>6093</v>
      </c>
      <c r="I286" s="151"/>
      <c r="L286" s="32"/>
      <c r="M286" s="152"/>
      <c r="T286" s="56"/>
      <c r="AT286" s="17" t="s">
        <v>308</v>
      </c>
      <c r="AU286" s="17" t="s">
        <v>90</v>
      </c>
    </row>
    <row r="287" spans="2:65" s="1" customFormat="1" ht="24.15" customHeight="1">
      <c r="B287" s="32"/>
      <c r="C287" s="136" t="s">
        <v>677</v>
      </c>
      <c r="D287" s="136" t="s">
        <v>302</v>
      </c>
      <c r="E287" s="137" t="s">
        <v>6094</v>
      </c>
      <c r="F287" s="138" t="s">
        <v>6095</v>
      </c>
      <c r="G287" s="139" t="s">
        <v>1520</v>
      </c>
      <c r="H287" s="140">
        <v>42.073999999999998</v>
      </c>
      <c r="I287" s="141"/>
      <c r="J287" s="142">
        <f>ROUND(I287*H287,2)</f>
        <v>0</v>
      </c>
      <c r="K287" s="138" t="s">
        <v>3585</v>
      </c>
      <c r="L287" s="32"/>
      <c r="M287" s="143" t="s">
        <v>1</v>
      </c>
      <c r="N287" s="144" t="s">
        <v>46</v>
      </c>
      <c r="P287" s="145">
        <f>O287*H287</f>
        <v>0</v>
      </c>
      <c r="Q287" s="145">
        <v>2.16</v>
      </c>
      <c r="R287" s="145">
        <f>Q287*H287</f>
        <v>90.879840000000002</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6096</v>
      </c>
    </row>
    <row r="288" spans="2:65" s="13" customFormat="1">
      <c r="B288" s="176"/>
      <c r="D288" s="149" t="s">
        <v>1489</v>
      </c>
      <c r="E288" s="177" t="s">
        <v>1</v>
      </c>
      <c r="F288" s="178" t="s">
        <v>6097</v>
      </c>
      <c r="H288" s="179">
        <v>37.700000000000003</v>
      </c>
      <c r="I288" s="180"/>
      <c r="L288" s="176"/>
      <c r="M288" s="181"/>
      <c r="T288" s="182"/>
      <c r="AT288" s="177" t="s">
        <v>1489</v>
      </c>
      <c r="AU288" s="177" t="s">
        <v>90</v>
      </c>
      <c r="AV288" s="13" t="s">
        <v>90</v>
      </c>
      <c r="AW288" s="13" t="s">
        <v>36</v>
      </c>
      <c r="AX288" s="13" t="s">
        <v>81</v>
      </c>
      <c r="AY288" s="177" t="s">
        <v>299</v>
      </c>
    </row>
    <row r="289" spans="2:65" s="13" customFormat="1">
      <c r="B289" s="176"/>
      <c r="D289" s="149" t="s">
        <v>1489</v>
      </c>
      <c r="E289" s="177" t="s">
        <v>1</v>
      </c>
      <c r="F289" s="178" t="s">
        <v>6098</v>
      </c>
      <c r="H289" s="179">
        <v>4.3739999999999997</v>
      </c>
      <c r="I289" s="180"/>
      <c r="L289" s="176"/>
      <c r="M289" s="181"/>
      <c r="T289" s="182"/>
      <c r="AT289" s="177" t="s">
        <v>1489</v>
      </c>
      <c r="AU289" s="177" t="s">
        <v>90</v>
      </c>
      <c r="AV289" s="13" t="s">
        <v>90</v>
      </c>
      <c r="AW289" s="13" t="s">
        <v>36</v>
      </c>
      <c r="AX289" s="13" t="s">
        <v>81</v>
      </c>
      <c r="AY289" s="177" t="s">
        <v>299</v>
      </c>
    </row>
    <row r="290" spans="2:65" s="14" customFormat="1">
      <c r="B290" s="183"/>
      <c r="D290" s="149" t="s">
        <v>1489</v>
      </c>
      <c r="E290" s="184" t="s">
        <v>1</v>
      </c>
      <c r="F290" s="185" t="s">
        <v>1496</v>
      </c>
      <c r="H290" s="186">
        <v>42.073999999999998</v>
      </c>
      <c r="I290" s="187"/>
      <c r="L290" s="183"/>
      <c r="M290" s="188"/>
      <c r="T290" s="189"/>
      <c r="AT290" s="184" t="s">
        <v>1489</v>
      </c>
      <c r="AU290" s="184" t="s">
        <v>90</v>
      </c>
      <c r="AV290" s="14" t="s">
        <v>318</v>
      </c>
      <c r="AW290" s="14" t="s">
        <v>36</v>
      </c>
      <c r="AX290" s="14" t="s">
        <v>88</v>
      </c>
      <c r="AY290" s="184" t="s">
        <v>299</v>
      </c>
    </row>
    <row r="291" spans="2:65" s="1" customFormat="1" ht="16.5" customHeight="1">
      <c r="B291" s="32"/>
      <c r="C291" s="136" t="s">
        <v>681</v>
      </c>
      <c r="D291" s="136" t="s">
        <v>302</v>
      </c>
      <c r="E291" s="137" t="s">
        <v>6099</v>
      </c>
      <c r="F291" s="138" t="s">
        <v>6100</v>
      </c>
      <c r="G291" s="139" t="s">
        <v>1520</v>
      </c>
      <c r="H291" s="140">
        <v>9.23</v>
      </c>
      <c r="I291" s="141"/>
      <c r="J291" s="142">
        <f>ROUND(I291*H291,2)</f>
        <v>0</v>
      </c>
      <c r="K291" s="138" t="s">
        <v>3585</v>
      </c>
      <c r="L291" s="32"/>
      <c r="M291" s="143" t="s">
        <v>1</v>
      </c>
      <c r="N291" s="144" t="s">
        <v>46</v>
      </c>
      <c r="P291" s="145">
        <f>O291*H291</f>
        <v>0</v>
      </c>
      <c r="Q291" s="145">
        <v>2.3010199999999998</v>
      </c>
      <c r="R291" s="145">
        <f>Q291*H291</f>
        <v>21.238414599999999</v>
      </c>
      <c r="S291" s="145">
        <v>0</v>
      </c>
      <c r="T291" s="146">
        <f>S291*H291</f>
        <v>0</v>
      </c>
      <c r="AR291" s="147" t="s">
        <v>318</v>
      </c>
      <c r="AT291" s="147" t="s">
        <v>302</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6101</v>
      </c>
    </row>
    <row r="292" spans="2:65" s="13" customFormat="1">
      <c r="B292" s="176"/>
      <c r="D292" s="149" t="s">
        <v>1489</v>
      </c>
      <c r="E292" s="177" t="s">
        <v>1</v>
      </c>
      <c r="F292" s="178" t="s">
        <v>6102</v>
      </c>
      <c r="H292" s="179">
        <v>7.1820000000000004</v>
      </c>
      <c r="I292" s="180"/>
      <c r="L292" s="176"/>
      <c r="M292" s="181"/>
      <c r="T292" s="182"/>
      <c r="AT292" s="177" t="s">
        <v>1489</v>
      </c>
      <c r="AU292" s="177" t="s">
        <v>90</v>
      </c>
      <c r="AV292" s="13" t="s">
        <v>90</v>
      </c>
      <c r="AW292" s="13" t="s">
        <v>36</v>
      </c>
      <c r="AX292" s="13" t="s">
        <v>81</v>
      </c>
      <c r="AY292" s="177" t="s">
        <v>299</v>
      </c>
    </row>
    <row r="293" spans="2:65" s="13" customFormat="1">
      <c r="B293" s="176"/>
      <c r="D293" s="149" t="s">
        <v>1489</v>
      </c>
      <c r="E293" s="177" t="s">
        <v>1</v>
      </c>
      <c r="F293" s="178" t="s">
        <v>6103</v>
      </c>
      <c r="H293" s="179">
        <v>2.048</v>
      </c>
      <c r="I293" s="180"/>
      <c r="L293" s="176"/>
      <c r="M293" s="181"/>
      <c r="T293" s="182"/>
      <c r="AT293" s="177" t="s">
        <v>1489</v>
      </c>
      <c r="AU293" s="177" t="s">
        <v>90</v>
      </c>
      <c r="AV293" s="13" t="s">
        <v>90</v>
      </c>
      <c r="AW293" s="13" t="s">
        <v>36</v>
      </c>
      <c r="AX293" s="13" t="s">
        <v>81</v>
      </c>
      <c r="AY293" s="177" t="s">
        <v>299</v>
      </c>
    </row>
    <row r="294" spans="2:65" s="14" customFormat="1">
      <c r="B294" s="183"/>
      <c r="D294" s="149" t="s">
        <v>1489</v>
      </c>
      <c r="E294" s="184" t="s">
        <v>1</v>
      </c>
      <c r="F294" s="185" t="s">
        <v>1496</v>
      </c>
      <c r="H294" s="186">
        <v>9.23</v>
      </c>
      <c r="I294" s="187"/>
      <c r="L294" s="183"/>
      <c r="M294" s="188"/>
      <c r="T294" s="189"/>
      <c r="AT294" s="184" t="s">
        <v>1489</v>
      </c>
      <c r="AU294" s="184" t="s">
        <v>90</v>
      </c>
      <c r="AV294" s="14" t="s">
        <v>318</v>
      </c>
      <c r="AW294" s="14" t="s">
        <v>36</v>
      </c>
      <c r="AX294" s="14" t="s">
        <v>88</v>
      </c>
      <c r="AY294" s="184" t="s">
        <v>299</v>
      </c>
    </row>
    <row r="295" spans="2:65" s="1" customFormat="1" ht="24.15" customHeight="1">
      <c r="B295" s="32"/>
      <c r="C295" s="136" t="s">
        <v>685</v>
      </c>
      <c r="D295" s="136" t="s">
        <v>302</v>
      </c>
      <c r="E295" s="137" t="s">
        <v>6104</v>
      </c>
      <c r="F295" s="138" t="s">
        <v>6105</v>
      </c>
      <c r="G295" s="139" t="s">
        <v>1520</v>
      </c>
      <c r="H295" s="140">
        <v>1.69</v>
      </c>
      <c r="I295" s="141"/>
      <c r="J295" s="142">
        <f>ROUND(I295*H295,2)</f>
        <v>0</v>
      </c>
      <c r="K295" s="138" t="s">
        <v>3585</v>
      </c>
      <c r="L295" s="32"/>
      <c r="M295" s="143" t="s">
        <v>1</v>
      </c>
      <c r="N295" s="144" t="s">
        <v>46</v>
      </c>
      <c r="P295" s="145">
        <f>O295*H295</f>
        <v>0</v>
      </c>
      <c r="Q295" s="145">
        <v>2.55328</v>
      </c>
      <c r="R295" s="145">
        <f>Q295*H295</f>
        <v>4.3150431999999999</v>
      </c>
      <c r="S295" s="145">
        <v>0</v>
      </c>
      <c r="T295" s="146">
        <f>S295*H295</f>
        <v>0</v>
      </c>
      <c r="AR295" s="147" t="s">
        <v>318</v>
      </c>
      <c r="AT295" s="147" t="s">
        <v>302</v>
      </c>
      <c r="AU295" s="147" t="s">
        <v>90</v>
      </c>
      <c r="AY295" s="17" t="s">
        <v>299</v>
      </c>
      <c r="BE295" s="148">
        <f>IF(N295="základní",J295,0)</f>
        <v>0</v>
      </c>
      <c r="BF295" s="148">
        <f>IF(N295="snížená",J295,0)</f>
        <v>0</v>
      </c>
      <c r="BG295" s="148">
        <f>IF(N295="zákl. přenesená",J295,0)</f>
        <v>0</v>
      </c>
      <c r="BH295" s="148">
        <f>IF(N295="sníž. přenesená",J295,0)</f>
        <v>0</v>
      </c>
      <c r="BI295" s="148">
        <f>IF(N295="nulová",J295,0)</f>
        <v>0</v>
      </c>
      <c r="BJ295" s="17" t="s">
        <v>88</v>
      </c>
      <c r="BK295" s="148">
        <f>ROUND(I295*H295,2)</f>
        <v>0</v>
      </c>
      <c r="BL295" s="17" t="s">
        <v>318</v>
      </c>
      <c r="BM295" s="147" t="s">
        <v>6106</v>
      </c>
    </row>
    <row r="296" spans="2:65" s="1" customFormat="1" ht="19.2">
      <c r="B296" s="32"/>
      <c r="D296" s="149" t="s">
        <v>308</v>
      </c>
      <c r="F296" s="150" t="s">
        <v>6107</v>
      </c>
      <c r="I296" s="151"/>
      <c r="L296" s="32"/>
      <c r="M296" s="152"/>
      <c r="T296" s="56"/>
      <c r="AT296" s="17" t="s">
        <v>308</v>
      </c>
      <c r="AU296" s="17" t="s">
        <v>90</v>
      </c>
    </row>
    <row r="297" spans="2:65" s="13" customFormat="1">
      <c r="B297" s="176"/>
      <c r="D297" s="149" t="s">
        <v>1489</v>
      </c>
      <c r="E297" s="177" t="s">
        <v>1</v>
      </c>
      <c r="F297" s="178" t="s">
        <v>6108</v>
      </c>
      <c r="H297" s="179">
        <v>1.69</v>
      </c>
      <c r="I297" s="180"/>
      <c r="L297" s="176"/>
      <c r="M297" s="181"/>
      <c r="T297" s="182"/>
      <c r="AT297" s="177" t="s">
        <v>1489</v>
      </c>
      <c r="AU297" s="177" t="s">
        <v>90</v>
      </c>
      <c r="AV297" s="13" t="s">
        <v>90</v>
      </c>
      <c r="AW297" s="13" t="s">
        <v>36</v>
      </c>
      <c r="AX297" s="13" t="s">
        <v>81</v>
      </c>
      <c r="AY297" s="177" t="s">
        <v>299</v>
      </c>
    </row>
    <row r="298" spans="2:65" s="14" customFormat="1">
      <c r="B298" s="183"/>
      <c r="D298" s="149" t="s">
        <v>1489</v>
      </c>
      <c r="E298" s="184" t="s">
        <v>1</v>
      </c>
      <c r="F298" s="185" t="s">
        <v>1496</v>
      </c>
      <c r="H298" s="186">
        <v>1.69</v>
      </c>
      <c r="I298" s="187"/>
      <c r="L298" s="183"/>
      <c r="M298" s="188"/>
      <c r="T298" s="189"/>
      <c r="AT298" s="184" t="s">
        <v>1489</v>
      </c>
      <c r="AU298" s="184" t="s">
        <v>90</v>
      </c>
      <c r="AV298" s="14" t="s">
        <v>318</v>
      </c>
      <c r="AW298" s="14" t="s">
        <v>36</v>
      </c>
      <c r="AX298" s="14" t="s">
        <v>88</v>
      </c>
      <c r="AY298" s="184" t="s">
        <v>299</v>
      </c>
    </row>
    <row r="299" spans="2:65" s="1" customFormat="1" ht="24.15" customHeight="1">
      <c r="B299" s="32"/>
      <c r="C299" s="136" t="s">
        <v>689</v>
      </c>
      <c r="D299" s="136" t="s">
        <v>302</v>
      </c>
      <c r="E299" s="137" t="s">
        <v>6109</v>
      </c>
      <c r="F299" s="138" t="s">
        <v>6110</v>
      </c>
      <c r="G299" s="139" t="s">
        <v>1520</v>
      </c>
      <c r="H299" s="140">
        <v>7.069</v>
      </c>
      <c r="I299" s="141"/>
      <c r="J299" s="142">
        <f>ROUND(I299*H299,2)</f>
        <v>0</v>
      </c>
      <c r="K299" s="138" t="s">
        <v>3585</v>
      </c>
      <c r="L299" s="32"/>
      <c r="M299" s="143" t="s">
        <v>1</v>
      </c>
      <c r="N299" s="144" t="s">
        <v>46</v>
      </c>
      <c r="P299" s="145">
        <f>O299*H299</f>
        <v>0</v>
      </c>
      <c r="Q299" s="145">
        <v>2.55328</v>
      </c>
      <c r="R299" s="145">
        <f>Q299*H299</f>
        <v>18.049136319999999</v>
      </c>
      <c r="S299" s="145">
        <v>0</v>
      </c>
      <c r="T299" s="146">
        <f>S299*H299</f>
        <v>0</v>
      </c>
      <c r="AR299" s="147" t="s">
        <v>318</v>
      </c>
      <c r="AT299" s="147" t="s">
        <v>302</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6111</v>
      </c>
    </row>
    <row r="300" spans="2:65" s="1" customFormat="1" ht="19.2">
      <c r="B300" s="32"/>
      <c r="D300" s="149" t="s">
        <v>308</v>
      </c>
      <c r="F300" s="150" t="s">
        <v>6112</v>
      </c>
      <c r="I300" s="151"/>
      <c r="L300" s="32"/>
      <c r="M300" s="152"/>
      <c r="T300" s="56"/>
      <c r="AT300" s="17" t="s">
        <v>308</v>
      </c>
      <c r="AU300" s="17" t="s">
        <v>90</v>
      </c>
    </row>
    <row r="301" spans="2:65" s="13" customFormat="1">
      <c r="B301" s="176"/>
      <c r="D301" s="149" t="s">
        <v>1489</v>
      </c>
      <c r="E301" s="177" t="s">
        <v>1</v>
      </c>
      <c r="F301" s="178" t="s">
        <v>6113</v>
      </c>
      <c r="H301" s="179">
        <v>7.069</v>
      </c>
      <c r="I301" s="180"/>
      <c r="L301" s="176"/>
      <c r="M301" s="181"/>
      <c r="T301" s="182"/>
      <c r="AT301" s="177" t="s">
        <v>1489</v>
      </c>
      <c r="AU301" s="177" t="s">
        <v>90</v>
      </c>
      <c r="AV301" s="13" t="s">
        <v>90</v>
      </c>
      <c r="AW301" s="13" t="s">
        <v>36</v>
      </c>
      <c r="AX301" s="13" t="s">
        <v>81</v>
      </c>
      <c r="AY301" s="177" t="s">
        <v>299</v>
      </c>
    </row>
    <row r="302" spans="2:65" s="14" customFormat="1">
      <c r="B302" s="183"/>
      <c r="D302" s="149" t="s">
        <v>1489</v>
      </c>
      <c r="E302" s="184" t="s">
        <v>1</v>
      </c>
      <c r="F302" s="185" t="s">
        <v>1496</v>
      </c>
      <c r="H302" s="186">
        <v>7.069</v>
      </c>
      <c r="I302" s="187"/>
      <c r="L302" s="183"/>
      <c r="M302" s="188"/>
      <c r="T302" s="189"/>
      <c r="AT302" s="184" t="s">
        <v>1489</v>
      </c>
      <c r="AU302" s="184" t="s">
        <v>90</v>
      </c>
      <c r="AV302" s="14" t="s">
        <v>318</v>
      </c>
      <c r="AW302" s="14" t="s">
        <v>36</v>
      </c>
      <c r="AX302" s="14" t="s">
        <v>88</v>
      </c>
      <c r="AY302" s="184" t="s">
        <v>299</v>
      </c>
    </row>
    <row r="303" spans="2:65" s="1" customFormat="1" ht="16.5" customHeight="1">
      <c r="B303" s="32"/>
      <c r="C303" s="136" t="s">
        <v>693</v>
      </c>
      <c r="D303" s="136" t="s">
        <v>302</v>
      </c>
      <c r="E303" s="137" t="s">
        <v>6114</v>
      </c>
      <c r="F303" s="138" t="s">
        <v>6115</v>
      </c>
      <c r="G303" s="139" t="s">
        <v>1520</v>
      </c>
      <c r="H303" s="140">
        <v>1.089</v>
      </c>
      <c r="I303" s="141"/>
      <c r="J303" s="142">
        <f>ROUND(I303*H303,2)</f>
        <v>0</v>
      </c>
      <c r="K303" s="138" t="s">
        <v>1</v>
      </c>
      <c r="L303" s="32"/>
      <c r="M303" s="143" t="s">
        <v>1</v>
      </c>
      <c r="N303" s="144" t="s">
        <v>46</v>
      </c>
      <c r="P303" s="145">
        <f>O303*H303</f>
        <v>0</v>
      </c>
      <c r="Q303" s="145">
        <v>0</v>
      </c>
      <c r="R303" s="145">
        <f>Q303*H303</f>
        <v>0</v>
      </c>
      <c r="S303" s="145">
        <v>0</v>
      </c>
      <c r="T303" s="146">
        <f>S303*H303</f>
        <v>0</v>
      </c>
      <c r="AR303" s="147" t="s">
        <v>318</v>
      </c>
      <c r="AT303" s="147" t="s">
        <v>302</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6116</v>
      </c>
    </row>
    <row r="304" spans="2:65" s="13" customFormat="1">
      <c r="B304" s="176"/>
      <c r="D304" s="149" t="s">
        <v>1489</v>
      </c>
      <c r="E304" s="177" t="s">
        <v>1</v>
      </c>
      <c r="F304" s="178" t="s">
        <v>6117</v>
      </c>
      <c r="H304" s="179">
        <v>1.089</v>
      </c>
      <c r="I304" s="180"/>
      <c r="L304" s="176"/>
      <c r="M304" s="181"/>
      <c r="T304" s="182"/>
      <c r="AT304" s="177" t="s">
        <v>1489</v>
      </c>
      <c r="AU304" s="177" t="s">
        <v>90</v>
      </c>
      <c r="AV304" s="13" t="s">
        <v>90</v>
      </c>
      <c r="AW304" s="13" t="s">
        <v>36</v>
      </c>
      <c r="AX304" s="13" t="s">
        <v>81</v>
      </c>
      <c r="AY304" s="177" t="s">
        <v>299</v>
      </c>
    </row>
    <row r="305" spans="2:65" s="14" customFormat="1">
      <c r="B305" s="183"/>
      <c r="D305" s="149" t="s">
        <v>1489</v>
      </c>
      <c r="E305" s="184" t="s">
        <v>1</v>
      </c>
      <c r="F305" s="185" t="s">
        <v>1496</v>
      </c>
      <c r="H305" s="186">
        <v>1.089</v>
      </c>
      <c r="I305" s="187"/>
      <c r="L305" s="183"/>
      <c r="M305" s="188"/>
      <c r="T305" s="189"/>
      <c r="AT305" s="184" t="s">
        <v>1489</v>
      </c>
      <c r="AU305" s="184" t="s">
        <v>90</v>
      </c>
      <c r="AV305" s="14" t="s">
        <v>318</v>
      </c>
      <c r="AW305" s="14" t="s">
        <v>36</v>
      </c>
      <c r="AX305" s="14" t="s">
        <v>88</v>
      </c>
      <c r="AY305" s="184" t="s">
        <v>299</v>
      </c>
    </row>
    <row r="306" spans="2:65" s="1" customFormat="1" ht="24.15" customHeight="1">
      <c r="B306" s="32"/>
      <c r="C306" s="136" t="s">
        <v>697</v>
      </c>
      <c r="D306" s="136" t="s">
        <v>302</v>
      </c>
      <c r="E306" s="137" t="s">
        <v>6118</v>
      </c>
      <c r="F306" s="138" t="s">
        <v>6119</v>
      </c>
      <c r="G306" s="139" t="s">
        <v>1520</v>
      </c>
      <c r="H306" s="140">
        <v>32.450000000000003</v>
      </c>
      <c r="I306" s="141"/>
      <c r="J306" s="142">
        <f>ROUND(I306*H306,2)</f>
        <v>0</v>
      </c>
      <c r="K306" s="138" t="s">
        <v>3585</v>
      </c>
      <c r="L306" s="32"/>
      <c r="M306" s="143" t="s">
        <v>1</v>
      </c>
      <c r="N306" s="144" t="s">
        <v>46</v>
      </c>
      <c r="P306" s="145">
        <f>O306*H306</f>
        <v>0</v>
      </c>
      <c r="Q306" s="145">
        <v>2.55328</v>
      </c>
      <c r="R306" s="145">
        <f>Q306*H306</f>
        <v>82.853936000000004</v>
      </c>
      <c r="S306" s="145">
        <v>0</v>
      </c>
      <c r="T306" s="146">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6120</v>
      </c>
    </row>
    <row r="307" spans="2:65" s="1" customFormat="1" ht="19.2">
      <c r="B307" s="32"/>
      <c r="D307" s="149" t="s">
        <v>308</v>
      </c>
      <c r="F307" s="150" t="s">
        <v>6121</v>
      </c>
      <c r="I307" s="151"/>
      <c r="L307" s="32"/>
      <c r="M307" s="152"/>
      <c r="T307" s="56"/>
      <c r="AT307" s="17" t="s">
        <v>308</v>
      </c>
      <c r="AU307" s="17" t="s">
        <v>90</v>
      </c>
    </row>
    <row r="308" spans="2:65" s="13" customFormat="1">
      <c r="B308" s="176"/>
      <c r="D308" s="149" t="s">
        <v>1489</v>
      </c>
      <c r="E308" s="177" t="s">
        <v>1</v>
      </c>
      <c r="F308" s="178" t="s">
        <v>6122</v>
      </c>
      <c r="H308" s="179">
        <v>32.450000000000003</v>
      </c>
      <c r="I308" s="180"/>
      <c r="L308" s="176"/>
      <c r="M308" s="181"/>
      <c r="T308" s="182"/>
      <c r="AT308" s="177" t="s">
        <v>1489</v>
      </c>
      <c r="AU308" s="177" t="s">
        <v>90</v>
      </c>
      <c r="AV308" s="13" t="s">
        <v>90</v>
      </c>
      <c r="AW308" s="13" t="s">
        <v>36</v>
      </c>
      <c r="AX308" s="13" t="s">
        <v>81</v>
      </c>
      <c r="AY308" s="177" t="s">
        <v>299</v>
      </c>
    </row>
    <row r="309" spans="2:65" s="14" customFormat="1">
      <c r="B309" s="183"/>
      <c r="D309" s="149" t="s">
        <v>1489</v>
      </c>
      <c r="E309" s="184" t="s">
        <v>1</v>
      </c>
      <c r="F309" s="185" t="s">
        <v>1496</v>
      </c>
      <c r="H309" s="186">
        <v>32.450000000000003</v>
      </c>
      <c r="I309" s="187"/>
      <c r="L309" s="183"/>
      <c r="M309" s="188"/>
      <c r="T309" s="189"/>
      <c r="AT309" s="184" t="s">
        <v>1489</v>
      </c>
      <c r="AU309" s="184" t="s">
        <v>90</v>
      </c>
      <c r="AV309" s="14" t="s">
        <v>318</v>
      </c>
      <c r="AW309" s="14" t="s">
        <v>36</v>
      </c>
      <c r="AX309" s="14" t="s">
        <v>88</v>
      </c>
      <c r="AY309" s="184" t="s">
        <v>299</v>
      </c>
    </row>
    <row r="310" spans="2:65" s="1" customFormat="1" ht="21.75" customHeight="1">
      <c r="B310" s="32"/>
      <c r="C310" s="136" t="s">
        <v>701</v>
      </c>
      <c r="D310" s="136" t="s">
        <v>302</v>
      </c>
      <c r="E310" s="137" t="s">
        <v>6123</v>
      </c>
      <c r="F310" s="138" t="s">
        <v>6124</v>
      </c>
      <c r="G310" s="139" t="s">
        <v>375</v>
      </c>
      <c r="H310" s="140">
        <v>26.454999999999998</v>
      </c>
      <c r="I310" s="141"/>
      <c r="J310" s="142">
        <f>ROUND(I310*H310,2)</f>
        <v>0</v>
      </c>
      <c r="K310" s="138" t="s">
        <v>3585</v>
      </c>
      <c r="L310" s="32"/>
      <c r="M310" s="143" t="s">
        <v>1</v>
      </c>
      <c r="N310" s="144" t="s">
        <v>46</v>
      </c>
      <c r="P310" s="145">
        <f>O310*H310</f>
        <v>0</v>
      </c>
      <c r="Q310" s="145">
        <v>5.3899999999999998E-3</v>
      </c>
      <c r="R310" s="145">
        <f>Q310*H310</f>
        <v>0.14259244999999998</v>
      </c>
      <c r="S310" s="145">
        <v>0</v>
      </c>
      <c r="T310" s="146">
        <f>S310*H310</f>
        <v>0</v>
      </c>
      <c r="AR310" s="147" t="s">
        <v>318</v>
      </c>
      <c r="AT310" s="147" t="s">
        <v>302</v>
      </c>
      <c r="AU310" s="147" t="s">
        <v>90</v>
      </c>
      <c r="AY310" s="17" t="s">
        <v>299</v>
      </c>
      <c r="BE310" s="148">
        <f>IF(N310="základní",J310,0)</f>
        <v>0</v>
      </c>
      <c r="BF310" s="148">
        <f>IF(N310="snížená",J310,0)</f>
        <v>0</v>
      </c>
      <c r="BG310" s="148">
        <f>IF(N310="zákl. přenesená",J310,0)</f>
        <v>0</v>
      </c>
      <c r="BH310" s="148">
        <f>IF(N310="sníž. přenesená",J310,0)</f>
        <v>0</v>
      </c>
      <c r="BI310" s="148">
        <f>IF(N310="nulová",J310,0)</f>
        <v>0</v>
      </c>
      <c r="BJ310" s="17" t="s">
        <v>88</v>
      </c>
      <c r="BK310" s="148">
        <f>ROUND(I310*H310,2)</f>
        <v>0</v>
      </c>
      <c r="BL310" s="17" t="s">
        <v>318</v>
      </c>
      <c r="BM310" s="147" t="s">
        <v>6125</v>
      </c>
    </row>
    <row r="311" spans="2:65" s="13" customFormat="1">
      <c r="B311" s="176"/>
      <c r="D311" s="149" t="s">
        <v>1489</v>
      </c>
      <c r="E311" s="177" t="s">
        <v>1</v>
      </c>
      <c r="F311" s="178" t="s">
        <v>6126</v>
      </c>
      <c r="H311" s="179">
        <v>16.899999999999999</v>
      </c>
      <c r="I311" s="180"/>
      <c r="L311" s="176"/>
      <c r="M311" s="181"/>
      <c r="T311" s="182"/>
      <c r="AT311" s="177" t="s">
        <v>1489</v>
      </c>
      <c r="AU311" s="177" t="s">
        <v>90</v>
      </c>
      <c r="AV311" s="13" t="s">
        <v>90</v>
      </c>
      <c r="AW311" s="13" t="s">
        <v>36</v>
      </c>
      <c r="AX311" s="13" t="s">
        <v>81</v>
      </c>
      <c r="AY311" s="177" t="s">
        <v>299</v>
      </c>
    </row>
    <row r="312" spans="2:65" s="13" customFormat="1">
      <c r="B312" s="176"/>
      <c r="D312" s="149" t="s">
        <v>1489</v>
      </c>
      <c r="E312" s="177" t="s">
        <v>1</v>
      </c>
      <c r="F312" s="178" t="s">
        <v>6127</v>
      </c>
      <c r="H312" s="179">
        <v>9.5549999999999997</v>
      </c>
      <c r="I312" s="180"/>
      <c r="L312" s="176"/>
      <c r="M312" s="181"/>
      <c r="T312" s="182"/>
      <c r="AT312" s="177" t="s">
        <v>1489</v>
      </c>
      <c r="AU312" s="177" t="s">
        <v>90</v>
      </c>
      <c r="AV312" s="13" t="s">
        <v>90</v>
      </c>
      <c r="AW312" s="13" t="s">
        <v>36</v>
      </c>
      <c r="AX312" s="13" t="s">
        <v>81</v>
      </c>
      <c r="AY312" s="177" t="s">
        <v>299</v>
      </c>
    </row>
    <row r="313" spans="2:65" s="14" customFormat="1">
      <c r="B313" s="183"/>
      <c r="D313" s="149" t="s">
        <v>1489</v>
      </c>
      <c r="E313" s="184" t="s">
        <v>1</v>
      </c>
      <c r="F313" s="185" t="s">
        <v>1496</v>
      </c>
      <c r="H313" s="186">
        <v>26.454999999999998</v>
      </c>
      <c r="I313" s="187"/>
      <c r="L313" s="183"/>
      <c r="M313" s="188"/>
      <c r="T313" s="189"/>
      <c r="AT313" s="184" t="s">
        <v>1489</v>
      </c>
      <c r="AU313" s="184" t="s">
        <v>90</v>
      </c>
      <c r="AV313" s="14" t="s">
        <v>318</v>
      </c>
      <c r="AW313" s="14" t="s">
        <v>36</v>
      </c>
      <c r="AX313" s="14" t="s">
        <v>88</v>
      </c>
      <c r="AY313" s="184" t="s">
        <v>299</v>
      </c>
    </row>
    <row r="314" spans="2:65" s="1" customFormat="1" ht="21.75" customHeight="1">
      <c r="B314" s="32"/>
      <c r="C314" s="136" t="s">
        <v>705</v>
      </c>
      <c r="D314" s="136" t="s">
        <v>302</v>
      </c>
      <c r="E314" s="137" t="s">
        <v>6128</v>
      </c>
      <c r="F314" s="138" t="s">
        <v>6129</v>
      </c>
      <c r="G314" s="139" t="s">
        <v>375</v>
      </c>
      <c r="H314" s="140">
        <v>26.454999999999998</v>
      </c>
      <c r="I314" s="141"/>
      <c r="J314" s="142">
        <f>ROUND(I314*H314,2)</f>
        <v>0</v>
      </c>
      <c r="K314" s="138" t="s">
        <v>3585</v>
      </c>
      <c r="L314" s="32"/>
      <c r="M314" s="143" t="s">
        <v>1</v>
      </c>
      <c r="N314" s="144" t="s">
        <v>46</v>
      </c>
      <c r="P314" s="145">
        <f>O314*H314</f>
        <v>0</v>
      </c>
      <c r="Q314" s="145">
        <v>0</v>
      </c>
      <c r="R314" s="145">
        <f>Q314*H314</f>
        <v>0</v>
      </c>
      <c r="S314" s="145">
        <v>0</v>
      </c>
      <c r="T314" s="146">
        <f>S314*H314</f>
        <v>0</v>
      </c>
      <c r="AR314" s="147" t="s">
        <v>318</v>
      </c>
      <c r="AT314" s="147" t="s">
        <v>302</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6130</v>
      </c>
    </row>
    <row r="315" spans="2:65" s="1" customFormat="1" ht="21.75" customHeight="1">
      <c r="B315" s="32"/>
      <c r="C315" s="136" t="s">
        <v>709</v>
      </c>
      <c r="D315" s="136" t="s">
        <v>302</v>
      </c>
      <c r="E315" s="137" t="s">
        <v>6123</v>
      </c>
      <c r="F315" s="138" t="s">
        <v>6124</v>
      </c>
      <c r="G315" s="139" t="s">
        <v>375</v>
      </c>
      <c r="H315" s="140">
        <v>5.76</v>
      </c>
      <c r="I315" s="141"/>
      <c r="J315" s="142">
        <f>ROUND(I315*H315,2)</f>
        <v>0</v>
      </c>
      <c r="K315" s="138" t="s">
        <v>3585</v>
      </c>
      <c r="L315" s="32"/>
      <c r="M315" s="143" t="s">
        <v>1</v>
      </c>
      <c r="N315" s="144" t="s">
        <v>46</v>
      </c>
      <c r="P315" s="145">
        <f>O315*H315</f>
        <v>0</v>
      </c>
      <c r="Q315" s="145">
        <v>5.3899999999999998E-3</v>
      </c>
      <c r="R315" s="145">
        <f>Q315*H315</f>
        <v>3.1046399999999998E-2</v>
      </c>
      <c r="S315" s="145">
        <v>0</v>
      </c>
      <c r="T315" s="146">
        <f>S315*H315</f>
        <v>0</v>
      </c>
      <c r="AR315" s="147" t="s">
        <v>318</v>
      </c>
      <c r="AT315" s="147" t="s">
        <v>302</v>
      </c>
      <c r="AU315" s="147" t="s">
        <v>90</v>
      </c>
      <c r="AY315" s="17" t="s">
        <v>299</v>
      </c>
      <c r="BE315" s="148">
        <f>IF(N315="základní",J315,0)</f>
        <v>0</v>
      </c>
      <c r="BF315" s="148">
        <f>IF(N315="snížená",J315,0)</f>
        <v>0</v>
      </c>
      <c r="BG315" s="148">
        <f>IF(N315="zákl. přenesená",J315,0)</f>
        <v>0</v>
      </c>
      <c r="BH315" s="148">
        <f>IF(N315="sníž. přenesená",J315,0)</f>
        <v>0</v>
      </c>
      <c r="BI315" s="148">
        <f>IF(N315="nulová",J315,0)</f>
        <v>0</v>
      </c>
      <c r="BJ315" s="17" t="s">
        <v>88</v>
      </c>
      <c r="BK315" s="148">
        <f>ROUND(I315*H315,2)</f>
        <v>0</v>
      </c>
      <c r="BL315" s="17" t="s">
        <v>318</v>
      </c>
      <c r="BM315" s="147" t="s">
        <v>6131</v>
      </c>
    </row>
    <row r="316" spans="2:65" s="12" customFormat="1">
      <c r="B316" s="170"/>
      <c r="D316" s="149" t="s">
        <v>1489</v>
      </c>
      <c r="E316" s="171" t="s">
        <v>1</v>
      </c>
      <c r="F316" s="172" t="s">
        <v>6132</v>
      </c>
      <c r="H316" s="171" t="s">
        <v>1</v>
      </c>
      <c r="I316" s="173"/>
      <c r="L316" s="170"/>
      <c r="M316" s="174"/>
      <c r="T316" s="175"/>
      <c r="AT316" s="171" t="s">
        <v>1489</v>
      </c>
      <c r="AU316" s="171" t="s">
        <v>90</v>
      </c>
      <c r="AV316" s="12" t="s">
        <v>88</v>
      </c>
      <c r="AW316" s="12" t="s">
        <v>36</v>
      </c>
      <c r="AX316" s="12" t="s">
        <v>81</v>
      </c>
      <c r="AY316" s="171" t="s">
        <v>299</v>
      </c>
    </row>
    <row r="317" spans="2:65" s="13" customFormat="1">
      <c r="B317" s="176"/>
      <c r="D317" s="149" t="s">
        <v>1489</v>
      </c>
      <c r="E317" s="177" t="s">
        <v>1</v>
      </c>
      <c r="F317" s="178" t="s">
        <v>6133</v>
      </c>
      <c r="H317" s="179">
        <v>3.54</v>
      </c>
      <c r="I317" s="180"/>
      <c r="L317" s="176"/>
      <c r="M317" s="181"/>
      <c r="T317" s="182"/>
      <c r="AT317" s="177" t="s">
        <v>1489</v>
      </c>
      <c r="AU317" s="177" t="s">
        <v>90</v>
      </c>
      <c r="AV317" s="13" t="s">
        <v>90</v>
      </c>
      <c r="AW317" s="13" t="s">
        <v>36</v>
      </c>
      <c r="AX317" s="13" t="s">
        <v>81</v>
      </c>
      <c r="AY317" s="177" t="s">
        <v>299</v>
      </c>
    </row>
    <row r="318" spans="2:65" s="13" customFormat="1">
      <c r="B318" s="176"/>
      <c r="D318" s="149" t="s">
        <v>1489</v>
      </c>
      <c r="E318" s="177" t="s">
        <v>1</v>
      </c>
      <c r="F318" s="178" t="s">
        <v>6134</v>
      </c>
      <c r="H318" s="179">
        <v>2.2200000000000002</v>
      </c>
      <c r="I318" s="180"/>
      <c r="L318" s="176"/>
      <c r="M318" s="181"/>
      <c r="T318" s="182"/>
      <c r="AT318" s="177" t="s">
        <v>1489</v>
      </c>
      <c r="AU318" s="177" t="s">
        <v>90</v>
      </c>
      <c r="AV318" s="13" t="s">
        <v>90</v>
      </c>
      <c r="AW318" s="13" t="s">
        <v>36</v>
      </c>
      <c r="AX318" s="13" t="s">
        <v>81</v>
      </c>
      <c r="AY318" s="177" t="s">
        <v>299</v>
      </c>
    </row>
    <row r="319" spans="2:65" s="14" customFormat="1">
      <c r="B319" s="183"/>
      <c r="D319" s="149" t="s">
        <v>1489</v>
      </c>
      <c r="E319" s="184" t="s">
        <v>1</v>
      </c>
      <c r="F319" s="185" t="s">
        <v>1496</v>
      </c>
      <c r="H319" s="186">
        <v>5.76</v>
      </c>
      <c r="I319" s="187"/>
      <c r="L319" s="183"/>
      <c r="M319" s="188"/>
      <c r="T319" s="189"/>
      <c r="AT319" s="184" t="s">
        <v>1489</v>
      </c>
      <c r="AU319" s="184" t="s">
        <v>90</v>
      </c>
      <c r="AV319" s="14" t="s">
        <v>318</v>
      </c>
      <c r="AW319" s="14" t="s">
        <v>36</v>
      </c>
      <c r="AX319" s="14" t="s">
        <v>88</v>
      </c>
      <c r="AY319" s="184" t="s">
        <v>299</v>
      </c>
    </row>
    <row r="320" spans="2:65" s="1" customFormat="1" ht="21.75" customHeight="1">
      <c r="B320" s="32"/>
      <c r="C320" s="136" t="s">
        <v>713</v>
      </c>
      <c r="D320" s="136" t="s">
        <v>302</v>
      </c>
      <c r="E320" s="137" t="s">
        <v>6128</v>
      </c>
      <c r="F320" s="138" t="s">
        <v>6129</v>
      </c>
      <c r="G320" s="139" t="s">
        <v>375</v>
      </c>
      <c r="H320" s="140">
        <v>5.76</v>
      </c>
      <c r="I320" s="141"/>
      <c r="J320" s="142">
        <f>ROUND(I320*H320,2)</f>
        <v>0</v>
      </c>
      <c r="K320" s="138" t="s">
        <v>3585</v>
      </c>
      <c r="L320" s="32"/>
      <c r="M320" s="143" t="s">
        <v>1</v>
      </c>
      <c r="N320" s="144" t="s">
        <v>46</v>
      </c>
      <c r="P320" s="145">
        <f>O320*H320</f>
        <v>0</v>
      </c>
      <c r="Q320" s="145">
        <v>0</v>
      </c>
      <c r="R320" s="145">
        <f>Q320*H320</f>
        <v>0</v>
      </c>
      <c r="S320" s="145">
        <v>0</v>
      </c>
      <c r="T320" s="146">
        <f>S320*H320</f>
        <v>0</v>
      </c>
      <c r="AR320" s="147" t="s">
        <v>318</v>
      </c>
      <c r="AT320" s="147" t="s">
        <v>302</v>
      </c>
      <c r="AU320" s="147" t="s">
        <v>90</v>
      </c>
      <c r="AY320" s="17" t="s">
        <v>299</v>
      </c>
      <c r="BE320" s="148">
        <f>IF(N320="základní",J320,0)</f>
        <v>0</v>
      </c>
      <c r="BF320" s="148">
        <f>IF(N320="snížená",J320,0)</f>
        <v>0</v>
      </c>
      <c r="BG320" s="148">
        <f>IF(N320="zákl. přenesená",J320,0)</f>
        <v>0</v>
      </c>
      <c r="BH320" s="148">
        <f>IF(N320="sníž. přenesená",J320,0)</f>
        <v>0</v>
      </c>
      <c r="BI320" s="148">
        <f>IF(N320="nulová",J320,0)</f>
        <v>0</v>
      </c>
      <c r="BJ320" s="17" t="s">
        <v>88</v>
      </c>
      <c r="BK320" s="148">
        <f>ROUND(I320*H320,2)</f>
        <v>0</v>
      </c>
      <c r="BL320" s="17" t="s">
        <v>318</v>
      </c>
      <c r="BM320" s="147" t="s">
        <v>6135</v>
      </c>
    </row>
    <row r="321" spans="2:65" s="1" customFormat="1" ht="21.75" customHeight="1">
      <c r="B321" s="32"/>
      <c r="C321" s="136" t="s">
        <v>717</v>
      </c>
      <c r="D321" s="136" t="s">
        <v>302</v>
      </c>
      <c r="E321" s="137" t="s">
        <v>6136</v>
      </c>
      <c r="F321" s="138" t="s">
        <v>6137</v>
      </c>
      <c r="G321" s="139" t="s">
        <v>1636</v>
      </c>
      <c r="H321" s="140">
        <v>4.25</v>
      </c>
      <c r="I321" s="141"/>
      <c r="J321" s="142">
        <f>ROUND(I321*H321,2)</f>
        <v>0</v>
      </c>
      <c r="K321" s="138" t="s">
        <v>3585</v>
      </c>
      <c r="L321" s="32"/>
      <c r="M321" s="143" t="s">
        <v>1</v>
      </c>
      <c r="N321" s="144" t="s">
        <v>46</v>
      </c>
      <c r="P321" s="145">
        <f>O321*H321</f>
        <v>0</v>
      </c>
      <c r="Q321" s="145">
        <v>1.0471699999999999</v>
      </c>
      <c r="R321" s="145">
        <f>Q321*H321</f>
        <v>4.4504725000000001</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6138</v>
      </c>
    </row>
    <row r="322" spans="2:65" s="1" customFormat="1" ht="48">
      <c r="B322" s="32"/>
      <c r="D322" s="149" t="s">
        <v>308</v>
      </c>
      <c r="F322" s="150" t="s">
        <v>6139</v>
      </c>
      <c r="I322" s="151"/>
      <c r="L322" s="32"/>
      <c r="M322" s="152"/>
      <c r="T322" s="56"/>
      <c r="AT322" s="17" t="s">
        <v>308</v>
      </c>
      <c r="AU322" s="17" t="s">
        <v>90</v>
      </c>
    </row>
    <row r="323" spans="2:65" s="1" customFormat="1" ht="16.5" customHeight="1">
      <c r="B323" s="32"/>
      <c r="C323" s="136" t="s">
        <v>721</v>
      </c>
      <c r="D323" s="136" t="s">
        <v>302</v>
      </c>
      <c r="E323" s="137" t="s">
        <v>6140</v>
      </c>
      <c r="F323" s="138" t="s">
        <v>6141</v>
      </c>
      <c r="G323" s="139" t="s">
        <v>1636</v>
      </c>
      <c r="H323" s="140">
        <v>0.85</v>
      </c>
      <c r="I323" s="141"/>
      <c r="J323" s="142">
        <f>ROUND(I323*H323,2)</f>
        <v>0</v>
      </c>
      <c r="K323" s="138" t="s">
        <v>3585</v>
      </c>
      <c r="L323" s="32"/>
      <c r="M323" s="143" t="s">
        <v>1</v>
      </c>
      <c r="N323" s="144" t="s">
        <v>46</v>
      </c>
      <c r="P323" s="145">
        <f>O323*H323</f>
        <v>0</v>
      </c>
      <c r="Q323" s="145">
        <v>1.06277</v>
      </c>
      <c r="R323" s="145">
        <f>Q323*H323</f>
        <v>0.90335449999999995</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6142</v>
      </c>
    </row>
    <row r="324" spans="2:65" s="1" customFormat="1" ht="57.6">
      <c r="B324" s="32"/>
      <c r="D324" s="149" t="s">
        <v>308</v>
      </c>
      <c r="F324" s="150" t="s">
        <v>6143</v>
      </c>
      <c r="I324" s="151"/>
      <c r="L324" s="32"/>
      <c r="M324" s="152"/>
      <c r="T324" s="56"/>
      <c r="AT324" s="17" t="s">
        <v>308</v>
      </c>
      <c r="AU324" s="17" t="s">
        <v>90</v>
      </c>
    </row>
    <row r="325" spans="2:65" s="1" customFormat="1" ht="16.5" customHeight="1">
      <c r="B325" s="32"/>
      <c r="C325" s="136" t="s">
        <v>306</v>
      </c>
      <c r="D325" s="136" t="s">
        <v>302</v>
      </c>
      <c r="E325" s="137" t="s">
        <v>6144</v>
      </c>
      <c r="F325" s="138" t="s">
        <v>6145</v>
      </c>
      <c r="G325" s="139" t="s">
        <v>375</v>
      </c>
      <c r="H325" s="140">
        <v>75.400000000000006</v>
      </c>
      <c r="I325" s="141"/>
      <c r="J325" s="142">
        <f>ROUND(I325*H325,2)</f>
        <v>0</v>
      </c>
      <c r="K325" s="138" t="s">
        <v>1</v>
      </c>
      <c r="L325" s="32"/>
      <c r="M325" s="143" t="s">
        <v>1</v>
      </c>
      <c r="N325" s="144" t="s">
        <v>46</v>
      </c>
      <c r="P325" s="145">
        <f>O325*H325</f>
        <v>0</v>
      </c>
      <c r="Q325" s="145">
        <v>0</v>
      </c>
      <c r="R325" s="145">
        <f>Q325*H325</f>
        <v>0</v>
      </c>
      <c r="S325" s="145">
        <v>0</v>
      </c>
      <c r="T325" s="146">
        <f>S325*H325</f>
        <v>0</v>
      </c>
      <c r="AR325" s="147" t="s">
        <v>318</v>
      </c>
      <c r="AT325" s="147" t="s">
        <v>302</v>
      </c>
      <c r="AU325" s="147" t="s">
        <v>90</v>
      </c>
      <c r="AY325" s="17" t="s">
        <v>299</v>
      </c>
      <c r="BE325" s="148">
        <f>IF(N325="základní",J325,0)</f>
        <v>0</v>
      </c>
      <c r="BF325" s="148">
        <f>IF(N325="snížená",J325,0)</f>
        <v>0</v>
      </c>
      <c r="BG325" s="148">
        <f>IF(N325="zákl. přenesená",J325,0)</f>
        <v>0</v>
      </c>
      <c r="BH325" s="148">
        <f>IF(N325="sníž. přenesená",J325,0)</f>
        <v>0</v>
      </c>
      <c r="BI325" s="148">
        <f>IF(N325="nulová",J325,0)</f>
        <v>0</v>
      </c>
      <c r="BJ325" s="17" t="s">
        <v>88</v>
      </c>
      <c r="BK325" s="148">
        <f>ROUND(I325*H325,2)</f>
        <v>0</v>
      </c>
      <c r="BL325" s="17" t="s">
        <v>318</v>
      </c>
      <c r="BM325" s="147" t="s">
        <v>6146</v>
      </c>
    </row>
    <row r="326" spans="2:65" s="1" customFormat="1" ht="115.2">
      <c r="B326" s="32"/>
      <c r="D326" s="149" t="s">
        <v>308</v>
      </c>
      <c r="F326" s="150" t="s">
        <v>6147</v>
      </c>
      <c r="I326" s="151"/>
      <c r="L326" s="32"/>
      <c r="M326" s="152"/>
      <c r="T326" s="56"/>
      <c r="AT326" s="17" t="s">
        <v>308</v>
      </c>
      <c r="AU326" s="17" t="s">
        <v>90</v>
      </c>
    </row>
    <row r="327" spans="2:65" s="13" customFormat="1">
      <c r="B327" s="176"/>
      <c r="D327" s="149" t="s">
        <v>1489</v>
      </c>
      <c r="E327" s="177" t="s">
        <v>1</v>
      </c>
      <c r="F327" s="178" t="s">
        <v>6148</v>
      </c>
      <c r="H327" s="179">
        <v>75.400000000000006</v>
      </c>
      <c r="I327" s="180"/>
      <c r="L327" s="176"/>
      <c r="M327" s="181"/>
      <c r="T327" s="182"/>
      <c r="AT327" s="177" t="s">
        <v>1489</v>
      </c>
      <c r="AU327" s="177" t="s">
        <v>90</v>
      </c>
      <c r="AV327" s="13" t="s">
        <v>90</v>
      </c>
      <c r="AW327" s="13" t="s">
        <v>36</v>
      </c>
      <c r="AX327" s="13" t="s">
        <v>81</v>
      </c>
      <c r="AY327" s="177" t="s">
        <v>299</v>
      </c>
    </row>
    <row r="328" spans="2:65" s="14" customFormat="1">
      <c r="B328" s="183"/>
      <c r="D328" s="149" t="s">
        <v>1489</v>
      </c>
      <c r="E328" s="184" t="s">
        <v>1</v>
      </c>
      <c r="F328" s="185" t="s">
        <v>1496</v>
      </c>
      <c r="H328" s="186">
        <v>75.400000000000006</v>
      </c>
      <c r="I328" s="187"/>
      <c r="L328" s="183"/>
      <c r="M328" s="188"/>
      <c r="T328" s="189"/>
      <c r="AT328" s="184" t="s">
        <v>1489</v>
      </c>
      <c r="AU328" s="184" t="s">
        <v>90</v>
      </c>
      <c r="AV328" s="14" t="s">
        <v>318</v>
      </c>
      <c r="AW328" s="14" t="s">
        <v>36</v>
      </c>
      <c r="AX328" s="14" t="s">
        <v>88</v>
      </c>
      <c r="AY328" s="184" t="s">
        <v>299</v>
      </c>
    </row>
    <row r="329" spans="2:65" s="1" customFormat="1" ht="21.75" customHeight="1">
      <c r="B329" s="32"/>
      <c r="C329" s="136" t="s">
        <v>728</v>
      </c>
      <c r="D329" s="136" t="s">
        <v>302</v>
      </c>
      <c r="E329" s="137" t="s">
        <v>6149</v>
      </c>
      <c r="F329" s="138" t="s">
        <v>6150</v>
      </c>
      <c r="G329" s="139" t="s">
        <v>375</v>
      </c>
      <c r="H329" s="140">
        <v>78.792000000000002</v>
      </c>
      <c r="I329" s="141"/>
      <c r="J329" s="142">
        <f>ROUND(I329*H329,2)</f>
        <v>0</v>
      </c>
      <c r="K329" s="138" t="s">
        <v>1</v>
      </c>
      <c r="L329" s="32"/>
      <c r="M329" s="143" t="s">
        <v>1</v>
      </c>
      <c r="N329" s="144" t="s">
        <v>46</v>
      </c>
      <c r="P329" s="145">
        <f>O329*H329</f>
        <v>0</v>
      </c>
      <c r="Q329" s="145">
        <v>0</v>
      </c>
      <c r="R329" s="145">
        <f>Q329*H329</f>
        <v>0</v>
      </c>
      <c r="S329" s="145">
        <v>0</v>
      </c>
      <c r="T329" s="146">
        <f>S329*H329</f>
        <v>0</v>
      </c>
      <c r="AR329" s="147" t="s">
        <v>318</v>
      </c>
      <c r="AT329" s="147" t="s">
        <v>302</v>
      </c>
      <c r="AU329" s="147" t="s">
        <v>90</v>
      </c>
      <c r="AY329" s="17" t="s">
        <v>299</v>
      </c>
      <c r="BE329" s="148">
        <f>IF(N329="základní",J329,0)</f>
        <v>0</v>
      </c>
      <c r="BF329" s="148">
        <f>IF(N329="snížená",J329,0)</f>
        <v>0</v>
      </c>
      <c r="BG329" s="148">
        <f>IF(N329="zákl. přenesená",J329,0)</f>
        <v>0</v>
      </c>
      <c r="BH329" s="148">
        <f>IF(N329="sníž. přenesená",J329,0)</f>
        <v>0</v>
      </c>
      <c r="BI329" s="148">
        <f>IF(N329="nulová",J329,0)</f>
        <v>0</v>
      </c>
      <c r="BJ329" s="17" t="s">
        <v>88</v>
      </c>
      <c r="BK329" s="148">
        <f>ROUND(I329*H329,2)</f>
        <v>0</v>
      </c>
      <c r="BL329" s="17" t="s">
        <v>318</v>
      </c>
      <c r="BM329" s="147" t="s">
        <v>6151</v>
      </c>
    </row>
    <row r="330" spans="2:65" s="13" customFormat="1">
      <c r="B330" s="176"/>
      <c r="D330" s="149" t="s">
        <v>1489</v>
      </c>
      <c r="E330" s="177" t="s">
        <v>1</v>
      </c>
      <c r="F330" s="178" t="s">
        <v>6152</v>
      </c>
      <c r="H330" s="179">
        <v>78.792000000000002</v>
      </c>
      <c r="I330" s="180"/>
      <c r="L330" s="176"/>
      <c r="M330" s="181"/>
      <c r="T330" s="182"/>
      <c r="AT330" s="177" t="s">
        <v>1489</v>
      </c>
      <c r="AU330" s="177" t="s">
        <v>90</v>
      </c>
      <c r="AV330" s="13" t="s">
        <v>90</v>
      </c>
      <c r="AW330" s="13" t="s">
        <v>36</v>
      </c>
      <c r="AX330" s="13" t="s">
        <v>81</v>
      </c>
      <c r="AY330" s="177" t="s">
        <v>299</v>
      </c>
    </row>
    <row r="331" spans="2:65" s="14" customFormat="1">
      <c r="B331" s="183"/>
      <c r="D331" s="149" t="s">
        <v>1489</v>
      </c>
      <c r="E331" s="184" t="s">
        <v>1</v>
      </c>
      <c r="F331" s="185" t="s">
        <v>1496</v>
      </c>
      <c r="H331" s="186">
        <v>78.792000000000002</v>
      </c>
      <c r="I331" s="187"/>
      <c r="L331" s="183"/>
      <c r="M331" s="188"/>
      <c r="T331" s="189"/>
      <c r="AT331" s="184" t="s">
        <v>1489</v>
      </c>
      <c r="AU331" s="184" t="s">
        <v>90</v>
      </c>
      <c r="AV331" s="14" t="s">
        <v>318</v>
      </c>
      <c r="AW331" s="14" t="s">
        <v>36</v>
      </c>
      <c r="AX331" s="14" t="s">
        <v>88</v>
      </c>
      <c r="AY331" s="184" t="s">
        <v>299</v>
      </c>
    </row>
    <row r="332" spans="2:65" s="11" customFormat="1" ht="22.95" customHeight="1">
      <c r="B332" s="124"/>
      <c r="D332" s="125" t="s">
        <v>80</v>
      </c>
      <c r="E332" s="134" t="s">
        <v>298</v>
      </c>
      <c r="F332" s="134" t="s">
        <v>6153</v>
      </c>
      <c r="I332" s="127"/>
      <c r="J332" s="135">
        <f>BK332</f>
        <v>0</v>
      </c>
      <c r="L332" s="124"/>
      <c r="M332" s="129"/>
      <c r="P332" s="130">
        <f>SUM(P333:P357)</f>
        <v>0</v>
      </c>
      <c r="R332" s="130">
        <f>SUM(R333:R357)</f>
        <v>153.82998577999999</v>
      </c>
      <c r="T332" s="131">
        <f>SUM(T333:T357)</f>
        <v>0</v>
      </c>
      <c r="AR332" s="125" t="s">
        <v>88</v>
      </c>
      <c r="AT332" s="132" t="s">
        <v>80</v>
      </c>
      <c r="AU332" s="132" t="s">
        <v>88</v>
      </c>
      <c r="AY332" s="125" t="s">
        <v>299</v>
      </c>
      <c r="BK332" s="133">
        <f>SUM(BK333:BK357)</f>
        <v>0</v>
      </c>
    </row>
    <row r="333" spans="2:65" s="1" customFormat="1" ht="33" customHeight="1">
      <c r="B333" s="32"/>
      <c r="C333" s="136" t="s">
        <v>732</v>
      </c>
      <c r="D333" s="136" t="s">
        <v>302</v>
      </c>
      <c r="E333" s="137" t="s">
        <v>6154</v>
      </c>
      <c r="F333" s="138" t="s">
        <v>6155</v>
      </c>
      <c r="G333" s="139" t="s">
        <v>375</v>
      </c>
      <c r="H333" s="140">
        <v>65.540000000000006</v>
      </c>
      <c r="I333" s="141"/>
      <c r="J333" s="142">
        <f>ROUND(I333*H333,2)</f>
        <v>0</v>
      </c>
      <c r="K333" s="138" t="s">
        <v>3585</v>
      </c>
      <c r="L333" s="32"/>
      <c r="M333" s="143" t="s">
        <v>1</v>
      </c>
      <c r="N333" s="144" t="s">
        <v>46</v>
      </c>
      <c r="P333" s="145">
        <f>O333*H333</f>
        <v>0</v>
      </c>
      <c r="Q333" s="145">
        <v>0.1774</v>
      </c>
      <c r="R333" s="145">
        <f>Q333*H333</f>
        <v>11.626796000000001</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6156</v>
      </c>
    </row>
    <row r="334" spans="2:65" s="1" customFormat="1" ht="57.6">
      <c r="B334" s="32"/>
      <c r="D334" s="149" t="s">
        <v>308</v>
      </c>
      <c r="F334" s="150" t="s">
        <v>6157</v>
      </c>
      <c r="I334" s="151"/>
      <c r="L334" s="32"/>
      <c r="M334" s="152"/>
      <c r="T334" s="56"/>
      <c r="AT334" s="17" t="s">
        <v>308</v>
      </c>
      <c r="AU334" s="17" t="s">
        <v>90</v>
      </c>
    </row>
    <row r="335" spans="2:65" s="13" customFormat="1" ht="20.399999999999999">
      <c r="B335" s="176"/>
      <c r="D335" s="149" t="s">
        <v>1489</v>
      </c>
      <c r="E335" s="177" t="s">
        <v>1</v>
      </c>
      <c r="F335" s="178" t="s">
        <v>6158</v>
      </c>
      <c r="H335" s="179">
        <v>65.540000000000006</v>
      </c>
      <c r="I335" s="180"/>
      <c r="L335" s="176"/>
      <c r="M335" s="181"/>
      <c r="T335" s="182"/>
      <c r="AT335" s="177" t="s">
        <v>1489</v>
      </c>
      <c r="AU335" s="177" t="s">
        <v>90</v>
      </c>
      <c r="AV335" s="13" t="s">
        <v>90</v>
      </c>
      <c r="AW335" s="13" t="s">
        <v>36</v>
      </c>
      <c r="AX335" s="13" t="s">
        <v>81</v>
      </c>
      <c r="AY335" s="177" t="s">
        <v>299</v>
      </c>
    </row>
    <row r="336" spans="2:65" s="14" customFormat="1">
      <c r="B336" s="183"/>
      <c r="D336" s="149" t="s">
        <v>1489</v>
      </c>
      <c r="E336" s="184" t="s">
        <v>1</v>
      </c>
      <c r="F336" s="185" t="s">
        <v>1496</v>
      </c>
      <c r="H336" s="186">
        <v>65.540000000000006</v>
      </c>
      <c r="I336" s="187"/>
      <c r="L336" s="183"/>
      <c r="M336" s="188"/>
      <c r="T336" s="189"/>
      <c r="AT336" s="184" t="s">
        <v>1489</v>
      </c>
      <c r="AU336" s="184" t="s">
        <v>90</v>
      </c>
      <c r="AV336" s="14" t="s">
        <v>318</v>
      </c>
      <c r="AW336" s="14" t="s">
        <v>36</v>
      </c>
      <c r="AX336" s="14" t="s">
        <v>88</v>
      </c>
      <c r="AY336" s="184" t="s">
        <v>299</v>
      </c>
    </row>
    <row r="337" spans="2:65" s="1" customFormat="1" ht="24.15" customHeight="1">
      <c r="B337" s="32"/>
      <c r="C337" s="136" t="s">
        <v>736</v>
      </c>
      <c r="D337" s="136" t="s">
        <v>302</v>
      </c>
      <c r="E337" s="137" t="s">
        <v>6159</v>
      </c>
      <c r="F337" s="138" t="s">
        <v>6160</v>
      </c>
      <c r="G337" s="139" t="s">
        <v>598</v>
      </c>
      <c r="H337" s="140">
        <v>8</v>
      </c>
      <c r="I337" s="141"/>
      <c r="J337" s="142">
        <f>ROUND(I337*H337,2)</f>
        <v>0</v>
      </c>
      <c r="K337" s="138" t="s">
        <v>3585</v>
      </c>
      <c r="L337" s="32"/>
      <c r="M337" s="143" t="s">
        <v>1</v>
      </c>
      <c r="N337" s="144" t="s">
        <v>46</v>
      </c>
      <c r="P337" s="145">
        <f>O337*H337</f>
        <v>0</v>
      </c>
      <c r="Q337" s="145">
        <v>9.1800000000000007E-3</v>
      </c>
      <c r="R337" s="145">
        <f>Q337*H337</f>
        <v>7.3440000000000005E-2</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6161</v>
      </c>
    </row>
    <row r="338" spans="2:65" s="1" customFormat="1" ht="16.5" customHeight="1">
      <c r="B338" s="32"/>
      <c r="C338" s="158" t="s">
        <v>740</v>
      </c>
      <c r="D338" s="158" t="s">
        <v>340</v>
      </c>
      <c r="E338" s="159" t="s">
        <v>6162</v>
      </c>
      <c r="F338" s="160" t="s">
        <v>6163</v>
      </c>
      <c r="G338" s="161" t="s">
        <v>598</v>
      </c>
      <c r="H338" s="162">
        <v>8.08</v>
      </c>
      <c r="I338" s="163"/>
      <c r="J338" s="164">
        <f>ROUND(I338*H338,2)</f>
        <v>0</v>
      </c>
      <c r="K338" s="160" t="s">
        <v>1</v>
      </c>
      <c r="L338" s="165"/>
      <c r="M338" s="166" t="s">
        <v>1</v>
      </c>
      <c r="N338" s="167" t="s">
        <v>46</v>
      </c>
      <c r="P338" s="145">
        <f>O338*H338</f>
        <v>0</v>
      </c>
      <c r="Q338" s="145">
        <v>5.8999999999999997E-2</v>
      </c>
      <c r="R338" s="145">
        <f>Q338*H338</f>
        <v>0.47671999999999998</v>
      </c>
      <c r="S338" s="145">
        <v>0</v>
      </c>
      <c r="T338" s="146">
        <f>S338*H338</f>
        <v>0</v>
      </c>
      <c r="AR338" s="147" t="s">
        <v>337</v>
      </c>
      <c r="AT338" s="147" t="s">
        <v>340</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6164</v>
      </c>
    </row>
    <row r="339" spans="2:65" s="1" customFormat="1" ht="16.5" customHeight="1">
      <c r="B339" s="32"/>
      <c r="C339" s="136" t="s">
        <v>745</v>
      </c>
      <c r="D339" s="136" t="s">
        <v>302</v>
      </c>
      <c r="E339" s="137" t="s">
        <v>6165</v>
      </c>
      <c r="F339" s="138" t="s">
        <v>6166</v>
      </c>
      <c r="G339" s="139" t="s">
        <v>1520</v>
      </c>
      <c r="H339" s="140">
        <v>53.38</v>
      </c>
      <c r="I339" s="141"/>
      <c r="J339" s="142">
        <f>ROUND(I339*H339,2)</f>
        <v>0</v>
      </c>
      <c r="K339" s="138" t="s">
        <v>3585</v>
      </c>
      <c r="L339" s="32"/>
      <c r="M339" s="143" t="s">
        <v>1</v>
      </c>
      <c r="N339" s="144" t="s">
        <v>46</v>
      </c>
      <c r="P339" s="145">
        <f>O339*H339</f>
        <v>0</v>
      </c>
      <c r="Q339" s="145">
        <v>2.5018799999999999</v>
      </c>
      <c r="R339" s="145">
        <f>Q339*H339</f>
        <v>133.5503544</v>
      </c>
      <c r="S339" s="145">
        <v>0</v>
      </c>
      <c r="T339" s="146">
        <f>S339*H339</f>
        <v>0</v>
      </c>
      <c r="AR339" s="147" t="s">
        <v>318</v>
      </c>
      <c r="AT339" s="147" t="s">
        <v>302</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6167</v>
      </c>
    </row>
    <row r="340" spans="2:65" s="1" customFormat="1" ht="67.2">
      <c r="B340" s="32"/>
      <c r="D340" s="149" t="s">
        <v>308</v>
      </c>
      <c r="F340" s="150" t="s">
        <v>6168</v>
      </c>
      <c r="I340" s="151"/>
      <c r="L340" s="32"/>
      <c r="M340" s="152"/>
      <c r="T340" s="56"/>
      <c r="AT340" s="17" t="s">
        <v>308</v>
      </c>
      <c r="AU340" s="17" t="s">
        <v>90</v>
      </c>
    </row>
    <row r="341" spans="2:65" s="1" customFormat="1" ht="24.15" customHeight="1">
      <c r="B341" s="32"/>
      <c r="C341" s="136" t="s">
        <v>749</v>
      </c>
      <c r="D341" s="136" t="s">
        <v>302</v>
      </c>
      <c r="E341" s="137" t="s">
        <v>6169</v>
      </c>
      <c r="F341" s="138" t="s">
        <v>6170</v>
      </c>
      <c r="G341" s="139" t="s">
        <v>647</v>
      </c>
      <c r="H341" s="140">
        <v>49.6</v>
      </c>
      <c r="I341" s="141"/>
      <c r="J341" s="142">
        <f>ROUND(I341*H341,2)</f>
        <v>0</v>
      </c>
      <c r="K341" s="138" t="s">
        <v>1</v>
      </c>
      <c r="L341" s="32"/>
      <c r="M341" s="143" t="s">
        <v>1</v>
      </c>
      <c r="N341" s="144" t="s">
        <v>46</v>
      </c>
      <c r="P341" s="145">
        <f>O341*H341</f>
        <v>0</v>
      </c>
      <c r="Q341" s="145">
        <v>0</v>
      </c>
      <c r="R341" s="145">
        <f>Q341*H341</f>
        <v>0</v>
      </c>
      <c r="S341" s="145">
        <v>0</v>
      </c>
      <c r="T341" s="146">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6171</v>
      </c>
    </row>
    <row r="342" spans="2:65" s="1" customFormat="1" ht="16.5" customHeight="1">
      <c r="B342" s="32"/>
      <c r="C342" s="136" t="s">
        <v>753</v>
      </c>
      <c r="D342" s="136" t="s">
        <v>302</v>
      </c>
      <c r="E342" s="137" t="s">
        <v>6172</v>
      </c>
      <c r="F342" s="138" t="s">
        <v>6173</v>
      </c>
      <c r="G342" s="139" t="s">
        <v>375</v>
      </c>
      <c r="H342" s="140">
        <v>313.77</v>
      </c>
      <c r="I342" s="141"/>
      <c r="J342" s="142">
        <f>ROUND(I342*H342,2)</f>
        <v>0</v>
      </c>
      <c r="K342" s="138" t="s">
        <v>3585</v>
      </c>
      <c r="L342" s="32"/>
      <c r="M342" s="143" t="s">
        <v>1</v>
      </c>
      <c r="N342" s="144" t="s">
        <v>46</v>
      </c>
      <c r="P342" s="145">
        <f>O342*H342</f>
        <v>0</v>
      </c>
      <c r="Q342" s="145">
        <v>2.7499999999999998E-3</v>
      </c>
      <c r="R342" s="145">
        <f>Q342*H342</f>
        <v>0.8628674999999999</v>
      </c>
      <c r="S342" s="145">
        <v>0</v>
      </c>
      <c r="T342" s="146">
        <f>S342*H342</f>
        <v>0</v>
      </c>
      <c r="AR342" s="147" t="s">
        <v>318</v>
      </c>
      <c r="AT342" s="147" t="s">
        <v>302</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6174</v>
      </c>
    </row>
    <row r="343" spans="2:65" s="1" customFormat="1" ht="16.5" customHeight="1">
      <c r="B343" s="32"/>
      <c r="C343" s="136" t="s">
        <v>757</v>
      </c>
      <c r="D343" s="136" t="s">
        <v>302</v>
      </c>
      <c r="E343" s="137" t="s">
        <v>6175</v>
      </c>
      <c r="F343" s="138" t="s">
        <v>6176</v>
      </c>
      <c r="G343" s="139" t="s">
        <v>375</v>
      </c>
      <c r="H343" s="140">
        <v>313.77</v>
      </c>
      <c r="I343" s="141"/>
      <c r="J343" s="142">
        <f>ROUND(I343*H343,2)</f>
        <v>0</v>
      </c>
      <c r="K343" s="138" t="s">
        <v>3585</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6177</v>
      </c>
    </row>
    <row r="344" spans="2:65" s="1" customFormat="1" ht="16.5" customHeight="1">
      <c r="B344" s="32"/>
      <c r="C344" s="136" t="s">
        <v>763</v>
      </c>
      <c r="D344" s="136" t="s">
        <v>302</v>
      </c>
      <c r="E344" s="137" t="s">
        <v>6178</v>
      </c>
      <c r="F344" s="138" t="s">
        <v>6179</v>
      </c>
      <c r="G344" s="139" t="s">
        <v>1636</v>
      </c>
      <c r="H344" s="140">
        <v>6.27</v>
      </c>
      <c r="I344" s="141"/>
      <c r="J344" s="142">
        <f>ROUND(I344*H344,2)</f>
        <v>0</v>
      </c>
      <c r="K344" s="138" t="s">
        <v>3585</v>
      </c>
      <c r="L344" s="32"/>
      <c r="M344" s="143" t="s">
        <v>1</v>
      </c>
      <c r="N344" s="144" t="s">
        <v>46</v>
      </c>
      <c r="P344" s="145">
        <f>O344*H344</f>
        <v>0</v>
      </c>
      <c r="Q344" s="145">
        <v>1.0463199999999999</v>
      </c>
      <c r="R344" s="145">
        <f>Q344*H344</f>
        <v>6.560426399999999</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6180</v>
      </c>
    </row>
    <row r="345" spans="2:65" s="1" customFormat="1" ht="48">
      <c r="B345" s="32"/>
      <c r="D345" s="149" t="s">
        <v>308</v>
      </c>
      <c r="F345" s="150" t="s">
        <v>6181</v>
      </c>
      <c r="I345" s="151"/>
      <c r="L345" s="32"/>
      <c r="M345" s="152"/>
      <c r="T345" s="56"/>
      <c r="AT345" s="17" t="s">
        <v>308</v>
      </c>
      <c r="AU345" s="17" t="s">
        <v>90</v>
      </c>
    </row>
    <row r="346" spans="2:65" s="1" customFormat="1" ht="24.15" customHeight="1">
      <c r="B346" s="32"/>
      <c r="C346" s="136" t="s">
        <v>767</v>
      </c>
      <c r="D346" s="136" t="s">
        <v>302</v>
      </c>
      <c r="E346" s="137" t="s">
        <v>6182</v>
      </c>
      <c r="F346" s="138" t="s">
        <v>6183</v>
      </c>
      <c r="G346" s="139" t="s">
        <v>375</v>
      </c>
      <c r="H346" s="140">
        <v>10.999000000000001</v>
      </c>
      <c r="I346" s="141"/>
      <c r="J346" s="142">
        <f>ROUND(I346*H346,2)</f>
        <v>0</v>
      </c>
      <c r="K346" s="138" t="s">
        <v>3585</v>
      </c>
      <c r="L346" s="32"/>
      <c r="M346" s="143" t="s">
        <v>1</v>
      </c>
      <c r="N346" s="144" t="s">
        <v>46</v>
      </c>
      <c r="P346" s="145">
        <f>O346*H346</f>
        <v>0</v>
      </c>
      <c r="Q346" s="145">
        <v>6.1719999999999997E-2</v>
      </c>
      <c r="R346" s="145">
        <f>Q346*H346</f>
        <v>0.67885828000000004</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6184</v>
      </c>
    </row>
    <row r="347" spans="2:65" s="1" customFormat="1" ht="19.2">
      <c r="B347" s="32"/>
      <c r="D347" s="149" t="s">
        <v>308</v>
      </c>
      <c r="F347" s="150" t="s">
        <v>6185</v>
      </c>
      <c r="I347" s="151"/>
      <c r="L347" s="32"/>
      <c r="M347" s="152"/>
      <c r="T347" s="56"/>
      <c r="AT347" s="17" t="s">
        <v>308</v>
      </c>
      <c r="AU347" s="17" t="s">
        <v>90</v>
      </c>
    </row>
    <row r="348" spans="2:65" s="13" customFormat="1">
      <c r="B348" s="176"/>
      <c r="D348" s="149" t="s">
        <v>1489</v>
      </c>
      <c r="E348" s="177" t="s">
        <v>1</v>
      </c>
      <c r="F348" s="178" t="s">
        <v>6186</v>
      </c>
      <c r="H348" s="179">
        <v>10.999000000000001</v>
      </c>
      <c r="I348" s="180"/>
      <c r="L348" s="176"/>
      <c r="M348" s="181"/>
      <c r="T348" s="182"/>
      <c r="AT348" s="177" t="s">
        <v>1489</v>
      </c>
      <c r="AU348" s="177" t="s">
        <v>90</v>
      </c>
      <c r="AV348" s="13" t="s">
        <v>90</v>
      </c>
      <c r="AW348" s="13" t="s">
        <v>36</v>
      </c>
      <c r="AX348" s="13" t="s">
        <v>81</v>
      </c>
      <c r="AY348" s="177" t="s">
        <v>299</v>
      </c>
    </row>
    <row r="349" spans="2:65" s="14" customFormat="1">
      <c r="B349" s="183"/>
      <c r="D349" s="149" t="s">
        <v>1489</v>
      </c>
      <c r="E349" s="184" t="s">
        <v>1</v>
      </c>
      <c r="F349" s="185" t="s">
        <v>1496</v>
      </c>
      <c r="H349" s="186">
        <v>10.999000000000001</v>
      </c>
      <c r="I349" s="187"/>
      <c r="L349" s="183"/>
      <c r="M349" s="188"/>
      <c r="T349" s="189"/>
      <c r="AT349" s="184" t="s">
        <v>1489</v>
      </c>
      <c r="AU349" s="184" t="s">
        <v>90</v>
      </c>
      <c r="AV349" s="14" t="s">
        <v>318</v>
      </c>
      <c r="AW349" s="14" t="s">
        <v>36</v>
      </c>
      <c r="AX349" s="14" t="s">
        <v>88</v>
      </c>
      <c r="AY349" s="184" t="s">
        <v>299</v>
      </c>
    </row>
    <row r="350" spans="2:65" s="1" customFormat="1" ht="24.15" customHeight="1">
      <c r="B350" s="32"/>
      <c r="C350" s="136" t="s">
        <v>771</v>
      </c>
      <c r="D350" s="136" t="s">
        <v>302</v>
      </c>
      <c r="E350" s="137" t="s">
        <v>6187</v>
      </c>
      <c r="F350" s="138" t="s">
        <v>6188</v>
      </c>
      <c r="G350" s="139" t="s">
        <v>647</v>
      </c>
      <c r="H350" s="140">
        <v>4.3600000000000003</v>
      </c>
      <c r="I350" s="141"/>
      <c r="J350" s="142">
        <f>ROUND(I350*H350,2)</f>
        <v>0</v>
      </c>
      <c r="K350" s="138" t="s">
        <v>3585</v>
      </c>
      <c r="L350" s="32"/>
      <c r="M350" s="143" t="s">
        <v>1</v>
      </c>
      <c r="N350" s="144" t="s">
        <v>46</v>
      </c>
      <c r="P350" s="145">
        <f>O350*H350</f>
        <v>0</v>
      </c>
      <c r="Q350" s="145">
        <v>1.2E-4</v>
      </c>
      <c r="R350" s="145">
        <f>Q350*H350</f>
        <v>5.2320000000000003E-4</v>
      </c>
      <c r="S350" s="145">
        <v>0</v>
      </c>
      <c r="T350" s="146">
        <f>S350*H350</f>
        <v>0</v>
      </c>
      <c r="AR350" s="147" t="s">
        <v>318</v>
      </c>
      <c r="AT350" s="147" t="s">
        <v>302</v>
      </c>
      <c r="AU350" s="147" t="s">
        <v>90</v>
      </c>
      <c r="AY350" s="17" t="s">
        <v>299</v>
      </c>
      <c r="BE350" s="148">
        <f>IF(N350="základní",J350,0)</f>
        <v>0</v>
      </c>
      <c r="BF350" s="148">
        <f>IF(N350="snížená",J350,0)</f>
        <v>0</v>
      </c>
      <c r="BG350" s="148">
        <f>IF(N350="zákl. přenesená",J350,0)</f>
        <v>0</v>
      </c>
      <c r="BH350" s="148">
        <f>IF(N350="sníž. přenesená",J350,0)</f>
        <v>0</v>
      </c>
      <c r="BI350" s="148">
        <f>IF(N350="nulová",J350,0)</f>
        <v>0</v>
      </c>
      <c r="BJ350" s="17" t="s">
        <v>88</v>
      </c>
      <c r="BK350" s="148">
        <f>ROUND(I350*H350,2)</f>
        <v>0</v>
      </c>
      <c r="BL350" s="17" t="s">
        <v>318</v>
      </c>
      <c r="BM350" s="147" t="s">
        <v>6189</v>
      </c>
    </row>
    <row r="351" spans="2:65" s="1" customFormat="1" ht="19.2">
      <c r="B351" s="32"/>
      <c r="D351" s="149" t="s">
        <v>308</v>
      </c>
      <c r="F351" s="150" t="s">
        <v>6185</v>
      </c>
      <c r="I351" s="151"/>
      <c r="L351" s="32"/>
      <c r="M351" s="152"/>
      <c r="T351" s="56"/>
      <c r="AT351" s="17" t="s">
        <v>308</v>
      </c>
      <c r="AU351" s="17" t="s">
        <v>90</v>
      </c>
    </row>
    <row r="352" spans="2:65" s="13" customFormat="1">
      <c r="B352" s="176"/>
      <c r="D352" s="149" t="s">
        <v>1489</v>
      </c>
      <c r="E352" s="177" t="s">
        <v>1</v>
      </c>
      <c r="F352" s="178" t="s">
        <v>6190</v>
      </c>
      <c r="H352" s="179">
        <v>4.3600000000000003</v>
      </c>
      <c r="I352" s="180"/>
      <c r="L352" s="176"/>
      <c r="M352" s="181"/>
      <c r="T352" s="182"/>
      <c r="AT352" s="177" t="s">
        <v>1489</v>
      </c>
      <c r="AU352" s="177" t="s">
        <v>90</v>
      </c>
      <c r="AV352" s="13" t="s">
        <v>90</v>
      </c>
      <c r="AW352" s="13" t="s">
        <v>36</v>
      </c>
      <c r="AX352" s="13" t="s">
        <v>81</v>
      </c>
      <c r="AY352" s="177" t="s">
        <v>299</v>
      </c>
    </row>
    <row r="353" spans="2:65" s="14" customFormat="1">
      <c r="B353" s="183"/>
      <c r="D353" s="149" t="s">
        <v>1489</v>
      </c>
      <c r="E353" s="184" t="s">
        <v>1</v>
      </c>
      <c r="F353" s="185" t="s">
        <v>1496</v>
      </c>
      <c r="H353" s="186">
        <v>4.3600000000000003</v>
      </c>
      <c r="I353" s="187"/>
      <c r="L353" s="183"/>
      <c r="M353" s="188"/>
      <c r="T353" s="189"/>
      <c r="AT353" s="184" t="s">
        <v>1489</v>
      </c>
      <c r="AU353" s="184" t="s">
        <v>90</v>
      </c>
      <c r="AV353" s="14" t="s">
        <v>318</v>
      </c>
      <c r="AW353" s="14" t="s">
        <v>36</v>
      </c>
      <c r="AX353" s="14" t="s">
        <v>88</v>
      </c>
      <c r="AY353" s="184" t="s">
        <v>299</v>
      </c>
    </row>
    <row r="354" spans="2:65" s="1" customFormat="1" ht="16.5" customHeight="1">
      <c r="B354" s="32"/>
      <c r="C354" s="136" t="s">
        <v>775</v>
      </c>
      <c r="D354" s="136" t="s">
        <v>302</v>
      </c>
      <c r="E354" s="137" t="s">
        <v>6191</v>
      </c>
      <c r="F354" s="138" t="s">
        <v>6192</v>
      </c>
      <c r="G354" s="139" t="s">
        <v>647</v>
      </c>
      <c r="H354" s="140">
        <v>5.04</v>
      </c>
      <c r="I354" s="141"/>
      <c r="J354" s="142">
        <f>ROUND(I354*H354,2)</f>
        <v>0</v>
      </c>
      <c r="K354" s="138" t="s">
        <v>1</v>
      </c>
      <c r="L354" s="32"/>
      <c r="M354" s="143" t="s">
        <v>1</v>
      </c>
      <c r="N354" s="144" t="s">
        <v>46</v>
      </c>
      <c r="P354" s="145">
        <f>O354*H354</f>
        <v>0</v>
      </c>
      <c r="Q354" s="145">
        <v>0</v>
      </c>
      <c r="R354" s="145">
        <f>Q354*H354</f>
        <v>0</v>
      </c>
      <c r="S354" s="145">
        <v>0</v>
      </c>
      <c r="T354" s="146">
        <f>S354*H354</f>
        <v>0</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6193</v>
      </c>
    </row>
    <row r="355" spans="2:65" s="1" customFormat="1" ht="28.8">
      <c r="B355" s="32"/>
      <c r="D355" s="149" t="s">
        <v>308</v>
      </c>
      <c r="F355" s="150" t="s">
        <v>6194</v>
      </c>
      <c r="I355" s="151"/>
      <c r="L355" s="32"/>
      <c r="M355" s="152"/>
      <c r="T355" s="56"/>
      <c r="AT355" s="17" t="s">
        <v>308</v>
      </c>
      <c r="AU355" s="17" t="s">
        <v>90</v>
      </c>
    </row>
    <row r="356" spans="2:65" s="13" customFormat="1">
      <c r="B356" s="176"/>
      <c r="D356" s="149" t="s">
        <v>1489</v>
      </c>
      <c r="E356" s="177" t="s">
        <v>1</v>
      </c>
      <c r="F356" s="178" t="s">
        <v>6195</v>
      </c>
      <c r="H356" s="179">
        <v>5.04</v>
      </c>
      <c r="I356" s="180"/>
      <c r="L356" s="176"/>
      <c r="M356" s="181"/>
      <c r="T356" s="182"/>
      <c r="AT356" s="177" t="s">
        <v>1489</v>
      </c>
      <c r="AU356" s="177" t="s">
        <v>90</v>
      </c>
      <c r="AV356" s="13" t="s">
        <v>90</v>
      </c>
      <c r="AW356" s="13" t="s">
        <v>36</v>
      </c>
      <c r="AX356" s="13" t="s">
        <v>81</v>
      </c>
      <c r="AY356" s="177" t="s">
        <v>299</v>
      </c>
    </row>
    <row r="357" spans="2:65" s="14" customFormat="1">
      <c r="B357" s="183"/>
      <c r="D357" s="149" t="s">
        <v>1489</v>
      </c>
      <c r="E357" s="184" t="s">
        <v>1</v>
      </c>
      <c r="F357" s="185" t="s">
        <v>1496</v>
      </c>
      <c r="H357" s="186">
        <v>5.04</v>
      </c>
      <c r="I357" s="187"/>
      <c r="L357" s="183"/>
      <c r="M357" s="188"/>
      <c r="T357" s="189"/>
      <c r="AT357" s="184" t="s">
        <v>1489</v>
      </c>
      <c r="AU357" s="184" t="s">
        <v>90</v>
      </c>
      <c r="AV357" s="14" t="s">
        <v>318</v>
      </c>
      <c r="AW357" s="14" t="s">
        <v>36</v>
      </c>
      <c r="AX357" s="14" t="s">
        <v>88</v>
      </c>
      <c r="AY357" s="184" t="s">
        <v>299</v>
      </c>
    </row>
    <row r="358" spans="2:65" s="11" customFormat="1" ht="22.95" customHeight="1">
      <c r="B358" s="124"/>
      <c r="D358" s="125" t="s">
        <v>80</v>
      </c>
      <c r="E358" s="134" t="s">
        <v>318</v>
      </c>
      <c r="F358" s="134" t="s">
        <v>1702</v>
      </c>
      <c r="I358" s="127"/>
      <c r="J358" s="135">
        <f>BK358</f>
        <v>0</v>
      </c>
      <c r="L358" s="124"/>
      <c r="M358" s="129"/>
      <c r="P358" s="130">
        <f>SUM(P359:P392)</f>
        <v>0</v>
      </c>
      <c r="R358" s="130">
        <f>SUM(R359:R392)</f>
        <v>34.749276779999995</v>
      </c>
      <c r="T358" s="131">
        <f>SUM(T359:T392)</f>
        <v>0</v>
      </c>
      <c r="AR358" s="125" t="s">
        <v>88</v>
      </c>
      <c r="AT358" s="132" t="s">
        <v>80</v>
      </c>
      <c r="AU358" s="132" t="s">
        <v>88</v>
      </c>
      <c r="AY358" s="125" t="s">
        <v>299</v>
      </c>
      <c r="BK358" s="133">
        <f>SUM(BK359:BK392)</f>
        <v>0</v>
      </c>
    </row>
    <row r="359" spans="2:65" s="1" customFormat="1" ht="16.5" customHeight="1">
      <c r="B359" s="32"/>
      <c r="C359" s="136" t="s">
        <v>779</v>
      </c>
      <c r="D359" s="136" t="s">
        <v>302</v>
      </c>
      <c r="E359" s="137" t="s">
        <v>6196</v>
      </c>
      <c r="F359" s="138" t="s">
        <v>6197</v>
      </c>
      <c r="G359" s="139" t="s">
        <v>1520</v>
      </c>
      <c r="H359" s="140">
        <v>10.404</v>
      </c>
      <c r="I359" s="141"/>
      <c r="J359" s="142">
        <f>ROUND(I359*H359,2)</f>
        <v>0</v>
      </c>
      <c r="K359" s="138" t="s">
        <v>3585</v>
      </c>
      <c r="L359" s="32"/>
      <c r="M359" s="143" t="s">
        <v>1</v>
      </c>
      <c r="N359" s="144" t="s">
        <v>46</v>
      </c>
      <c r="P359" s="145">
        <f>O359*H359</f>
        <v>0</v>
      </c>
      <c r="Q359" s="145">
        <v>2.5020099999999998</v>
      </c>
      <c r="R359" s="145">
        <f>Q359*H359</f>
        <v>26.030912039999997</v>
      </c>
      <c r="S359" s="145">
        <v>0</v>
      </c>
      <c r="T359" s="146">
        <f>S359*H359</f>
        <v>0</v>
      </c>
      <c r="AR359" s="147" t="s">
        <v>318</v>
      </c>
      <c r="AT359" s="147" t="s">
        <v>302</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6198</v>
      </c>
    </row>
    <row r="360" spans="2:65" s="1" customFormat="1" ht="57.6">
      <c r="B360" s="32"/>
      <c r="D360" s="149" t="s">
        <v>308</v>
      </c>
      <c r="F360" s="150" t="s">
        <v>6199</v>
      </c>
      <c r="I360" s="151"/>
      <c r="L360" s="32"/>
      <c r="M360" s="152"/>
      <c r="T360" s="56"/>
      <c r="AT360" s="17" t="s">
        <v>308</v>
      </c>
      <c r="AU360" s="17" t="s">
        <v>90</v>
      </c>
    </row>
    <row r="361" spans="2:65" s="13" customFormat="1">
      <c r="B361" s="176"/>
      <c r="D361" s="149" t="s">
        <v>1489</v>
      </c>
      <c r="E361" s="177" t="s">
        <v>1</v>
      </c>
      <c r="F361" s="178" t="s">
        <v>6200</v>
      </c>
      <c r="H361" s="179">
        <v>10.404</v>
      </c>
      <c r="I361" s="180"/>
      <c r="L361" s="176"/>
      <c r="M361" s="181"/>
      <c r="T361" s="182"/>
      <c r="AT361" s="177" t="s">
        <v>1489</v>
      </c>
      <c r="AU361" s="177" t="s">
        <v>90</v>
      </c>
      <c r="AV361" s="13" t="s">
        <v>90</v>
      </c>
      <c r="AW361" s="13" t="s">
        <v>36</v>
      </c>
      <c r="AX361" s="13" t="s">
        <v>81</v>
      </c>
      <c r="AY361" s="177" t="s">
        <v>299</v>
      </c>
    </row>
    <row r="362" spans="2:65" s="14" customFormat="1">
      <c r="B362" s="183"/>
      <c r="D362" s="149" t="s">
        <v>1489</v>
      </c>
      <c r="E362" s="184" t="s">
        <v>1</v>
      </c>
      <c r="F362" s="185" t="s">
        <v>1496</v>
      </c>
      <c r="H362" s="186">
        <v>10.404</v>
      </c>
      <c r="I362" s="187"/>
      <c r="L362" s="183"/>
      <c r="M362" s="188"/>
      <c r="T362" s="189"/>
      <c r="AT362" s="184" t="s">
        <v>1489</v>
      </c>
      <c r="AU362" s="184" t="s">
        <v>90</v>
      </c>
      <c r="AV362" s="14" t="s">
        <v>318</v>
      </c>
      <c r="AW362" s="14" t="s">
        <v>36</v>
      </c>
      <c r="AX362" s="14" t="s">
        <v>88</v>
      </c>
      <c r="AY362" s="184" t="s">
        <v>299</v>
      </c>
    </row>
    <row r="363" spans="2:65" s="1" customFormat="1" ht="24.15" customHeight="1">
      <c r="B363" s="32"/>
      <c r="C363" s="136" t="s">
        <v>783</v>
      </c>
      <c r="D363" s="136" t="s">
        <v>302</v>
      </c>
      <c r="E363" s="137" t="s">
        <v>6201</v>
      </c>
      <c r="F363" s="138" t="s">
        <v>6202</v>
      </c>
      <c r="G363" s="139" t="s">
        <v>375</v>
      </c>
      <c r="H363" s="140">
        <v>52.02</v>
      </c>
      <c r="I363" s="141"/>
      <c r="J363" s="142">
        <f>ROUND(I363*H363,2)</f>
        <v>0</v>
      </c>
      <c r="K363" s="138" t="s">
        <v>3585</v>
      </c>
      <c r="L363" s="32"/>
      <c r="M363" s="143" t="s">
        <v>1</v>
      </c>
      <c r="N363" s="144" t="s">
        <v>46</v>
      </c>
      <c r="P363" s="145">
        <f>O363*H363</f>
        <v>0</v>
      </c>
      <c r="Q363" s="145">
        <v>5.3299999999999997E-3</v>
      </c>
      <c r="R363" s="145">
        <f>Q363*H363</f>
        <v>0.27726659999999997</v>
      </c>
      <c r="S363" s="145">
        <v>0</v>
      </c>
      <c r="T363" s="146">
        <f>S363*H363</f>
        <v>0</v>
      </c>
      <c r="AR363" s="147" t="s">
        <v>318</v>
      </c>
      <c r="AT363" s="147" t="s">
        <v>302</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6203</v>
      </c>
    </row>
    <row r="364" spans="2:65" s="13" customFormat="1">
      <c r="B364" s="176"/>
      <c r="D364" s="149" t="s">
        <v>1489</v>
      </c>
      <c r="E364" s="177" t="s">
        <v>1</v>
      </c>
      <c r="F364" s="178" t="s">
        <v>6204</v>
      </c>
      <c r="H364" s="179">
        <v>52.02</v>
      </c>
      <c r="I364" s="180"/>
      <c r="L364" s="176"/>
      <c r="M364" s="181"/>
      <c r="T364" s="182"/>
      <c r="AT364" s="177" t="s">
        <v>1489</v>
      </c>
      <c r="AU364" s="177" t="s">
        <v>90</v>
      </c>
      <c r="AV364" s="13" t="s">
        <v>90</v>
      </c>
      <c r="AW364" s="13" t="s">
        <v>36</v>
      </c>
      <c r="AX364" s="13" t="s">
        <v>81</v>
      </c>
      <c r="AY364" s="177" t="s">
        <v>299</v>
      </c>
    </row>
    <row r="365" spans="2:65" s="14" customFormat="1">
      <c r="B365" s="183"/>
      <c r="D365" s="149" t="s">
        <v>1489</v>
      </c>
      <c r="E365" s="184" t="s">
        <v>1</v>
      </c>
      <c r="F365" s="185" t="s">
        <v>1496</v>
      </c>
      <c r="H365" s="186">
        <v>52.02</v>
      </c>
      <c r="I365" s="187"/>
      <c r="L365" s="183"/>
      <c r="M365" s="188"/>
      <c r="T365" s="189"/>
      <c r="AT365" s="184" t="s">
        <v>1489</v>
      </c>
      <c r="AU365" s="184" t="s">
        <v>90</v>
      </c>
      <c r="AV365" s="14" t="s">
        <v>318</v>
      </c>
      <c r="AW365" s="14" t="s">
        <v>36</v>
      </c>
      <c r="AX365" s="14" t="s">
        <v>88</v>
      </c>
      <c r="AY365" s="184" t="s">
        <v>299</v>
      </c>
    </row>
    <row r="366" spans="2:65" s="1" customFormat="1" ht="24.15" customHeight="1">
      <c r="B366" s="32"/>
      <c r="C366" s="136" t="s">
        <v>787</v>
      </c>
      <c r="D366" s="136" t="s">
        <v>302</v>
      </c>
      <c r="E366" s="137" t="s">
        <v>6205</v>
      </c>
      <c r="F366" s="138" t="s">
        <v>6206</v>
      </c>
      <c r="G366" s="139" t="s">
        <v>375</v>
      </c>
      <c r="H366" s="140">
        <v>52.02</v>
      </c>
      <c r="I366" s="141"/>
      <c r="J366" s="142">
        <f>ROUND(I366*H366,2)</f>
        <v>0</v>
      </c>
      <c r="K366" s="138" t="s">
        <v>3585</v>
      </c>
      <c r="L366" s="32"/>
      <c r="M366" s="143" t="s">
        <v>1</v>
      </c>
      <c r="N366" s="144" t="s">
        <v>46</v>
      </c>
      <c r="P366" s="145">
        <f>O366*H366</f>
        <v>0</v>
      </c>
      <c r="Q366" s="145">
        <v>0</v>
      </c>
      <c r="R366" s="145">
        <f>Q366*H366</f>
        <v>0</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6207</v>
      </c>
    </row>
    <row r="367" spans="2:65" s="1" customFormat="1" ht="24.15" customHeight="1">
      <c r="B367" s="32"/>
      <c r="C367" s="136" t="s">
        <v>791</v>
      </c>
      <c r="D367" s="136" t="s">
        <v>302</v>
      </c>
      <c r="E367" s="137" t="s">
        <v>6208</v>
      </c>
      <c r="F367" s="138" t="s">
        <v>6209</v>
      </c>
      <c r="G367" s="139" t="s">
        <v>375</v>
      </c>
      <c r="H367" s="140">
        <v>52.02</v>
      </c>
      <c r="I367" s="141"/>
      <c r="J367" s="142">
        <f>ROUND(I367*H367,2)</f>
        <v>0</v>
      </c>
      <c r="K367" s="138" t="s">
        <v>3585</v>
      </c>
      <c r="L367" s="32"/>
      <c r="M367" s="143" t="s">
        <v>1</v>
      </c>
      <c r="N367" s="144" t="s">
        <v>46</v>
      </c>
      <c r="P367" s="145">
        <f>O367*H367</f>
        <v>0</v>
      </c>
      <c r="Q367" s="145">
        <v>8.8000000000000003E-4</v>
      </c>
      <c r="R367" s="145">
        <f>Q367*H367</f>
        <v>4.5777600000000002E-2</v>
      </c>
      <c r="S367" s="145">
        <v>0</v>
      </c>
      <c r="T367" s="146">
        <f>S367*H367</f>
        <v>0</v>
      </c>
      <c r="AR367" s="147" t="s">
        <v>318</v>
      </c>
      <c r="AT367" s="147" t="s">
        <v>302</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6210</v>
      </c>
    </row>
    <row r="368" spans="2:65" s="13" customFormat="1">
      <c r="B368" s="176"/>
      <c r="D368" s="149" t="s">
        <v>1489</v>
      </c>
      <c r="E368" s="177" t="s">
        <v>1</v>
      </c>
      <c r="F368" s="178" t="s">
        <v>6204</v>
      </c>
      <c r="H368" s="179">
        <v>52.02</v>
      </c>
      <c r="I368" s="180"/>
      <c r="L368" s="176"/>
      <c r="M368" s="181"/>
      <c r="T368" s="182"/>
      <c r="AT368" s="177" t="s">
        <v>1489</v>
      </c>
      <c r="AU368" s="177" t="s">
        <v>90</v>
      </c>
      <c r="AV368" s="13" t="s">
        <v>90</v>
      </c>
      <c r="AW368" s="13" t="s">
        <v>36</v>
      </c>
      <c r="AX368" s="13" t="s">
        <v>81</v>
      </c>
      <c r="AY368" s="177" t="s">
        <v>299</v>
      </c>
    </row>
    <row r="369" spans="2:65" s="14" customFormat="1">
      <c r="B369" s="183"/>
      <c r="D369" s="149" t="s">
        <v>1489</v>
      </c>
      <c r="E369" s="184" t="s">
        <v>1</v>
      </c>
      <c r="F369" s="185" t="s">
        <v>1496</v>
      </c>
      <c r="H369" s="186">
        <v>52.02</v>
      </c>
      <c r="I369" s="187"/>
      <c r="L369" s="183"/>
      <c r="M369" s="188"/>
      <c r="T369" s="189"/>
      <c r="AT369" s="184" t="s">
        <v>1489</v>
      </c>
      <c r="AU369" s="184" t="s">
        <v>90</v>
      </c>
      <c r="AV369" s="14" t="s">
        <v>318</v>
      </c>
      <c r="AW369" s="14" t="s">
        <v>36</v>
      </c>
      <c r="AX369" s="14" t="s">
        <v>88</v>
      </c>
      <c r="AY369" s="184" t="s">
        <v>299</v>
      </c>
    </row>
    <row r="370" spans="2:65" s="1" customFormat="1" ht="24.15" customHeight="1">
      <c r="B370" s="32"/>
      <c r="C370" s="136" t="s">
        <v>795</v>
      </c>
      <c r="D370" s="136" t="s">
        <v>302</v>
      </c>
      <c r="E370" s="137" t="s">
        <v>6211</v>
      </c>
      <c r="F370" s="138" t="s">
        <v>6212</v>
      </c>
      <c r="G370" s="139" t="s">
        <v>375</v>
      </c>
      <c r="H370" s="140">
        <v>52.02</v>
      </c>
      <c r="I370" s="141"/>
      <c r="J370" s="142">
        <f>ROUND(I370*H370,2)</f>
        <v>0</v>
      </c>
      <c r="K370" s="138" t="s">
        <v>3585</v>
      </c>
      <c r="L370" s="32"/>
      <c r="M370" s="143" t="s">
        <v>1</v>
      </c>
      <c r="N370" s="144" t="s">
        <v>46</v>
      </c>
      <c r="P370" s="145">
        <f>O370*H370</f>
        <v>0</v>
      </c>
      <c r="Q370" s="145">
        <v>0</v>
      </c>
      <c r="R370" s="145">
        <f>Q370*H370</f>
        <v>0</v>
      </c>
      <c r="S370" s="145">
        <v>0</v>
      </c>
      <c r="T370" s="146">
        <f>S370*H370</f>
        <v>0</v>
      </c>
      <c r="AR370" s="147" t="s">
        <v>318</v>
      </c>
      <c r="AT370" s="147" t="s">
        <v>302</v>
      </c>
      <c r="AU370" s="147" t="s">
        <v>90</v>
      </c>
      <c r="AY370" s="17" t="s">
        <v>299</v>
      </c>
      <c r="BE370" s="148">
        <f>IF(N370="základní",J370,0)</f>
        <v>0</v>
      </c>
      <c r="BF370" s="148">
        <f>IF(N370="snížená",J370,0)</f>
        <v>0</v>
      </c>
      <c r="BG370" s="148">
        <f>IF(N370="zákl. přenesená",J370,0)</f>
        <v>0</v>
      </c>
      <c r="BH370" s="148">
        <f>IF(N370="sníž. přenesená",J370,0)</f>
        <v>0</v>
      </c>
      <c r="BI370" s="148">
        <f>IF(N370="nulová",J370,0)</f>
        <v>0</v>
      </c>
      <c r="BJ370" s="17" t="s">
        <v>88</v>
      </c>
      <c r="BK370" s="148">
        <f>ROUND(I370*H370,2)</f>
        <v>0</v>
      </c>
      <c r="BL370" s="17" t="s">
        <v>318</v>
      </c>
      <c r="BM370" s="147" t="s">
        <v>6213</v>
      </c>
    </row>
    <row r="371" spans="2:65" s="1" customFormat="1" ht="16.5" customHeight="1">
      <c r="B371" s="32"/>
      <c r="C371" s="136" t="s">
        <v>799</v>
      </c>
      <c r="D371" s="136" t="s">
        <v>302</v>
      </c>
      <c r="E371" s="137" t="s">
        <v>6214</v>
      </c>
      <c r="F371" s="138" t="s">
        <v>6215</v>
      </c>
      <c r="G371" s="139" t="s">
        <v>1636</v>
      </c>
      <c r="H371" s="140">
        <v>1.01</v>
      </c>
      <c r="I371" s="141"/>
      <c r="J371" s="142">
        <f>ROUND(I371*H371,2)</f>
        <v>0</v>
      </c>
      <c r="K371" s="138" t="s">
        <v>3585</v>
      </c>
      <c r="L371" s="32"/>
      <c r="M371" s="143" t="s">
        <v>1</v>
      </c>
      <c r="N371" s="144" t="s">
        <v>46</v>
      </c>
      <c r="P371" s="145">
        <f>O371*H371</f>
        <v>0</v>
      </c>
      <c r="Q371" s="145">
        <v>1.05555</v>
      </c>
      <c r="R371" s="145">
        <f>Q371*H371</f>
        <v>1.0661054999999999</v>
      </c>
      <c r="S371" s="145">
        <v>0</v>
      </c>
      <c r="T371" s="146">
        <f>S371*H371</f>
        <v>0</v>
      </c>
      <c r="AR371" s="147" t="s">
        <v>318</v>
      </c>
      <c r="AT371" s="147" t="s">
        <v>302</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6216</v>
      </c>
    </row>
    <row r="372" spans="2:65" s="1" customFormat="1" ht="57.6">
      <c r="B372" s="32"/>
      <c r="D372" s="149" t="s">
        <v>308</v>
      </c>
      <c r="F372" s="150" t="s">
        <v>6217</v>
      </c>
      <c r="I372" s="151"/>
      <c r="L372" s="32"/>
      <c r="M372" s="152"/>
      <c r="T372" s="56"/>
      <c r="AT372" s="17" t="s">
        <v>308</v>
      </c>
      <c r="AU372" s="17" t="s">
        <v>90</v>
      </c>
    </row>
    <row r="373" spans="2:65" s="1" customFormat="1" ht="16.5" customHeight="1">
      <c r="B373" s="32"/>
      <c r="C373" s="136" t="s">
        <v>803</v>
      </c>
      <c r="D373" s="136" t="s">
        <v>302</v>
      </c>
      <c r="E373" s="137" t="s">
        <v>6218</v>
      </c>
      <c r="F373" s="138" t="s">
        <v>6219</v>
      </c>
      <c r="G373" s="139" t="s">
        <v>1520</v>
      </c>
      <c r="H373" s="140">
        <v>1.37</v>
      </c>
      <c r="I373" s="141"/>
      <c r="J373" s="142">
        <f>ROUND(I373*H373,2)</f>
        <v>0</v>
      </c>
      <c r="K373" s="138" t="s">
        <v>3585</v>
      </c>
      <c r="L373" s="32"/>
      <c r="M373" s="143" t="s">
        <v>1</v>
      </c>
      <c r="N373" s="144" t="s">
        <v>46</v>
      </c>
      <c r="P373" s="145">
        <f>O373*H373</f>
        <v>0</v>
      </c>
      <c r="Q373" s="145">
        <v>2.5019800000000001</v>
      </c>
      <c r="R373" s="145">
        <f>Q373*H373</f>
        <v>3.4277126000000004</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6220</v>
      </c>
    </row>
    <row r="374" spans="2:65" s="13" customFormat="1">
      <c r="B374" s="176"/>
      <c r="D374" s="149" t="s">
        <v>1489</v>
      </c>
      <c r="E374" s="177" t="s">
        <v>1</v>
      </c>
      <c r="F374" s="178" t="s">
        <v>6221</v>
      </c>
      <c r="H374" s="179">
        <v>1.37</v>
      </c>
      <c r="I374" s="180"/>
      <c r="L374" s="176"/>
      <c r="M374" s="181"/>
      <c r="T374" s="182"/>
      <c r="AT374" s="177" t="s">
        <v>1489</v>
      </c>
      <c r="AU374" s="177" t="s">
        <v>90</v>
      </c>
      <c r="AV374" s="13" t="s">
        <v>90</v>
      </c>
      <c r="AW374" s="13" t="s">
        <v>36</v>
      </c>
      <c r="AX374" s="13" t="s">
        <v>81</v>
      </c>
      <c r="AY374" s="177" t="s">
        <v>299</v>
      </c>
    </row>
    <row r="375" spans="2:65" s="14" customFormat="1">
      <c r="B375" s="183"/>
      <c r="D375" s="149" t="s">
        <v>1489</v>
      </c>
      <c r="E375" s="184" t="s">
        <v>1</v>
      </c>
      <c r="F375" s="185" t="s">
        <v>1496</v>
      </c>
      <c r="H375" s="186">
        <v>1.37</v>
      </c>
      <c r="I375" s="187"/>
      <c r="L375" s="183"/>
      <c r="M375" s="188"/>
      <c r="T375" s="189"/>
      <c r="AT375" s="184" t="s">
        <v>1489</v>
      </c>
      <c r="AU375" s="184" t="s">
        <v>90</v>
      </c>
      <c r="AV375" s="14" t="s">
        <v>318</v>
      </c>
      <c r="AW375" s="14" t="s">
        <v>36</v>
      </c>
      <c r="AX375" s="14" t="s">
        <v>88</v>
      </c>
      <c r="AY375" s="184" t="s">
        <v>299</v>
      </c>
    </row>
    <row r="376" spans="2:65" s="1" customFormat="1" ht="16.5" customHeight="1">
      <c r="B376" s="32"/>
      <c r="C376" s="136" t="s">
        <v>807</v>
      </c>
      <c r="D376" s="136" t="s">
        <v>302</v>
      </c>
      <c r="E376" s="137" t="s">
        <v>6222</v>
      </c>
      <c r="F376" s="138" t="s">
        <v>6223</v>
      </c>
      <c r="G376" s="139" t="s">
        <v>375</v>
      </c>
      <c r="H376" s="140">
        <v>27.4</v>
      </c>
      <c r="I376" s="141"/>
      <c r="J376" s="142">
        <f>ROUND(I376*H376,2)</f>
        <v>0</v>
      </c>
      <c r="K376" s="138" t="s">
        <v>3585</v>
      </c>
      <c r="L376" s="32"/>
      <c r="M376" s="143" t="s">
        <v>1</v>
      </c>
      <c r="N376" s="144" t="s">
        <v>46</v>
      </c>
      <c r="P376" s="145">
        <f>O376*H376</f>
        <v>0</v>
      </c>
      <c r="Q376" s="145">
        <v>1.1169999999999999E-2</v>
      </c>
      <c r="R376" s="145">
        <f>Q376*H376</f>
        <v>0.30605799999999994</v>
      </c>
      <c r="S376" s="145">
        <v>0</v>
      </c>
      <c r="T376" s="146">
        <f>S376*H376</f>
        <v>0</v>
      </c>
      <c r="AR376" s="147" t="s">
        <v>318</v>
      </c>
      <c r="AT376" s="147" t="s">
        <v>302</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6224</v>
      </c>
    </row>
    <row r="377" spans="2:65" s="13" customFormat="1">
      <c r="B377" s="176"/>
      <c r="D377" s="149" t="s">
        <v>1489</v>
      </c>
      <c r="E377" s="177" t="s">
        <v>1</v>
      </c>
      <c r="F377" s="178" t="s">
        <v>6225</v>
      </c>
      <c r="H377" s="179">
        <v>27.4</v>
      </c>
      <c r="I377" s="180"/>
      <c r="L377" s="176"/>
      <c r="M377" s="181"/>
      <c r="T377" s="182"/>
      <c r="AT377" s="177" t="s">
        <v>1489</v>
      </c>
      <c r="AU377" s="177" t="s">
        <v>90</v>
      </c>
      <c r="AV377" s="13" t="s">
        <v>90</v>
      </c>
      <c r="AW377" s="13" t="s">
        <v>36</v>
      </c>
      <c r="AX377" s="13" t="s">
        <v>81</v>
      </c>
      <c r="AY377" s="177" t="s">
        <v>299</v>
      </c>
    </row>
    <row r="378" spans="2:65" s="14" customFormat="1">
      <c r="B378" s="183"/>
      <c r="D378" s="149" t="s">
        <v>1489</v>
      </c>
      <c r="E378" s="184" t="s">
        <v>1</v>
      </c>
      <c r="F378" s="185" t="s">
        <v>1496</v>
      </c>
      <c r="H378" s="186">
        <v>27.4</v>
      </c>
      <c r="I378" s="187"/>
      <c r="L378" s="183"/>
      <c r="M378" s="188"/>
      <c r="T378" s="189"/>
      <c r="AT378" s="184" t="s">
        <v>1489</v>
      </c>
      <c r="AU378" s="184" t="s">
        <v>90</v>
      </c>
      <c r="AV378" s="14" t="s">
        <v>318</v>
      </c>
      <c r="AW378" s="14" t="s">
        <v>36</v>
      </c>
      <c r="AX378" s="14" t="s">
        <v>88</v>
      </c>
      <c r="AY378" s="184" t="s">
        <v>299</v>
      </c>
    </row>
    <row r="379" spans="2:65" s="1" customFormat="1" ht="16.5" customHeight="1">
      <c r="B379" s="32"/>
      <c r="C379" s="136" t="s">
        <v>811</v>
      </c>
      <c r="D379" s="136" t="s">
        <v>302</v>
      </c>
      <c r="E379" s="137" t="s">
        <v>6226</v>
      </c>
      <c r="F379" s="138" t="s">
        <v>6227</v>
      </c>
      <c r="G379" s="139" t="s">
        <v>375</v>
      </c>
      <c r="H379" s="140">
        <v>27.4</v>
      </c>
      <c r="I379" s="141"/>
      <c r="J379" s="142">
        <f>ROUND(I379*H379,2)</f>
        <v>0</v>
      </c>
      <c r="K379" s="138" t="s">
        <v>3585</v>
      </c>
      <c r="L379" s="32"/>
      <c r="M379" s="143" t="s">
        <v>1</v>
      </c>
      <c r="N379" s="144" t="s">
        <v>46</v>
      </c>
      <c r="P379" s="145">
        <f>O379*H379</f>
        <v>0</v>
      </c>
      <c r="Q379" s="145">
        <v>0</v>
      </c>
      <c r="R379" s="145">
        <f>Q379*H379</f>
        <v>0</v>
      </c>
      <c r="S379" s="145">
        <v>0</v>
      </c>
      <c r="T379" s="146">
        <f>S379*H379</f>
        <v>0</v>
      </c>
      <c r="AR379" s="147" t="s">
        <v>318</v>
      </c>
      <c r="AT379" s="147" t="s">
        <v>302</v>
      </c>
      <c r="AU379" s="147" t="s">
        <v>90</v>
      </c>
      <c r="AY379" s="17" t="s">
        <v>299</v>
      </c>
      <c r="BE379" s="148">
        <f>IF(N379="základní",J379,0)</f>
        <v>0</v>
      </c>
      <c r="BF379" s="148">
        <f>IF(N379="snížená",J379,0)</f>
        <v>0</v>
      </c>
      <c r="BG379" s="148">
        <f>IF(N379="zákl. přenesená",J379,0)</f>
        <v>0</v>
      </c>
      <c r="BH379" s="148">
        <f>IF(N379="sníž. přenesená",J379,0)</f>
        <v>0</v>
      </c>
      <c r="BI379" s="148">
        <f>IF(N379="nulová",J379,0)</f>
        <v>0</v>
      </c>
      <c r="BJ379" s="17" t="s">
        <v>88</v>
      </c>
      <c r="BK379" s="148">
        <f>ROUND(I379*H379,2)</f>
        <v>0</v>
      </c>
      <c r="BL379" s="17" t="s">
        <v>318</v>
      </c>
      <c r="BM379" s="147" t="s">
        <v>6228</v>
      </c>
    </row>
    <row r="380" spans="2:65" s="13" customFormat="1">
      <c r="B380" s="176"/>
      <c r="D380" s="149" t="s">
        <v>1489</v>
      </c>
      <c r="E380" s="177" t="s">
        <v>1</v>
      </c>
      <c r="F380" s="178" t="s">
        <v>6225</v>
      </c>
      <c r="H380" s="179">
        <v>27.4</v>
      </c>
      <c r="I380" s="180"/>
      <c r="L380" s="176"/>
      <c r="M380" s="181"/>
      <c r="T380" s="182"/>
      <c r="AT380" s="177" t="s">
        <v>1489</v>
      </c>
      <c r="AU380" s="177" t="s">
        <v>90</v>
      </c>
      <c r="AV380" s="13" t="s">
        <v>90</v>
      </c>
      <c r="AW380" s="13" t="s">
        <v>36</v>
      </c>
      <c r="AX380" s="13" t="s">
        <v>81</v>
      </c>
      <c r="AY380" s="177" t="s">
        <v>299</v>
      </c>
    </row>
    <row r="381" spans="2:65" s="14" customFormat="1">
      <c r="B381" s="183"/>
      <c r="D381" s="149" t="s">
        <v>1489</v>
      </c>
      <c r="E381" s="184" t="s">
        <v>1</v>
      </c>
      <c r="F381" s="185" t="s">
        <v>1496</v>
      </c>
      <c r="H381" s="186">
        <v>27.4</v>
      </c>
      <c r="I381" s="187"/>
      <c r="L381" s="183"/>
      <c r="M381" s="188"/>
      <c r="T381" s="189"/>
      <c r="AT381" s="184" t="s">
        <v>1489</v>
      </c>
      <c r="AU381" s="184" t="s">
        <v>90</v>
      </c>
      <c r="AV381" s="14" t="s">
        <v>318</v>
      </c>
      <c r="AW381" s="14" t="s">
        <v>36</v>
      </c>
      <c r="AX381" s="14" t="s">
        <v>88</v>
      </c>
      <c r="AY381" s="184" t="s">
        <v>299</v>
      </c>
    </row>
    <row r="382" spans="2:65" s="1" customFormat="1" ht="24.15" customHeight="1">
      <c r="B382" s="32"/>
      <c r="C382" s="136" t="s">
        <v>815</v>
      </c>
      <c r="D382" s="136" t="s">
        <v>302</v>
      </c>
      <c r="E382" s="137" t="s">
        <v>6229</v>
      </c>
      <c r="F382" s="138" t="s">
        <v>6230</v>
      </c>
      <c r="G382" s="139" t="s">
        <v>1636</v>
      </c>
      <c r="H382" s="140">
        <v>8.4000000000000005E-2</v>
      </c>
      <c r="I382" s="141"/>
      <c r="J382" s="142">
        <f>ROUND(I382*H382,2)</f>
        <v>0</v>
      </c>
      <c r="K382" s="138" t="s">
        <v>3585</v>
      </c>
      <c r="L382" s="32"/>
      <c r="M382" s="143" t="s">
        <v>1</v>
      </c>
      <c r="N382" s="144" t="s">
        <v>46</v>
      </c>
      <c r="P382" s="145">
        <f>O382*H382</f>
        <v>0</v>
      </c>
      <c r="Q382" s="145">
        <v>1.05291</v>
      </c>
      <c r="R382" s="145">
        <f>Q382*H382</f>
        <v>8.8444440000000013E-2</v>
      </c>
      <c r="S382" s="145">
        <v>0</v>
      </c>
      <c r="T382" s="146">
        <f>S382*H382</f>
        <v>0</v>
      </c>
      <c r="AR382" s="147" t="s">
        <v>318</v>
      </c>
      <c r="AT382" s="147" t="s">
        <v>302</v>
      </c>
      <c r="AU382" s="147" t="s">
        <v>90</v>
      </c>
      <c r="AY382" s="17" t="s">
        <v>299</v>
      </c>
      <c r="BE382" s="148">
        <f>IF(N382="základní",J382,0)</f>
        <v>0</v>
      </c>
      <c r="BF382" s="148">
        <f>IF(N382="snížená",J382,0)</f>
        <v>0</v>
      </c>
      <c r="BG382" s="148">
        <f>IF(N382="zákl. přenesená",J382,0)</f>
        <v>0</v>
      </c>
      <c r="BH382" s="148">
        <f>IF(N382="sníž. přenesená",J382,0)</f>
        <v>0</v>
      </c>
      <c r="BI382" s="148">
        <f>IF(N382="nulová",J382,0)</f>
        <v>0</v>
      </c>
      <c r="BJ382" s="17" t="s">
        <v>88</v>
      </c>
      <c r="BK382" s="148">
        <f>ROUND(I382*H382,2)</f>
        <v>0</v>
      </c>
      <c r="BL382" s="17" t="s">
        <v>318</v>
      </c>
      <c r="BM382" s="147" t="s">
        <v>6231</v>
      </c>
    </row>
    <row r="383" spans="2:65" s="13" customFormat="1">
      <c r="B383" s="176"/>
      <c r="D383" s="149" t="s">
        <v>1489</v>
      </c>
      <c r="E383" s="177" t="s">
        <v>1</v>
      </c>
      <c r="F383" s="178" t="s">
        <v>6232</v>
      </c>
      <c r="H383" s="179">
        <v>8.4000000000000005E-2</v>
      </c>
      <c r="I383" s="180"/>
      <c r="L383" s="176"/>
      <c r="M383" s="181"/>
      <c r="T383" s="182"/>
      <c r="AT383" s="177" t="s">
        <v>1489</v>
      </c>
      <c r="AU383" s="177" t="s">
        <v>90</v>
      </c>
      <c r="AV383" s="13" t="s">
        <v>90</v>
      </c>
      <c r="AW383" s="13" t="s">
        <v>36</v>
      </c>
      <c r="AX383" s="13" t="s">
        <v>81</v>
      </c>
      <c r="AY383" s="177" t="s">
        <v>299</v>
      </c>
    </row>
    <row r="384" spans="2:65" s="14" customFormat="1">
      <c r="B384" s="183"/>
      <c r="D384" s="149" t="s">
        <v>1489</v>
      </c>
      <c r="E384" s="184" t="s">
        <v>1</v>
      </c>
      <c r="F384" s="185" t="s">
        <v>1496</v>
      </c>
      <c r="H384" s="186">
        <v>8.4000000000000005E-2</v>
      </c>
      <c r="I384" s="187"/>
      <c r="L384" s="183"/>
      <c r="M384" s="188"/>
      <c r="T384" s="189"/>
      <c r="AT384" s="184" t="s">
        <v>1489</v>
      </c>
      <c r="AU384" s="184" t="s">
        <v>90</v>
      </c>
      <c r="AV384" s="14" t="s">
        <v>318</v>
      </c>
      <c r="AW384" s="14" t="s">
        <v>36</v>
      </c>
      <c r="AX384" s="14" t="s">
        <v>88</v>
      </c>
      <c r="AY384" s="184" t="s">
        <v>299</v>
      </c>
    </row>
    <row r="385" spans="2:65" s="1" customFormat="1" ht="24.15" customHeight="1">
      <c r="B385" s="32"/>
      <c r="C385" s="136" t="s">
        <v>819</v>
      </c>
      <c r="D385" s="136" t="s">
        <v>302</v>
      </c>
      <c r="E385" s="137" t="s">
        <v>6233</v>
      </c>
      <c r="F385" s="138" t="s">
        <v>6234</v>
      </c>
      <c r="G385" s="139" t="s">
        <v>1520</v>
      </c>
      <c r="H385" s="140">
        <v>2</v>
      </c>
      <c r="I385" s="141"/>
      <c r="J385" s="142">
        <f>ROUND(I385*H385,2)</f>
        <v>0</v>
      </c>
      <c r="K385" s="138" t="s">
        <v>3585</v>
      </c>
      <c r="L385" s="32"/>
      <c r="M385" s="143" t="s">
        <v>1</v>
      </c>
      <c r="N385" s="144" t="s">
        <v>46</v>
      </c>
      <c r="P385" s="145">
        <f>O385*H385</f>
        <v>0</v>
      </c>
      <c r="Q385" s="145">
        <v>1.7535000000000001</v>
      </c>
      <c r="R385" s="145">
        <f>Q385*H385</f>
        <v>3.5070000000000001</v>
      </c>
      <c r="S385" s="145">
        <v>0</v>
      </c>
      <c r="T385" s="146">
        <f>S385*H385</f>
        <v>0</v>
      </c>
      <c r="AR385" s="147" t="s">
        <v>318</v>
      </c>
      <c r="AT385" s="147" t="s">
        <v>302</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6235</v>
      </c>
    </row>
    <row r="386" spans="2:65" s="1" customFormat="1" ht="19.2">
      <c r="B386" s="32"/>
      <c r="D386" s="149" t="s">
        <v>308</v>
      </c>
      <c r="F386" s="150" t="s">
        <v>6236</v>
      </c>
      <c r="I386" s="151"/>
      <c r="L386" s="32"/>
      <c r="M386" s="152"/>
      <c r="T386" s="56"/>
      <c r="AT386" s="17" t="s">
        <v>308</v>
      </c>
      <c r="AU386" s="17" t="s">
        <v>90</v>
      </c>
    </row>
    <row r="387" spans="2:65" s="13" customFormat="1">
      <c r="B387" s="176"/>
      <c r="D387" s="149" t="s">
        <v>1489</v>
      </c>
      <c r="E387" s="177" t="s">
        <v>1</v>
      </c>
      <c r="F387" s="178" t="s">
        <v>6237</v>
      </c>
      <c r="H387" s="179">
        <v>2</v>
      </c>
      <c r="I387" s="180"/>
      <c r="L387" s="176"/>
      <c r="M387" s="181"/>
      <c r="T387" s="182"/>
      <c r="AT387" s="177" t="s">
        <v>1489</v>
      </c>
      <c r="AU387" s="177" t="s">
        <v>90</v>
      </c>
      <c r="AV387" s="13" t="s">
        <v>90</v>
      </c>
      <c r="AW387" s="13" t="s">
        <v>36</v>
      </c>
      <c r="AX387" s="13" t="s">
        <v>81</v>
      </c>
      <c r="AY387" s="177" t="s">
        <v>299</v>
      </c>
    </row>
    <row r="388" spans="2:65" s="14" customFormat="1">
      <c r="B388" s="183"/>
      <c r="D388" s="149" t="s">
        <v>1489</v>
      </c>
      <c r="E388" s="184" t="s">
        <v>1</v>
      </c>
      <c r="F388" s="185" t="s">
        <v>1496</v>
      </c>
      <c r="H388" s="186">
        <v>2</v>
      </c>
      <c r="I388" s="187"/>
      <c r="L388" s="183"/>
      <c r="M388" s="188"/>
      <c r="T388" s="189"/>
      <c r="AT388" s="184" t="s">
        <v>1489</v>
      </c>
      <c r="AU388" s="184" t="s">
        <v>90</v>
      </c>
      <c r="AV388" s="14" t="s">
        <v>318</v>
      </c>
      <c r="AW388" s="14" t="s">
        <v>36</v>
      </c>
      <c r="AX388" s="14" t="s">
        <v>88</v>
      </c>
      <c r="AY388" s="184" t="s">
        <v>299</v>
      </c>
    </row>
    <row r="389" spans="2:65" s="1" customFormat="1" ht="16.5" customHeight="1">
      <c r="B389" s="32"/>
      <c r="C389" s="136" t="s">
        <v>824</v>
      </c>
      <c r="D389" s="136" t="s">
        <v>302</v>
      </c>
      <c r="E389" s="137" t="s">
        <v>6238</v>
      </c>
      <c r="F389" s="138" t="s">
        <v>6239</v>
      </c>
      <c r="G389" s="139" t="s">
        <v>1520</v>
      </c>
      <c r="H389" s="140">
        <v>3.35</v>
      </c>
      <c r="I389" s="141"/>
      <c r="J389" s="142">
        <f>ROUND(I389*H389,2)</f>
        <v>0</v>
      </c>
      <c r="K389" s="138" t="s">
        <v>3585</v>
      </c>
      <c r="L389" s="32"/>
      <c r="M389" s="143" t="s">
        <v>1</v>
      </c>
      <c r="N389" s="144" t="s">
        <v>46</v>
      </c>
      <c r="P389" s="145">
        <f>O389*H389</f>
        <v>0</v>
      </c>
      <c r="Q389" s="145">
        <v>0</v>
      </c>
      <c r="R389" s="145">
        <f>Q389*H389</f>
        <v>0</v>
      </c>
      <c r="S389" s="145">
        <v>0</v>
      </c>
      <c r="T389" s="146">
        <f>S389*H389</f>
        <v>0</v>
      </c>
      <c r="AR389" s="147" t="s">
        <v>318</v>
      </c>
      <c r="AT389" s="147" t="s">
        <v>302</v>
      </c>
      <c r="AU389" s="147" t="s">
        <v>90</v>
      </c>
      <c r="AY389" s="17" t="s">
        <v>299</v>
      </c>
      <c r="BE389" s="148">
        <f>IF(N389="základní",J389,0)</f>
        <v>0</v>
      </c>
      <c r="BF389" s="148">
        <f>IF(N389="snížená",J389,0)</f>
        <v>0</v>
      </c>
      <c r="BG389" s="148">
        <f>IF(N389="zákl. přenesená",J389,0)</f>
        <v>0</v>
      </c>
      <c r="BH389" s="148">
        <f>IF(N389="sníž. přenesená",J389,0)</f>
        <v>0</v>
      </c>
      <c r="BI389" s="148">
        <f>IF(N389="nulová",J389,0)</f>
        <v>0</v>
      </c>
      <c r="BJ389" s="17" t="s">
        <v>88</v>
      </c>
      <c r="BK389" s="148">
        <f>ROUND(I389*H389,2)</f>
        <v>0</v>
      </c>
      <c r="BL389" s="17" t="s">
        <v>318</v>
      </c>
      <c r="BM389" s="147" t="s">
        <v>6240</v>
      </c>
    </row>
    <row r="390" spans="2:65" s="1" customFormat="1" ht="19.2">
      <c r="B390" s="32"/>
      <c r="D390" s="149" t="s">
        <v>308</v>
      </c>
      <c r="F390" s="150" t="s">
        <v>6241</v>
      </c>
      <c r="I390" s="151"/>
      <c r="L390" s="32"/>
      <c r="M390" s="152"/>
      <c r="T390" s="56"/>
      <c r="AT390" s="17" t="s">
        <v>308</v>
      </c>
      <c r="AU390" s="17" t="s">
        <v>90</v>
      </c>
    </row>
    <row r="391" spans="2:65" s="1" customFormat="1" ht="24.15" customHeight="1">
      <c r="B391" s="32"/>
      <c r="C391" s="136" t="s">
        <v>830</v>
      </c>
      <c r="D391" s="136" t="s">
        <v>302</v>
      </c>
      <c r="E391" s="137" t="s">
        <v>6242</v>
      </c>
      <c r="F391" s="138" t="s">
        <v>6243</v>
      </c>
      <c r="G391" s="139" t="s">
        <v>1520</v>
      </c>
      <c r="H391" s="140">
        <v>1.36</v>
      </c>
      <c r="I391" s="141"/>
      <c r="J391" s="142">
        <f>ROUND(I391*H391,2)</f>
        <v>0</v>
      </c>
      <c r="K391" s="138" t="s">
        <v>3585</v>
      </c>
      <c r="L391" s="32"/>
      <c r="M391" s="143" t="s">
        <v>1</v>
      </c>
      <c r="N391" s="144" t="s">
        <v>46</v>
      </c>
      <c r="P391" s="145">
        <f>O391*H391</f>
        <v>0</v>
      </c>
      <c r="Q391" s="145">
        <v>0</v>
      </c>
      <c r="R391" s="145">
        <f>Q391*H391</f>
        <v>0</v>
      </c>
      <c r="S391" s="145">
        <v>0</v>
      </c>
      <c r="T391" s="146">
        <f>S391*H391</f>
        <v>0</v>
      </c>
      <c r="AR391" s="147" t="s">
        <v>318</v>
      </c>
      <c r="AT391" s="147" t="s">
        <v>302</v>
      </c>
      <c r="AU391" s="147" t="s">
        <v>90</v>
      </c>
      <c r="AY391" s="17" t="s">
        <v>299</v>
      </c>
      <c r="BE391" s="148">
        <f>IF(N391="základní",J391,0)</f>
        <v>0</v>
      </c>
      <c r="BF391" s="148">
        <f>IF(N391="snížená",J391,0)</f>
        <v>0</v>
      </c>
      <c r="BG391" s="148">
        <f>IF(N391="zákl. přenesená",J391,0)</f>
        <v>0</v>
      </c>
      <c r="BH391" s="148">
        <f>IF(N391="sníž. přenesená",J391,0)</f>
        <v>0</v>
      </c>
      <c r="BI391" s="148">
        <f>IF(N391="nulová",J391,0)</f>
        <v>0</v>
      </c>
      <c r="BJ391" s="17" t="s">
        <v>88</v>
      </c>
      <c r="BK391" s="148">
        <f>ROUND(I391*H391,2)</f>
        <v>0</v>
      </c>
      <c r="BL391" s="17" t="s">
        <v>318</v>
      </c>
      <c r="BM391" s="147" t="s">
        <v>6244</v>
      </c>
    </row>
    <row r="392" spans="2:65" s="1" customFormat="1" ht="19.2">
      <c r="B392" s="32"/>
      <c r="D392" s="149" t="s">
        <v>308</v>
      </c>
      <c r="F392" s="150" t="s">
        <v>6245</v>
      </c>
      <c r="I392" s="151"/>
      <c r="L392" s="32"/>
      <c r="M392" s="152"/>
      <c r="T392" s="56"/>
      <c r="AT392" s="17" t="s">
        <v>308</v>
      </c>
      <c r="AU392" s="17" t="s">
        <v>90</v>
      </c>
    </row>
    <row r="393" spans="2:65" s="11" customFormat="1" ht="22.95" customHeight="1">
      <c r="B393" s="124"/>
      <c r="D393" s="125" t="s">
        <v>80</v>
      </c>
      <c r="E393" s="134" t="s">
        <v>653</v>
      </c>
      <c r="F393" s="134" t="s">
        <v>6246</v>
      </c>
      <c r="I393" s="127"/>
      <c r="J393" s="135">
        <f>BK393</f>
        <v>0</v>
      </c>
      <c r="L393" s="124"/>
      <c r="M393" s="129"/>
      <c r="P393" s="130">
        <f>SUM(P394:P395)</f>
        <v>0</v>
      </c>
      <c r="R393" s="130">
        <f>SUM(R394:R395)</f>
        <v>0</v>
      </c>
      <c r="T393" s="131">
        <f>SUM(T394:T395)</f>
        <v>0</v>
      </c>
      <c r="AR393" s="125" t="s">
        <v>88</v>
      </c>
      <c r="AT393" s="132" t="s">
        <v>80</v>
      </c>
      <c r="AU393" s="132" t="s">
        <v>88</v>
      </c>
      <c r="AY393" s="125" t="s">
        <v>299</v>
      </c>
      <c r="BK393" s="133">
        <f>SUM(BK394:BK395)</f>
        <v>0</v>
      </c>
    </row>
    <row r="394" spans="2:65" s="1" customFormat="1" ht="16.5" customHeight="1">
      <c r="B394" s="32"/>
      <c r="C394" s="136" t="s">
        <v>834</v>
      </c>
      <c r="D394" s="136" t="s">
        <v>302</v>
      </c>
      <c r="E394" s="137" t="s">
        <v>6247</v>
      </c>
      <c r="F394" s="138" t="s">
        <v>6248</v>
      </c>
      <c r="G394" s="139" t="s">
        <v>375</v>
      </c>
      <c r="H394" s="140">
        <v>141.52000000000001</v>
      </c>
      <c r="I394" s="141"/>
      <c r="J394" s="142">
        <f>ROUND(I394*H394,2)</f>
        <v>0</v>
      </c>
      <c r="K394" s="138" t="s">
        <v>1</v>
      </c>
      <c r="L394" s="32"/>
      <c r="M394" s="143" t="s">
        <v>1</v>
      </c>
      <c r="N394" s="144" t="s">
        <v>46</v>
      </c>
      <c r="P394" s="145">
        <f>O394*H394</f>
        <v>0</v>
      </c>
      <c r="Q394" s="145">
        <v>0</v>
      </c>
      <c r="R394" s="145">
        <f>Q394*H394</f>
        <v>0</v>
      </c>
      <c r="S394" s="145">
        <v>0</v>
      </c>
      <c r="T394" s="146">
        <f>S394*H394</f>
        <v>0</v>
      </c>
      <c r="AR394" s="147" t="s">
        <v>318</v>
      </c>
      <c r="AT394" s="147" t="s">
        <v>302</v>
      </c>
      <c r="AU394" s="147" t="s">
        <v>90</v>
      </c>
      <c r="AY394" s="17" t="s">
        <v>299</v>
      </c>
      <c r="BE394" s="148">
        <f>IF(N394="základní",J394,0)</f>
        <v>0</v>
      </c>
      <c r="BF394" s="148">
        <f>IF(N394="snížená",J394,0)</f>
        <v>0</v>
      </c>
      <c r="BG394" s="148">
        <f>IF(N394="zákl. přenesená",J394,0)</f>
        <v>0</v>
      </c>
      <c r="BH394" s="148">
        <f>IF(N394="sníž. přenesená",J394,0)</f>
        <v>0</v>
      </c>
      <c r="BI394" s="148">
        <f>IF(N394="nulová",J394,0)</f>
        <v>0</v>
      </c>
      <c r="BJ394" s="17" t="s">
        <v>88</v>
      </c>
      <c r="BK394" s="148">
        <f>ROUND(I394*H394,2)</f>
        <v>0</v>
      </c>
      <c r="BL394" s="17" t="s">
        <v>318</v>
      </c>
      <c r="BM394" s="147" t="s">
        <v>6249</v>
      </c>
    </row>
    <row r="395" spans="2:65" s="1" customFormat="1" ht="19.2">
      <c r="B395" s="32"/>
      <c r="D395" s="149" t="s">
        <v>308</v>
      </c>
      <c r="F395" s="150" t="s">
        <v>6250</v>
      </c>
      <c r="I395" s="151"/>
      <c r="L395" s="32"/>
      <c r="M395" s="152"/>
      <c r="T395" s="56"/>
      <c r="AT395" s="17" t="s">
        <v>308</v>
      </c>
      <c r="AU395" s="17" t="s">
        <v>90</v>
      </c>
    </row>
    <row r="396" spans="2:65" s="11" customFormat="1" ht="22.95" customHeight="1">
      <c r="B396" s="124"/>
      <c r="D396" s="125" t="s">
        <v>80</v>
      </c>
      <c r="E396" s="134" t="s">
        <v>323</v>
      </c>
      <c r="F396" s="134" t="s">
        <v>6251</v>
      </c>
      <c r="I396" s="127"/>
      <c r="J396" s="135">
        <f>BK396</f>
        <v>0</v>
      </c>
      <c r="L396" s="124"/>
      <c r="M396" s="129"/>
      <c r="P396" s="130">
        <f>SUM(P397:P409)</f>
        <v>0</v>
      </c>
      <c r="R396" s="130">
        <f>SUM(R397:R409)</f>
        <v>0</v>
      </c>
      <c r="T396" s="131">
        <f>SUM(T397:T409)</f>
        <v>0</v>
      </c>
      <c r="AR396" s="125" t="s">
        <v>88</v>
      </c>
      <c r="AT396" s="132" t="s">
        <v>80</v>
      </c>
      <c r="AU396" s="132" t="s">
        <v>88</v>
      </c>
      <c r="AY396" s="125" t="s">
        <v>299</v>
      </c>
      <c r="BK396" s="133">
        <f>SUM(BK397:BK409)</f>
        <v>0</v>
      </c>
    </row>
    <row r="397" spans="2:65" s="1" customFormat="1" ht="21.75" customHeight="1">
      <c r="B397" s="32"/>
      <c r="C397" s="136" t="s">
        <v>838</v>
      </c>
      <c r="D397" s="136" t="s">
        <v>302</v>
      </c>
      <c r="E397" s="137" t="s">
        <v>6252</v>
      </c>
      <c r="F397" s="138" t="s">
        <v>6253</v>
      </c>
      <c r="G397" s="139" t="s">
        <v>375</v>
      </c>
      <c r="H397" s="140">
        <v>51.4</v>
      </c>
      <c r="I397" s="141"/>
      <c r="J397" s="142">
        <f>ROUND(I397*H397,2)</f>
        <v>0</v>
      </c>
      <c r="K397" s="138" t="s">
        <v>3585</v>
      </c>
      <c r="L397" s="32"/>
      <c r="M397" s="143" t="s">
        <v>1</v>
      </c>
      <c r="N397" s="144" t="s">
        <v>46</v>
      </c>
      <c r="P397" s="145">
        <f>O397*H397</f>
        <v>0</v>
      </c>
      <c r="Q397" s="145">
        <v>0</v>
      </c>
      <c r="R397" s="145">
        <f>Q397*H397</f>
        <v>0</v>
      </c>
      <c r="S397" s="145">
        <v>0</v>
      </c>
      <c r="T397" s="146">
        <f>S397*H397</f>
        <v>0</v>
      </c>
      <c r="AR397" s="147" t="s">
        <v>318</v>
      </c>
      <c r="AT397" s="147" t="s">
        <v>302</v>
      </c>
      <c r="AU397" s="147" t="s">
        <v>90</v>
      </c>
      <c r="AY397" s="17" t="s">
        <v>299</v>
      </c>
      <c r="BE397" s="148">
        <f>IF(N397="základní",J397,0)</f>
        <v>0</v>
      </c>
      <c r="BF397" s="148">
        <f>IF(N397="snížená",J397,0)</f>
        <v>0</v>
      </c>
      <c r="BG397" s="148">
        <f>IF(N397="zákl. přenesená",J397,0)</f>
        <v>0</v>
      </c>
      <c r="BH397" s="148">
        <f>IF(N397="sníž. přenesená",J397,0)</f>
        <v>0</v>
      </c>
      <c r="BI397" s="148">
        <f>IF(N397="nulová",J397,0)</f>
        <v>0</v>
      </c>
      <c r="BJ397" s="17" t="s">
        <v>88</v>
      </c>
      <c r="BK397" s="148">
        <f>ROUND(I397*H397,2)</f>
        <v>0</v>
      </c>
      <c r="BL397" s="17" t="s">
        <v>318</v>
      </c>
      <c r="BM397" s="147" t="s">
        <v>6254</v>
      </c>
    </row>
    <row r="398" spans="2:65" s="1" customFormat="1" ht="19.2">
      <c r="B398" s="32"/>
      <c r="D398" s="149" t="s">
        <v>308</v>
      </c>
      <c r="F398" s="150" t="s">
        <v>6255</v>
      </c>
      <c r="I398" s="151"/>
      <c r="L398" s="32"/>
      <c r="M398" s="152"/>
      <c r="T398" s="56"/>
      <c r="AT398" s="17" t="s">
        <v>308</v>
      </c>
      <c r="AU398" s="17" t="s">
        <v>90</v>
      </c>
    </row>
    <row r="399" spans="2:65" s="1" customFormat="1" ht="21.75" customHeight="1">
      <c r="B399" s="32"/>
      <c r="C399" s="136" t="s">
        <v>842</v>
      </c>
      <c r="D399" s="136" t="s">
        <v>302</v>
      </c>
      <c r="E399" s="137" t="s">
        <v>6256</v>
      </c>
      <c r="F399" s="138" t="s">
        <v>6257</v>
      </c>
      <c r="G399" s="139" t="s">
        <v>375</v>
      </c>
      <c r="H399" s="140">
        <v>51.4</v>
      </c>
      <c r="I399" s="141"/>
      <c r="J399" s="142">
        <f>ROUND(I399*H399,2)</f>
        <v>0</v>
      </c>
      <c r="K399" s="138" t="s">
        <v>3585</v>
      </c>
      <c r="L399" s="32"/>
      <c r="M399" s="143" t="s">
        <v>1</v>
      </c>
      <c r="N399" s="144" t="s">
        <v>46</v>
      </c>
      <c r="P399" s="145">
        <f>O399*H399</f>
        <v>0</v>
      </c>
      <c r="Q399" s="145">
        <v>0</v>
      </c>
      <c r="R399" s="145">
        <f>Q399*H399</f>
        <v>0</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6258</v>
      </c>
    </row>
    <row r="400" spans="2:65" s="1" customFormat="1" ht="19.2">
      <c r="B400" s="32"/>
      <c r="D400" s="149" t="s">
        <v>308</v>
      </c>
      <c r="F400" s="150" t="s">
        <v>6255</v>
      </c>
      <c r="I400" s="151"/>
      <c r="L400" s="32"/>
      <c r="M400" s="152"/>
      <c r="T400" s="56"/>
      <c r="AT400" s="17" t="s">
        <v>308</v>
      </c>
      <c r="AU400" s="17" t="s">
        <v>90</v>
      </c>
    </row>
    <row r="401" spans="2:65" s="1" customFormat="1" ht="24.15" customHeight="1">
      <c r="B401" s="32"/>
      <c r="C401" s="136" t="s">
        <v>846</v>
      </c>
      <c r="D401" s="136" t="s">
        <v>302</v>
      </c>
      <c r="E401" s="137" t="s">
        <v>6259</v>
      </c>
      <c r="F401" s="138" t="s">
        <v>6260</v>
      </c>
      <c r="G401" s="139" t="s">
        <v>375</v>
      </c>
      <c r="H401" s="140">
        <v>7.71</v>
      </c>
      <c r="I401" s="141"/>
      <c r="J401" s="142">
        <f>ROUND(I401*H401,2)</f>
        <v>0</v>
      </c>
      <c r="K401" s="138" t="s">
        <v>3585</v>
      </c>
      <c r="L401" s="32"/>
      <c r="M401" s="143" t="s">
        <v>1</v>
      </c>
      <c r="N401" s="144" t="s">
        <v>46</v>
      </c>
      <c r="P401" s="145">
        <f>O401*H401</f>
        <v>0</v>
      </c>
      <c r="Q401" s="145">
        <v>0</v>
      </c>
      <c r="R401" s="145">
        <f>Q401*H401</f>
        <v>0</v>
      </c>
      <c r="S401" s="145">
        <v>0</v>
      </c>
      <c r="T401" s="146">
        <f>S401*H401</f>
        <v>0</v>
      </c>
      <c r="AR401" s="147" t="s">
        <v>318</v>
      </c>
      <c r="AT401" s="147" t="s">
        <v>302</v>
      </c>
      <c r="AU401" s="147" t="s">
        <v>90</v>
      </c>
      <c r="AY401" s="17" t="s">
        <v>299</v>
      </c>
      <c r="BE401" s="148">
        <f>IF(N401="základní",J401,0)</f>
        <v>0</v>
      </c>
      <c r="BF401" s="148">
        <f>IF(N401="snížená",J401,0)</f>
        <v>0</v>
      </c>
      <c r="BG401" s="148">
        <f>IF(N401="zákl. přenesená",J401,0)</f>
        <v>0</v>
      </c>
      <c r="BH401" s="148">
        <f>IF(N401="sníž. přenesená",J401,0)</f>
        <v>0</v>
      </c>
      <c r="BI401" s="148">
        <f>IF(N401="nulová",J401,0)</f>
        <v>0</v>
      </c>
      <c r="BJ401" s="17" t="s">
        <v>88</v>
      </c>
      <c r="BK401" s="148">
        <f>ROUND(I401*H401,2)</f>
        <v>0</v>
      </c>
      <c r="BL401" s="17" t="s">
        <v>318</v>
      </c>
      <c r="BM401" s="147" t="s">
        <v>6261</v>
      </c>
    </row>
    <row r="402" spans="2:65" s="1" customFormat="1" ht="19.2">
      <c r="B402" s="32"/>
      <c r="D402" s="149" t="s">
        <v>308</v>
      </c>
      <c r="F402" s="150" t="s">
        <v>6255</v>
      </c>
      <c r="I402" s="151"/>
      <c r="L402" s="32"/>
      <c r="M402" s="152"/>
      <c r="T402" s="56"/>
      <c r="AT402" s="17" t="s">
        <v>308</v>
      </c>
      <c r="AU402" s="17" t="s">
        <v>90</v>
      </c>
    </row>
    <row r="403" spans="2:65" s="1" customFormat="1" ht="24.15" customHeight="1">
      <c r="B403" s="32"/>
      <c r="C403" s="136" t="s">
        <v>850</v>
      </c>
      <c r="D403" s="136" t="s">
        <v>302</v>
      </c>
      <c r="E403" s="137" t="s">
        <v>6262</v>
      </c>
      <c r="F403" s="138" t="s">
        <v>6263</v>
      </c>
      <c r="G403" s="139" t="s">
        <v>375</v>
      </c>
      <c r="H403" s="140">
        <v>51.4</v>
      </c>
      <c r="I403" s="141"/>
      <c r="J403" s="142">
        <f>ROUND(I403*H403,2)</f>
        <v>0</v>
      </c>
      <c r="K403" s="138" t="s">
        <v>3585</v>
      </c>
      <c r="L403" s="32"/>
      <c r="M403" s="143" t="s">
        <v>1</v>
      </c>
      <c r="N403" s="144" t="s">
        <v>46</v>
      </c>
      <c r="P403" s="145">
        <f>O403*H403</f>
        <v>0</v>
      </c>
      <c r="Q403" s="145">
        <v>0</v>
      </c>
      <c r="R403" s="145">
        <f>Q403*H403</f>
        <v>0</v>
      </c>
      <c r="S403" s="145">
        <v>0</v>
      </c>
      <c r="T403" s="146">
        <f>S403*H403</f>
        <v>0</v>
      </c>
      <c r="AR403" s="147" t="s">
        <v>318</v>
      </c>
      <c r="AT403" s="147" t="s">
        <v>302</v>
      </c>
      <c r="AU403" s="147" t="s">
        <v>90</v>
      </c>
      <c r="AY403" s="17" t="s">
        <v>299</v>
      </c>
      <c r="BE403" s="148">
        <f>IF(N403="základní",J403,0)</f>
        <v>0</v>
      </c>
      <c r="BF403" s="148">
        <f>IF(N403="snížená",J403,0)</f>
        <v>0</v>
      </c>
      <c r="BG403" s="148">
        <f>IF(N403="zákl. přenesená",J403,0)</f>
        <v>0</v>
      </c>
      <c r="BH403" s="148">
        <f>IF(N403="sníž. přenesená",J403,0)</f>
        <v>0</v>
      </c>
      <c r="BI403" s="148">
        <f>IF(N403="nulová",J403,0)</f>
        <v>0</v>
      </c>
      <c r="BJ403" s="17" t="s">
        <v>88</v>
      </c>
      <c r="BK403" s="148">
        <f>ROUND(I403*H403,2)</f>
        <v>0</v>
      </c>
      <c r="BL403" s="17" t="s">
        <v>318</v>
      </c>
      <c r="BM403" s="147" t="s">
        <v>6264</v>
      </c>
    </row>
    <row r="404" spans="2:65" s="1" customFormat="1" ht="19.2">
      <c r="B404" s="32"/>
      <c r="D404" s="149" t="s">
        <v>308</v>
      </c>
      <c r="F404" s="150" t="s">
        <v>6255</v>
      </c>
      <c r="I404" s="151"/>
      <c r="L404" s="32"/>
      <c r="M404" s="152"/>
      <c r="T404" s="56"/>
      <c r="AT404" s="17" t="s">
        <v>308</v>
      </c>
      <c r="AU404" s="17" t="s">
        <v>90</v>
      </c>
    </row>
    <row r="405" spans="2:65" s="1" customFormat="1" ht="24.15" customHeight="1">
      <c r="B405" s="32"/>
      <c r="C405" s="136" t="s">
        <v>854</v>
      </c>
      <c r="D405" s="136" t="s">
        <v>302</v>
      </c>
      <c r="E405" s="137" t="s">
        <v>6265</v>
      </c>
      <c r="F405" s="138" t="s">
        <v>6266</v>
      </c>
      <c r="G405" s="139" t="s">
        <v>375</v>
      </c>
      <c r="H405" s="140">
        <v>51.4</v>
      </c>
      <c r="I405" s="141"/>
      <c r="J405" s="142">
        <f>ROUND(I405*H405,2)</f>
        <v>0</v>
      </c>
      <c r="K405" s="138" t="s">
        <v>3585</v>
      </c>
      <c r="L405" s="32"/>
      <c r="M405" s="143" t="s">
        <v>1</v>
      </c>
      <c r="N405" s="144" t="s">
        <v>46</v>
      </c>
      <c r="P405" s="145">
        <f>O405*H405</f>
        <v>0</v>
      </c>
      <c r="Q405" s="145">
        <v>0</v>
      </c>
      <c r="R405" s="145">
        <f>Q405*H405</f>
        <v>0</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6267</v>
      </c>
    </row>
    <row r="406" spans="2:65" s="1" customFormat="1" ht="19.2">
      <c r="B406" s="32"/>
      <c r="D406" s="149" t="s">
        <v>308</v>
      </c>
      <c r="F406" s="150" t="s">
        <v>6255</v>
      </c>
      <c r="I406" s="151"/>
      <c r="L406" s="32"/>
      <c r="M406" s="152"/>
      <c r="T406" s="56"/>
      <c r="AT406" s="17" t="s">
        <v>308</v>
      </c>
      <c r="AU406" s="17" t="s">
        <v>90</v>
      </c>
    </row>
    <row r="407" spans="2:65" s="1" customFormat="1" ht="37.950000000000003" customHeight="1">
      <c r="B407" s="32"/>
      <c r="C407" s="136" t="s">
        <v>858</v>
      </c>
      <c r="D407" s="136" t="s">
        <v>302</v>
      </c>
      <c r="E407" s="137" t="s">
        <v>6268</v>
      </c>
      <c r="F407" s="138" t="s">
        <v>6269</v>
      </c>
      <c r="G407" s="139" t="s">
        <v>375</v>
      </c>
      <c r="H407" s="140">
        <v>38.9</v>
      </c>
      <c r="I407" s="141"/>
      <c r="J407" s="142">
        <f>ROUND(I407*H407,2)</f>
        <v>0</v>
      </c>
      <c r="K407" s="138" t="s">
        <v>1</v>
      </c>
      <c r="L407" s="32"/>
      <c r="M407" s="143" t="s">
        <v>1</v>
      </c>
      <c r="N407" s="144" t="s">
        <v>46</v>
      </c>
      <c r="P407" s="145">
        <f>O407*H407</f>
        <v>0</v>
      </c>
      <c r="Q407" s="145">
        <v>0</v>
      </c>
      <c r="R407" s="145">
        <f>Q407*H407</f>
        <v>0</v>
      </c>
      <c r="S407" s="145">
        <v>0</v>
      </c>
      <c r="T407" s="146">
        <f>S407*H407</f>
        <v>0</v>
      </c>
      <c r="AR407" s="147" t="s">
        <v>318</v>
      </c>
      <c r="AT407" s="147" t="s">
        <v>302</v>
      </c>
      <c r="AU407" s="147" t="s">
        <v>90</v>
      </c>
      <c r="AY407" s="17" t="s">
        <v>299</v>
      </c>
      <c r="BE407" s="148">
        <f>IF(N407="základní",J407,0)</f>
        <v>0</v>
      </c>
      <c r="BF407" s="148">
        <f>IF(N407="snížená",J407,0)</f>
        <v>0</v>
      </c>
      <c r="BG407" s="148">
        <f>IF(N407="zákl. přenesená",J407,0)</f>
        <v>0</v>
      </c>
      <c r="BH407" s="148">
        <f>IF(N407="sníž. přenesená",J407,0)</f>
        <v>0</v>
      </c>
      <c r="BI407" s="148">
        <f>IF(N407="nulová",J407,0)</f>
        <v>0</v>
      </c>
      <c r="BJ407" s="17" t="s">
        <v>88</v>
      </c>
      <c r="BK407" s="148">
        <f>ROUND(I407*H407,2)</f>
        <v>0</v>
      </c>
      <c r="BL407" s="17" t="s">
        <v>318</v>
      </c>
      <c r="BM407" s="147" t="s">
        <v>6270</v>
      </c>
    </row>
    <row r="408" spans="2:65" s="1" customFormat="1" ht="33" customHeight="1">
      <c r="B408" s="32"/>
      <c r="C408" s="136" t="s">
        <v>862</v>
      </c>
      <c r="D408" s="136" t="s">
        <v>302</v>
      </c>
      <c r="E408" s="137" t="s">
        <v>6271</v>
      </c>
      <c r="F408" s="138" t="s">
        <v>6272</v>
      </c>
      <c r="G408" s="139" t="s">
        <v>647</v>
      </c>
      <c r="H408" s="140">
        <v>24.9</v>
      </c>
      <c r="I408" s="141"/>
      <c r="J408" s="142">
        <f>ROUND(I408*H408,2)</f>
        <v>0</v>
      </c>
      <c r="K408" s="138" t="s">
        <v>1</v>
      </c>
      <c r="L408" s="32"/>
      <c r="M408" s="143" t="s">
        <v>1</v>
      </c>
      <c r="N408" s="144" t="s">
        <v>46</v>
      </c>
      <c r="P408" s="145">
        <f>O408*H408</f>
        <v>0</v>
      </c>
      <c r="Q408" s="145">
        <v>0</v>
      </c>
      <c r="R408" s="145">
        <f>Q408*H408</f>
        <v>0</v>
      </c>
      <c r="S408" s="145">
        <v>0</v>
      </c>
      <c r="T408" s="146">
        <f>S408*H408</f>
        <v>0</v>
      </c>
      <c r="AR408" s="147" t="s">
        <v>318</v>
      </c>
      <c r="AT408" s="147" t="s">
        <v>302</v>
      </c>
      <c r="AU408" s="147" t="s">
        <v>90</v>
      </c>
      <c r="AY408" s="17" t="s">
        <v>299</v>
      </c>
      <c r="BE408" s="148">
        <f>IF(N408="základní",J408,0)</f>
        <v>0</v>
      </c>
      <c r="BF408" s="148">
        <f>IF(N408="snížená",J408,0)</f>
        <v>0</v>
      </c>
      <c r="BG408" s="148">
        <f>IF(N408="zákl. přenesená",J408,0)</f>
        <v>0</v>
      </c>
      <c r="BH408" s="148">
        <f>IF(N408="sníž. přenesená",J408,0)</f>
        <v>0</v>
      </c>
      <c r="BI408" s="148">
        <f>IF(N408="nulová",J408,0)</f>
        <v>0</v>
      </c>
      <c r="BJ408" s="17" t="s">
        <v>88</v>
      </c>
      <c r="BK408" s="148">
        <f>ROUND(I408*H408,2)</f>
        <v>0</v>
      </c>
      <c r="BL408" s="17" t="s">
        <v>318</v>
      </c>
      <c r="BM408" s="147" t="s">
        <v>6273</v>
      </c>
    </row>
    <row r="409" spans="2:65" s="1" customFormat="1" ht="24.15" customHeight="1">
      <c r="B409" s="32"/>
      <c r="C409" s="136" t="s">
        <v>866</v>
      </c>
      <c r="D409" s="136" t="s">
        <v>302</v>
      </c>
      <c r="E409" s="137" t="s">
        <v>6274</v>
      </c>
      <c r="F409" s="138" t="s">
        <v>6275</v>
      </c>
      <c r="G409" s="139" t="s">
        <v>647</v>
      </c>
      <c r="H409" s="140">
        <v>14.7</v>
      </c>
      <c r="I409" s="141"/>
      <c r="J409" s="142">
        <f>ROUND(I409*H409,2)</f>
        <v>0</v>
      </c>
      <c r="K409" s="138" t="s">
        <v>1</v>
      </c>
      <c r="L409" s="32"/>
      <c r="M409" s="143" t="s">
        <v>1</v>
      </c>
      <c r="N409" s="144" t="s">
        <v>46</v>
      </c>
      <c r="P409" s="145">
        <f>O409*H409</f>
        <v>0</v>
      </c>
      <c r="Q409" s="145">
        <v>0</v>
      </c>
      <c r="R409" s="145">
        <f>Q409*H409</f>
        <v>0</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6276</v>
      </c>
    </row>
    <row r="410" spans="2:65" s="11" customFormat="1" ht="22.95" customHeight="1">
      <c r="B410" s="124"/>
      <c r="D410" s="125" t="s">
        <v>80</v>
      </c>
      <c r="E410" s="134" t="s">
        <v>328</v>
      </c>
      <c r="F410" s="134" t="s">
        <v>6277</v>
      </c>
      <c r="I410" s="127"/>
      <c r="J410" s="135">
        <f>BK410</f>
        <v>0</v>
      </c>
      <c r="L410" s="124"/>
      <c r="M410" s="129"/>
      <c r="P410" s="130">
        <f>SUM(P411:P442)</f>
        <v>0</v>
      </c>
      <c r="R410" s="130">
        <f>SUM(R411:R442)</f>
        <v>3.3050910800000004</v>
      </c>
      <c r="T410" s="131">
        <f>SUM(T411:T442)</f>
        <v>9.520000000000001E-5</v>
      </c>
      <c r="AR410" s="125" t="s">
        <v>88</v>
      </c>
      <c r="AT410" s="132" t="s">
        <v>80</v>
      </c>
      <c r="AU410" s="132" t="s">
        <v>88</v>
      </c>
      <c r="AY410" s="125" t="s">
        <v>299</v>
      </c>
      <c r="BK410" s="133">
        <f>SUM(BK411:BK442)</f>
        <v>0</v>
      </c>
    </row>
    <row r="411" spans="2:65" s="1" customFormat="1" ht="21.75" customHeight="1">
      <c r="B411" s="32"/>
      <c r="C411" s="136" t="s">
        <v>870</v>
      </c>
      <c r="D411" s="136" t="s">
        <v>302</v>
      </c>
      <c r="E411" s="137" t="s">
        <v>6278</v>
      </c>
      <c r="F411" s="138" t="s">
        <v>6279</v>
      </c>
      <c r="G411" s="139" t="s">
        <v>375</v>
      </c>
      <c r="H411" s="140">
        <v>77.878</v>
      </c>
      <c r="I411" s="141"/>
      <c r="J411" s="142">
        <f>ROUND(I411*H411,2)</f>
        <v>0</v>
      </c>
      <c r="K411" s="138" t="s">
        <v>3585</v>
      </c>
      <c r="L411" s="32"/>
      <c r="M411" s="143" t="s">
        <v>1</v>
      </c>
      <c r="N411" s="144" t="s">
        <v>46</v>
      </c>
      <c r="P411" s="145">
        <f>O411*H411</f>
        <v>0</v>
      </c>
      <c r="Q411" s="145">
        <v>4.3800000000000002E-3</v>
      </c>
      <c r="R411" s="145">
        <f>Q411*H411</f>
        <v>0.34110564000000004</v>
      </c>
      <c r="S411" s="145">
        <v>0</v>
      </c>
      <c r="T411" s="146">
        <f>S411*H411</f>
        <v>0</v>
      </c>
      <c r="AR411" s="147" t="s">
        <v>318</v>
      </c>
      <c r="AT411" s="147" t="s">
        <v>302</v>
      </c>
      <c r="AU411" s="147" t="s">
        <v>90</v>
      </c>
      <c r="AY411" s="17" t="s">
        <v>299</v>
      </c>
      <c r="BE411" s="148">
        <f>IF(N411="základní",J411,0)</f>
        <v>0</v>
      </c>
      <c r="BF411" s="148">
        <f>IF(N411="snížená",J411,0)</f>
        <v>0</v>
      </c>
      <c r="BG411" s="148">
        <f>IF(N411="zákl. přenesená",J411,0)</f>
        <v>0</v>
      </c>
      <c r="BH411" s="148">
        <f>IF(N411="sníž. přenesená",J411,0)</f>
        <v>0</v>
      </c>
      <c r="BI411" s="148">
        <f>IF(N411="nulová",J411,0)</f>
        <v>0</v>
      </c>
      <c r="BJ411" s="17" t="s">
        <v>88</v>
      </c>
      <c r="BK411" s="148">
        <f>ROUND(I411*H411,2)</f>
        <v>0</v>
      </c>
      <c r="BL411" s="17" t="s">
        <v>318</v>
      </c>
      <c r="BM411" s="147" t="s">
        <v>6280</v>
      </c>
    </row>
    <row r="412" spans="2:65" s="1" customFormat="1" ht="38.4">
      <c r="B412" s="32"/>
      <c r="D412" s="149" t="s">
        <v>308</v>
      </c>
      <c r="F412" s="150" t="s">
        <v>6281</v>
      </c>
      <c r="I412" s="151"/>
      <c r="L412" s="32"/>
      <c r="M412" s="152"/>
      <c r="T412" s="56"/>
      <c r="AT412" s="17" t="s">
        <v>308</v>
      </c>
      <c r="AU412" s="17" t="s">
        <v>90</v>
      </c>
    </row>
    <row r="413" spans="2:65" s="13" customFormat="1" ht="30.6">
      <c r="B413" s="176"/>
      <c r="D413" s="149" t="s">
        <v>1489</v>
      </c>
      <c r="E413" s="177" t="s">
        <v>1</v>
      </c>
      <c r="F413" s="178" t="s">
        <v>6282</v>
      </c>
      <c r="H413" s="179">
        <v>77.878</v>
      </c>
      <c r="I413" s="180"/>
      <c r="L413" s="176"/>
      <c r="M413" s="181"/>
      <c r="T413" s="182"/>
      <c r="AT413" s="177" t="s">
        <v>1489</v>
      </c>
      <c r="AU413" s="177" t="s">
        <v>90</v>
      </c>
      <c r="AV413" s="13" t="s">
        <v>90</v>
      </c>
      <c r="AW413" s="13" t="s">
        <v>36</v>
      </c>
      <c r="AX413" s="13" t="s">
        <v>81</v>
      </c>
      <c r="AY413" s="177" t="s">
        <v>299</v>
      </c>
    </row>
    <row r="414" spans="2:65" s="14" customFormat="1">
      <c r="B414" s="183"/>
      <c r="D414" s="149" t="s">
        <v>1489</v>
      </c>
      <c r="E414" s="184" t="s">
        <v>1</v>
      </c>
      <c r="F414" s="185" t="s">
        <v>1496</v>
      </c>
      <c r="H414" s="186">
        <v>77.878</v>
      </c>
      <c r="I414" s="187"/>
      <c r="L414" s="183"/>
      <c r="M414" s="188"/>
      <c r="T414" s="189"/>
      <c r="AT414" s="184" t="s">
        <v>1489</v>
      </c>
      <c r="AU414" s="184" t="s">
        <v>90</v>
      </c>
      <c r="AV414" s="14" t="s">
        <v>318</v>
      </c>
      <c r="AW414" s="14" t="s">
        <v>36</v>
      </c>
      <c r="AX414" s="14" t="s">
        <v>88</v>
      </c>
      <c r="AY414" s="184" t="s">
        <v>299</v>
      </c>
    </row>
    <row r="415" spans="2:65" s="1" customFormat="1" ht="24.15" customHeight="1">
      <c r="B415" s="32"/>
      <c r="C415" s="136" t="s">
        <v>874</v>
      </c>
      <c r="D415" s="136" t="s">
        <v>302</v>
      </c>
      <c r="E415" s="137" t="s">
        <v>6283</v>
      </c>
      <c r="F415" s="138" t="s">
        <v>6284</v>
      </c>
      <c r="G415" s="139" t="s">
        <v>375</v>
      </c>
      <c r="H415" s="140">
        <v>77.878</v>
      </c>
      <c r="I415" s="141"/>
      <c r="J415" s="142">
        <f>ROUND(I415*H415,2)</f>
        <v>0</v>
      </c>
      <c r="K415" s="138" t="s">
        <v>3585</v>
      </c>
      <c r="L415" s="32"/>
      <c r="M415" s="143" t="s">
        <v>1</v>
      </c>
      <c r="N415" s="144" t="s">
        <v>46</v>
      </c>
      <c r="P415" s="145">
        <f>O415*H415</f>
        <v>0</v>
      </c>
      <c r="Q415" s="145">
        <v>1.8380000000000001E-2</v>
      </c>
      <c r="R415" s="145">
        <f>Q415*H415</f>
        <v>1.4313976400000001</v>
      </c>
      <c r="S415" s="145">
        <v>0</v>
      </c>
      <c r="T415" s="146">
        <f>S415*H415</f>
        <v>0</v>
      </c>
      <c r="AR415" s="147" t="s">
        <v>318</v>
      </c>
      <c r="AT415" s="147" t="s">
        <v>302</v>
      </c>
      <c r="AU415" s="147" t="s">
        <v>90</v>
      </c>
      <c r="AY415" s="17" t="s">
        <v>299</v>
      </c>
      <c r="BE415" s="148">
        <f>IF(N415="základní",J415,0)</f>
        <v>0</v>
      </c>
      <c r="BF415" s="148">
        <f>IF(N415="snížená",J415,0)</f>
        <v>0</v>
      </c>
      <c r="BG415" s="148">
        <f>IF(N415="zákl. přenesená",J415,0)</f>
        <v>0</v>
      </c>
      <c r="BH415" s="148">
        <f>IF(N415="sníž. přenesená",J415,0)</f>
        <v>0</v>
      </c>
      <c r="BI415" s="148">
        <f>IF(N415="nulová",J415,0)</f>
        <v>0</v>
      </c>
      <c r="BJ415" s="17" t="s">
        <v>88</v>
      </c>
      <c r="BK415" s="148">
        <f>ROUND(I415*H415,2)</f>
        <v>0</v>
      </c>
      <c r="BL415" s="17" t="s">
        <v>318</v>
      </c>
      <c r="BM415" s="147" t="s">
        <v>6285</v>
      </c>
    </row>
    <row r="416" spans="2:65" s="1" customFormat="1" ht="19.2">
      <c r="B416" s="32"/>
      <c r="D416" s="149" t="s">
        <v>308</v>
      </c>
      <c r="F416" s="150" t="s">
        <v>6286</v>
      </c>
      <c r="I416" s="151"/>
      <c r="L416" s="32"/>
      <c r="M416" s="152"/>
      <c r="T416" s="56"/>
      <c r="AT416" s="17" t="s">
        <v>308</v>
      </c>
      <c r="AU416" s="17" t="s">
        <v>90</v>
      </c>
    </row>
    <row r="417" spans="2:65" s="1" customFormat="1" ht="21.75" customHeight="1">
      <c r="B417" s="32"/>
      <c r="C417" s="136" t="s">
        <v>1429</v>
      </c>
      <c r="D417" s="136" t="s">
        <v>302</v>
      </c>
      <c r="E417" s="137" t="s">
        <v>6287</v>
      </c>
      <c r="F417" s="138" t="s">
        <v>6288</v>
      </c>
      <c r="G417" s="139" t="s">
        <v>375</v>
      </c>
      <c r="H417" s="140">
        <v>65.540000000000006</v>
      </c>
      <c r="I417" s="141"/>
      <c r="J417" s="142">
        <f>ROUND(I417*H417,2)</f>
        <v>0</v>
      </c>
      <c r="K417" s="138" t="s">
        <v>3585</v>
      </c>
      <c r="L417" s="32"/>
      <c r="M417" s="143" t="s">
        <v>1</v>
      </c>
      <c r="N417" s="144" t="s">
        <v>46</v>
      </c>
      <c r="P417" s="145">
        <f>O417*H417</f>
        <v>0</v>
      </c>
      <c r="Q417" s="145">
        <v>4.3800000000000002E-3</v>
      </c>
      <c r="R417" s="145">
        <f>Q417*H417</f>
        <v>0.28706520000000002</v>
      </c>
      <c r="S417" s="145">
        <v>0</v>
      </c>
      <c r="T417" s="146">
        <f>S417*H417</f>
        <v>0</v>
      </c>
      <c r="AR417" s="147" t="s">
        <v>318</v>
      </c>
      <c r="AT417" s="147" t="s">
        <v>302</v>
      </c>
      <c r="AU417" s="147" t="s">
        <v>90</v>
      </c>
      <c r="AY417" s="17" t="s">
        <v>299</v>
      </c>
      <c r="BE417" s="148">
        <f>IF(N417="základní",J417,0)</f>
        <v>0</v>
      </c>
      <c r="BF417" s="148">
        <f>IF(N417="snížená",J417,0)</f>
        <v>0</v>
      </c>
      <c r="BG417" s="148">
        <f>IF(N417="zákl. přenesená",J417,0)</f>
        <v>0</v>
      </c>
      <c r="BH417" s="148">
        <f>IF(N417="sníž. přenesená",J417,0)</f>
        <v>0</v>
      </c>
      <c r="BI417" s="148">
        <f>IF(N417="nulová",J417,0)</f>
        <v>0</v>
      </c>
      <c r="BJ417" s="17" t="s">
        <v>88</v>
      </c>
      <c r="BK417" s="148">
        <f>ROUND(I417*H417,2)</f>
        <v>0</v>
      </c>
      <c r="BL417" s="17" t="s">
        <v>318</v>
      </c>
      <c r="BM417" s="147" t="s">
        <v>6289</v>
      </c>
    </row>
    <row r="418" spans="2:65" s="1" customFormat="1" ht="38.4">
      <c r="B418" s="32"/>
      <c r="D418" s="149" t="s">
        <v>308</v>
      </c>
      <c r="F418" s="150" t="s">
        <v>6281</v>
      </c>
      <c r="I418" s="151"/>
      <c r="L418" s="32"/>
      <c r="M418" s="152"/>
      <c r="T418" s="56"/>
      <c r="AT418" s="17" t="s">
        <v>308</v>
      </c>
      <c r="AU418" s="17" t="s">
        <v>90</v>
      </c>
    </row>
    <row r="419" spans="2:65" s="13" customFormat="1" ht="20.399999999999999">
      <c r="B419" s="176"/>
      <c r="D419" s="149" t="s">
        <v>1489</v>
      </c>
      <c r="E419" s="177" t="s">
        <v>1</v>
      </c>
      <c r="F419" s="178" t="s">
        <v>6158</v>
      </c>
      <c r="H419" s="179">
        <v>65.540000000000006</v>
      </c>
      <c r="I419" s="180"/>
      <c r="L419" s="176"/>
      <c r="M419" s="181"/>
      <c r="T419" s="182"/>
      <c r="AT419" s="177" t="s">
        <v>1489</v>
      </c>
      <c r="AU419" s="177" t="s">
        <v>90</v>
      </c>
      <c r="AV419" s="13" t="s">
        <v>90</v>
      </c>
      <c r="AW419" s="13" t="s">
        <v>36</v>
      </c>
      <c r="AX419" s="13" t="s">
        <v>81</v>
      </c>
      <c r="AY419" s="177" t="s">
        <v>299</v>
      </c>
    </row>
    <row r="420" spans="2:65" s="14" customFormat="1">
      <c r="B420" s="183"/>
      <c r="D420" s="149" t="s">
        <v>1489</v>
      </c>
      <c r="E420" s="184" t="s">
        <v>1</v>
      </c>
      <c r="F420" s="185" t="s">
        <v>1496</v>
      </c>
      <c r="H420" s="186">
        <v>65.540000000000006</v>
      </c>
      <c r="I420" s="187"/>
      <c r="L420" s="183"/>
      <c r="M420" s="188"/>
      <c r="T420" s="189"/>
      <c r="AT420" s="184" t="s">
        <v>1489</v>
      </c>
      <c r="AU420" s="184" t="s">
        <v>90</v>
      </c>
      <c r="AV420" s="14" t="s">
        <v>318</v>
      </c>
      <c r="AW420" s="14" t="s">
        <v>36</v>
      </c>
      <c r="AX420" s="14" t="s">
        <v>88</v>
      </c>
      <c r="AY420" s="184" t="s">
        <v>299</v>
      </c>
    </row>
    <row r="421" spans="2:65" s="1" customFormat="1" ht="24.15" customHeight="1">
      <c r="B421" s="32"/>
      <c r="C421" s="136" t="s">
        <v>1434</v>
      </c>
      <c r="D421" s="136" t="s">
        <v>302</v>
      </c>
      <c r="E421" s="137" t="s">
        <v>6290</v>
      </c>
      <c r="F421" s="138" t="s">
        <v>6291</v>
      </c>
      <c r="G421" s="139" t="s">
        <v>375</v>
      </c>
      <c r="H421" s="140">
        <v>53.758000000000003</v>
      </c>
      <c r="I421" s="141"/>
      <c r="J421" s="142">
        <f>ROUND(I421*H421,2)</f>
        <v>0</v>
      </c>
      <c r="K421" s="138" t="s">
        <v>3585</v>
      </c>
      <c r="L421" s="32"/>
      <c r="M421" s="143" t="s">
        <v>1</v>
      </c>
      <c r="N421" s="144" t="s">
        <v>46</v>
      </c>
      <c r="P421" s="145">
        <f>O421*H421</f>
        <v>0</v>
      </c>
      <c r="Q421" s="145">
        <v>2.3099999999999999E-2</v>
      </c>
      <c r="R421" s="145">
        <f>Q421*H421</f>
        <v>1.2418098</v>
      </c>
      <c r="S421" s="145">
        <v>0</v>
      </c>
      <c r="T421" s="146">
        <f>S421*H421</f>
        <v>0</v>
      </c>
      <c r="AR421" s="147" t="s">
        <v>318</v>
      </c>
      <c r="AT421" s="147" t="s">
        <v>302</v>
      </c>
      <c r="AU421" s="147" t="s">
        <v>90</v>
      </c>
      <c r="AY421" s="17" t="s">
        <v>299</v>
      </c>
      <c r="BE421" s="148">
        <f>IF(N421="základní",J421,0)</f>
        <v>0</v>
      </c>
      <c r="BF421" s="148">
        <f>IF(N421="snížená",J421,0)</f>
        <v>0</v>
      </c>
      <c r="BG421" s="148">
        <f>IF(N421="zákl. přenesená",J421,0)</f>
        <v>0</v>
      </c>
      <c r="BH421" s="148">
        <f>IF(N421="sníž. přenesená",J421,0)</f>
        <v>0</v>
      </c>
      <c r="BI421" s="148">
        <f>IF(N421="nulová",J421,0)</f>
        <v>0</v>
      </c>
      <c r="BJ421" s="17" t="s">
        <v>88</v>
      </c>
      <c r="BK421" s="148">
        <f>ROUND(I421*H421,2)</f>
        <v>0</v>
      </c>
      <c r="BL421" s="17" t="s">
        <v>318</v>
      </c>
      <c r="BM421" s="147" t="s">
        <v>6292</v>
      </c>
    </row>
    <row r="422" spans="2:65" s="1" customFormat="1" ht="28.8">
      <c r="B422" s="32"/>
      <c r="D422" s="149" t="s">
        <v>308</v>
      </c>
      <c r="F422" s="150" t="s">
        <v>6293</v>
      </c>
      <c r="I422" s="151"/>
      <c r="L422" s="32"/>
      <c r="M422" s="152"/>
      <c r="T422" s="56"/>
      <c r="AT422" s="17" t="s">
        <v>308</v>
      </c>
      <c r="AU422" s="17" t="s">
        <v>90</v>
      </c>
    </row>
    <row r="423" spans="2:65" s="13" customFormat="1" ht="20.399999999999999">
      <c r="B423" s="176"/>
      <c r="D423" s="149" t="s">
        <v>1489</v>
      </c>
      <c r="E423" s="177" t="s">
        <v>1</v>
      </c>
      <c r="F423" s="178" t="s">
        <v>6294</v>
      </c>
      <c r="H423" s="179">
        <v>53.758000000000003</v>
      </c>
      <c r="I423" s="180"/>
      <c r="L423" s="176"/>
      <c r="M423" s="181"/>
      <c r="T423" s="182"/>
      <c r="AT423" s="177" t="s">
        <v>1489</v>
      </c>
      <c r="AU423" s="177" t="s">
        <v>90</v>
      </c>
      <c r="AV423" s="13" t="s">
        <v>90</v>
      </c>
      <c r="AW423" s="13" t="s">
        <v>36</v>
      </c>
      <c r="AX423" s="13" t="s">
        <v>81</v>
      </c>
      <c r="AY423" s="177" t="s">
        <v>299</v>
      </c>
    </row>
    <row r="424" spans="2:65" s="14" customFormat="1">
      <c r="B424" s="183"/>
      <c r="D424" s="149" t="s">
        <v>1489</v>
      </c>
      <c r="E424" s="184" t="s">
        <v>1</v>
      </c>
      <c r="F424" s="185" t="s">
        <v>1496</v>
      </c>
      <c r="H424" s="186">
        <v>53.758000000000003</v>
      </c>
      <c r="I424" s="187"/>
      <c r="L424" s="183"/>
      <c r="M424" s="188"/>
      <c r="T424" s="189"/>
      <c r="AT424" s="184" t="s">
        <v>1489</v>
      </c>
      <c r="AU424" s="184" t="s">
        <v>90</v>
      </c>
      <c r="AV424" s="14" t="s">
        <v>318</v>
      </c>
      <c r="AW424" s="14" t="s">
        <v>36</v>
      </c>
      <c r="AX424" s="14" t="s">
        <v>88</v>
      </c>
      <c r="AY424" s="184" t="s">
        <v>299</v>
      </c>
    </row>
    <row r="425" spans="2:65" s="1" customFormat="1" ht="16.5" customHeight="1">
      <c r="B425" s="32"/>
      <c r="C425" s="136" t="s">
        <v>1439</v>
      </c>
      <c r="D425" s="136" t="s">
        <v>302</v>
      </c>
      <c r="E425" s="137" t="s">
        <v>6295</v>
      </c>
      <c r="F425" s="138" t="s">
        <v>6296</v>
      </c>
      <c r="G425" s="139" t="s">
        <v>375</v>
      </c>
      <c r="H425" s="140">
        <v>11.78</v>
      </c>
      <c r="I425" s="141"/>
      <c r="J425" s="142">
        <f>ROUND(I425*H425,2)</f>
        <v>0</v>
      </c>
      <c r="K425" s="138" t="s">
        <v>1</v>
      </c>
      <c r="L425" s="32"/>
      <c r="M425" s="143" t="s">
        <v>1</v>
      </c>
      <c r="N425" s="144" t="s">
        <v>46</v>
      </c>
      <c r="P425" s="145">
        <f>O425*H425</f>
        <v>0</v>
      </c>
      <c r="Q425" s="145">
        <v>0</v>
      </c>
      <c r="R425" s="145">
        <f>Q425*H425</f>
        <v>0</v>
      </c>
      <c r="S425" s="145">
        <v>0</v>
      </c>
      <c r="T425" s="146">
        <f>S425*H425</f>
        <v>0</v>
      </c>
      <c r="AR425" s="147" t="s">
        <v>318</v>
      </c>
      <c r="AT425" s="147" t="s">
        <v>302</v>
      </c>
      <c r="AU425" s="147" t="s">
        <v>90</v>
      </c>
      <c r="AY425" s="17" t="s">
        <v>299</v>
      </c>
      <c r="BE425" s="148">
        <f>IF(N425="základní",J425,0)</f>
        <v>0</v>
      </c>
      <c r="BF425" s="148">
        <f>IF(N425="snížená",J425,0)</f>
        <v>0</v>
      </c>
      <c r="BG425" s="148">
        <f>IF(N425="zákl. přenesená",J425,0)</f>
        <v>0</v>
      </c>
      <c r="BH425" s="148">
        <f>IF(N425="sníž. přenesená",J425,0)</f>
        <v>0</v>
      </c>
      <c r="BI425" s="148">
        <f>IF(N425="nulová",J425,0)</f>
        <v>0</v>
      </c>
      <c r="BJ425" s="17" t="s">
        <v>88</v>
      </c>
      <c r="BK425" s="148">
        <f>ROUND(I425*H425,2)</f>
        <v>0</v>
      </c>
      <c r="BL425" s="17" t="s">
        <v>318</v>
      </c>
      <c r="BM425" s="147" t="s">
        <v>6297</v>
      </c>
    </row>
    <row r="426" spans="2:65" s="1" customFormat="1" ht="67.2">
      <c r="B426" s="32"/>
      <c r="D426" s="149" t="s">
        <v>308</v>
      </c>
      <c r="F426" s="150" t="s">
        <v>6298</v>
      </c>
      <c r="I426" s="151"/>
      <c r="L426" s="32"/>
      <c r="M426" s="152"/>
      <c r="T426" s="56"/>
      <c r="AT426" s="17" t="s">
        <v>308</v>
      </c>
      <c r="AU426" s="17" t="s">
        <v>90</v>
      </c>
    </row>
    <row r="427" spans="2:65" s="13" customFormat="1">
      <c r="B427" s="176"/>
      <c r="D427" s="149" t="s">
        <v>1489</v>
      </c>
      <c r="E427" s="177" t="s">
        <v>1</v>
      </c>
      <c r="F427" s="178" t="s">
        <v>6299</v>
      </c>
      <c r="H427" s="179">
        <v>11.78</v>
      </c>
      <c r="I427" s="180"/>
      <c r="L427" s="176"/>
      <c r="M427" s="181"/>
      <c r="T427" s="182"/>
      <c r="AT427" s="177" t="s">
        <v>1489</v>
      </c>
      <c r="AU427" s="177" t="s">
        <v>90</v>
      </c>
      <c r="AV427" s="13" t="s">
        <v>90</v>
      </c>
      <c r="AW427" s="13" t="s">
        <v>36</v>
      </c>
      <c r="AX427" s="13" t="s">
        <v>81</v>
      </c>
      <c r="AY427" s="177" t="s">
        <v>299</v>
      </c>
    </row>
    <row r="428" spans="2:65" s="14" customFormat="1">
      <c r="B428" s="183"/>
      <c r="D428" s="149" t="s">
        <v>1489</v>
      </c>
      <c r="E428" s="184" t="s">
        <v>1</v>
      </c>
      <c r="F428" s="185" t="s">
        <v>1496</v>
      </c>
      <c r="H428" s="186">
        <v>11.78</v>
      </c>
      <c r="I428" s="187"/>
      <c r="L428" s="183"/>
      <c r="M428" s="188"/>
      <c r="T428" s="189"/>
      <c r="AT428" s="184" t="s">
        <v>1489</v>
      </c>
      <c r="AU428" s="184" t="s">
        <v>90</v>
      </c>
      <c r="AV428" s="14" t="s">
        <v>318</v>
      </c>
      <c r="AW428" s="14" t="s">
        <v>36</v>
      </c>
      <c r="AX428" s="14" t="s">
        <v>88</v>
      </c>
      <c r="AY428" s="184" t="s">
        <v>299</v>
      </c>
    </row>
    <row r="429" spans="2:65" s="1" customFormat="1" ht="21.75" customHeight="1">
      <c r="B429" s="32"/>
      <c r="C429" s="136" t="s">
        <v>1443</v>
      </c>
      <c r="D429" s="136" t="s">
        <v>302</v>
      </c>
      <c r="E429" s="137" t="s">
        <v>6300</v>
      </c>
      <c r="F429" s="138" t="s">
        <v>6301</v>
      </c>
      <c r="G429" s="139" t="s">
        <v>375</v>
      </c>
      <c r="H429" s="140">
        <v>47.8</v>
      </c>
      <c r="I429" s="141"/>
      <c r="J429" s="142">
        <f>ROUND(I429*H429,2)</f>
        <v>0</v>
      </c>
      <c r="K429" s="138" t="s">
        <v>1</v>
      </c>
      <c r="L429" s="32"/>
      <c r="M429" s="143" t="s">
        <v>1</v>
      </c>
      <c r="N429" s="144" t="s">
        <v>46</v>
      </c>
      <c r="P429" s="145">
        <f>O429*H429</f>
        <v>0</v>
      </c>
      <c r="Q429" s="145">
        <v>0</v>
      </c>
      <c r="R429" s="145">
        <f>Q429*H429</f>
        <v>0</v>
      </c>
      <c r="S429" s="145">
        <v>0</v>
      </c>
      <c r="T429" s="146">
        <f>S429*H429</f>
        <v>0</v>
      </c>
      <c r="AR429" s="147" t="s">
        <v>318</v>
      </c>
      <c r="AT429" s="147" t="s">
        <v>302</v>
      </c>
      <c r="AU429" s="147" t="s">
        <v>90</v>
      </c>
      <c r="AY429" s="17" t="s">
        <v>299</v>
      </c>
      <c r="BE429" s="148">
        <f>IF(N429="základní",J429,0)</f>
        <v>0</v>
      </c>
      <c r="BF429" s="148">
        <f>IF(N429="snížená",J429,0)</f>
        <v>0</v>
      </c>
      <c r="BG429" s="148">
        <f>IF(N429="zákl. přenesená",J429,0)</f>
        <v>0</v>
      </c>
      <c r="BH429" s="148">
        <f>IF(N429="sníž. přenesená",J429,0)</f>
        <v>0</v>
      </c>
      <c r="BI429" s="148">
        <f>IF(N429="nulová",J429,0)</f>
        <v>0</v>
      </c>
      <c r="BJ429" s="17" t="s">
        <v>88</v>
      </c>
      <c r="BK429" s="148">
        <f>ROUND(I429*H429,2)</f>
        <v>0</v>
      </c>
      <c r="BL429" s="17" t="s">
        <v>318</v>
      </c>
      <c r="BM429" s="147" t="s">
        <v>6302</v>
      </c>
    </row>
    <row r="430" spans="2:65" s="1" customFormat="1" ht="24.15" customHeight="1">
      <c r="B430" s="32"/>
      <c r="C430" s="136" t="s">
        <v>1449</v>
      </c>
      <c r="D430" s="136" t="s">
        <v>302</v>
      </c>
      <c r="E430" s="137" t="s">
        <v>6303</v>
      </c>
      <c r="F430" s="138" t="s">
        <v>6304</v>
      </c>
      <c r="G430" s="139" t="s">
        <v>375</v>
      </c>
      <c r="H430" s="140">
        <v>9.52</v>
      </c>
      <c r="I430" s="141"/>
      <c r="J430" s="142">
        <f>ROUND(I430*H430,2)</f>
        <v>0</v>
      </c>
      <c r="K430" s="138" t="s">
        <v>3585</v>
      </c>
      <c r="L430" s="32"/>
      <c r="M430" s="143" t="s">
        <v>1</v>
      </c>
      <c r="N430" s="144" t="s">
        <v>46</v>
      </c>
      <c r="P430" s="145">
        <f>O430*H430</f>
        <v>0</v>
      </c>
      <c r="Q430" s="145">
        <v>3.8999999999999999E-4</v>
      </c>
      <c r="R430" s="145">
        <f>Q430*H430</f>
        <v>3.7127999999999996E-3</v>
      </c>
      <c r="S430" s="145">
        <v>1.0000000000000001E-5</v>
      </c>
      <c r="T430" s="146">
        <f>S430*H430</f>
        <v>9.520000000000001E-5</v>
      </c>
      <c r="AR430" s="147" t="s">
        <v>318</v>
      </c>
      <c r="AT430" s="147" t="s">
        <v>302</v>
      </c>
      <c r="AU430" s="147" t="s">
        <v>90</v>
      </c>
      <c r="AY430" s="17" t="s">
        <v>299</v>
      </c>
      <c r="BE430" s="148">
        <f>IF(N430="základní",J430,0)</f>
        <v>0</v>
      </c>
      <c r="BF430" s="148">
        <f>IF(N430="snížená",J430,0)</f>
        <v>0</v>
      </c>
      <c r="BG430" s="148">
        <f>IF(N430="zákl. přenesená",J430,0)</f>
        <v>0</v>
      </c>
      <c r="BH430" s="148">
        <f>IF(N430="sníž. přenesená",J430,0)</f>
        <v>0</v>
      </c>
      <c r="BI430" s="148">
        <f>IF(N430="nulová",J430,0)</f>
        <v>0</v>
      </c>
      <c r="BJ430" s="17" t="s">
        <v>88</v>
      </c>
      <c r="BK430" s="148">
        <f>ROUND(I430*H430,2)</f>
        <v>0</v>
      </c>
      <c r="BL430" s="17" t="s">
        <v>318</v>
      </c>
      <c r="BM430" s="147" t="s">
        <v>6305</v>
      </c>
    </row>
    <row r="431" spans="2:65" s="1" customFormat="1" ht="37.950000000000003" customHeight="1">
      <c r="B431" s="32"/>
      <c r="C431" s="136" t="s">
        <v>1453</v>
      </c>
      <c r="D431" s="136" t="s">
        <v>302</v>
      </c>
      <c r="E431" s="137" t="s">
        <v>6306</v>
      </c>
      <c r="F431" s="138" t="s">
        <v>6307</v>
      </c>
      <c r="G431" s="139" t="s">
        <v>500</v>
      </c>
      <c r="H431" s="140">
        <v>2</v>
      </c>
      <c r="I431" s="141"/>
      <c r="J431" s="142">
        <f>ROUND(I431*H431,2)</f>
        <v>0</v>
      </c>
      <c r="K431" s="138" t="s">
        <v>1</v>
      </c>
      <c r="L431" s="32"/>
      <c r="M431" s="143" t="s">
        <v>1</v>
      </c>
      <c r="N431" s="144" t="s">
        <v>46</v>
      </c>
      <c r="P431" s="145">
        <f>O431*H431</f>
        <v>0</v>
      </c>
      <c r="Q431" s="145">
        <v>0</v>
      </c>
      <c r="R431" s="145">
        <f>Q431*H431</f>
        <v>0</v>
      </c>
      <c r="S431" s="145">
        <v>0</v>
      </c>
      <c r="T431" s="146">
        <f>S431*H431</f>
        <v>0</v>
      </c>
      <c r="AR431" s="147" t="s">
        <v>318</v>
      </c>
      <c r="AT431" s="147" t="s">
        <v>302</v>
      </c>
      <c r="AU431" s="147" t="s">
        <v>90</v>
      </c>
      <c r="AY431" s="17" t="s">
        <v>299</v>
      </c>
      <c r="BE431" s="148">
        <f>IF(N431="základní",J431,0)</f>
        <v>0</v>
      </c>
      <c r="BF431" s="148">
        <f>IF(N431="snížená",J431,0)</f>
        <v>0</v>
      </c>
      <c r="BG431" s="148">
        <f>IF(N431="zákl. přenesená",J431,0)</f>
        <v>0</v>
      </c>
      <c r="BH431" s="148">
        <f>IF(N431="sníž. přenesená",J431,0)</f>
        <v>0</v>
      </c>
      <c r="BI431" s="148">
        <f>IF(N431="nulová",J431,0)</f>
        <v>0</v>
      </c>
      <c r="BJ431" s="17" t="s">
        <v>88</v>
      </c>
      <c r="BK431" s="148">
        <f>ROUND(I431*H431,2)</f>
        <v>0</v>
      </c>
      <c r="BL431" s="17" t="s">
        <v>318</v>
      </c>
      <c r="BM431" s="147" t="s">
        <v>6308</v>
      </c>
    </row>
    <row r="432" spans="2:65" s="1" customFormat="1" ht="19.2">
      <c r="B432" s="32"/>
      <c r="D432" s="149" t="s">
        <v>308</v>
      </c>
      <c r="F432" s="150" t="s">
        <v>6309</v>
      </c>
      <c r="I432" s="151"/>
      <c r="L432" s="32"/>
      <c r="M432" s="152"/>
      <c r="T432" s="56"/>
      <c r="AT432" s="17" t="s">
        <v>308</v>
      </c>
      <c r="AU432" s="17" t="s">
        <v>90</v>
      </c>
    </row>
    <row r="433" spans="2:65" s="1" customFormat="1" ht="37.950000000000003" customHeight="1">
      <c r="B433" s="32"/>
      <c r="C433" s="136" t="s">
        <v>1458</v>
      </c>
      <c r="D433" s="136" t="s">
        <v>302</v>
      </c>
      <c r="E433" s="137" t="s">
        <v>6310</v>
      </c>
      <c r="F433" s="138" t="s">
        <v>6311</v>
      </c>
      <c r="G433" s="139" t="s">
        <v>500</v>
      </c>
      <c r="H433" s="140">
        <v>1</v>
      </c>
      <c r="I433" s="141"/>
      <c r="J433" s="142">
        <f>ROUND(I433*H433,2)</f>
        <v>0</v>
      </c>
      <c r="K433" s="138" t="s">
        <v>1</v>
      </c>
      <c r="L433" s="32"/>
      <c r="M433" s="143" t="s">
        <v>1</v>
      </c>
      <c r="N433" s="144" t="s">
        <v>46</v>
      </c>
      <c r="P433" s="145">
        <f>O433*H433</f>
        <v>0</v>
      </c>
      <c r="Q433" s="145">
        <v>0</v>
      </c>
      <c r="R433" s="145">
        <f>Q433*H433</f>
        <v>0</v>
      </c>
      <c r="S433" s="145">
        <v>0</v>
      </c>
      <c r="T433" s="146">
        <f>S433*H433</f>
        <v>0</v>
      </c>
      <c r="AR433" s="147" t="s">
        <v>318</v>
      </c>
      <c r="AT433" s="147" t="s">
        <v>302</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6312</v>
      </c>
    </row>
    <row r="434" spans="2:65" s="1" customFormat="1" ht="19.2">
      <c r="B434" s="32"/>
      <c r="D434" s="149" t="s">
        <v>308</v>
      </c>
      <c r="F434" s="150" t="s">
        <v>6309</v>
      </c>
      <c r="I434" s="151"/>
      <c r="L434" s="32"/>
      <c r="M434" s="152"/>
      <c r="T434" s="56"/>
      <c r="AT434" s="17" t="s">
        <v>308</v>
      </c>
      <c r="AU434" s="17" t="s">
        <v>90</v>
      </c>
    </row>
    <row r="435" spans="2:65" s="1" customFormat="1" ht="24.15" customHeight="1">
      <c r="B435" s="32"/>
      <c r="C435" s="136" t="s">
        <v>1462</v>
      </c>
      <c r="D435" s="136" t="s">
        <v>302</v>
      </c>
      <c r="E435" s="137" t="s">
        <v>6313</v>
      </c>
      <c r="F435" s="138" t="s">
        <v>6314</v>
      </c>
      <c r="G435" s="139" t="s">
        <v>500</v>
      </c>
      <c r="H435" s="140">
        <v>1</v>
      </c>
      <c r="I435" s="141"/>
      <c r="J435" s="142">
        <f>ROUND(I435*H435,2)</f>
        <v>0</v>
      </c>
      <c r="K435" s="138" t="s">
        <v>1</v>
      </c>
      <c r="L435" s="32"/>
      <c r="M435" s="143" t="s">
        <v>1</v>
      </c>
      <c r="N435" s="144" t="s">
        <v>46</v>
      </c>
      <c r="P435" s="145">
        <f>O435*H435</f>
        <v>0</v>
      </c>
      <c r="Q435" s="145">
        <v>0</v>
      </c>
      <c r="R435" s="145">
        <f>Q435*H435</f>
        <v>0</v>
      </c>
      <c r="S435" s="145">
        <v>0</v>
      </c>
      <c r="T435" s="146">
        <f>S435*H435</f>
        <v>0</v>
      </c>
      <c r="AR435" s="147" t="s">
        <v>318</v>
      </c>
      <c r="AT435" s="147" t="s">
        <v>302</v>
      </c>
      <c r="AU435" s="147" t="s">
        <v>90</v>
      </c>
      <c r="AY435" s="17" t="s">
        <v>299</v>
      </c>
      <c r="BE435" s="148">
        <f>IF(N435="základní",J435,0)</f>
        <v>0</v>
      </c>
      <c r="BF435" s="148">
        <f>IF(N435="snížená",J435,0)</f>
        <v>0</v>
      </c>
      <c r="BG435" s="148">
        <f>IF(N435="zákl. přenesená",J435,0)</f>
        <v>0</v>
      </c>
      <c r="BH435" s="148">
        <f>IF(N435="sníž. přenesená",J435,0)</f>
        <v>0</v>
      </c>
      <c r="BI435" s="148">
        <f>IF(N435="nulová",J435,0)</f>
        <v>0</v>
      </c>
      <c r="BJ435" s="17" t="s">
        <v>88</v>
      </c>
      <c r="BK435" s="148">
        <f>ROUND(I435*H435,2)</f>
        <v>0</v>
      </c>
      <c r="BL435" s="17" t="s">
        <v>318</v>
      </c>
      <c r="BM435" s="147" t="s">
        <v>6315</v>
      </c>
    </row>
    <row r="436" spans="2:65" s="1" customFormat="1" ht="19.2">
      <c r="B436" s="32"/>
      <c r="D436" s="149" t="s">
        <v>308</v>
      </c>
      <c r="F436" s="150" t="s">
        <v>6309</v>
      </c>
      <c r="I436" s="151"/>
      <c r="L436" s="32"/>
      <c r="M436" s="152"/>
      <c r="T436" s="56"/>
      <c r="AT436" s="17" t="s">
        <v>308</v>
      </c>
      <c r="AU436" s="17" t="s">
        <v>90</v>
      </c>
    </row>
    <row r="437" spans="2:65" s="1" customFormat="1" ht="24.15" customHeight="1">
      <c r="B437" s="32"/>
      <c r="C437" s="136" t="s">
        <v>1468</v>
      </c>
      <c r="D437" s="136" t="s">
        <v>302</v>
      </c>
      <c r="E437" s="137" t="s">
        <v>6316</v>
      </c>
      <c r="F437" s="138" t="s">
        <v>6317</v>
      </c>
      <c r="G437" s="139" t="s">
        <v>500</v>
      </c>
      <c r="H437" s="140">
        <v>2</v>
      </c>
      <c r="I437" s="141"/>
      <c r="J437" s="142">
        <f>ROUND(I437*H437,2)</f>
        <v>0</v>
      </c>
      <c r="K437" s="138" t="s">
        <v>1</v>
      </c>
      <c r="L437" s="32"/>
      <c r="M437" s="143" t="s">
        <v>1</v>
      </c>
      <c r="N437" s="144" t="s">
        <v>46</v>
      </c>
      <c r="P437" s="145">
        <f>O437*H437</f>
        <v>0</v>
      </c>
      <c r="Q437" s="145">
        <v>0</v>
      </c>
      <c r="R437" s="145">
        <f>Q437*H437</f>
        <v>0</v>
      </c>
      <c r="S437" s="145">
        <v>0</v>
      </c>
      <c r="T437" s="146">
        <f>S437*H437</f>
        <v>0</v>
      </c>
      <c r="AR437" s="147" t="s">
        <v>318</v>
      </c>
      <c r="AT437" s="147" t="s">
        <v>302</v>
      </c>
      <c r="AU437" s="147" t="s">
        <v>90</v>
      </c>
      <c r="AY437" s="17" t="s">
        <v>299</v>
      </c>
      <c r="BE437" s="148">
        <f>IF(N437="základní",J437,0)</f>
        <v>0</v>
      </c>
      <c r="BF437" s="148">
        <f>IF(N437="snížená",J437,0)</f>
        <v>0</v>
      </c>
      <c r="BG437" s="148">
        <f>IF(N437="zákl. přenesená",J437,0)</f>
        <v>0</v>
      </c>
      <c r="BH437" s="148">
        <f>IF(N437="sníž. přenesená",J437,0)</f>
        <v>0</v>
      </c>
      <c r="BI437" s="148">
        <f>IF(N437="nulová",J437,0)</f>
        <v>0</v>
      </c>
      <c r="BJ437" s="17" t="s">
        <v>88</v>
      </c>
      <c r="BK437" s="148">
        <f>ROUND(I437*H437,2)</f>
        <v>0</v>
      </c>
      <c r="BL437" s="17" t="s">
        <v>318</v>
      </c>
      <c r="BM437" s="147" t="s">
        <v>6318</v>
      </c>
    </row>
    <row r="438" spans="2:65" s="1" customFormat="1" ht="19.2">
      <c r="B438" s="32"/>
      <c r="D438" s="149" t="s">
        <v>308</v>
      </c>
      <c r="F438" s="150" t="s">
        <v>6309</v>
      </c>
      <c r="I438" s="151"/>
      <c r="L438" s="32"/>
      <c r="M438" s="152"/>
      <c r="T438" s="56"/>
      <c r="AT438" s="17" t="s">
        <v>308</v>
      </c>
      <c r="AU438" s="17" t="s">
        <v>90</v>
      </c>
    </row>
    <row r="439" spans="2:65" s="1" customFormat="1" ht="37.950000000000003" customHeight="1">
      <c r="B439" s="32"/>
      <c r="C439" s="136" t="s">
        <v>6319</v>
      </c>
      <c r="D439" s="136" t="s">
        <v>302</v>
      </c>
      <c r="E439" s="137" t="s">
        <v>6320</v>
      </c>
      <c r="F439" s="138" t="s">
        <v>6321</v>
      </c>
      <c r="G439" s="139" t="s">
        <v>500</v>
      </c>
      <c r="H439" s="140">
        <v>3</v>
      </c>
      <c r="I439" s="141"/>
      <c r="J439" s="142">
        <f>ROUND(I439*H439,2)</f>
        <v>0</v>
      </c>
      <c r="K439" s="138" t="s">
        <v>1</v>
      </c>
      <c r="L439" s="32"/>
      <c r="M439" s="143" t="s">
        <v>1</v>
      </c>
      <c r="N439" s="144" t="s">
        <v>46</v>
      </c>
      <c r="P439" s="145">
        <f>O439*H439</f>
        <v>0</v>
      </c>
      <c r="Q439" s="145">
        <v>0</v>
      </c>
      <c r="R439" s="145">
        <f>Q439*H439</f>
        <v>0</v>
      </c>
      <c r="S439" s="145">
        <v>0</v>
      </c>
      <c r="T439" s="146">
        <f>S439*H439</f>
        <v>0</v>
      </c>
      <c r="AR439" s="147" t="s">
        <v>318</v>
      </c>
      <c r="AT439" s="147" t="s">
        <v>302</v>
      </c>
      <c r="AU439" s="147" t="s">
        <v>90</v>
      </c>
      <c r="AY439" s="17" t="s">
        <v>299</v>
      </c>
      <c r="BE439" s="148">
        <f>IF(N439="základní",J439,0)</f>
        <v>0</v>
      </c>
      <c r="BF439" s="148">
        <f>IF(N439="snížená",J439,0)</f>
        <v>0</v>
      </c>
      <c r="BG439" s="148">
        <f>IF(N439="zákl. přenesená",J439,0)</f>
        <v>0</v>
      </c>
      <c r="BH439" s="148">
        <f>IF(N439="sníž. přenesená",J439,0)</f>
        <v>0</v>
      </c>
      <c r="BI439" s="148">
        <f>IF(N439="nulová",J439,0)</f>
        <v>0</v>
      </c>
      <c r="BJ439" s="17" t="s">
        <v>88</v>
      </c>
      <c r="BK439" s="148">
        <f>ROUND(I439*H439,2)</f>
        <v>0</v>
      </c>
      <c r="BL439" s="17" t="s">
        <v>318</v>
      </c>
      <c r="BM439" s="147" t="s">
        <v>6322</v>
      </c>
    </row>
    <row r="440" spans="2:65" s="1" customFormat="1" ht="19.2">
      <c r="B440" s="32"/>
      <c r="D440" s="149" t="s">
        <v>308</v>
      </c>
      <c r="F440" s="150" t="s">
        <v>6323</v>
      </c>
      <c r="I440" s="151"/>
      <c r="L440" s="32"/>
      <c r="M440" s="152"/>
      <c r="T440" s="56"/>
      <c r="AT440" s="17" t="s">
        <v>308</v>
      </c>
      <c r="AU440" s="17" t="s">
        <v>90</v>
      </c>
    </row>
    <row r="441" spans="2:65" s="1" customFormat="1" ht="16.5" customHeight="1">
      <c r="B441" s="32"/>
      <c r="C441" s="136" t="s">
        <v>6324</v>
      </c>
      <c r="D441" s="136" t="s">
        <v>302</v>
      </c>
      <c r="E441" s="137" t="s">
        <v>6325</v>
      </c>
      <c r="F441" s="138" t="s">
        <v>6326</v>
      </c>
      <c r="G441" s="139" t="s">
        <v>500</v>
      </c>
      <c r="H441" s="140">
        <v>2</v>
      </c>
      <c r="I441" s="141"/>
      <c r="J441" s="142">
        <f>ROUND(I441*H441,2)</f>
        <v>0</v>
      </c>
      <c r="K441" s="138" t="s">
        <v>1</v>
      </c>
      <c r="L441" s="32"/>
      <c r="M441" s="143" t="s">
        <v>1</v>
      </c>
      <c r="N441" s="144" t="s">
        <v>46</v>
      </c>
      <c r="P441" s="145">
        <f>O441*H441</f>
        <v>0</v>
      </c>
      <c r="Q441" s="145">
        <v>0</v>
      </c>
      <c r="R441" s="145">
        <f>Q441*H441</f>
        <v>0</v>
      </c>
      <c r="S441" s="145">
        <v>0</v>
      </c>
      <c r="T441" s="146">
        <f>S441*H441</f>
        <v>0</v>
      </c>
      <c r="AR441" s="147" t="s">
        <v>318</v>
      </c>
      <c r="AT441" s="147" t="s">
        <v>302</v>
      </c>
      <c r="AU441" s="147" t="s">
        <v>90</v>
      </c>
      <c r="AY441" s="17" t="s">
        <v>299</v>
      </c>
      <c r="BE441" s="148">
        <f>IF(N441="základní",J441,0)</f>
        <v>0</v>
      </c>
      <c r="BF441" s="148">
        <f>IF(N441="snížená",J441,0)</f>
        <v>0</v>
      </c>
      <c r="BG441" s="148">
        <f>IF(N441="zákl. přenesená",J441,0)</f>
        <v>0</v>
      </c>
      <c r="BH441" s="148">
        <f>IF(N441="sníž. přenesená",J441,0)</f>
        <v>0</v>
      </c>
      <c r="BI441" s="148">
        <f>IF(N441="nulová",J441,0)</f>
        <v>0</v>
      </c>
      <c r="BJ441" s="17" t="s">
        <v>88</v>
      </c>
      <c r="BK441" s="148">
        <f>ROUND(I441*H441,2)</f>
        <v>0</v>
      </c>
      <c r="BL441" s="17" t="s">
        <v>318</v>
      </c>
      <c r="BM441" s="147" t="s">
        <v>6327</v>
      </c>
    </row>
    <row r="442" spans="2:65" s="1" customFormat="1" ht="16.5" customHeight="1">
      <c r="B442" s="32"/>
      <c r="C442" s="136" t="s">
        <v>6328</v>
      </c>
      <c r="D442" s="136" t="s">
        <v>302</v>
      </c>
      <c r="E442" s="137" t="s">
        <v>6329</v>
      </c>
      <c r="F442" s="138" t="s">
        <v>6330</v>
      </c>
      <c r="G442" s="139" t="s">
        <v>500</v>
      </c>
      <c r="H442" s="140">
        <v>1</v>
      </c>
      <c r="I442" s="141"/>
      <c r="J442" s="142">
        <f>ROUND(I442*H442,2)</f>
        <v>0</v>
      </c>
      <c r="K442" s="138" t="s">
        <v>1</v>
      </c>
      <c r="L442" s="32"/>
      <c r="M442" s="143" t="s">
        <v>1</v>
      </c>
      <c r="N442" s="144" t="s">
        <v>46</v>
      </c>
      <c r="P442" s="145">
        <f>O442*H442</f>
        <v>0</v>
      </c>
      <c r="Q442" s="145">
        <v>0</v>
      </c>
      <c r="R442" s="145">
        <f>Q442*H442</f>
        <v>0</v>
      </c>
      <c r="S442" s="145">
        <v>0</v>
      </c>
      <c r="T442" s="146">
        <f>S442*H442</f>
        <v>0</v>
      </c>
      <c r="AR442" s="147" t="s">
        <v>318</v>
      </c>
      <c r="AT442" s="147" t="s">
        <v>302</v>
      </c>
      <c r="AU442" s="147" t="s">
        <v>90</v>
      </c>
      <c r="AY442" s="17" t="s">
        <v>299</v>
      </c>
      <c r="BE442" s="148">
        <f>IF(N442="základní",J442,0)</f>
        <v>0</v>
      </c>
      <c r="BF442" s="148">
        <f>IF(N442="snížená",J442,0)</f>
        <v>0</v>
      </c>
      <c r="BG442" s="148">
        <f>IF(N442="zákl. přenesená",J442,0)</f>
        <v>0</v>
      </c>
      <c r="BH442" s="148">
        <f>IF(N442="sníž. přenesená",J442,0)</f>
        <v>0</v>
      </c>
      <c r="BI442" s="148">
        <f>IF(N442="nulová",J442,0)</f>
        <v>0</v>
      </c>
      <c r="BJ442" s="17" t="s">
        <v>88</v>
      </c>
      <c r="BK442" s="148">
        <f>ROUND(I442*H442,2)</f>
        <v>0</v>
      </c>
      <c r="BL442" s="17" t="s">
        <v>318</v>
      </c>
      <c r="BM442" s="147" t="s">
        <v>6331</v>
      </c>
    </row>
    <row r="443" spans="2:65" s="11" customFormat="1" ht="22.95" customHeight="1">
      <c r="B443" s="124"/>
      <c r="D443" s="125" t="s">
        <v>80</v>
      </c>
      <c r="E443" s="134" t="s">
        <v>337</v>
      </c>
      <c r="F443" s="134" t="s">
        <v>2607</v>
      </c>
      <c r="I443" s="127"/>
      <c r="J443" s="135">
        <f>BK443</f>
        <v>0</v>
      </c>
      <c r="L443" s="124"/>
      <c r="M443" s="129"/>
      <c r="P443" s="130">
        <f>SUM(P444:P454)</f>
        <v>0</v>
      </c>
      <c r="R443" s="130">
        <f>SUM(R444:R454)</f>
        <v>0.15338048999999998</v>
      </c>
      <c r="T443" s="131">
        <f>SUM(T444:T454)</f>
        <v>0</v>
      </c>
      <c r="AR443" s="125" t="s">
        <v>88</v>
      </c>
      <c r="AT443" s="132" t="s">
        <v>80</v>
      </c>
      <c r="AU443" s="132" t="s">
        <v>88</v>
      </c>
      <c r="AY443" s="125" t="s">
        <v>299</v>
      </c>
      <c r="BK443" s="133">
        <f>SUM(BK444:BK454)</f>
        <v>0</v>
      </c>
    </row>
    <row r="444" spans="2:65" s="1" customFormat="1" ht="24.15" customHeight="1">
      <c r="B444" s="32"/>
      <c r="C444" s="136" t="s">
        <v>6332</v>
      </c>
      <c r="D444" s="136" t="s">
        <v>302</v>
      </c>
      <c r="E444" s="137" t="s">
        <v>6333</v>
      </c>
      <c r="F444" s="138" t="s">
        <v>6334</v>
      </c>
      <c r="G444" s="139" t="s">
        <v>647</v>
      </c>
      <c r="H444" s="140">
        <v>11</v>
      </c>
      <c r="I444" s="141"/>
      <c r="J444" s="142">
        <f>ROUND(I444*H444,2)</f>
        <v>0</v>
      </c>
      <c r="K444" s="138" t="s">
        <v>3585</v>
      </c>
      <c r="L444" s="32"/>
      <c r="M444" s="143" t="s">
        <v>1</v>
      </c>
      <c r="N444" s="144" t="s">
        <v>46</v>
      </c>
      <c r="P444" s="145">
        <f>O444*H444</f>
        <v>0</v>
      </c>
      <c r="Q444" s="145">
        <v>2.0000000000000002E-5</v>
      </c>
      <c r="R444" s="145">
        <f>Q444*H444</f>
        <v>2.2000000000000001E-4</v>
      </c>
      <c r="S444" s="145">
        <v>0</v>
      </c>
      <c r="T444" s="146">
        <f>S444*H444</f>
        <v>0</v>
      </c>
      <c r="AR444" s="147" t="s">
        <v>318</v>
      </c>
      <c r="AT444" s="147" t="s">
        <v>302</v>
      </c>
      <c r="AU444" s="147" t="s">
        <v>90</v>
      </c>
      <c r="AY444" s="17" t="s">
        <v>299</v>
      </c>
      <c r="BE444" s="148">
        <f>IF(N444="základní",J444,0)</f>
        <v>0</v>
      </c>
      <c r="BF444" s="148">
        <f>IF(N444="snížená",J444,0)</f>
        <v>0</v>
      </c>
      <c r="BG444" s="148">
        <f>IF(N444="zákl. přenesená",J444,0)</f>
        <v>0</v>
      </c>
      <c r="BH444" s="148">
        <f>IF(N444="sníž. přenesená",J444,0)</f>
        <v>0</v>
      </c>
      <c r="BI444" s="148">
        <f>IF(N444="nulová",J444,0)</f>
        <v>0</v>
      </c>
      <c r="BJ444" s="17" t="s">
        <v>88</v>
      </c>
      <c r="BK444" s="148">
        <f>ROUND(I444*H444,2)</f>
        <v>0</v>
      </c>
      <c r="BL444" s="17" t="s">
        <v>318</v>
      </c>
      <c r="BM444" s="147" t="s">
        <v>6335</v>
      </c>
    </row>
    <row r="445" spans="2:65" s="1" customFormat="1" ht="24.15" customHeight="1">
      <c r="B445" s="32"/>
      <c r="C445" s="158" t="s">
        <v>6336</v>
      </c>
      <c r="D445" s="158" t="s">
        <v>340</v>
      </c>
      <c r="E445" s="159" t="s">
        <v>6337</v>
      </c>
      <c r="F445" s="160" t="s">
        <v>6338</v>
      </c>
      <c r="G445" s="161" t="s">
        <v>647</v>
      </c>
      <c r="H445" s="162">
        <v>11.33</v>
      </c>
      <c r="I445" s="163"/>
      <c r="J445" s="164">
        <f>ROUND(I445*H445,2)</f>
        <v>0</v>
      </c>
      <c r="K445" s="160" t="s">
        <v>3585</v>
      </c>
      <c r="L445" s="165"/>
      <c r="M445" s="166" t="s">
        <v>1</v>
      </c>
      <c r="N445" s="167" t="s">
        <v>46</v>
      </c>
      <c r="P445" s="145">
        <f>O445*H445</f>
        <v>0</v>
      </c>
      <c r="Q445" s="145">
        <v>1.273E-2</v>
      </c>
      <c r="R445" s="145">
        <f>Q445*H445</f>
        <v>0.1442309</v>
      </c>
      <c r="S445" s="145">
        <v>0</v>
      </c>
      <c r="T445" s="146">
        <f>S445*H445</f>
        <v>0</v>
      </c>
      <c r="AR445" s="147" t="s">
        <v>337</v>
      </c>
      <c r="AT445" s="147" t="s">
        <v>340</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6339</v>
      </c>
    </row>
    <row r="446" spans="2:65" s="13" customFormat="1">
      <c r="B446" s="176"/>
      <c r="D446" s="149" t="s">
        <v>1489</v>
      </c>
      <c r="F446" s="178" t="s">
        <v>6340</v>
      </c>
      <c r="H446" s="179">
        <v>11.33</v>
      </c>
      <c r="I446" s="180"/>
      <c r="L446" s="176"/>
      <c r="M446" s="181"/>
      <c r="T446" s="182"/>
      <c r="AT446" s="177" t="s">
        <v>1489</v>
      </c>
      <c r="AU446" s="177" t="s">
        <v>90</v>
      </c>
      <c r="AV446" s="13" t="s">
        <v>90</v>
      </c>
      <c r="AW446" s="13" t="s">
        <v>4</v>
      </c>
      <c r="AX446" s="13" t="s">
        <v>88</v>
      </c>
      <c r="AY446" s="177" t="s">
        <v>299</v>
      </c>
    </row>
    <row r="447" spans="2:65" s="1" customFormat="1" ht="24.15" customHeight="1">
      <c r="B447" s="32"/>
      <c r="C447" s="136" t="s">
        <v>6341</v>
      </c>
      <c r="D447" s="136" t="s">
        <v>302</v>
      </c>
      <c r="E447" s="137" t="s">
        <v>6342</v>
      </c>
      <c r="F447" s="138" t="s">
        <v>6343</v>
      </c>
      <c r="G447" s="139" t="s">
        <v>647</v>
      </c>
      <c r="H447" s="140">
        <v>1.7</v>
      </c>
      <c r="I447" s="141"/>
      <c r="J447" s="142">
        <f>ROUND(I447*H447,2)</f>
        <v>0</v>
      </c>
      <c r="K447" s="138" t="s">
        <v>3585</v>
      </c>
      <c r="L447" s="32"/>
      <c r="M447" s="143" t="s">
        <v>1</v>
      </c>
      <c r="N447" s="144" t="s">
        <v>46</v>
      </c>
      <c r="P447" s="145">
        <f>O447*H447</f>
        <v>0</v>
      </c>
      <c r="Q447" s="145">
        <v>1.0000000000000001E-5</v>
      </c>
      <c r="R447" s="145">
        <f>Q447*H447</f>
        <v>1.7E-5</v>
      </c>
      <c r="S447" s="145">
        <v>0</v>
      </c>
      <c r="T447" s="146">
        <f>S447*H447</f>
        <v>0</v>
      </c>
      <c r="AR447" s="147" t="s">
        <v>318</v>
      </c>
      <c r="AT447" s="147" t="s">
        <v>302</v>
      </c>
      <c r="AU447" s="147" t="s">
        <v>90</v>
      </c>
      <c r="AY447" s="17" t="s">
        <v>299</v>
      </c>
      <c r="BE447" s="148">
        <f>IF(N447="základní",J447,0)</f>
        <v>0</v>
      </c>
      <c r="BF447" s="148">
        <f>IF(N447="snížená",J447,0)</f>
        <v>0</v>
      </c>
      <c r="BG447" s="148">
        <f>IF(N447="zákl. přenesená",J447,0)</f>
        <v>0</v>
      </c>
      <c r="BH447" s="148">
        <f>IF(N447="sníž. přenesená",J447,0)</f>
        <v>0</v>
      </c>
      <c r="BI447" s="148">
        <f>IF(N447="nulová",J447,0)</f>
        <v>0</v>
      </c>
      <c r="BJ447" s="17" t="s">
        <v>88</v>
      </c>
      <c r="BK447" s="148">
        <f>ROUND(I447*H447,2)</f>
        <v>0</v>
      </c>
      <c r="BL447" s="17" t="s">
        <v>318</v>
      </c>
      <c r="BM447" s="147" t="s">
        <v>6344</v>
      </c>
    </row>
    <row r="448" spans="2:65" s="1" customFormat="1" ht="24.15" customHeight="1">
      <c r="B448" s="32"/>
      <c r="C448" s="158" t="s">
        <v>6345</v>
      </c>
      <c r="D448" s="158" t="s">
        <v>340</v>
      </c>
      <c r="E448" s="159" t="s">
        <v>6346</v>
      </c>
      <c r="F448" s="160" t="s">
        <v>6347</v>
      </c>
      <c r="G448" s="161" t="s">
        <v>647</v>
      </c>
      <c r="H448" s="162">
        <v>1.7509999999999999</v>
      </c>
      <c r="I448" s="163"/>
      <c r="J448" s="164">
        <f>ROUND(I448*H448,2)</f>
        <v>0</v>
      </c>
      <c r="K448" s="160" t="s">
        <v>3585</v>
      </c>
      <c r="L448" s="165"/>
      <c r="M448" s="166" t="s">
        <v>1</v>
      </c>
      <c r="N448" s="167" t="s">
        <v>46</v>
      </c>
      <c r="P448" s="145">
        <f>O448*H448</f>
        <v>0</v>
      </c>
      <c r="Q448" s="145">
        <v>5.0899999999999999E-3</v>
      </c>
      <c r="R448" s="145">
        <f>Q448*H448</f>
        <v>8.9125899999999997E-3</v>
      </c>
      <c r="S448" s="145">
        <v>0</v>
      </c>
      <c r="T448" s="146">
        <f>S448*H448</f>
        <v>0</v>
      </c>
      <c r="AR448" s="147" t="s">
        <v>337</v>
      </c>
      <c r="AT448" s="147" t="s">
        <v>340</v>
      </c>
      <c r="AU448" s="147" t="s">
        <v>90</v>
      </c>
      <c r="AY448" s="17" t="s">
        <v>299</v>
      </c>
      <c r="BE448" s="148">
        <f>IF(N448="základní",J448,0)</f>
        <v>0</v>
      </c>
      <c r="BF448" s="148">
        <f>IF(N448="snížená",J448,0)</f>
        <v>0</v>
      </c>
      <c r="BG448" s="148">
        <f>IF(N448="zákl. přenesená",J448,0)</f>
        <v>0</v>
      </c>
      <c r="BH448" s="148">
        <f>IF(N448="sníž. přenesená",J448,0)</f>
        <v>0</v>
      </c>
      <c r="BI448" s="148">
        <f>IF(N448="nulová",J448,0)</f>
        <v>0</v>
      </c>
      <c r="BJ448" s="17" t="s">
        <v>88</v>
      </c>
      <c r="BK448" s="148">
        <f>ROUND(I448*H448,2)</f>
        <v>0</v>
      </c>
      <c r="BL448" s="17" t="s">
        <v>318</v>
      </c>
      <c r="BM448" s="147" t="s">
        <v>6348</v>
      </c>
    </row>
    <row r="449" spans="2:65" s="13" customFormat="1">
      <c r="B449" s="176"/>
      <c r="D449" s="149" t="s">
        <v>1489</v>
      </c>
      <c r="F449" s="178" t="s">
        <v>6349</v>
      </c>
      <c r="H449" s="179">
        <v>1.7509999999999999</v>
      </c>
      <c r="I449" s="180"/>
      <c r="L449" s="176"/>
      <c r="M449" s="181"/>
      <c r="T449" s="182"/>
      <c r="AT449" s="177" t="s">
        <v>1489</v>
      </c>
      <c r="AU449" s="177" t="s">
        <v>90</v>
      </c>
      <c r="AV449" s="13" t="s">
        <v>90</v>
      </c>
      <c r="AW449" s="13" t="s">
        <v>4</v>
      </c>
      <c r="AX449" s="13" t="s">
        <v>88</v>
      </c>
      <c r="AY449" s="177" t="s">
        <v>299</v>
      </c>
    </row>
    <row r="450" spans="2:65" s="1" customFormat="1" ht="16.5" customHeight="1">
      <c r="B450" s="32"/>
      <c r="C450" s="136" t="s">
        <v>6350</v>
      </c>
      <c r="D450" s="136" t="s">
        <v>302</v>
      </c>
      <c r="E450" s="137" t="s">
        <v>6351</v>
      </c>
      <c r="F450" s="138" t="s">
        <v>6352</v>
      </c>
      <c r="G450" s="139" t="s">
        <v>578</v>
      </c>
      <c r="H450" s="140">
        <v>1</v>
      </c>
      <c r="I450" s="141"/>
      <c r="J450" s="142">
        <f>ROUND(I450*H450,2)</f>
        <v>0</v>
      </c>
      <c r="K450" s="138" t="s">
        <v>1</v>
      </c>
      <c r="L450" s="32"/>
      <c r="M450" s="143" t="s">
        <v>1</v>
      </c>
      <c r="N450" s="144" t="s">
        <v>46</v>
      </c>
      <c r="P450" s="145">
        <f>O450*H450</f>
        <v>0</v>
      </c>
      <c r="Q450" s="145">
        <v>0</v>
      </c>
      <c r="R450" s="145">
        <f>Q450*H450</f>
        <v>0</v>
      </c>
      <c r="S450" s="145">
        <v>0</v>
      </c>
      <c r="T450" s="146">
        <f>S450*H450</f>
        <v>0</v>
      </c>
      <c r="AR450" s="147" t="s">
        <v>318</v>
      </c>
      <c r="AT450" s="147" t="s">
        <v>302</v>
      </c>
      <c r="AU450" s="147" t="s">
        <v>90</v>
      </c>
      <c r="AY450" s="17" t="s">
        <v>299</v>
      </c>
      <c r="BE450" s="148">
        <f>IF(N450="základní",J450,0)</f>
        <v>0</v>
      </c>
      <c r="BF450" s="148">
        <f>IF(N450="snížená",J450,0)</f>
        <v>0</v>
      </c>
      <c r="BG450" s="148">
        <f>IF(N450="zákl. přenesená",J450,0)</f>
        <v>0</v>
      </c>
      <c r="BH450" s="148">
        <f>IF(N450="sníž. přenesená",J450,0)</f>
        <v>0</v>
      </c>
      <c r="BI450" s="148">
        <f>IF(N450="nulová",J450,0)</f>
        <v>0</v>
      </c>
      <c r="BJ450" s="17" t="s">
        <v>88</v>
      </c>
      <c r="BK450" s="148">
        <f>ROUND(I450*H450,2)</f>
        <v>0</v>
      </c>
      <c r="BL450" s="17" t="s">
        <v>318</v>
      </c>
      <c r="BM450" s="147" t="s">
        <v>6353</v>
      </c>
    </row>
    <row r="451" spans="2:65" s="1" customFormat="1" ht="16.5" customHeight="1">
      <c r="B451" s="32"/>
      <c r="C451" s="136" t="s">
        <v>6354</v>
      </c>
      <c r="D451" s="136" t="s">
        <v>302</v>
      </c>
      <c r="E451" s="137" t="s">
        <v>6355</v>
      </c>
      <c r="F451" s="138" t="s">
        <v>6356</v>
      </c>
      <c r="G451" s="139" t="s">
        <v>500</v>
      </c>
      <c r="H451" s="140">
        <v>3</v>
      </c>
      <c r="I451" s="141"/>
      <c r="J451" s="142">
        <f>ROUND(I451*H451,2)</f>
        <v>0</v>
      </c>
      <c r="K451" s="138" t="s">
        <v>1</v>
      </c>
      <c r="L451" s="32"/>
      <c r="M451" s="143" t="s">
        <v>1</v>
      </c>
      <c r="N451" s="144" t="s">
        <v>46</v>
      </c>
      <c r="P451" s="145">
        <f>O451*H451</f>
        <v>0</v>
      </c>
      <c r="Q451" s="145">
        <v>0</v>
      </c>
      <c r="R451" s="145">
        <f>Q451*H451</f>
        <v>0</v>
      </c>
      <c r="S451" s="145">
        <v>0</v>
      </c>
      <c r="T451" s="146">
        <f>S451*H451</f>
        <v>0</v>
      </c>
      <c r="AR451" s="147" t="s">
        <v>318</v>
      </c>
      <c r="AT451" s="147" t="s">
        <v>302</v>
      </c>
      <c r="AU451" s="147" t="s">
        <v>90</v>
      </c>
      <c r="AY451" s="17" t="s">
        <v>299</v>
      </c>
      <c r="BE451" s="148">
        <f>IF(N451="základní",J451,0)</f>
        <v>0</v>
      </c>
      <c r="BF451" s="148">
        <f>IF(N451="snížená",J451,0)</f>
        <v>0</v>
      </c>
      <c r="BG451" s="148">
        <f>IF(N451="zákl. přenesená",J451,0)</f>
        <v>0</v>
      </c>
      <c r="BH451" s="148">
        <f>IF(N451="sníž. přenesená",J451,0)</f>
        <v>0</v>
      </c>
      <c r="BI451" s="148">
        <f>IF(N451="nulová",J451,0)</f>
        <v>0</v>
      </c>
      <c r="BJ451" s="17" t="s">
        <v>88</v>
      </c>
      <c r="BK451" s="148">
        <f>ROUND(I451*H451,2)</f>
        <v>0</v>
      </c>
      <c r="BL451" s="17" t="s">
        <v>318</v>
      </c>
      <c r="BM451" s="147" t="s">
        <v>6357</v>
      </c>
    </row>
    <row r="452" spans="2:65" s="1" customFormat="1" ht="24.15" customHeight="1">
      <c r="B452" s="32"/>
      <c r="C452" s="136" t="s">
        <v>6358</v>
      </c>
      <c r="D452" s="136" t="s">
        <v>302</v>
      </c>
      <c r="E452" s="137" t="s">
        <v>6359</v>
      </c>
      <c r="F452" s="138" t="s">
        <v>6360</v>
      </c>
      <c r="G452" s="139" t="s">
        <v>500</v>
      </c>
      <c r="H452" s="140">
        <v>3</v>
      </c>
      <c r="I452" s="141"/>
      <c r="J452" s="142">
        <f>ROUND(I452*H452,2)</f>
        <v>0</v>
      </c>
      <c r="K452" s="138" t="s">
        <v>1</v>
      </c>
      <c r="L452" s="32"/>
      <c r="M452" s="143" t="s">
        <v>1</v>
      </c>
      <c r="N452" s="144" t="s">
        <v>46</v>
      </c>
      <c r="P452" s="145">
        <f>O452*H452</f>
        <v>0</v>
      </c>
      <c r="Q452" s="145">
        <v>0</v>
      </c>
      <c r="R452" s="145">
        <f>Q452*H452</f>
        <v>0</v>
      </c>
      <c r="S452" s="145">
        <v>0</v>
      </c>
      <c r="T452" s="146">
        <f>S452*H452</f>
        <v>0</v>
      </c>
      <c r="AR452" s="147" t="s">
        <v>318</v>
      </c>
      <c r="AT452" s="147" t="s">
        <v>302</v>
      </c>
      <c r="AU452" s="147" t="s">
        <v>90</v>
      </c>
      <c r="AY452" s="17" t="s">
        <v>299</v>
      </c>
      <c r="BE452" s="148">
        <f>IF(N452="základní",J452,0)</f>
        <v>0</v>
      </c>
      <c r="BF452" s="148">
        <f>IF(N452="snížená",J452,0)</f>
        <v>0</v>
      </c>
      <c r="BG452" s="148">
        <f>IF(N452="zákl. přenesená",J452,0)</f>
        <v>0</v>
      </c>
      <c r="BH452" s="148">
        <f>IF(N452="sníž. přenesená",J452,0)</f>
        <v>0</v>
      </c>
      <c r="BI452" s="148">
        <f>IF(N452="nulová",J452,0)</f>
        <v>0</v>
      </c>
      <c r="BJ452" s="17" t="s">
        <v>88</v>
      </c>
      <c r="BK452" s="148">
        <f>ROUND(I452*H452,2)</f>
        <v>0</v>
      </c>
      <c r="BL452" s="17" t="s">
        <v>318</v>
      </c>
      <c r="BM452" s="147" t="s">
        <v>6361</v>
      </c>
    </row>
    <row r="453" spans="2:65" s="1" customFormat="1" ht="33" customHeight="1">
      <c r="B453" s="32"/>
      <c r="C453" s="136" t="s">
        <v>6362</v>
      </c>
      <c r="D453" s="136" t="s">
        <v>302</v>
      </c>
      <c r="E453" s="137" t="s">
        <v>6363</v>
      </c>
      <c r="F453" s="138" t="s">
        <v>6364</v>
      </c>
      <c r="G453" s="139" t="s">
        <v>647</v>
      </c>
      <c r="H453" s="140">
        <v>5</v>
      </c>
      <c r="I453" s="141"/>
      <c r="J453" s="142">
        <f>ROUND(I453*H453,2)</f>
        <v>0</v>
      </c>
      <c r="K453" s="138" t="s">
        <v>1</v>
      </c>
      <c r="L453" s="32"/>
      <c r="M453" s="143" t="s">
        <v>1</v>
      </c>
      <c r="N453" s="144" t="s">
        <v>46</v>
      </c>
      <c r="P453" s="145">
        <f>O453*H453</f>
        <v>0</v>
      </c>
      <c r="Q453" s="145">
        <v>0</v>
      </c>
      <c r="R453" s="145">
        <f>Q453*H453</f>
        <v>0</v>
      </c>
      <c r="S453" s="145">
        <v>0</v>
      </c>
      <c r="T453" s="146">
        <f>S453*H453</f>
        <v>0</v>
      </c>
      <c r="AR453" s="147" t="s">
        <v>318</v>
      </c>
      <c r="AT453" s="147" t="s">
        <v>302</v>
      </c>
      <c r="AU453" s="147" t="s">
        <v>90</v>
      </c>
      <c r="AY453" s="17" t="s">
        <v>299</v>
      </c>
      <c r="BE453" s="148">
        <f>IF(N453="základní",J453,0)</f>
        <v>0</v>
      </c>
      <c r="BF453" s="148">
        <f>IF(N453="snížená",J453,0)</f>
        <v>0</v>
      </c>
      <c r="BG453" s="148">
        <f>IF(N453="zákl. přenesená",J453,0)</f>
        <v>0</v>
      </c>
      <c r="BH453" s="148">
        <f>IF(N453="sníž. přenesená",J453,0)</f>
        <v>0</v>
      </c>
      <c r="BI453" s="148">
        <f>IF(N453="nulová",J453,0)</f>
        <v>0</v>
      </c>
      <c r="BJ453" s="17" t="s">
        <v>88</v>
      </c>
      <c r="BK453" s="148">
        <f>ROUND(I453*H453,2)</f>
        <v>0</v>
      </c>
      <c r="BL453" s="17" t="s">
        <v>318</v>
      </c>
      <c r="BM453" s="147" t="s">
        <v>6365</v>
      </c>
    </row>
    <row r="454" spans="2:65" s="1" customFormat="1" ht="16.5" customHeight="1">
      <c r="B454" s="32"/>
      <c r="C454" s="136" t="s">
        <v>6366</v>
      </c>
      <c r="D454" s="136" t="s">
        <v>302</v>
      </c>
      <c r="E454" s="137" t="s">
        <v>6367</v>
      </c>
      <c r="F454" s="138" t="s">
        <v>6368</v>
      </c>
      <c r="G454" s="139" t="s">
        <v>647</v>
      </c>
      <c r="H454" s="140">
        <v>12.7</v>
      </c>
      <c r="I454" s="141"/>
      <c r="J454" s="142">
        <f>ROUND(I454*H454,2)</f>
        <v>0</v>
      </c>
      <c r="K454" s="138" t="s">
        <v>1</v>
      </c>
      <c r="L454" s="32"/>
      <c r="M454" s="143" t="s">
        <v>1</v>
      </c>
      <c r="N454" s="144" t="s">
        <v>46</v>
      </c>
      <c r="P454" s="145">
        <f>O454*H454</f>
        <v>0</v>
      </c>
      <c r="Q454" s="145">
        <v>0</v>
      </c>
      <c r="R454" s="145">
        <f>Q454*H454</f>
        <v>0</v>
      </c>
      <c r="S454" s="145">
        <v>0</v>
      </c>
      <c r="T454" s="146">
        <f>S454*H454</f>
        <v>0</v>
      </c>
      <c r="AR454" s="147" t="s">
        <v>318</v>
      </c>
      <c r="AT454" s="147" t="s">
        <v>302</v>
      </c>
      <c r="AU454" s="147" t="s">
        <v>90</v>
      </c>
      <c r="AY454" s="17" t="s">
        <v>299</v>
      </c>
      <c r="BE454" s="148">
        <f>IF(N454="základní",J454,0)</f>
        <v>0</v>
      </c>
      <c r="BF454" s="148">
        <f>IF(N454="snížená",J454,0)</f>
        <v>0</v>
      </c>
      <c r="BG454" s="148">
        <f>IF(N454="zákl. přenesená",J454,0)</f>
        <v>0</v>
      </c>
      <c r="BH454" s="148">
        <f>IF(N454="sníž. přenesená",J454,0)</f>
        <v>0</v>
      </c>
      <c r="BI454" s="148">
        <f>IF(N454="nulová",J454,0)</f>
        <v>0</v>
      </c>
      <c r="BJ454" s="17" t="s">
        <v>88</v>
      </c>
      <c r="BK454" s="148">
        <f>ROUND(I454*H454,2)</f>
        <v>0</v>
      </c>
      <c r="BL454" s="17" t="s">
        <v>318</v>
      </c>
      <c r="BM454" s="147" t="s">
        <v>6369</v>
      </c>
    </row>
    <row r="455" spans="2:65" s="11" customFormat="1" ht="22.95" customHeight="1">
      <c r="B455" s="124"/>
      <c r="D455" s="125" t="s">
        <v>80</v>
      </c>
      <c r="E455" s="134" t="s">
        <v>342</v>
      </c>
      <c r="F455" s="134" t="s">
        <v>5855</v>
      </c>
      <c r="I455" s="127"/>
      <c r="J455" s="135">
        <f>BK455</f>
        <v>0</v>
      </c>
      <c r="L455" s="124"/>
      <c r="M455" s="129"/>
      <c r="P455" s="130">
        <f>SUM(P456:P470)</f>
        <v>0</v>
      </c>
      <c r="R455" s="130">
        <f>SUM(R456:R470)</f>
        <v>3.7780999999999999E-3</v>
      </c>
      <c r="T455" s="131">
        <f>SUM(T456:T470)</f>
        <v>0</v>
      </c>
      <c r="AR455" s="125" t="s">
        <v>88</v>
      </c>
      <c r="AT455" s="132" t="s">
        <v>80</v>
      </c>
      <c r="AU455" s="132" t="s">
        <v>88</v>
      </c>
      <c r="AY455" s="125" t="s">
        <v>299</v>
      </c>
      <c r="BK455" s="133">
        <f>SUM(BK456:BK470)</f>
        <v>0</v>
      </c>
    </row>
    <row r="456" spans="2:65" s="1" customFormat="1" ht="24.15" customHeight="1">
      <c r="B456" s="32"/>
      <c r="C456" s="136" t="s">
        <v>6370</v>
      </c>
      <c r="D456" s="136" t="s">
        <v>302</v>
      </c>
      <c r="E456" s="137" t="s">
        <v>6371</v>
      </c>
      <c r="F456" s="138" t="s">
        <v>6372</v>
      </c>
      <c r="G456" s="139" t="s">
        <v>647</v>
      </c>
      <c r="H456" s="140">
        <v>58.4</v>
      </c>
      <c r="I456" s="141"/>
      <c r="J456" s="142">
        <f>ROUND(I456*H456,2)</f>
        <v>0</v>
      </c>
      <c r="K456" s="138" t="s">
        <v>1</v>
      </c>
      <c r="L456" s="32"/>
      <c r="M456" s="143" t="s">
        <v>1</v>
      </c>
      <c r="N456" s="144" t="s">
        <v>46</v>
      </c>
      <c r="P456" s="145">
        <f>O456*H456</f>
        <v>0</v>
      </c>
      <c r="Q456" s="145">
        <v>0</v>
      </c>
      <c r="R456" s="145">
        <f>Q456*H456</f>
        <v>0</v>
      </c>
      <c r="S456" s="145">
        <v>0</v>
      </c>
      <c r="T456" s="146">
        <f>S456*H456</f>
        <v>0</v>
      </c>
      <c r="AR456" s="147" t="s">
        <v>318</v>
      </c>
      <c r="AT456" s="147" t="s">
        <v>302</v>
      </c>
      <c r="AU456" s="147" t="s">
        <v>90</v>
      </c>
      <c r="AY456" s="17" t="s">
        <v>299</v>
      </c>
      <c r="BE456" s="148">
        <f>IF(N456="základní",J456,0)</f>
        <v>0</v>
      </c>
      <c r="BF456" s="148">
        <f>IF(N456="snížená",J456,0)</f>
        <v>0</v>
      </c>
      <c r="BG456" s="148">
        <f>IF(N456="zákl. přenesená",J456,0)</f>
        <v>0</v>
      </c>
      <c r="BH456" s="148">
        <f>IF(N456="sníž. přenesená",J456,0)</f>
        <v>0</v>
      </c>
      <c r="BI456" s="148">
        <f>IF(N456="nulová",J456,0)</f>
        <v>0</v>
      </c>
      <c r="BJ456" s="17" t="s">
        <v>88</v>
      </c>
      <c r="BK456" s="148">
        <f>ROUND(I456*H456,2)</f>
        <v>0</v>
      </c>
      <c r="BL456" s="17" t="s">
        <v>318</v>
      </c>
      <c r="BM456" s="147" t="s">
        <v>6373</v>
      </c>
    </row>
    <row r="457" spans="2:65" s="1" customFormat="1" ht="76.8">
      <c r="B457" s="32"/>
      <c r="D457" s="149" t="s">
        <v>308</v>
      </c>
      <c r="F457" s="150" t="s">
        <v>6374</v>
      </c>
      <c r="I457" s="151"/>
      <c r="L457" s="32"/>
      <c r="M457" s="152"/>
      <c r="T457" s="56"/>
      <c r="AT457" s="17" t="s">
        <v>308</v>
      </c>
      <c r="AU457" s="17" t="s">
        <v>90</v>
      </c>
    </row>
    <row r="458" spans="2:65" s="1" customFormat="1" ht="44.25" customHeight="1">
      <c r="B458" s="32"/>
      <c r="C458" s="136" t="s">
        <v>6375</v>
      </c>
      <c r="D458" s="136" t="s">
        <v>302</v>
      </c>
      <c r="E458" s="137" t="s">
        <v>6376</v>
      </c>
      <c r="F458" s="138" t="s">
        <v>6377</v>
      </c>
      <c r="G458" s="139" t="s">
        <v>500</v>
      </c>
      <c r="H458" s="140">
        <v>1</v>
      </c>
      <c r="I458" s="141"/>
      <c r="J458" s="142">
        <f>ROUND(I458*H458,2)</f>
        <v>0</v>
      </c>
      <c r="K458" s="138" t="s">
        <v>1</v>
      </c>
      <c r="L458" s="32"/>
      <c r="M458" s="143" t="s">
        <v>1</v>
      </c>
      <c r="N458" s="144" t="s">
        <v>46</v>
      </c>
      <c r="P458" s="145">
        <f>O458*H458</f>
        <v>0</v>
      </c>
      <c r="Q458" s="145">
        <v>0</v>
      </c>
      <c r="R458" s="145">
        <f>Q458*H458</f>
        <v>0</v>
      </c>
      <c r="S458" s="145">
        <v>0</v>
      </c>
      <c r="T458" s="146">
        <f>S458*H458</f>
        <v>0</v>
      </c>
      <c r="AR458" s="147" t="s">
        <v>318</v>
      </c>
      <c r="AT458" s="147" t="s">
        <v>302</v>
      </c>
      <c r="AU458" s="147" t="s">
        <v>90</v>
      </c>
      <c r="AY458" s="17" t="s">
        <v>299</v>
      </c>
      <c r="BE458" s="148">
        <f>IF(N458="základní",J458,0)</f>
        <v>0</v>
      </c>
      <c r="BF458" s="148">
        <f>IF(N458="snížená",J458,0)</f>
        <v>0</v>
      </c>
      <c r="BG458" s="148">
        <f>IF(N458="zákl. přenesená",J458,0)</f>
        <v>0</v>
      </c>
      <c r="BH458" s="148">
        <f>IF(N458="sníž. přenesená",J458,0)</f>
        <v>0</v>
      </c>
      <c r="BI458" s="148">
        <f>IF(N458="nulová",J458,0)</f>
        <v>0</v>
      </c>
      <c r="BJ458" s="17" t="s">
        <v>88</v>
      </c>
      <c r="BK458" s="148">
        <f>ROUND(I458*H458,2)</f>
        <v>0</v>
      </c>
      <c r="BL458" s="17" t="s">
        <v>318</v>
      </c>
      <c r="BM458" s="147" t="s">
        <v>6378</v>
      </c>
    </row>
    <row r="459" spans="2:65" s="1" customFormat="1" ht="37.950000000000003" customHeight="1">
      <c r="B459" s="32"/>
      <c r="C459" s="136" t="s">
        <v>6379</v>
      </c>
      <c r="D459" s="136" t="s">
        <v>302</v>
      </c>
      <c r="E459" s="137" t="s">
        <v>6380</v>
      </c>
      <c r="F459" s="138" t="s">
        <v>6381</v>
      </c>
      <c r="G459" s="139" t="s">
        <v>375</v>
      </c>
      <c r="H459" s="140">
        <v>99.572000000000003</v>
      </c>
      <c r="I459" s="141"/>
      <c r="J459" s="142">
        <f>ROUND(I459*H459,2)</f>
        <v>0</v>
      </c>
      <c r="K459" s="138" t="s">
        <v>3585</v>
      </c>
      <c r="L459" s="32"/>
      <c r="M459" s="143" t="s">
        <v>1</v>
      </c>
      <c r="N459" s="144" t="s">
        <v>46</v>
      </c>
      <c r="P459" s="145">
        <f>O459*H459</f>
        <v>0</v>
      </c>
      <c r="Q459" s="145">
        <v>0</v>
      </c>
      <c r="R459" s="145">
        <f>Q459*H459</f>
        <v>0</v>
      </c>
      <c r="S459" s="145">
        <v>0</v>
      </c>
      <c r="T459" s="146">
        <f>S459*H459</f>
        <v>0</v>
      </c>
      <c r="AR459" s="147" t="s">
        <v>318</v>
      </c>
      <c r="AT459" s="147" t="s">
        <v>302</v>
      </c>
      <c r="AU459" s="147" t="s">
        <v>90</v>
      </c>
      <c r="AY459" s="17" t="s">
        <v>299</v>
      </c>
      <c r="BE459" s="148">
        <f>IF(N459="základní",J459,0)</f>
        <v>0</v>
      </c>
      <c r="BF459" s="148">
        <f>IF(N459="snížená",J459,0)</f>
        <v>0</v>
      </c>
      <c r="BG459" s="148">
        <f>IF(N459="zákl. přenesená",J459,0)</f>
        <v>0</v>
      </c>
      <c r="BH459" s="148">
        <f>IF(N459="sníž. přenesená",J459,0)</f>
        <v>0</v>
      </c>
      <c r="BI459" s="148">
        <f>IF(N459="nulová",J459,0)</f>
        <v>0</v>
      </c>
      <c r="BJ459" s="17" t="s">
        <v>88</v>
      </c>
      <c r="BK459" s="148">
        <f>ROUND(I459*H459,2)</f>
        <v>0</v>
      </c>
      <c r="BL459" s="17" t="s">
        <v>318</v>
      </c>
      <c r="BM459" s="147" t="s">
        <v>6382</v>
      </c>
    </row>
    <row r="460" spans="2:65" s="1" customFormat="1" ht="19.2">
      <c r="B460" s="32"/>
      <c r="D460" s="149" t="s">
        <v>308</v>
      </c>
      <c r="F460" s="150" t="s">
        <v>6383</v>
      </c>
      <c r="I460" s="151"/>
      <c r="L460" s="32"/>
      <c r="M460" s="152"/>
      <c r="T460" s="56"/>
      <c r="AT460" s="17" t="s">
        <v>308</v>
      </c>
      <c r="AU460" s="17" t="s">
        <v>90</v>
      </c>
    </row>
    <row r="461" spans="2:65" s="1" customFormat="1" ht="37.950000000000003" customHeight="1">
      <c r="B461" s="32"/>
      <c r="C461" s="136" t="s">
        <v>6384</v>
      </c>
      <c r="D461" s="136" t="s">
        <v>302</v>
      </c>
      <c r="E461" s="137" t="s">
        <v>6385</v>
      </c>
      <c r="F461" s="138" t="s">
        <v>6386</v>
      </c>
      <c r="G461" s="139" t="s">
        <v>375</v>
      </c>
      <c r="H461" s="140">
        <v>995.72</v>
      </c>
      <c r="I461" s="141"/>
      <c r="J461" s="142">
        <f>ROUND(I461*H461,2)</f>
        <v>0</v>
      </c>
      <c r="K461" s="138" t="s">
        <v>3585</v>
      </c>
      <c r="L461" s="32"/>
      <c r="M461" s="143" t="s">
        <v>1</v>
      </c>
      <c r="N461" s="144" t="s">
        <v>46</v>
      </c>
      <c r="P461" s="145">
        <f>O461*H461</f>
        <v>0</v>
      </c>
      <c r="Q461" s="145">
        <v>0</v>
      </c>
      <c r="R461" s="145">
        <f>Q461*H461</f>
        <v>0</v>
      </c>
      <c r="S461" s="145">
        <v>0</v>
      </c>
      <c r="T461" s="146">
        <f>S461*H461</f>
        <v>0</v>
      </c>
      <c r="AR461" s="147" t="s">
        <v>318</v>
      </c>
      <c r="AT461" s="147" t="s">
        <v>302</v>
      </c>
      <c r="AU461" s="147" t="s">
        <v>90</v>
      </c>
      <c r="AY461" s="17" t="s">
        <v>299</v>
      </c>
      <c r="BE461" s="148">
        <f>IF(N461="základní",J461,0)</f>
        <v>0</v>
      </c>
      <c r="BF461" s="148">
        <f>IF(N461="snížená",J461,0)</f>
        <v>0</v>
      </c>
      <c r="BG461" s="148">
        <f>IF(N461="zákl. přenesená",J461,0)</f>
        <v>0</v>
      </c>
      <c r="BH461" s="148">
        <f>IF(N461="sníž. přenesená",J461,0)</f>
        <v>0</v>
      </c>
      <c r="BI461" s="148">
        <f>IF(N461="nulová",J461,0)</f>
        <v>0</v>
      </c>
      <c r="BJ461" s="17" t="s">
        <v>88</v>
      </c>
      <c r="BK461" s="148">
        <f>ROUND(I461*H461,2)</f>
        <v>0</v>
      </c>
      <c r="BL461" s="17" t="s">
        <v>318</v>
      </c>
      <c r="BM461" s="147" t="s">
        <v>6387</v>
      </c>
    </row>
    <row r="462" spans="2:65" s="1" customFormat="1" ht="37.950000000000003" customHeight="1">
      <c r="B462" s="32"/>
      <c r="C462" s="136" t="s">
        <v>6388</v>
      </c>
      <c r="D462" s="136" t="s">
        <v>302</v>
      </c>
      <c r="E462" s="137" t="s">
        <v>6389</v>
      </c>
      <c r="F462" s="138" t="s">
        <v>6390</v>
      </c>
      <c r="G462" s="139" t="s">
        <v>375</v>
      </c>
      <c r="H462" s="140">
        <v>99.57</v>
      </c>
      <c r="I462" s="141"/>
      <c r="J462" s="142">
        <f>ROUND(I462*H462,2)</f>
        <v>0</v>
      </c>
      <c r="K462" s="138" t="s">
        <v>3585</v>
      </c>
      <c r="L462" s="32"/>
      <c r="M462" s="143" t="s">
        <v>1</v>
      </c>
      <c r="N462" s="144" t="s">
        <v>46</v>
      </c>
      <c r="P462" s="145">
        <f>O462*H462</f>
        <v>0</v>
      </c>
      <c r="Q462" s="145">
        <v>0</v>
      </c>
      <c r="R462" s="145">
        <f>Q462*H462</f>
        <v>0</v>
      </c>
      <c r="S462" s="145">
        <v>0</v>
      </c>
      <c r="T462" s="146">
        <f>S462*H462</f>
        <v>0</v>
      </c>
      <c r="AR462" s="147" t="s">
        <v>318</v>
      </c>
      <c r="AT462" s="147" t="s">
        <v>302</v>
      </c>
      <c r="AU462" s="147" t="s">
        <v>90</v>
      </c>
      <c r="AY462" s="17" t="s">
        <v>299</v>
      </c>
      <c r="BE462" s="148">
        <f>IF(N462="základní",J462,0)</f>
        <v>0</v>
      </c>
      <c r="BF462" s="148">
        <f>IF(N462="snížená",J462,0)</f>
        <v>0</v>
      </c>
      <c r="BG462" s="148">
        <f>IF(N462="zákl. přenesená",J462,0)</f>
        <v>0</v>
      </c>
      <c r="BH462" s="148">
        <f>IF(N462="sníž. přenesená",J462,0)</f>
        <v>0</v>
      </c>
      <c r="BI462" s="148">
        <f>IF(N462="nulová",J462,0)</f>
        <v>0</v>
      </c>
      <c r="BJ462" s="17" t="s">
        <v>88</v>
      </c>
      <c r="BK462" s="148">
        <f>ROUND(I462*H462,2)</f>
        <v>0</v>
      </c>
      <c r="BL462" s="17" t="s">
        <v>318</v>
      </c>
      <c r="BM462" s="147" t="s">
        <v>6391</v>
      </c>
    </row>
    <row r="463" spans="2:65" s="1" customFormat="1" ht="37.950000000000003" customHeight="1">
      <c r="B463" s="32"/>
      <c r="C463" s="136" t="s">
        <v>6392</v>
      </c>
      <c r="D463" s="136" t="s">
        <v>302</v>
      </c>
      <c r="E463" s="137" t="s">
        <v>6393</v>
      </c>
      <c r="F463" s="138" t="s">
        <v>6394</v>
      </c>
      <c r="G463" s="139" t="s">
        <v>375</v>
      </c>
      <c r="H463" s="140">
        <v>15.61</v>
      </c>
      <c r="I463" s="141"/>
      <c r="J463" s="142">
        <f>ROUND(I463*H463,2)</f>
        <v>0</v>
      </c>
      <c r="K463" s="138" t="s">
        <v>3585</v>
      </c>
      <c r="L463" s="32"/>
      <c r="M463" s="143" t="s">
        <v>1</v>
      </c>
      <c r="N463" s="144" t="s">
        <v>46</v>
      </c>
      <c r="P463" s="145">
        <f>O463*H463</f>
        <v>0</v>
      </c>
      <c r="Q463" s="145">
        <v>2.1000000000000001E-4</v>
      </c>
      <c r="R463" s="145">
        <f>Q463*H463</f>
        <v>3.2780999999999999E-3</v>
      </c>
      <c r="S463" s="145">
        <v>0</v>
      </c>
      <c r="T463" s="146">
        <f>S463*H463</f>
        <v>0</v>
      </c>
      <c r="AR463" s="147" t="s">
        <v>318</v>
      </c>
      <c r="AT463" s="147" t="s">
        <v>302</v>
      </c>
      <c r="AU463" s="147" t="s">
        <v>90</v>
      </c>
      <c r="AY463" s="17" t="s">
        <v>299</v>
      </c>
      <c r="BE463" s="148">
        <f>IF(N463="základní",J463,0)</f>
        <v>0</v>
      </c>
      <c r="BF463" s="148">
        <f>IF(N463="snížená",J463,0)</f>
        <v>0</v>
      </c>
      <c r="BG463" s="148">
        <f>IF(N463="zákl. přenesená",J463,0)</f>
        <v>0</v>
      </c>
      <c r="BH463" s="148">
        <f>IF(N463="sníž. přenesená",J463,0)</f>
        <v>0</v>
      </c>
      <c r="BI463" s="148">
        <f>IF(N463="nulová",J463,0)</f>
        <v>0</v>
      </c>
      <c r="BJ463" s="17" t="s">
        <v>88</v>
      </c>
      <c r="BK463" s="148">
        <f>ROUND(I463*H463,2)</f>
        <v>0</v>
      </c>
      <c r="BL463" s="17" t="s">
        <v>318</v>
      </c>
      <c r="BM463" s="147" t="s">
        <v>6395</v>
      </c>
    </row>
    <row r="464" spans="2:65" s="1" customFormat="1" ht="33" customHeight="1">
      <c r="B464" s="32"/>
      <c r="C464" s="136" t="s">
        <v>4016</v>
      </c>
      <c r="D464" s="136" t="s">
        <v>302</v>
      </c>
      <c r="E464" s="137" t="s">
        <v>6396</v>
      </c>
      <c r="F464" s="138" t="s">
        <v>6397</v>
      </c>
      <c r="G464" s="139" t="s">
        <v>375</v>
      </c>
      <c r="H464" s="140">
        <v>233.56</v>
      </c>
      <c r="I464" s="141"/>
      <c r="J464" s="142">
        <f>ROUND(I464*H464,2)</f>
        <v>0</v>
      </c>
      <c r="K464" s="138" t="s">
        <v>1</v>
      </c>
      <c r="L464" s="32"/>
      <c r="M464" s="143" t="s">
        <v>1</v>
      </c>
      <c r="N464" s="144" t="s">
        <v>46</v>
      </c>
      <c r="P464" s="145">
        <f>O464*H464</f>
        <v>0</v>
      </c>
      <c r="Q464" s="145">
        <v>0</v>
      </c>
      <c r="R464" s="145">
        <f>Q464*H464</f>
        <v>0</v>
      </c>
      <c r="S464" s="145">
        <v>0</v>
      </c>
      <c r="T464" s="146">
        <f>S464*H464</f>
        <v>0</v>
      </c>
      <c r="AR464" s="147" t="s">
        <v>318</v>
      </c>
      <c r="AT464" s="147" t="s">
        <v>302</v>
      </c>
      <c r="AU464" s="147" t="s">
        <v>90</v>
      </c>
      <c r="AY464" s="17" t="s">
        <v>299</v>
      </c>
      <c r="BE464" s="148">
        <f>IF(N464="základní",J464,0)</f>
        <v>0</v>
      </c>
      <c r="BF464" s="148">
        <f>IF(N464="snížená",J464,0)</f>
        <v>0</v>
      </c>
      <c r="BG464" s="148">
        <f>IF(N464="zákl. přenesená",J464,0)</f>
        <v>0</v>
      </c>
      <c r="BH464" s="148">
        <f>IF(N464="sníž. přenesená",J464,0)</f>
        <v>0</v>
      </c>
      <c r="BI464" s="148">
        <f>IF(N464="nulová",J464,0)</f>
        <v>0</v>
      </c>
      <c r="BJ464" s="17" t="s">
        <v>88</v>
      </c>
      <c r="BK464" s="148">
        <f>ROUND(I464*H464,2)</f>
        <v>0</v>
      </c>
      <c r="BL464" s="17" t="s">
        <v>318</v>
      </c>
      <c r="BM464" s="147" t="s">
        <v>6398</v>
      </c>
    </row>
    <row r="465" spans="2:65" s="1" customFormat="1" ht="19.2">
      <c r="B465" s="32"/>
      <c r="D465" s="149" t="s">
        <v>308</v>
      </c>
      <c r="F465" s="150" t="s">
        <v>6399</v>
      </c>
      <c r="I465" s="151"/>
      <c r="L465" s="32"/>
      <c r="M465" s="152"/>
      <c r="T465" s="56"/>
      <c r="AT465" s="17" t="s">
        <v>308</v>
      </c>
      <c r="AU465" s="17" t="s">
        <v>90</v>
      </c>
    </row>
    <row r="466" spans="2:65" s="1" customFormat="1" ht="21.75" customHeight="1">
      <c r="B466" s="32"/>
      <c r="C466" s="136" t="s">
        <v>6400</v>
      </c>
      <c r="D466" s="136" t="s">
        <v>302</v>
      </c>
      <c r="E466" s="137" t="s">
        <v>6401</v>
      </c>
      <c r="F466" s="138" t="s">
        <v>6402</v>
      </c>
      <c r="G466" s="139" t="s">
        <v>1520</v>
      </c>
      <c r="H466" s="140">
        <v>150</v>
      </c>
      <c r="I466" s="141"/>
      <c r="J466" s="142">
        <f>ROUND(I466*H466,2)</f>
        <v>0</v>
      </c>
      <c r="K466" s="138" t="s">
        <v>3585</v>
      </c>
      <c r="L466" s="32"/>
      <c r="M466" s="143" t="s">
        <v>1</v>
      </c>
      <c r="N466" s="144" t="s">
        <v>46</v>
      </c>
      <c r="P466" s="145">
        <f>O466*H466</f>
        <v>0</v>
      </c>
      <c r="Q466" s="145">
        <v>0</v>
      </c>
      <c r="R466" s="145">
        <f>Q466*H466</f>
        <v>0</v>
      </c>
      <c r="S466" s="145">
        <v>0</v>
      </c>
      <c r="T466" s="146">
        <f>S466*H466</f>
        <v>0</v>
      </c>
      <c r="AR466" s="147" t="s">
        <v>318</v>
      </c>
      <c r="AT466" s="147" t="s">
        <v>302</v>
      </c>
      <c r="AU466" s="147" t="s">
        <v>90</v>
      </c>
      <c r="AY466" s="17" t="s">
        <v>299</v>
      </c>
      <c r="BE466" s="148">
        <f>IF(N466="základní",J466,0)</f>
        <v>0</v>
      </c>
      <c r="BF466" s="148">
        <f>IF(N466="snížená",J466,0)</f>
        <v>0</v>
      </c>
      <c r="BG466" s="148">
        <f>IF(N466="zákl. přenesená",J466,0)</f>
        <v>0</v>
      </c>
      <c r="BH466" s="148">
        <f>IF(N466="sníž. přenesená",J466,0)</f>
        <v>0</v>
      </c>
      <c r="BI466" s="148">
        <f>IF(N466="nulová",J466,0)</f>
        <v>0</v>
      </c>
      <c r="BJ466" s="17" t="s">
        <v>88</v>
      </c>
      <c r="BK466" s="148">
        <f>ROUND(I466*H466,2)</f>
        <v>0</v>
      </c>
      <c r="BL466" s="17" t="s">
        <v>318</v>
      </c>
      <c r="BM466" s="147" t="s">
        <v>6403</v>
      </c>
    </row>
    <row r="467" spans="2:65" s="1" customFormat="1" ht="16.5" customHeight="1">
      <c r="B467" s="32"/>
      <c r="C467" s="158" t="s">
        <v>6404</v>
      </c>
      <c r="D467" s="158" t="s">
        <v>340</v>
      </c>
      <c r="E467" s="159" t="s">
        <v>6405</v>
      </c>
      <c r="F467" s="160" t="s">
        <v>6406</v>
      </c>
      <c r="G467" s="161" t="s">
        <v>1520</v>
      </c>
      <c r="H467" s="162">
        <v>154.5</v>
      </c>
      <c r="I467" s="163"/>
      <c r="J467" s="164">
        <f>ROUND(I467*H467,2)</f>
        <v>0</v>
      </c>
      <c r="K467" s="160" t="s">
        <v>3585</v>
      </c>
      <c r="L467" s="165"/>
      <c r="M467" s="166" t="s">
        <v>1</v>
      </c>
      <c r="N467" s="167" t="s">
        <v>46</v>
      </c>
      <c r="P467" s="145">
        <f>O467*H467</f>
        <v>0</v>
      </c>
      <c r="Q467" s="145">
        <v>0</v>
      </c>
      <c r="R467" s="145">
        <f>Q467*H467</f>
        <v>0</v>
      </c>
      <c r="S467" s="145">
        <v>0</v>
      </c>
      <c r="T467" s="146">
        <f>S467*H467</f>
        <v>0</v>
      </c>
      <c r="AR467" s="147" t="s">
        <v>337</v>
      </c>
      <c r="AT467" s="147" t="s">
        <v>340</v>
      </c>
      <c r="AU467" s="147" t="s">
        <v>90</v>
      </c>
      <c r="AY467" s="17" t="s">
        <v>299</v>
      </c>
      <c r="BE467" s="148">
        <f>IF(N467="základní",J467,0)</f>
        <v>0</v>
      </c>
      <c r="BF467" s="148">
        <f>IF(N467="snížená",J467,0)</f>
        <v>0</v>
      </c>
      <c r="BG467" s="148">
        <f>IF(N467="zákl. přenesená",J467,0)</f>
        <v>0</v>
      </c>
      <c r="BH467" s="148">
        <f>IF(N467="sníž. přenesená",J467,0)</f>
        <v>0</v>
      </c>
      <c r="BI467" s="148">
        <f>IF(N467="nulová",J467,0)</f>
        <v>0</v>
      </c>
      <c r="BJ467" s="17" t="s">
        <v>88</v>
      </c>
      <c r="BK467" s="148">
        <f>ROUND(I467*H467,2)</f>
        <v>0</v>
      </c>
      <c r="BL467" s="17" t="s">
        <v>318</v>
      </c>
      <c r="BM467" s="147" t="s">
        <v>6407</v>
      </c>
    </row>
    <row r="468" spans="2:65" s="13" customFormat="1">
      <c r="B468" s="176"/>
      <c r="D468" s="149" t="s">
        <v>1489</v>
      </c>
      <c r="F468" s="178" t="s">
        <v>6408</v>
      </c>
      <c r="H468" s="179">
        <v>154.5</v>
      </c>
      <c r="I468" s="180"/>
      <c r="L468" s="176"/>
      <c r="M468" s="181"/>
      <c r="T468" s="182"/>
      <c r="AT468" s="177" t="s">
        <v>1489</v>
      </c>
      <c r="AU468" s="177" t="s">
        <v>90</v>
      </c>
      <c r="AV468" s="13" t="s">
        <v>90</v>
      </c>
      <c r="AW468" s="13" t="s">
        <v>4</v>
      </c>
      <c r="AX468" s="13" t="s">
        <v>88</v>
      </c>
      <c r="AY468" s="177" t="s">
        <v>299</v>
      </c>
    </row>
    <row r="469" spans="2:65" s="1" customFormat="1" ht="24.15" customHeight="1">
      <c r="B469" s="32"/>
      <c r="C469" s="136" t="s">
        <v>6409</v>
      </c>
      <c r="D469" s="136" t="s">
        <v>302</v>
      </c>
      <c r="E469" s="137" t="s">
        <v>6410</v>
      </c>
      <c r="F469" s="138" t="s">
        <v>6411</v>
      </c>
      <c r="G469" s="139" t="s">
        <v>375</v>
      </c>
      <c r="H469" s="140">
        <v>50</v>
      </c>
      <c r="I469" s="141"/>
      <c r="J469" s="142">
        <f>ROUND(I469*H469,2)</f>
        <v>0</v>
      </c>
      <c r="K469" s="138" t="s">
        <v>3585</v>
      </c>
      <c r="L469" s="32"/>
      <c r="M469" s="143" t="s">
        <v>1</v>
      </c>
      <c r="N469" s="144" t="s">
        <v>46</v>
      </c>
      <c r="P469" s="145">
        <f>O469*H469</f>
        <v>0</v>
      </c>
      <c r="Q469" s="145">
        <v>1.0000000000000001E-5</v>
      </c>
      <c r="R469" s="145">
        <f>Q469*H469</f>
        <v>5.0000000000000001E-4</v>
      </c>
      <c r="S469" s="145">
        <v>0</v>
      </c>
      <c r="T469" s="146">
        <f>S469*H469</f>
        <v>0</v>
      </c>
      <c r="AR469" s="147" t="s">
        <v>318</v>
      </c>
      <c r="AT469" s="147" t="s">
        <v>302</v>
      </c>
      <c r="AU469" s="147" t="s">
        <v>90</v>
      </c>
      <c r="AY469" s="17" t="s">
        <v>299</v>
      </c>
      <c r="BE469" s="148">
        <f>IF(N469="základní",J469,0)</f>
        <v>0</v>
      </c>
      <c r="BF469" s="148">
        <f>IF(N469="snížená",J469,0)</f>
        <v>0</v>
      </c>
      <c r="BG469" s="148">
        <f>IF(N469="zákl. přenesená",J469,0)</f>
        <v>0</v>
      </c>
      <c r="BH469" s="148">
        <f>IF(N469="sníž. přenesená",J469,0)</f>
        <v>0</v>
      </c>
      <c r="BI469" s="148">
        <f>IF(N469="nulová",J469,0)</f>
        <v>0</v>
      </c>
      <c r="BJ469" s="17" t="s">
        <v>88</v>
      </c>
      <c r="BK469" s="148">
        <f>ROUND(I469*H469,2)</f>
        <v>0</v>
      </c>
      <c r="BL469" s="17" t="s">
        <v>318</v>
      </c>
      <c r="BM469" s="147" t="s">
        <v>6412</v>
      </c>
    </row>
    <row r="470" spans="2:65" s="1" customFormat="1" ht="44.25" customHeight="1">
      <c r="B470" s="32"/>
      <c r="C470" s="136" t="s">
        <v>6413</v>
      </c>
      <c r="D470" s="136" t="s">
        <v>302</v>
      </c>
      <c r="E470" s="137" t="s">
        <v>6414</v>
      </c>
      <c r="F470" s="138" t="s">
        <v>6415</v>
      </c>
      <c r="G470" s="139" t="s">
        <v>375</v>
      </c>
      <c r="H470" s="140">
        <v>90</v>
      </c>
      <c r="I470" s="141"/>
      <c r="J470" s="142">
        <f>ROUND(I470*H470,2)</f>
        <v>0</v>
      </c>
      <c r="K470" s="138" t="s">
        <v>1</v>
      </c>
      <c r="L470" s="32"/>
      <c r="M470" s="143" t="s">
        <v>1</v>
      </c>
      <c r="N470" s="144" t="s">
        <v>46</v>
      </c>
      <c r="P470" s="145">
        <f>O470*H470</f>
        <v>0</v>
      </c>
      <c r="Q470" s="145">
        <v>0</v>
      </c>
      <c r="R470" s="145">
        <f>Q470*H470</f>
        <v>0</v>
      </c>
      <c r="S470" s="145">
        <v>0</v>
      </c>
      <c r="T470" s="146">
        <f>S470*H470</f>
        <v>0</v>
      </c>
      <c r="AR470" s="147" t="s">
        <v>318</v>
      </c>
      <c r="AT470" s="147" t="s">
        <v>302</v>
      </c>
      <c r="AU470" s="147" t="s">
        <v>90</v>
      </c>
      <c r="AY470" s="17" t="s">
        <v>299</v>
      </c>
      <c r="BE470" s="148">
        <f>IF(N470="základní",J470,0)</f>
        <v>0</v>
      </c>
      <c r="BF470" s="148">
        <f>IF(N470="snížená",J470,0)</f>
        <v>0</v>
      </c>
      <c r="BG470" s="148">
        <f>IF(N470="zákl. přenesená",J470,0)</f>
        <v>0</v>
      </c>
      <c r="BH470" s="148">
        <f>IF(N470="sníž. přenesená",J470,0)</f>
        <v>0</v>
      </c>
      <c r="BI470" s="148">
        <f>IF(N470="nulová",J470,0)</f>
        <v>0</v>
      </c>
      <c r="BJ470" s="17" t="s">
        <v>88</v>
      </c>
      <c r="BK470" s="148">
        <f>ROUND(I470*H470,2)</f>
        <v>0</v>
      </c>
      <c r="BL470" s="17" t="s">
        <v>318</v>
      </c>
      <c r="BM470" s="147" t="s">
        <v>6416</v>
      </c>
    </row>
    <row r="471" spans="2:65" s="11" customFormat="1" ht="22.95" customHeight="1">
      <c r="B471" s="124"/>
      <c r="D471" s="125" t="s">
        <v>80</v>
      </c>
      <c r="E471" s="134" t="s">
        <v>1789</v>
      </c>
      <c r="F471" s="134" t="s">
        <v>1790</v>
      </c>
      <c r="I471" s="127"/>
      <c r="J471" s="135">
        <f>BK471</f>
        <v>0</v>
      </c>
      <c r="L471" s="124"/>
      <c r="M471" s="129"/>
      <c r="P471" s="130">
        <f>P472</f>
        <v>0</v>
      </c>
      <c r="R471" s="130">
        <f>R472</f>
        <v>0</v>
      </c>
      <c r="T471" s="131">
        <f>T472</f>
        <v>0</v>
      </c>
      <c r="AR471" s="125" t="s">
        <v>88</v>
      </c>
      <c r="AT471" s="132" t="s">
        <v>80</v>
      </c>
      <c r="AU471" s="132" t="s">
        <v>88</v>
      </c>
      <c r="AY471" s="125" t="s">
        <v>299</v>
      </c>
      <c r="BK471" s="133">
        <f>BK472</f>
        <v>0</v>
      </c>
    </row>
    <row r="472" spans="2:65" s="1" customFormat="1" ht="24.15" customHeight="1">
      <c r="B472" s="32"/>
      <c r="C472" s="136" t="s">
        <v>6417</v>
      </c>
      <c r="D472" s="136" t="s">
        <v>302</v>
      </c>
      <c r="E472" s="137" t="s">
        <v>6418</v>
      </c>
      <c r="F472" s="138" t="s">
        <v>6419</v>
      </c>
      <c r="G472" s="139" t="s">
        <v>1636</v>
      </c>
      <c r="H472" s="140">
        <v>455.55700000000002</v>
      </c>
      <c r="I472" s="141"/>
      <c r="J472" s="142">
        <f>ROUND(I472*H472,2)</f>
        <v>0</v>
      </c>
      <c r="K472" s="138" t="s">
        <v>3585</v>
      </c>
      <c r="L472" s="32"/>
      <c r="M472" s="143" t="s">
        <v>1</v>
      </c>
      <c r="N472" s="144" t="s">
        <v>46</v>
      </c>
      <c r="P472" s="145">
        <f>O472*H472</f>
        <v>0</v>
      </c>
      <c r="Q472" s="145">
        <v>0</v>
      </c>
      <c r="R472" s="145">
        <f>Q472*H472</f>
        <v>0</v>
      </c>
      <c r="S472" s="145">
        <v>0</v>
      </c>
      <c r="T472" s="146">
        <f>S472*H472</f>
        <v>0</v>
      </c>
      <c r="AR472" s="147" t="s">
        <v>318</v>
      </c>
      <c r="AT472" s="147" t="s">
        <v>302</v>
      </c>
      <c r="AU472" s="147" t="s">
        <v>90</v>
      </c>
      <c r="AY472" s="17" t="s">
        <v>299</v>
      </c>
      <c r="BE472" s="148">
        <f>IF(N472="základní",J472,0)</f>
        <v>0</v>
      </c>
      <c r="BF472" s="148">
        <f>IF(N472="snížená",J472,0)</f>
        <v>0</v>
      </c>
      <c r="BG472" s="148">
        <f>IF(N472="zákl. přenesená",J472,0)</f>
        <v>0</v>
      </c>
      <c r="BH472" s="148">
        <f>IF(N472="sníž. přenesená",J472,0)</f>
        <v>0</v>
      </c>
      <c r="BI472" s="148">
        <f>IF(N472="nulová",J472,0)</f>
        <v>0</v>
      </c>
      <c r="BJ472" s="17" t="s">
        <v>88</v>
      </c>
      <c r="BK472" s="148">
        <f>ROUND(I472*H472,2)</f>
        <v>0</v>
      </c>
      <c r="BL472" s="17" t="s">
        <v>318</v>
      </c>
      <c r="BM472" s="147" t="s">
        <v>6420</v>
      </c>
    </row>
    <row r="473" spans="2:65" s="11" customFormat="1" ht="25.95" customHeight="1">
      <c r="B473" s="124"/>
      <c r="D473" s="125" t="s">
        <v>80</v>
      </c>
      <c r="E473" s="126" t="s">
        <v>6421</v>
      </c>
      <c r="F473" s="126" t="s">
        <v>6422</v>
      </c>
      <c r="I473" s="127"/>
      <c r="J473" s="128">
        <f>BK473</f>
        <v>0</v>
      </c>
      <c r="L473" s="124"/>
      <c r="M473" s="129"/>
      <c r="P473" s="130">
        <f>P474+P480+P491+P507+P524+P533+P541+P545+P553+P559+P569+P573</f>
        <v>0</v>
      </c>
      <c r="R473" s="130">
        <f>R474+R480+R491+R507+R524+R533+R541+R545+R553+R559+R569+R573</f>
        <v>1.32858192</v>
      </c>
      <c r="T473" s="131">
        <f>T474+T480+T491+T507+T524+T533+T541+T545+T553+T559+T569+T573</f>
        <v>0</v>
      </c>
      <c r="AR473" s="125" t="s">
        <v>90</v>
      </c>
      <c r="AT473" s="132" t="s">
        <v>80</v>
      </c>
      <c r="AU473" s="132" t="s">
        <v>81</v>
      </c>
      <c r="AY473" s="125" t="s">
        <v>299</v>
      </c>
      <c r="BK473" s="133">
        <f>BK474+BK480+BK491+BK507+BK524+BK533+BK541+BK545+BK553+BK559+BK569+BK573</f>
        <v>0</v>
      </c>
    </row>
    <row r="474" spans="2:65" s="11" customFormat="1" ht="22.95" customHeight="1">
      <c r="B474" s="124"/>
      <c r="D474" s="125" t="s">
        <v>80</v>
      </c>
      <c r="E474" s="134" t="s">
        <v>6423</v>
      </c>
      <c r="F474" s="134" t="s">
        <v>6424</v>
      </c>
      <c r="I474" s="127"/>
      <c r="J474" s="135">
        <f>BK474</f>
        <v>0</v>
      </c>
      <c r="L474" s="124"/>
      <c r="M474" s="129"/>
      <c r="P474" s="130">
        <f>SUM(P475:P479)</f>
        <v>0</v>
      </c>
      <c r="R474" s="130">
        <f>SUM(R475:R479)</f>
        <v>0</v>
      </c>
      <c r="T474" s="131">
        <f>SUM(T475:T479)</f>
        <v>0</v>
      </c>
      <c r="AR474" s="125" t="s">
        <v>90</v>
      </c>
      <c r="AT474" s="132" t="s">
        <v>80</v>
      </c>
      <c r="AU474" s="132" t="s">
        <v>88</v>
      </c>
      <c r="AY474" s="125" t="s">
        <v>299</v>
      </c>
      <c r="BK474" s="133">
        <f>SUM(BK475:BK479)</f>
        <v>0</v>
      </c>
    </row>
    <row r="475" spans="2:65" s="1" customFormat="1" ht="16.5" customHeight="1">
      <c r="B475" s="32"/>
      <c r="C475" s="136" t="s">
        <v>6425</v>
      </c>
      <c r="D475" s="136" t="s">
        <v>302</v>
      </c>
      <c r="E475" s="137" t="s">
        <v>6426</v>
      </c>
      <c r="F475" s="138" t="s">
        <v>6427</v>
      </c>
      <c r="G475" s="139" t="s">
        <v>375</v>
      </c>
      <c r="H475" s="140">
        <v>13.7</v>
      </c>
      <c r="I475" s="141"/>
      <c r="J475" s="142">
        <f>ROUND(I475*H475,2)</f>
        <v>0</v>
      </c>
      <c r="K475" s="138" t="s">
        <v>1</v>
      </c>
      <c r="L475" s="32"/>
      <c r="M475" s="143" t="s">
        <v>1</v>
      </c>
      <c r="N475" s="144" t="s">
        <v>46</v>
      </c>
      <c r="P475" s="145">
        <f>O475*H475</f>
        <v>0</v>
      </c>
      <c r="Q475" s="145">
        <v>0</v>
      </c>
      <c r="R475" s="145">
        <f>Q475*H475</f>
        <v>0</v>
      </c>
      <c r="S475" s="145">
        <v>0</v>
      </c>
      <c r="T475" s="146">
        <f>S475*H475</f>
        <v>0</v>
      </c>
      <c r="AR475" s="147" t="s">
        <v>378</v>
      </c>
      <c r="AT475" s="147" t="s">
        <v>302</v>
      </c>
      <c r="AU475" s="147" t="s">
        <v>90</v>
      </c>
      <c r="AY475" s="17" t="s">
        <v>299</v>
      </c>
      <c r="BE475" s="148">
        <f>IF(N475="základní",J475,0)</f>
        <v>0</v>
      </c>
      <c r="BF475" s="148">
        <f>IF(N475="snížená",J475,0)</f>
        <v>0</v>
      </c>
      <c r="BG475" s="148">
        <f>IF(N475="zákl. přenesená",J475,0)</f>
        <v>0</v>
      </c>
      <c r="BH475" s="148">
        <f>IF(N475="sníž. přenesená",J475,0)</f>
        <v>0</v>
      </c>
      <c r="BI475" s="148">
        <f>IF(N475="nulová",J475,0)</f>
        <v>0</v>
      </c>
      <c r="BJ475" s="17" t="s">
        <v>88</v>
      </c>
      <c r="BK475" s="148">
        <f>ROUND(I475*H475,2)</f>
        <v>0</v>
      </c>
      <c r="BL475" s="17" t="s">
        <v>378</v>
      </c>
      <c r="BM475" s="147" t="s">
        <v>6428</v>
      </c>
    </row>
    <row r="476" spans="2:65" s="1" customFormat="1" ht="19.2">
      <c r="B476" s="32"/>
      <c r="D476" s="149" t="s">
        <v>308</v>
      </c>
      <c r="F476" s="150" t="s">
        <v>6429</v>
      </c>
      <c r="I476" s="151"/>
      <c r="L476" s="32"/>
      <c r="M476" s="152"/>
      <c r="T476" s="56"/>
      <c r="AT476" s="17" t="s">
        <v>308</v>
      </c>
      <c r="AU476" s="17" t="s">
        <v>90</v>
      </c>
    </row>
    <row r="477" spans="2:65" s="13" customFormat="1">
      <c r="B477" s="176"/>
      <c r="D477" s="149" t="s">
        <v>1489</v>
      </c>
      <c r="E477" s="177" t="s">
        <v>1</v>
      </c>
      <c r="F477" s="178" t="s">
        <v>6430</v>
      </c>
      <c r="H477" s="179">
        <v>13.7</v>
      </c>
      <c r="I477" s="180"/>
      <c r="L477" s="176"/>
      <c r="M477" s="181"/>
      <c r="T477" s="182"/>
      <c r="AT477" s="177" t="s">
        <v>1489</v>
      </c>
      <c r="AU477" s="177" t="s">
        <v>90</v>
      </c>
      <c r="AV477" s="13" t="s">
        <v>90</v>
      </c>
      <c r="AW477" s="13" t="s">
        <v>36</v>
      </c>
      <c r="AX477" s="13" t="s">
        <v>81</v>
      </c>
      <c r="AY477" s="177" t="s">
        <v>299</v>
      </c>
    </row>
    <row r="478" spans="2:65" s="14" customFormat="1">
      <c r="B478" s="183"/>
      <c r="D478" s="149" t="s">
        <v>1489</v>
      </c>
      <c r="E478" s="184" t="s">
        <v>1</v>
      </c>
      <c r="F478" s="185" t="s">
        <v>1496</v>
      </c>
      <c r="H478" s="186">
        <v>13.7</v>
      </c>
      <c r="I478" s="187"/>
      <c r="L478" s="183"/>
      <c r="M478" s="188"/>
      <c r="T478" s="189"/>
      <c r="AT478" s="184" t="s">
        <v>1489</v>
      </c>
      <c r="AU478" s="184" t="s">
        <v>90</v>
      </c>
      <c r="AV478" s="14" t="s">
        <v>318</v>
      </c>
      <c r="AW478" s="14" t="s">
        <v>36</v>
      </c>
      <c r="AX478" s="14" t="s">
        <v>88</v>
      </c>
      <c r="AY478" s="184" t="s">
        <v>299</v>
      </c>
    </row>
    <row r="479" spans="2:65" s="1" customFormat="1" ht="33" customHeight="1">
      <c r="B479" s="32"/>
      <c r="C479" s="136" t="s">
        <v>6431</v>
      </c>
      <c r="D479" s="136" t="s">
        <v>302</v>
      </c>
      <c r="E479" s="137" t="s">
        <v>6432</v>
      </c>
      <c r="F479" s="138" t="s">
        <v>6433</v>
      </c>
      <c r="G479" s="139" t="s">
        <v>6434</v>
      </c>
      <c r="H479" s="201"/>
      <c r="I479" s="141"/>
      <c r="J479" s="142">
        <f>ROUND(I479*H479,2)</f>
        <v>0</v>
      </c>
      <c r="K479" s="138" t="s">
        <v>3585</v>
      </c>
      <c r="L479" s="32"/>
      <c r="M479" s="143" t="s">
        <v>1</v>
      </c>
      <c r="N479" s="144" t="s">
        <v>46</v>
      </c>
      <c r="P479" s="145">
        <f>O479*H479</f>
        <v>0</v>
      </c>
      <c r="Q479" s="145">
        <v>0</v>
      </c>
      <c r="R479" s="145">
        <f>Q479*H479</f>
        <v>0</v>
      </c>
      <c r="S479" s="145">
        <v>0</v>
      </c>
      <c r="T479" s="146">
        <f>S479*H479</f>
        <v>0</v>
      </c>
      <c r="AR479" s="147" t="s">
        <v>378</v>
      </c>
      <c r="AT479" s="147" t="s">
        <v>302</v>
      </c>
      <c r="AU479" s="147" t="s">
        <v>90</v>
      </c>
      <c r="AY479" s="17" t="s">
        <v>299</v>
      </c>
      <c r="BE479" s="148">
        <f>IF(N479="základní",J479,0)</f>
        <v>0</v>
      </c>
      <c r="BF479" s="148">
        <f>IF(N479="snížená",J479,0)</f>
        <v>0</v>
      </c>
      <c r="BG479" s="148">
        <f>IF(N479="zákl. přenesená",J479,0)</f>
        <v>0</v>
      </c>
      <c r="BH479" s="148">
        <f>IF(N479="sníž. přenesená",J479,0)</f>
        <v>0</v>
      </c>
      <c r="BI479" s="148">
        <f>IF(N479="nulová",J479,0)</f>
        <v>0</v>
      </c>
      <c r="BJ479" s="17" t="s">
        <v>88</v>
      </c>
      <c r="BK479" s="148">
        <f>ROUND(I479*H479,2)</f>
        <v>0</v>
      </c>
      <c r="BL479" s="17" t="s">
        <v>378</v>
      </c>
      <c r="BM479" s="147" t="s">
        <v>6435</v>
      </c>
    </row>
    <row r="480" spans="2:65" s="11" customFormat="1" ht="22.95" customHeight="1">
      <c r="B480" s="124"/>
      <c r="D480" s="125" t="s">
        <v>80</v>
      </c>
      <c r="E480" s="134" t="s">
        <v>6436</v>
      </c>
      <c r="F480" s="134" t="s">
        <v>6437</v>
      </c>
      <c r="I480" s="127"/>
      <c r="J480" s="135">
        <f>BK480</f>
        <v>0</v>
      </c>
      <c r="L480" s="124"/>
      <c r="M480" s="129"/>
      <c r="P480" s="130">
        <f>SUM(P481:P490)</f>
        <v>0</v>
      </c>
      <c r="R480" s="130">
        <f>SUM(R481:R490)</f>
        <v>0</v>
      </c>
      <c r="T480" s="131">
        <f>SUM(T481:T490)</f>
        <v>0</v>
      </c>
      <c r="AR480" s="125" t="s">
        <v>90</v>
      </c>
      <c r="AT480" s="132" t="s">
        <v>80</v>
      </c>
      <c r="AU480" s="132" t="s">
        <v>88</v>
      </c>
      <c r="AY480" s="125" t="s">
        <v>299</v>
      </c>
      <c r="BK480" s="133">
        <f>SUM(BK481:BK490)</f>
        <v>0</v>
      </c>
    </row>
    <row r="481" spans="2:65" s="1" customFormat="1" ht="24.15" customHeight="1">
      <c r="B481" s="32"/>
      <c r="C481" s="136" t="s">
        <v>6438</v>
      </c>
      <c r="D481" s="136" t="s">
        <v>302</v>
      </c>
      <c r="E481" s="137" t="s">
        <v>6439</v>
      </c>
      <c r="F481" s="138" t="s">
        <v>6440</v>
      </c>
      <c r="G481" s="139" t="s">
        <v>375</v>
      </c>
      <c r="H481" s="140">
        <v>4.1139999999999999</v>
      </c>
      <c r="I481" s="141"/>
      <c r="J481" s="142">
        <f>ROUND(I481*H481,2)</f>
        <v>0</v>
      </c>
      <c r="K481" s="138" t="s">
        <v>1</v>
      </c>
      <c r="L481" s="32"/>
      <c r="M481" s="143" t="s">
        <v>1</v>
      </c>
      <c r="N481" s="144" t="s">
        <v>46</v>
      </c>
      <c r="P481" s="145">
        <f>O481*H481</f>
        <v>0</v>
      </c>
      <c r="Q481" s="145">
        <v>0</v>
      </c>
      <c r="R481" s="145">
        <f>Q481*H481</f>
        <v>0</v>
      </c>
      <c r="S481" s="145">
        <v>0</v>
      </c>
      <c r="T481" s="146">
        <f>S481*H481</f>
        <v>0</v>
      </c>
      <c r="AR481" s="147" t="s">
        <v>378</v>
      </c>
      <c r="AT481" s="147" t="s">
        <v>302</v>
      </c>
      <c r="AU481" s="147" t="s">
        <v>90</v>
      </c>
      <c r="AY481" s="17" t="s">
        <v>299</v>
      </c>
      <c r="BE481" s="148">
        <f>IF(N481="základní",J481,0)</f>
        <v>0</v>
      </c>
      <c r="BF481" s="148">
        <f>IF(N481="snížená",J481,0)</f>
        <v>0</v>
      </c>
      <c r="BG481" s="148">
        <f>IF(N481="zákl. přenesená",J481,0)</f>
        <v>0</v>
      </c>
      <c r="BH481" s="148">
        <f>IF(N481="sníž. přenesená",J481,0)</f>
        <v>0</v>
      </c>
      <c r="BI481" s="148">
        <f>IF(N481="nulová",J481,0)</f>
        <v>0</v>
      </c>
      <c r="BJ481" s="17" t="s">
        <v>88</v>
      </c>
      <c r="BK481" s="148">
        <f>ROUND(I481*H481,2)</f>
        <v>0</v>
      </c>
      <c r="BL481" s="17" t="s">
        <v>378</v>
      </c>
      <c r="BM481" s="147" t="s">
        <v>6441</v>
      </c>
    </row>
    <row r="482" spans="2:65" s="1" customFormat="1" ht="57.6">
      <c r="B482" s="32"/>
      <c r="D482" s="149" t="s">
        <v>308</v>
      </c>
      <c r="F482" s="150" t="s">
        <v>6442</v>
      </c>
      <c r="I482" s="151"/>
      <c r="L482" s="32"/>
      <c r="M482" s="152"/>
      <c r="T482" s="56"/>
      <c r="AT482" s="17" t="s">
        <v>308</v>
      </c>
      <c r="AU482" s="17" t="s">
        <v>90</v>
      </c>
    </row>
    <row r="483" spans="2:65" s="12" customFormat="1" ht="20.399999999999999">
      <c r="B483" s="170"/>
      <c r="D483" s="149" t="s">
        <v>1489</v>
      </c>
      <c r="E483" s="171" t="s">
        <v>1</v>
      </c>
      <c r="F483" s="172" t="s">
        <v>6443</v>
      </c>
      <c r="H483" s="171" t="s">
        <v>1</v>
      </c>
      <c r="I483" s="173"/>
      <c r="L483" s="170"/>
      <c r="M483" s="174"/>
      <c r="T483" s="175"/>
      <c r="AT483" s="171" t="s">
        <v>1489</v>
      </c>
      <c r="AU483" s="171" t="s">
        <v>90</v>
      </c>
      <c r="AV483" s="12" t="s">
        <v>88</v>
      </c>
      <c r="AW483" s="12" t="s">
        <v>36</v>
      </c>
      <c r="AX483" s="12" t="s">
        <v>81</v>
      </c>
      <c r="AY483" s="171" t="s">
        <v>299</v>
      </c>
    </row>
    <row r="484" spans="2:65" s="13" customFormat="1">
      <c r="B484" s="176"/>
      <c r="D484" s="149" t="s">
        <v>1489</v>
      </c>
      <c r="E484" s="177" t="s">
        <v>1</v>
      </c>
      <c r="F484" s="178" t="s">
        <v>6444</v>
      </c>
      <c r="H484" s="179">
        <v>4.1139999999999999</v>
      </c>
      <c r="I484" s="180"/>
      <c r="L484" s="176"/>
      <c r="M484" s="181"/>
      <c r="T484" s="182"/>
      <c r="AT484" s="177" t="s">
        <v>1489</v>
      </c>
      <c r="AU484" s="177" t="s">
        <v>90</v>
      </c>
      <c r="AV484" s="13" t="s">
        <v>90</v>
      </c>
      <c r="AW484" s="13" t="s">
        <v>36</v>
      </c>
      <c r="AX484" s="13" t="s">
        <v>81</v>
      </c>
      <c r="AY484" s="177" t="s">
        <v>299</v>
      </c>
    </row>
    <row r="485" spans="2:65" s="14" customFormat="1">
      <c r="B485" s="183"/>
      <c r="D485" s="149" t="s">
        <v>1489</v>
      </c>
      <c r="E485" s="184" t="s">
        <v>1</v>
      </c>
      <c r="F485" s="185" t="s">
        <v>1496</v>
      </c>
      <c r="H485" s="186">
        <v>4.1139999999999999</v>
      </c>
      <c r="I485" s="187"/>
      <c r="L485" s="183"/>
      <c r="M485" s="188"/>
      <c r="T485" s="189"/>
      <c r="AT485" s="184" t="s">
        <v>1489</v>
      </c>
      <c r="AU485" s="184" t="s">
        <v>90</v>
      </c>
      <c r="AV485" s="14" t="s">
        <v>318</v>
      </c>
      <c r="AW485" s="14" t="s">
        <v>36</v>
      </c>
      <c r="AX485" s="14" t="s">
        <v>88</v>
      </c>
      <c r="AY485" s="184" t="s">
        <v>299</v>
      </c>
    </row>
    <row r="486" spans="2:65" s="1" customFormat="1" ht="24.15" customHeight="1">
      <c r="B486" s="32"/>
      <c r="C486" s="136" t="s">
        <v>6445</v>
      </c>
      <c r="D486" s="136" t="s">
        <v>302</v>
      </c>
      <c r="E486" s="137" t="s">
        <v>6446</v>
      </c>
      <c r="F486" s="138" t="s">
        <v>6440</v>
      </c>
      <c r="G486" s="139" t="s">
        <v>375</v>
      </c>
      <c r="H486" s="140">
        <v>4.5209999999999999</v>
      </c>
      <c r="I486" s="141"/>
      <c r="J486" s="142">
        <f>ROUND(I486*H486,2)</f>
        <v>0</v>
      </c>
      <c r="K486" s="138" t="s">
        <v>1</v>
      </c>
      <c r="L486" s="32"/>
      <c r="M486" s="143" t="s">
        <v>1</v>
      </c>
      <c r="N486" s="144" t="s">
        <v>46</v>
      </c>
      <c r="P486" s="145">
        <f>O486*H486</f>
        <v>0</v>
      </c>
      <c r="Q486" s="145">
        <v>0</v>
      </c>
      <c r="R486" s="145">
        <f>Q486*H486</f>
        <v>0</v>
      </c>
      <c r="S486" s="145">
        <v>0</v>
      </c>
      <c r="T486" s="146">
        <f>S486*H486</f>
        <v>0</v>
      </c>
      <c r="AR486" s="147" t="s">
        <v>378</v>
      </c>
      <c r="AT486" s="147" t="s">
        <v>302</v>
      </c>
      <c r="AU486" s="147" t="s">
        <v>90</v>
      </c>
      <c r="AY486" s="17" t="s">
        <v>299</v>
      </c>
      <c r="BE486" s="148">
        <f>IF(N486="základní",J486,0)</f>
        <v>0</v>
      </c>
      <c r="BF486" s="148">
        <f>IF(N486="snížená",J486,0)</f>
        <v>0</v>
      </c>
      <c r="BG486" s="148">
        <f>IF(N486="zákl. přenesená",J486,0)</f>
        <v>0</v>
      </c>
      <c r="BH486" s="148">
        <f>IF(N486="sníž. přenesená",J486,0)</f>
        <v>0</v>
      </c>
      <c r="BI486" s="148">
        <f>IF(N486="nulová",J486,0)</f>
        <v>0</v>
      </c>
      <c r="BJ486" s="17" t="s">
        <v>88</v>
      </c>
      <c r="BK486" s="148">
        <f>ROUND(I486*H486,2)</f>
        <v>0</v>
      </c>
      <c r="BL486" s="17" t="s">
        <v>378</v>
      </c>
      <c r="BM486" s="147" t="s">
        <v>6447</v>
      </c>
    </row>
    <row r="487" spans="2:65" s="1" customFormat="1" ht="48">
      <c r="B487" s="32"/>
      <c r="D487" s="149" t="s">
        <v>308</v>
      </c>
      <c r="F487" s="150" t="s">
        <v>6448</v>
      </c>
      <c r="I487" s="151"/>
      <c r="L487" s="32"/>
      <c r="M487" s="152"/>
      <c r="T487" s="56"/>
      <c r="AT487" s="17" t="s">
        <v>308</v>
      </c>
      <c r="AU487" s="17" t="s">
        <v>90</v>
      </c>
    </row>
    <row r="488" spans="2:65" s="13" customFormat="1">
      <c r="B488" s="176"/>
      <c r="D488" s="149" t="s">
        <v>1489</v>
      </c>
      <c r="E488" s="177" t="s">
        <v>1</v>
      </c>
      <c r="F488" s="178" t="s">
        <v>6449</v>
      </c>
      <c r="H488" s="179">
        <v>4.5209999999999999</v>
      </c>
      <c r="I488" s="180"/>
      <c r="L488" s="176"/>
      <c r="M488" s="181"/>
      <c r="T488" s="182"/>
      <c r="AT488" s="177" t="s">
        <v>1489</v>
      </c>
      <c r="AU488" s="177" t="s">
        <v>90</v>
      </c>
      <c r="AV488" s="13" t="s">
        <v>90</v>
      </c>
      <c r="AW488" s="13" t="s">
        <v>36</v>
      </c>
      <c r="AX488" s="13" t="s">
        <v>81</v>
      </c>
      <c r="AY488" s="177" t="s">
        <v>299</v>
      </c>
    </row>
    <row r="489" spans="2:65" s="14" customFormat="1">
      <c r="B489" s="183"/>
      <c r="D489" s="149" t="s">
        <v>1489</v>
      </c>
      <c r="E489" s="184" t="s">
        <v>1</v>
      </c>
      <c r="F489" s="185" t="s">
        <v>1496</v>
      </c>
      <c r="H489" s="186">
        <v>4.5209999999999999</v>
      </c>
      <c r="I489" s="187"/>
      <c r="L489" s="183"/>
      <c r="M489" s="188"/>
      <c r="T489" s="189"/>
      <c r="AT489" s="184" t="s">
        <v>1489</v>
      </c>
      <c r="AU489" s="184" t="s">
        <v>90</v>
      </c>
      <c r="AV489" s="14" t="s">
        <v>318</v>
      </c>
      <c r="AW489" s="14" t="s">
        <v>36</v>
      </c>
      <c r="AX489" s="14" t="s">
        <v>88</v>
      </c>
      <c r="AY489" s="184" t="s">
        <v>299</v>
      </c>
    </row>
    <row r="490" spans="2:65" s="1" customFormat="1" ht="24.15" customHeight="1">
      <c r="B490" s="32"/>
      <c r="C490" s="136" t="s">
        <v>6450</v>
      </c>
      <c r="D490" s="136" t="s">
        <v>302</v>
      </c>
      <c r="E490" s="137" t="s">
        <v>6451</v>
      </c>
      <c r="F490" s="138" t="s">
        <v>6452</v>
      </c>
      <c r="G490" s="139" t="s">
        <v>6434</v>
      </c>
      <c r="H490" s="201"/>
      <c r="I490" s="141"/>
      <c r="J490" s="142">
        <f>ROUND(I490*H490,2)</f>
        <v>0</v>
      </c>
      <c r="K490" s="138" t="s">
        <v>3585</v>
      </c>
      <c r="L490" s="32"/>
      <c r="M490" s="143" t="s">
        <v>1</v>
      </c>
      <c r="N490" s="144" t="s">
        <v>46</v>
      </c>
      <c r="P490" s="145">
        <f>O490*H490</f>
        <v>0</v>
      </c>
      <c r="Q490" s="145">
        <v>0</v>
      </c>
      <c r="R490" s="145">
        <f>Q490*H490</f>
        <v>0</v>
      </c>
      <c r="S490" s="145">
        <v>0</v>
      </c>
      <c r="T490" s="146">
        <f>S490*H490</f>
        <v>0</v>
      </c>
      <c r="AR490" s="147" t="s">
        <v>378</v>
      </c>
      <c r="AT490" s="147" t="s">
        <v>302</v>
      </c>
      <c r="AU490" s="147" t="s">
        <v>90</v>
      </c>
      <c r="AY490" s="17" t="s">
        <v>299</v>
      </c>
      <c r="BE490" s="148">
        <f>IF(N490="základní",J490,0)</f>
        <v>0</v>
      </c>
      <c r="BF490" s="148">
        <f>IF(N490="snížená",J490,0)</f>
        <v>0</v>
      </c>
      <c r="BG490" s="148">
        <f>IF(N490="zákl. přenesená",J490,0)</f>
        <v>0</v>
      </c>
      <c r="BH490" s="148">
        <f>IF(N490="sníž. přenesená",J490,0)</f>
        <v>0</v>
      </c>
      <c r="BI490" s="148">
        <f>IF(N490="nulová",J490,0)</f>
        <v>0</v>
      </c>
      <c r="BJ490" s="17" t="s">
        <v>88</v>
      </c>
      <c r="BK490" s="148">
        <f>ROUND(I490*H490,2)</f>
        <v>0</v>
      </c>
      <c r="BL490" s="17" t="s">
        <v>378</v>
      </c>
      <c r="BM490" s="147" t="s">
        <v>6453</v>
      </c>
    </row>
    <row r="491" spans="2:65" s="11" customFormat="1" ht="22.95" customHeight="1">
      <c r="B491" s="124"/>
      <c r="D491" s="125" t="s">
        <v>80</v>
      </c>
      <c r="E491" s="134" t="s">
        <v>6454</v>
      </c>
      <c r="F491" s="134" t="s">
        <v>6455</v>
      </c>
      <c r="I491" s="127"/>
      <c r="J491" s="135">
        <f>BK491</f>
        <v>0</v>
      </c>
      <c r="L491" s="124"/>
      <c r="M491" s="129"/>
      <c r="P491" s="130">
        <f>SUM(P492:P506)</f>
        <v>0</v>
      </c>
      <c r="R491" s="130">
        <f>SUM(R492:R506)</f>
        <v>0</v>
      </c>
      <c r="T491" s="131">
        <f>SUM(T492:T506)</f>
        <v>0</v>
      </c>
      <c r="AR491" s="125" t="s">
        <v>90</v>
      </c>
      <c r="AT491" s="132" t="s">
        <v>80</v>
      </c>
      <c r="AU491" s="132" t="s">
        <v>88</v>
      </c>
      <c r="AY491" s="125" t="s">
        <v>299</v>
      </c>
      <c r="BK491" s="133">
        <f>SUM(BK492:BK506)</f>
        <v>0</v>
      </c>
    </row>
    <row r="492" spans="2:65" s="1" customFormat="1" ht="16.5" customHeight="1">
      <c r="B492" s="32"/>
      <c r="C492" s="136" t="s">
        <v>6456</v>
      </c>
      <c r="D492" s="136" t="s">
        <v>302</v>
      </c>
      <c r="E492" s="137" t="s">
        <v>6457</v>
      </c>
      <c r="F492" s="138" t="s">
        <v>6458</v>
      </c>
      <c r="G492" s="139" t="s">
        <v>647</v>
      </c>
      <c r="H492" s="140">
        <v>2</v>
      </c>
      <c r="I492" s="141"/>
      <c r="J492" s="142">
        <f t="shared" ref="J492:J506" si="0">ROUND(I492*H492,2)</f>
        <v>0</v>
      </c>
      <c r="K492" s="138" t="s">
        <v>1</v>
      </c>
      <c r="L492" s="32"/>
      <c r="M492" s="143" t="s">
        <v>1</v>
      </c>
      <c r="N492" s="144" t="s">
        <v>46</v>
      </c>
      <c r="P492" s="145">
        <f t="shared" ref="P492:P506" si="1">O492*H492</f>
        <v>0</v>
      </c>
      <c r="Q492" s="145">
        <v>0</v>
      </c>
      <c r="R492" s="145">
        <f t="shared" ref="R492:R506" si="2">Q492*H492</f>
        <v>0</v>
      </c>
      <c r="S492" s="145">
        <v>0</v>
      </c>
      <c r="T492" s="146">
        <f t="shared" ref="T492:T506" si="3">S492*H492</f>
        <v>0</v>
      </c>
      <c r="AR492" s="147" t="s">
        <v>378</v>
      </c>
      <c r="AT492" s="147" t="s">
        <v>302</v>
      </c>
      <c r="AU492" s="147" t="s">
        <v>90</v>
      </c>
      <c r="AY492" s="17" t="s">
        <v>299</v>
      </c>
      <c r="BE492" s="148">
        <f t="shared" ref="BE492:BE506" si="4">IF(N492="základní",J492,0)</f>
        <v>0</v>
      </c>
      <c r="BF492" s="148">
        <f t="shared" ref="BF492:BF506" si="5">IF(N492="snížená",J492,0)</f>
        <v>0</v>
      </c>
      <c r="BG492" s="148">
        <f t="shared" ref="BG492:BG506" si="6">IF(N492="zákl. přenesená",J492,0)</f>
        <v>0</v>
      </c>
      <c r="BH492" s="148">
        <f t="shared" ref="BH492:BH506" si="7">IF(N492="sníž. přenesená",J492,0)</f>
        <v>0</v>
      </c>
      <c r="BI492" s="148">
        <f t="shared" ref="BI492:BI506" si="8">IF(N492="nulová",J492,0)</f>
        <v>0</v>
      </c>
      <c r="BJ492" s="17" t="s">
        <v>88</v>
      </c>
      <c r="BK492" s="148">
        <f t="shared" ref="BK492:BK506" si="9">ROUND(I492*H492,2)</f>
        <v>0</v>
      </c>
      <c r="BL492" s="17" t="s">
        <v>378</v>
      </c>
      <c r="BM492" s="147" t="s">
        <v>6459</v>
      </c>
    </row>
    <row r="493" spans="2:65" s="1" customFormat="1" ht="16.5" customHeight="1">
      <c r="B493" s="32"/>
      <c r="C493" s="136" t="s">
        <v>6460</v>
      </c>
      <c r="D493" s="136" t="s">
        <v>302</v>
      </c>
      <c r="E493" s="137" t="s">
        <v>6461</v>
      </c>
      <c r="F493" s="138" t="s">
        <v>6462</v>
      </c>
      <c r="G493" s="139" t="s">
        <v>647</v>
      </c>
      <c r="H493" s="140">
        <v>0.5</v>
      </c>
      <c r="I493" s="141"/>
      <c r="J493" s="142">
        <f t="shared" si="0"/>
        <v>0</v>
      </c>
      <c r="K493" s="138" t="s">
        <v>1</v>
      </c>
      <c r="L493" s="32"/>
      <c r="M493" s="143" t="s">
        <v>1</v>
      </c>
      <c r="N493" s="144" t="s">
        <v>46</v>
      </c>
      <c r="P493" s="145">
        <f t="shared" si="1"/>
        <v>0</v>
      </c>
      <c r="Q493" s="145">
        <v>0</v>
      </c>
      <c r="R493" s="145">
        <f t="shared" si="2"/>
        <v>0</v>
      </c>
      <c r="S493" s="145">
        <v>0</v>
      </c>
      <c r="T493" s="146">
        <f t="shared" si="3"/>
        <v>0</v>
      </c>
      <c r="AR493" s="147" t="s">
        <v>378</v>
      </c>
      <c r="AT493" s="147" t="s">
        <v>302</v>
      </c>
      <c r="AU493" s="147" t="s">
        <v>90</v>
      </c>
      <c r="AY493" s="17" t="s">
        <v>299</v>
      </c>
      <c r="BE493" s="148">
        <f t="shared" si="4"/>
        <v>0</v>
      </c>
      <c r="BF493" s="148">
        <f t="shared" si="5"/>
        <v>0</v>
      </c>
      <c r="BG493" s="148">
        <f t="shared" si="6"/>
        <v>0</v>
      </c>
      <c r="BH493" s="148">
        <f t="shared" si="7"/>
        <v>0</v>
      </c>
      <c r="BI493" s="148">
        <f t="shared" si="8"/>
        <v>0</v>
      </c>
      <c r="BJ493" s="17" t="s">
        <v>88</v>
      </c>
      <c r="BK493" s="148">
        <f t="shared" si="9"/>
        <v>0</v>
      </c>
      <c r="BL493" s="17" t="s">
        <v>378</v>
      </c>
      <c r="BM493" s="147" t="s">
        <v>6463</v>
      </c>
    </row>
    <row r="494" spans="2:65" s="1" customFormat="1" ht="16.5" customHeight="1">
      <c r="B494" s="32"/>
      <c r="C494" s="136" t="s">
        <v>6464</v>
      </c>
      <c r="D494" s="136" t="s">
        <v>302</v>
      </c>
      <c r="E494" s="137" t="s">
        <v>6465</v>
      </c>
      <c r="F494" s="138" t="s">
        <v>6466</v>
      </c>
      <c r="G494" s="139" t="s">
        <v>500</v>
      </c>
      <c r="H494" s="140">
        <v>3</v>
      </c>
      <c r="I494" s="141"/>
      <c r="J494" s="142">
        <f t="shared" si="0"/>
        <v>0</v>
      </c>
      <c r="K494" s="138" t="s">
        <v>1</v>
      </c>
      <c r="L494" s="32"/>
      <c r="M494" s="143" t="s">
        <v>1</v>
      </c>
      <c r="N494" s="144" t="s">
        <v>46</v>
      </c>
      <c r="P494" s="145">
        <f t="shared" si="1"/>
        <v>0</v>
      </c>
      <c r="Q494" s="145">
        <v>0</v>
      </c>
      <c r="R494" s="145">
        <f t="shared" si="2"/>
        <v>0</v>
      </c>
      <c r="S494" s="145">
        <v>0</v>
      </c>
      <c r="T494" s="146">
        <f t="shared" si="3"/>
        <v>0</v>
      </c>
      <c r="AR494" s="147" t="s">
        <v>378</v>
      </c>
      <c r="AT494" s="147" t="s">
        <v>302</v>
      </c>
      <c r="AU494" s="147" t="s">
        <v>90</v>
      </c>
      <c r="AY494" s="17" t="s">
        <v>299</v>
      </c>
      <c r="BE494" s="148">
        <f t="shared" si="4"/>
        <v>0</v>
      </c>
      <c r="BF494" s="148">
        <f t="shared" si="5"/>
        <v>0</v>
      </c>
      <c r="BG494" s="148">
        <f t="shared" si="6"/>
        <v>0</v>
      </c>
      <c r="BH494" s="148">
        <f t="shared" si="7"/>
        <v>0</v>
      </c>
      <c r="BI494" s="148">
        <f t="shared" si="8"/>
        <v>0</v>
      </c>
      <c r="BJ494" s="17" t="s">
        <v>88</v>
      </c>
      <c r="BK494" s="148">
        <f t="shared" si="9"/>
        <v>0</v>
      </c>
      <c r="BL494" s="17" t="s">
        <v>378</v>
      </c>
      <c r="BM494" s="147" t="s">
        <v>6467</v>
      </c>
    </row>
    <row r="495" spans="2:65" s="1" customFormat="1" ht="21.75" customHeight="1">
      <c r="B495" s="32"/>
      <c r="C495" s="136" t="s">
        <v>6468</v>
      </c>
      <c r="D495" s="136" t="s">
        <v>302</v>
      </c>
      <c r="E495" s="137" t="s">
        <v>6469</v>
      </c>
      <c r="F495" s="138" t="s">
        <v>6470</v>
      </c>
      <c r="G495" s="139" t="s">
        <v>647</v>
      </c>
      <c r="H495" s="140">
        <v>17</v>
      </c>
      <c r="I495" s="141"/>
      <c r="J495" s="142">
        <f t="shared" si="0"/>
        <v>0</v>
      </c>
      <c r="K495" s="138" t="s">
        <v>1</v>
      </c>
      <c r="L495" s="32"/>
      <c r="M495" s="143" t="s">
        <v>1</v>
      </c>
      <c r="N495" s="144" t="s">
        <v>46</v>
      </c>
      <c r="P495" s="145">
        <f t="shared" si="1"/>
        <v>0</v>
      </c>
      <c r="Q495" s="145">
        <v>0</v>
      </c>
      <c r="R495" s="145">
        <f t="shared" si="2"/>
        <v>0</v>
      </c>
      <c r="S495" s="145">
        <v>0</v>
      </c>
      <c r="T495" s="146">
        <f t="shared" si="3"/>
        <v>0</v>
      </c>
      <c r="AR495" s="147" t="s">
        <v>378</v>
      </c>
      <c r="AT495" s="147" t="s">
        <v>302</v>
      </c>
      <c r="AU495" s="147" t="s">
        <v>90</v>
      </c>
      <c r="AY495" s="17" t="s">
        <v>299</v>
      </c>
      <c r="BE495" s="148">
        <f t="shared" si="4"/>
        <v>0</v>
      </c>
      <c r="BF495" s="148">
        <f t="shared" si="5"/>
        <v>0</v>
      </c>
      <c r="BG495" s="148">
        <f t="shared" si="6"/>
        <v>0</v>
      </c>
      <c r="BH495" s="148">
        <f t="shared" si="7"/>
        <v>0</v>
      </c>
      <c r="BI495" s="148">
        <f t="shared" si="8"/>
        <v>0</v>
      </c>
      <c r="BJ495" s="17" t="s">
        <v>88</v>
      </c>
      <c r="BK495" s="148">
        <f t="shared" si="9"/>
        <v>0</v>
      </c>
      <c r="BL495" s="17" t="s">
        <v>378</v>
      </c>
      <c r="BM495" s="147" t="s">
        <v>6471</v>
      </c>
    </row>
    <row r="496" spans="2:65" s="1" customFormat="1" ht="21.75" customHeight="1">
      <c r="B496" s="32"/>
      <c r="C496" s="136" t="s">
        <v>6472</v>
      </c>
      <c r="D496" s="136" t="s">
        <v>302</v>
      </c>
      <c r="E496" s="137" t="s">
        <v>6473</v>
      </c>
      <c r="F496" s="138" t="s">
        <v>6474</v>
      </c>
      <c r="G496" s="139" t="s">
        <v>647</v>
      </c>
      <c r="H496" s="140">
        <v>2</v>
      </c>
      <c r="I496" s="141"/>
      <c r="J496" s="142">
        <f t="shared" si="0"/>
        <v>0</v>
      </c>
      <c r="K496" s="138" t="s">
        <v>1</v>
      </c>
      <c r="L496" s="32"/>
      <c r="M496" s="143" t="s">
        <v>1</v>
      </c>
      <c r="N496" s="144" t="s">
        <v>46</v>
      </c>
      <c r="P496" s="145">
        <f t="shared" si="1"/>
        <v>0</v>
      </c>
      <c r="Q496" s="145">
        <v>0</v>
      </c>
      <c r="R496" s="145">
        <f t="shared" si="2"/>
        <v>0</v>
      </c>
      <c r="S496" s="145">
        <v>0</v>
      </c>
      <c r="T496" s="146">
        <f t="shared" si="3"/>
        <v>0</v>
      </c>
      <c r="AR496" s="147" t="s">
        <v>378</v>
      </c>
      <c r="AT496" s="147" t="s">
        <v>302</v>
      </c>
      <c r="AU496" s="147" t="s">
        <v>90</v>
      </c>
      <c r="AY496" s="17" t="s">
        <v>299</v>
      </c>
      <c r="BE496" s="148">
        <f t="shared" si="4"/>
        <v>0</v>
      </c>
      <c r="BF496" s="148">
        <f t="shared" si="5"/>
        <v>0</v>
      </c>
      <c r="BG496" s="148">
        <f t="shared" si="6"/>
        <v>0</v>
      </c>
      <c r="BH496" s="148">
        <f t="shared" si="7"/>
        <v>0</v>
      </c>
      <c r="BI496" s="148">
        <f t="shared" si="8"/>
        <v>0</v>
      </c>
      <c r="BJ496" s="17" t="s">
        <v>88</v>
      </c>
      <c r="BK496" s="148">
        <f t="shared" si="9"/>
        <v>0</v>
      </c>
      <c r="BL496" s="17" t="s">
        <v>378</v>
      </c>
      <c r="BM496" s="147" t="s">
        <v>6475</v>
      </c>
    </row>
    <row r="497" spans="2:65" s="1" customFormat="1" ht="16.5" customHeight="1">
      <c r="B497" s="32"/>
      <c r="C497" s="136" t="s">
        <v>6476</v>
      </c>
      <c r="D497" s="136" t="s">
        <v>302</v>
      </c>
      <c r="E497" s="137" t="s">
        <v>6477</v>
      </c>
      <c r="F497" s="138" t="s">
        <v>6478</v>
      </c>
      <c r="G497" s="139" t="s">
        <v>500</v>
      </c>
      <c r="H497" s="140">
        <v>1</v>
      </c>
      <c r="I497" s="141"/>
      <c r="J497" s="142">
        <f t="shared" si="0"/>
        <v>0</v>
      </c>
      <c r="K497" s="138" t="s">
        <v>1</v>
      </c>
      <c r="L497" s="32"/>
      <c r="M497" s="143" t="s">
        <v>1</v>
      </c>
      <c r="N497" s="144" t="s">
        <v>46</v>
      </c>
      <c r="P497" s="145">
        <f t="shared" si="1"/>
        <v>0</v>
      </c>
      <c r="Q497" s="145">
        <v>0</v>
      </c>
      <c r="R497" s="145">
        <f t="shared" si="2"/>
        <v>0</v>
      </c>
      <c r="S497" s="145">
        <v>0</v>
      </c>
      <c r="T497" s="146">
        <f t="shared" si="3"/>
        <v>0</v>
      </c>
      <c r="AR497" s="147" t="s">
        <v>378</v>
      </c>
      <c r="AT497" s="147" t="s">
        <v>302</v>
      </c>
      <c r="AU497" s="147" t="s">
        <v>90</v>
      </c>
      <c r="AY497" s="17" t="s">
        <v>299</v>
      </c>
      <c r="BE497" s="148">
        <f t="shared" si="4"/>
        <v>0</v>
      </c>
      <c r="BF497" s="148">
        <f t="shared" si="5"/>
        <v>0</v>
      </c>
      <c r="BG497" s="148">
        <f t="shared" si="6"/>
        <v>0</v>
      </c>
      <c r="BH497" s="148">
        <f t="shared" si="7"/>
        <v>0</v>
      </c>
      <c r="BI497" s="148">
        <f t="shared" si="8"/>
        <v>0</v>
      </c>
      <c r="BJ497" s="17" t="s">
        <v>88</v>
      </c>
      <c r="BK497" s="148">
        <f t="shared" si="9"/>
        <v>0</v>
      </c>
      <c r="BL497" s="17" t="s">
        <v>378</v>
      </c>
      <c r="BM497" s="147" t="s">
        <v>6479</v>
      </c>
    </row>
    <row r="498" spans="2:65" s="1" customFormat="1" ht="16.5" customHeight="1">
      <c r="B498" s="32"/>
      <c r="C498" s="136" t="s">
        <v>6480</v>
      </c>
      <c r="D498" s="136" t="s">
        <v>302</v>
      </c>
      <c r="E498" s="137" t="s">
        <v>6481</v>
      </c>
      <c r="F498" s="138" t="s">
        <v>6482</v>
      </c>
      <c r="G498" s="139" t="s">
        <v>500</v>
      </c>
      <c r="H498" s="140">
        <v>1</v>
      </c>
      <c r="I498" s="141"/>
      <c r="J498" s="142">
        <f t="shared" si="0"/>
        <v>0</v>
      </c>
      <c r="K498" s="138" t="s">
        <v>1</v>
      </c>
      <c r="L498" s="32"/>
      <c r="M498" s="143" t="s">
        <v>1</v>
      </c>
      <c r="N498" s="144" t="s">
        <v>46</v>
      </c>
      <c r="P498" s="145">
        <f t="shared" si="1"/>
        <v>0</v>
      </c>
      <c r="Q498" s="145">
        <v>0</v>
      </c>
      <c r="R498" s="145">
        <f t="shared" si="2"/>
        <v>0</v>
      </c>
      <c r="S498" s="145">
        <v>0</v>
      </c>
      <c r="T498" s="146">
        <f t="shared" si="3"/>
        <v>0</v>
      </c>
      <c r="AR498" s="147" t="s">
        <v>378</v>
      </c>
      <c r="AT498" s="147" t="s">
        <v>302</v>
      </c>
      <c r="AU498" s="147" t="s">
        <v>90</v>
      </c>
      <c r="AY498" s="17" t="s">
        <v>299</v>
      </c>
      <c r="BE498" s="148">
        <f t="shared" si="4"/>
        <v>0</v>
      </c>
      <c r="BF498" s="148">
        <f t="shared" si="5"/>
        <v>0</v>
      </c>
      <c r="BG498" s="148">
        <f t="shared" si="6"/>
        <v>0</v>
      </c>
      <c r="BH498" s="148">
        <f t="shared" si="7"/>
        <v>0</v>
      </c>
      <c r="BI498" s="148">
        <f t="shared" si="8"/>
        <v>0</v>
      </c>
      <c r="BJ498" s="17" t="s">
        <v>88</v>
      </c>
      <c r="BK498" s="148">
        <f t="shared" si="9"/>
        <v>0</v>
      </c>
      <c r="BL498" s="17" t="s">
        <v>378</v>
      </c>
      <c r="BM498" s="147" t="s">
        <v>6483</v>
      </c>
    </row>
    <row r="499" spans="2:65" s="1" customFormat="1" ht="16.5" customHeight="1">
      <c r="B499" s="32"/>
      <c r="C499" s="136" t="s">
        <v>6484</v>
      </c>
      <c r="D499" s="136" t="s">
        <v>302</v>
      </c>
      <c r="E499" s="137" t="s">
        <v>6485</v>
      </c>
      <c r="F499" s="138" t="s">
        <v>6486</v>
      </c>
      <c r="G499" s="139" t="s">
        <v>647</v>
      </c>
      <c r="H499" s="140">
        <v>20</v>
      </c>
      <c r="I499" s="141"/>
      <c r="J499" s="142">
        <f t="shared" si="0"/>
        <v>0</v>
      </c>
      <c r="K499" s="138" t="s">
        <v>1</v>
      </c>
      <c r="L499" s="32"/>
      <c r="M499" s="143" t="s">
        <v>1</v>
      </c>
      <c r="N499" s="144" t="s">
        <v>46</v>
      </c>
      <c r="P499" s="145">
        <f t="shared" si="1"/>
        <v>0</v>
      </c>
      <c r="Q499" s="145">
        <v>0</v>
      </c>
      <c r="R499" s="145">
        <f t="shared" si="2"/>
        <v>0</v>
      </c>
      <c r="S499" s="145">
        <v>0</v>
      </c>
      <c r="T499" s="146">
        <f t="shared" si="3"/>
        <v>0</v>
      </c>
      <c r="AR499" s="147" t="s">
        <v>378</v>
      </c>
      <c r="AT499" s="147" t="s">
        <v>302</v>
      </c>
      <c r="AU499" s="147" t="s">
        <v>90</v>
      </c>
      <c r="AY499" s="17" t="s">
        <v>299</v>
      </c>
      <c r="BE499" s="148">
        <f t="shared" si="4"/>
        <v>0</v>
      </c>
      <c r="BF499" s="148">
        <f t="shared" si="5"/>
        <v>0</v>
      </c>
      <c r="BG499" s="148">
        <f t="shared" si="6"/>
        <v>0</v>
      </c>
      <c r="BH499" s="148">
        <f t="shared" si="7"/>
        <v>0</v>
      </c>
      <c r="BI499" s="148">
        <f t="shared" si="8"/>
        <v>0</v>
      </c>
      <c r="BJ499" s="17" t="s">
        <v>88</v>
      </c>
      <c r="BK499" s="148">
        <f t="shared" si="9"/>
        <v>0</v>
      </c>
      <c r="BL499" s="17" t="s">
        <v>378</v>
      </c>
      <c r="BM499" s="147" t="s">
        <v>6487</v>
      </c>
    </row>
    <row r="500" spans="2:65" s="1" customFormat="1" ht="16.5" customHeight="1">
      <c r="B500" s="32"/>
      <c r="C500" s="136" t="s">
        <v>6488</v>
      </c>
      <c r="D500" s="136" t="s">
        <v>302</v>
      </c>
      <c r="E500" s="137" t="s">
        <v>6489</v>
      </c>
      <c r="F500" s="138" t="s">
        <v>6490</v>
      </c>
      <c r="G500" s="139" t="s">
        <v>647</v>
      </c>
      <c r="H500" s="140">
        <v>19</v>
      </c>
      <c r="I500" s="141"/>
      <c r="J500" s="142">
        <f t="shared" si="0"/>
        <v>0</v>
      </c>
      <c r="K500" s="138" t="s">
        <v>1</v>
      </c>
      <c r="L500" s="32"/>
      <c r="M500" s="143" t="s">
        <v>1</v>
      </c>
      <c r="N500" s="144" t="s">
        <v>46</v>
      </c>
      <c r="P500" s="145">
        <f t="shared" si="1"/>
        <v>0</v>
      </c>
      <c r="Q500" s="145">
        <v>0</v>
      </c>
      <c r="R500" s="145">
        <f t="shared" si="2"/>
        <v>0</v>
      </c>
      <c r="S500" s="145">
        <v>0</v>
      </c>
      <c r="T500" s="146">
        <f t="shared" si="3"/>
        <v>0</v>
      </c>
      <c r="AR500" s="147" t="s">
        <v>378</v>
      </c>
      <c r="AT500" s="147" t="s">
        <v>302</v>
      </c>
      <c r="AU500" s="147" t="s">
        <v>90</v>
      </c>
      <c r="AY500" s="17" t="s">
        <v>299</v>
      </c>
      <c r="BE500" s="148">
        <f t="shared" si="4"/>
        <v>0</v>
      </c>
      <c r="BF500" s="148">
        <f t="shared" si="5"/>
        <v>0</v>
      </c>
      <c r="BG500" s="148">
        <f t="shared" si="6"/>
        <v>0</v>
      </c>
      <c r="BH500" s="148">
        <f t="shared" si="7"/>
        <v>0</v>
      </c>
      <c r="BI500" s="148">
        <f t="shared" si="8"/>
        <v>0</v>
      </c>
      <c r="BJ500" s="17" t="s">
        <v>88</v>
      </c>
      <c r="BK500" s="148">
        <f t="shared" si="9"/>
        <v>0</v>
      </c>
      <c r="BL500" s="17" t="s">
        <v>378</v>
      </c>
      <c r="BM500" s="147" t="s">
        <v>6491</v>
      </c>
    </row>
    <row r="501" spans="2:65" s="1" customFormat="1" ht="16.5" customHeight="1">
      <c r="B501" s="32"/>
      <c r="C501" s="136" t="s">
        <v>6492</v>
      </c>
      <c r="D501" s="136" t="s">
        <v>302</v>
      </c>
      <c r="E501" s="137" t="s">
        <v>6493</v>
      </c>
      <c r="F501" s="138" t="s">
        <v>6494</v>
      </c>
      <c r="G501" s="139" t="s">
        <v>500</v>
      </c>
      <c r="H501" s="140">
        <v>1</v>
      </c>
      <c r="I501" s="141"/>
      <c r="J501" s="142">
        <f t="shared" si="0"/>
        <v>0</v>
      </c>
      <c r="K501" s="138" t="s">
        <v>1</v>
      </c>
      <c r="L501" s="32"/>
      <c r="M501" s="143" t="s">
        <v>1</v>
      </c>
      <c r="N501" s="144" t="s">
        <v>46</v>
      </c>
      <c r="P501" s="145">
        <f t="shared" si="1"/>
        <v>0</v>
      </c>
      <c r="Q501" s="145">
        <v>0</v>
      </c>
      <c r="R501" s="145">
        <f t="shared" si="2"/>
        <v>0</v>
      </c>
      <c r="S501" s="145">
        <v>0</v>
      </c>
      <c r="T501" s="146">
        <f t="shared" si="3"/>
        <v>0</v>
      </c>
      <c r="AR501" s="147" t="s">
        <v>378</v>
      </c>
      <c r="AT501" s="147" t="s">
        <v>302</v>
      </c>
      <c r="AU501" s="147" t="s">
        <v>90</v>
      </c>
      <c r="AY501" s="17" t="s">
        <v>299</v>
      </c>
      <c r="BE501" s="148">
        <f t="shared" si="4"/>
        <v>0</v>
      </c>
      <c r="BF501" s="148">
        <f t="shared" si="5"/>
        <v>0</v>
      </c>
      <c r="BG501" s="148">
        <f t="shared" si="6"/>
        <v>0</v>
      </c>
      <c r="BH501" s="148">
        <f t="shared" si="7"/>
        <v>0</v>
      </c>
      <c r="BI501" s="148">
        <f t="shared" si="8"/>
        <v>0</v>
      </c>
      <c r="BJ501" s="17" t="s">
        <v>88</v>
      </c>
      <c r="BK501" s="148">
        <f t="shared" si="9"/>
        <v>0</v>
      </c>
      <c r="BL501" s="17" t="s">
        <v>378</v>
      </c>
      <c r="BM501" s="147" t="s">
        <v>6495</v>
      </c>
    </row>
    <row r="502" spans="2:65" s="1" customFormat="1" ht="21.75" customHeight="1">
      <c r="B502" s="32"/>
      <c r="C502" s="136" t="s">
        <v>6496</v>
      </c>
      <c r="D502" s="136" t="s">
        <v>302</v>
      </c>
      <c r="E502" s="137" t="s">
        <v>6497</v>
      </c>
      <c r="F502" s="138" t="s">
        <v>6498</v>
      </c>
      <c r="G502" s="139" t="s">
        <v>500</v>
      </c>
      <c r="H502" s="140">
        <v>1</v>
      </c>
      <c r="I502" s="141"/>
      <c r="J502" s="142">
        <f t="shared" si="0"/>
        <v>0</v>
      </c>
      <c r="K502" s="138" t="s">
        <v>1</v>
      </c>
      <c r="L502" s="32"/>
      <c r="M502" s="143" t="s">
        <v>1</v>
      </c>
      <c r="N502" s="144" t="s">
        <v>46</v>
      </c>
      <c r="P502" s="145">
        <f t="shared" si="1"/>
        <v>0</v>
      </c>
      <c r="Q502" s="145">
        <v>0</v>
      </c>
      <c r="R502" s="145">
        <f t="shared" si="2"/>
        <v>0</v>
      </c>
      <c r="S502" s="145">
        <v>0</v>
      </c>
      <c r="T502" s="146">
        <f t="shared" si="3"/>
        <v>0</v>
      </c>
      <c r="AR502" s="147" t="s">
        <v>378</v>
      </c>
      <c r="AT502" s="147" t="s">
        <v>302</v>
      </c>
      <c r="AU502" s="147" t="s">
        <v>90</v>
      </c>
      <c r="AY502" s="17" t="s">
        <v>299</v>
      </c>
      <c r="BE502" s="148">
        <f t="shared" si="4"/>
        <v>0</v>
      </c>
      <c r="BF502" s="148">
        <f t="shared" si="5"/>
        <v>0</v>
      </c>
      <c r="BG502" s="148">
        <f t="shared" si="6"/>
        <v>0</v>
      </c>
      <c r="BH502" s="148">
        <f t="shared" si="7"/>
        <v>0</v>
      </c>
      <c r="BI502" s="148">
        <f t="shared" si="8"/>
        <v>0</v>
      </c>
      <c r="BJ502" s="17" t="s">
        <v>88</v>
      </c>
      <c r="BK502" s="148">
        <f t="shared" si="9"/>
        <v>0</v>
      </c>
      <c r="BL502" s="17" t="s">
        <v>378</v>
      </c>
      <c r="BM502" s="147" t="s">
        <v>6499</v>
      </c>
    </row>
    <row r="503" spans="2:65" s="1" customFormat="1" ht="16.5" customHeight="1">
      <c r="B503" s="32"/>
      <c r="C503" s="136" t="s">
        <v>6500</v>
      </c>
      <c r="D503" s="136" t="s">
        <v>302</v>
      </c>
      <c r="E503" s="137" t="s">
        <v>6501</v>
      </c>
      <c r="F503" s="138" t="s">
        <v>6502</v>
      </c>
      <c r="G503" s="139" t="s">
        <v>500</v>
      </c>
      <c r="H503" s="140">
        <v>1</v>
      </c>
      <c r="I503" s="141"/>
      <c r="J503" s="142">
        <f t="shared" si="0"/>
        <v>0</v>
      </c>
      <c r="K503" s="138" t="s">
        <v>1</v>
      </c>
      <c r="L503" s="32"/>
      <c r="M503" s="143" t="s">
        <v>1</v>
      </c>
      <c r="N503" s="144" t="s">
        <v>46</v>
      </c>
      <c r="P503" s="145">
        <f t="shared" si="1"/>
        <v>0</v>
      </c>
      <c r="Q503" s="145">
        <v>0</v>
      </c>
      <c r="R503" s="145">
        <f t="shared" si="2"/>
        <v>0</v>
      </c>
      <c r="S503" s="145">
        <v>0</v>
      </c>
      <c r="T503" s="146">
        <f t="shared" si="3"/>
        <v>0</v>
      </c>
      <c r="AR503" s="147" t="s">
        <v>378</v>
      </c>
      <c r="AT503" s="147" t="s">
        <v>302</v>
      </c>
      <c r="AU503" s="147" t="s">
        <v>90</v>
      </c>
      <c r="AY503" s="17" t="s">
        <v>299</v>
      </c>
      <c r="BE503" s="148">
        <f t="shared" si="4"/>
        <v>0</v>
      </c>
      <c r="BF503" s="148">
        <f t="shared" si="5"/>
        <v>0</v>
      </c>
      <c r="BG503" s="148">
        <f t="shared" si="6"/>
        <v>0</v>
      </c>
      <c r="BH503" s="148">
        <f t="shared" si="7"/>
        <v>0</v>
      </c>
      <c r="BI503" s="148">
        <f t="shared" si="8"/>
        <v>0</v>
      </c>
      <c r="BJ503" s="17" t="s">
        <v>88</v>
      </c>
      <c r="BK503" s="148">
        <f t="shared" si="9"/>
        <v>0</v>
      </c>
      <c r="BL503" s="17" t="s">
        <v>378</v>
      </c>
      <c r="BM503" s="147" t="s">
        <v>6503</v>
      </c>
    </row>
    <row r="504" spans="2:65" s="1" customFormat="1" ht="16.5" customHeight="1">
      <c r="B504" s="32"/>
      <c r="C504" s="136" t="s">
        <v>6504</v>
      </c>
      <c r="D504" s="136" t="s">
        <v>302</v>
      </c>
      <c r="E504" s="137" t="s">
        <v>6505</v>
      </c>
      <c r="F504" s="138" t="s">
        <v>6506</v>
      </c>
      <c r="G504" s="139" t="s">
        <v>500</v>
      </c>
      <c r="H504" s="140">
        <v>1</v>
      </c>
      <c r="I504" s="141"/>
      <c r="J504" s="142">
        <f t="shared" si="0"/>
        <v>0</v>
      </c>
      <c r="K504" s="138" t="s">
        <v>1</v>
      </c>
      <c r="L504" s="32"/>
      <c r="M504" s="143" t="s">
        <v>1</v>
      </c>
      <c r="N504" s="144" t="s">
        <v>46</v>
      </c>
      <c r="P504" s="145">
        <f t="shared" si="1"/>
        <v>0</v>
      </c>
      <c r="Q504" s="145">
        <v>0</v>
      </c>
      <c r="R504" s="145">
        <f t="shared" si="2"/>
        <v>0</v>
      </c>
      <c r="S504" s="145">
        <v>0</v>
      </c>
      <c r="T504" s="146">
        <f t="shared" si="3"/>
        <v>0</v>
      </c>
      <c r="AR504" s="147" t="s">
        <v>378</v>
      </c>
      <c r="AT504" s="147" t="s">
        <v>302</v>
      </c>
      <c r="AU504" s="147" t="s">
        <v>90</v>
      </c>
      <c r="AY504" s="17" t="s">
        <v>299</v>
      </c>
      <c r="BE504" s="148">
        <f t="shared" si="4"/>
        <v>0</v>
      </c>
      <c r="BF504" s="148">
        <f t="shared" si="5"/>
        <v>0</v>
      </c>
      <c r="BG504" s="148">
        <f t="shared" si="6"/>
        <v>0</v>
      </c>
      <c r="BH504" s="148">
        <f t="shared" si="7"/>
        <v>0</v>
      </c>
      <c r="BI504" s="148">
        <f t="shared" si="8"/>
        <v>0</v>
      </c>
      <c r="BJ504" s="17" t="s">
        <v>88</v>
      </c>
      <c r="BK504" s="148">
        <f t="shared" si="9"/>
        <v>0</v>
      </c>
      <c r="BL504" s="17" t="s">
        <v>378</v>
      </c>
      <c r="BM504" s="147" t="s">
        <v>6507</v>
      </c>
    </row>
    <row r="505" spans="2:65" s="1" customFormat="1" ht="16.5" customHeight="1">
      <c r="B505" s="32"/>
      <c r="C505" s="136" t="s">
        <v>6508</v>
      </c>
      <c r="D505" s="136" t="s">
        <v>302</v>
      </c>
      <c r="E505" s="137" t="s">
        <v>6509</v>
      </c>
      <c r="F505" s="138" t="s">
        <v>6510</v>
      </c>
      <c r="G505" s="139" t="s">
        <v>500</v>
      </c>
      <c r="H505" s="140">
        <v>1</v>
      </c>
      <c r="I505" s="141"/>
      <c r="J505" s="142">
        <f t="shared" si="0"/>
        <v>0</v>
      </c>
      <c r="K505" s="138" t="s">
        <v>1</v>
      </c>
      <c r="L505" s="32"/>
      <c r="M505" s="143" t="s">
        <v>1</v>
      </c>
      <c r="N505" s="144" t="s">
        <v>46</v>
      </c>
      <c r="P505" s="145">
        <f t="shared" si="1"/>
        <v>0</v>
      </c>
      <c r="Q505" s="145">
        <v>0</v>
      </c>
      <c r="R505" s="145">
        <f t="shared" si="2"/>
        <v>0</v>
      </c>
      <c r="S505" s="145">
        <v>0</v>
      </c>
      <c r="T505" s="146">
        <f t="shared" si="3"/>
        <v>0</v>
      </c>
      <c r="AR505" s="147" t="s">
        <v>378</v>
      </c>
      <c r="AT505" s="147" t="s">
        <v>302</v>
      </c>
      <c r="AU505" s="147" t="s">
        <v>90</v>
      </c>
      <c r="AY505" s="17" t="s">
        <v>299</v>
      </c>
      <c r="BE505" s="148">
        <f t="shared" si="4"/>
        <v>0</v>
      </c>
      <c r="BF505" s="148">
        <f t="shared" si="5"/>
        <v>0</v>
      </c>
      <c r="BG505" s="148">
        <f t="shared" si="6"/>
        <v>0</v>
      </c>
      <c r="BH505" s="148">
        <f t="shared" si="7"/>
        <v>0</v>
      </c>
      <c r="BI505" s="148">
        <f t="shared" si="8"/>
        <v>0</v>
      </c>
      <c r="BJ505" s="17" t="s">
        <v>88</v>
      </c>
      <c r="BK505" s="148">
        <f t="shared" si="9"/>
        <v>0</v>
      </c>
      <c r="BL505" s="17" t="s">
        <v>378</v>
      </c>
      <c r="BM505" s="147" t="s">
        <v>6511</v>
      </c>
    </row>
    <row r="506" spans="2:65" s="1" customFormat="1" ht="24.15" customHeight="1">
      <c r="B506" s="32"/>
      <c r="C506" s="136" t="s">
        <v>6512</v>
      </c>
      <c r="D506" s="136" t="s">
        <v>302</v>
      </c>
      <c r="E506" s="137" t="s">
        <v>6513</v>
      </c>
      <c r="F506" s="138" t="s">
        <v>6514</v>
      </c>
      <c r="G506" s="139" t="s">
        <v>6434</v>
      </c>
      <c r="H506" s="201"/>
      <c r="I506" s="141"/>
      <c r="J506" s="142">
        <f t="shared" si="0"/>
        <v>0</v>
      </c>
      <c r="K506" s="138" t="s">
        <v>3585</v>
      </c>
      <c r="L506" s="32"/>
      <c r="M506" s="143" t="s">
        <v>1</v>
      </c>
      <c r="N506" s="144" t="s">
        <v>46</v>
      </c>
      <c r="P506" s="145">
        <f t="shared" si="1"/>
        <v>0</v>
      </c>
      <c r="Q506" s="145">
        <v>0</v>
      </c>
      <c r="R506" s="145">
        <f t="shared" si="2"/>
        <v>0</v>
      </c>
      <c r="S506" s="145">
        <v>0</v>
      </c>
      <c r="T506" s="146">
        <f t="shared" si="3"/>
        <v>0</v>
      </c>
      <c r="AR506" s="147" t="s">
        <v>378</v>
      </c>
      <c r="AT506" s="147" t="s">
        <v>302</v>
      </c>
      <c r="AU506" s="147" t="s">
        <v>90</v>
      </c>
      <c r="AY506" s="17" t="s">
        <v>299</v>
      </c>
      <c r="BE506" s="148">
        <f t="shared" si="4"/>
        <v>0</v>
      </c>
      <c r="BF506" s="148">
        <f t="shared" si="5"/>
        <v>0</v>
      </c>
      <c r="BG506" s="148">
        <f t="shared" si="6"/>
        <v>0</v>
      </c>
      <c r="BH506" s="148">
        <f t="shared" si="7"/>
        <v>0</v>
      </c>
      <c r="BI506" s="148">
        <f t="shared" si="8"/>
        <v>0</v>
      </c>
      <c r="BJ506" s="17" t="s">
        <v>88</v>
      </c>
      <c r="BK506" s="148">
        <f t="shared" si="9"/>
        <v>0</v>
      </c>
      <c r="BL506" s="17" t="s">
        <v>378</v>
      </c>
      <c r="BM506" s="147" t="s">
        <v>6515</v>
      </c>
    </row>
    <row r="507" spans="2:65" s="11" customFormat="1" ht="22.95" customHeight="1">
      <c r="B507" s="124"/>
      <c r="D507" s="125" t="s">
        <v>80</v>
      </c>
      <c r="E507" s="134" t="s">
        <v>6516</v>
      </c>
      <c r="F507" s="134" t="s">
        <v>6517</v>
      </c>
      <c r="I507" s="127"/>
      <c r="J507" s="135">
        <f>BK507</f>
        <v>0</v>
      </c>
      <c r="L507" s="124"/>
      <c r="M507" s="129"/>
      <c r="P507" s="130">
        <f>SUM(P508:P523)</f>
        <v>0</v>
      </c>
      <c r="R507" s="130">
        <f>SUM(R508:R523)</f>
        <v>1.255336</v>
      </c>
      <c r="T507" s="131">
        <f>SUM(T508:T523)</f>
        <v>0</v>
      </c>
      <c r="AR507" s="125" t="s">
        <v>90</v>
      </c>
      <c r="AT507" s="132" t="s">
        <v>80</v>
      </c>
      <c r="AU507" s="132" t="s">
        <v>88</v>
      </c>
      <c r="AY507" s="125" t="s">
        <v>299</v>
      </c>
      <c r="BK507" s="133">
        <f>SUM(BK508:BK523)</f>
        <v>0</v>
      </c>
    </row>
    <row r="508" spans="2:65" s="1" customFormat="1" ht="24.15" customHeight="1">
      <c r="B508" s="32"/>
      <c r="C508" s="136" t="s">
        <v>6518</v>
      </c>
      <c r="D508" s="136" t="s">
        <v>302</v>
      </c>
      <c r="E508" s="137" t="s">
        <v>6519</v>
      </c>
      <c r="F508" s="138" t="s">
        <v>6520</v>
      </c>
      <c r="G508" s="139" t="s">
        <v>1520</v>
      </c>
      <c r="H508" s="140">
        <v>4.1500000000000004</v>
      </c>
      <c r="I508" s="141"/>
      <c r="J508" s="142">
        <f>ROUND(I508*H508,2)</f>
        <v>0</v>
      </c>
      <c r="K508" s="138" t="s">
        <v>3585</v>
      </c>
      <c r="L508" s="32"/>
      <c r="M508" s="143" t="s">
        <v>1</v>
      </c>
      <c r="N508" s="144" t="s">
        <v>46</v>
      </c>
      <c r="P508" s="145">
        <f>O508*H508</f>
        <v>0</v>
      </c>
      <c r="Q508" s="145">
        <v>2.2839999999999999E-2</v>
      </c>
      <c r="R508" s="145">
        <f>Q508*H508</f>
        <v>9.4786000000000009E-2</v>
      </c>
      <c r="S508" s="145">
        <v>0</v>
      </c>
      <c r="T508" s="146">
        <f>S508*H508</f>
        <v>0</v>
      </c>
      <c r="AR508" s="147" t="s">
        <v>378</v>
      </c>
      <c r="AT508" s="147" t="s">
        <v>302</v>
      </c>
      <c r="AU508" s="147" t="s">
        <v>90</v>
      </c>
      <c r="AY508" s="17" t="s">
        <v>299</v>
      </c>
      <c r="BE508" s="148">
        <f>IF(N508="základní",J508,0)</f>
        <v>0</v>
      </c>
      <c r="BF508" s="148">
        <f>IF(N508="snížená",J508,0)</f>
        <v>0</v>
      </c>
      <c r="BG508" s="148">
        <f>IF(N508="zákl. přenesená",J508,0)</f>
        <v>0</v>
      </c>
      <c r="BH508" s="148">
        <f>IF(N508="sníž. přenesená",J508,0)</f>
        <v>0</v>
      </c>
      <c r="BI508" s="148">
        <f>IF(N508="nulová",J508,0)</f>
        <v>0</v>
      </c>
      <c r="BJ508" s="17" t="s">
        <v>88</v>
      </c>
      <c r="BK508" s="148">
        <f>ROUND(I508*H508,2)</f>
        <v>0</v>
      </c>
      <c r="BL508" s="17" t="s">
        <v>378</v>
      </c>
      <c r="BM508" s="147" t="s">
        <v>6521</v>
      </c>
    </row>
    <row r="509" spans="2:65" s="1" customFormat="1" ht="21.75" customHeight="1">
      <c r="B509" s="32"/>
      <c r="C509" s="136" t="s">
        <v>6522</v>
      </c>
      <c r="D509" s="136" t="s">
        <v>302</v>
      </c>
      <c r="E509" s="137" t="s">
        <v>6523</v>
      </c>
      <c r="F509" s="138" t="s">
        <v>6524</v>
      </c>
      <c r="G509" s="139" t="s">
        <v>598</v>
      </c>
      <c r="H509" s="140">
        <v>20</v>
      </c>
      <c r="I509" s="141"/>
      <c r="J509" s="142">
        <f>ROUND(I509*H509,2)</f>
        <v>0</v>
      </c>
      <c r="K509" s="138" t="s">
        <v>3585</v>
      </c>
      <c r="L509" s="32"/>
      <c r="M509" s="143" t="s">
        <v>1</v>
      </c>
      <c r="N509" s="144" t="s">
        <v>46</v>
      </c>
      <c r="P509" s="145">
        <f>O509*H509</f>
        <v>0</v>
      </c>
      <c r="Q509" s="145">
        <v>2.6700000000000001E-3</v>
      </c>
      <c r="R509" s="145">
        <f>Q509*H509</f>
        <v>5.3400000000000003E-2</v>
      </c>
      <c r="S509" s="145">
        <v>0</v>
      </c>
      <c r="T509" s="146">
        <f>S509*H509</f>
        <v>0</v>
      </c>
      <c r="AR509" s="147" t="s">
        <v>378</v>
      </c>
      <c r="AT509" s="147" t="s">
        <v>302</v>
      </c>
      <c r="AU509" s="147" t="s">
        <v>90</v>
      </c>
      <c r="AY509" s="17" t="s">
        <v>299</v>
      </c>
      <c r="BE509" s="148">
        <f>IF(N509="základní",J509,0)</f>
        <v>0</v>
      </c>
      <c r="BF509" s="148">
        <f>IF(N509="snížená",J509,0)</f>
        <v>0</v>
      </c>
      <c r="BG509" s="148">
        <f>IF(N509="zákl. přenesená",J509,0)</f>
        <v>0</v>
      </c>
      <c r="BH509" s="148">
        <f>IF(N509="sníž. přenesená",J509,0)</f>
        <v>0</v>
      </c>
      <c r="BI509" s="148">
        <f>IF(N509="nulová",J509,0)</f>
        <v>0</v>
      </c>
      <c r="BJ509" s="17" t="s">
        <v>88</v>
      </c>
      <c r="BK509" s="148">
        <f>ROUND(I509*H509,2)</f>
        <v>0</v>
      </c>
      <c r="BL509" s="17" t="s">
        <v>378</v>
      </c>
      <c r="BM509" s="147" t="s">
        <v>6525</v>
      </c>
    </row>
    <row r="510" spans="2:65" s="1" customFormat="1" ht="21.75" customHeight="1">
      <c r="B510" s="32"/>
      <c r="C510" s="136" t="s">
        <v>6526</v>
      </c>
      <c r="D510" s="136" t="s">
        <v>302</v>
      </c>
      <c r="E510" s="137" t="s">
        <v>6527</v>
      </c>
      <c r="F510" s="138" t="s">
        <v>6528</v>
      </c>
      <c r="G510" s="139" t="s">
        <v>598</v>
      </c>
      <c r="H510" s="140">
        <v>52</v>
      </c>
      <c r="I510" s="141"/>
      <c r="J510" s="142">
        <f>ROUND(I510*H510,2)</f>
        <v>0</v>
      </c>
      <c r="K510" s="138" t="s">
        <v>3585</v>
      </c>
      <c r="L510" s="32"/>
      <c r="M510" s="143" t="s">
        <v>1</v>
      </c>
      <c r="N510" s="144" t="s">
        <v>46</v>
      </c>
      <c r="P510" s="145">
        <f>O510*H510</f>
        <v>0</v>
      </c>
      <c r="Q510" s="145">
        <v>0</v>
      </c>
      <c r="R510" s="145">
        <f>Q510*H510</f>
        <v>0</v>
      </c>
      <c r="S510" s="145">
        <v>0</v>
      </c>
      <c r="T510" s="146">
        <f>S510*H510</f>
        <v>0</v>
      </c>
      <c r="AR510" s="147" t="s">
        <v>378</v>
      </c>
      <c r="AT510" s="147" t="s">
        <v>302</v>
      </c>
      <c r="AU510" s="147" t="s">
        <v>90</v>
      </c>
      <c r="AY510" s="17" t="s">
        <v>299</v>
      </c>
      <c r="BE510" s="148">
        <f>IF(N510="základní",J510,0)</f>
        <v>0</v>
      </c>
      <c r="BF510" s="148">
        <f>IF(N510="snížená",J510,0)</f>
        <v>0</v>
      </c>
      <c r="BG510" s="148">
        <f>IF(N510="zákl. přenesená",J510,0)</f>
        <v>0</v>
      </c>
      <c r="BH510" s="148">
        <f>IF(N510="sníž. přenesená",J510,0)</f>
        <v>0</v>
      </c>
      <c r="BI510" s="148">
        <f>IF(N510="nulová",J510,0)</f>
        <v>0</v>
      </c>
      <c r="BJ510" s="17" t="s">
        <v>88</v>
      </c>
      <c r="BK510" s="148">
        <f>ROUND(I510*H510,2)</f>
        <v>0</v>
      </c>
      <c r="BL510" s="17" t="s">
        <v>378</v>
      </c>
      <c r="BM510" s="147" t="s">
        <v>6529</v>
      </c>
    </row>
    <row r="511" spans="2:65" s="1" customFormat="1" ht="37.950000000000003" customHeight="1">
      <c r="B511" s="32"/>
      <c r="C511" s="136" t="s">
        <v>6530</v>
      </c>
      <c r="D511" s="136" t="s">
        <v>302</v>
      </c>
      <c r="E511" s="137" t="s">
        <v>6531</v>
      </c>
      <c r="F511" s="138" t="s">
        <v>6532</v>
      </c>
      <c r="G511" s="139" t="s">
        <v>647</v>
      </c>
      <c r="H511" s="140">
        <v>21</v>
      </c>
      <c r="I511" s="141"/>
      <c r="J511" s="142">
        <f>ROUND(I511*H511,2)</f>
        <v>0</v>
      </c>
      <c r="K511" s="138" t="s">
        <v>3585</v>
      </c>
      <c r="L511" s="32"/>
      <c r="M511" s="143" t="s">
        <v>1</v>
      </c>
      <c r="N511" s="144" t="s">
        <v>46</v>
      </c>
      <c r="P511" s="145">
        <f>O511*H511</f>
        <v>0</v>
      </c>
      <c r="Q511" s="145">
        <v>0</v>
      </c>
      <c r="R511" s="145">
        <f>Q511*H511</f>
        <v>0</v>
      </c>
      <c r="S511" s="145">
        <v>0</v>
      </c>
      <c r="T511" s="146">
        <f>S511*H511</f>
        <v>0</v>
      </c>
      <c r="AR511" s="147" t="s">
        <v>378</v>
      </c>
      <c r="AT511" s="147" t="s">
        <v>302</v>
      </c>
      <c r="AU511" s="147" t="s">
        <v>90</v>
      </c>
      <c r="AY511" s="17" t="s">
        <v>299</v>
      </c>
      <c r="BE511" s="148">
        <f>IF(N511="základní",J511,0)</f>
        <v>0</v>
      </c>
      <c r="BF511" s="148">
        <f>IF(N511="snížená",J511,0)</f>
        <v>0</v>
      </c>
      <c r="BG511" s="148">
        <f>IF(N511="zákl. přenesená",J511,0)</f>
        <v>0</v>
      </c>
      <c r="BH511" s="148">
        <f>IF(N511="sníž. přenesená",J511,0)</f>
        <v>0</v>
      </c>
      <c r="BI511" s="148">
        <f>IF(N511="nulová",J511,0)</f>
        <v>0</v>
      </c>
      <c r="BJ511" s="17" t="s">
        <v>88</v>
      </c>
      <c r="BK511" s="148">
        <f>ROUND(I511*H511,2)</f>
        <v>0</v>
      </c>
      <c r="BL511" s="17" t="s">
        <v>378</v>
      </c>
      <c r="BM511" s="147" t="s">
        <v>6533</v>
      </c>
    </row>
    <row r="512" spans="2:65" s="1" customFormat="1" ht="19.2">
      <c r="B512" s="32"/>
      <c r="D512" s="149" t="s">
        <v>308</v>
      </c>
      <c r="F512" s="150" t="s">
        <v>6534</v>
      </c>
      <c r="I512" s="151"/>
      <c r="L512" s="32"/>
      <c r="M512" s="152"/>
      <c r="T512" s="56"/>
      <c r="AT512" s="17" t="s">
        <v>308</v>
      </c>
      <c r="AU512" s="17" t="s">
        <v>90</v>
      </c>
    </row>
    <row r="513" spans="2:65" s="13" customFormat="1">
      <c r="B513" s="176"/>
      <c r="D513" s="149" t="s">
        <v>1489</v>
      </c>
      <c r="E513" s="177" t="s">
        <v>1</v>
      </c>
      <c r="F513" s="178" t="s">
        <v>6535</v>
      </c>
      <c r="H513" s="179">
        <v>21</v>
      </c>
      <c r="I513" s="180"/>
      <c r="L513" s="176"/>
      <c r="M513" s="181"/>
      <c r="T513" s="182"/>
      <c r="AT513" s="177" t="s">
        <v>1489</v>
      </c>
      <c r="AU513" s="177" t="s">
        <v>90</v>
      </c>
      <c r="AV513" s="13" t="s">
        <v>90</v>
      </c>
      <c r="AW513" s="13" t="s">
        <v>36</v>
      </c>
      <c r="AX513" s="13" t="s">
        <v>81</v>
      </c>
      <c r="AY513" s="177" t="s">
        <v>299</v>
      </c>
    </row>
    <row r="514" spans="2:65" s="14" customFormat="1">
      <c r="B514" s="183"/>
      <c r="D514" s="149" t="s">
        <v>1489</v>
      </c>
      <c r="E514" s="184" t="s">
        <v>1</v>
      </c>
      <c r="F514" s="185" t="s">
        <v>1496</v>
      </c>
      <c r="H514" s="186">
        <v>21</v>
      </c>
      <c r="I514" s="187"/>
      <c r="L514" s="183"/>
      <c r="M514" s="188"/>
      <c r="T514" s="189"/>
      <c r="AT514" s="184" t="s">
        <v>1489</v>
      </c>
      <c r="AU514" s="184" t="s">
        <v>90</v>
      </c>
      <c r="AV514" s="14" t="s">
        <v>318</v>
      </c>
      <c r="AW514" s="14" t="s">
        <v>36</v>
      </c>
      <c r="AX514" s="14" t="s">
        <v>88</v>
      </c>
      <c r="AY514" s="184" t="s">
        <v>299</v>
      </c>
    </row>
    <row r="515" spans="2:65" s="1" customFormat="1" ht="16.5" customHeight="1">
      <c r="B515" s="32"/>
      <c r="C515" s="136" t="s">
        <v>6536</v>
      </c>
      <c r="D515" s="136" t="s">
        <v>302</v>
      </c>
      <c r="E515" s="137" t="s">
        <v>6537</v>
      </c>
      <c r="F515" s="138" t="s">
        <v>6538</v>
      </c>
      <c r="G515" s="139" t="s">
        <v>375</v>
      </c>
      <c r="H515" s="140">
        <v>95</v>
      </c>
      <c r="I515" s="141"/>
      <c r="J515" s="142">
        <f>ROUND(I515*H515,2)</f>
        <v>0</v>
      </c>
      <c r="K515" s="138" t="s">
        <v>1</v>
      </c>
      <c r="L515" s="32"/>
      <c r="M515" s="143" t="s">
        <v>1</v>
      </c>
      <c r="N515" s="144" t="s">
        <v>46</v>
      </c>
      <c r="P515" s="145">
        <f>O515*H515</f>
        <v>0</v>
      </c>
      <c r="Q515" s="145">
        <v>0</v>
      </c>
      <c r="R515" s="145">
        <f>Q515*H515</f>
        <v>0</v>
      </c>
      <c r="S515" s="145">
        <v>0</v>
      </c>
      <c r="T515" s="146">
        <f>S515*H515</f>
        <v>0</v>
      </c>
      <c r="AR515" s="147" t="s">
        <v>378</v>
      </c>
      <c r="AT515" s="147" t="s">
        <v>302</v>
      </c>
      <c r="AU515" s="147" t="s">
        <v>90</v>
      </c>
      <c r="AY515" s="17" t="s">
        <v>299</v>
      </c>
      <c r="BE515" s="148">
        <f>IF(N515="základní",J515,0)</f>
        <v>0</v>
      </c>
      <c r="BF515" s="148">
        <f>IF(N515="snížená",J515,0)</f>
        <v>0</v>
      </c>
      <c r="BG515" s="148">
        <f>IF(N515="zákl. přenesená",J515,0)</f>
        <v>0</v>
      </c>
      <c r="BH515" s="148">
        <f>IF(N515="sníž. přenesená",J515,0)</f>
        <v>0</v>
      </c>
      <c r="BI515" s="148">
        <f>IF(N515="nulová",J515,0)</f>
        <v>0</v>
      </c>
      <c r="BJ515" s="17" t="s">
        <v>88</v>
      </c>
      <c r="BK515" s="148">
        <f>ROUND(I515*H515,2)</f>
        <v>0</v>
      </c>
      <c r="BL515" s="17" t="s">
        <v>378</v>
      </c>
      <c r="BM515" s="147" t="s">
        <v>6539</v>
      </c>
    </row>
    <row r="516" spans="2:65" s="1" customFormat="1" ht="19.2">
      <c r="B516" s="32"/>
      <c r="D516" s="149" t="s">
        <v>308</v>
      </c>
      <c r="F516" s="150" t="s">
        <v>6540</v>
      </c>
      <c r="I516" s="151"/>
      <c r="L516" s="32"/>
      <c r="M516" s="152"/>
      <c r="T516" s="56"/>
      <c r="AT516" s="17" t="s">
        <v>308</v>
      </c>
      <c r="AU516" s="17" t="s">
        <v>90</v>
      </c>
    </row>
    <row r="517" spans="2:65" s="1" customFormat="1" ht="21.75" customHeight="1">
      <c r="B517" s="32"/>
      <c r="C517" s="136" t="s">
        <v>6541</v>
      </c>
      <c r="D517" s="136" t="s">
        <v>302</v>
      </c>
      <c r="E517" s="137" t="s">
        <v>6542</v>
      </c>
      <c r="F517" s="138" t="s">
        <v>6543</v>
      </c>
      <c r="G517" s="139" t="s">
        <v>375</v>
      </c>
      <c r="H517" s="140">
        <v>90</v>
      </c>
      <c r="I517" s="141"/>
      <c r="J517" s="142">
        <f>ROUND(I517*H517,2)</f>
        <v>0</v>
      </c>
      <c r="K517" s="138" t="s">
        <v>1</v>
      </c>
      <c r="L517" s="32"/>
      <c r="M517" s="143" t="s">
        <v>1</v>
      </c>
      <c r="N517" s="144" t="s">
        <v>46</v>
      </c>
      <c r="P517" s="145">
        <f>O517*H517</f>
        <v>0</v>
      </c>
      <c r="Q517" s="145">
        <v>0</v>
      </c>
      <c r="R517" s="145">
        <f>Q517*H517</f>
        <v>0</v>
      </c>
      <c r="S517" s="145">
        <v>0</v>
      </c>
      <c r="T517" s="146">
        <f>S517*H517</f>
        <v>0</v>
      </c>
      <c r="AR517" s="147" t="s">
        <v>378</v>
      </c>
      <c r="AT517" s="147" t="s">
        <v>302</v>
      </c>
      <c r="AU517" s="147" t="s">
        <v>90</v>
      </c>
      <c r="AY517" s="17" t="s">
        <v>299</v>
      </c>
      <c r="BE517" s="148">
        <f>IF(N517="základní",J517,0)</f>
        <v>0</v>
      </c>
      <c r="BF517" s="148">
        <f>IF(N517="snížená",J517,0)</f>
        <v>0</v>
      </c>
      <c r="BG517" s="148">
        <f>IF(N517="zákl. přenesená",J517,0)</f>
        <v>0</v>
      </c>
      <c r="BH517" s="148">
        <f>IF(N517="sníž. přenesená",J517,0)</f>
        <v>0</v>
      </c>
      <c r="BI517" s="148">
        <f>IF(N517="nulová",J517,0)</f>
        <v>0</v>
      </c>
      <c r="BJ517" s="17" t="s">
        <v>88</v>
      </c>
      <c r="BK517" s="148">
        <f>ROUND(I517*H517,2)</f>
        <v>0</v>
      </c>
      <c r="BL517" s="17" t="s">
        <v>378</v>
      </c>
      <c r="BM517" s="147" t="s">
        <v>6544</v>
      </c>
    </row>
    <row r="518" spans="2:65" s="1" customFormat="1" ht="19.2">
      <c r="B518" s="32"/>
      <c r="D518" s="149" t="s">
        <v>308</v>
      </c>
      <c r="F518" s="150" t="s">
        <v>6540</v>
      </c>
      <c r="I518" s="151"/>
      <c r="L518" s="32"/>
      <c r="M518" s="152"/>
      <c r="T518" s="56"/>
      <c r="AT518" s="17" t="s">
        <v>308</v>
      </c>
      <c r="AU518" s="17" t="s">
        <v>90</v>
      </c>
    </row>
    <row r="519" spans="2:65" s="1" customFormat="1" ht="21.75" customHeight="1">
      <c r="B519" s="32"/>
      <c r="C519" s="158" t="s">
        <v>6545</v>
      </c>
      <c r="D519" s="158" t="s">
        <v>340</v>
      </c>
      <c r="E519" s="159" t="s">
        <v>6546</v>
      </c>
      <c r="F519" s="160" t="s">
        <v>6547</v>
      </c>
      <c r="G519" s="161" t="s">
        <v>1520</v>
      </c>
      <c r="H519" s="162">
        <v>2.0129999999999999</v>
      </c>
      <c r="I519" s="163"/>
      <c r="J519" s="164">
        <f>ROUND(I519*H519,2)</f>
        <v>0</v>
      </c>
      <c r="K519" s="160" t="s">
        <v>3585</v>
      </c>
      <c r="L519" s="165"/>
      <c r="M519" s="166" t="s">
        <v>1</v>
      </c>
      <c r="N519" s="167" t="s">
        <v>46</v>
      </c>
      <c r="P519" s="145">
        <f>O519*H519</f>
        <v>0</v>
      </c>
      <c r="Q519" s="145">
        <v>0.55000000000000004</v>
      </c>
      <c r="R519" s="145">
        <f>Q519*H519</f>
        <v>1.1071500000000001</v>
      </c>
      <c r="S519" s="145">
        <v>0</v>
      </c>
      <c r="T519" s="146">
        <f>S519*H519</f>
        <v>0</v>
      </c>
      <c r="AR519" s="147" t="s">
        <v>457</v>
      </c>
      <c r="AT519" s="147" t="s">
        <v>340</v>
      </c>
      <c r="AU519" s="147" t="s">
        <v>90</v>
      </c>
      <c r="AY519" s="17" t="s">
        <v>299</v>
      </c>
      <c r="BE519" s="148">
        <f>IF(N519="základní",J519,0)</f>
        <v>0</v>
      </c>
      <c r="BF519" s="148">
        <f>IF(N519="snížená",J519,0)</f>
        <v>0</v>
      </c>
      <c r="BG519" s="148">
        <f>IF(N519="zákl. přenesená",J519,0)</f>
        <v>0</v>
      </c>
      <c r="BH519" s="148">
        <f>IF(N519="sníž. přenesená",J519,0)</f>
        <v>0</v>
      </c>
      <c r="BI519" s="148">
        <f>IF(N519="nulová",J519,0)</f>
        <v>0</v>
      </c>
      <c r="BJ519" s="17" t="s">
        <v>88</v>
      </c>
      <c r="BK519" s="148">
        <f>ROUND(I519*H519,2)</f>
        <v>0</v>
      </c>
      <c r="BL519" s="17" t="s">
        <v>378</v>
      </c>
      <c r="BM519" s="147" t="s">
        <v>6548</v>
      </c>
    </row>
    <row r="520" spans="2:65" s="13" customFormat="1">
      <c r="B520" s="176"/>
      <c r="D520" s="149" t="s">
        <v>1489</v>
      </c>
      <c r="E520" s="177" t="s">
        <v>1</v>
      </c>
      <c r="F520" s="178" t="s">
        <v>6549</v>
      </c>
      <c r="H520" s="179">
        <v>1.3169999999999999</v>
      </c>
      <c r="I520" s="180"/>
      <c r="L520" s="176"/>
      <c r="M520" s="181"/>
      <c r="T520" s="182"/>
      <c r="AT520" s="177" t="s">
        <v>1489</v>
      </c>
      <c r="AU520" s="177" t="s">
        <v>90</v>
      </c>
      <c r="AV520" s="13" t="s">
        <v>90</v>
      </c>
      <c r="AW520" s="13" t="s">
        <v>36</v>
      </c>
      <c r="AX520" s="13" t="s">
        <v>81</v>
      </c>
      <c r="AY520" s="177" t="s">
        <v>299</v>
      </c>
    </row>
    <row r="521" spans="2:65" s="13" customFormat="1" ht="30.6">
      <c r="B521" s="176"/>
      <c r="D521" s="149" t="s">
        <v>1489</v>
      </c>
      <c r="E521" s="177" t="s">
        <v>1</v>
      </c>
      <c r="F521" s="178" t="s">
        <v>6550</v>
      </c>
      <c r="H521" s="179">
        <v>0.69599999999999995</v>
      </c>
      <c r="I521" s="180"/>
      <c r="L521" s="176"/>
      <c r="M521" s="181"/>
      <c r="T521" s="182"/>
      <c r="AT521" s="177" t="s">
        <v>1489</v>
      </c>
      <c r="AU521" s="177" t="s">
        <v>90</v>
      </c>
      <c r="AV521" s="13" t="s">
        <v>90</v>
      </c>
      <c r="AW521" s="13" t="s">
        <v>36</v>
      </c>
      <c r="AX521" s="13" t="s">
        <v>81</v>
      </c>
      <c r="AY521" s="177" t="s">
        <v>299</v>
      </c>
    </row>
    <row r="522" spans="2:65" s="14" customFormat="1">
      <c r="B522" s="183"/>
      <c r="D522" s="149" t="s">
        <v>1489</v>
      </c>
      <c r="E522" s="184" t="s">
        <v>1</v>
      </c>
      <c r="F522" s="185" t="s">
        <v>1496</v>
      </c>
      <c r="H522" s="186">
        <v>2.0129999999999999</v>
      </c>
      <c r="I522" s="187"/>
      <c r="L522" s="183"/>
      <c r="M522" s="188"/>
      <c r="T522" s="189"/>
      <c r="AT522" s="184" t="s">
        <v>1489</v>
      </c>
      <c r="AU522" s="184" t="s">
        <v>90</v>
      </c>
      <c r="AV522" s="14" t="s">
        <v>318</v>
      </c>
      <c r="AW522" s="14" t="s">
        <v>36</v>
      </c>
      <c r="AX522" s="14" t="s">
        <v>88</v>
      </c>
      <c r="AY522" s="184" t="s">
        <v>299</v>
      </c>
    </row>
    <row r="523" spans="2:65" s="1" customFormat="1" ht="24.15" customHeight="1">
      <c r="B523" s="32"/>
      <c r="C523" s="136" t="s">
        <v>6551</v>
      </c>
      <c r="D523" s="136" t="s">
        <v>302</v>
      </c>
      <c r="E523" s="137" t="s">
        <v>6552</v>
      </c>
      <c r="F523" s="138" t="s">
        <v>6553</v>
      </c>
      <c r="G523" s="139" t="s">
        <v>6434</v>
      </c>
      <c r="H523" s="201"/>
      <c r="I523" s="141"/>
      <c r="J523" s="142">
        <f>ROUND(I523*H523,2)</f>
        <v>0</v>
      </c>
      <c r="K523" s="138" t="s">
        <v>3585</v>
      </c>
      <c r="L523" s="32"/>
      <c r="M523" s="143" t="s">
        <v>1</v>
      </c>
      <c r="N523" s="144" t="s">
        <v>46</v>
      </c>
      <c r="P523" s="145">
        <f>O523*H523</f>
        <v>0</v>
      </c>
      <c r="Q523" s="145">
        <v>0</v>
      </c>
      <c r="R523" s="145">
        <f>Q523*H523</f>
        <v>0</v>
      </c>
      <c r="S523" s="145">
        <v>0</v>
      </c>
      <c r="T523" s="146">
        <f>S523*H523</f>
        <v>0</v>
      </c>
      <c r="AR523" s="147" t="s">
        <v>378</v>
      </c>
      <c r="AT523" s="147" t="s">
        <v>302</v>
      </c>
      <c r="AU523" s="147" t="s">
        <v>90</v>
      </c>
      <c r="AY523" s="17" t="s">
        <v>299</v>
      </c>
      <c r="BE523" s="148">
        <f>IF(N523="základní",J523,0)</f>
        <v>0</v>
      </c>
      <c r="BF523" s="148">
        <f>IF(N523="snížená",J523,0)</f>
        <v>0</v>
      </c>
      <c r="BG523" s="148">
        <f>IF(N523="zákl. přenesená",J523,0)</f>
        <v>0</v>
      </c>
      <c r="BH523" s="148">
        <f>IF(N523="sníž. přenesená",J523,0)</f>
        <v>0</v>
      </c>
      <c r="BI523" s="148">
        <f>IF(N523="nulová",J523,0)</f>
        <v>0</v>
      </c>
      <c r="BJ523" s="17" t="s">
        <v>88</v>
      </c>
      <c r="BK523" s="148">
        <f>ROUND(I523*H523,2)</f>
        <v>0</v>
      </c>
      <c r="BL523" s="17" t="s">
        <v>378</v>
      </c>
      <c r="BM523" s="147" t="s">
        <v>6554</v>
      </c>
    </row>
    <row r="524" spans="2:65" s="11" customFormat="1" ht="22.95" customHeight="1">
      <c r="B524" s="124"/>
      <c r="D524" s="125" t="s">
        <v>80</v>
      </c>
      <c r="E524" s="134" t="s">
        <v>6555</v>
      </c>
      <c r="F524" s="134" t="s">
        <v>6556</v>
      </c>
      <c r="I524" s="127"/>
      <c r="J524" s="135">
        <f>BK524</f>
        <v>0</v>
      </c>
      <c r="L524" s="124"/>
      <c r="M524" s="129"/>
      <c r="P524" s="130">
        <f>SUM(P525:P532)</f>
        <v>0</v>
      </c>
      <c r="R524" s="130">
        <f>SUM(R525:R532)</f>
        <v>5.2247799999999997E-2</v>
      </c>
      <c r="T524" s="131">
        <f>SUM(T525:T532)</f>
        <v>0</v>
      </c>
      <c r="AR524" s="125" t="s">
        <v>90</v>
      </c>
      <c r="AT524" s="132" t="s">
        <v>80</v>
      </c>
      <c r="AU524" s="132" t="s">
        <v>88</v>
      </c>
      <c r="AY524" s="125" t="s">
        <v>299</v>
      </c>
      <c r="BK524" s="133">
        <f>SUM(BK525:BK532)</f>
        <v>0</v>
      </c>
    </row>
    <row r="525" spans="2:65" s="1" customFormat="1" ht="24.15" customHeight="1">
      <c r="B525" s="32"/>
      <c r="C525" s="136" t="s">
        <v>6557</v>
      </c>
      <c r="D525" s="136" t="s">
        <v>302</v>
      </c>
      <c r="E525" s="137" t="s">
        <v>6558</v>
      </c>
      <c r="F525" s="138" t="s">
        <v>6559</v>
      </c>
      <c r="G525" s="139" t="s">
        <v>375</v>
      </c>
      <c r="H525" s="140">
        <v>4.1139999999999999</v>
      </c>
      <c r="I525" s="141"/>
      <c r="J525" s="142">
        <f>ROUND(I525*H525,2)</f>
        <v>0</v>
      </c>
      <c r="K525" s="138" t="s">
        <v>3585</v>
      </c>
      <c r="L525" s="32"/>
      <c r="M525" s="143" t="s">
        <v>1</v>
      </c>
      <c r="N525" s="144" t="s">
        <v>46</v>
      </c>
      <c r="P525" s="145">
        <f>O525*H525</f>
        <v>0</v>
      </c>
      <c r="Q525" s="145">
        <v>1.26E-2</v>
      </c>
      <c r="R525" s="145">
        <f>Q525*H525</f>
        <v>5.1836399999999998E-2</v>
      </c>
      <c r="S525" s="145">
        <v>0</v>
      </c>
      <c r="T525" s="146">
        <f>S525*H525</f>
        <v>0</v>
      </c>
      <c r="AR525" s="147" t="s">
        <v>378</v>
      </c>
      <c r="AT525" s="147" t="s">
        <v>302</v>
      </c>
      <c r="AU525" s="147" t="s">
        <v>90</v>
      </c>
      <c r="AY525" s="17" t="s">
        <v>299</v>
      </c>
      <c r="BE525" s="148">
        <f>IF(N525="základní",J525,0)</f>
        <v>0</v>
      </c>
      <c r="BF525" s="148">
        <f>IF(N525="snížená",J525,0)</f>
        <v>0</v>
      </c>
      <c r="BG525" s="148">
        <f>IF(N525="zákl. přenesená",J525,0)</f>
        <v>0</v>
      </c>
      <c r="BH525" s="148">
        <f>IF(N525="sníž. přenesená",J525,0)</f>
        <v>0</v>
      </c>
      <c r="BI525" s="148">
        <f>IF(N525="nulová",J525,0)</f>
        <v>0</v>
      </c>
      <c r="BJ525" s="17" t="s">
        <v>88</v>
      </c>
      <c r="BK525" s="148">
        <f>ROUND(I525*H525,2)</f>
        <v>0</v>
      </c>
      <c r="BL525" s="17" t="s">
        <v>378</v>
      </c>
      <c r="BM525" s="147" t="s">
        <v>6560</v>
      </c>
    </row>
    <row r="526" spans="2:65" s="1" customFormat="1" ht="96">
      <c r="B526" s="32"/>
      <c r="D526" s="149" t="s">
        <v>308</v>
      </c>
      <c r="F526" s="150" t="s">
        <v>6561</v>
      </c>
      <c r="I526" s="151"/>
      <c r="L526" s="32"/>
      <c r="M526" s="152"/>
      <c r="T526" s="56"/>
      <c r="AT526" s="17" t="s">
        <v>308</v>
      </c>
      <c r="AU526" s="17" t="s">
        <v>90</v>
      </c>
    </row>
    <row r="527" spans="2:65" s="12" customFormat="1" ht="20.399999999999999">
      <c r="B527" s="170"/>
      <c r="D527" s="149" t="s">
        <v>1489</v>
      </c>
      <c r="E527" s="171" t="s">
        <v>1</v>
      </c>
      <c r="F527" s="172" t="s">
        <v>6443</v>
      </c>
      <c r="H527" s="171" t="s">
        <v>1</v>
      </c>
      <c r="I527" s="173"/>
      <c r="L527" s="170"/>
      <c r="M527" s="174"/>
      <c r="T527" s="175"/>
      <c r="AT527" s="171" t="s">
        <v>1489</v>
      </c>
      <c r="AU527" s="171" t="s">
        <v>90</v>
      </c>
      <c r="AV527" s="12" t="s">
        <v>88</v>
      </c>
      <c r="AW527" s="12" t="s">
        <v>36</v>
      </c>
      <c r="AX527" s="12" t="s">
        <v>81</v>
      </c>
      <c r="AY527" s="171" t="s">
        <v>299</v>
      </c>
    </row>
    <row r="528" spans="2:65" s="13" customFormat="1">
      <c r="B528" s="176"/>
      <c r="D528" s="149" t="s">
        <v>1489</v>
      </c>
      <c r="E528" s="177" t="s">
        <v>1</v>
      </c>
      <c r="F528" s="178" t="s">
        <v>6444</v>
      </c>
      <c r="H528" s="179">
        <v>4.1139999999999999</v>
      </c>
      <c r="I528" s="180"/>
      <c r="L528" s="176"/>
      <c r="M528" s="181"/>
      <c r="T528" s="182"/>
      <c r="AT528" s="177" t="s">
        <v>1489</v>
      </c>
      <c r="AU528" s="177" t="s">
        <v>90</v>
      </c>
      <c r="AV528" s="13" t="s">
        <v>90</v>
      </c>
      <c r="AW528" s="13" t="s">
        <v>36</v>
      </c>
      <c r="AX528" s="13" t="s">
        <v>81</v>
      </c>
      <c r="AY528" s="177" t="s">
        <v>299</v>
      </c>
    </row>
    <row r="529" spans="2:65" s="14" customFormat="1">
      <c r="B529" s="183"/>
      <c r="D529" s="149" t="s">
        <v>1489</v>
      </c>
      <c r="E529" s="184" t="s">
        <v>1</v>
      </c>
      <c r="F529" s="185" t="s">
        <v>1496</v>
      </c>
      <c r="H529" s="186">
        <v>4.1139999999999999</v>
      </c>
      <c r="I529" s="187"/>
      <c r="L529" s="183"/>
      <c r="M529" s="188"/>
      <c r="T529" s="189"/>
      <c r="AT529" s="184" t="s">
        <v>1489</v>
      </c>
      <c r="AU529" s="184" t="s">
        <v>90</v>
      </c>
      <c r="AV529" s="14" t="s">
        <v>318</v>
      </c>
      <c r="AW529" s="14" t="s">
        <v>36</v>
      </c>
      <c r="AX529" s="14" t="s">
        <v>88</v>
      </c>
      <c r="AY529" s="184" t="s">
        <v>299</v>
      </c>
    </row>
    <row r="530" spans="2:65" s="1" customFormat="1" ht="16.5" customHeight="1">
      <c r="B530" s="32"/>
      <c r="C530" s="136" t="s">
        <v>6562</v>
      </c>
      <c r="D530" s="136" t="s">
        <v>302</v>
      </c>
      <c r="E530" s="137" t="s">
        <v>6563</v>
      </c>
      <c r="F530" s="138" t="s">
        <v>6564</v>
      </c>
      <c r="G530" s="139" t="s">
        <v>375</v>
      </c>
      <c r="H530" s="140">
        <v>4.1139999999999999</v>
      </c>
      <c r="I530" s="141"/>
      <c r="J530" s="142">
        <f>ROUND(I530*H530,2)</f>
        <v>0</v>
      </c>
      <c r="K530" s="138" t="s">
        <v>3585</v>
      </c>
      <c r="L530" s="32"/>
      <c r="M530" s="143" t="s">
        <v>1</v>
      </c>
      <c r="N530" s="144" t="s">
        <v>46</v>
      </c>
      <c r="P530" s="145">
        <f>O530*H530</f>
        <v>0</v>
      </c>
      <c r="Q530" s="145">
        <v>1E-4</v>
      </c>
      <c r="R530" s="145">
        <f>Q530*H530</f>
        <v>4.1140000000000003E-4</v>
      </c>
      <c r="S530" s="145">
        <v>0</v>
      </c>
      <c r="T530" s="146">
        <f>S530*H530</f>
        <v>0</v>
      </c>
      <c r="AR530" s="147" t="s">
        <v>378</v>
      </c>
      <c r="AT530" s="147" t="s">
        <v>302</v>
      </c>
      <c r="AU530" s="147" t="s">
        <v>90</v>
      </c>
      <c r="AY530" s="17" t="s">
        <v>299</v>
      </c>
      <c r="BE530" s="148">
        <f>IF(N530="základní",J530,0)</f>
        <v>0</v>
      </c>
      <c r="BF530" s="148">
        <f>IF(N530="snížená",J530,0)</f>
        <v>0</v>
      </c>
      <c r="BG530" s="148">
        <f>IF(N530="zákl. přenesená",J530,0)</f>
        <v>0</v>
      </c>
      <c r="BH530" s="148">
        <f>IF(N530="sníž. přenesená",J530,0)</f>
        <v>0</v>
      </c>
      <c r="BI530" s="148">
        <f>IF(N530="nulová",J530,0)</f>
        <v>0</v>
      </c>
      <c r="BJ530" s="17" t="s">
        <v>88</v>
      </c>
      <c r="BK530" s="148">
        <f>ROUND(I530*H530,2)</f>
        <v>0</v>
      </c>
      <c r="BL530" s="17" t="s">
        <v>378</v>
      </c>
      <c r="BM530" s="147" t="s">
        <v>6565</v>
      </c>
    </row>
    <row r="531" spans="2:65" s="1" customFormat="1" ht="21.75" customHeight="1">
      <c r="B531" s="32"/>
      <c r="C531" s="136" t="s">
        <v>6566</v>
      </c>
      <c r="D531" s="136" t="s">
        <v>302</v>
      </c>
      <c r="E531" s="137" t="s">
        <v>6567</v>
      </c>
      <c r="F531" s="138" t="s">
        <v>6568</v>
      </c>
      <c r="G531" s="139" t="s">
        <v>375</v>
      </c>
      <c r="H531" s="140">
        <v>4.1139999999999999</v>
      </c>
      <c r="I531" s="141"/>
      <c r="J531" s="142">
        <f>ROUND(I531*H531,2)</f>
        <v>0</v>
      </c>
      <c r="K531" s="138" t="s">
        <v>3585</v>
      </c>
      <c r="L531" s="32"/>
      <c r="M531" s="143" t="s">
        <v>1</v>
      </c>
      <c r="N531" s="144" t="s">
        <v>46</v>
      </c>
      <c r="P531" s="145">
        <f>O531*H531</f>
        <v>0</v>
      </c>
      <c r="Q531" s="145">
        <v>0</v>
      </c>
      <c r="R531" s="145">
        <f>Q531*H531</f>
        <v>0</v>
      </c>
      <c r="S531" s="145">
        <v>0</v>
      </c>
      <c r="T531" s="146">
        <f>S531*H531</f>
        <v>0</v>
      </c>
      <c r="AR531" s="147" t="s">
        <v>378</v>
      </c>
      <c r="AT531" s="147" t="s">
        <v>302</v>
      </c>
      <c r="AU531" s="147" t="s">
        <v>90</v>
      </c>
      <c r="AY531" s="17" t="s">
        <v>299</v>
      </c>
      <c r="BE531" s="148">
        <f>IF(N531="základní",J531,0)</f>
        <v>0</v>
      </c>
      <c r="BF531" s="148">
        <f>IF(N531="snížená",J531,0)</f>
        <v>0</v>
      </c>
      <c r="BG531" s="148">
        <f>IF(N531="zákl. přenesená",J531,0)</f>
        <v>0</v>
      </c>
      <c r="BH531" s="148">
        <f>IF(N531="sníž. přenesená",J531,0)</f>
        <v>0</v>
      </c>
      <c r="BI531" s="148">
        <f>IF(N531="nulová",J531,0)</f>
        <v>0</v>
      </c>
      <c r="BJ531" s="17" t="s">
        <v>88</v>
      </c>
      <c r="BK531" s="148">
        <f>ROUND(I531*H531,2)</f>
        <v>0</v>
      </c>
      <c r="BL531" s="17" t="s">
        <v>378</v>
      </c>
      <c r="BM531" s="147" t="s">
        <v>6569</v>
      </c>
    </row>
    <row r="532" spans="2:65" s="1" customFormat="1" ht="33" customHeight="1">
      <c r="B532" s="32"/>
      <c r="C532" s="136" t="s">
        <v>6570</v>
      </c>
      <c r="D532" s="136" t="s">
        <v>302</v>
      </c>
      <c r="E532" s="137" t="s">
        <v>6571</v>
      </c>
      <c r="F532" s="138" t="s">
        <v>6572</v>
      </c>
      <c r="G532" s="139" t="s">
        <v>6434</v>
      </c>
      <c r="H532" s="201"/>
      <c r="I532" s="141"/>
      <c r="J532" s="142">
        <f>ROUND(I532*H532,2)</f>
        <v>0</v>
      </c>
      <c r="K532" s="138" t="s">
        <v>3585</v>
      </c>
      <c r="L532" s="32"/>
      <c r="M532" s="143" t="s">
        <v>1</v>
      </c>
      <c r="N532" s="144" t="s">
        <v>46</v>
      </c>
      <c r="P532" s="145">
        <f>O532*H532</f>
        <v>0</v>
      </c>
      <c r="Q532" s="145">
        <v>0</v>
      </c>
      <c r="R532" s="145">
        <f>Q532*H532</f>
        <v>0</v>
      </c>
      <c r="S532" s="145">
        <v>0</v>
      </c>
      <c r="T532" s="146">
        <f>S532*H532</f>
        <v>0</v>
      </c>
      <c r="AR532" s="147" t="s">
        <v>378</v>
      </c>
      <c r="AT532" s="147" t="s">
        <v>302</v>
      </c>
      <c r="AU532" s="147" t="s">
        <v>90</v>
      </c>
      <c r="AY532" s="17" t="s">
        <v>299</v>
      </c>
      <c r="BE532" s="148">
        <f>IF(N532="základní",J532,0)</f>
        <v>0</v>
      </c>
      <c r="BF532" s="148">
        <f>IF(N532="snížená",J532,0)</f>
        <v>0</v>
      </c>
      <c r="BG532" s="148">
        <f>IF(N532="zákl. přenesená",J532,0)</f>
        <v>0</v>
      </c>
      <c r="BH532" s="148">
        <f>IF(N532="sníž. přenesená",J532,0)</f>
        <v>0</v>
      </c>
      <c r="BI532" s="148">
        <f>IF(N532="nulová",J532,0)</f>
        <v>0</v>
      </c>
      <c r="BJ532" s="17" t="s">
        <v>88</v>
      </c>
      <c r="BK532" s="148">
        <f>ROUND(I532*H532,2)</f>
        <v>0</v>
      </c>
      <c r="BL532" s="17" t="s">
        <v>378</v>
      </c>
      <c r="BM532" s="147" t="s">
        <v>6573</v>
      </c>
    </row>
    <row r="533" spans="2:65" s="11" customFormat="1" ht="22.95" customHeight="1">
      <c r="B533" s="124"/>
      <c r="D533" s="125" t="s">
        <v>80</v>
      </c>
      <c r="E533" s="134" t="s">
        <v>6574</v>
      </c>
      <c r="F533" s="134" t="s">
        <v>6575</v>
      </c>
      <c r="I533" s="127"/>
      <c r="J533" s="135">
        <f>BK533</f>
        <v>0</v>
      </c>
      <c r="L533" s="124"/>
      <c r="M533" s="129"/>
      <c r="P533" s="130">
        <f>SUM(P534:P540)</f>
        <v>0</v>
      </c>
      <c r="R533" s="130">
        <f>SUM(R534:R540)</f>
        <v>0</v>
      </c>
      <c r="T533" s="131">
        <f>SUM(T534:T540)</f>
        <v>0</v>
      </c>
      <c r="AR533" s="125" t="s">
        <v>90</v>
      </c>
      <c r="AT533" s="132" t="s">
        <v>80</v>
      </c>
      <c r="AU533" s="132" t="s">
        <v>88</v>
      </c>
      <c r="AY533" s="125" t="s">
        <v>299</v>
      </c>
      <c r="BK533" s="133">
        <f>SUM(BK534:BK540)</f>
        <v>0</v>
      </c>
    </row>
    <row r="534" spans="2:65" s="1" customFormat="1" ht="21.75" customHeight="1">
      <c r="B534" s="32"/>
      <c r="C534" s="136" t="s">
        <v>6576</v>
      </c>
      <c r="D534" s="136" t="s">
        <v>302</v>
      </c>
      <c r="E534" s="137" t="s">
        <v>6577</v>
      </c>
      <c r="F534" s="138" t="s">
        <v>6578</v>
      </c>
      <c r="G534" s="139" t="s">
        <v>647</v>
      </c>
      <c r="H534" s="140">
        <v>20</v>
      </c>
      <c r="I534" s="141"/>
      <c r="J534" s="142">
        <f t="shared" ref="J534:J540" si="10">ROUND(I534*H534,2)</f>
        <v>0</v>
      </c>
      <c r="K534" s="138" t="s">
        <v>1</v>
      </c>
      <c r="L534" s="32"/>
      <c r="M534" s="143" t="s">
        <v>1</v>
      </c>
      <c r="N534" s="144" t="s">
        <v>46</v>
      </c>
      <c r="P534" s="145">
        <f t="shared" ref="P534:P540" si="11">O534*H534</f>
        <v>0</v>
      </c>
      <c r="Q534" s="145">
        <v>0</v>
      </c>
      <c r="R534" s="145">
        <f t="shared" ref="R534:R540" si="12">Q534*H534</f>
        <v>0</v>
      </c>
      <c r="S534" s="145">
        <v>0</v>
      </c>
      <c r="T534" s="146">
        <f t="shared" ref="T534:T540" si="13">S534*H534</f>
        <v>0</v>
      </c>
      <c r="AR534" s="147" t="s">
        <v>378</v>
      </c>
      <c r="AT534" s="147" t="s">
        <v>302</v>
      </c>
      <c r="AU534" s="147" t="s">
        <v>90</v>
      </c>
      <c r="AY534" s="17" t="s">
        <v>299</v>
      </c>
      <c r="BE534" s="148">
        <f t="shared" ref="BE534:BE540" si="14">IF(N534="základní",J534,0)</f>
        <v>0</v>
      </c>
      <c r="BF534" s="148">
        <f t="shared" ref="BF534:BF540" si="15">IF(N534="snížená",J534,0)</f>
        <v>0</v>
      </c>
      <c r="BG534" s="148">
        <f t="shared" ref="BG534:BG540" si="16">IF(N534="zákl. přenesená",J534,0)</f>
        <v>0</v>
      </c>
      <c r="BH534" s="148">
        <f t="shared" ref="BH534:BH540" si="17">IF(N534="sníž. přenesená",J534,0)</f>
        <v>0</v>
      </c>
      <c r="BI534" s="148">
        <f t="shared" ref="BI534:BI540" si="18">IF(N534="nulová",J534,0)</f>
        <v>0</v>
      </c>
      <c r="BJ534" s="17" t="s">
        <v>88</v>
      </c>
      <c r="BK534" s="148">
        <f t="shared" ref="BK534:BK540" si="19">ROUND(I534*H534,2)</f>
        <v>0</v>
      </c>
      <c r="BL534" s="17" t="s">
        <v>378</v>
      </c>
      <c r="BM534" s="147" t="s">
        <v>6579</v>
      </c>
    </row>
    <row r="535" spans="2:65" s="1" customFormat="1" ht="21.75" customHeight="1">
      <c r="B535" s="32"/>
      <c r="C535" s="136" t="s">
        <v>6580</v>
      </c>
      <c r="D535" s="136" t="s">
        <v>302</v>
      </c>
      <c r="E535" s="137" t="s">
        <v>6581</v>
      </c>
      <c r="F535" s="138" t="s">
        <v>6582</v>
      </c>
      <c r="G535" s="139" t="s">
        <v>647</v>
      </c>
      <c r="H535" s="140">
        <v>5.4</v>
      </c>
      <c r="I535" s="141"/>
      <c r="J535" s="142">
        <f t="shared" si="10"/>
        <v>0</v>
      </c>
      <c r="K535" s="138" t="s">
        <v>1</v>
      </c>
      <c r="L535" s="32"/>
      <c r="M535" s="143" t="s">
        <v>1</v>
      </c>
      <c r="N535" s="144" t="s">
        <v>46</v>
      </c>
      <c r="P535" s="145">
        <f t="shared" si="11"/>
        <v>0</v>
      </c>
      <c r="Q535" s="145">
        <v>0</v>
      </c>
      <c r="R535" s="145">
        <f t="shared" si="12"/>
        <v>0</v>
      </c>
      <c r="S535" s="145">
        <v>0</v>
      </c>
      <c r="T535" s="146">
        <f t="shared" si="13"/>
        <v>0</v>
      </c>
      <c r="AR535" s="147" t="s">
        <v>378</v>
      </c>
      <c r="AT535" s="147" t="s">
        <v>302</v>
      </c>
      <c r="AU535" s="147" t="s">
        <v>90</v>
      </c>
      <c r="AY535" s="17" t="s">
        <v>299</v>
      </c>
      <c r="BE535" s="148">
        <f t="shared" si="14"/>
        <v>0</v>
      </c>
      <c r="BF535" s="148">
        <f t="shared" si="15"/>
        <v>0</v>
      </c>
      <c r="BG535" s="148">
        <f t="shared" si="16"/>
        <v>0</v>
      </c>
      <c r="BH535" s="148">
        <f t="shared" si="17"/>
        <v>0</v>
      </c>
      <c r="BI535" s="148">
        <f t="shared" si="18"/>
        <v>0</v>
      </c>
      <c r="BJ535" s="17" t="s">
        <v>88</v>
      </c>
      <c r="BK535" s="148">
        <f t="shared" si="19"/>
        <v>0</v>
      </c>
      <c r="BL535" s="17" t="s">
        <v>378</v>
      </c>
      <c r="BM535" s="147" t="s">
        <v>6583</v>
      </c>
    </row>
    <row r="536" spans="2:65" s="1" customFormat="1" ht="16.5" customHeight="1">
      <c r="B536" s="32"/>
      <c r="C536" s="136" t="s">
        <v>6584</v>
      </c>
      <c r="D536" s="136" t="s">
        <v>302</v>
      </c>
      <c r="E536" s="137" t="s">
        <v>6585</v>
      </c>
      <c r="F536" s="138" t="s">
        <v>6586</v>
      </c>
      <c r="G536" s="139" t="s">
        <v>500</v>
      </c>
      <c r="H536" s="140">
        <v>2</v>
      </c>
      <c r="I536" s="141"/>
      <c r="J536" s="142">
        <f t="shared" si="10"/>
        <v>0</v>
      </c>
      <c r="K536" s="138" t="s">
        <v>1</v>
      </c>
      <c r="L536" s="32"/>
      <c r="M536" s="143" t="s">
        <v>1</v>
      </c>
      <c r="N536" s="144" t="s">
        <v>46</v>
      </c>
      <c r="P536" s="145">
        <f t="shared" si="11"/>
        <v>0</v>
      </c>
      <c r="Q536" s="145">
        <v>0</v>
      </c>
      <c r="R536" s="145">
        <f t="shared" si="12"/>
        <v>0</v>
      </c>
      <c r="S536" s="145">
        <v>0</v>
      </c>
      <c r="T536" s="146">
        <f t="shared" si="13"/>
        <v>0</v>
      </c>
      <c r="AR536" s="147" t="s">
        <v>378</v>
      </c>
      <c r="AT536" s="147" t="s">
        <v>302</v>
      </c>
      <c r="AU536" s="147" t="s">
        <v>90</v>
      </c>
      <c r="AY536" s="17" t="s">
        <v>299</v>
      </c>
      <c r="BE536" s="148">
        <f t="shared" si="14"/>
        <v>0</v>
      </c>
      <c r="BF536" s="148">
        <f t="shared" si="15"/>
        <v>0</v>
      </c>
      <c r="BG536" s="148">
        <f t="shared" si="16"/>
        <v>0</v>
      </c>
      <c r="BH536" s="148">
        <f t="shared" si="17"/>
        <v>0</v>
      </c>
      <c r="BI536" s="148">
        <f t="shared" si="18"/>
        <v>0</v>
      </c>
      <c r="BJ536" s="17" t="s">
        <v>88</v>
      </c>
      <c r="BK536" s="148">
        <f t="shared" si="19"/>
        <v>0</v>
      </c>
      <c r="BL536" s="17" t="s">
        <v>378</v>
      </c>
      <c r="BM536" s="147" t="s">
        <v>6587</v>
      </c>
    </row>
    <row r="537" spans="2:65" s="1" customFormat="1" ht="16.5" customHeight="1">
      <c r="B537" s="32"/>
      <c r="C537" s="136" t="s">
        <v>6588</v>
      </c>
      <c r="D537" s="136" t="s">
        <v>302</v>
      </c>
      <c r="E537" s="137" t="s">
        <v>6589</v>
      </c>
      <c r="F537" s="138" t="s">
        <v>6590</v>
      </c>
      <c r="G537" s="139" t="s">
        <v>500</v>
      </c>
      <c r="H537" s="140">
        <v>2</v>
      </c>
      <c r="I537" s="141"/>
      <c r="J537" s="142">
        <f t="shared" si="10"/>
        <v>0</v>
      </c>
      <c r="K537" s="138" t="s">
        <v>1</v>
      </c>
      <c r="L537" s="32"/>
      <c r="M537" s="143" t="s">
        <v>1</v>
      </c>
      <c r="N537" s="144" t="s">
        <v>46</v>
      </c>
      <c r="P537" s="145">
        <f t="shared" si="11"/>
        <v>0</v>
      </c>
      <c r="Q537" s="145">
        <v>0</v>
      </c>
      <c r="R537" s="145">
        <f t="shared" si="12"/>
        <v>0</v>
      </c>
      <c r="S537" s="145">
        <v>0</v>
      </c>
      <c r="T537" s="146">
        <f t="shared" si="13"/>
        <v>0</v>
      </c>
      <c r="AR537" s="147" t="s">
        <v>378</v>
      </c>
      <c r="AT537" s="147" t="s">
        <v>302</v>
      </c>
      <c r="AU537" s="147" t="s">
        <v>90</v>
      </c>
      <c r="AY537" s="17" t="s">
        <v>299</v>
      </c>
      <c r="BE537" s="148">
        <f t="shared" si="14"/>
        <v>0</v>
      </c>
      <c r="BF537" s="148">
        <f t="shared" si="15"/>
        <v>0</v>
      </c>
      <c r="BG537" s="148">
        <f t="shared" si="16"/>
        <v>0</v>
      </c>
      <c r="BH537" s="148">
        <f t="shared" si="17"/>
        <v>0</v>
      </c>
      <c r="BI537" s="148">
        <f t="shared" si="18"/>
        <v>0</v>
      </c>
      <c r="BJ537" s="17" t="s">
        <v>88</v>
      </c>
      <c r="BK537" s="148">
        <f t="shared" si="19"/>
        <v>0</v>
      </c>
      <c r="BL537" s="17" t="s">
        <v>378</v>
      </c>
      <c r="BM537" s="147" t="s">
        <v>6591</v>
      </c>
    </row>
    <row r="538" spans="2:65" s="1" customFormat="1" ht="16.5" customHeight="1">
      <c r="B538" s="32"/>
      <c r="C538" s="136" t="s">
        <v>6592</v>
      </c>
      <c r="D538" s="136" t="s">
        <v>302</v>
      </c>
      <c r="E538" s="137" t="s">
        <v>6593</v>
      </c>
      <c r="F538" s="138" t="s">
        <v>6594</v>
      </c>
      <c r="G538" s="139" t="s">
        <v>647</v>
      </c>
      <c r="H538" s="140">
        <v>4.2</v>
      </c>
      <c r="I538" s="141"/>
      <c r="J538" s="142">
        <f t="shared" si="10"/>
        <v>0</v>
      </c>
      <c r="K538" s="138" t="s">
        <v>1</v>
      </c>
      <c r="L538" s="32"/>
      <c r="M538" s="143" t="s">
        <v>1</v>
      </c>
      <c r="N538" s="144" t="s">
        <v>46</v>
      </c>
      <c r="P538" s="145">
        <f t="shared" si="11"/>
        <v>0</v>
      </c>
      <c r="Q538" s="145">
        <v>0</v>
      </c>
      <c r="R538" s="145">
        <f t="shared" si="12"/>
        <v>0</v>
      </c>
      <c r="S538" s="145">
        <v>0</v>
      </c>
      <c r="T538" s="146">
        <f t="shared" si="13"/>
        <v>0</v>
      </c>
      <c r="AR538" s="147" t="s">
        <v>378</v>
      </c>
      <c r="AT538" s="147" t="s">
        <v>302</v>
      </c>
      <c r="AU538" s="147" t="s">
        <v>90</v>
      </c>
      <c r="AY538" s="17" t="s">
        <v>299</v>
      </c>
      <c r="BE538" s="148">
        <f t="shared" si="14"/>
        <v>0</v>
      </c>
      <c r="BF538" s="148">
        <f t="shared" si="15"/>
        <v>0</v>
      </c>
      <c r="BG538" s="148">
        <f t="shared" si="16"/>
        <v>0</v>
      </c>
      <c r="BH538" s="148">
        <f t="shared" si="17"/>
        <v>0</v>
      </c>
      <c r="BI538" s="148">
        <f t="shared" si="18"/>
        <v>0</v>
      </c>
      <c r="BJ538" s="17" t="s">
        <v>88</v>
      </c>
      <c r="BK538" s="148">
        <f t="shared" si="19"/>
        <v>0</v>
      </c>
      <c r="BL538" s="17" t="s">
        <v>378</v>
      </c>
      <c r="BM538" s="147" t="s">
        <v>6595</v>
      </c>
    </row>
    <row r="539" spans="2:65" s="1" customFormat="1" ht="24.15" customHeight="1">
      <c r="B539" s="32"/>
      <c r="C539" s="136" t="s">
        <v>6596</v>
      </c>
      <c r="D539" s="136" t="s">
        <v>302</v>
      </c>
      <c r="E539" s="137" t="s">
        <v>6597</v>
      </c>
      <c r="F539" s="138" t="s">
        <v>6598</v>
      </c>
      <c r="G539" s="139" t="s">
        <v>500</v>
      </c>
      <c r="H539" s="140">
        <v>2</v>
      </c>
      <c r="I539" s="141"/>
      <c r="J539" s="142">
        <f t="shared" si="10"/>
        <v>0</v>
      </c>
      <c r="K539" s="138" t="s">
        <v>1</v>
      </c>
      <c r="L539" s="32"/>
      <c r="M539" s="143" t="s">
        <v>1</v>
      </c>
      <c r="N539" s="144" t="s">
        <v>46</v>
      </c>
      <c r="P539" s="145">
        <f t="shared" si="11"/>
        <v>0</v>
      </c>
      <c r="Q539" s="145">
        <v>0</v>
      </c>
      <c r="R539" s="145">
        <f t="shared" si="12"/>
        <v>0</v>
      </c>
      <c r="S539" s="145">
        <v>0</v>
      </c>
      <c r="T539" s="146">
        <f t="shared" si="13"/>
        <v>0</v>
      </c>
      <c r="AR539" s="147" t="s">
        <v>378</v>
      </c>
      <c r="AT539" s="147" t="s">
        <v>302</v>
      </c>
      <c r="AU539" s="147" t="s">
        <v>90</v>
      </c>
      <c r="AY539" s="17" t="s">
        <v>299</v>
      </c>
      <c r="BE539" s="148">
        <f t="shared" si="14"/>
        <v>0</v>
      </c>
      <c r="BF539" s="148">
        <f t="shared" si="15"/>
        <v>0</v>
      </c>
      <c r="BG539" s="148">
        <f t="shared" si="16"/>
        <v>0</v>
      </c>
      <c r="BH539" s="148">
        <f t="shared" si="17"/>
        <v>0</v>
      </c>
      <c r="BI539" s="148">
        <f t="shared" si="18"/>
        <v>0</v>
      </c>
      <c r="BJ539" s="17" t="s">
        <v>88</v>
      </c>
      <c r="BK539" s="148">
        <f t="shared" si="19"/>
        <v>0</v>
      </c>
      <c r="BL539" s="17" t="s">
        <v>378</v>
      </c>
      <c r="BM539" s="147" t="s">
        <v>6599</v>
      </c>
    </row>
    <row r="540" spans="2:65" s="1" customFormat="1" ht="24.15" customHeight="1">
      <c r="B540" s="32"/>
      <c r="C540" s="136" t="s">
        <v>6600</v>
      </c>
      <c r="D540" s="136" t="s">
        <v>302</v>
      </c>
      <c r="E540" s="137" t="s">
        <v>6601</v>
      </c>
      <c r="F540" s="138" t="s">
        <v>6602</v>
      </c>
      <c r="G540" s="139" t="s">
        <v>6434</v>
      </c>
      <c r="H540" s="201"/>
      <c r="I540" s="141"/>
      <c r="J540" s="142">
        <f t="shared" si="10"/>
        <v>0</v>
      </c>
      <c r="K540" s="138" t="s">
        <v>3585</v>
      </c>
      <c r="L540" s="32"/>
      <c r="M540" s="143" t="s">
        <v>1</v>
      </c>
      <c r="N540" s="144" t="s">
        <v>46</v>
      </c>
      <c r="P540" s="145">
        <f t="shared" si="11"/>
        <v>0</v>
      </c>
      <c r="Q540" s="145">
        <v>0</v>
      </c>
      <c r="R540" s="145">
        <f t="shared" si="12"/>
        <v>0</v>
      </c>
      <c r="S540" s="145">
        <v>0</v>
      </c>
      <c r="T540" s="146">
        <f t="shared" si="13"/>
        <v>0</v>
      </c>
      <c r="AR540" s="147" t="s">
        <v>378</v>
      </c>
      <c r="AT540" s="147" t="s">
        <v>302</v>
      </c>
      <c r="AU540" s="147" t="s">
        <v>90</v>
      </c>
      <c r="AY540" s="17" t="s">
        <v>299</v>
      </c>
      <c r="BE540" s="148">
        <f t="shared" si="14"/>
        <v>0</v>
      </c>
      <c r="BF540" s="148">
        <f t="shared" si="15"/>
        <v>0</v>
      </c>
      <c r="BG540" s="148">
        <f t="shared" si="16"/>
        <v>0</v>
      </c>
      <c r="BH540" s="148">
        <f t="shared" si="17"/>
        <v>0</v>
      </c>
      <c r="BI540" s="148">
        <f t="shared" si="18"/>
        <v>0</v>
      </c>
      <c r="BJ540" s="17" t="s">
        <v>88</v>
      </c>
      <c r="BK540" s="148">
        <f t="shared" si="19"/>
        <v>0</v>
      </c>
      <c r="BL540" s="17" t="s">
        <v>378</v>
      </c>
      <c r="BM540" s="147" t="s">
        <v>6603</v>
      </c>
    </row>
    <row r="541" spans="2:65" s="11" customFormat="1" ht="22.95" customHeight="1">
      <c r="B541" s="124"/>
      <c r="D541" s="125" t="s">
        <v>80</v>
      </c>
      <c r="E541" s="134" t="s">
        <v>6604</v>
      </c>
      <c r="F541" s="134" t="s">
        <v>6605</v>
      </c>
      <c r="I541" s="127"/>
      <c r="J541" s="135">
        <f>BK541</f>
        <v>0</v>
      </c>
      <c r="L541" s="124"/>
      <c r="M541" s="129"/>
      <c r="P541" s="130">
        <f>SUM(P542:P544)</f>
        <v>0</v>
      </c>
      <c r="R541" s="130">
        <f>SUM(R542:R544)</f>
        <v>0</v>
      </c>
      <c r="T541" s="131">
        <f>SUM(T542:T544)</f>
        <v>0</v>
      </c>
      <c r="AR541" s="125" t="s">
        <v>90</v>
      </c>
      <c r="AT541" s="132" t="s">
        <v>80</v>
      </c>
      <c r="AU541" s="132" t="s">
        <v>88</v>
      </c>
      <c r="AY541" s="125" t="s">
        <v>299</v>
      </c>
      <c r="BK541" s="133">
        <f>SUM(BK542:BK544)</f>
        <v>0</v>
      </c>
    </row>
    <row r="542" spans="2:65" s="1" customFormat="1" ht="44.25" customHeight="1">
      <c r="B542" s="32"/>
      <c r="C542" s="136" t="s">
        <v>6606</v>
      </c>
      <c r="D542" s="136" t="s">
        <v>302</v>
      </c>
      <c r="E542" s="137" t="s">
        <v>6607</v>
      </c>
      <c r="F542" s="138" t="s">
        <v>6608</v>
      </c>
      <c r="G542" s="139" t="s">
        <v>375</v>
      </c>
      <c r="H542" s="140">
        <v>90</v>
      </c>
      <c r="I542" s="141"/>
      <c r="J542" s="142">
        <f>ROUND(I542*H542,2)</f>
        <v>0</v>
      </c>
      <c r="K542" s="138" t="s">
        <v>1</v>
      </c>
      <c r="L542" s="32"/>
      <c r="M542" s="143" t="s">
        <v>1</v>
      </c>
      <c r="N542" s="144" t="s">
        <v>46</v>
      </c>
      <c r="P542" s="145">
        <f>O542*H542</f>
        <v>0</v>
      </c>
      <c r="Q542" s="145">
        <v>0</v>
      </c>
      <c r="R542" s="145">
        <f>Q542*H542</f>
        <v>0</v>
      </c>
      <c r="S542" s="145">
        <v>0</v>
      </c>
      <c r="T542" s="146">
        <f>S542*H542</f>
        <v>0</v>
      </c>
      <c r="AR542" s="147" t="s">
        <v>378</v>
      </c>
      <c r="AT542" s="147" t="s">
        <v>302</v>
      </c>
      <c r="AU542" s="147" t="s">
        <v>90</v>
      </c>
      <c r="AY542" s="17" t="s">
        <v>299</v>
      </c>
      <c r="BE542" s="148">
        <f>IF(N542="základní",J542,0)</f>
        <v>0</v>
      </c>
      <c r="BF542" s="148">
        <f>IF(N542="snížená",J542,0)</f>
        <v>0</v>
      </c>
      <c r="BG542" s="148">
        <f>IF(N542="zákl. přenesená",J542,0)</f>
        <v>0</v>
      </c>
      <c r="BH542" s="148">
        <f>IF(N542="sníž. přenesená",J542,0)</f>
        <v>0</v>
      </c>
      <c r="BI542" s="148">
        <f>IF(N542="nulová",J542,0)</f>
        <v>0</v>
      </c>
      <c r="BJ542" s="17" t="s">
        <v>88</v>
      </c>
      <c r="BK542" s="148">
        <f>ROUND(I542*H542,2)</f>
        <v>0</v>
      </c>
      <c r="BL542" s="17" t="s">
        <v>378</v>
      </c>
      <c r="BM542" s="147" t="s">
        <v>6609</v>
      </c>
    </row>
    <row r="543" spans="2:65" s="1" customFormat="1" ht="24.15" customHeight="1">
      <c r="B543" s="32"/>
      <c r="C543" s="136" t="s">
        <v>6610</v>
      </c>
      <c r="D543" s="136" t="s">
        <v>302</v>
      </c>
      <c r="E543" s="137" t="s">
        <v>6611</v>
      </c>
      <c r="F543" s="138" t="s">
        <v>6612</v>
      </c>
      <c r="G543" s="139" t="s">
        <v>375</v>
      </c>
      <c r="H543" s="140">
        <v>99</v>
      </c>
      <c r="I543" s="141"/>
      <c r="J543" s="142">
        <f>ROUND(I543*H543,2)</f>
        <v>0</v>
      </c>
      <c r="K543" s="138" t="s">
        <v>1</v>
      </c>
      <c r="L543" s="32"/>
      <c r="M543" s="143" t="s">
        <v>1</v>
      </c>
      <c r="N543" s="144" t="s">
        <v>46</v>
      </c>
      <c r="P543" s="145">
        <f>O543*H543</f>
        <v>0</v>
      </c>
      <c r="Q543" s="145">
        <v>0</v>
      </c>
      <c r="R543" s="145">
        <f>Q543*H543</f>
        <v>0</v>
      </c>
      <c r="S543" s="145">
        <v>0</v>
      </c>
      <c r="T543" s="146">
        <f>S543*H543</f>
        <v>0</v>
      </c>
      <c r="AR543" s="147" t="s">
        <v>378</v>
      </c>
      <c r="AT543" s="147" t="s">
        <v>302</v>
      </c>
      <c r="AU543" s="147" t="s">
        <v>90</v>
      </c>
      <c r="AY543" s="17" t="s">
        <v>299</v>
      </c>
      <c r="BE543" s="148">
        <f>IF(N543="základní",J543,0)</f>
        <v>0</v>
      </c>
      <c r="BF543" s="148">
        <f>IF(N543="snížená",J543,0)</f>
        <v>0</v>
      </c>
      <c r="BG543" s="148">
        <f>IF(N543="zákl. přenesená",J543,0)</f>
        <v>0</v>
      </c>
      <c r="BH543" s="148">
        <f>IF(N543="sníž. přenesená",J543,0)</f>
        <v>0</v>
      </c>
      <c r="BI543" s="148">
        <f>IF(N543="nulová",J543,0)</f>
        <v>0</v>
      </c>
      <c r="BJ543" s="17" t="s">
        <v>88</v>
      </c>
      <c r="BK543" s="148">
        <f>ROUND(I543*H543,2)</f>
        <v>0</v>
      </c>
      <c r="BL543" s="17" t="s">
        <v>378</v>
      </c>
      <c r="BM543" s="147" t="s">
        <v>6613</v>
      </c>
    </row>
    <row r="544" spans="2:65" s="1" customFormat="1" ht="24.15" customHeight="1">
      <c r="B544" s="32"/>
      <c r="C544" s="136" t="s">
        <v>6614</v>
      </c>
      <c r="D544" s="136" t="s">
        <v>302</v>
      </c>
      <c r="E544" s="137" t="s">
        <v>6615</v>
      </c>
      <c r="F544" s="138" t="s">
        <v>6616</v>
      </c>
      <c r="G544" s="139" t="s">
        <v>6434</v>
      </c>
      <c r="H544" s="201"/>
      <c r="I544" s="141"/>
      <c r="J544" s="142">
        <f>ROUND(I544*H544,2)</f>
        <v>0</v>
      </c>
      <c r="K544" s="138" t="s">
        <v>3585</v>
      </c>
      <c r="L544" s="32"/>
      <c r="M544" s="143" t="s">
        <v>1</v>
      </c>
      <c r="N544" s="144" t="s">
        <v>46</v>
      </c>
      <c r="P544" s="145">
        <f>O544*H544</f>
        <v>0</v>
      </c>
      <c r="Q544" s="145">
        <v>0</v>
      </c>
      <c r="R544" s="145">
        <f>Q544*H544</f>
        <v>0</v>
      </c>
      <c r="S544" s="145">
        <v>0</v>
      </c>
      <c r="T544" s="146">
        <f>S544*H544</f>
        <v>0</v>
      </c>
      <c r="AR544" s="147" t="s">
        <v>378</v>
      </c>
      <c r="AT544" s="147" t="s">
        <v>302</v>
      </c>
      <c r="AU544" s="147" t="s">
        <v>90</v>
      </c>
      <c r="AY544" s="17" t="s">
        <v>299</v>
      </c>
      <c r="BE544" s="148">
        <f>IF(N544="základní",J544,0)</f>
        <v>0</v>
      </c>
      <c r="BF544" s="148">
        <f>IF(N544="snížená",J544,0)</f>
        <v>0</v>
      </c>
      <c r="BG544" s="148">
        <f>IF(N544="zákl. přenesená",J544,0)</f>
        <v>0</v>
      </c>
      <c r="BH544" s="148">
        <f>IF(N544="sníž. přenesená",J544,0)</f>
        <v>0</v>
      </c>
      <c r="BI544" s="148">
        <f>IF(N544="nulová",J544,0)</f>
        <v>0</v>
      </c>
      <c r="BJ544" s="17" t="s">
        <v>88</v>
      </c>
      <c r="BK544" s="148">
        <f>ROUND(I544*H544,2)</f>
        <v>0</v>
      </c>
      <c r="BL544" s="17" t="s">
        <v>378</v>
      </c>
      <c r="BM544" s="147" t="s">
        <v>6617</v>
      </c>
    </row>
    <row r="545" spans="2:65" s="11" customFormat="1" ht="22.95" customHeight="1">
      <c r="B545" s="124"/>
      <c r="D545" s="125" t="s">
        <v>80</v>
      </c>
      <c r="E545" s="134" t="s">
        <v>6618</v>
      </c>
      <c r="F545" s="134" t="s">
        <v>6619</v>
      </c>
      <c r="I545" s="127"/>
      <c r="J545" s="135">
        <f>BK545</f>
        <v>0</v>
      </c>
      <c r="L545" s="124"/>
      <c r="M545" s="129"/>
      <c r="P545" s="130">
        <f>SUM(P546:P552)</f>
        <v>0</v>
      </c>
      <c r="R545" s="130">
        <f>SUM(R546:R552)</f>
        <v>0</v>
      </c>
      <c r="T545" s="131">
        <f>SUM(T546:T552)</f>
        <v>0</v>
      </c>
      <c r="AR545" s="125" t="s">
        <v>90</v>
      </c>
      <c r="AT545" s="132" t="s">
        <v>80</v>
      </c>
      <c r="AU545" s="132" t="s">
        <v>88</v>
      </c>
      <c r="AY545" s="125" t="s">
        <v>299</v>
      </c>
      <c r="BK545" s="133">
        <f>SUM(BK546:BK552)</f>
        <v>0</v>
      </c>
    </row>
    <row r="546" spans="2:65" s="1" customFormat="1" ht="24.15" customHeight="1">
      <c r="B546" s="32"/>
      <c r="C546" s="136" t="s">
        <v>6620</v>
      </c>
      <c r="D546" s="136" t="s">
        <v>302</v>
      </c>
      <c r="E546" s="137" t="s">
        <v>6621</v>
      </c>
      <c r="F546" s="138" t="s">
        <v>6622</v>
      </c>
      <c r="G546" s="139" t="s">
        <v>500</v>
      </c>
      <c r="H546" s="140">
        <v>1</v>
      </c>
      <c r="I546" s="141"/>
      <c r="J546" s="142">
        <f>ROUND(I546*H546,2)</f>
        <v>0</v>
      </c>
      <c r="K546" s="138" t="s">
        <v>1</v>
      </c>
      <c r="L546" s="32"/>
      <c r="M546" s="143" t="s">
        <v>1</v>
      </c>
      <c r="N546" s="144" t="s">
        <v>46</v>
      </c>
      <c r="P546" s="145">
        <f>O546*H546</f>
        <v>0</v>
      </c>
      <c r="Q546" s="145">
        <v>0</v>
      </c>
      <c r="R546" s="145">
        <f>Q546*H546</f>
        <v>0</v>
      </c>
      <c r="S546" s="145">
        <v>0</v>
      </c>
      <c r="T546" s="146">
        <f>S546*H546</f>
        <v>0</v>
      </c>
      <c r="AR546" s="147" t="s">
        <v>378</v>
      </c>
      <c r="AT546" s="147" t="s">
        <v>302</v>
      </c>
      <c r="AU546" s="147" t="s">
        <v>90</v>
      </c>
      <c r="AY546" s="17" t="s">
        <v>299</v>
      </c>
      <c r="BE546" s="148">
        <f>IF(N546="základní",J546,0)</f>
        <v>0</v>
      </c>
      <c r="BF546" s="148">
        <f>IF(N546="snížená",J546,0)</f>
        <v>0</v>
      </c>
      <c r="BG546" s="148">
        <f>IF(N546="zákl. přenesená",J546,0)</f>
        <v>0</v>
      </c>
      <c r="BH546" s="148">
        <f>IF(N546="sníž. přenesená",J546,0)</f>
        <v>0</v>
      </c>
      <c r="BI546" s="148">
        <f>IF(N546="nulová",J546,0)</f>
        <v>0</v>
      </c>
      <c r="BJ546" s="17" t="s">
        <v>88</v>
      </c>
      <c r="BK546" s="148">
        <f>ROUND(I546*H546,2)</f>
        <v>0</v>
      </c>
      <c r="BL546" s="17" t="s">
        <v>378</v>
      </c>
      <c r="BM546" s="147" t="s">
        <v>6623</v>
      </c>
    </row>
    <row r="547" spans="2:65" s="1" customFormat="1" ht="38.4">
      <c r="B547" s="32"/>
      <c r="D547" s="149" t="s">
        <v>308</v>
      </c>
      <c r="F547" s="150" t="s">
        <v>6624</v>
      </c>
      <c r="I547" s="151"/>
      <c r="L547" s="32"/>
      <c r="M547" s="152"/>
      <c r="T547" s="56"/>
      <c r="AT547" s="17" t="s">
        <v>308</v>
      </c>
      <c r="AU547" s="17" t="s">
        <v>90</v>
      </c>
    </row>
    <row r="548" spans="2:65" s="1" customFormat="1" ht="24.15" customHeight="1">
      <c r="B548" s="32"/>
      <c r="C548" s="136" t="s">
        <v>6625</v>
      </c>
      <c r="D548" s="136" t="s">
        <v>302</v>
      </c>
      <c r="E548" s="137" t="s">
        <v>6626</v>
      </c>
      <c r="F548" s="138" t="s">
        <v>6627</v>
      </c>
      <c r="G548" s="139" t="s">
        <v>500</v>
      </c>
      <c r="H548" s="140">
        <v>2</v>
      </c>
      <c r="I548" s="141"/>
      <c r="J548" s="142">
        <f>ROUND(I548*H548,2)</f>
        <v>0</v>
      </c>
      <c r="K548" s="138" t="s">
        <v>1</v>
      </c>
      <c r="L548" s="32"/>
      <c r="M548" s="143" t="s">
        <v>1</v>
      </c>
      <c r="N548" s="144" t="s">
        <v>46</v>
      </c>
      <c r="P548" s="145">
        <f>O548*H548</f>
        <v>0</v>
      </c>
      <c r="Q548" s="145">
        <v>0</v>
      </c>
      <c r="R548" s="145">
        <f>Q548*H548</f>
        <v>0</v>
      </c>
      <c r="S548" s="145">
        <v>0</v>
      </c>
      <c r="T548" s="146">
        <f>S548*H548</f>
        <v>0</v>
      </c>
      <c r="AR548" s="147" t="s">
        <v>378</v>
      </c>
      <c r="AT548" s="147" t="s">
        <v>302</v>
      </c>
      <c r="AU548" s="147" t="s">
        <v>90</v>
      </c>
      <c r="AY548" s="17" t="s">
        <v>299</v>
      </c>
      <c r="BE548" s="148">
        <f>IF(N548="základní",J548,0)</f>
        <v>0</v>
      </c>
      <c r="BF548" s="148">
        <f>IF(N548="snížená",J548,0)</f>
        <v>0</v>
      </c>
      <c r="BG548" s="148">
        <f>IF(N548="zákl. přenesená",J548,0)</f>
        <v>0</v>
      </c>
      <c r="BH548" s="148">
        <f>IF(N548="sníž. přenesená",J548,0)</f>
        <v>0</v>
      </c>
      <c r="BI548" s="148">
        <f>IF(N548="nulová",J548,0)</f>
        <v>0</v>
      </c>
      <c r="BJ548" s="17" t="s">
        <v>88</v>
      </c>
      <c r="BK548" s="148">
        <f>ROUND(I548*H548,2)</f>
        <v>0</v>
      </c>
      <c r="BL548" s="17" t="s">
        <v>378</v>
      </c>
      <c r="BM548" s="147" t="s">
        <v>6628</v>
      </c>
    </row>
    <row r="549" spans="2:65" s="1" customFormat="1" ht="38.4">
      <c r="B549" s="32"/>
      <c r="D549" s="149" t="s">
        <v>308</v>
      </c>
      <c r="F549" s="150" t="s">
        <v>6624</v>
      </c>
      <c r="I549" s="151"/>
      <c r="L549" s="32"/>
      <c r="M549" s="152"/>
      <c r="T549" s="56"/>
      <c r="AT549" s="17" t="s">
        <v>308</v>
      </c>
      <c r="AU549" s="17" t="s">
        <v>90</v>
      </c>
    </row>
    <row r="550" spans="2:65" s="1" customFormat="1" ht="21.75" customHeight="1">
      <c r="B550" s="32"/>
      <c r="C550" s="136" t="s">
        <v>6629</v>
      </c>
      <c r="D550" s="136" t="s">
        <v>302</v>
      </c>
      <c r="E550" s="137" t="s">
        <v>6630</v>
      </c>
      <c r="F550" s="138" t="s">
        <v>6631</v>
      </c>
      <c r="G550" s="139" t="s">
        <v>578</v>
      </c>
      <c r="H550" s="140">
        <v>1</v>
      </c>
      <c r="I550" s="141"/>
      <c r="J550" s="142">
        <f>ROUND(I550*H550,2)</f>
        <v>0</v>
      </c>
      <c r="K550" s="138" t="s">
        <v>1</v>
      </c>
      <c r="L550" s="32"/>
      <c r="M550" s="143" t="s">
        <v>1</v>
      </c>
      <c r="N550" s="144" t="s">
        <v>46</v>
      </c>
      <c r="P550" s="145">
        <f>O550*H550</f>
        <v>0</v>
      </c>
      <c r="Q550" s="145">
        <v>0</v>
      </c>
      <c r="R550" s="145">
        <f>Q550*H550</f>
        <v>0</v>
      </c>
      <c r="S550" s="145">
        <v>0</v>
      </c>
      <c r="T550" s="146">
        <f>S550*H550</f>
        <v>0</v>
      </c>
      <c r="AR550" s="147" t="s">
        <v>378</v>
      </c>
      <c r="AT550" s="147" t="s">
        <v>302</v>
      </c>
      <c r="AU550" s="147" t="s">
        <v>90</v>
      </c>
      <c r="AY550" s="17" t="s">
        <v>299</v>
      </c>
      <c r="BE550" s="148">
        <f>IF(N550="základní",J550,0)</f>
        <v>0</v>
      </c>
      <c r="BF550" s="148">
        <f>IF(N550="snížená",J550,0)</f>
        <v>0</v>
      </c>
      <c r="BG550" s="148">
        <f>IF(N550="zákl. přenesená",J550,0)</f>
        <v>0</v>
      </c>
      <c r="BH550" s="148">
        <f>IF(N550="sníž. přenesená",J550,0)</f>
        <v>0</v>
      </c>
      <c r="BI550" s="148">
        <f>IF(N550="nulová",J550,0)</f>
        <v>0</v>
      </c>
      <c r="BJ550" s="17" t="s">
        <v>88</v>
      </c>
      <c r="BK550" s="148">
        <f>ROUND(I550*H550,2)</f>
        <v>0</v>
      </c>
      <c r="BL550" s="17" t="s">
        <v>378</v>
      </c>
      <c r="BM550" s="147" t="s">
        <v>6632</v>
      </c>
    </row>
    <row r="551" spans="2:65" s="1" customFormat="1" ht="21.75" customHeight="1">
      <c r="B551" s="32"/>
      <c r="C551" s="136" t="s">
        <v>6633</v>
      </c>
      <c r="D551" s="136" t="s">
        <v>302</v>
      </c>
      <c r="E551" s="137" t="s">
        <v>6634</v>
      </c>
      <c r="F551" s="138" t="s">
        <v>6635</v>
      </c>
      <c r="G551" s="139" t="s">
        <v>578</v>
      </c>
      <c r="H551" s="140">
        <v>1</v>
      </c>
      <c r="I551" s="141"/>
      <c r="J551" s="142">
        <f>ROUND(I551*H551,2)</f>
        <v>0</v>
      </c>
      <c r="K551" s="138" t="s">
        <v>1</v>
      </c>
      <c r="L551" s="32"/>
      <c r="M551" s="143" t="s">
        <v>1</v>
      </c>
      <c r="N551" s="144" t="s">
        <v>46</v>
      </c>
      <c r="P551" s="145">
        <f>O551*H551</f>
        <v>0</v>
      </c>
      <c r="Q551" s="145">
        <v>0</v>
      </c>
      <c r="R551" s="145">
        <f>Q551*H551</f>
        <v>0</v>
      </c>
      <c r="S551" s="145">
        <v>0</v>
      </c>
      <c r="T551" s="146">
        <f>S551*H551</f>
        <v>0</v>
      </c>
      <c r="AR551" s="147" t="s">
        <v>378</v>
      </c>
      <c r="AT551" s="147" t="s">
        <v>302</v>
      </c>
      <c r="AU551" s="147" t="s">
        <v>90</v>
      </c>
      <c r="AY551" s="17" t="s">
        <v>299</v>
      </c>
      <c r="BE551" s="148">
        <f>IF(N551="základní",J551,0)</f>
        <v>0</v>
      </c>
      <c r="BF551" s="148">
        <f>IF(N551="snížená",J551,0)</f>
        <v>0</v>
      </c>
      <c r="BG551" s="148">
        <f>IF(N551="zákl. přenesená",J551,0)</f>
        <v>0</v>
      </c>
      <c r="BH551" s="148">
        <f>IF(N551="sníž. přenesená",J551,0)</f>
        <v>0</v>
      </c>
      <c r="BI551" s="148">
        <f>IF(N551="nulová",J551,0)</f>
        <v>0</v>
      </c>
      <c r="BJ551" s="17" t="s">
        <v>88</v>
      </c>
      <c r="BK551" s="148">
        <f>ROUND(I551*H551,2)</f>
        <v>0</v>
      </c>
      <c r="BL551" s="17" t="s">
        <v>378</v>
      </c>
      <c r="BM551" s="147" t="s">
        <v>6636</v>
      </c>
    </row>
    <row r="552" spans="2:65" s="1" customFormat="1" ht="24.15" customHeight="1">
      <c r="B552" s="32"/>
      <c r="C552" s="136" t="s">
        <v>6637</v>
      </c>
      <c r="D552" s="136" t="s">
        <v>302</v>
      </c>
      <c r="E552" s="137" t="s">
        <v>6638</v>
      </c>
      <c r="F552" s="138" t="s">
        <v>6639</v>
      </c>
      <c r="G552" s="139" t="s">
        <v>6434</v>
      </c>
      <c r="H552" s="201"/>
      <c r="I552" s="141"/>
      <c r="J552" s="142">
        <f>ROUND(I552*H552,2)</f>
        <v>0</v>
      </c>
      <c r="K552" s="138" t="s">
        <v>3585</v>
      </c>
      <c r="L552" s="32"/>
      <c r="M552" s="143" t="s">
        <v>1</v>
      </c>
      <c r="N552" s="144" t="s">
        <v>46</v>
      </c>
      <c r="P552" s="145">
        <f>O552*H552</f>
        <v>0</v>
      </c>
      <c r="Q552" s="145">
        <v>0</v>
      </c>
      <c r="R552" s="145">
        <f>Q552*H552</f>
        <v>0</v>
      </c>
      <c r="S552" s="145">
        <v>0</v>
      </c>
      <c r="T552" s="146">
        <f>S552*H552</f>
        <v>0</v>
      </c>
      <c r="AR552" s="147" t="s">
        <v>378</v>
      </c>
      <c r="AT552" s="147" t="s">
        <v>302</v>
      </c>
      <c r="AU552" s="147" t="s">
        <v>90</v>
      </c>
      <c r="AY552" s="17" t="s">
        <v>299</v>
      </c>
      <c r="BE552" s="148">
        <f>IF(N552="základní",J552,0)</f>
        <v>0</v>
      </c>
      <c r="BF552" s="148">
        <f>IF(N552="snížená",J552,0)</f>
        <v>0</v>
      </c>
      <c r="BG552" s="148">
        <f>IF(N552="zákl. přenesená",J552,0)</f>
        <v>0</v>
      </c>
      <c r="BH552" s="148">
        <f>IF(N552="sníž. přenesená",J552,0)</f>
        <v>0</v>
      </c>
      <c r="BI552" s="148">
        <f>IF(N552="nulová",J552,0)</f>
        <v>0</v>
      </c>
      <c r="BJ552" s="17" t="s">
        <v>88</v>
      </c>
      <c r="BK552" s="148">
        <f>ROUND(I552*H552,2)</f>
        <v>0</v>
      </c>
      <c r="BL552" s="17" t="s">
        <v>378</v>
      </c>
      <c r="BM552" s="147" t="s">
        <v>6640</v>
      </c>
    </row>
    <row r="553" spans="2:65" s="11" customFormat="1" ht="22.95" customHeight="1">
      <c r="B553" s="124"/>
      <c r="D553" s="125" t="s">
        <v>80</v>
      </c>
      <c r="E553" s="134" t="s">
        <v>6641</v>
      </c>
      <c r="F553" s="134" t="s">
        <v>6642</v>
      </c>
      <c r="I553" s="127"/>
      <c r="J553" s="135">
        <f>BK553</f>
        <v>0</v>
      </c>
      <c r="L553" s="124"/>
      <c r="M553" s="129"/>
      <c r="P553" s="130">
        <f>SUM(P554:P558)</f>
        <v>0</v>
      </c>
      <c r="R553" s="130">
        <f>SUM(R554:R558)</f>
        <v>0</v>
      </c>
      <c r="T553" s="131">
        <f>SUM(T554:T558)</f>
        <v>0</v>
      </c>
      <c r="AR553" s="125" t="s">
        <v>90</v>
      </c>
      <c r="AT553" s="132" t="s">
        <v>80</v>
      </c>
      <c r="AU553" s="132" t="s">
        <v>88</v>
      </c>
      <c r="AY553" s="125" t="s">
        <v>299</v>
      </c>
      <c r="BK553" s="133">
        <f>SUM(BK554:BK558)</f>
        <v>0</v>
      </c>
    </row>
    <row r="554" spans="2:65" s="1" customFormat="1" ht="24.15" customHeight="1">
      <c r="B554" s="32"/>
      <c r="C554" s="136" t="s">
        <v>6643</v>
      </c>
      <c r="D554" s="136" t="s">
        <v>302</v>
      </c>
      <c r="E554" s="137" t="s">
        <v>6644</v>
      </c>
      <c r="F554" s="138" t="s">
        <v>6645</v>
      </c>
      <c r="G554" s="139" t="s">
        <v>375</v>
      </c>
      <c r="H554" s="140">
        <v>4.3</v>
      </c>
      <c r="I554" s="141"/>
      <c r="J554" s="142">
        <f>ROUND(I554*H554,2)</f>
        <v>0</v>
      </c>
      <c r="K554" s="138" t="s">
        <v>1</v>
      </c>
      <c r="L554" s="32"/>
      <c r="M554" s="143" t="s">
        <v>1</v>
      </c>
      <c r="N554" s="144" t="s">
        <v>46</v>
      </c>
      <c r="P554" s="145">
        <f>O554*H554</f>
        <v>0</v>
      </c>
      <c r="Q554" s="145">
        <v>0</v>
      </c>
      <c r="R554" s="145">
        <f>Q554*H554</f>
        <v>0</v>
      </c>
      <c r="S554" s="145">
        <v>0</v>
      </c>
      <c r="T554" s="146">
        <f>S554*H554</f>
        <v>0</v>
      </c>
      <c r="AR554" s="147" t="s">
        <v>378</v>
      </c>
      <c r="AT554" s="147" t="s">
        <v>302</v>
      </c>
      <c r="AU554" s="147" t="s">
        <v>90</v>
      </c>
      <c r="AY554" s="17" t="s">
        <v>299</v>
      </c>
      <c r="BE554" s="148">
        <f>IF(N554="základní",J554,0)</f>
        <v>0</v>
      </c>
      <c r="BF554" s="148">
        <f>IF(N554="snížená",J554,0)</f>
        <v>0</v>
      </c>
      <c r="BG554" s="148">
        <f>IF(N554="zákl. přenesená",J554,0)</f>
        <v>0</v>
      </c>
      <c r="BH554" s="148">
        <f>IF(N554="sníž. přenesená",J554,0)</f>
        <v>0</v>
      </c>
      <c r="BI554" s="148">
        <f>IF(N554="nulová",J554,0)</f>
        <v>0</v>
      </c>
      <c r="BJ554" s="17" t="s">
        <v>88</v>
      </c>
      <c r="BK554" s="148">
        <f>ROUND(I554*H554,2)</f>
        <v>0</v>
      </c>
      <c r="BL554" s="17" t="s">
        <v>378</v>
      </c>
      <c r="BM554" s="147" t="s">
        <v>6646</v>
      </c>
    </row>
    <row r="555" spans="2:65" s="1" customFormat="1" ht="28.8">
      <c r="B555" s="32"/>
      <c r="D555" s="149" t="s">
        <v>308</v>
      </c>
      <c r="F555" s="150" t="s">
        <v>6647</v>
      </c>
      <c r="I555" s="151"/>
      <c r="L555" s="32"/>
      <c r="M555" s="152"/>
      <c r="T555" s="56"/>
      <c r="AT555" s="17" t="s">
        <v>308</v>
      </c>
      <c r="AU555" s="17" t="s">
        <v>90</v>
      </c>
    </row>
    <row r="556" spans="2:65" s="1" customFormat="1" ht="24.15" customHeight="1">
      <c r="B556" s="32"/>
      <c r="C556" s="136" t="s">
        <v>6648</v>
      </c>
      <c r="D556" s="136" t="s">
        <v>302</v>
      </c>
      <c r="E556" s="137" t="s">
        <v>6649</v>
      </c>
      <c r="F556" s="138" t="s">
        <v>6650</v>
      </c>
      <c r="G556" s="139" t="s">
        <v>647</v>
      </c>
      <c r="H556" s="140">
        <v>5.46</v>
      </c>
      <c r="I556" s="141"/>
      <c r="J556" s="142">
        <f>ROUND(I556*H556,2)</f>
        <v>0</v>
      </c>
      <c r="K556" s="138" t="s">
        <v>1</v>
      </c>
      <c r="L556" s="32"/>
      <c r="M556" s="143" t="s">
        <v>1</v>
      </c>
      <c r="N556" s="144" t="s">
        <v>46</v>
      </c>
      <c r="P556" s="145">
        <f>O556*H556</f>
        <v>0</v>
      </c>
      <c r="Q556" s="145">
        <v>0</v>
      </c>
      <c r="R556" s="145">
        <f>Q556*H556</f>
        <v>0</v>
      </c>
      <c r="S556" s="145">
        <v>0</v>
      </c>
      <c r="T556" s="146">
        <f>S556*H556</f>
        <v>0</v>
      </c>
      <c r="AR556" s="147" t="s">
        <v>378</v>
      </c>
      <c r="AT556" s="147" t="s">
        <v>302</v>
      </c>
      <c r="AU556" s="147" t="s">
        <v>90</v>
      </c>
      <c r="AY556" s="17" t="s">
        <v>299</v>
      </c>
      <c r="BE556" s="148">
        <f>IF(N556="základní",J556,0)</f>
        <v>0</v>
      </c>
      <c r="BF556" s="148">
        <f>IF(N556="snížená",J556,0)</f>
        <v>0</v>
      </c>
      <c r="BG556" s="148">
        <f>IF(N556="zákl. přenesená",J556,0)</f>
        <v>0</v>
      </c>
      <c r="BH556" s="148">
        <f>IF(N556="sníž. přenesená",J556,0)</f>
        <v>0</v>
      </c>
      <c r="BI556" s="148">
        <f>IF(N556="nulová",J556,0)</f>
        <v>0</v>
      </c>
      <c r="BJ556" s="17" t="s">
        <v>88</v>
      </c>
      <c r="BK556" s="148">
        <f>ROUND(I556*H556,2)</f>
        <v>0</v>
      </c>
      <c r="BL556" s="17" t="s">
        <v>378</v>
      </c>
      <c r="BM556" s="147" t="s">
        <v>6651</v>
      </c>
    </row>
    <row r="557" spans="2:65" s="1" customFormat="1" ht="24.15" customHeight="1">
      <c r="B557" s="32"/>
      <c r="C557" s="136" t="s">
        <v>6652</v>
      </c>
      <c r="D557" s="136" t="s">
        <v>302</v>
      </c>
      <c r="E557" s="137" t="s">
        <v>6653</v>
      </c>
      <c r="F557" s="138" t="s">
        <v>6654</v>
      </c>
      <c r="G557" s="139" t="s">
        <v>375</v>
      </c>
      <c r="H557" s="140">
        <v>12.25</v>
      </c>
      <c r="I557" s="141"/>
      <c r="J557" s="142">
        <f>ROUND(I557*H557,2)</f>
        <v>0</v>
      </c>
      <c r="K557" s="138" t="s">
        <v>1</v>
      </c>
      <c r="L557" s="32"/>
      <c r="M557" s="143" t="s">
        <v>1</v>
      </c>
      <c r="N557" s="144" t="s">
        <v>46</v>
      </c>
      <c r="P557" s="145">
        <f>O557*H557</f>
        <v>0</v>
      </c>
      <c r="Q557" s="145">
        <v>0</v>
      </c>
      <c r="R557" s="145">
        <f>Q557*H557</f>
        <v>0</v>
      </c>
      <c r="S557" s="145">
        <v>0</v>
      </c>
      <c r="T557" s="146">
        <f>S557*H557</f>
        <v>0</v>
      </c>
      <c r="AR557" s="147" t="s">
        <v>378</v>
      </c>
      <c r="AT557" s="147" t="s">
        <v>302</v>
      </c>
      <c r="AU557" s="147" t="s">
        <v>90</v>
      </c>
      <c r="AY557" s="17" t="s">
        <v>299</v>
      </c>
      <c r="BE557" s="148">
        <f>IF(N557="základní",J557,0)</f>
        <v>0</v>
      </c>
      <c r="BF557" s="148">
        <f>IF(N557="snížená",J557,0)</f>
        <v>0</v>
      </c>
      <c r="BG557" s="148">
        <f>IF(N557="zákl. přenesená",J557,0)</f>
        <v>0</v>
      </c>
      <c r="BH557" s="148">
        <f>IF(N557="sníž. přenesená",J557,0)</f>
        <v>0</v>
      </c>
      <c r="BI557" s="148">
        <f>IF(N557="nulová",J557,0)</f>
        <v>0</v>
      </c>
      <c r="BJ557" s="17" t="s">
        <v>88</v>
      </c>
      <c r="BK557" s="148">
        <f>ROUND(I557*H557,2)</f>
        <v>0</v>
      </c>
      <c r="BL557" s="17" t="s">
        <v>378</v>
      </c>
      <c r="BM557" s="147" t="s">
        <v>6655</v>
      </c>
    </row>
    <row r="558" spans="2:65" s="1" customFormat="1" ht="24.15" customHeight="1">
      <c r="B558" s="32"/>
      <c r="C558" s="136" t="s">
        <v>6656</v>
      </c>
      <c r="D558" s="136" t="s">
        <v>302</v>
      </c>
      <c r="E558" s="137" t="s">
        <v>6657</v>
      </c>
      <c r="F558" s="138" t="s">
        <v>6658</v>
      </c>
      <c r="G558" s="139" t="s">
        <v>6434</v>
      </c>
      <c r="H558" s="201"/>
      <c r="I558" s="141"/>
      <c r="J558" s="142">
        <f>ROUND(I558*H558,2)</f>
        <v>0</v>
      </c>
      <c r="K558" s="138" t="s">
        <v>3585</v>
      </c>
      <c r="L558" s="32"/>
      <c r="M558" s="143" t="s">
        <v>1</v>
      </c>
      <c r="N558" s="144" t="s">
        <v>46</v>
      </c>
      <c r="P558" s="145">
        <f>O558*H558</f>
        <v>0</v>
      </c>
      <c r="Q558" s="145">
        <v>0</v>
      </c>
      <c r="R558" s="145">
        <f>Q558*H558</f>
        <v>0</v>
      </c>
      <c r="S558" s="145">
        <v>0</v>
      </c>
      <c r="T558" s="146">
        <f>S558*H558</f>
        <v>0</v>
      </c>
      <c r="AR558" s="147" t="s">
        <v>378</v>
      </c>
      <c r="AT558" s="147" t="s">
        <v>302</v>
      </c>
      <c r="AU558" s="147" t="s">
        <v>90</v>
      </c>
      <c r="AY558" s="17" t="s">
        <v>299</v>
      </c>
      <c r="BE558" s="148">
        <f>IF(N558="základní",J558,0)</f>
        <v>0</v>
      </c>
      <c r="BF558" s="148">
        <f>IF(N558="snížená",J558,0)</f>
        <v>0</v>
      </c>
      <c r="BG558" s="148">
        <f>IF(N558="zákl. přenesená",J558,0)</f>
        <v>0</v>
      </c>
      <c r="BH558" s="148">
        <f>IF(N558="sníž. přenesená",J558,0)</f>
        <v>0</v>
      </c>
      <c r="BI558" s="148">
        <f>IF(N558="nulová",J558,0)</f>
        <v>0</v>
      </c>
      <c r="BJ558" s="17" t="s">
        <v>88</v>
      </c>
      <c r="BK558" s="148">
        <f>ROUND(I558*H558,2)</f>
        <v>0</v>
      </c>
      <c r="BL558" s="17" t="s">
        <v>378</v>
      </c>
      <c r="BM558" s="147" t="s">
        <v>6659</v>
      </c>
    </row>
    <row r="559" spans="2:65" s="11" customFormat="1" ht="22.95" customHeight="1">
      <c r="B559" s="124"/>
      <c r="D559" s="125" t="s">
        <v>80</v>
      </c>
      <c r="E559" s="134" t="s">
        <v>6660</v>
      </c>
      <c r="F559" s="134" t="s">
        <v>6661</v>
      </c>
      <c r="I559" s="127"/>
      <c r="J559" s="135">
        <f>BK559</f>
        <v>0</v>
      </c>
      <c r="L559" s="124"/>
      <c r="M559" s="129"/>
      <c r="P559" s="130">
        <f>SUM(P560:P568)</f>
        <v>0</v>
      </c>
      <c r="R559" s="130">
        <f>SUM(R560:R568)</f>
        <v>0</v>
      </c>
      <c r="T559" s="131">
        <f>SUM(T560:T568)</f>
        <v>0</v>
      </c>
      <c r="AR559" s="125" t="s">
        <v>90</v>
      </c>
      <c r="AT559" s="132" t="s">
        <v>80</v>
      </c>
      <c r="AU559" s="132" t="s">
        <v>88</v>
      </c>
      <c r="AY559" s="125" t="s">
        <v>299</v>
      </c>
      <c r="BK559" s="133">
        <f>SUM(BK560:BK568)</f>
        <v>0</v>
      </c>
    </row>
    <row r="560" spans="2:65" s="1" customFormat="1" ht="21.75" customHeight="1">
      <c r="B560" s="32"/>
      <c r="C560" s="136" t="s">
        <v>6662</v>
      </c>
      <c r="D560" s="136" t="s">
        <v>302</v>
      </c>
      <c r="E560" s="137" t="s">
        <v>6663</v>
      </c>
      <c r="F560" s="138" t="s">
        <v>6664</v>
      </c>
      <c r="G560" s="139" t="s">
        <v>375</v>
      </c>
      <c r="H560" s="140">
        <v>8.2680000000000007</v>
      </c>
      <c r="I560" s="141"/>
      <c r="J560" s="142">
        <f>ROUND(I560*H560,2)</f>
        <v>0</v>
      </c>
      <c r="K560" s="138" t="s">
        <v>1</v>
      </c>
      <c r="L560" s="32"/>
      <c r="M560" s="143" t="s">
        <v>1</v>
      </c>
      <c r="N560" s="144" t="s">
        <v>46</v>
      </c>
      <c r="P560" s="145">
        <f>O560*H560</f>
        <v>0</v>
      </c>
      <c r="Q560" s="145">
        <v>0</v>
      </c>
      <c r="R560" s="145">
        <f>Q560*H560</f>
        <v>0</v>
      </c>
      <c r="S560" s="145">
        <v>0</v>
      </c>
      <c r="T560" s="146">
        <f>S560*H560</f>
        <v>0</v>
      </c>
      <c r="AR560" s="147" t="s">
        <v>378</v>
      </c>
      <c r="AT560" s="147" t="s">
        <v>302</v>
      </c>
      <c r="AU560" s="147" t="s">
        <v>90</v>
      </c>
      <c r="AY560" s="17" t="s">
        <v>299</v>
      </c>
      <c r="BE560" s="148">
        <f>IF(N560="základní",J560,0)</f>
        <v>0</v>
      </c>
      <c r="BF560" s="148">
        <f>IF(N560="snížená",J560,0)</f>
        <v>0</v>
      </c>
      <c r="BG560" s="148">
        <f>IF(N560="zákl. přenesená",J560,0)</f>
        <v>0</v>
      </c>
      <c r="BH560" s="148">
        <f>IF(N560="sníž. přenesená",J560,0)</f>
        <v>0</v>
      </c>
      <c r="BI560" s="148">
        <f>IF(N560="nulová",J560,0)</f>
        <v>0</v>
      </c>
      <c r="BJ560" s="17" t="s">
        <v>88</v>
      </c>
      <c r="BK560" s="148">
        <f>ROUND(I560*H560,2)</f>
        <v>0</v>
      </c>
      <c r="BL560" s="17" t="s">
        <v>378</v>
      </c>
      <c r="BM560" s="147" t="s">
        <v>6665</v>
      </c>
    </row>
    <row r="561" spans="2:65" s="1" customFormat="1" ht="105.6">
      <c r="B561" s="32"/>
      <c r="D561" s="149" t="s">
        <v>308</v>
      </c>
      <c r="F561" s="150" t="s">
        <v>6666</v>
      </c>
      <c r="I561" s="151"/>
      <c r="L561" s="32"/>
      <c r="M561" s="152"/>
      <c r="T561" s="56"/>
      <c r="AT561" s="17" t="s">
        <v>308</v>
      </c>
      <c r="AU561" s="17" t="s">
        <v>90</v>
      </c>
    </row>
    <row r="562" spans="2:65" s="12" customFormat="1">
      <c r="B562" s="170"/>
      <c r="D562" s="149" t="s">
        <v>1489</v>
      </c>
      <c r="E562" s="171" t="s">
        <v>1</v>
      </c>
      <c r="F562" s="172" t="s">
        <v>6667</v>
      </c>
      <c r="H562" s="171" t="s">
        <v>1</v>
      </c>
      <c r="I562" s="173"/>
      <c r="L562" s="170"/>
      <c r="M562" s="174"/>
      <c r="T562" s="175"/>
      <c r="AT562" s="171" t="s">
        <v>1489</v>
      </c>
      <c r="AU562" s="171" t="s">
        <v>90</v>
      </c>
      <c r="AV562" s="12" t="s">
        <v>88</v>
      </c>
      <c r="AW562" s="12" t="s">
        <v>36</v>
      </c>
      <c r="AX562" s="12" t="s">
        <v>81</v>
      </c>
      <c r="AY562" s="171" t="s">
        <v>299</v>
      </c>
    </row>
    <row r="563" spans="2:65" s="13" customFormat="1">
      <c r="B563" s="176"/>
      <c r="D563" s="149" t="s">
        <v>1489</v>
      </c>
      <c r="E563" s="177" t="s">
        <v>1</v>
      </c>
      <c r="F563" s="178" t="s">
        <v>6668</v>
      </c>
      <c r="H563" s="179">
        <v>8.2680000000000007</v>
      </c>
      <c r="I563" s="180"/>
      <c r="L563" s="176"/>
      <c r="M563" s="181"/>
      <c r="T563" s="182"/>
      <c r="AT563" s="177" t="s">
        <v>1489</v>
      </c>
      <c r="AU563" s="177" t="s">
        <v>90</v>
      </c>
      <c r="AV563" s="13" t="s">
        <v>90</v>
      </c>
      <c r="AW563" s="13" t="s">
        <v>36</v>
      </c>
      <c r="AX563" s="13" t="s">
        <v>81</v>
      </c>
      <c r="AY563" s="177" t="s">
        <v>299</v>
      </c>
    </row>
    <row r="564" spans="2:65" s="14" customFormat="1">
      <c r="B564" s="183"/>
      <c r="D564" s="149" t="s">
        <v>1489</v>
      </c>
      <c r="E564" s="184" t="s">
        <v>1</v>
      </c>
      <c r="F564" s="185" t="s">
        <v>1496</v>
      </c>
      <c r="H564" s="186">
        <v>8.2680000000000007</v>
      </c>
      <c r="I564" s="187"/>
      <c r="L564" s="183"/>
      <c r="M564" s="188"/>
      <c r="T564" s="189"/>
      <c r="AT564" s="184" t="s">
        <v>1489</v>
      </c>
      <c r="AU564" s="184" t="s">
        <v>90</v>
      </c>
      <c r="AV564" s="14" t="s">
        <v>318</v>
      </c>
      <c r="AW564" s="14" t="s">
        <v>36</v>
      </c>
      <c r="AX564" s="14" t="s">
        <v>88</v>
      </c>
      <c r="AY564" s="184" t="s">
        <v>299</v>
      </c>
    </row>
    <row r="565" spans="2:65" s="1" customFormat="1" ht="16.5" customHeight="1">
      <c r="B565" s="32"/>
      <c r="C565" s="158" t="s">
        <v>6669</v>
      </c>
      <c r="D565" s="158" t="s">
        <v>340</v>
      </c>
      <c r="E565" s="159" t="s">
        <v>6670</v>
      </c>
      <c r="F565" s="160" t="s">
        <v>6671</v>
      </c>
      <c r="G565" s="161" t="s">
        <v>375</v>
      </c>
      <c r="H565" s="162">
        <v>9.5079999999999991</v>
      </c>
      <c r="I565" s="163"/>
      <c r="J565" s="164">
        <f>ROUND(I565*H565,2)</f>
        <v>0</v>
      </c>
      <c r="K565" s="160" t="s">
        <v>1</v>
      </c>
      <c r="L565" s="165"/>
      <c r="M565" s="166" t="s">
        <v>1</v>
      </c>
      <c r="N565" s="167" t="s">
        <v>46</v>
      </c>
      <c r="P565" s="145">
        <f>O565*H565</f>
        <v>0</v>
      </c>
      <c r="Q565" s="145">
        <v>0</v>
      </c>
      <c r="R565" s="145">
        <f>Q565*H565</f>
        <v>0</v>
      </c>
      <c r="S565" s="145">
        <v>0</v>
      </c>
      <c r="T565" s="146">
        <f>S565*H565</f>
        <v>0</v>
      </c>
      <c r="AR565" s="147" t="s">
        <v>457</v>
      </c>
      <c r="AT565" s="147" t="s">
        <v>340</v>
      </c>
      <c r="AU565" s="147" t="s">
        <v>90</v>
      </c>
      <c r="AY565" s="17" t="s">
        <v>299</v>
      </c>
      <c r="BE565" s="148">
        <f>IF(N565="základní",J565,0)</f>
        <v>0</v>
      </c>
      <c r="BF565" s="148">
        <f>IF(N565="snížená",J565,0)</f>
        <v>0</v>
      </c>
      <c r="BG565" s="148">
        <f>IF(N565="zákl. přenesená",J565,0)</f>
        <v>0</v>
      </c>
      <c r="BH565" s="148">
        <f>IF(N565="sníž. přenesená",J565,0)</f>
        <v>0</v>
      </c>
      <c r="BI565" s="148">
        <f>IF(N565="nulová",J565,0)</f>
        <v>0</v>
      </c>
      <c r="BJ565" s="17" t="s">
        <v>88</v>
      </c>
      <c r="BK565" s="148">
        <f>ROUND(I565*H565,2)</f>
        <v>0</v>
      </c>
      <c r="BL565" s="17" t="s">
        <v>378</v>
      </c>
      <c r="BM565" s="147" t="s">
        <v>6672</v>
      </c>
    </row>
    <row r="566" spans="2:65" s="13" customFormat="1">
      <c r="B566" s="176"/>
      <c r="D566" s="149" t="s">
        <v>1489</v>
      </c>
      <c r="E566" s="177" t="s">
        <v>1</v>
      </c>
      <c r="F566" s="178" t="s">
        <v>6673</v>
      </c>
      <c r="H566" s="179">
        <v>9.5079999999999991</v>
      </c>
      <c r="I566" s="180"/>
      <c r="L566" s="176"/>
      <c r="M566" s="181"/>
      <c r="T566" s="182"/>
      <c r="AT566" s="177" t="s">
        <v>1489</v>
      </c>
      <c r="AU566" s="177" t="s">
        <v>90</v>
      </c>
      <c r="AV566" s="13" t="s">
        <v>90</v>
      </c>
      <c r="AW566" s="13" t="s">
        <v>36</v>
      </c>
      <c r="AX566" s="13" t="s">
        <v>81</v>
      </c>
      <c r="AY566" s="177" t="s">
        <v>299</v>
      </c>
    </row>
    <row r="567" spans="2:65" s="14" customFormat="1">
      <c r="B567" s="183"/>
      <c r="D567" s="149" t="s">
        <v>1489</v>
      </c>
      <c r="E567" s="184" t="s">
        <v>1</v>
      </c>
      <c r="F567" s="185" t="s">
        <v>1496</v>
      </c>
      <c r="H567" s="186">
        <v>9.5079999999999991</v>
      </c>
      <c r="I567" s="187"/>
      <c r="L567" s="183"/>
      <c r="M567" s="188"/>
      <c r="T567" s="189"/>
      <c r="AT567" s="184" t="s">
        <v>1489</v>
      </c>
      <c r="AU567" s="184" t="s">
        <v>90</v>
      </c>
      <c r="AV567" s="14" t="s">
        <v>318</v>
      </c>
      <c r="AW567" s="14" t="s">
        <v>36</v>
      </c>
      <c r="AX567" s="14" t="s">
        <v>88</v>
      </c>
      <c r="AY567" s="184" t="s">
        <v>299</v>
      </c>
    </row>
    <row r="568" spans="2:65" s="1" customFormat="1" ht="24.15" customHeight="1">
      <c r="B568" s="32"/>
      <c r="C568" s="136" t="s">
        <v>6674</v>
      </c>
      <c r="D568" s="136" t="s">
        <v>302</v>
      </c>
      <c r="E568" s="137" t="s">
        <v>6675</v>
      </c>
      <c r="F568" s="138" t="s">
        <v>6676</v>
      </c>
      <c r="G568" s="139" t="s">
        <v>6434</v>
      </c>
      <c r="H568" s="201"/>
      <c r="I568" s="141"/>
      <c r="J568" s="142">
        <f>ROUND(I568*H568,2)</f>
        <v>0</v>
      </c>
      <c r="K568" s="138" t="s">
        <v>3585</v>
      </c>
      <c r="L568" s="32"/>
      <c r="M568" s="143" t="s">
        <v>1</v>
      </c>
      <c r="N568" s="144" t="s">
        <v>46</v>
      </c>
      <c r="P568" s="145">
        <f>O568*H568</f>
        <v>0</v>
      </c>
      <c r="Q568" s="145">
        <v>0</v>
      </c>
      <c r="R568" s="145">
        <f>Q568*H568</f>
        <v>0</v>
      </c>
      <c r="S568" s="145">
        <v>0</v>
      </c>
      <c r="T568" s="146">
        <f>S568*H568</f>
        <v>0</v>
      </c>
      <c r="AR568" s="147" t="s">
        <v>378</v>
      </c>
      <c r="AT568" s="147" t="s">
        <v>302</v>
      </c>
      <c r="AU568" s="147" t="s">
        <v>90</v>
      </c>
      <c r="AY568" s="17" t="s">
        <v>299</v>
      </c>
      <c r="BE568" s="148">
        <f>IF(N568="základní",J568,0)</f>
        <v>0</v>
      </c>
      <c r="BF568" s="148">
        <f>IF(N568="snížená",J568,0)</f>
        <v>0</v>
      </c>
      <c r="BG568" s="148">
        <f>IF(N568="zákl. přenesená",J568,0)</f>
        <v>0</v>
      </c>
      <c r="BH568" s="148">
        <f>IF(N568="sníž. přenesená",J568,0)</f>
        <v>0</v>
      </c>
      <c r="BI568" s="148">
        <f>IF(N568="nulová",J568,0)</f>
        <v>0</v>
      </c>
      <c r="BJ568" s="17" t="s">
        <v>88</v>
      </c>
      <c r="BK568" s="148">
        <f>ROUND(I568*H568,2)</f>
        <v>0</v>
      </c>
      <c r="BL568" s="17" t="s">
        <v>378</v>
      </c>
      <c r="BM568" s="147" t="s">
        <v>6677</v>
      </c>
    </row>
    <row r="569" spans="2:65" s="11" customFormat="1" ht="22.95" customHeight="1">
      <c r="B569" s="124"/>
      <c r="D569" s="125" t="s">
        <v>80</v>
      </c>
      <c r="E569" s="134" t="s">
        <v>6678</v>
      </c>
      <c r="F569" s="134" t="s">
        <v>6679</v>
      </c>
      <c r="I569" s="127"/>
      <c r="J569" s="135">
        <f>BK569</f>
        <v>0</v>
      </c>
      <c r="L569" s="124"/>
      <c r="M569" s="129"/>
      <c r="P569" s="130">
        <f>SUM(P570:P572)</f>
        <v>0</v>
      </c>
      <c r="R569" s="130">
        <f>SUM(R570:R572)</f>
        <v>2.0998119999999999E-2</v>
      </c>
      <c r="T569" s="131">
        <f>SUM(T570:T572)</f>
        <v>0</v>
      </c>
      <c r="AR569" s="125" t="s">
        <v>90</v>
      </c>
      <c r="AT569" s="132" t="s">
        <v>80</v>
      </c>
      <c r="AU569" s="132" t="s">
        <v>88</v>
      </c>
      <c r="AY569" s="125" t="s">
        <v>299</v>
      </c>
      <c r="BK569" s="133">
        <f>SUM(BK570:BK572)</f>
        <v>0</v>
      </c>
    </row>
    <row r="570" spans="2:65" s="1" customFormat="1" ht="24.15" customHeight="1">
      <c r="B570" s="32"/>
      <c r="C570" s="136" t="s">
        <v>6680</v>
      </c>
      <c r="D570" s="136" t="s">
        <v>302</v>
      </c>
      <c r="E570" s="137" t="s">
        <v>6681</v>
      </c>
      <c r="F570" s="138" t="s">
        <v>6682</v>
      </c>
      <c r="G570" s="139" t="s">
        <v>375</v>
      </c>
      <c r="H570" s="140">
        <v>95.445999999999998</v>
      </c>
      <c r="I570" s="141"/>
      <c r="J570" s="142">
        <f>ROUND(I570*H570,2)</f>
        <v>0</v>
      </c>
      <c r="K570" s="138" t="s">
        <v>3585</v>
      </c>
      <c r="L570" s="32"/>
      <c r="M570" s="143" t="s">
        <v>1</v>
      </c>
      <c r="N570" s="144" t="s">
        <v>46</v>
      </c>
      <c r="P570" s="145">
        <f>O570*H570</f>
        <v>0</v>
      </c>
      <c r="Q570" s="145">
        <v>2.2000000000000001E-4</v>
      </c>
      <c r="R570" s="145">
        <f>Q570*H570</f>
        <v>2.0998119999999999E-2</v>
      </c>
      <c r="S570" s="145">
        <v>0</v>
      </c>
      <c r="T570" s="146">
        <f>S570*H570</f>
        <v>0</v>
      </c>
      <c r="AR570" s="147" t="s">
        <v>378</v>
      </c>
      <c r="AT570" s="147" t="s">
        <v>302</v>
      </c>
      <c r="AU570" s="147" t="s">
        <v>90</v>
      </c>
      <c r="AY570" s="17" t="s">
        <v>299</v>
      </c>
      <c r="BE570" s="148">
        <f>IF(N570="základní",J570,0)</f>
        <v>0</v>
      </c>
      <c r="BF570" s="148">
        <f>IF(N570="snížená",J570,0)</f>
        <v>0</v>
      </c>
      <c r="BG570" s="148">
        <f>IF(N570="zákl. přenesená",J570,0)</f>
        <v>0</v>
      </c>
      <c r="BH570" s="148">
        <f>IF(N570="sníž. přenesená",J570,0)</f>
        <v>0</v>
      </c>
      <c r="BI570" s="148">
        <f>IF(N570="nulová",J570,0)</f>
        <v>0</v>
      </c>
      <c r="BJ570" s="17" t="s">
        <v>88</v>
      </c>
      <c r="BK570" s="148">
        <f>ROUND(I570*H570,2)</f>
        <v>0</v>
      </c>
      <c r="BL570" s="17" t="s">
        <v>378</v>
      </c>
      <c r="BM570" s="147" t="s">
        <v>6683</v>
      </c>
    </row>
    <row r="571" spans="2:65" s="1" customFormat="1" ht="21.75" customHeight="1">
      <c r="B571" s="32"/>
      <c r="C571" s="136" t="s">
        <v>6684</v>
      </c>
      <c r="D571" s="136" t="s">
        <v>302</v>
      </c>
      <c r="E571" s="137" t="s">
        <v>6685</v>
      </c>
      <c r="F571" s="138" t="s">
        <v>6686</v>
      </c>
      <c r="G571" s="139" t="s">
        <v>375</v>
      </c>
      <c r="H571" s="140">
        <v>233.56</v>
      </c>
      <c r="I571" s="141"/>
      <c r="J571" s="142">
        <f>ROUND(I571*H571,2)</f>
        <v>0</v>
      </c>
      <c r="K571" s="138" t="s">
        <v>1</v>
      </c>
      <c r="L571" s="32"/>
      <c r="M571" s="143" t="s">
        <v>1</v>
      </c>
      <c r="N571" s="144" t="s">
        <v>46</v>
      </c>
      <c r="P571" s="145">
        <f>O571*H571</f>
        <v>0</v>
      </c>
      <c r="Q571" s="145">
        <v>0</v>
      </c>
      <c r="R571" s="145">
        <f>Q571*H571</f>
        <v>0</v>
      </c>
      <c r="S571" s="145">
        <v>0</v>
      </c>
      <c r="T571" s="146">
        <f>S571*H571</f>
        <v>0</v>
      </c>
      <c r="AR571" s="147" t="s">
        <v>378</v>
      </c>
      <c r="AT571" s="147" t="s">
        <v>302</v>
      </c>
      <c r="AU571" s="147" t="s">
        <v>90</v>
      </c>
      <c r="AY571" s="17" t="s">
        <v>299</v>
      </c>
      <c r="BE571" s="148">
        <f>IF(N571="základní",J571,0)</f>
        <v>0</v>
      </c>
      <c r="BF571" s="148">
        <f>IF(N571="snížená",J571,0)</f>
        <v>0</v>
      </c>
      <c r="BG571" s="148">
        <f>IF(N571="zákl. přenesená",J571,0)</f>
        <v>0</v>
      </c>
      <c r="BH571" s="148">
        <f>IF(N571="sníž. přenesená",J571,0)</f>
        <v>0</v>
      </c>
      <c r="BI571" s="148">
        <f>IF(N571="nulová",J571,0)</f>
        <v>0</v>
      </c>
      <c r="BJ571" s="17" t="s">
        <v>88</v>
      </c>
      <c r="BK571" s="148">
        <f>ROUND(I571*H571,2)</f>
        <v>0</v>
      </c>
      <c r="BL571" s="17" t="s">
        <v>378</v>
      </c>
      <c r="BM571" s="147" t="s">
        <v>6687</v>
      </c>
    </row>
    <row r="572" spans="2:65" s="1" customFormat="1" ht="28.8">
      <c r="B572" s="32"/>
      <c r="D572" s="149" t="s">
        <v>308</v>
      </c>
      <c r="F572" s="150" t="s">
        <v>6688</v>
      </c>
      <c r="I572" s="151"/>
      <c r="L572" s="32"/>
      <c r="M572" s="152"/>
      <c r="T572" s="56"/>
      <c r="AT572" s="17" t="s">
        <v>308</v>
      </c>
      <c r="AU572" s="17" t="s">
        <v>90</v>
      </c>
    </row>
    <row r="573" spans="2:65" s="11" customFormat="1" ht="22.95" customHeight="1">
      <c r="B573" s="124"/>
      <c r="D573" s="125" t="s">
        <v>80</v>
      </c>
      <c r="E573" s="134" t="s">
        <v>6689</v>
      </c>
      <c r="F573" s="134" t="s">
        <v>6690</v>
      </c>
      <c r="I573" s="127"/>
      <c r="J573" s="135">
        <f>BK573</f>
        <v>0</v>
      </c>
      <c r="L573" s="124"/>
      <c r="M573" s="129"/>
      <c r="P573" s="130">
        <f>SUM(P574:P577)</f>
        <v>0</v>
      </c>
      <c r="R573" s="130">
        <f>SUM(R574:R577)</f>
        <v>0</v>
      </c>
      <c r="T573" s="131">
        <f>SUM(T574:T577)</f>
        <v>0</v>
      </c>
      <c r="AR573" s="125" t="s">
        <v>90</v>
      </c>
      <c r="AT573" s="132" t="s">
        <v>80</v>
      </c>
      <c r="AU573" s="132" t="s">
        <v>88</v>
      </c>
      <c r="AY573" s="125" t="s">
        <v>299</v>
      </c>
      <c r="BK573" s="133">
        <f>SUM(BK574:BK577)</f>
        <v>0</v>
      </c>
    </row>
    <row r="574" spans="2:65" s="1" customFormat="1" ht="16.5" customHeight="1">
      <c r="B574" s="32"/>
      <c r="C574" s="136" t="s">
        <v>6691</v>
      </c>
      <c r="D574" s="136" t="s">
        <v>302</v>
      </c>
      <c r="E574" s="137" t="s">
        <v>6692</v>
      </c>
      <c r="F574" s="138" t="s">
        <v>6693</v>
      </c>
      <c r="G574" s="139" t="s">
        <v>375</v>
      </c>
      <c r="H574" s="140">
        <v>55.88</v>
      </c>
      <c r="I574" s="141"/>
      <c r="J574" s="142">
        <f>ROUND(I574*H574,2)</f>
        <v>0</v>
      </c>
      <c r="K574" s="138" t="s">
        <v>1</v>
      </c>
      <c r="L574" s="32"/>
      <c r="M574" s="143" t="s">
        <v>1</v>
      </c>
      <c r="N574" s="144" t="s">
        <v>46</v>
      </c>
      <c r="P574" s="145">
        <f>O574*H574</f>
        <v>0</v>
      </c>
      <c r="Q574" s="145">
        <v>0</v>
      </c>
      <c r="R574" s="145">
        <f>Q574*H574</f>
        <v>0</v>
      </c>
      <c r="S574" s="145">
        <v>0</v>
      </c>
      <c r="T574" s="146">
        <f>S574*H574</f>
        <v>0</v>
      </c>
      <c r="AR574" s="147" t="s">
        <v>378</v>
      </c>
      <c r="AT574" s="147" t="s">
        <v>302</v>
      </c>
      <c r="AU574" s="147" t="s">
        <v>90</v>
      </c>
      <c r="AY574" s="17" t="s">
        <v>299</v>
      </c>
      <c r="BE574" s="148">
        <f>IF(N574="základní",J574,0)</f>
        <v>0</v>
      </c>
      <c r="BF574" s="148">
        <f>IF(N574="snížená",J574,0)</f>
        <v>0</v>
      </c>
      <c r="BG574" s="148">
        <f>IF(N574="zákl. přenesená",J574,0)</f>
        <v>0</v>
      </c>
      <c r="BH574" s="148">
        <f>IF(N574="sníž. přenesená",J574,0)</f>
        <v>0</v>
      </c>
      <c r="BI574" s="148">
        <f>IF(N574="nulová",J574,0)</f>
        <v>0</v>
      </c>
      <c r="BJ574" s="17" t="s">
        <v>88</v>
      </c>
      <c r="BK574" s="148">
        <f>ROUND(I574*H574,2)</f>
        <v>0</v>
      </c>
      <c r="BL574" s="17" t="s">
        <v>378</v>
      </c>
      <c r="BM574" s="147" t="s">
        <v>6694</v>
      </c>
    </row>
    <row r="575" spans="2:65" s="1" customFormat="1" ht="28.8">
      <c r="B575" s="32"/>
      <c r="D575" s="149" t="s">
        <v>308</v>
      </c>
      <c r="F575" s="150" t="s">
        <v>6695</v>
      </c>
      <c r="I575" s="151"/>
      <c r="L575" s="32"/>
      <c r="M575" s="152"/>
      <c r="T575" s="56"/>
      <c r="AT575" s="17" t="s">
        <v>308</v>
      </c>
      <c r="AU575" s="17" t="s">
        <v>90</v>
      </c>
    </row>
    <row r="576" spans="2:65" s="1" customFormat="1" ht="21.75" customHeight="1">
      <c r="B576" s="32"/>
      <c r="C576" s="136" t="s">
        <v>6696</v>
      </c>
      <c r="D576" s="136" t="s">
        <v>302</v>
      </c>
      <c r="E576" s="137" t="s">
        <v>6697</v>
      </c>
      <c r="F576" s="138" t="s">
        <v>6698</v>
      </c>
      <c r="G576" s="139" t="s">
        <v>375</v>
      </c>
      <c r="H576" s="140">
        <v>53.76</v>
      </c>
      <c r="I576" s="141"/>
      <c r="J576" s="142">
        <f>ROUND(I576*H576,2)</f>
        <v>0</v>
      </c>
      <c r="K576" s="138" t="s">
        <v>1</v>
      </c>
      <c r="L576" s="32"/>
      <c r="M576" s="143" t="s">
        <v>1</v>
      </c>
      <c r="N576" s="144" t="s">
        <v>46</v>
      </c>
      <c r="P576" s="145">
        <f>O576*H576</f>
        <v>0</v>
      </c>
      <c r="Q576" s="145">
        <v>0</v>
      </c>
      <c r="R576" s="145">
        <f>Q576*H576</f>
        <v>0</v>
      </c>
      <c r="S576" s="145">
        <v>0</v>
      </c>
      <c r="T576" s="146">
        <f>S576*H576</f>
        <v>0</v>
      </c>
      <c r="AR576" s="147" t="s">
        <v>378</v>
      </c>
      <c r="AT576" s="147" t="s">
        <v>302</v>
      </c>
      <c r="AU576" s="147" t="s">
        <v>90</v>
      </c>
      <c r="AY576" s="17" t="s">
        <v>299</v>
      </c>
      <c r="BE576" s="148">
        <f>IF(N576="základní",J576,0)</f>
        <v>0</v>
      </c>
      <c r="BF576" s="148">
        <f>IF(N576="snížená",J576,0)</f>
        <v>0</v>
      </c>
      <c r="BG576" s="148">
        <f>IF(N576="zákl. přenesená",J576,0)</f>
        <v>0</v>
      </c>
      <c r="BH576" s="148">
        <f>IF(N576="sníž. přenesená",J576,0)</f>
        <v>0</v>
      </c>
      <c r="BI576" s="148">
        <f>IF(N576="nulová",J576,0)</f>
        <v>0</v>
      </c>
      <c r="BJ576" s="17" t="s">
        <v>88</v>
      </c>
      <c r="BK576" s="148">
        <f>ROUND(I576*H576,2)</f>
        <v>0</v>
      </c>
      <c r="BL576" s="17" t="s">
        <v>378</v>
      </c>
      <c r="BM576" s="147" t="s">
        <v>6699</v>
      </c>
    </row>
    <row r="577" spans="2:47" s="1" customFormat="1" ht="19.2">
      <c r="B577" s="32"/>
      <c r="D577" s="149" t="s">
        <v>308</v>
      </c>
      <c r="F577" s="150" t="s">
        <v>6700</v>
      </c>
      <c r="I577" s="151"/>
      <c r="L577" s="32"/>
      <c r="M577" s="168"/>
      <c r="N577" s="155"/>
      <c r="O577" s="155"/>
      <c r="P577" s="155"/>
      <c r="Q577" s="155"/>
      <c r="R577" s="155"/>
      <c r="S577" s="155"/>
      <c r="T577" s="169"/>
      <c r="AT577" s="17" t="s">
        <v>308</v>
      </c>
      <c r="AU577" s="17" t="s">
        <v>90</v>
      </c>
    </row>
    <row r="578" spans="2:47" s="1" customFormat="1" ht="6.9" customHeight="1">
      <c r="B578" s="44"/>
      <c r="C578" s="45"/>
      <c r="D578" s="45"/>
      <c r="E578" s="45"/>
      <c r="F578" s="45"/>
      <c r="G578" s="45"/>
      <c r="H578" s="45"/>
      <c r="I578" s="45"/>
      <c r="J578" s="45"/>
      <c r="K578" s="45"/>
      <c r="L578" s="32"/>
    </row>
  </sheetData>
  <sheetProtection algorithmName="SHA-512" hashValue="Hf2oEdLY524JpOPEU1Mhrfx+Z76MYvxtKAfj51REQ+D7XYmASUqDsPgZ52hN3j2e66/otjJqkHJpWjqH5ApzZw==" saltValue="qZw1j1Cmj6OCp//8eSrQXy+BoROYJ079dYubfcAZYMoCjOsFlnRurE5ffFFw+lxEmWDmz6BAZXMhx5aomezI2Q==" spinCount="100000" sheet="1" objects="1" scenarios="1" formatColumns="0" formatRows="0" autoFilter="0"/>
  <autoFilter ref="C139:K577" xr:uid="{00000000-0009-0000-0000-00002E000000}"/>
  <mergeCells count="9">
    <mergeCell ref="E87:H87"/>
    <mergeCell ref="E130:H130"/>
    <mergeCell ref="E132:H13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BM1276"/>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240</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6701</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5689</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3884</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ROUND(J136,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ROUND((SUM(BE136:BE1275)),  2)</f>
        <v>0</v>
      </c>
      <c r="I33" s="96">
        <v>0.21</v>
      </c>
      <c r="J33" s="86">
        <f>ROUND(((SUM(BE136:BE1275))*I33),  2)</f>
        <v>0</v>
      </c>
      <c r="L33" s="32"/>
    </row>
    <row r="34" spans="2:12" s="1" customFormat="1" ht="14.4" customHeight="1">
      <c r="B34" s="32"/>
      <c r="E34" s="27" t="s">
        <v>47</v>
      </c>
      <c r="F34" s="86">
        <f>ROUND((SUM(BF136:BF1275)),  2)</f>
        <v>0</v>
      </c>
      <c r="I34" s="96">
        <v>0.12</v>
      </c>
      <c r="J34" s="86">
        <f>ROUND(((SUM(BF136:BF1275))*I34),  2)</f>
        <v>0</v>
      </c>
      <c r="L34" s="32"/>
    </row>
    <row r="35" spans="2:12" s="1" customFormat="1" ht="14.4" hidden="1" customHeight="1">
      <c r="B35" s="32"/>
      <c r="E35" s="27" t="s">
        <v>48</v>
      </c>
      <c r="F35" s="86">
        <f>ROUND((SUM(BG136:BG1275)),  2)</f>
        <v>0</v>
      </c>
      <c r="I35" s="96">
        <v>0.21</v>
      </c>
      <c r="J35" s="86">
        <f>0</f>
        <v>0</v>
      </c>
      <c r="L35" s="32"/>
    </row>
    <row r="36" spans="2:12" s="1" customFormat="1" ht="14.4" hidden="1" customHeight="1">
      <c r="B36" s="32"/>
      <c r="E36" s="27" t="s">
        <v>49</v>
      </c>
      <c r="F36" s="86">
        <f>ROUND((SUM(BH136:BH1275)),  2)</f>
        <v>0</v>
      </c>
      <c r="I36" s="96">
        <v>0.12</v>
      </c>
      <c r="J36" s="86">
        <f>0</f>
        <v>0</v>
      </c>
      <c r="L36" s="32"/>
    </row>
    <row r="37" spans="2:12" s="1" customFormat="1" ht="14.4" hidden="1" customHeight="1">
      <c r="B37" s="32"/>
      <c r="E37" s="27" t="s">
        <v>50</v>
      </c>
      <c r="F37" s="86">
        <f>ROUND((SUM(BI136:BI1275)),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SO-06 - Vodojem - stavební část</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Jaroslav Pelnář</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J136</f>
        <v>0</v>
      </c>
      <c r="L96" s="32"/>
      <c r="AU96" s="17" t="s">
        <v>273</v>
      </c>
    </row>
    <row r="97" spans="2:12" s="8" customFormat="1" ht="24.9" customHeight="1">
      <c r="B97" s="108"/>
      <c r="D97" s="109" t="s">
        <v>1476</v>
      </c>
      <c r="E97" s="110"/>
      <c r="F97" s="110"/>
      <c r="G97" s="110"/>
      <c r="H97" s="110"/>
      <c r="I97" s="110"/>
      <c r="J97" s="111">
        <f>J137</f>
        <v>0</v>
      </c>
      <c r="L97" s="108"/>
    </row>
    <row r="98" spans="2:12" s="9" customFormat="1" ht="19.95" customHeight="1">
      <c r="B98" s="112"/>
      <c r="D98" s="113" t="s">
        <v>1477</v>
      </c>
      <c r="E98" s="114"/>
      <c r="F98" s="114"/>
      <c r="G98" s="114"/>
      <c r="H98" s="114"/>
      <c r="I98" s="114"/>
      <c r="J98" s="115">
        <f>J138</f>
        <v>0</v>
      </c>
      <c r="L98" s="112"/>
    </row>
    <row r="99" spans="2:12" s="9" customFormat="1" ht="19.95" customHeight="1">
      <c r="B99" s="112"/>
      <c r="D99" s="113" t="s">
        <v>6702</v>
      </c>
      <c r="E99" s="114"/>
      <c r="F99" s="114"/>
      <c r="G99" s="114"/>
      <c r="H99" s="114"/>
      <c r="I99" s="114"/>
      <c r="J99" s="115">
        <f>J376</f>
        <v>0</v>
      </c>
      <c r="L99" s="112"/>
    </row>
    <row r="100" spans="2:12" s="9" customFormat="1" ht="19.95" customHeight="1">
      <c r="B100" s="112"/>
      <c r="D100" s="113" t="s">
        <v>5904</v>
      </c>
      <c r="E100" s="114"/>
      <c r="F100" s="114"/>
      <c r="G100" s="114"/>
      <c r="H100" s="114"/>
      <c r="I100" s="114"/>
      <c r="J100" s="115">
        <f>J447</f>
        <v>0</v>
      </c>
      <c r="L100" s="112"/>
    </row>
    <row r="101" spans="2:12" s="9" customFormat="1" ht="19.95" customHeight="1">
      <c r="B101" s="112"/>
      <c r="D101" s="113" t="s">
        <v>6703</v>
      </c>
      <c r="E101" s="114"/>
      <c r="F101" s="114"/>
      <c r="G101" s="114"/>
      <c r="H101" s="114"/>
      <c r="I101" s="114"/>
      <c r="J101" s="115">
        <f>J517</f>
        <v>0</v>
      </c>
      <c r="L101" s="112"/>
    </row>
    <row r="102" spans="2:12" s="9" customFormat="1" ht="19.95" customHeight="1">
      <c r="B102" s="112"/>
      <c r="D102" s="113" t="s">
        <v>1479</v>
      </c>
      <c r="E102" s="114"/>
      <c r="F102" s="114"/>
      <c r="G102" s="114"/>
      <c r="H102" s="114"/>
      <c r="I102" s="114"/>
      <c r="J102" s="115">
        <f>J593</f>
        <v>0</v>
      </c>
      <c r="L102" s="112"/>
    </row>
    <row r="103" spans="2:12" s="9" customFormat="1" ht="19.95" customHeight="1">
      <c r="B103" s="112"/>
      <c r="D103" s="113" t="s">
        <v>6704</v>
      </c>
      <c r="E103" s="114"/>
      <c r="F103" s="114"/>
      <c r="G103" s="114"/>
      <c r="H103" s="114"/>
      <c r="I103" s="114"/>
      <c r="J103" s="115">
        <f>J647</f>
        <v>0</v>
      </c>
      <c r="L103" s="112"/>
    </row>
    <row r="104" spans="2:12" s="9" customFormat="1" ht="19.95" customHeight="1">
      <c r="B104" s="112"/>
      <c r="D104" s="113" t="s">
        <v>5751</v>
      </c>
      <c r="E104" s="114"/>
      <c r="F104" s="114"/>
      <c r="G104" s="114"/>
      <c r="H104" s="114"/>
      <c r="I104" s="114"/>
      <c r="J104" s="115">
        <f>J736</f>
        <v>0</v>
      </c>
      <c r="L104" s="112"/>
    </row>
    <row r="105" spans="2:12" s="9" customFormat="1" ht="19.95" customHeight="1">
      <c r="B105" s="112"/>
      <c r="D105" s="113" t="s">
        <v>6705</v>
      </c>
      <c r="E105" s="114"/>
      <c r="F105" s="114"/>
      <c r="G105" s="114"/>
      <c r="H105" s="114"/>
      <c r="I105" s="114"/>
      <c r="J105" s="115">
        <f>J812</f>
        <v>0</v>
      </c>
      <c r="L105" s="112"/>
    </row>
    <row r="106" spans="2:12" s="9" customFormat="1" ht="19.95" customHeight="1">
      <c r="B106" s="112"/>
      <c r="D106" s="113" t="s">
        <v>1481</v>
      </c>
      <c r="E106" s="114"/>
      <c r="F106" s="114"/>
      <c r="G106" s="114"/>
      <c r="H106" s="114"/>
      <c r="I106" s="114"/>
      <c r="J106" s="115">
        <f>J823</f>
        <v>0</v>
      </c>
      <c r="L106" s="112"/>
    </row>
    <row r="107" spans="2:12" s="8" customFormat="1" ht="24.9" customHeight="1">
      <c r="B107" s="108"/>
      <c r="D107" s="109" t="s">
        <v>5908</v>
      </c>
      <c r="E107" s="110"/>
      <c r="F107" s="110"/>
      <c r="G107" s="110"/>
      <c r="H107" s="110"/>
      <c r="I107" s="110"/>
      <c r="J107" s="111">
        <f>J825</f>
        <v>0</v>
      </c>
      <c r="L107" s="108"/>
    </row>
    <row r="108" spans="2:12" s="9" customFormat="1" ht="19.95" customHeight="1">
      <c r="B108" s="112"/>
      <c r="D108" s="113" t="s">
        <v>5909</v>
      </c>
      <c r="E108" s="114"/>
      <c r="F108" s="114"/>
      <c r="G108" s="114"/>
      <c r="H108" s="114"/>
      <c r="I108" s="114"/>
      <c r="J108" s="115">
        <f>J826</f>
        <v>0</v>
      </c>
      <c r="L108" s="112"/>
    </row>
    <row r="109" spans="2:12" s="9" customFormat="1" ht="19.95" customHeight="1">
      <c r="B109" s="112"/>
      <c r="D109" s="113" t="s">
        <v>5910</v>
      </c>
      <c r="E109" s="114"/>
      <c r="F109" s="114"/>
      <c r="G109" s="114"/>
      <c r="H109" s="114"/>
      <c r="I109" s="114"/>
      <c r="J109" s="115">
        <f>J954</f>
        <v>0</v>
      </c>
      <c r="L109" s="112"/>
    </row>
    <row r="110" spans="2:12" s="9" customFormat="1" ht="19.95" customHeight="1">
      <c r="B110" s="112"/>
      <c r="D110" s="113" t="s">
        <v>6706</v>
      </c>
      <c r="E110" s="114"/>
      <c r="F110" s="114"/>
      <c r="G110" s="114"/>
      <c r="H110" s="114"/>
      <c r="I110" s="114"/>
      <c r="J110" s="115">
        <f>J971</f>
        <v>0</v>
      </c>
      <c r="L110" s="112"/>
    </row>
    <row r="111" spans="2:12" s="9" customFormat="1" ht="19.95" customHeight="1">
      <c r="B111" s="112"/>
      <c r="D111" s="113" t="s">
        <v>5914</v>
      </c>
      <c r="E111" s="114"/>
      <c r="F111" s="114"/>
      <c r="G111" s="114"/>
      <c r="H111" s="114"/>
      <c r="I111" s="114"/>
      <c r="J111" s="115">
        <f>J1041</f>
        <v>0</v>
      </c>
      <c r="L111" s="112"/>
    </row>
    <row r="112" spans="2:12" s="9" customFormat="1" ht="19.95" customHeight="1">
      <c r="B112" s="112"/>
      <c r="D112" s="113" t="s">
        <v>6707</v>
      </c>
      <c r="E112" s="114"/>
      <c r="F112" s="114"/>
      <c r="G112" s="114"/>
      <c r="H112" s="114"/>
      <c r="I112" s="114"/>
      <c r="J112" s="115">
        <f>J1068</f>
        <v>0</v>
      </c>
      <c r="L112" s="112"/>
    </row>
    <row r="113" spans="2:12" s="9" customFormat="1" ht="19.95" customHeight="1">
      <c r="B113" s="112"/>
      <c r="D113" s="113" t="s">
        <v>5916</v>
      </c>
      <c r="E113" s="114"/>
      <c r="F113" s="114"/>
      <c r="G113" s="114"/>
      <c r="H113" s="114"/>
      <c r="I113" s="114"/>
      <c r="J113" s="115">
        <f>J1092</f>
        <v>0</v>
      </c>
      <c r="L113" s="112"/>
    </row>
    <row r="114" spans="2:12" s="9" customFormat="1" ht="19.95" customHeight="1">
      <c r="B114" s="112"/>
      <c r="D114" s="113" t="s">
        <v>5917</v>
      </c>
      <c r="E114" s="114"/>
      <c r="F114" s="114"/>
      <c r="G114" s="114"/>
      <c r="H114" s="114"/>
      <c r="I114" s="114"/>
      <c r="J114" s="115">
        <f>J1199</f>
        <v>0</v>
      </c>
      <c r="L114" s="112"/>
    </row>
    <row r="115" spans="2:12" s="9" customFormat="1" ht="19.95" customHeight="1">
      <c r="B115" s="112"/>
      <c r="D115" s="113" t="s">
        <v>5918</v>
      </c>
      <c r="E115" s="114"/>
      <c r="F115" s="114"/>
      <c r="G115" s="114"/>
      <c r="H115" s="114"/>
      <c r="I115" s="114"/>
      <c r="J115" s="115">
        <f>J1248</f>
        <v>0</v>
      </c>
      <c r="L115" s="112"/>
    </row>
    <row r="116" spans="2:12" s="9" customFormat="1" ht="19.95" customHeight="1">
      <c r="B116" s="112"/>
      <c r="D116" s="113" t="s">
        <v>5919</v>
      </c>
      <c r="E116" s="114"/>
      <c r="F116" s="114"/>
      <c r="G116" s="114"/>
      <c r="H116" s="114"/>
      <c r="I116" s="114"/>
      <c r="J116" s="115">
        <f>J1262</f>
        <v>0</v>
      </c>
      <c r="L116" s="112"/>
    </row>
    <row r="117" spans="2:12" s="1" customFormat="1" ht="21.75" customHeight="1">
      <c r="B117" s="32"/>
      <c r="L117" s="32"/>
    </row>
    <row r="118" spans="2:12" s="1" customFormat="1" ht="6.9" customHeight="1">
      <c r="B118" s="44"/>
      <c r="C118" s="45"/>
      <c r="D118" s="45"/>
      <c r="E118" s="45"/>
      <c r="F118" s="45"/>
      <c r="G118" s="45"/>
      <c r="H118" s="45"/>
      <c r="I118" s="45"/>
      <c r="J118" s="45"/>
      <c r="K118" s="45"/>
      <c r="L118" s="32"/>
    </row>
    <row r="122" spans="2:12" s="1" customFormat="1" ht="6.9" customHeight="1">
      <c r="B122" s="46"/>
      <c r="C122" s="47"/>
      <c r="D122" s="47"/>
      <c r="E122" s="47"/>
      <c r="F122" s="47"/>
      <c r="G122" s="47"/>
      <c r="H122" s="47"/>
      <c r="I122" s="47"/>
      <c r="J122" s="47"/>
      <c r="K122" s="47"/>
      <c r="L122" s="32"/>
    </row>
    <row r="123" spans="2:12" s="1" customFormat="1" ht="24.9" customHeight="1">
      <c r="B123" s="32"/>
      <c r="C123" s="21" t="s">
        <v>284</v>
      </c>
      <c r="L123" s="32"/>
    </row>
    <row r="124" spans="2:12" s="1" customFormat="1" ht="6.9" customHeight="1">
      <c r="B124" s="32"/>
      <c r="L124" s="32"/>
    </row>
    <row r="125" spans="2:12" s="1" customFormat="1" ht="12" customHeight="1">
      <c r="B125" s="32"/>
      <c r="C125" s="27" t="s">
        <v>16</v>
      </c>
      <c r="L125" s="32"/>
    </row>
    <row r="126" spans="2:12" s="1" customFormat="1" ht="16.5" customHeight="1">
      <c r="B126" s="32"/>
      <c r="E126" s="270" t="str">
        <f>E7</f>
        <v>TÁBOR - STOKLASNÁ LHOTA, VODOVOD A KANALIZACE</v>
      </c>
      <c r="F126" s="271"/>
      <c r="G126" s="271"/>
      <c r="H126" s="271"/>
      <c r="L126" s="32"/>
    </row>
    <row r="127" spans="2:12" s="1" customFormat="1" ht="12" customHeight="1">
      <c r="B127" s="32"/>
      <c r="C127" s="27" t="s">
        <v>264</v>
      </c>
      <c r="L127" s="32"/>
    </row>
    <row r="128" spans="2:12" s="1" customFormat="1" ht="16.5" customHeight="1">
      <c r="B128" s="32"/>
      <c r="E128" s="247" t="str">
        <f>E9</f>
        <v>SO-06 - Vodojem - stavební část</v>
      </c>
      <c r="F128" s="269"/>
      <c r="G128" s="269"/>
      <c r="H128" s="269"/>
      <c r="L128" s="32"/>
    </row>
    <row r="129" spans="2:65" s="1" customFormat="1" ht="6.9" customHeight="1">
      <c r="B129" s="32"/>
      <c r="L129" s="32"/>
    </row>
    <row r="130" spans="2:65" s="1" customFormat="1" ht="12" customHeight="1">
      <c r="B130" s="32"/>
      <c r="C130" s="27" t="s">
        <v>20</v>
      </c>
      <c r="F130" s="25" t="str">
        <f>F12</f>
        <v>Stoklasná Lhota</v>
      </c>
      <c r="I130" s="27" t="s">
        <v>22</v>
      </c>
      <c r="J130" s="52" t="str">
        <f>IF(J12="","",J12)</f>
        <v>28. 4. 2025</v>
      </c>
      <c r="L130" s="32"/>
    </row>
    <row r="131" spans="2:65" s="1" customFormat="1" ht="6.9" customHeight="1">
      <c r="B131" s="32"/>
      <c r="L131" s="32"/>
    </row>
    <row r="132" spans="2:65" s="1" customFormat="1" ht="25.65" customHeight="1">
      <c r="B132" s="32"/>
      <c r="C132" s="27" t="s">
        <v>24</v>
      </c>
      <c r="F132" s="25" t="str">
        <f>E15</f>
        <v xml:space="preserve">Vodárenská společnost Táborsko </v>
      </c>
      <c r="I132" s="27" t="s">
        <v>32</v>
      </c>
      <c r="J132" s="30" t="str">
        <f>E21</f>
        <v>Aquaprocon s.r.o., Divize Praha</v>
      </c>
      <c r="L132" s="32"/>
    </row>
    <row r="133" spans="2:65" s="1" customFormat="1" ht="15.15" customHeight="1">
      <c r="B133" s="32"/>
      <c r="C133" s="27" t="s">
        <v>30</v>
      </c>
      <c r="F133" s="25" t="str">
        <f>IF(E18="","",E18)</f>
        <v>Vyplň údaj</v>
      </c>
      <c r="I133" s="27" t="s">
        <v>37</v>
      </c>
      <c r="J133" s="30" t="str">
        <f>E24</f>
        <v>Jaroslav Pelnář</v>
      </c>
      <c r="L133" s="32"/>
    </row>
    <row r="134" spans="2:65" s="1" customFormat="1" ht="10.35" customHeight="1">
      <c r="B134" s="32"/>
      <c r="L134" s="32"/>
    </row>
    <row r="135" spans="2:65" s="10" customFormat="1" ht="29.25" customHeight="1">
      <c r="B135" s="116"/>
      <c r="C135" s="117" t="s">
        <v>285</v>
      </c>
      <c r="D135" s="118" t="s">
        <v>66</v>
      </c>
      <c r="E135" s="118" t="s">
        <v>62</v>
      </c>
      <c r="F135" s="118" t="s">
        <v>63</v>
      </c>
      <c r="G135" s="118" t="s">
        <v>286</v>
      </c>
      <c r="H135" s="118" t="s">
        <v>287</v>
      </c>
      <c r="I135" s="118" t="s">
        <v>288</v>
      </c>
      <c r="J135" s="118" t="s">
        <v>271</v>
      </c>
      <c r="K135" s="119" t="s">
        <v>289</v>
      </c>
      <c r="L135" s="116"/>
      <c r="M135" s="59" t="s">
        <v>1</v>
      </c>
      <c r="N135" s="60" t="s">
        <v>45</v>
      </c>
      <c r="O135" s="60" t="s">
        <v>290</v>
      </c>
      <c r="P135" s="60" t="s">
        <v>291</v>
      </c>
      <c r="Q135" s="60" t="s">
        <v>292</v>
      </c>
      <c r="R135" s="60" t="s">
        <v>293</v>
      </c>
      <c r="S135" s="60" t="s">
        <v>294</v>
      </c>
      <c r="T135" s="61" t="s">
        <v>295</v>
      </c>
    </row>
    <row r="136" spans="2:65" s="1" customFormat="1" ht="22.95" customHeight="1">
      <c r="B136" s="32"/>
      <c r="C136" s="64" t="s">
        <v>296</v>
      </c>
      <c r="J136" s="120">
        <f>BK136</f>
        <v>0</v>
      </c>
      <c r="L136" s="32"/>
      <c r="M136" s="62"/>
      <c r="N136" s="53"/>
      <c r="O136" s="53"/>
      <c r="P136" s="121">
        <f>P137+P825</f>
        <v>0</v>
      </c>
      <c r="Q136" s="53"/>
      <c r="R136" s="121">
        <f>R137+R825</f>
        <v>375.76457627000002</v>
      </c>
      <c r="S136" s="53"/>
      <c r="T136" s="122">
        <f>T137+T825</f>
        <v>0.45292309999999997</v>
      </c>
      <c r="AT136" s="17" t="s">
        <v>80</v>
      </c>
      <c r="AU136" s="17" t="s">
        <v>273</v>
      </c>
      <c r="BK136" s="123">
        <f>BK137+BK825</f>
        <v>0</v>
      </c>
    </row>
    <row r="137" spans="2:65" s="11" customFormat="1" ht="25.95" customHeight="1">
      <c r="B137" s="124"/>
      <c r="D137" s="125" t="s">
        <v>80</v>
      </c>
      <c r="E137" s="126" t="s">
        <v>1482</v>
      </c>
      <c r="F137" s="126" t="s">
        <v>1483</v>
      </c>
      <c r="I137" s="127"/>
      <c r="J137" s="128">
        <f>BK137</f>
        <v>0</v>
      </c>
      <c r="L137" s="124"/>
      <c r="M137" s="129"/>
      <c r="P137" s="130">
        <f>P138+P376+P447+P517+P593+P647+P736+P812+P823</f>
        <v>0</v>
      </c>
      <c r="R137" s="130">
        <f>R138+R376+R447+R517+R593+R647+R736+R812+R823</f>
        <v>365.54036553000003</v>
      </c>
      <c r="T137" s="131">
        <f>T138+T376+T447+T517+T593+T647+T736+T812+T823</f>
        <v>0.45292309999999997</v>
      </c>
      <c r="AR137" s="125" t="s">
        <v>88</v>
      </c>
      <c r="AT137" s="132" t="s">
        <v>80</v>
      </c>
      <c r="AU137" s="132" t="s">
        <v>81</v>
      </c>
      <c r="AY137" s="125" t="s">
        <v>299</v>
      </c>
      <c r="BK137" s="133">
        <f>BK138+BK376+BK447+BK517+BK593+BK647+BK736+BK812+BK823</f>
        <v>0</v>
      </c>
    </row>
    <row r="138" spans="2:65" s="11" customFormat="1" ht="22.95" customHeight="1">
      <c r="B138" s="124"/>
      <c r="D138" s="125" t="s">
        <v>80</v>
      </c>
      <c r="E138" s="134" t="s">
        <v>88</v>
      </c>
      <c r="F138" s="134" t="s">
        <v>1448</v>
      </c>
      <c r="I138" s="127"/>
      <c r="J138" s="135">
        <f>BK138</f>
        <v>0</v>
      </c>
      <c r="L138" s="124"/>
      <c r="M138" s="129"/>
      <c r="P138" s="130">
        <f>SUM(P139:P375)</f>
        <v>0</v>
      </c>
      <c r="R138" s="130">
        <f>SUM(R139:R375)</f>
        <v>0.97129140000000003</v>
      </c>
      <c r="T138" s="131">
        <f>SUM(T139:T375)</f>
        <v>0</v>
      </c>
      <c r="AR138" s="125" t="s">
        <v>88</v>
      </c>
      <c r="AT138" s="132" t="s">
        <v>80</v>
      </c>
      <c r="AU138" s="132" t="s">
        <v>88</v>
      </c>
      <c r="AY138" s="125" t="s">
        <v>299</v>
      </c>
      <c r="BK138" s="133">
        <f>SUM(BK139:BK375)</f>
        <v>0</v>
      </c>
    </row>
    <row r="139" spans="2:65" s="1" customFormat="1" ht="24.15" customHeight="1">
      <c r="B139" s="32"/>
      <c r="C139" s="136" t="s">
        <v>88</v>
      </c>
      <c r="D139" s="136" t="s">
        <v>302</v>
      </c>
      <c r="E139" s="137" t="s">
        <v>1484</v>
      </c>
      <c r="F139" s="138" t="s">
        <v>6708</v>
      </c>
      <c r="G139" s="139" t="s">
        <v>1486</v>
      </c>
      <c r="H139" s="140">
        <v>360</v>
      </c>
      <c r="I139" s="141"/>
      <c r="J139" s="142">
        <f>ROUND(I139*H139,2)</f>
        <v>0</v>
      </c>
      <c r="K139" s="138" t="s">
        <v>1</v>
      </c>
      <c r="L139" s="32"/>
      <c r="M139" s="143" t="s">
        <v>1</v>
      </c>
      <c r="N139" s="144" t="s">
        <v>46</v>
      </c>
      <c r="P139" s="145">
        <f>O139*H139</f>
        <v>0</v>
      </c>
      <c r="Q139" s="145">
        <v>3.0000000000000001E-5</v>
      </c>
      <c r="R139" s="145">
        <f>Q139*H139</f>
        <v>1.0800000000000001E-2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6709</v>
      </c>
    </row>
    <row r="140" spans="2:65" s="12" customFormat="1">
      <c r="B140" s="170"/>
      <c r="D140" s="149" t="s">
        <v>1489</v>
      </c>
      <c r="E140" s="171" t="s">
        <v>1</v>
      </c>
      <c r="F140" s="172" t="s">
        <v>6710</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6711</v>
      </c>
      <c r="H141" s="179">
        <v>360</v>
      </c>
      <c r="I141" s="180"/>
      <c r="L141" s="176"/>
      <c r="M141" s="181"/>
      <c r="T141" s="182"/>
      <c r="AT141" s="177" t="s">
        <v>1489</v>
      </c>
      <c r="AU141" s="177" t="s">
        <v>90</v>
      </c>
      <c r="AV141" s="13" t="s">
        <v>90</v>
      </c>
      <c r="AW141" s="13" t="s">
        <v>36</v>
      </c>
      <c r="AX141" s="13" t="s">
        <v>81</v>
      </c>
      <c r="AY141" s="177" t="s">
        <v>299</v>
      </c>
    </row>
    <row r="142" spans="2:65" s="14" customFormat="1">
      <c r="B142" s="183"/>
      <c r="D142" s="149" t="s">
        <v>1489</v>
      </c>
      <c r="E142" s="184" t="s">
        <v>1</v>
      </c>
      <c r="F142" s="185" t="s">
        <v>1496</v>
      </c>
      <c r="H142" s="186">
        <v>360</v>
      </c>
      <c r="I142" s="187"/>
      <c r="L142" s="183"/>
      <c r="M142" s="188"/>
      <c r="T142" s="189"/>
      <c r="AT142" s="184" t="s">
        <v>1489</v>
      </c>
      <c r="AU142" s="184" t="s">
        <v>90</v>
      </c>
      <c r="AV142" s="14" t="s">
        <v>318</v>
      </c>
      <c r="AW142" s="14" t="s">
        <v>36</v>
      </c>
      <c r="AX142" s="14" t="s">
        <v>88</v>
      </c>
      <c r="AY142" s="184" t="s">
        <v>299</v>
      </c>
    </row>
    <row r="143" spans="2:65" s="1" customFormat="1" ht="37.950000000000003" customHeight="1">
      <c r="B143" s="32"/>
      <c r="C143" s="136" t="s">
        <v>90</v>
      </c>
      <c r="D143" s="136" t="s">
        <v>302</v>
      </c>
      <c r="E143" s="137" t="s">
        <v>1497</v>
      </c>
      <c r="F143" s="138" t="s">
        <v>6712</v>
      </c>
      <c r="G143" s="139" t="s">
        <v>1499</v>
      </c>
      <c r="H143" s="140">
        <v>90</v>
      </c>
      <c r="I143" s="141"/>
      <c r="J143" s="142">
        <f>ROUND(I143*H143,2)</f>
        <v>0</v>
      </c>
      <c r="K143" s="138" t="s">
        <v>1</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6713</v>
      </c>
    </row>
    <row r="144" spans="2:65" s="12" customFormat="1">
      <c r="B144" s="170"/>
      <c r="D144" s="149" t="s">
        <v>1489</v>
      </c>
      <c r="E144" s="171" t="s">
        <v>1</v>
      </c>
      <c r="F144" s="172" t="s">
        <v>6714</v>
      </c>
      <c r="H144" s="171" t="s">
        <v>1</v>
      </c>
      <c r="I144" s="173"/>
      <c r="L144" s="170"/>
      <c r="M144" s="174"/>
      <c r="T144" s="175"/>
      <c r="AT144" s="171" t="s">
        <v>1489</v>
      </c>
      <c r="AU144" s="171" t="s">
        <v>90</v>
      </c>
      <c r="AV144" s="12" t="s">
        <v>88</v>
      </c>
      <c r="AW144" s="12" t="s">
        <v>36</v>
      </c>
      <c r="AX144" s="12" t="s">
        <v>81</v>
      </c>
      <c r="AY144" s="171" t="s">
        <v>299</v>
      </c>
    </row>
    <row r="145" spans="2:65" s="13" customFormat="1">
      <c r="B145" s="176"/>
      <c r="D145" s="149" t="s">
        <v>1489</v>
      </c>
      <c r="E145" s="177" t="s">
        <v>1</v>
      </c>
      <c r="F145" s="178" t="s">
        <v>834</v>
      </c>
      <c r="H145" s="179">
        <v>90</v>
      </c>
      <c r="I145" s="180"/>
      <c r="L145" s="176"/>
      <c r="M145" s="181"/>
      <c r="T145" s="182"/>
      <c r="AT145" s="177" t="s">
        <v>1489</v>
      </c>
      <c r="AU145" s="177" t="s">
        <v>90</v>
      </c>
      <c r="AV145" s="13" t="s">
        <v>90</v>
      </c>
      <c r="AW145" s="13" t="s">
        <v>36</v>
      </c>
      <c r="AX145" s="13" t="s">
        <v>81</v>
      </c>
      <c r="AY145" s="177" t="s">
        <v>299</v>
      </c>
    </row>
    <row r="146" spans="2:65" s="14" customFormat="1">
      <c r="B146" s="183"/>
      <c r="D146" s="149" t="s">
        <v>1489</v>
      </c>
      <c r="E146" s="184" t="s">
        <v>1</v>
      </c>
      <c r="F146" s="185" t="s">
        <v>1496</v>
      </c>
      <c r="H146" s="186">
        <v>90</v>
      </c>
      <c r="I146" s="187"/>
      <c r="L146" s="183"/>
      <c r="M146" s="188"/>
      <c r="T146" s="189"/>
      <c r="AT146" s="184" t="s">
        <v>1489</v>
      </c>
      <c r="AU146" s="184" t="s">
        <v>90</v>
      </c>
      <c r="AV146" s="14" t="s">
        <v>318</v>
      </c>
      <c r="AW146" s="14" t="s">
        <v>36</v>
      </c>
      <c r="AX146" s="14" t="s">
        <v>88</v>
      </c>
      <c r="AY146" s="184" t="s">
        <v>299</v>
      </c>
    </row>
    <row r="147" spans="2:65" s="1" customFormat="1" ht="24.15" customHeight="1">
      <c r="B147" s="32"/>
      <c r="C147" s="136" t="s">
        <v>298</v>
      </c>
      <c r="D147" s="136" t="s">
        <v>302</v>
      </c>
      <c r="E147" s="137" t="s">
        <v>6715</v>
      </c>
      <c r="F147" s="138" t="s">
        <v>6716</v>
      </c>
      <c r="G147" s="139" t="s">
        <v>375</v>
      </c>
      <c r="H147" s="140">
        <v>265.20600000000002</v>
      </c>
      <c r="I147" s="141"/>
      <c r="J147" s="142">
        <f>ROUND(I147*H147,2)</f>
        <v>0</v>
      </c>
      <c r="K147" s="138" t="s">
        <v>3585</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6717</v>
      </c>
    </row>
    <row r="148" spans="2:65" s="12" customFormat="1">
      <c r="B148" s="170"/>
      <c r="D148" s="149" t="s">
        <v>1489</v>
      </c>
      <c r="E148" s="171" t="s">
        <v>1</v>
      </c>
      <c r="F148" s="172" t="s">
        <v>6718</v>
      </c>
      <c r="H148" s="171" t="s">
        <v>1</v>
      </c>
      <c r="I148" s="173"/>
      <c r="L148" s="170"/>
      <c r="M148" s="174"/>
      <c r="T148" s="175"/>
      <c r="AT148" s="171" t="s">
        <v>1489</v>
      </c>
      <c r="AU148" s="171" t="s">
        <v>90</v>
      </c>
      <c r="AV148" s="12" t="s">
        <v>88</v>
      </c>
      <c r="AW148" s="12" t="s">
        <v>36</v>
      </c>
      <c r="AX148" s="12" t="s">
        <v>81</v>
      </c>
      <c r="AY148" s="171" t="s">
        <v>299</v>
      </c>
    </row>
    <row r="149" spans="2:65" s="13" customFormat="1" ht="20.399999999999999">
      <c r="B149" s="176"/>
      <c r="D149" s="149" t="s">
        <v>1489</v>
      </c>
      <c r="E149" s="177" t="s">
        <v>1</v>
      </c>
      <c r="F149" s="178" t="s">
        <v>6719</v>
      </c>
      <c r="H149" s="179">
        <v>265.20600000000002</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265.20600000000002</v>
      </c>
      <c r="I150" s="187"/>
      <c r="L150" s="183"/>
      <c r="M150" s="188"/>
      <c r="T150" s="189"/>
      <c r="AT150" s="184" t="s">
        <v>1489</v>
      </c>
      <c r="AU150" s="184" t="s">
        <v>90</v>
      </c>
      <c r="AV150" s="14" t="s">
        <v>318</v>
      </c>
      <c r="AW150" s="14" t="s">
        <v>36</v>
      </c>
      <c r="AX150" s="14" t="s">
        <v>88</v>
      </c>
      <c r="AY150" s="184" t="s">
        <v>299</v>
      </c>
    </row>
    <row r="151" spans="2:65" s="1" customFormat="1" ht="33" customHeight="1">
      <c r="B151" s="32"/>
      <c r="C151" s="136" t="s">
        <v>318</v>
      </c>
      <c r="D151" s="136" t="s">
        <v>302</v>
      </c>
      <c r="E151" s="137" t="s">
        <v>6720</v>
      </c>
      <c r="F151" s="138" t="s">
        <v>6721</v>
      </c>
      <c r="G151" s="139" t="s">
        <v>1520</v>
      </c>
      <c r="H151" s="140">
        <v>5.8</v>
      </c>
      <c r="I151" s="141"/>
      <c r="J151" s="142">
        <f>ROUND(I151*H151,2)</f>
        <v>0</v>
      </c>
      <c r="K151" s="138" t="s">
        <v>3585</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6722</v>
      </c>
    </row>
    <row r="152" spans="2:65" s="12" customFormat="1">
      <c r="B152" s="170"/>
      <c r="D152" s="149" t="s">
        <v>1489</v>
      </c>
      <c r="E152" s="171" t="s">
        <v>1</v>
      </c>
      <c r="F152" s="172" t="s">
        <v>6723</v>
      </c>
      <c r="H152" s="171" t="s">
        <v>1</v>
      </c>
      <c r="I152" s="173"/>
      <c r="L152" s="170"/>
      <c r="M152" s="174"/>
      <c r="T152" s="175"/>
      <c r="AT152" s="171" t="s">
        <v>1489</v>
      </c>
      <c r="AU152" s="171" t="s">
        <v>90</v>
      </c>
      <c r="AV152" s="12" t="s">
        <v>88</v>
      </c>
      <c r="AW152" s="12" t="s">
        <v>36</v>
      </c>
      <c r="AX152" s="12" t="s">
        <v>81</v>
      </c>
      <c r="AY152" s="171" t="s">
        <v>299</v>
      </c>
    </row>
    <row r="153" spans="2:65" s="12" customFormat="1">
      <c r="B153" s="170"/>
      <c r="D153" s="149" t="s">
        <v>1489</v>
      </c>
      <c r="E153" s="171" t="s">
        <v>1</v>
      </c>
      <c r="F153" s="172" t="s">
        <v>6724</v>
      </c>
      <c r="H153" s="171" t="s">
        <v>1</v>
      </c>
      <c r="I153" s="173"/>
      <c r="L153" s="170"/>
      <c r="M153" s="174"/>
      <c r="T153" s="175"/>
      <c r="AT153" s="171" t="s">
        <v>1489</v>
      </c>
      <c r="AU153" s="171" t="s">
        <v>90</v>
      </c>
      <c r="AV153" s="12" t="s">
        <v>88</v>
      </c>
      <c r="AW153" s="12" t="s">
        <v>36</v>
      </c>
      <c r="AX153" s="12" t="s">
        <v>81</v>
      </c>
      <c r="AY153" s="171" t="s">
        <v>299</v>
      </c>
    </row>
    <row r="154" spans="2:65" s="13" customFormat="1" ht="20.399999999999999">
      <c r="B154" s="176"/>
      <c r="D154" s="149" t="s">
        <v>1489</v>
      </c>
      <c r="E154" s="177" t="s">
        <v>1</v>
      </c>
      <c r="F154" s="178" t="s">
        <v>6725</v>
      </c>
      <c r="H154" s="179">
        <v>5.8</v>
      </c>
      <c r="I154" s="180"/>
      <c r="L154" s="176"/>
      <c r="M154" s="181"/>
      <c r="T154" s="182"/>
      <c r="AT154" s="177" t="s">
        <v>1489</v>
      </c>
      <c r="AU154" s="177" t="s">
        <v>90</v>
      </c>
      <c r="AV154" s="13" t="s">
        <v>90</v>
      </c>
      <c r="AW154" s="13" t="s">
        <v>36</v>
      </c>
      <c r="AX154" s="13" t="s">
        <v>81</v>
      </c>
      <c r="AY154" s="177" t="s">
        <v>299</v>
      </c>
    </row>
    <row r="155" spans="2:65" s="14" customFormat="1">
      <c r="B155" s="183"/>
      <c r="D155" s="149" t="s">
        <v>1489</v>
      </c>
      <c r="E155" s="184" t="s">
        <v>1</v>
      </c>
      <c r="F155" s="185" t="s">
        <v>1496</v>
      </c>
      <c r="H155" s="186">
        <v>5.8</v>
      </c>
      <c r="I155" s="187"/>
      <c r="L155" s="183"/>
      <c r="M155" s="188"/>
      <c r="T155" s="189"/>
      <c r="AT155" s="184" t="s">
        <v>1489</v>
      </c>
      <c r="AU155" s="184" t="s">
        <v>90</v>
      </c>
      <c r="AV155" s="14" t="s">
        <v>318</v>
      </c>
      <c r="AW155" s="14" t="s">
        <v>36</v>
      </c>
      <c r="AX155" s="14" t="s">
        <v>88</v>
      </c>
      <c r="AY155" s="184" t="s">
        <v>299</v>
      </c>
    </row>
    <row r="156" spans="2:65" s="1" customFormat="1" ht="33" customHeight="1">
      <c r="B156" s="32"/>
      <c r="C156" s="136" t="s">
        <v>323</v>
      </c>
      <c r="D156" s="136" t="s">
        <v>302</v>
      </c>
      <c r="E156" s="137" t="s">
        <v>6726</v>
      </c>
      <c r="F156" s="138" t="s">
        <v>6727</v>
      </c>
      <c r="G156" s="139" t="s">
        <v>1520</v>
      </c>
      <c r="H156" s="140">
        <v>62.06</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6728</v>
      </c>
    </row>
    <row r="157" spans="2:65" s="12" customFormat="1">
      <c r="B157" s="170"/>
      <c r="D157" s="149" t="s">
        <v>1489</v>
      </c>
      <c r="E157" s="171" t="s">
        <v>1</v>
      </c>
      <c r="F157" s="172" t="s">
        <v>6729</v>
      </c>
      <c r="H157" s="171" t="s">
        <v>1</v>
      </c>
      <c r="I157" s="173"/>
      <c r="L157" s="170"/>
      <c r="M157" s="174"/>
      <c r="T157" s="175"/>
      <c r="AT157" s="171" t="s">
        <v>1489</v>
      </c>
      <c r="AU157" s="171" t="s">
        <v>90</v>
      </c>
      <c r="AV157" s="12" t="s">
        <v>88</v>
      </c>
      <c r="AW157" s="12" t="s">
        <v>36</v>
      </c>
      <c r="AX157" s="12" t="s">
        <v>81</v>
      </c>
      <c r="AY157" s="171" t="s">
        <v>299</v>
      </c>
    </row>
    <row r="158" spans="2:65" s="12" customFormat="1">
      <c r="B158" s="170"/>
      <c r="D158" s="149" t="s">
        <v>1489</v>
      </c>
      <c r="E158" s="171" t="s">
        <v>1</v>
      </c>
      <c r="F158" s="172" t="s">
        <v>6730</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E159" s="177" t="s">
        <v>1</v>
      </c>
      <c r="F159" s="178" t="s">
        <v>6731</v>
      </c>
      <c r="H159" s="179">
        <v>62.06</v>
      </c>
      <c r="I159" s="180"/>
      <c r="L159" s="176"/>
      <c r="M159" s="181"/>
      <c r="T159" s="182"/>
      <c r="AT159" s="177" t="s">
        <v>1489</v>
      </c>
      <c r="AU159" s="177" t="s">
        <v>90</v>
      </c>
      <c r="AV159" s="13" t="s">
        <v>90</v>
      </c>
      <c r="AW159" s="13" t="s">
        <v>36</v>
      </c>
      <c r="AX159" s="13" t="s">
        <v>81</v>
      </c>
      <c r="AY159" s="177" t="s">
        <v>299</v>
      </c>
    </row>
    <row r="160" spans="2:65" s="14" customFormat="1">
      <c r="B160" s="183"/>
      <c r="D160" s="149" t="s">
        <v>1489</v>
      </c>
      <c r="E160" s="184" t="s">
        <v>1</v>
      </c>
      <c r="F160" s="185" t="s">
        <v>1496</v>
      </c>
      <c r="H160" s="186">
        <v>62.06</v>
      </c>
      <c r="I160" s="187"/>
      <c r="L160" s="183"/>
      <c r="M160" s="188"/>
      <c r="T160" s="189"/>
      <c r="AT160" s="184" t="s">
        <v>1489</v>
      </c>
      <c r="AU160" s="184" t="s">
        <v>90</v>
      </c>
      <c r="AV160" s="14" t="s">
        <v>318</v>
      </c>
      <c r="AW160" s="14" t="s">
        <v>36</v>
      </c>
      <c r="AX160" s="14" t="s">
        <v>88</v>
      </c>
      <c r="AY160" s="184" t="s">
        <v>299</v>
      </c>
    </row>
    <row r="161" spans="2:65" s="1" customFormat="1" ht="24.15" customHeight="1">
      <c r="B161" s="32"/>
      <c r="C161" s="136" t="s">
        <v>328</v>
      </c>
      <c r="D161" s="136" t="s">
        <v>302</v>
      </c>
      <c r="E161" s="137" t="s">
        <v>6732</v>
      </c>
      <c r="F161" s="138" t="s">
        <v>6733</v>
      </c>
      <c r="G161" s="139" t="s">
        <v>1520</v>
      </c>
      <c r="H161" s="140">
        <v>3.7869999999999999</v>
      </c>
      <c r="I161" s="141"/>
      <c r="J161" s="142">
        <f>ROUND(I161*H161,2)</f>
        <v>0</v>
      </c>
      <c r="K161" s="138" t="s">
        <v>3585</v>
      </c>
      <c r="L161" s="32"/>
      <c r="M161" s="143" t="s">
        <v>1</v>
      </c>
      <c r="N161" s="144" t="s">
        <v>46</v>
      </c>
      <c r="P161" s="145">
        <f>O161*H161</f>
        <v>0</v>
      </c>
      <c r="Q161" s="145">
        <v>0</v>
      </c>
      <c r="R161" s="145">
        <f>Q161*H161</f>
        <v>0</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6734</v>
      </c>
    </row>
    <row r="162" spans="2:65" s="12" customFormat="1">
      <c r="B162" s="170"/>
      <c r="D162" s="149" t="s">
        <v>1489</v>
      </c>
      <c r="E162" s="171" t="s">
        <v>1</v>
      </c>
      <c r="F162" s="172" t="s">
        <v>6723</v>
      </c>
      <c r="H162" s="171" t="s">
        <v>1</v>
      </c>
      <c r="I162" s="173"/>
      <c r="L162" s="170"/>
      <c r="M162" s="174"/>
      <c r="T162" s="175"/>
      <c r="AT162" s="171" t="s">
        <v>1489</v>
      </c>
      <c r="AU162" s="171" t="s">
        <v>90</v>
      </c>
      <c r="AV162" s="12" t="s">
        <v>88</v>
      </c>
      <c r="AW162" s="12" t="s">
        <v>36</v>
      </c>
      <c r="AX162" s="12" t="s">
        <v>81</v>
      </c>
      <c r="AY162" s="171" t="s">
        <v>299</v>
      </c>
    </row>
    <row r="163" spans="2:65" s="12" customFormat="1">
      <c r="B163" s="170"/>
      <c r="D163" s="149" t="s">
        <v>1489</v>
      </c>
      <c r="E163" s="171" t="s">
        <v>1</v>
      </c>
      <c r="F163" s="172" t="s">
        <v>6735</v>
      </c>
      <c r="H163" s="171" t="s">
        <v>1</v>
      </c>
      <c r="I163" s="173"/>
      <c r="L163" s="170"/>
      <c r="M163" s="174"/>
      <c r="T163" s="175"/>
      <c r="AT163" s="171" t="s">
        <v>1489</v>
      </c>
      <c r="AU163" s="171" t="s">
        <v>90</v>
      </c>
      <c r="AV163" s="12" t="s">
        <v>88</v>
      </c>
      <c r="AW163" s="12" t="s">
        <v>36</v>
      </c>
      <c r="AX163" s="12" t="s">
        <v>81</v>
      </c>
      <c r="AY163" s="171" t="s">
        <v>299</v>
      </c>
    </row>
    <row r="164" spans="2:65" s="12" customFormat="1">
      <c r="B164" s="170"/>
      <c r="D164" s="149" t="s">
        <v>1489</v>
      </c>
      <c r="E164" s="171" t="s">
        <v>1</v>
      </c>
      <c r="F164" s="172" t="s">
        <v>6736</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E165" s="177" t="s">
        <v>1</v>
      </c>
      <c r="F165" s="178" t="s">
        <v>6737</v>
      </c>
      <c r="H165" s="179">
        <v>1.024</v>
      </c>
      <c r="I165" s="180"/>
      <c r="L165" s="176"/>
      <c r="M165" s="181"/>
      <c r="T165" s="182"/>
      <c r="AT165" s="177" t="s">
        <v>1489</v>
      </c>
      <c r="AU165" s="177" t="s">
        <v>90</v>
      </c>
      <c r="AV165" s="13" t="s">
        <v>90</v>
      </c>
      <c r="AW165" s="13" t="s">
        <v>36</v>
      </c>
      <c r="AX165" s="13" t="s">
        <v>81</v>
      </c>
      <c r="AY165" s="177" t="s">
        <v>299</v>
      </c>
    </row>
    <row r="166" spans="2:65" s="13" customFormat="1">
      <c r="B166" s="176"/>
      <c r="D166" s="149" t="s">
        <v>1489</v>
      </c>
      <c r="E166" s="177" t="s">
        <v>1</v>
      </c>
      <c r="F166" s="178" t="s">
        <v>6738</v>
      </c>
      <c r="H166" s="179">
        <v>2.7E-2</v>
      </c>
      <c r="I166" s="180"/>
      <c r="L166" s="176"/>
      <c r="M166" s="181"/>
      <c r="T166" s="182"/>
      <c r="AT166" s="177" t="s">
        <v>1489</v>
      </c>
      <c r="AU166" s="177" t="s">
        <v>90</v>
      </c>
      <c r="AV166" s="13" t="s">
        <v>90</v>
      </c>
      <c r="AW166" s="13" t="s">
        <v>36</v>
      </c>
      <c r="AX166" s="13" t="s">
        <v>81</v>
      </c>
      <c r="AY166" s="177" t="s">
        <v>299</v>
      </c>
    </row>
    <row r="167" spans="2:65" s="12" customFormat="1">
      <c r="B167" s="170"/>
      <c r="D167" s="149" t="s">
        <v>1489</v>
      </c>
      <c r="E167" s="171" t="s">
        <v>1</v>
      </c>
      <c r="F167" s="172" t="s">
        <v>6739</v>
      </c>
      <c r="H167" s="171" t="s">
        <v>1</v>
      </c>
      <c r="I167" s="173"/>
      <c r="L167" s="170"/>
      <c r="M167" s="174"/>
      <c r="T167" s="175"/>
      <c r="AT167" s="171" t="s">
        <v>1489</v>
      </c>
      <c r="AU167" s="171" t="s">
        <v>90</v>
      </c>
      <c r="AV167" s="12" t="s">
        <v>88</v>
      </c>
      <c r="AW167" s="12" t="s">
        <v>36</v>
      </c>
      <c r="AX167" s="12" t="s">
        <v>81</v>
      </c>
      <c r="AY167" s="171" t="s">
        <v>299</v>
      </c>
    </row>
    <row r="168" spans="2:65" s="13" customFormat="1">
      <c r="B168" s="176"/>
      <c r="D168" s="149" t="s">
        <v>1489</v>
      </c>
      <c r="E168" s="177" t="s">
        <v>1</v>
      </c>
      <c r="F168" s="178" t="s">
        <v>6740</v>
      </c>
      <c r="H168" s="179">
        <v>2.3519999999999999</v>
      </c>
      <c r="I168" s="180"/>
      <c r="L168" s="176"/>
      <c r="M168" s="181"/>
      <c r="T168" s="182"/>
      <c r="AT168" s="177" t="s">
        <v>1489</v>
      </c>
      <c r="AU168" s="177" t="s">
        <v>90</v>
      </c>
      <c r="AV168" s="13" t="s">
        <v>90</v>
      </c>
      <c r="AW168" s="13" t="s">
        <v>36</v>
      </c>
      <c r="AX168" s="13" t="s">
        <v>81</v>
      </c>
      <c r="AY168" s="177" t="s">
        <v>299</v>
      </c>
    </row>
    <row r="169" spans="2:65" s="12" customFormat="1">
      <c r="B169" s="170"/>
      <c r="D169" s="149" t="s">
        <v>1489</v>
      </c>
      <c r="E169" s="171" t="s">
        <v>1</v>
      </c>
      <c r="F169" s="172" t="s">
        <v>6741</v>
      </c>
      <c r="H169" s="171" t="s">
        <v>1</v>
      </c>
      <c r="I169" s="173"/>
      <c r="L169" s="170"/>
      <c r="M169" s="174"/>
      <c r="T169" s="175"/>
      <c r="AT169" s="171" t="s">
        <v>1489</v>
      </c>
      <c r="AU169" s="171" t="s">
        <v>90</v>
      </c>
      <c r="AV169" s="12" t="s">
        <v>88</v>
      </c>
      <c r="AW169" s="12" t="s">
        <v>36</v>
      </c>
      <c r="AX169" s="12" t="s">
        <v>81</v>
      </c>
      <c r="AY169" s="171" t="s">
        <v>299</v>
      </c>
    </row>
    <row r="170" spans="2:65" s="13" customFormat="1">
      <c r="B170" s="176"/>
      <c r="D170" s="149" t="s">
        <v>1489</v>
      </c>
      <c r="E170" s="177" t="s">
        <v>1</v>
      </c>
      <c r="F170" s="178" t="s">
        <v>6742</v>
      </c>
      <c r="H170" s="179">
        <v>0.38400000000000001</v>
      </c>
      <c r="I170" s="180"/>
      <c r="L170" s="176"/>
      <c r="M170" s="181"/>
      <c r="T170" s="182"/>
      <c r="AT170" s="177" t="s">
        <v>1489</v>
      </c>
      <c r="AU170" s="177" t="s">
        <v>90</v>
      </c>
      <c r="AV170" s="13" t="s">
        <v>90</v>
      </c>
      <c r="AW170" s="13" t="s">
        <v>36</v>
      </c>
      <c r="AX170" s="13" t="s">
        <v>81</v>
      </c>
      <c r="AY170" s="177" t="s">
        <v>299</v>
      </c>
    </row>
    <row r="171" spans="2:65" s="14" customFormat="1">
      <c r="B171" s="183"/>
      <c r="D171" s="149" t="s">
        <v>1489</v>
      </c>
      <c r="E171" s="184" t="s">
        <v>1</v>
      </c>
      <c r="F171" s="185" t="s">
        <v>1496</v>
      </c>
      <c r="H171" s="186">
        <v>3.7869999999999999</v>
      </c>
      <c r="I171" s="187"/>
      <c r="L171" s="183"/>
      <c r="M171" s="188"/>
      <c r="T171" s="189"/>
      <c r="AT171" s="184" t="s">
        <v>1489</v>
      </c>
      <c r="AU171" s="184" t="s">
        <v>90</v>
      </c>
      <c r="AV171" s="14" t="s">
        <v>318</v>
      </c>
      <c r="AW171" s="14" t="s">
        <v>36</v>
      </c>
      <c r="AX171" s="14" t="s">
        <v>88</v>
      </c>
      <c r="AY171" s="184" t="s">
        <v>299</v>
      </c>
    </row>
    <row r="172" spans="2:65" s="1" customFormat="1" ht="33" customHeight="1">
      <c r="B172" s="32"/>
      <c r="C172" s="136" t="s">
        <v>333</v>
      </c>
      <c r="D172" s="136" t="s">
        <v>302</v>
      </c>
      <c r="E172" s="137" t="s">
        <v>6743</v>
      </c>
      <c r="F172" s="138" t="s">
        <v>6744</v>
      </c>
      <c r="G172" s="139" t="s">
        <v>1520</v>
      </c>
      <c r="H172" s="140">
        <v>62.06</v>
      </c>
      <c r="I172" s="141"/>
      <c r="J172" s="142">
        <f>ROUND(I172*H172,2)</f>
        <v>0</v>
      </c>
      <c r="K172" s="138" t="s">
        <v>3585</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6745</v>
      </c>
    </row>
    <row r="173" spans="2:65" s="12" customFormat="1">
      <c r="B173" s="170"/>
      <c r="D173" s="149" t="s">
        <v>1489</v>
      </c>
      <c r="E173" s="171" t="s">
        <v>1</v>
      </c>
      <c r="F173" s="172" t="s">
        <v>6718</v>
      </c>
      <c r="H173" s="171" t="s">
        <v>1</v>
      </c>
      <c r="I173" s="173"/>
      <c r="L173" s="170"/>
      <c r="M173" s="174"/>
      <c r="T173" s="175"/>
      <c r="AT173" s="171" t="s">
        <v>1489</v>
      </c>
      <c r="AU173" s="171" t="s">
        <v>90</v>
      </c>
      <c r="AV173" s="12" t="s">
        <v>88</v>
      </c>
      <c r="AW173" s="12" t="s">
        <v>36</v>
      </c>
      <c r="AX173" s="12" t="s">
        <v>81</v>
      </c>
      <c r="AY173" s="171" t="s">
        <v>299</v>
      </c>
    </row>
    <row r="174" spans="2:65" s="12" customFormat="1">
      <c r="B174" s="170"/>
      <c r="D174" s="149" t="s">
        <v>1489</v>
      </c>
      <c r="E174" s="171" t="s">
        <v>1</v>
      </c>
      <c r="F174" s="172" t="s">
        <v>6746</v>
      </c>
      <c r="H174" s="171" t="s">
        <v>1</v>
      </c>
      <c r="I174" s="173"/>
      <c r="L174" s="170"/>
      <c r="M174" s="174"/>
      <c r="T174" s="175"/>
      <c r="AT174" s="171" t="s">
        <v>1489</v>
      </c>
      <c r="AU174" s="171" t="s">
        <v>90</v>
      </c>
      <c r="AV174" s="12" t="s">
        <v>88</v>
      </c>
      <c r="AW174" s="12" t="s">
        <v>36</v>
      </c>
      <c r="AX174" s="12" t="s">
        <v>81</v>
      </c>
      <c r="AY174" s="171" t="s">
        <v>299</v>
      </c>
    </row>
    <row r="175" spans="2:65" s="13" customFormat="1">
      <c r="B175" s="176"/>
      <c r="D175" s="149" t="s">
        <v>1489</v>
      </c>
      <c r="E175" s="177" t="s">
        <v>1</v>
      </c>
      <c r="F175" s="178" t="s">
        <v>6747</v>
      </c>
      <c r="H175" s="179">
        <v>122.774</v>
      </c>
      <c r="I175" s="180"/>
      <c r="L175" s="176"/>
      <c r="M175" s="181"/>
      <c r="T175" s="182"/>
      <c r="AT175" s="177" t="s">
        <v>1489</v>
      </c>
      <c r="AU175" s="177" t="s">
        <v>90</v>
      </c>
      <c r="AV175" s="13" t="s">
        <v>90</v>
      </c>
      <c r="AW175" s="13" t="s">
        <v>36</v>
      </c>
      <c r="AX175" s="13" t="s">
        <v>81</v>
      </c>
      <c r="AY175" s="177" t="s">
        <v>299</v>
      </c>
    </row>
    <row r="176" spans="2:65" s="13" customFormat="1" ht="20.399999999999999">
      <c r="B176" s="176"/>
      <c r="D176" s="149" t="s">
        <v>1489</v>
      </c>
      <c r="E176" s="177" t="s">
        <v>1</v>
      </c>
      <c r="F176" s="178" t="s">
        <v>6748</v>
      </c>
      <c r="H176" s="179">
        <v>184.13</v>
      </c>
      <c r="I176" s="180"/>
      <c r="L176" s="176"/>
      <c r="M176" s="181"/>
      <c r="T176" s="182"/>
      <c r="AT176" s="177" t="s">
        <v>1489</v>
      </c>
      <c r="AU176" s="177" t="s">
        <v>90</v>
      </c>
      <c r="AV176" s="13" t="s">
        <v>90</v>
      </c>
      <c r="AW176" s="13" t="s">
        <v>36</v>
      </c>
      <c r="AX176" s="13" t="s">
        <v>81</v>
      </c>
      <c r="AY176" s="177" t="s">
        <v>299</v>
      </c>
    </row>
    <row r="177" spans="2:65" s="12" customFormat="1">
      <c r="B177" s="170"/>
      <c r="D177" s="149" t="s">
        <v>1489</v>
      </c>
      <c r="E177" s="171" t="s">
        <v>1</v>
      </c>
      <c r="F177" s="172" t="s">
        <v>6749</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E178" s="177" t="s">
        <v>1</v>
      </c>
      <c r="F178" s="178" t="s">
        <v>6750</v>
      </c>
      <c r="H178" s="179">
        <v>143.142</v>
      </c>
      <c r="I178" s="180"/>
      <c r="L178" s="176"/>
      <c r="M178" s="181"/>
      <c r="T178" s="182"/>
      <c r="AT178" s="177" t="s">
        <v>1489</v>
      </c>
      <c r="AU178" s="177" t="s">
        <v>90</v>
      </c>
      <c r="AV178" s="13" t="s">
        <v>90</v>
      </c>
      <c r="AW178" s="13" t="s">
        <v>36</v>
      </c>
      <c r="AX178" s="13" t="s">
        <v>81</v>
      </c>
      <c r="AY178" s="177" t="s">
        <v>299</v>
      </c>
    </row>
    <row r="179" spans="2:65" s="13" customFormat="1" ht="20.399999999999999">
      <c r="B179" s="176"/>
      <c r="D179" s="149" t="s">
        <v>1489</v>
      </c>
      <c r="E179" s="177" t="s">
        <v>1</v>
      </c>
      <c r="F179" s="178" t="s">
        <v>6751</v>
      </c>
      <c r="H179" s="179">
        <v>227.62200000000001</v>
      </c>
      <c r="I179" s="180"/>
      <c r="L179" s="176"/>
      <c r="M179" s="181"/>
      <c r="T179" s="182"/>
      <c r="AT179" s="177" t="s">
        <v>1489</v>
      </c>
      <c r="AU179" s="177" t="s">
        <v>90</v>
      </c>
      <c r="AV179" s="13" t="s">
        <v>90</v>
      </c>
      <c r="AW179" s="13" t="s">
        <v>36</v>
      </c>
      <c r="AX179" s="13" t="s">
        <v>81</v>
      </c>
      <c r="AY179" s="177" t="s">
        <v>299</v>
      </c>
    </row>
    <row r="180" spans="2:65" s="12" customFormat="1">
      <c r="B180" s="170"/>
      <c r="D180" s="149" t="s">
        <v>1489</v>
      </c>
      <c r="E180" s="171" t="s">
        <v>1</v>
      </c>
      <c r="F180" s="172" t="s">
        <v>6752</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E181" s="177" t="s">
        <v>1</v>
      </c>
      <c r="F181" s="178" t="s">
        <v>6753</v>
      </c>
      <c r="H181" s="179">
        <v>12.3</v>
      </c>
      <c r="I181" s="180"/>
      <c r="L181" s="176"/>
      <c r="M181" s="181"/>
      <c r="T181" s="182"/>
      <c r="AT181" s="177" t="s">
        <v>1489</v>
      </c>
      <c r="AU181" s="177" t="s">
        <v>90</v>
      </c>
      <c r="AV181" s="13" t="s">
        <v>90</v>
      </c>
      <c r="AW181" s="13" t="s">
        <v>36</v>
      </c>
      <c r="AX181" s="13" t="s">
        <v>81</v>
      </c>
      <c r="AY181" s="177" t="s">
        <v>299</v>
      </c>
    </row>
    <row r="182" spans="2:65" s="13" customFormat="1" ht="20.399999999999999">
      <c r="B182" s="176"/>
      <c r="D182" s="149" t="s">
        <v>1489</v>
      </c>
      <c r="E182" s="177" t="s">
        <v>1</v>
      </c>
      <c r="F182" s="178" t="s">
        <v>6754</v>
      </c>
      <c r="H182" s="179">
        <v>7.7110000000000003</v>
      </c>
      <c r="I182" s="180"/>
      <c r="L182" s="176"/>
      <c r="M182" s="181"/>
      <c r="T182" s="182"/>
      <c r="AT182" s="177" t="s">
        <v>1489</v>
      </c>
      <c r="AU182" s="177" t="s">
        <v>90</v>
      </c>
      <c r="AV182" s="13" t="s">
        <v>90</v>
      </c>
      <c r="AW182" s="13" t="s">
        <v>36</v>
      </c>
      <c r="AX182" s="13" t="s">
        <v>81</v>
      </c>
      <c r="AY182" s="177" t="s">
        <v>299</v>
      </c>
    </row>
    <row r="183" spans="2:65" s="12" customFormat="1">
      <c r="B183" s="170"/>
      <c r="D183" s="149" t="s">
        <v>1489</v>
      </c>
      <c r="E183" s="171" t="s">
        <v>1</v>
      </c>
      <c r="F183" s="172" t="s">
        <v>6755</v>
      </c>
      <c r="H183" s="171" t="s">
        <v>1</v>
      </c>
      <c r="I183" s="173"/>
      <c r="L183" s="170"/>
      <c r="M183" s="174"/>
      <c r="T183" s="175"/>
      <c r="AT183" s="171" t="s">
        <v>1489</v>
      </c>
      <c r="AU183" s="171" t="s">
        <v>90</v>
      </c>
      <c r="AV183" s="12" t="s">
        <v>88</v>
      </c>
      <c r="AW183" s="12" t="s">
        <v>36</v>
      </c>
      <c r="AX183" s="12" t="s">
        <v>81</v>
      </c>
      <c r="AY183" s="171" t="s">
        <v>299</v>
      </c>
    </row>
    <row r="184" spans="2:65" s="13" customFormat="1">
      <c r="B184" s="176"/>
      <c r="D184" s="149" t="s">
        <v>1489</v>
      </c>
      <c r="E184" s="177" t="s">
        <v>1</v>
      </c>
      <c r="F184" s="178" t="s">
        <v>6756</v>
      </c>
      <c r="H184" s="179">
        <v>-77.082999999999998</v>
      </c>
      <c r="I184" s="180"/>
      <c r="L184" s="176"/>
      <c r="M184" s="181"/>
      <c r="T184" s="182"/>
      <c r="AT184" s="177" t="s">
        <v>1489</v>
      </c>
      <c r="AU184" s="177" t="s">
        <v>90</v>
      </c>
      <c r="AV184" s="13" t="s">
        <v>90</v>
      </c>
      <c r="AW184" s="13" t="s">
        <v>36</v>
      </c>
      <c r="AX184" s="13" t="s">
        <v>81</v>
      </c>
      <c r="AY184" s="177" t="s">
        <v>299</v>
      </c>
    </row>
    <row r="185" spans="2:65" s="15" customFormat="1">
      <c r="B185" s="190"/>
      <c r="D185" s="149" t="s">
        <v>1489</v>
      </c>
      <c r="E185" s="191" t="s">
        <v>1</v>
      </c>
      <c r="F185" s="192" t="s">
        <v>1549</v>
      </c>
      <c r="H185" s="193">
        <v>620.596</v>
      </c>
      <c r="I185" s="194"/>
      <c r="L185" s="190"/>
      <c r="M185" s="195"/>
      <c r="T185" s="196"/>
      <c r="AT185" s="191" t="s">
        <v>1489</v>
      </c>
      <c r="AU185" s="191" t="s">
        <v>90</v>
      </c>
      <c r="AV185" s="15" t="s">
        <v>298</v>
      </c>
      <c r="AW185" s="15" t="s">
        <v>36</v>
      </c>
      <c r="AX185" s="15" t="s">
        <v>81</v>
      </c>
      <c r="AY185" s="191" t="s">
        <v>299</v>
      </c>
    </row>
    <row r="186" spans="2:65" s="12" customFormat="1">
      <c r="B186" s="170"/>
      <c r="D186" s="149" t="s">
        <v>1489</v>
      </c>
      <c r="E186" s="171" t="s">
        <v>1</v>
      </c>
      <c r="F186" s="172" t="s">
        <v>6757</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E187" s="177" t="s">
        <v>1</v>
      </c>
      <c r="F187" s="178" t="s">
        <v>6731</v>
      </c>
      <c r="H187" s="179">
        <v>62.06</v>
      </c>
      <c r="I187" s="180"/>
      <c r="L187" s="176"/>
      <c r="M187" s="181"/>
      <c r="T187" s="182"/>
      <c r="AT187" s="177" t="s">
        <v>1489</v>
      </c>
      <c r="AU187" s="177" t="s">
        <v>90</v>
      </c>
      <c r="AV187" s="13" t="s">
        <v>90</v>
      </c>
      <c r="AW187" s="13" t="s">
        <v>36</v>
      </c>
      <c r="AX187" s="13" t="s">
        <v>81</v>
      </c>
      <c r="AY187" s="177" t="s">
        <v>299</v>
      </c>
    </row>
    <row r="188" spans="2:65" s="15" customFormat="1">
      <c r="B188" s="190"/>
      <c r="D188" s="149" t="s">
        <v>1489</v>
      </c>
      <c r="E188" s="191" t="s">
        <v>1</v>
      </c>
      <c r="F188" s="192" t="s">
        <v>1549</v>
      </c>
      <c r="H188" s="193">
        <v>62.06</v>
      </c>
      <c r="I188" s="194"/>
      <c r="L188" s="190"/>
      <c r="M188" s="195"/>
      <c r="T188" s="196"/>
      <c r="AT188" s="191" t="s">
        <v>1489</v>
      </c>
      <c r="AU188" s="191" t="s">
        <v>90</v>
      </c>
      <c r="AV188" s="15" t="s">
        <v>298</v>
      </c>
      <c r="AW188" s="15" t="s">
        <v>36</v>
      </c>
      <c r="AX188" s="15" t="s">
        <v>88</v>
      </c>
      <c r="AY188" s="191" t="s">
        <v>299</v>
      </c>
    </row>
    <row r="189" spans="2:65" s="1" customFormat="1" ht="33" customHeight="1">
      <c r="B189" s="32"/>
      <c r="C189" s="136" t="s">
        <v>337</v>
      </c>
      <c r="D189" s="136" t="s">
        <v>302</v>
      </c>
      <c r="E189" s="137" t="s">
        <v>6758</v>
      </c>
      <c r="F189" s="138" t="s">
        <v>6759</v>
      </c>
      <c r="G189" s="139" t="s">
        <v>1520</v>
      </c>
      <c r="H189" s="140">
        <v>142.73699999999999</v>
      </c>
      <c r="I189" s="141"/>
      <c r="J189" s="142">
        <f>ROUND(I189*H189,2)</f>
        <v>0</v>
      </c>
      <c r="K189" s="138" t="s">
        <v>3585</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6760</v>
      </c>
    </row>
    <row r="190" spans="2:65" s="12" customFormat="1">
      <c r="B190" s="170"/>
      <c r="D190" s="149" t="s">
        <v>1489</v>
      </c>
      <c r="E190" s="171" t="s">
        <v>1</v>
      </c>
      <c r="F190" s="172" t="s">
        <v>6729</v>
      </c>
      <c r="H190" s="171" t="s">
        <v>1</v>
      </c>
      <c r="I190" s="173"/>
      <c r="L190" s="170"/>
      <c r="M190" s="174"/>
      <c r="T190" s="175"/>
      <c r="AT190" s="171" t="s">
        <v>1489</v>
      </c>
      <c r="AU190" s="171" t="s">
        <v>90</v>
      </c>
      <c r="AV190" s="12" t="s">
        <v>88</v>
      </c>
      <c r="AW190" s="12" t="s">
        <v>36</v>
      </c>
      <c r="AX190" s="12" t="s">
        <v>81</v>
      </c>
      <c r="AY190" s="171" t="s">
        <v>299</v>
      </c>
    </row>
    <row r="191" spans="2:65" s="12" customFormat="1">
      <c r="B191" s="170"/>
      <c r="D191" s="149" t="s">
        <v>1489</v>
      </c>
      <c r="E191" s="171" t="s">
        <v>1</v>
      </c>
      <c r="F191" s="172" t="s">
        <v>6761</v>
      </c>
      <c r="H191" s="171" t="s">
        <v>1</v>
      </c>
      <c r="I191" s="173"/>
      <c r="L191" s="170"/>
      <c r="M191" s="174"/>
      <c r="T191" s="175"/>
      <c r="AT191" s="171" t="s">
        <v>1489</v>
      </c>
      <c r="AU191" s="171" t="s">
        <v>90</v>
      </c>
      <c r="AV191" s="12" t="s">
        <v>88</v>
      </c>
      <c r="AW191" s="12" t="s">
        <v>36</v>
      </c>
      <c r="AX191" s="12" t="s">
        <v>81</v>
      </c>
      <c r="AY191" s="171" t="s">
        <v>299</v>
      </c>
    </row>
    <row r="192" spans="2:65" s="13" customFormat="1">
      <c r="B192" s="176"/>
      <c r="D192" s="149" t="s">
        <v>1489</v>
      </c>
      <c r="E192" s="177" t="s">
        <v>1</v>
      </c>
      <c r="F192" s="178" t="s">
        <v>6762</v>
      </c>
      <c r="H192" s="179">
        <v>142.73699999999999</v>
      </c>
      <c r="I192" s="180"/>
      <c r="L192" s="176"/>
      <c r="M192" s="181"/>
      <c r="T192" s="182"/>
      <c r="AT192" s="177" t="s">
        <v>1489</v>
      </c>
      <c r="AU192" s="177" t="s">
        <v>90</v>
      </c>
      <c r="AV192" s="13" t="s">
        <v>90</v>
      </c>
      <c r="AW192" s="13" t="s">
        <v>36</v>
      </c>
      <c r="AX192" s="13" t="s">
        <v>81</v>
      </c>
      <c r="AY192" s="177" t="s">
        <v>299</v>
      </c>
    </row>
    <row r="193" spans="2:65" s="14" customFormat="1">
      <c r="B193" s="183"/>
      <c r="D193" s="149" t="s">
        <v>1489</v>
      </c>
      <c r="E193" s="184" t="s">
        <v>1</v>
      </c>
      <c r="F193" s="185" t="s">
        <v>1496</v>
      </c>
      <c r="H193" s="186">
        <v>142.73699999999999</v>
      </c>
      <c r="I193" s="187"/>
      <c r="L193" s="183"/>
      <c r="M193" s="188"/>
      <c r="T193" s="189"/>
      <c r="AT193" s="184" t="s">
        <v>1489</v>
      </c>
      <c r="AU193" s="184" t="s">
        <v>90</v>
      </c>
      <c r="AV193" s="14" t="s">
        <v>318</v>
      </c>
      <c r="AW193" s="14" t="s">
        <v>36</v>
      </c>
      <c r="AX193" s="14" t="s">
        <v>88</v>
      </c>
      <c r="AY193" s="184" t="s">
        <v>299</v>
      </c>
    </row>
    <row r="194" spans="2:65" s="1" customFormat="1" ht="33" customHeight="1">
      <c r="B194" s="32"/>
      <c r="C194" s="136" t="s">
        <v>342</v>
      </c>
      <c r="D194" s="136" t="s">
        <v>302</v>
      </c>
      <c r="E194" s="137" t="s">
        <v>6763</v>
      </c>
      <c r="F194" s="138" t="s">
        <v>6764</v>
      </c>
      <c r="G194" s="139" t="s">
        <v>1520</v>
      </c>
      <c r="H194" s="140">
        <v>167.56100000000001</v>
      </c>
      <c r="I194" s="141"/>
      <c r="J194" s="142">
        <f>ROUND(I194*H194,2)</f>
        <v>0</v>
      </c>
      <c r="K194" s="138" t="s">
        <v>3585</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6765</v>
      </c>
    </row>
    <row r="195" spans="2:65" s="12" customFormat="1">
      <c r="B195" s="170"/>
      <c r="D195" s="149" t="s">
        <v>1489</v>
      </c>
      <c r="E195" s="171" t="s">
        <v>1</v>
      </c>
      <c r="F195" s="172" t="s">
        <v>6729</v>
      </c>
      <c r="H195" s="171" t="s">
        <v>1</v>
      </c>
      <c r="I195" s="173"/>
      <c r="L195" s="170"/>
      <c r="M195" s="174"/>
      <c r="T195" s="175"/>
      <c r="AT195" s="171" t="s">
        <v>1489</v>
      </c>
      <c r="AU195" s="171" t="s">
        <v>90</v>
      </c>
      <c r="AV195" s="12" t="s">
        <v>88</v>
      </c>
      <c r="AW195" s="12" t="s">
        <v>36</v>
      </c>
      <c r="AX195" s="12" t="s">
        <v>81</v>
      </c>
      <c r="AY195" s="171" t="s">
        <v>299</v>
      </c>
    </row>
    <row r="196" spans="2:65" s="12" customFormat="1">
      <c r="B196" s="170"/>
      <c r="D196" s="149" t="s">
        <v>1489</v>
      </c>
      <c r="E196" s="171" t="s">
        <v>1</v>
      </c>
      <c r="F196" s="172" t="s">
        <v>6766</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E197" s="177" t="s">
        <v>1</v>
      </c>
      <c r="F197" s="178" t="s">
        <v>6767</v>
      </c>
      <c r="H197" s="179">
        <v>167.56100000000001</v>
      </c>
      <c r="I197" s="180"/>
      <c r="L197" s="176"/>
      <c r="M197" s="181"/>
      <c r="T197" s="182"/>
      <c r="AT197" s="177" t="s">
        <v>1489</v>
      </c>
      <c r="AU197" s="177" t="s">
        <v>90</v>
      </c>
      <c r="AV197" s="13" t="s">
        <v>90</v>
      </c>
      <c r="AW197" s="13" t="s">
        <v>36</v>
      </c>
      <c r="AX197" s="13" t="s">
        <v>81</v>
      </c>
      <c r="AY197" s="177" t="s">
        <v>299</v>
      </c>
    </row>
    <row r="198" spans="2:65" s="14" customFormat="1">
      <c r="B198" s="183"/>
      <c r="D198" s="149" t="s">
        <v>1489</v>
      </c>
      <c r="E198" s="184" t="s">
        <v>1</v>
      </c>
      <c r="F198" s="185" t="s">
        <v>1496</v>
      </c>
      <c r="H198" s="186">
        <v>167.56100000000001</v>
      </c>
      <c r="I198" s="187"/>
      <c r="L198" s="183"/>
      <c r="M198" s="188"/>
      <c r="T198" s="189"/>
      <c r="AT198" s="184" t="s">
        <v>1489</v>
      </c>
      <c r="AU198" s="184" t="s">
        <v>90</v>
      </c>
      <c r="AV198" s="14" t="s">
        <v>318</v>
      </c>
      <c r="AW198" s="14" t="s">
        <v>36</v>
      </c>
      <c r="AX198" s="14" t="s">
        <v>88</v>
      </c>
      <c r="AY198" s="184" t="s">
        <v>299</v>
      </c>
    </row>
    <row r="199" spans="2:65" s="1" customFormat="1" ht="33" customHeight="1">
      <c r="B199" s="32"/>
      <c r="C199" s="136" t="s">
        <v>347</v>
      </c>
      <c r="D199" s="136" t="s">
        <v>302</v>
      </c>
      <c r="E199" s="137" t="s">
        <v>6768</v>
      </c>
      <c r="F199" s="138" t="s">
        <v>6769</v>
      </c>
      <c r="G199" s="139" t="s">
        <v>1520</v>
      </c>
      <c r="H199" s="140">
        <v>186.179</v>
      </c>
      <c r="I199" s="141"/>
      <c r="J199" s="142">
        <f>ROUND(I199*H199,2)</f>
        <v>0</v>
      </c>
      <c r="K199" s="138" t="s">
        <v>3585</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6770</v>
      </c>
    </row>
    <row r="200" spans="2:65" s="12" customFormat="1">
      <c r="B200" s="170"/>
      <c r="D200" s="149" t="s">
        <v>1489</v>
      </c>
      <c r="E200" s="171" t="s">
        <v>1</v>
      </c>
      <c r="F200" s="172" t="s">
        <v>6729</v>
      </c>
      <c r="H200" s="171" t="s">
        <v>1</v>
      </c>
      <c r="I200" s="173"/>
      <c r="L200" s="170"/>
      <c r="M200" s="174"/>
      <c r="T200" s="175"/>
      <c r="AT200" s="171" t="s">
        <v>1489</v>
      </c>
      <c r="AU200" s="171" t="s">
        <v>90</v>
      </c>
      <c r="AV200" s="12" t="s">
        <v>88</v>
      </c>
      <c r="AW200" s="12" t="s">
        <v>36</v>
      </c>
      <c r="AX200" s="12" t="s">
        <v>81</v>
      </c>
      <c r="AY200" s="171" t="s">
        <v>299</v>
      </c>
    </row>
    <row r="201" spans="2:65" s="12" customFormat="1">
      <c r="B201" s="170"/>
      <c r="D201" s="149" t="s">
        <v>1489</v>
      </c>
      <c r="E201" s="171" t="s">
        <v>1</v>
      </c>
      <c r="F201" s="172" t="s">
        <v>6771</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E202" s="177" t="s">
        <v>1</v>
      </c>
      <c r="F202" s="178" t="s">
        <v>6772</v>
      </c>
      <c r="H202" s="179">
        <v>186.179</v>
      </c>
      <c r="I202" s="180"/>
      <c r="L202" s="176"/>
      <c r="M202" s="181"/>
      <c r="T202" s="182"/>
      <c r="AT202" s="177" t="s">
        <v>1489</v>
      </c>
      <c r="AU202" s="177" t="s">
        <v>90</v>
      </c>
      <c r="AV202" s="13" t="s">
        <v>90</v>
      </c>
      <c r="AW202" s="13" t="s">
        <v>36</v>
      </c>
      <c r="AX202" s="13" t="s">
        <v>81</v>
      </c>
      <c r="AY202" s="177" t="s">
        <v>299</v>
      </c>
    </row>
    <row r="203" spans="2:65" s="14" customFormat="1">
      <c r="B203" s="183"/>
      <c r="D203" s="149" t="s">
        <v>1489</v>
      </c>
      <c r="E203" s="184" t="s">
        <v>1</v>
      </c>
      <c r="F203" s="185" t="s">
        <v>1496</v>
      </c>
      <c r="H203" s="186">
        <v>186.179</v>
      </c>
      <c r="I203" s="187"/>
      <c r="L203" s="183"/>
      <c r="M203" s="188"/>
      <c r="T203" s="189"/>
      <c r="AT203" s="184" t="s">
        <v>1489</v>
      </c>
      <c r="AU203" s="184" t="s">
        <v>90</v>
      </c>
      <c r="AV203" s="14" t="s">
        <v>318</v>
      </c>
      <c r="AW203" s="14" t="s">
        <v>36</v>
      </c>
      <c r="AX203" s="14" t="s">
        <v>88</v>
      </c>
      <c r="AY203" s="184" t="s">
        <v>299</v>
      </c>
    </row>
    <row r="204" spans="2:65" s="1" customFormat="1" ht="33" customHeight="1">
      <c r="B204" s="32"/>
      <c r="C204" s="136" t="s">
        <v>351</v>
      </c>
      <c r="D204" s="136" t="s">
        <v>302</v>
      </c>
      <c r="E204" s="137" t="s">
        <v>6773</v>
      </c>
      <c r="F204" s="138" t="s">
        <v>6774</v>
      </c>
      <c r="G204" s="139" t="s">
        <v>1520</v>
      </c>
      <c r="H204" s="140">
        <v>0.90300000000000002</v>
      </c>
      <c r="I204" s="141"/>
      <c r="J204" s="142">
        <f>ROUND(I204*H204,2)</f>
        <v>0</v>
      </c>
      <c r="K204" s="138" t="s">
        <v>3585</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6775</v>
      </c>
    </row>
    <row r="205" spans="2:65" s="12" customFormat="1">
      <c r="B205" s="170"/>
      <c r="D205" s="149" t="s">
        <v>1489</v>
      </c>
      <c r="E205" s="171" t="s">
        <v>1</v>
      </c>
      <c r="F205" s="172" t="s">
        <v>6718</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6776</v>
      </c>
      <c r="H206" s="179">
        <v>9.032</v>
      </c>
      <c r="I206" s="180"/>
      <c r="L206" s="176"/>
      <c r="M206" s="181"/>
      <c r="T206" s="182"/>
      <c r="AT206" s="177" t="s">
        <v>1489</v>
      </c>
      <c r="AU206" s="177" t="s">
        <v>90</v>
      </c>
      <c r="AV206" s="13" t="s">
        <v>90</v>
      </c>
      <c r="AW206" s="13" t="s">
        <v>36</v>
      </c>
      <c r="AX206" s="13" t="s">
        <v>81</v>
      </c>
      <c r="AY206" s="177" t="s">
        <v>299</v>
      </c>
    </row>
    <row r="207" spans="2:65" s="15" customFormat="1">
      <c r="B207" s="190"/>
      <c r="D207" s="149" t="s">
        <v>1489</v>
      </c>
      <c r="E207" s="191" t="s">
        <v>1</v>
      </c>
      <c r="F207" s="192" t="s">
        <v>1549</v>
      </c>
      <c r="H207" s="193">
        <v>9.032</v>
      </c>
      <c r="I207" s="194"/>
      <c r="L207" s="190"/>
      <c r="M207" s="195"/>
      <c r="T207" s="196"/>
      <c r="AT207" s="191" t="s">
        <v>1489</v>
      </c>
      <c r="AU207" s="191" t="s">
        <v>90</v>
      </c>
      <c r="AV207" s="15" t="s">
        <v>298</v>
      </c>
      <c r="AW207" s="15" t="s">
        <v>36</v>
      </c>
      <c r="AX207" s="15" t="s">
        <v>81</v>
      </c>
      <c r="AY207" s="191" t="s">
        <v>299</v>
      </c>
    </row>
    <row r="208" spans="2:65" s="12" customFormat="1">
      <c r="B208" s="170"/>
      <c r="D208" s="149" t="s">
        <v>1489</v>
      </c>
      <c r="E208" s="171" t="s">
        <v>1</v>
      </c>
      <c r="F208" s="172" t="s">
        <v>6777</v>
      </c>
      <c r="H208" s="171" t="s">
        <v>1</v>
      </c>
      <c r="I208" s="173"/>
      <c r="L208" s="170"/>
      <c r="M208" s="174"/>
      <c r="T208" s="175"/>
      <c r="AT208" s="171" t="s">
        <v>1489</v>
      </c>
      <c r="AU208" s="171" t="s">
        <v>90</v>
      </c>
      <c r="AV208" s="12" t="s">
        <v>88</v>
      </c>
      <c r="AW208" s="12" t="s">
        <v>36</v>
      </c>
      <c r="AX208" s="12" t="s">
        <v>81</v>
      </c>
      <c r="AY208" s="171" t="s">
        <v>299</v>
      </c>
    </row>
    <row r="209" spans="2:65" s="13" customFormat="1">
      <c r="B209" s="176"/>
      <c r="D209" s="149" t="s">
        <v>1489</v>
      </c>
      <c r="E209" s="177" t="s">
        <v>1</v>
      </c>
      <c r="F209" s="178" t="s">
        <v>6778</v>
      </c>
      <c r="H209" s="179">
        <v>0.90300000000000002</v>
      </c>
      <c r="I209" s="180"/>
      <c r="L209" s="176"/>
      <c r="M209" s="181"/>
      <c r="T209" s="182"/>
      <c r="AT209" s="177" t="s">
        <v>1489</v>
      </c>
      <c r="AU209" s="177" t="s">
        <v>90</v>
      </c>
      <c r="AV209" s="13" t="s">
        <v>90</v>
      </c>
      <c r="AW209" s="13" t="s">
        <v>36</v>
      </c>
      <c r="AX209" s="13" t="s">
        <v>81</v>
      </c>
      <c r="AY209" s="177" t="s">
        <v>299</v>
      </c>
    </row>
    <row r="210" spans="2:65" s="15" customFormat="1">
      <c r="B210" s="190"/>
      <c r="D210" s="149" t="s">
        <v>1489</v>
      </c>
      <c r="E210" s="191" t="s">
        <v>1</v>
      </c>
      <c r="F210" s="192" t="s">
        <v>1549</v>
      </c>
      <c r="H210" s="193">
        <v>0.90300000000000002</v>
      </c>
      <c r="I210" s="194"/>
      <c r="L210" s="190"/>
      <c r="M210" s="195"/>
      <c r="T210" s="196"/>
      <c r="AT210" s="191" t="s">
        <v>1489</v>
      </c>
      <c r="AU210" s="191" t="s">
        <v>90</v>
      </c>
      <c r="AV210" s="15" t="s">
        <v>298</v>
      </c>
      <c r="AW210" s="15" t="s">
        <v>36</v>
      </c>
      <c r="AX210" s="15" t="s">
        <v>88</v>
      </c>
      <c r="AY210" s="191" t="s">
        <v>299</v>
      </c>
    </row>
    <row r="211" spans="2:65" s="1" customFormat="1" ht="37.950000000000003" customHeight="1">
      <c r="B211" s="32"/>
      <c r="C211" s="136" t="s">
        <v>8</v>
      </c>
      <c r="D211" s="136" t="s">
        <v>302</v>
      </c>
      <c r="E211" s="137" t="s">
        <v>6779</v>
      </c>
      <c r="F211" s="138" t="s">
        <v>6780</v>
      </c>
      <c r="G211" s="139" t="s">
        <v>1520</v>
      </c>
      <c r="H211" s="140">
        <v>2.9809999999999999</v>
      </c>
      <c r="I211" s="141"/>
      <c r="J211" s="142">
        <f>ROUND(I211*H211,2)</f>
        <v>0</v>
      </c>
      <c r="K211" s="138" t="s">
        <v>3585</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6781</v>
      </c>
    </row>
    <row r="212" spans="2:65" s="12" customFormat="1">
      <c r="B212" s="170"/>
      <c r="D212" s="149" t="s">
        <v>1489</v>
      </c>
      <c r="E212" s="171" t="s">
        <v>1</v>
      </c>
      <c r="F212" s="172" t="s">
        <v>6729</v>
      </c>
      <c r="H212" s="171" t="s">
        <v>1</v>
      </c>
      <c r="I212" s="173"/>
      <c r="L212" s="170"/>
      <c r="M212" s="174"/>
      <c r="T212" s="175"/>
      <c r="AT212" s="171" t="s">
        <v>1489</v>
      </c>
      <c r="AU212" s="171" t="s">
        <v>90</v>
      </c>
      <c r="AV212" s="12" t="s">
        <v>88</v>
      </c>
      <c r="AW212" s="12" t="s">
        <v>36</v>
      </c>
      <c r="AX212" s="12" t="s">
        <v>81</v>
      </c>
      <c r="AY212" s="171" t="s">
        <v>299</v>
      </c>
    </row>
    <row r="213" spans="2:65" s="12" customFormat="1">
      <c r="B213" s="170"/>
      <c r="D213" s="149" t="s">
        <v>1489</v>
      </c>
      <c r="E213" s="171" t="s">
        <v>1</v>
      </c>
      <c r="F213" s="172" t="s">
        <v>6782</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E214" s="177" t="s">
        <v>1</v>
      </c>
      <c r="F214" s="178" t="s">
        <v>6783</v>
      </c>
      <c r="H214" s="179">
        <v>2.9809999999999999</v>
      </c>
      <c r="I214" s="180"/>
      <c r="L214" s="176"/>
      <c r="M214" s="181"/>
      <c r="T214" s="182"/>
      <c r="AT214" s="177" t="s">
        <v>1489</v>
      </c>
      <c r="AU214" s="177" t="s">
        <v>90</v>
      </c>
      <c r="AV214" s="13" t="s">
        <v>90</v>
      </c>
      <c r="AW214" s="13" t="s">
        <v>36</v>
      </c>
      <c r="AX214" s="13" t="s">
        <v>81</v>
      </c>
      <c r="AY214" s="177" t="s">
        <v>299</v>
      </c>
    </row>
    <row r="215" spans="2:65" s="14" customFormat="1">
      <c r="B215" s="183"/>
      <c r="D215" s="149" t="s">
        <v>1489</v>
      </c>
      <c r="E215" s="184" t="s">
        <v>1</v>
      </c>
      <c r="F215" s="185" t="s">
        <v>1496</v>
      </c>
      <c r="H215" s="186">
        <v>2.9809999999999999</v>
      </c>
      <c r="I215" s="187"/>
      <c r="L215" s="183"/>
      <c r="M215" s="188"/>
      <c r="T215" s="189"/>
      <c r="AT215" s="184" t="s">
        <v>1489</v>
      </c>
      <c r="AU215" s="184" t="s">
        <v>90</v>
      </c>
      <c r="AV215" s="14" t="s">
        <v>318</v>
      </c>
      <c r="AW215" s="14" t="s">
        <v>36</v>
      </c>
      <c r="AX215" s="14" t="s">
        <v>88</v>
      </c>
      <c r="AY215" s="184" t="s">
        <v>299</v>
      </c>
    </row>
    <row r="216" spans="2:65" s="1" customFormat="1" ht="37.950000000000003" customHeight="1">
      <c r="B216" s="32"/>
      <c r="C216" s="136" t="s">
        <v>362</v>
      </c>
      <c r="D216" s="136" t="s">
        <v>302</v>
      </c>
      <c r="E216" s="137" t="s">
        <v>6784</v>
      </c>
      <c r="F216" s="138" t="s">
        <v>6785</v>
      </c>
      <c r="G216" s="139" t="s">
        <v>1520</v>
      </c>
      <c r="H216" s="140">
        <v>5.1479999999999997</v>
      </c>
      <c r="I216" s="141"/>
      <c r="J216" s="142">
        <f>ROUND(I216*H216,2)</f>
        <v>0</v>
      </c>
      <c r="K216" s="138" t="s">
        <v>3585</v>
      </c>
      <c r="L216" s="32"/>
      <c r="M216" s="143" t="s">
        <v>1</v>
      </c>
      <c r="N216" s="144" t="s">
        <v>46</v>
      </c>
      <c r="P216" s="145">
        <f>O216*H216</f>
        <v>0</v>
      </c>
      <c r="Q216" s="145">
        <v>0</v>
      </c>
      <c r="R216" s="145">
        <f>Q216*H216</f>
        <v>0</v>
      </c>
      <c r="S216" s="145">
        <v>0</v>
      </c>
      <c r="T216" s="146">
        <f>S216*H216</f>
        <v>0</v>
      </c>
      <c r="AR216" s="147" t="s">
        <v>318</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318</v>
      </c>
      <c r="BM216" s="147" t="s">
        <v>6786</v>
      </c>
    </row>
    <row r="217" spans="2:65" s="12" customFormat="1">
      <c r="B217" s="170"/>
      <c r="D217" s="149" t="s">
        <v>1489</v>
      </c>
      <c r="E217" s="171" t="s">
        <v>1</v>
      </c>
      <c r="F217" s="172" t="s">
        <v>6729</v>
      </c>
      <c r="H217" s="171" t="s">
        <v>1</v>
      </c>
      <c r="I217" s="173"/>
      <c r="L217" s="170"/>
      <c r="M217" s="174"/>
      <c r="T217" s="175"/>
      <c r="AT217" s="171" t="s">
        <v>1489</v>
      </c>
      <c r="AU217" s="171" t="s">
        <v>90</v>
      </c>
      <c r="AV217" s="12" t="s">
        <v>88</v>
      </c>
      <c r="AW217" s="12" t="s">
        <v>36</v>
      </c>
      <c r="AX217" s="12" t="s">
        <v>81</v>
      </c>
      <c r="AY217" s="171" t="s">
        <v>299</v>
      </c>
    </row>
    <row r="218" spans="2:65" s="12" customFormat="1">
      <c r="B218" s="170"/>
      <c r="D218" s="149" t="s">
        <v>1489</v>
      </c>
      <c r="E218" s="171" t="s">
        <v>1</v>
      </c>
      <c r="F218" s="172" t="s">
        <v>6787</v>
      </c>
      <c r="H218" s="171" t="s">
        <v>1</v>
      </c>
      <c r="I218" s="173"/>
      <c r="L218" s="170"/>
      <c r="M218" s="174"/>
      <c r="T218" s="175"/>
      <c r="AT218" s="171" t="s">
        <v>1489</v>
      </c>
      <c r="AU218" s="171" t="s">
        <v>90</v>
      </c>
      <c r="AV218" s="12" t="s">
        <v>88</v>
      </c>
      <c r="AW218" s="12" t="s">
        <v>36</v>
      </c>
      <c r="AX218" s="12" t="s">
        <v>81</v>
      </c>
      <c r="AY218" s="171" t="s">
        <v>299</v>
      </c>
    </row>
    <row r="219" spans="2:65" s="13" customFormat="1">
      <c r="B219" s="176"/>
      <c r="D219" s="149" t="s">
        <v>1489</v>
      </c>
      <c r="E219" s="177" t="s">
        <v>1</v>
      </c>
      <c r="F219" s="178" t="s">
        <v>6788</v>
      </c>
      <c r="H219" s="179">
        <v>5.1479999999999997</v>
      </c>
      <c r="I219" s="180"/>
      <c r="L219" s="176"/>
      <c r="M219" s="181"/>
      <c r="T219" s="182"/>
      <c r="AT219" s="177" t="s">
        <v>1489</v>
      </c>
      <c r="AU219" s="177" t="s">
        <v>90</v>
      </c>
      <c r="AV219" s="13" t="s">
        <v>90</v>
      </c>
      <c r="AW219" s="13" t="s">
        <v>36</v>
      </c>
      <c r="AX219" s="13" t="s">
        <v>81</v>
      </c>
      <c r="AY219" s="177" t="s">
        <v>299</v>
      </c>
    </row>
    <row r="220" spans="2:65" s="14" customFormat="1">
      <c r="B220" s="183"/>
      <c r="D220" s="149" t="s">
        <v>1489</v>
      </c>
      <c r="E220" s="184" t="s">
        <v>1</v>
      </c>
      <c r="F220" s="185" t="s">
        <v>1496</v>
      </c>
      <c r="H220" s="186">
        <v>5.1479999999999997</v>
      </c>
      <c r="I220" s="187"/>
      <c r="L220" s="183"/>
      <c r="M220" s="188"/>
      <c r="T220" s="189"/>
      <c r="AT220" s="184" t="s">
        <v>1489</v>
      </c>
      <c r="AU220" s="184" t="s">
        <v>90</v>
      </c>
      <c r="AV220" s="14" t="s">
        <v>318</v>
      </c>
      <c r="AW220" s="14" t="s">
        <v>36</v>
      </c>
      <c r="AX220" s="14" t="s">
        <v>88</v>
      </c>
      <c r="AY220" s="184" t="s">
        <v>299</v>
      </c>
    </row>
    <row r="221" spans="2:65" s="1" customFormat="1" ht="24.15" customHeight="1">
      <c r="B221" s="32"/>
      <c r="C221" s="136" t="s">
        <v>367</v>
      </c>
      <c r="D221" s="136" t="s">
        <v>302</v>
      </c>
      <c r="E221" s="137" t="s">
        <v>6789</v>
      </c>
      <c r="F221" s="138" t="s">
        <v>6790</v>
      </c>
      <c r="G221" s="139" t="s">
        <v>1520</v>
      </c>
      <c r="H221" s="140">
        <v>1.4470000000000001</v>
      </c>
      <c r="I221" s="141"/>
      <c r="J221" s="142">
        <f>ROUND(I221*H221,2)</f>
        <v>0</v>
      </c>
      <c r="K221" s="138" t="s">
        <v>3585</v>
      </c>
      <c r="L221" s="32"/>
      <c r="M221" s="143" t="s">
        <v>1</v>
      </c>
      <c r="N221" s="144" t="s">
        <v>46</v>
      </c>
      <c r="P221" s="145">
        <f>O221*H221</f>
        <v>0</v>
      </c>
      <c r="Q221" s="145">
        <v>0</v>
      </c>
      <c r="R221" s="145">
        <f>Q221*H221</f>
        <v>0</v>
      </c>
      <c r="S221" s="145">
        <v>0</v>
      </c>
      <c r="T221" s="146">
        <f>S221*H221</f>
        <v>0</v>
      </c>
      <c r="AR221" s="147" t="s">
        <v>318</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318</v>
      </c>
      <c r="BM221" s="147" t="s">
        <v>6791</v>
      </c>
    </row>
    <row r="222" spans="2:65" s="12" customFormat="1">
      <c r="B222" s="170"/>
      <c r="D222" s="149" t="s">
        <v>1489</v>
      </c>
      <c r="E222" s="171" t="s">
        <v>1</v>
      </c>
      <c r="F222" s="172" t="s">
        <v>6729</v>
      </c>
      <c r="H222" s="171" t="s">
        <v>1</v>
      </c>
      <c r="I222" s="173"/>
      <c r="L222" s="170"/>
      <c r="M222" s="174"/>
      <c r="T222" s="175"/>
      <c r="AT222" s="171" t="s">
        <v>1489</v>
      </c>
      <c r="AU222" s="171" t="s">
        <v>90</v>
      </c>
      <c r="AV222" s="12" t="s">
        <v>88</v>
      </c>
      <c r="AW222" s="12" t="s">
        <v>36</v>
      </c>
      <c r="AX222" s="12" t="s">
        <v>81</v>
      </c>
      <c r="AY222" s="171" t="s">
        <v>299</v>
      </c>
    </row>
    <row r="223" spans="2:65" s="12" customFormat="1">
      <c r="B223" s="170"/>
      <c r="D223" s="149" t="s">
        <v>1489</v>
      </c>
      <c r="E223" s="171" t="s">
        <v>1</v>
      </c>
      <c r="F223" s="172" t="s">
        <v>6730</v>
      </c>
      <c r="H223" s="171" t="s">
        <v>1</v>
      </c>
      <c r="I223" s="173"/>
      <c r="L223" s="170"/>
      <c r="M223" s="174"/>
      <c r="T223" s="175"/>
      <c r="AT223" s="171" t="s">
        <v>1489</v>
      </c>
      <c r="AU223" s="171" t="s">
        <v>90</v>
      </c>
      <c r="AV223" s="12" t="s">
        <v>88</v>
      </c>
      <c r="AW223" s="12" t="s">
        <v>36</v>
      </c>
      <c r="AX223" s="12" t="s">
        <v>81</v>
      </c>
      <c r="AY223" s="171" t="s">
        <v>299</v>
      </c>
    </row>
    <row r="224" spans="2:65" s="13" customFormat="1">
      <c r="B224" s="176"/>
      <c r="D224" s="149" t="s">
        <v>1489</v>
      </c>
      <c r="E224" s="177" t="s">
        <v>1</v>
      </c>
      <c r="F224" s="178" t="s">
        <v>6792</v>
      </c>
      <c r="H224" s="179">
        <v>1.4470000000000001</v>
      </c>
      <c r="I224" s="180"/>
      <c r="L224" s="176"/>
      <c r="M224" s="181"/>
      <c r="T224" s="182"/>
      <c r="AT224" s="177" t="s">
        <v>1489</v>
      </c>
      <c r="AU224" s="177" t="s">
        <v>90</v>
      </c>
      <c r="AV224" s="13" t="s">
        <v>90</v>
      </c>
      <c r="AW224" s="13" t="s">
        <v>36</v>
      </c>
      <c r="AX224" s="13" t="s">
        <v>81</v>
      </c>
      <c r="AY224" s="177" t="s">
        <v>299</v>
      </c>
    </row>
    <row r="225" spans="2:65" s="14" customFormat="1">
      <c r="B225" s="183"/>
      <c r="D225" s="149" t="s">
        <v>1489</v>
      </c>
      <c r="E225" s="184" t="s">
        <v>1</v>
      </c>
      <c r="F225" s="185" t="s">
        <v>1496</v>
      </c>
      <c r="H225" s="186">
        <v>1.4470000000000001</v>
      </c>
      <c r="I225" s="187"/>
      <c r="L225" s="183"/>
      <c r="M225" s="188"/>
      <c r="T225" s="189"/>
      <c r="AT225" s="184" t="s">
        <v>1489</v>
      </c>
      <c r="AU225" s="184" t="s">
        <v>90</v>
      </c>
      <c r="AV225" s="14" t="s">
        <v>318</v>
      </c>
      <c r="AW225" s="14" t="s">
        <v>36</v>
      </c>
      <c r="AX225" s="14" t="s">
        <v>88</v>
      </c>
      <c r="AY225" s="184" t="s">
        <v>299</v>
      </c>
    </row>
    <row r="226" spans="2:65" s="1" customFormat="1" ht="24.15" customHeight="1">
      <c r="B226" s="32"/>
      <c r="C226" s="136" t="s">
        <v>372</v>
      </c>
      <c r="D226" s="136" t="s">
        <v>302</v>
      </c>
      <c r="E226" s="137" t="s">
        <v>6793</v>
      </c>
      <c r="F226" s="138" t="s">
        <v>6794</v>
      </c>
      <c r="G226" s="139" t="s">
        <v>1520</v>
      </c>
      <c r="H226" s="140">
        <v>1.4470000000000001</v>
      </c>
      <c r="I226" s="141"/>
      <c r="J226" s="142">
        <f>ROUND(I226*H226,2)</f>
        <v>0</v>
      </c>
      <c r="K226" s="138" t="s">
        <v>3585</v>
      </c>
      <c r="L226" s="32"/>
      <c r="M226" s="143" t="s">
        <v>1</v>
      </c>
      <c r="N226" s="144" t="s">
        <v>46</v>
      </c>
      <c r="P226" s="145">
        <f>O226*H226</f>
        <v>0</v>
      </c>
      <c r="Q226" s="145">
        <v>0</v>
      </c>
      <c r="R226" s="145">
        <f>Q226*H226</f>
        <v>0</v>
      </c>
      <c r="S226" s="145">
        <v>0</v>
      </c>
      <c r="T226" s="146">
        <f>S226*H226</f>
        <v>0</v>
      </c>
      <c r="AR226" s="147" t="s">
        <v>318</v>
      </c>
      <c r="AT226" s="147" t="s">
        <v>302</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6795</v>
      </c>
    </row>
    <row r="227" spans="2:65" s="12" customFormat="1">
      <c r="B227" s="170"/>
      <c r="D227" s="149" t="s">
        <v>1489</v>
      </c>
      <c r="E227" s="171" t="s">
        <v>1</v>
      </c>
      <c r="F227" s="172" t="s">
        <v>6718</v>
      </c>
      <c r="H227" s="171" t="s">
        <v>1</v>
      </c>
      <c r="I227" s="173"/>
      <c r="L227" s="170"/>
      <c r="M227" s="174"/>
      <c r="T227" s="175"/>
      <c r="AT227" s="171" t="s">
        <v>1489</v>
      </c>
      <c r="AU227" s="171" t="s">
        <v>90</v>
      </c>
      <c r="AV227" s="12" t="s">
        <v>88</v>
      </c>
      <c r="AW227" s="12" t="s">
        <v>36</v>
      </c>
      <c r="AX227" s="12" t="s">
        <v>81</v>
      </c>
      <c r="AY227" s="171" t="s">
        <v>299</v>
      </c>
    </row>
    <row r="228" spans="2:65" s="13" customFormat="1">
      <c r="B228" s="176"/>
      <c r="D228" s="149" t="s">
        <v>1489</v>
      </c>
      <c r="E228" s="177" t="s">
        <v>1</v>
      </c>
      <c r="F228" s="178" t="s">
        <v>6796</v>
      </c>
      <c r="H228" s="179">
        <v>14.468999999999999</v>
      </c>
      <c r="I228" s="180"/>
      <c r="L228" s="176"/>
      <c r="M228" s="181"/>
      <c r="T228" s="182"/>
      <c r="AT228" s="177" t="s">
        <v>1489</v>
      </c>
      <c r="AU228" s="177" t="s">
        <v>90</v>
      </c>
      <c r="AV228" s="13" t="s">
        <v>90</v>
      </c>
      <c r="AW228" s="13" t="s">
        <v>36</v>
      </c>
      <c r="AX228" s="13" t="s">
        <v>81</v>
      </c>
      <c r="AY228" s="177" t="s">
        <v>299</v>
      </c>
    </row>
    <row r="229" spans="2:65" s="15" customFormat="1">
      <c r="B229" s="190"/>
      <c r="D229" s="149" t="s">
        <v>1489</v>
      </c>
      <c r="E229" s="191" t="s">
        <v>1</v>
      </c>
      <c r="F229" s="192" t="s">
        <v>1549</v>
      </c>
      <c r="H229" s="193">
        <v>14.468999999999999</v>
      </c>
      <c r="I229" s="194"/>
      <c r="L229" s="190"/>
      <c r="M229" s="195"/>
      <c r="T229" s="196"/>
      <c r="AT229" s="191" t="s">
        <v>1489</v>
      </c>
      <c r="AU229" s="191" t="s">
        <v>90</v>
      </c>
      <c r="AV229" s="15" t="s">
        <v>298</v>
      </c>
      <c r="AW229" s="15" t="s">
        <v>36</v>
      </c>
      <c r="AX229" s="15" t="s">
        <v>81</v>
      </c>
      <c r="AY229" s="191" t="s">
        <v>299</v>
      </c>
    </row>
    <row r="230" spans="2:65" s="12" customFormat="1">
      <c r="B230" s="170"/>
      <c r="D230" s="149" t="s">
        <v>1489</v>
      </c>
      <c r="E230" s="171" t="s">
        <v>1</v>
      </c>
      <c r="F230" s="172" t="s">
        <v>6777</v>
      </c>
      <c r="H230" s="171" t="s">
        <v>1</v>
      </c>
      <c r="I230" s="173"/>
      <c r="L230" s="170"/>
      <c r="M230" s="174"/>
      <c r="T230" s="175"/>
      <c r="AT230" s="171" t="s">
        <v>1489</v>
      </c>
      <c r="AU230" s="171" t="s">
        <v>90</v>
      </c>
      <c r="AV230" s="12" t="s">
        <v>88</v>
      </c>
      <c r="AW230" s="12" t="s">
        <v>36</v>
      </c>
      <c r="AX230" s="12" t="s">
        <v>81</v>
      </c>
      <c r="AY230" s="171" t="s">
        <v>299</v>
      </c>
    </row>
    <row r="231" spans="2:65" s="13" customFormat="1">
      <c r="B231" s="176"/>
      <c r="D231" s="149" t="s">
        <v>1489</v>
      </c>
      <c r="E231" s="177" t="s">
        <v>1</v>
      </c>
      <c r="F231" s="178" t="s">
        <v>6792</v>
      </c>
      <c r="H231" s="179">
        <v>1.4470000000000001</v>
      </c>
      <c r="I231" s="180"/>
      <c r="L231" s="176"/>
      <c r="M231" s="181"/>
      <c r="T231" s="182"/>
      <c r="AT231" s="177" t="s">
        <v>1489</v>
      </c>
      <c r="AU231" s="177" t="s">
        <v>90</v>
      </c>
      <c r="AV231" s="13" t="s">
        <v>90</v>
      </c>
      <c r="AW231" s="13" t="s">
        <v>36</v>
      </c>
      <c r="AX231" s="13" t="s">
        <v>81</v>
      </c>
      <c r="AY231" s="177" t="s">
        <v>299</v>
      </c>
    </row>
    <row r="232" spans="2:65" s="15" customFormat="1">
      <c r="B232" s="190"/>
      <c r="D232" s="149" t="s">
        <v>1489</v>
      </c>
      <c r="E232" s="191" t="s">
        <v>1</v>
      </c>
      <c r="F232" s="192" t="s">
        <v>1549</v>
      </c>
      <c r="H232" s="193">
        <v>1.4470000000000001</v>
      </c>
      <c r="I232" s="194"/>
      <c r="L232" s="190"/>
      <c r="M232" s="195"/>
      <c r="T232" s="196"/>
      <c r="AT232" s="191" t="s">
        <v>1489</v>
      </c>
      <c r="AU232" s="191" t="s">
        <v>90</v>
      </c>
      <c r="AV232" s="15" t="s">
        <v>298</v>
      </c>
      <c r="AW232" s="15" t="s">
        <v>36</v>
      </c>
      <c r="AX232" s="15" t="s">
        <v>88</v>
      </c>
      <c r="AY232" s="191" t="s">
        <v>299</v>
      </c>
    </row>
    <row r="233" spans="2:65" s="1" customFormat="1" ht="24.15" customHeight="1">
      <c r="B233" s="32"/>
      <c r="C233" s="136" t="s">
        <v>378</v>
      </c>
      <c r="D233" s="136" t="s">
        <v>302</v>
      </c>
      <c r="E233" s="137" t="s">
        <v>6797</v>
      </c>
      <c r="F233" s="138" t="s">
        <v>6798</v>
      </c>
      <c r="G233" s="139" t="s">
        <v>1520</v>
      </c>
      <c r="H233" s="140">
        <v>3.3279999999999998</v>
      </c>
      <c r="I233" s="141"/>
      <c r="J233" s="142">
        <f>ROUND(I233*H233,2)</f>
        <v>0</v>
      </c>
      <c r="K233" s="138" t="s">
        <v>3585</v>
      </c>
      <c r="L233" s="32"/>
      <c r="M233" s="143" t="s">
        <v>1</v>
      </c>
      <c r="N233" s="144" t="s">
        <v>46</v>
      </c>
      <c r="P233" s="145">
        <f>O233*H233</f>
        <v>0</v>
      </c>
      <c r="Q233" s="145">
        <v>0</v>
      </c>
      <c r="R233" s="145">
        <f>Q233*H233</f>
        <v>0</v>
      </c>
      <c r="S233" s="145">
        <v>0</v>
      </c>
      <c r="T233" s="146">
        <f>S233*H233</f>
        <v>0</v>
      </c>
      <c r="AR233" s="147" t="s">
        <v>318</v>
      </c>
      <c r="AT233" s="147" t="s">
        <v>302</v>
      </c>
      <c r="AU233" s="147" t="s">
        <v>90</v>
      </c>
      <c r="AY233" s="17" t="s">
        <v>299</v>
      </c>
      <c r="BE233" s="148">
        <f>IF(N233="základní",J233,0)</f>
        <v>0</v>
      </c>
      <c r="BF233" s="148">
        <f>IF(N233="snížená",J233,0)</f>
        <v>0</v>
      </c>
      <c r="BG233" s="148">
        <f>IF(N233="zákl. přenesená",J233,0)</f>
        <v>0</v>
      </c>
      <c r="BH233" s="148">
        <f>IF(N233="sníž. přenesená",J233,0)</f>
        <v>0</v>
      </c>
      <c r="BI233" s="148">
        <f>IF(N233="nulová",J233,0)</f>
        <v>0</v>
      </c>
      <c r="BJ233" s="17" t="s">
        <v>88</v>
      </c>
      <c r="BK233" s="148">
        <f>ROUND(I233*H233,2)</f>
        <v>0</v>
      </c>
      <c r="BL233" s="17" t="s">
        <v>318</v>
      </c>
      <c r="BM233" s="147" t="s">
        <v>6799</v>
      </c>
    </row>
    <row r="234" spans="2:65" s="12" customFormat="1">
      <c r="B234" s="170"/>
      <c r="D234" s="149" t="s">
        <v>1489</v>
      </c>
      <c r="E234" s="171" t="s">
        <v>1</v>
      </c>
      <c r="F234" s="172" t="s">
        <v>6729</v>
      </c>
      <c r="H234" s="171" t="s">
        <v>1</v>
      </c>
      <c r="I234" s="173"/>
      <c r="L234" s="170"/>
      <c r="M234" s="174"/>
      <c r="T234" s="175"/>
      <c r="AT234" s="171" t="s">
        <v>1489</v>
      </c>
      <c r="AU234" s="171" t="s">
        <v>90</v>
      </c>
      <c r="AV234" s="12" t="s">
        <v>88</v>
      </c>
      <c r="AW234" s="12" t="s">
        <v>36</v>
      </c>
      <c r="AX234" s="12" t="s">
        <v>81</v>
      </c>
      <c r="AY234" s="171" t="s">
        <v>299</v>
      </c>
    </row>
    <row r="235" spans="2:65" s="12" customFormat="1">
      <c r="B235" s="170"/>
      <c r="D235" s="149" t="s">
        <v>1489</v>
      </c>
      <c r="E235" s="171" t="s">
        <v>1</v>
      </c>
      <c r="F235" s="172" t="s">
        <v>6761</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6800</v>
      </c>
      <c r="H236" s="179">
        <v>3.3279999999999998</v>
      </c>
      <c r="I236" s="180"/>
      <c r="L236" s="176"/>
      <c r="M236" s="181"/>
      <c r="T236" s="182"/>
      <c r="AT236" s="177" t="s">
        <v>1489</v>
      </c>
      <c r="AU236" s="177" t="s">
        <v>90</v>
      </c>
      <c r="AV236" s="13" t="s">
        <v>90</v>
      </c>
      <c r="AW236" s="13" t="s">
        <v>36</v>
      </c>
      <c r="AX236" s="13" t="s">
        <v>81</v>
      </c>
      <c r="AY236" s="177" t="s">
        <v>299</v>
      </c>
    </row>
    <row r="237" spans="2:65" s="14" customFormat="1">
      <c r="B237" s="183"/>
      <c r="D237" s="149" t="s">
        <v>1489</v>
      </c>
      <c r="E237" s="184" t="s">
        <v>1</v>
      </c>
      <c r="F237" s="185" t="s">
        <v>1496</v>
      </c>
      <c r="H237" s="186">
        <v>3.3279999999999998</v>
      </c>
      <c r="I237" s="187"/>
      <c r="L237" s="183"/>
      <c r="M237" s="188"/>
      <c r="T237" s="189"/>
      <c r="AT237" s="184" t="s">
        <v>1489</v>
      </c>
      <c r="AU237" s="184" t="s">
        <v>90</v>
      </c>
      <c r="AV237" s="14" t="s">
        <v>318</v>
      </c>
      <c r="AW237" s="14" t="s">
        <v>36</v>
      </c>
      <c r="AX237" s="14" t="s">
        <v>88</v>
      </c>
      <c r="AY237" s="184" t="s">
        <v>299</v>
      </c>
    </row>
    <row r="238" spans="2:65" s="1" customFormat="1" ht="24.15" customHeight="1">
      <c r="B238" s="32"/>
      <c r="C238" s="136" t="s">
        <v>384</v>
      </c>
      <c r="D238" s="136" t="s">
        <v>302</v>
      </c>
      <c r="E238" s="137" t="s">
        <v>6801</v>
      </c>
      <c r="F238" s="138" t="s">
        <v>6802</v>
      </c>
      <c r="G238" s="139" t="s">
        <v>1520</v>
      </c>
      <c r="H238" s="140">
        <v>3.907</v>
      </c>
      <c r="I238" s="141"/>
      <c r="J238" s="142">
        <f>ROUND(I238*H238,2)</f>
        <v>0</v>
      </c>
      <c r="K238" s="138" t="s">
        <v>3585</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6803</v>
      </c>
    </row>
    <row r="239" spans="2:65" s="12" customFormat="1">
      <c r="B239" s="170"/>
      <c r="D239" s="149" t="s">
        <v>1489</v>
      </c>
      <c r="E239" s="171" t="s">
        <v>1</v>
      </c>
      <c r="F239" s="172" t="s">
        <v>6729</v>
      </c>
      <c r="H239" s="171" t="s">
        <v>1</v>
      </c>
      <c r="I239" s="173"/>
      <c r="L239" s="170"/>
      <c r="M239" s="174"/>
      <c r="T239" s="175"/>
      <c r="AT239" s="171" t="s">
        <v>1489</v>
      </c>
      <c r="AU239" s="171" t="s">
        <v>90</v>
      </c>
      <c r="AV239" s="12" t="s">
        <v>88</v>
      </c>
      <c r="AW239" s="12" t="s">
        <v>36</v>
      </c>
      <c r="AX239" s="12" t="s">
        <v>81</v>
      </c>
      <c r="AY239" s="171" t="s">
        <v>299</v>
      </c>
    </row>
    <row r="240" spans="2:65" s="12" customFormat="1">
      <c r="B240" s="170"/>
      <c r="D240" s="149" t="s">
        <v>1489</v>
      </c>
      <c r="E240" s="171" t="s">
        <v>1</v>
      </c>
      <c r="F240" s="172" t="s">
        <v>6766</v>
      </c>
      <c r="H240" s="171" t="s">
        <v>1</v>
      </c>
      <c r="I240" s="173"/>
      <c r="L240" s="170"/>
      <c r="M240" s="174"/>
      <c r="T240" s="175"/>
      <c r="AT240" s="171" t="s">
        <v>1489</v>
      </c>
      <c r="AU240" s="171" t="s">
        <v>90</v>
      </c>
      <c r="AV240" s="12" t="s">
        <v>88</v>
      </c>
      <c r="AW240" s="12" t="s">
        <v>36</v>
      </c>
      <c r="AX240" s="12" t="s">
        <v>81</v>
      </c>
      <c r="AY240" s="171" t="s">
        <v>299</v>
      </c>
    </row>
    <row r="241" spans="2:65" s="13" customFormat="1">
      <c r="B241" s="176"/>
      <c r="D241" s="149" t="s">
        <v>1489</v>
      </c>
      <c r="E241" s="177" t="s">
        <v>1</v>
      </c>
      <c r="F241" s="178" t="s">
        <v>6804</v>
      </c>
      <c r="H241" s="179">
        <v>3.907</v>
      </c>
      <c r="I241" s="180"/>
      <c r="L241" s="176"/>
      <c r="M241" s="181"/>
      <c r="T241" s="182"/>
      <c r="AT241" s="177" t="s">
        <v>1489</v>
      </c>
      <c r="AU241" s="177" t="s">
        <v>90</v>
      </c>
      <c r="AV241" s="13" t="s">
        <v>90</v>
      </c>
      <c r="AW241" s="13" t="s">
        <v>36</v>
      </c>
      <c r="AX241" s="13" t="s">
        <v>81</v>
      </c>
      <c r="AY241" s="177" t="s">
        <v>299</v>
      </c>
    </row>
    <row r="242" spans="2:65" s="14" customFormat="1">
      <c r="B242" s="183"/>
      <c r="D242" s="149" t="s">
        <v>1489</v>
      </c>
      <c r="E242" s="184" t="s">
        <v>1</v>
      </c>
      <c r="F242" s="185" t="s">
        <v>1496</v>
      </c>
      <c r="H242" s="186">
        <v>3.907</v>
      </c>
      <c r="I242" s="187"/>
      <c r="L242" s="183"/>
      <c r="M242" s="188"/>
      <c r="T242" s="189"/>
      <c r="AT242" s="184" t="s">
        <v>1489</v>
      </c>
      <c r="AU242" s="184" t="s">
        <v>90</v>
      </c>
      <c r="AV242" s="14" t="s">
        <v>318</v>
      </c>
      <c r="AW242" s="14" t="s">
        <v>36</v>
      </c>
      <c r="AX242" s="14" t="s">
        <v>88</v>
      </c>
      <c r="AY242" s="184" t="s">
        <v>299</v>
      </c>
    </row>
    <row r="243" spans="2:65" s="1" customFormat="1" ht="24.15" customHeight="1">
      <c r="B243" s="32"/>
      <c r="C243" s="136" t="s">
        <v>389</v>
      </c>
      <c r="D243" s="136" t="s">
        <v>302</v>
      </c>
      <c r="E243" s="137" t="s">
        <v>6805</v>
      </c>
      <c r="F243" s="138" t="s">
        <v>6806</v>
      </c>
      <c r="G243" s="139" t="s">
        <v>1520</v>
      </c>
      <c r="H243" s="140">
        <v>4.3410000000000002</v>
      </c>
      <c r="I243" s="141"/>
      <c r="J243" s="142">
        <f>ROUND(I243*H243,2)</f>
        <v>0</v>
      </c>
      <c r="K243" s="138" t="s">
        <v>3585</v>
      </c>
      <c r="L243" s="32"/>
      <c r="M243" s="143" t="s">
        <v>1</v>
      </c>
      <c r="N243" s="144" t="s">
        <v>46</v>
      </c>
      <c r="P243" s="145">
        <f>O243*H243</f>
        <v>0</v>
      </c>
      <c r="Q243" s="145">
        <v>0</v>
      </c>
      <c r="R243" s="145">
        <f>Q243*H243</f>
        <v>0</v>
      </c>
      <c r="S243" s="145">
        <v>0</v>
      </c>
      <c r="T243" s="146">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6807</v>
      </c>
    </row>
    <row r="244" spans="2:65" s="12" customFormat="1">
      <c r="B244" s="170"/>
      <c r="D244" s="149" t="s">
        <v>1489</v>
      </c>
      <c r="E244" s="171" t="s">
        <v>1</v>
      </c>
      <c r="F244" s="172" t="s">
        <v>6729</v>
      </c>
      <c r="H244" s="171" t="s">
        <v>1</v>
      </c>
      <c r="I244" s="173"/>
      <c r="L244" s="170"/>
      <c r="M244" s="174"/>
      <c r="T244" s="175"/>
      <c r="AT244" s="171" t="s">
        <v>1489</v>
      </c>
      <c r="AU244" s="171" t="s">
        <v>90</v>
      </c>
      <c r="AV244" s="12" t="s">
        <v>88</v>
      </c>
      <c r="AW244" s="12" t="s">
        <v>36</v>
      </c>
      <c r="AX244" s="12" t="s">
        <v>81</v>
      </c>
      <c r="AY244" s="171" t="s">
        <v>299</v>
      </c>
    </row>
    <row r="245" spans="2:65" s="12" customFormat="1">
      <c r="B245" s="170"/>
      <c r="D245" s="149" t="s">
        <v>1489</v>
      </c>
      <c r="E245" s="171" t="s">
        <v>1</v>
      </c>
      <c r="F245" s="172" t="s">
        <v>6771</v>
      </c>
      <c r="H245" s="171" t="s">
        <v>1</v>
      </c>
      <c r="I245" s="173"/>
      <c r="L245" s="170"/>
      <c r="M245" s="174"/>
      <c r="T245" s="175"/>
      <c r="AT245" s="171" t="s">
        <v>1489</v>
      </c>
      <c r="AU245" s="171" t="s">
        <v>90</v>
      </c>
      <c r="AV245" s="12" t="s">
        <v>88</v>
      </c>
      <c r="AW245" s="12" t="s">
        <v>36</v>
      </c>
      <c r="AX245" s="12" t="s">
        <v>81</v>
      </c>
      <c r="AY245" s="171" t="s">
        <v>299</v>
      </c>
    </row>
    <row r="246" spans="2:65" s="13" customFormat="1">
      <c r="B246" s="176"/>
      <c r="D246" s="149" t="s">
        <v>1489</v>
      </c>
      <c r="E246" s="177" t="s">
        <v>1</v>
      </c>
      <c r="F246" s="178" t="s">
        <v>6808</v>
      </c>
      <c r="H246" s="179">
        <v>4.3410000000000002</v>
      </c>
      <c r="I246" s="180"/>
      <c r="L246" s="176"/>
      <c r="M246" s="181"/>
      <c r="T246" s="182"/>
      <c r="AT246" s="177" t="s">
        <v>1489</v>
      </c>
      <c r="AU246" s="177" t="s">
        <v>90</v>
      </c>
      <c r="AV246" s="13" t="s">
        <v>90</v>
      </c>
      <c r="AW246" s="13" t="s">
        <v>36</v>
      </c>
      <c r="AX246" s="13" t="s">
        <v>81</v>
      </c>
      <c r="AY246" s="177" t="s">
        <v>299</v>
      </c>
    </row>
    <row r="247" spans="2:65" s="14" customFormat="1">
      <c r="B247" s="183"/>
      <c r="D247" s="149" t="s">
        <v>1489</v>
      </c>
      <c r="E247" s="184" t="s">
        <v>1</v>
      </c>
      <c r="F247" s="185" t="s">
        <v>1496</v>
      </c>
      <c r="H247" s="186">
        <v>4.3410000000000002</v>
      </c>
      <c r="I247" s="187"/>
      <c r="L247" s="183"/>
      <c r="M247" s="188"/>
      <c r="T247" s="189"/>
      <c r="AT247" s="184" t="s">
        <v>1489</v>
      </c>
      <c r="AU247" s="184" t="s">
        <v>90</v>
      </c>
      <c r="AV247" s="14" t="s">
        <v>318</v>
      </c>
      <c r="AW247" s="14" t="s">
        <v>36</v>
      </c>
      <c r="AX247" s="14" t="s">
        <v>88</v>
      </c>
      <c r="AY247" s="184" t="s">
        <v>299</v>
      </c>
    </row>
    <row r="248" spans="2:65" s="1" customFormat="1" ht="37.950000000000003" customHeight="1">
      <c r="B248" s="32"/>
      <c r="C248" s="136" t="s">
        <v>394</v>
      </c>
      <c r="D248" s="136" t="s">
        <v>302</v>
      </c>
      <c r="E248" s="137" t="s">
        <v>6809</v>
      </c>
      <c r="F248" s="138" t="s">
        <v>6810</v>
      </c>
      <c r="G248" s="139" t="s">
        <v>1520</v>
      </c>
      <c r="H248" s="140">
        <v>296.62400000000002</v>
      </c>
      <c r="I248" s="141"/>
      <c r="J248" s="142">
        <f>ROUND(I248*H248,2)</f>
        <v>0</v>
      </c>
      <c r="K248" s="138" t="s">
        <v>1</v>
      </c>
      <c r="L248" s="32"/>
      <c r="M248" s="143" t="s">
        <v>1</v>
      </c>
      <c r="N248" s="144" t="s">
        <v>46</v>
      </c>
      <c r="P248" s="145">
        <f>O248*H248</f>
        <v>0</v>
      </c>
      <c r="Q248" s="145">
        <v>0</v>
      </c>
      <c r="R248" s="145">
        <f>Q248*H248</f>
        <v>0</v>
      </c>
      <c r="S248" s="145">
        <v>0</v>
      </c>
      <c r="T248" s="146">
        <f>S248*H248</f>
        <v>0</v>
      </c>
      <c r="AR248" s="147" t="s">
        <v>318</v>
      </c>
      <c r="AT248" s="147" t="s">
        <v>302</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6811</v>
      </c>
    </row>
    <row r="249" spans="2:65" s="12" customFormat="1">
      <c r="B249" s="170"/>
      <c r="D249" s="149" t="s">
        <v>1489</v>
      </c>
      <c r="E249" s="171" t="s">
        <v>1</v>
      </c>
      <c r="F249" s="172" t="s">
        <v>6812</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6813</v>
      </c>
      <c r="H250" s="179">
        <v>275.06799999999998</v>
      </c>
      <c r="I250" s="180"/>
      <c r="L250" s="176"/>
      <c r="M250" s="181"/>
      <c r="T250" s="182"/>
      <c r="AT250" s="177" t="s">
        <v>1489</v>
      </c>
      <c r="AU250" s="177" t="s">
        <v>90</v>
      </c>
      <c r="AV250" s="13" t="s">
        <v>90</v>
      </c>
      <c r="AW250" s="13" t="s">
        <v>36</v>
      </c>
      <c r="AX250" s="13" t="s">
        <v>81</v>
      </c>
      <c r="AY250" s="177" t="s">
        <v>299</v>
      </c>
    </row>
    <row r="251" spans="2:65" s="12" customFormat="1">
      <c r="B251" s="170"/>
      <c r="D251" s="149" t="s">
        <v>1489</v>
      </c>
      <c r="E251" s="171" t="s">
        <v>1</v>
      </c>
      <c r="F251" s="172" t="s">
        <v>6814</v>
      </c>
      <c r="H251" s="171" t="s">
        <v>1</v>
      </c>
      <c r="I251" s="173"/>
      <c r="L251" s="170"/>
      <c r="M251" s="174"/>
      <c r="T251" s="175"/>
      <c r="AT251" s="171" t="s">
        <v>1489</v>
      </c>
      <c r="AU251" s="171" t="s">
        <v>90</v>
      </c>
      <c r="AV251" s="12" t="s">
        <v>88</v>
      </c>
      <c r="AW251" s="12" t="s">
        <v>36</v>
      </c>
      <c r="AX251" s="12" t="s">
        <v>81</v>
      </c>
      <c r="AY251" s="171" t="s">
        <v>299</v>
      </c>
    </row>
    <row r="252" spans="2:65" s="13" customFormat="1">
      <c r="B252" s="176"/>
      <c r="D252" s="149" t="s">
        <v>1489</v>
      </c>
      <c r="E252" s="177" t="s">
        <v>1</v>
      </c>
      <c r="F252" s="178" t="s">
        <v>6815</v>
      </c>
      <c r="H252" s="179">
        <v>21.556000000000001</v>
      </c>
      <c r="I252" s="180"/>
      <c r="L252" s="176"/>
      <c r="M252" s="181"/>
      <c r="T252" s="182"/>
      <c r="AT252" s="177" t="s">
        <v>1489</v>
      </c>
      <c r="AU252" s="177" t="s">
        <v>90</v>
      </c>
      <c r="AV252" s="13" t="s">
        <v>90</v>
      </c>
      <c r="AW252" s="13" t="s">
        <v>36</v>
      </c>
      <c r="AX252" s="13" t="s">
        <v>81</v>
      </c>
      <c r="AY252" s="177" t="s">
        <v>299</v>
      </c>
    </row>
    <row r="253" spans="2:65" s="14" customFormat="1">
      <c r="B253" s="183"/>
      <c r="D253" s="149" t="s">
        <v>1489</v>
      </c>
      <c r="E253" s="184" t="s">
        <v>1</v>
      </c>
      <c r="F253" s="185" t="s">
        <v>1496</v>
      </c>
      <c r="H253" s="186">
        <v>296.62400000000002</v>
      </c>
      <c r="I253" s="187"/>
      <c r="L253" s="183"/>
      <c r="M253" s="188"/>
      <c r="T253" s="189"/>
      <c r="AT253" s="184" t="s">
        <v>1489</v>
      </c>
      <c r="AU253" s="184" t="s">
        <v>90</v>
      </c>
      <c r="AV253" s="14" t="s">
        <v>318</v>
      </c>
      <c r="AW253" s="14" t="s">
        <v>36</v>
      </c>
      <c r="AX253" s="14" t="s">
        <v>88</v>
      </c>
      <c r="AY253" s="184" t="s">
        <v>299</v>
      </c>
    </row>
    <row r="254" spans="2:65" s="1" customFormat="1" ht="37.950000000000003" customHeight="1">
      <c r="B254" s="32"/>
      <c r="C254" s="136" t="s">
        <v>399</v>
      </c>
      <c r="D254" s="136" t="s">
        <v>302</v>
      </c>
      <c r="E254" s="137" t="s">
        <v>6816</v>
      </c>
      <c r="F254" s="138" t="s">
        <v>6817</v>
      </c>
      <c r="G254" s="139" t="s">
        <v>1520</v>
      </c>
      <c r="H254" s="140">
        <v>610.91600000000005</v>
      </c>
      <c r="I254" s="141"/>
      <c r="J254" s="142">
        <f>ROUND(I254*H254,2)</f>
        <v>0</v>
      </c>
      <c r="K254" s="138" t="s">
        <v>3585</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6818</v>
      </c>
    </row>
    <row r="255" spans="2:65" s="12" customFormat="1">
      <c r="B255" s="170"/>
      <c r="D255" s="149" t="s">
        <v>1489</v>
      </c>
      <c r="E255" s="171" t="s">
        <v>1</v>
      </c>
      <c r="F255" s="172" t="s">
        <v>6812</v>
      </c>
      <c r="H255" s="171" t="s">
        <v>1</v>
      </c>
      <c r="I255" s="173"/>
      <c r="L255" s="170"/>
      <c r="M255" s="174"/>
      <c r="T255" s="175"/>
      <c r="AT255" s="171" t="s">
        <v>1489</v>
      </c>
      <c r="AU255" s="171" t="s">
        <v>90</v>
      </c>
      <c r="AV255" s="12" t="s">
        <v>88</v>
      </c>
      <c r="AW255" s="12" t="s">
        <v>36</v>
      </c>
      <c r="AX255" s="12" t="s">
        <v>81</v>
      </c>
      <c r="AY255" s="171" t="s">
        <v>299</v>
      </c>
    </row>
    <row r="256" spans="2:65" s="13" customFormat="1">
      <c r="B256" s="176"/>
      <c r="D256" s="149" t="s">
        <v>1489</v>
      </c>
      <c r="E256" s="177" t="s">
        <v>1</v>
      </c>
      <c r="F256" s="178" t="s">
        <v>6819</v>
      </c>
      <c r="H256" s="179">
        <v>610.91600000000005</v>
      </c>
      <c r="I256" s="180"/>
      <c r="L256" s="176"/>
      <c r="M256" s="181"/>
      <c r="T256" s="182"/>
      <c r="AT256" s="177" t="s">
        <v>1489</v>
      </c>
      <c r="AU256" s="177" t="s">
        <v>90</v>
      </c>
      <c r="AV256" s="13" t="s">
        <v>90</v>
      </c>
      <c r="AW256" s="13" t="s">
        <v>36</v>
      </c>
      <c r="AX256" s="13" t="s">
        <v>81</v>
      </c>
      <c r="AY256" s="177" t="s">
        <v>299</v>
      </c>
    </row>
    <row r="257" spans="2:65" s="14" customFormat="1">
      <c r="B257" s="183"/>
      <c r="D257" s="149" t="s">
        <v>1489</v>
      </c>
      <c r="E257" s="184" t="s">
        <v>1</v>
      </c>
      <c r="F257" s="185" t="s">
        <v>1496</v>
      </c>
      <c r="H257" s="186">
        <v>610.91600000000005</v>
      </c>
      <c r="I257" s="187"/>
      <c r="L257" s="183"/>
      <c r="M257" s="188"/>
      <c r="T257" s="189"/>
      <c r="AT257" s="184" t="s">
        <v>1489</v>
      </c>
      <c r="AU257" s="184" t="s">
        <v>90</v>
      </c>
      <c r="AV257" s="14" t="s">
        <v>318</v>
      </c>
      <c r="AW257" s="14" t="s">
        <v>36</v>
      </c>
      <c r="AX257" s="14" t="s">
        <v>88</v>
      </c>
      <c r="AY257" s="184" t="s">
        <v>299</v>
      </c>
    </row>
    <row r="258" spans="2:65" s="1" customFormat="1" ht="37.950000000000003" customHeight="1">
      <c r="B258" s="32"/>
      <c r="C258" s="136" t="s">
        <v>7</v>
      </c>
      <c r="D258" s="136" t="s">
        <v>302</v>
      </c>
      <c r="E258" s="137" t="s">
        <v>3395</v>
      </c>
      <c r="F258" s="138" t="s">
        <v>3396</v>
      </c>
      <c r="G258" s="139" t="s">
        <v>1520</v>
      </c>
      <c r="H258" s="140">
        <v>58.006</v>
      </c>
      <c r="I258" s="141"/>
      <c r="J258" s="142">
        <f>ROUND(I258*H258,2)</f>
        <v>0</v>
      </c>
      <c r="K258" s="138" t="s">
        <v>3585</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6820</v>
      </c>
    </row>
    <row r="259" spans="2:65" s="12" customFormat="1">
      <c r="B259" s="170"/>
      <c r="D259" s="149" t="s">
        <v>1489</v>
      </c>
      <c r="E259" s="171" t="s">
        <v>1</v>
      </c>
      <c r="F259" s="172" t="s">
        <v>6821</v>
      </c>
      <c r="H259" s="171" t="s">
        <v>1</v>
      </c>
      <c r="I259" s="173"/>
      <c r="L259" s="170"/>
      <c r="M259" s="174"/>
      <c r="T259" s="175"/>
      <c r="AT259" s="171" t="s">
        <v>1489</v>
      </c>
      <c r="AU259" s="171" t="s">
        <v>90</v>
      </c>
      <c r="AV259" s="12" t="s">
        <v>88</v>
      </c>
      <c r="AW259" s="12" t="s">
        <v>36</v>
      </c>
      <c r="AX259" s="12" t="s">
        <v>81</v>
      </c>
      <c r="AY259" s="171" t="s">
        <v>299</v>
      </c>
    </row>
    <row r="260" spans="2:65" s="13" customFormat="1" ht="20.399999999999999">
      <c r="B260" s="176"/>
      <c r="D260" s="149" t="s">
        <v>1489</v>
      </c>
      <c r="E260" s="177" t="s">
        <v>1</v>
      </c>
      <c r="F260" s="178" t="s">
        <v>6822</v>
      </c>
      <c r="H260" s="179">
        <v>79.561999999999998</v>
      </c>
      <c r="I260" s="180"/>
      <c r="L260" s="176"/>
      <c r="M260" s="181"/>
      <c r="T260" s="182"/>
      <c r="AT260" s="177" t="s">
        <v>1489</v>
      </c>
      <c r="AU260" s="177" t="s">
        <v>90</v>
      </c>
      <c r="AV260" s="13" t="s">
        <v>90</v>
      </c>
      <c r="AW260" s="13" t="s">
        <v>36</v>
      </c>
      <c r="AX260" s="13" t="s">
        <v>81</v>
      </c>
      <c r="AY260" s="177" t="s">
        <v>299</v>
      </c>
    </row>
    <row r="261" spans="2:65" s="13" customFormat="1">
      <c r="B261" s="176"/>
      <c r="D261" s="149" t="s">
        <v>1489</v>
      </c>
      <c r="E261" s="177" t="s">
        <v>1</v>
      </c>
      <c r="F261" s="178" t="s">
        <v>6823</v>
      </c>
      <c r="H261" s="179">
        <v>-21.556000000000001</v>
      </c>
      <c r="I261" s="180"/>
      <c r="L261" s="176"/>
      <c r="M261" s="181"/>
      <c r="T261" s="182"/>
      <c r="AT261" s="177" t="s">
        <v>1489</v>
      </c>
      <c r="AU261" s="177" t="s">
        <v>90</v>
      </c>
      <c r="AV261" s="13" t="s">
        <v>90</v>
      </c>
      <c r="AW261" s="13" t="s">
        <v>36</v>
      </c>
      <c r="AX261" s="13" t="s">
        <v>81</v>
      </c>
      <c r="AY261" s="177" t="s">
        <v>299</v>
      </c>
    </row>
    <row r="262" spans="2:65" s="15" customFormat="1">
      <c r="B262" s="190"/>
      <c r="D262" s="149" t="s">
        <v>1489</v>
      </c>
      <c r="E262" s="191" t="s">
        <v>1</v>
      </c>
      <c r="F262" s="192" t="s">
        <v>1549</v>
      </c>
      <c r="H262" s="193">
        <v>58.006</v>
      </c>
      <c r="I262" s="194"/>
      <c r="L262" s="190"/>
      <c r="M262" s="195"/>
      <c r="T262" s="196"/>
      <c r="AT262" s="191" t="s">
        <v>1489</v>
      </c>
      <c r="AU262" s="191" t="s">
        <v>90</v>
      </c>
      <c r="AV262" s="15" t="s">
        <v>298</v>
      </c>
      <c r="AW262" s="15" t="s">
        <v>36</v>
      </c>
      <c r="AX262" s="15" t="s">
        <v>81</v>
      </c>
      <c r="AY262" s="191" t="s">
        <v>299</v>
      </c>
    </row>
    <row r="263" spans="2:65" s="14" customFormat="1">
      <c r="B263" s="183"/>
      <c r="D263" s="149" t="s">
        <v>1489</v>
      </c>
      <c r="E263" s="184" t="s">
        <v>1</v>
      </c>
      <c r="F263" s="185" t="s">
        <v>1496</v>
      </c>
      <c r="H263" s="186">
        <v>58.006</v>
      </c>
      <c r="I263" s="187"/>
      <c r="L263" s="183"/>
      <c r="M263" s="188"/>
      <c r="T263" s="189"/>
      <c r="AT263" s="184" t="s">
        <v>1489</v>
      </c>
      <c r="AU263" s="184" t="s">
        <v>90</v>
      </c>
      <c r="AV263" s="14" t="s">
        <v>318</v>
      </c>
      <c r="AW263" s="14" t="s">
        <v>36</v>
      </c>
      <c r="AX263" s="14" t="s">
        <v>88</v>
      </c>
      <c r="AY263" s="184" t="s">
        <v>299</v>
      </c>
    </row>
    <row r="264" spans="2:65" s="1" customFormat="1" ht="37.950000000000003" customHeight="1">
      <c r="B264" s="32"/>
      <c r="C264" s="136" t="s">
        <v>408</v>
      </c>
      <c r="D264" s="136" t="s">
        <v>302</v>
      </c>
      <c r="E264" s="137" t="s">
        <v>3399</v>
      </c>
      <c r="F264" s="138" t="s">
        <v>3400</v>
      </c>
      <c r="G264" s="139" t="s">
        <v>1520</v>
      </c>
      <c r="H264" s="140">
        <v>406.04199999999997</v>
      </c>
      <c r="I264" s="141"/>
      <c r="J264" s="142">
        <f>ROUND(I264*H264,2)</f>
        <v>0</v>
      </c>
      <c r="K264" s="138" t="s">
        <v>3585</v>
      </c>
      <c r="L264" s="32"/>
      <c r="M264" s="143" t="s">
        <v>1</v>
      </c>
      <c r="N264" s="144" t="s">
        <v>46</v>
      </c>
      <c r="P264" s="145">
        <f>O264*H264</f>
        <v>0</v>
      </c>
      <c r="Q264" s="145">
        <v>0</v>
      </c>
      <c r="R264" s="145">
        <f>Q264*H264</f>
        <v>0</v>
      </c>
      <c r="S264" s="145">
        <v>0</v>
      </c>
      <c r="T264" s="146">
        <f>S264*H264</f>
        <v>0</v>
      </c>
      <c r="AR264" s="147" t="s">
        <v>318</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6824</v>
      </c>
    </row>
    <row r="265" spans="2:65" s="12" customFormat="1">
      <c r="B265" s="170"/>
      <c r="D265" s="149" t="s">
        <v>1489</v>
      </c>
      <c r="E265" s="171" t="s">
        <v>1</v>
      </c>
      <c r="F265" s="172" t="s">
        <v>6825</v>
      </c>
      <c r="H265" s="171" t="s">
        <v>1</v>
      </c>
      <c r="I265" s="173"/>
      <c r="L265" s="170"/>
      <c r="M265" s="174"/>
      <c r="T265" s="175"/>
      <c r="AT265" s="171" t="s">
        <v>1489</v>
      </c>
      <c r="AU265" s="171" t="s">
        <v>90</v>
      </c>
      <c r="AV265" s="12" t="s">
        <v>88</v>
      </c>
      <c r="AW265" s="12" t="s">
        <v>36</v>
      </c>
      <c r="AX265" s="12" t="s">
        <v>81</v>
      </c>
      <c r="AY265" s="171" t="s">
        <v>299</v>
      </c>
    </row>
    <row r="266" spans="2:65" s="13" customFormat="1">
      <c r="B266" s="176"/>
      <c r="D266" s="149" t="s">
        <v>1489</v>
      </c>
      <c r="E266" s="177" t="s">
        <v>1</v>
      </c>
      <c r="F266" s="178" t="s">
        <v>6826</v>
      </c>
      <c r="H266" s="179">
        <v>406.04199999999997</v>
      </c>
      <c r="I266" s="180"/>
      <c r="L266" s="176"/>
      <c r="M266" s="181"/>
      <c r="T266" s="182"/>
      <c r="AT266" s="177" t="s">
        <v>1489</v>
      </c>
      <c r="AU266" s="177" t="s">
        <v>90</v>
      </c>
      <c r="AV266" s="13" t="s">
        <v>90</v>
      </c>
      <c r="AW266" s="13" t="s">
        <v>36</v>
      </c>
      <c r="AX266" s="13" t="s">
        <v>81</v>
      </c>
      <c r="AY266" s="177" t="s">
        <v>299</v>
      </c>
    </row>
    <row r="267" spans="2:65" s="15" customFormat="1">
      <c r="B267" s="190"/>
      <c r="D267" s="149" t="s">
        <v>1489</v>
      </c>
      <c r="E267" s="191" t="s">
        <v>1</v>
      </c>
      <c r="F267" s="192" t="s">
        <v>1549</v>
      </c>
      <c r="H267" s="193">
        <v>406.04199999999997</v>
      </c>
      <c r="I267" s="194"/>
      <c r="L267" s="190"/>
      <c r="M267" s="195"/>
      <c r="T267" s="196"/>
      <c r="AT267" s="191" t="s">
        <v>1489</v>
      </c>
      <c r="AU267" s="191" t="s">
        <v>90</v>
      </c>
      <c r="AV267" s="15" t="s">
        <v>298</v>
      </c>
      <c r="AW267" s="15" t="s">
        <v>36</v>
      </c>
      <c r="AX267" s="15" t="s">
        <v>88</v>
      </c>
      <c r="AY267" s="191" t="s">
        <v>299</v>
      </c>
    </row>
    <row r="268" spans="2:65" s="1" customFormat="1" ht="37.950000000000003" customHeight="1">
      <c r="B268" s="32"/>
      <c r="C268" s="136" t="s">
        <v>413</v>
      </c>
      <c r="D268" s="136" t="s">
        <v>302</v>
      </c>
      <c r="E268" s="137" t="s">
        <v>1618</v>
      </c>
      <c r="F268" s="138" t="s">
        <v>1619</v>
      </c>
      <c r="G268" s="139" t="s">
        <v>1520</v>
      </c>
      <c r="H268" s="140">
        <v>20.204000000000001</v>
      </c>
      <c r="I268" s="141"/>
      <c r="J268" s="142">
        <f>ROUND(I268*H268,2)</f>
        <v>0</v>
      </c>
      <c r="K268" s="138" t="s">
        <v>3585</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6827</v>
      </c>
    </row>
    <row r="269" spans="2:65" s="12" customFormat="1">
      <c r="B269" s="170"/>
      <c r="D269" s="149" t="s">
        <v>1489</v>
      </c>
      <c r="E269" s="171" t="s">
        <v>1</v>
      </c>
      <c r="F269" s="172" t="s">
        <v>6828</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6829</v>
      </c>
      <c r="H270" s="179">
        <v>325.66199999999998</v>
      </c>
      <c r="I270" s="180"/>
      <c r="L270" s="176"/>
      <c r="M270" s="181"/>
      <c r="T270" s="182"/>
      <c r="AT270" s="177" t="s">
        <v>1489</v>
      </c>
      <c r="AU270" s="177" t="s">
        <v>90</v>
      </c>
      <c r="AV270" s="13" t="s">
        <v>90</v>
      </c>
      <c r="AW270" s="13" t="s">
        <v>36</v>
      </c>
      <c r="AX270" s="13" t="s">
        <v>81</v>
      </c>
      <c r="AY270" s="177" t="s">
        <v>299</v>
      </c>
    </row>
    <row r="271" spans="2:65" s="12" customFormat="1">
      <c r="B271" s="170"/>
      <c r="D271" s="149" t="s">
        <v>1489</v>
      </c>
      <c r="E271" s="171" t="s">
        <v>1</v>
      </c>
      <c r="F271" s="172" t="s">
        <v>6830</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6831</v>
      </c>
      <c r="H272" s="179">
        <v>-305.45800000000003</v>
      </c>
      <c r="I272" s="180"/>
      <c r="L272" s="176"/>
      <c r="M272" s="181"/>
      <c r="T272" s="182"/>
      <c r="AT272" s="177" t="s">
        <v>1489</v>
      </c>
      <c r="AU272" s="177" t="s">
        <v>90</v>
      </c>
      <c r="AV272" s="13" t="s">
        <v>90</v>
      </c>
      <c r="AW272" s="13" t="s">
        <v>36</v>
      </c>
      <c r="AX272" s="13" t="s">
        <v>81</v>
      </c>
      <c r="AY272" s="177" t="s">
        <v>299</v>
      </c>
    </row>
    <row r="273" spans="2:65" s="14" customFormat="1">
      <c r="B273" s="183"/>
      <c r="D273" s="149" t="s">
        <v>1489</v>
      </c>
      <c r="E273" s="184" t="s">
        <v>1</v>
      </c>
      <c r="F273" s="185" t="s">
        <v>1496</v>
      </c>
      <c r="H273" s="186">
        <v>20.204000000000001</v>
      </c>
      <c r="I273" s="187"/>
      <c r="L273" s="183"/>
      <c r="M273" s="188"/>
      <c r="T273" s="189"/>
      <c r="AT273" s="184" t="s">
        <v>1489</v>
      </c>
      <c r="AU273" s="184" t="s">
        <v>90</v>
      </c>
      <c r="AV273" s="14" t="s">
        <v>318</v>
      </c>
      <c r="AW273" s="14" t="s">
        <v>36</v>
      </c>
      <c r="AX273" s="14" t="s">
        <v>88</v>
      </c>
      <c r="AY273" s="184" t="s">
        <v>299</v>
      </c>
    </row>
    <row r="274" spans="2:65" s="1" customFormat="1" ht="37.950000000000003" customHeight="1">
      <c r="B274" s="32"/>
      <c r="C274" s="136" t="s">
        <v>418</v>
      </c>
      <c r="D274" s="136" t="s">
        <v>302</v>
      </c>
      <c r="E274" s="137" t="s">
        <v>1622</v>
      </c>
      <c r="F274" s="138" t="s">
        <v>1623</v>
      </c>
      <c r="G274" s="139" t="s">
        <v>1520</v>
      </c>
      <c r="H274" s="140">
        <v>141.428</v>
      </c>
      <c r="I274" s="141"/>
      <c r="J274" s="142">
        <f>ROUND(I274*H274,2)</f>
        <v>0</v>
      </c>
      <c r="K274" s="138" t="s">
        <v>3585</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6832</v>
      </c>
    </row>
    <row r="275" spans="2:65" s="12" customFormat="1">
      <c r="B275" s="170"/>
      <c r="D275" s="149" t="s">
        <v>1489</v>
      </c>
      <c r="E275" s="171" t="s">
        <v>1</v>
      </c>
      <c r="F275" s="172" t="s">
        <v>6825</v>
      </c>
      <c r="H275" s="171" t="s">
        <v>1</v>
      </c>
      <c r="I275" s="173"/>
      <c r="L275" s="170"/>
      <c r="M275" s="174"/>
      <c r="T275" s="175"/>
      <c r="AT275" s="171" t="s">
        <v>1489</v>
      </c>
      <c r="AU275" s="171" t="s">
        <v>90</v>
      </c>
      <c r="AV275" s="12" t="s">
        <v>88</v>
      </c>
      <c r="AW275" s="12" t="s">
        <v>36</v>
      </c>
      <c r="AX275" s="12" t="s">
        <v>81</v>
      </c>
      <c r="AY275" s="171" t="s">
        <v>299</v>
      </c>
    </row>
    <row r="276" spans="2:65" s="13" customFormat="1">
      <c r="B276" s="176"/>
      <c r="D276" s="149" t="s">
        <v>1489</v>
      </c>
      <c r="E276" s="177" t="s">
        <v>1</v>
      </c>
      <c r="F276" s="178" t="s">
        <v>6833</v>
      </c>
      <c r="H276" s="179">
        <v>141.428</v>
      </c>
      <c r="I276" s="180"/>
      <c r="L276" s="176"/>
      <c r="M276" s="181"/>
      <c r="T276" s="182"/>
      <c r="AT276" s="177" t="s">
        <v>1489</v>
      </c>
      <c r="AU276" s="177" t="s">
        <v>90</v>
      </c>
      <c r="AV276" s="13" t="s">
        <v>90</v>
      </c>
      <c r="AW276" s="13" t="s">
        <v>36</v>
      </c>
      <c r="AX276" s="13" t="s">
        <v>81</v>
      </c>
      <c r="AY276" s="177" t="s">
        <v>299</v>
      </c>
    </row>
    <row r="277" spans="2:65" s="15" customFormat="1">
      <c r="B277" s="190"/>
      <c r="D277" s="149" t="s">
        <v>1489</v>
      </c>
      <c r="E277" s="191" t="s">
        <v>1</v>
      </c>
      <c r="F277" s="192" t="s">
        <v>1549</v>
      </c>
      <c r="H277" s="193">
        <v>141.428</v>
      </c>
      <c r="I277" s="194"/>
      <c r="L277" s="190"/>
      <c r="M277" s="195"/>
      <c r="T277" s="196"/>
      <c r="AT277" s="191" t="s">
        <v>1489</v>
      </c>
      <c r="AU277" s="191" t="s">
        <v>90</v>
      </c>
      <c r="AV277" s="15" t="s">
        <v>298</v>
      </c>
      <c r="AW277" s="15" t="s">
        <v>36</v>
      </c>
      <c r="AX277" s="15" t="s">
        <v>88</v>
      </c>
      <c r="AY277" s="191" t="s">
        <v>299</v>
      </c>
    </row>
    <row r="278" spans="2:65" s="1" customFormat="1" ht="37.950000000000003" customHeight="1">
      <c r="B278" s="32"/>
      <c r="C278" s="136" t="s">
        <v>423</v>
      </c>
      <c r="D278" s="136" t="s">
        <v>302</v>
      </c>
      <c r="E278" s="137" t="s">
        <v>2068</v>
      </c>
      <c r="F278" s="138" t="s">
        <v>2069</v>
      </c>
      <c r="G278" s="139" t="s">
        <v>1520</v>
      </c>
      <c r="H278" s="140">
        <v>190.52</v>
      </c>
      <c r="I278" s="141"/>
      <c r="J278" s="142">
        <f>ROUND(I278*H278,2)</f>
        <v>0</v>
      </c>
      <c r="K278" s="138" t="s">
        <v>3585</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6834</v>
      </c>
    </row>
    <row r="279" spans="2:65" s="12" customFormat="1">
      <c r="B279" s="170"/>
      <c r="D279" s="149" t="s">
        <v>1489</v>
      </c>
      <c r="E279" s="171" t="s">
        <v>1</v>
      </c>
      <c r="F279" s="172" t="s">
        <v>6835</v>
      </c>
      <c r="H279" s="171" t="s">
        <v>1</v>
      </c>
      <c r="I279" s="173"/>
      <c r="L279" s="170"/>
      <c r="M279" s="174"/>
      <c r="T279" s="175"/>
      <c r="AT279" s="171" t="s">
        <v>1489</v>
      </c>
      <c r="AU279" s="171" t="s">
        <v>90</v>
      </c>
      <c r="AV279" s="12" t="s">
        <v>88</v>
      </c>
      <c r="AW279" s="12" t="s">
        <v>36</v>
      </c>
      <c r="AX279" s="12" t="s">
        <v>81</v>
      </c>
      <c r="AY279" s="171" t="s">
        <v>299</v>
      </c>
    </row>
    <row r="280" spans="2:65" s="13" customFormat="1">
      <c r="B280" s="176"/>
      <c r="D280" s="149" t="s">
        <v>1489</v>
      </c>
      <c r="E280" s="177" t="s">
        <v>1</v>
      </c>
      <c r="F280" s="178" t="s">
        <v>6836</v>
      </c>
      <c r="H280" s="179">
        <v>190.52</v>
      </c>
      <c r="I280" s="180"/>
      <c r="L280" s="176"/>
      <c r="M280" s="181"/>
      <c r="T280" s="182"/>
      <c r="AT280" s="177" t="s">
        <v>1489</v>
      </c>
      <c r="AU280" s="177" t="s">
        <v>90</v>
      </c>
      <c r="AV280" s="13" t="s">
        <v>90</v>
      </c>
      <c r="AW280" s="13" t="s">
        <v>36</v>
      </c>
      <c r="AX280" s="13" t="s">
        <v>81</v>
      </c>
      <c r="AY280" s="177" t="s">
        <v>299</v>
      </c>
    </row>
    <row r="281" spans="2:65" s="14" customFormat="1">
      <c r="B281" s="183"/>
      <c r="D281" s="149" t="s">
        <v>1489</v>
      </c>
      <c r="E281" s="184" t="s">
        <v>1</v>
      </c>
      <c r="F281" s="185" t="s">
        <v>1496</v>
      </c>
      <c r="H281" s="186">
        <v>190.52</v>
      </c>
      <c r="I281" s="187"/>
      <c r="L281" s="183"/>
      <c r="M281" s="188"/>
      <c r="T281" s="189"/>
      <c r="AT281" s="184" t="s">
        <v>1489</v>
      </c>
      <c r="AU281" s="184" t="s">
        <v>90</v>
      </c>
      <c r="AV281" s="14" t="s">
        <v>318</v>
      </c>
      <c r="AW281" s="14" t="s">
        <v>36</v>
      </c>
      <c r="AX281" s="14" t="s">
        <v>88</v>
      </c>
      <c r="AY281" s="184" t="s">
        <v>299</v>
      </c>
    </row>
    <row r="282" spans="2:65" s="1" customFormat="1" ht="37.950000000000003" customHeight="1">
      <c r="B282" s="32"/>
      <c r="C282" s="136" t="s">
        <v>428</v>
      </c>
      <c r="D282" s="136" t="s">
        <v>302</v>
      </c>
      <c r="E282" s="137" t="s">
        <v>2072</v>
      </c>
      <c r="F282" s="138" t="s">
        <v>2073</v>
      </c>
      <c r="G282" s="139" t="s">
        <v>1520</v>
      </c>
      <c r="H282" s="140">
        <v>1333.64</v>
      </c>
      <c r="I282" s="141"/>
      <c r="J282" s="142">
        <f>ROUND(I282*H282,2)</f>
        <v>0</v>
      </c>
      <c r="K282" s="138" t="s">
        <v>3585</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6837</v>
      </c>
    </row>
    <row r="283" spans="2:65" s="12" customFormat="1">
      <c r="B283" s="170"/>
      <c r="D283" s="149" t="s">
        <v>1489</v>
      </c>
      <c r="E283" s="171" t="s">
        <v>1</v>
      </c>
      <c r="F283" s="172" t="s">
        <v>6825</v>
      </c>
      <c r="H283" s="171" t="s">
        <v>1</v>
      </c>
      <c r="I283" s="173"/>
      <c r="L283" s="170"/>
      <c r="M283" s="174"/>
      <c r="T283" s="175"/>
      <c r="AT283" s="171" t="s">
        <v>1489</v>
      </c>
      <c r="AU283" s="171" t="s">
        <v>90</v>
      </c>
      <c r="AV283" s="12" t="s">
        <v>88</v>
      </c>
      <c r="AW283" s="12" t="s">
        <v>36</v>
      </c>
      <c r="AX283" s="12" t="s">
        <v>81</v>
      </c>
      <c r="AY283" s="171" t="s">
        <v>299</v>
      </c>
    </row>
    <row r="284" spans="2:65" s="13" customFormat="1">
      <c r="B284" s="176"/>
      <c r="D284" s="149" t="s">
        <v>1489</v>
      </c>
      <c r="E284" s="177" t="s">
        <v>1</v>
      </c>
      <c r="F284" s="178" t="s">
        <v>6838</v>
      </c>
      <c r="H284" s="179">
        <v>1333.64</v>
      </c>
      <c r="I284" s="180"/>
      <c r="L284" s="176"/>
      <c r="M284" s="181"/>
      <c r="T284" s="182"/>
      <c r="AT284" s="177" t="s">
        <v>1489</v>
      </c>
      <c r="AU284" s="177" t="s">
        <v>90</v>
      </c>
      <c r="AV284" s="13" t="s">
        <v>90</v>
      </c>
      <c r="AW284" s="13" t="s">
        <v>36</v>
      </c>
      <c r="AX284" s="13" t="s">
        <v>81</v>
      </c>
      <c r="AY284" s="177" t="s">
        <v>299</v>
      </c>
    </row>
    <row r="285" spans="2:65" s="15" customFormat="1">
      <c r="B285" s="190"/>
      <c r="D285" s="149" t="s">
        <v>1489</v>
      </c>
      <c r="E285" s="191" t="s">
        <v>1</v>
      </c>
      <c r="F285" s="192" t="s">
        <v>1549</v>
      </c>
      <c r="H285" s="193">
        <v>1333.64</v>
      </c>
      <c r="I285" s="194"/>
      <c r="L285" s="190"/>
      <c r="M285" s="195"/>
      <c r="T285" s="196"/>
      <c r="AT285" s="191" t="s">
        <v>1489</v>
      </c>
      <c r="AU285" s="191" t="s">
        <v>90</v>
      </c>
      <c r="AV285" s="15" t="s">
        <v>298</v>
      </c>
      <c r="AW285" s="15" t="s">
        <v>36</v>
      </c>
      <c r="AX285" s="15" t="s">
        <v>88</v>
      </c>
      <c r="AY285" s="191" t="s">
        <v>299</v>
      </c>
    </row>
    <row r="286" spans="2:65" s="1" customFormat="1" ht="24.15" customHeight="1">
      <c r="B286" s="32"/>
      <c r="C286" s="136" t="s">
        <v>433</v>
      </c>
      <c r="D286" s="136" t="s">
        <v>302</v>
      </c>
      <c r="E286" s="137" t="s">
        <v>1626</v>
      </c>
      <c r="F286" s="138" t="s">
        <v>6839</v>
      </c>
      <c r="G286" s="139" t="s">
        <v>1520</v>
      </c>
      <c r="H286" s="140">
        <v>159.09</v>
      </c>
      <c r="I286" s="141"/>
      <c r="J286" s="142">
        <f>ROUND(I286*H286,2)</f>
        <v>0</v>
      </c>
      <c r="K286" s="138" t="s">
        <v>1</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6840</v>
      </c>
    </row>
    <row r="287" spans="2:65" s="12" customFormat="1">
      <c r="B287" s="170"/>
      <c r="D287" s="149" t="s">
        <v>1489</v>
      </c>
      <c r="E287" s="171" t="s">
        <v>1</v>
      </c>
      <c r="F287" s="172" t="s">
        <v>6812</v>
      </c>
      <c r="H287" s="171" t="s">
        <v>1</v>
      </c>
      <c r="I287" s="173"/>
      <c r="L287" s="170"/>
      <c r="M287" s="174"/>
      <c r="T287" s="175"/>
      <c r="AT287" s="171" t="s">
        <v>1489</v>
      </c>
      <c r="AU287" s="171" t="s">
        <v>90</v>
      </c>
      <c r="AV287" s="12" t="s">
        <v>88</v>
      </c>
      <c r="AW287" s="12" t="s">
        <v>36</v>
      </c>
      <c r="AX287" s="12" t="s">
        <v>81</v>
      </c>
      <c r="AY287" s="171" t="s">
        <v>299</v>
      </c>
    </row>
    <row r="288" spans="2:65" s="13" customFormat="1">
      <c r="B288" s="176"/>
      <c r="D288" s="149" t="s">
        <v>1489</v>
      </c>
      <c r="E288" s="177" t="s">
        <v>1</v>
      </c>
      <c r="F288" s="178" t="s">
        <v>6841</v>
      </c>
      <c r="H288" s="179">
        <v>137.53399999999999</v>
      </c>
      <c r="I288" s="180"/>
      <c r="L288" s="176"/>
      <c r="M288" s="181"/>
      <c r="T288" s="182"/>
      <c r="AT288" s="177" t="s">
        <v>1489</v>
      </c>
      <c r="AU288" s="177" t="s">
        <v>90</v>
      </c>
      <c r="AV288" s="13" t="s">
        <v>90</v>
      </c>
      <c r="AW288" s="13" t="s">
        <v>36</v>
      </c>
      <c r="AX288" s="13" t="s">
        <v>81</v>
      </c>
      <c r="AY288" s="177" t="s">
        <v>299</v>
      </c>
    </row>
    <row r="289" spans="2:65" s="12" customFormat="1">
      <c r="B289" s="170"/>
      <c r="D289" s="149" t="s">
        <v>1489</v>
      </c>
      <c r="E289" s="171" t="s">
        <v>1</v>
      </c>
      <c r="F289" s="172" t="s">
        <v>6814</v>
      </c>
      <c r="H289" s="171" t="s">
        <v>1</v>
      </c>
      <c r="I289" s="173"/>
      <c r="L289" s="170"/>
      <c r="M289" s="174"/>
      <c r="T289" s="175"/>
      <c r="AT289" s="171" t="s">
        <v>1489</v>
      </c>
      <c r="AU289" s="171" t="s">
        <v>90</v>
      </c>
      <c r="AV289" s="12" t="s">
        <v>88</v>
      </c>
      <c r="AW289" s="12" t="s">
        <v>36</v>
      </c>
      <c r="AX289" s="12" t="s">
        <v>81</v>
      </c>
      <c r="AY289" s="171" t="s">
        <v>299</v>
      </c>
    </row>
    <row r="290" spans="2:65" s="13" customFormat="1">
      <c r="B290" s="176"/>
      <c r="D290" s="149" t="s">
        <v>1489</v>
      </c>
      <c r="E290" s="177" t="s">
        <v>1</v>
      </c>
      <c r="F290" s="178" t="s">
        <v>6815</v>
      </c>
      <c r="H290" s="179">
        <v>21.556000000000001</v>
      </c>
      <c r="I290" s="180"/>
      <c r="L290" s="176"/>
      <c r="M290" s="181"/>
      <c r="T290" s="182"/>
      <c r="AT290" s="177" t="s">
        <v>1489</v>
      </c>
      <c r="AU290" s="177" t="s">
        <v>90</v>
      </c>
      <c r="AV290" s="13" t="s">
        <v>90</v>
      </c>
      <c r="AW290" s="13" t="s">
        <v>36</v>
      </c>
      <c r="AX290" s="13" t="s">
        <v>81</v>
      </c>
      <c r="AY290" s="177" t="s">
        <v>299</v>
      </c>
    </row>
    <row r="291" spans="2:65" s="14" customFormat="1">
      <c r="B291" s="183"/>
      <c r="D291" s="149" t="s">
        <v>1489</v>
      </c>
      <c r="E291" s="184" t="s">
        <v>1</v>
      </c>
      <c r="F291" s="185" t="s">
        <v>1496</v>
      </c>
      <c r="H291" s="186">
        <v>159.09</v>
      </c>
      <c r="I291" s="187"/>
      <c r="L291" s="183"/>
      <c r="M291" s="188"/>
      <c r="T291" s="189"/>
      <c r="AT291" s="184" t="s">
        <v>1489</v>
      </c>
      <c r="AU291" s="184" t="s">
        <v>90</v>
      </c>
      <c r="AV291" s="14" t="s">
        <v>318</v>
      </c>
      <c r="AW291" s="14" t="s">
        <v>36</v>
      </c>
      <c r="AX291" s="14" t="s">
        <v>88</v>
      </c>
      <c r="AY291" s="184" t="s">
        <v>299</v>
      </c>
    </row>
    <row r="292" spans="2:65" s="1" customFormat="1" ht="24.15" customHeight="1">
      <c r="B292" s="32"/>
      <c r="C292" s="136" t="s">
        <v>438</v>
      </c>
      <c r="D292" s="136" t="s">
        <v>302</v>
      </c>
      <c r="E292" s="137" t="s">
        <v>1630</v>
      </c>
      <c r="F292" s="138" t="s">
        <v>1631</v>
      </c>
      <c r="G292" s="139" t="s">
        <v>1520</v>
      </c>
      <c r="H292" s="140">
        <v>305.45800000000003</v>
      </c>
      <c r="I292" s="141"/>
      <c r="J292" s="142">
        <f>ROUND(I292*H292,2)</f>
        <v>0</v>
      </c>
      <c r="K292" s="138" t="s">
        <v>3585</v>
      </c>
      <c r="L292" s="32"/>
      <c r="M292" s="143" t="s">
        <v>1</v>
      </c>
      <c r="N292" s="144" t="s">
        <v>46</v>
      </c>
      <c r="P292" s="145">
        <f>O292*H292</f>
        <v>0</v>
      </c>
      <c r="Q292" s="145">
        <v>0</v>
      </c>
      <c r="R292" s="145">
        <f>Q292*H292</f>
        <v>0</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6842</v>
      </c>
    </row>
    <row r="293" spans="2:65" s="12" customFormat="1">
      <c r="B293" s="170"/>
      <c r="D293" s="149" t="s">
        <v>1489</v>
      </c>
      <c r="E293" s="171" t="s">
        <v>1</v>
      </c>
      <c r="F293" s="172" t="s">
        <v>6812</v>
      </c>
      <c r="H293" s="171" t="s">
        <v>1</v>
      </c>
      <c r="I293" s="173"/>
      <c r="L293" s="170"/>
      <c r="M293" s="174"/>
      <c r="T293" s="175"/>
      <c r="AT293" s="171" t="s">
        <v>1489</v>
      </c>
      <c r="AU293" s="171" t="s">
        <v>90</v>
      </c>
      <c r="AV293" s="12" t="s">
        <v>88</v>
      </c>
      <c r="AW293" s="12" t="s">
        <v>36</v>
      </c>
      <c r="AX293" s="12" t="s">
        <v>81</v>
      </c>
      <c r="AY293" s="171" t="s">
        <v>299</v>
      </c>
    </row>
    <row r="294" spans="2:65" s="13" customFormat="1">
      <c r="B294" s="176"/>
      <c r="D294" s="149" t="s">
        <v>1489</v>
      </c>
      <c r="E294" s="177" t="s">
        <v>1</v>
      </c>
      <c r="F294" s="178" t="s">
        <v>6843</v>
      </c>
      <c r="H294" s="179">
        <v>305.45800000000003</v>
      </c>
      <c r="I294" s="180"/>
      <c r="L294" s="176"/>
      <c r="M294" s="181"/>
      <c r="T294" s="182"/>
      <c r="AT294" s="177" t="s">
        <v>1489</v>
      </c>
      <c r="AU294" s="177" t="s">
        <v>90</v>
      </c>
      <c r="AV294" s="13" t="s">
        <v>90</v>
      </c>
      <c r="AW294" s="13" t="s">
        <v>36</v>
      </c>
      <c r="AX294" s="13" t="s">
        <v>81</v>
      </c>
      <c r="AY294" s="177" t="s">
        <v>299</v>
      </c>
    </row>
    <row r="295" spans="2:65" s="14" customFormat="1">
      <c r="B295" s="183"/>
      <c r="D295" s="149" t="s">
        <v>1489</v>
      </c>
      <c r="E295" s="184" t="s">
        <v>1</v>
      </c>
      <c r="F295" s="185" t="s">
        <v>1496</v>
      </c>
      <c r="H295" s="186">
        <v>305.45800000000003</v>
      </c>
      <c r="I295" s="187"/>
      <c r="L295" s="183"/>
      <c r="M295" s="188"/>
      <c r="T295" s="189"/>
      <c r="AT295" s="184" t="s">
        <v>1489</v>
      </c>
      <c r="AU295" s="184" t="s">
        <v>90</v>
      </c>
      <c r="AV295" s="14" t="s">
        <v>318</v>
      </c>
      <c r="AW295" s="14" t="s">
        <v>36</v>
      </c>
      <c r="AX295" s="14" t="s">
        <v>88</v>
      </c>
      <c r="AY295" s="184" t="s">
        <v>299</v>
      </c>
    </row>
    <row r="296" spans="2:65" s="1" customFormat="1" ht="24.15" customHeight="1">
      <c r="B296" s="32"/>
      <c r="C296" s="136" t="s">
        <v>444</v>
      </c>
      <c r="D296" s="136" t="s">
        <v>302</v>
      </c>
      <c r="E296" s="137" t="s">
        <v>6844</v>
      </c>
      <c r="F296" s="138" t="s">
        <v>6845</v>
      </c>
      <c r="G296" s="139" t="s">
        <v>1520</v>
      </c>
      <c r="H296" s="140">
        <v>39.289000000000001</v>
      </c>
      <c r="I296" s="141"/>
      <c r="J296" s="142">
        <f>ROUND(I296*H296,2)</f>
        <v>0</v>
      </c>
      <c r="K296" s="138" t="s">
        <v>3585</v>
      </c>
      <c r="L296" s="32"/>
      <c r="M296" s="143" t="s">
        <v>1</v>
      </c>
      <c r="N296" s="144" t="s">
        <v>46</v>
      </c>
      <c r="P296" s="145">
        <f>O296*H296</f>
        <v>0</v>
      </c>
      <c r="Q296" s="145">
        <v>0</v>
      </c>
      <c r="R296" s="145">
        <f>Q296*H296</f>
        <v>0</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6846</v>
      </c>
    </row>
    <row r="297" spans="2:65" s="13" customFormat="1" ht="20.399999999999999">
      <c r="B297" s="176"/>
      <c r="D297" s="149" t="s">
        <v>1489</v>
      </c>
      <c r="E297" s="177" t="s">
        <v>1</v>
      </c>
      <c r="F297" s="178" t="s">
        <v>6847</v>
      </c>
      <c r="H297" s="179">
        <v>9.3780000000000001</v>
      </c>
      <c r="I297" s="180"/>
      <c r="L297" s="176"/>
      <c r="M297" s="181"/>
      <c r="T297" s="182"/>
      <c r="AT297" s="177" t="s">
        <v>1489</v>
      </c>
      <c r="AU297" s="177" t="s">
        <v>90</v>
      </c>
      <c r="AV297" s="13" t="s">
        <v>90</v>
      </c>
      <c r="AW297" s="13" t="s">
        <v>36</v>
      </c>
      <c r="AX297" s="13" t="s">
        <v>81</v>
      </c>
      <c r="AY297" s="177" t="s">
        <v>299</v>
      </c>
    </row>
    <row r="298" spans="2:65" s="13" customFormat="1" ht="30.6">
      <c r="B298" s="176"/>
      <c r="D298" s="149" t="s">
        <v>1489</v>
      </c>
      <c r="E298" s="177" t="s">
        <v>1</v>
      </c>
      <c r="F298" s="178" t="s">
        <v>6848</v>
      </c>
      <c r="H298" s="179">
        <v>29.911000000000001</v>
      </c>
      <c r="I298" s="180"/>
      <c r="L298" s="176"/>
      <c r="M298" s="181"/>
      <c r="T298" s="182"/>
      <c r="AT298" s="177" t="s">
        <v>1489</v>
      </c>
      <c r="AU298" s="177" t="s">
        <v>90</v>
      </c>
      <c r="AV298" s="13" t="s">
        <v>90</v>
      </c>
      <c r="AW298" s="13" t="s">
        <v>36</v>
      </c>
      <c r="AX298" s="13" t="s">
        <v>81</v>
      </c>
      <c r="AY298" s="177" t="s">
        <v>299</v>
      </c>
    </row>
    <row r="299" spans="2:65" s="15" customFormat="1">
      <c r="B299" s="190"/>
      <c r="D299" s="149" t="s">
        <v>1489</v>
      </c>
      <c r="E299" s="191" t="s">
        <v>1</v>
      </c>
      <c r="F299" s="192" t="s">
        <v>1549</v>
      </c>
      <c r="H299" s="193">
        <v>39.289000000000001</v>
      </c>
      <c r="I299" s="194"/>
      <c r="L299" s="190"/>
      <c r="M299" s="195"/>
      <c r="T299" s="196"/>
      <c r="AT299" s="191" t="s">
        <v>1489</v>
      </c>
      <c r="AU299" s="191" t="s">
        <v>90</v>
      </c>
      <c r="AV299" s="15" t="s">
        <v>298</v>
      </c>
      <c r="AW299" s="15" t="s">
        <v>36</v>
      </c>
      <c r="AX299" s="15" t="s">
        <v>81</v>
      </c>
      <c r="AY299" s="191" t="s">
        <v>299</v>
      </c>
    </row>
    <row r="300" spans="2:65" s="14" customFormat="1">
      <c r="B300" s="183"/>
      <c r="D300" s="149" t="s">
        <v>1489</v>
      </c>
      <c r="E300" s="184" t="s">
        <v>1</v>
      </c>
      <c r="F300" s="185" t="s">
        <v>1496</v>
      </c>
      <c r="H300" s="186">
        <v>39.289000000000001</v>
      </c>
      <c r="I300" s="187"/>
      <c r="L300" s="183"/>
      <c r="M300" s="188"/>
      <c r="T300" s="189"/>
      <c r="AT300" s="184" t="s">
        <v>1489</v>
      </c>
      <c r="AU300" s="184" t="s">
        <v>90</v>
      </c>
      <c r="AV300" s="14" t="s">
        <v>318</v>
      </c>
      <c r="AW300" s="14" t="s">
        <v>36</v>
      </c>
      <c r="AX300" s="14" t="s">
        <v>88</v>
      </c>
      <c r="AY300" s="184" t="s">
        <v>299</v>
      </c>
    </row>
    <row r="301" spans="2:65" s="1" customFormat="1" ht="33" customHeight="1">
      <c r="B301" s="32"/>
      <c r="C301" s="136" t="s">
        <v>448</v>
      </c>
      <c r="D301" s="136" t="s">
        <v>302</v>
      </c>
      <c r="E301" s="137" t="s">
        <v>1634</v>
      </c>
      <c r="F301" s="138" t="s">
        <v>1635</v>
      </c>
      <c r="G301" s="139" t="s">
        <v>1636</v>
      </c>
      <c r="H301" s="140">
        <v>429.96800000000002</v>
      </c>
      <c r="I301" s="141"/>
      <c r="J301" s="142">
        <f>ROUND(I301*H301,2)</f>
        <v>0</v>
      </c>
      <c r="K301" s="138" t="s">
        <v>3585</v>
      </c>
      <c r="L301" s="32"/>
      <c r="M301" s="143" t="s">
        <v>1</v>
      </c>
      <c r="N301" s="144" t="s">
        <v>46</v>
      </c>
      <c r="P301" s="145">
        <f>O301*H301</f>
        <v>0</v>
      </c>
      <c r="Q301" s="145">
        <v>0</v>
      </c>
      <c r="R301" s="145">
        <f>Q301*H301</f>
        <v>0</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6849</v>
      </c>
    </row>
    <row r="302" spans="2:65" s="12" customFormat="1">
      <c r="B302" s="170"/>
      <c r="D302" s="149" t="s">
        <v>1489</v>
      </c>
      <c r="E302" s="171" t="s">
        <v>1</v>
      </c>
      <c r="F302" s="172" t="s">
        <v>3621</v>
      </c>
      <c r="H302" s="171" t="s">
        <v>1</v>
      </c>
      <c r="I302" s="173"/>
      <c r="L302" s="170"/>
      <c r="M302" s="174"/>
      <c r="T302" s="175"/>
      <c r="AT302" s="171" t="s">
        <v>1489</v>
      </c>
      <c r="AU302" s="171" t="s">
        <v>90</v>
      </c>
      <c r="AV302" s="12" t="s">
        <v>88</v>
      </c>
      <c r="AW302" s="12" t="s">
        <v>36</v>
      </c>
      <c r="AX302" s="12" t="s">
        <v>81</v>
      </c>
      <c r="AY302" s="171" t="s">
        <v>299</v>
      </c>
    </row>
    <row r="303" spans="2:65" s="13" customFormat="1">
      <c r="B303" s="176"/>
      <c r="D303" s="149" t="s">
        <v>1489</v>
      </c>
      <c r="E303" s="177" t="s">
        <v>1</v>
      </c>
      <c r="F303" s="178" t="s">
        <v>6850</v>
      </c>
      <c r="H303" s="179">
        <v>92.81</v>
      </c>
      <c r="I303" s="180"/>
      <c r="L303" s="176"/>
      <c r="M303" s="181"/>
      <c r="T303" s="182"/>
      <c r="AT303" s="177" t="s">
        <v>1489</v>
      </c>
      <c r="AU303" s="177" t="s">
        <v>90</v>
      </c>
      <c r="AV303" s="13" t="s">
        <v>90</v>
      </c>
      <c r="AW303" s="13" t="s">
        <v>36</v>
      </c>
      <c r="AX303" s="13" t="s">
        <v>81</v>
      </c>
      <c r="AY303" s="177" t="s">
        <v>299</v>
      </c>
    </row>
    <row r="304" spans="2:65" s="13" customFormat="1">
      <c r="B304" s="176"/>
      <c r="D304" s="149" t="s">
        <v>1489</v>
      </c>
      <c r="E304" s="177" t="s">
        <v>1</v>
      </c>
      <c r="F304" s="178" t="s">
        <v>6851</v>
      </c>
      <c r="H304" s="179">
        <v>32.326000000000001</v>
      </c>
      <c r="I304" s="180"/>
      <c r="L304" s="176"/>
      <c r="M304" s="181"/>
      <c r="T304" s="182"/>
      <c r="AT304" s="177" t="s">
        <v>1489</v>
      </c>
      <c r="AU304" s="177" t="s">
        <v>90</v>
      </c>
      <c r="AV304" s="13" t="s">
        <v>90</v>
      </c>
      <c r="AW304" s="13" t="s">
        <v>36</v>
      </c>
      <c r="AX304" s="13" t="s">
        <v>81</v>
      </c>
      <c r="AY304" s="177" t="s">
        <v>299</v>
      </c>
    </row>
    <row r="305" spans="2:65" s="13" customFormat="1">
      <c r="B305" s="176"/>
      <c r="D305" s="149" t="s">
        <v>1489</v>
      </c>
      <c r="E305" s="177" t="s">
        <v>1</v>
      </c>
      <c r="F305" s="178" t="s">
        <v>6852</v>
      </c>
      <c r="H305" s="179">
        <v>304.83199999999999</v>
      </c>
      <c r="I305" s="180"/>
      <c r="L305" s="176"/>
      <c r="M305" s="181"/>
      <c r="T305" s="182"/>
      <c r="AT305" s="177" t="s">
        <v>1489</v>
      </c>
      <c r="AU305" s="177" t="s">
        <v>90</v>
      </c>
      <c r="AV305" s="13" t="s">
        <v>90</v>
      </c>
      <c r="AW305" s="13" t="s">
        <v>36</v>
      </c>
      <c r="AX305" s="13" t="s">
        <v>81</v>
      </c>
      <c r="AY305" s="177" t="s">
        <v>299</v>
      </c>
    </row>
    <row r="306" spans="2:65" s="14" customFormat="1">
      <c r="B306" s="183"/>
      <c r="D306" s="149" t="s">
        <v>1489</v>
      </c>
      <c r="E306" s="184" t="s">
        <v>1</v>
      </c>
      <c r="F306" s="185" t="s">
        <v>1496</v>
      </c>
      <c r="H306" s="186">
        <v>429.96800000000002</v>
      </c>
      <c r="I306" s="187"/>
      <c r="L306" s="183"/>
      <c r="M306" s="188"/>
      <c r="T306" s="189"/>
      <c r="AT306" s="184" t="s">
        <v>1489</v>
      </c>
      <c r="AU306" s="184" t="s">
        <v>90</v>
      </c>
      <c r="AV306" s="14" t="s">
        <v>318</v>
      </c>
      <c r="AW306" s="14" t="s">
        <v>36</v>
      </c>
      <c r="AX306" s="14" t="s">
        <v>88</v>
      </c>
      <c r="AY306" s="184" t="s">
        <v>299</v>
      </c>
    </row>
    <row r="307" spans="2:65" s="1" customFormat="1" ht="16.5" customHeight="1">
      <c r="B307" s="32"/>
      <c r="C307" s="136" t="s">
        <v>452</v>
      </c>
      <c r="D307" s="136" t="s">
        <v>302</v>
      </c>
      <c r="E307" s="137" t="s">
        <v>1639</v>
      </c>
      <c r="F307" s="138" t="s">
        <v>1640</v>
      </c>
      <c r="G307" s="139" t="s">
        <v>1520</v>
      </c>
      <c r="H307" s="140">
        <v>733.27800000000002</v>
      </c>
      <c r="I307" s="141"/>
      <c r="J307" s="142">
        <f>ROUND(I307*H307,2)</f>
        <v>0</v>
      </c>
      <c r="K307" s="138" t="s">
        <v>3585</v>
      </c>
      <c r="L307" s="32"/>
      <c r="M307" s="143" t="s">
        <v>1</v>
      </c>
      <c r="N307" s="144" t="s">
        <v>46</v>
      </c>
      <c r="P307" s="145">
        <f>O307*H307</f>
        <v>0</v>
      </c>
      <c r="Q307" s="145">
        <v>0</v>
      </c>
      <c r="R307" s="145">
        <f>Q307*H307</f>
        <v>0</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6853</v>
      </c>
    </row>
    <row r="308" spans="2:65" s="12" customFormat="1">
      <c r="B308" s="170"/>
      <c r="D308" s="149" t="s">
        <v>1489</v>
      </c>
      <c r="E308" s="171" t="s">
        <v>1</v>
      </c>
      <c r="F308" s="172" t="s">
        <v>3619</v>
      </c>
      <c r="H308" s="171" t="s">
        <v>1</v>
      </c>
      <c r="I308" s="173"/>
      <c r="L308" s="170"/>
      <c r="M308" s="174"/>
      <c r="T308" s="175"/>
      <c r="AT308" s="171" t="s">
        <v>1489</v>
      </c>
      <c r="AU308" s="171" t="s">
        <v>90</v>
      </c>
      <c r="AV308" s="12" t="s">
        <v>88</v>
      </c>
      <c r="AW308" s="12" t="s">
        <v>36</v>
      </c>
      <c r="AX308" s="12" t="s">
        <v>81</v>
      </c>
      <c r="AY308" s="171" t="s">
        <v>299</v>
      </c>
    </row>
    <row r="309" spans="2:65" s="13" customFormat="1">
      <c r="B309" s="176"/>
      <c r="D309" s="149" t="s">
        <v>1489</v>
      </c>
      <c r="E309" s="177" t="s">
        <v>1</v>
      </c>
      <c r="F309" s="178" t="s">
        <v>6854</v>
      </c>
      <c r="H309" s="179">
        <v>21.556000000000001</v>
      </c>
      <c r="I309" s="180"/>
      <c r="L309" s="176"/>
      <c r="M309" s="181"/>
      <c r="T309" s="182"/>
      <c r="AT309" s="177" t="s">
        <v>1489</v>
      </c>
      <c r="AU309" s="177" t="s">
        <v>90</v>
      </c>
      <c r="AV309" s="13" t="s">
        <v>90</v>
      </c>
      <c r="AW309" s="13" t="s">
        <v>36</v>
      </c>
      <c r="AX309" s="13" t="s">
        <v>81</v>
      </c>
      <c r="AY309" s="177" t="s">
        <v>299</v>
      </c>
    </row>
    <row r="310" spans="2:65" s="13" customFormat="1">
      <c r="B310" s="176"/>
      <c r="D310" s="149" t="s">
        <v>1489</v>
      </c>
      <c r="E310" s="177" t="s">
        <v>1</v>
      </c>
      <c r="F310" s="178" t="s">
        <v>6855</v>
      </c>
      <c r="H310" s="179">
        <v>442.99200000000002</v>
      </c>
      <c r="I310" s="180"/>
      <c r="L310" s="176"/>
      <c r="M310" s="181"/>
      <c r="T310" s="182"/>
      <c r="AT310" s="177" t="s">
        <v>1489</v>
      </c>
      <c r="AU310" s="177" t="s">
        <v>90</v>
      </c>
      <c r="AV310" s="13" t="s">
        <v>90</v>
      </c>
      <c r="AW310" s="13" t="s">
        <v>36</v>
      </c>
      <c r="AX310" s="13" t="s">
        <v>81</v>
      </c>
      <c r="AY310" s="177" t="s">
        <v>299</v>
      </c>
    </row>
    <row r="311" spans="2:65" s="12" customFormat="1">
      <c r="B311" s="170"/>
      <c r="D311" s="149" t="s">
        <v>1489</v>
      </c>
      <c r="E311" s="171" t="s">
        <v>1</v>
      </c>
      <c r="F311" s="172" t="s">
        <v>3621</v>
      </c>
      <c r="H311" s="171" t="s">
        <v>1</v>
      </c>
      <c r="I311" s="173"/>
      <c r="L311" s="170"/>
      <c r="M311" s="174"/>
      <c r="T311" s="175"/>
      <c r="AT311" s="171" t="s">
        <v>1489</v>
      </c>
      <c r="AU311" s="171" t="s">
        <v>90</v>
      </c>
      <c r="AV311" s="12" t="s">
        <v>88</v>
      </c>
      <c r="AW311" s="12" t="s">
        <v>36</v>
      </c>
      <c r="AX311" s="12" t="s">
        <v>81</v>
      </c>
      <c r="AY311" s="171" t="s">
        <v>299</v>
      </c>
    </row>
    <row r="312" spans="2:65" s="13" customFormat="1">
      <c r="B312" s="176"/>
      <c r="D312" s="149" t="s">
        <v>1489</v>
      </c>
      <c r="E312" s="177" t="s">
        <v>1</v>
      </c>
      <c r="F312" s="178" t="s">
        <v>6856</v>
      </c>
      <c r="H312" s="179">
        <v>58.006</v>
      </c>
      <c r="I312" s="180"/>
      <c r="L312" s="176"/>
      <c r="M312" s="181"/>
      <c r="T312" s="182"/>
      <c r="AT312" s="177" t="s">
        <v>1489</v>
      </c>
      <c r="AU312" s="177" t="s">
        <v>90</v>
      </c>
      <c r="AV312" s="13" t="s">
        <v>90</v>
      </c>
      <c r="AW312" s="13" t="s">
        <v>36</v>
      </c>
      <c r="AX312" s="13" t="s">
        <v>81</v>
      </c>
      <c r="AY312" s="177" t="s">
        <v>299</v>
      </c>
    </row>
    <row r="313" spans="2:65" s="13" customFormat="1">
      <c r="B313" s="176"/>
      <c r="D313" s="149" t="s">
        <v>1489</v>
      </c>
      <c r="E313" s="177" t="s">
        <v>1</v>
      </c>
      <c r="F313" s="178" t="s">
        <v>6857</v>
      </c>
      <c r="H313" s="179">
        <v>20.204000000000001</v>
      </c>
      <c r="I313" s="180"/>
      <c r="L313" s="176"/>
      <c r="M313" s="181"/>
      <c r="T313" s="182"/>
      <c r="AT313" s="177" t="s">
        <v>1489</v>
      </c>
      <c r="AU313" s="177" t="s">
        <v>90</v>
      </c>
      <c r="AV313" s="13" t="s">
        <v>90</v>
      </c>
      <c r="AW313" s="13" t="s">
        <v>36</v>
      </c>
      <c r="AX313" s="13" t="s">
        <v>81</v>
      </c>
      <c r="AY313" s="177" t="s">
        <v>299</v>
      </c>
    </row>
    <row r="314" spans="2:65" s="13" customFormat="1">
      <c r="B314" s="176"/>
      <c r="D314" s="149" t="s">
        <v>1489</v>
      </c>
      <c r="E314" s="177" t="s">
        <v>1</v>
      </c>
      <c r="F314" s="178" t="s">
        <v>6858</v>
      </c>
      <c r="H314" s="179">
        <v>190.52</v>
      </c>
      <c r="I314" s="180"/>
      <c r="L314" s="176"/>
      <c r="M314" s="181"/>
      <c r="T314" s="182"/>
      <c r="AT314" s="177" t="s">
        <v>1489</v>
      </c>
      <c r="AU314" s="177" t="s">
        <v>90</v>
      </c>
      <c r="AV314" s="13" t="s">
        <v>90</v>
      </c>
      <c r="AW314" s="13" t="s">
        <v>36</v>
      </c>
      <c r="AX314" s="13" t="s">
        <v>81</v>
      </c>
      <c r="AY314" s="177" t="s">
        <v>299</v>
      </c>
    </row>
    <row r="315" spans="2:65" s="14" customFormat="1">
      <c r="B315" s="183"/>
      <c r="D315" s="149" t="s">
        <v>1489</v>
      </c>
      <c r="E315" s="184" t="s">
        <v>1</v>
      </c>
      <c r="F315" s="185" t="s">
        <v>1496</v>
      </c>
      <c r="H315" s="186">
        <v>733.27800000000002</v>
      </c>
      <c r="I315" s="187"/>
      <c r="L315" s="183"/>
      <c r="M315" s="188"/>
      <c r="T315" s="189"/>
      <c r="AT315" s="184" t="s">
        <v>1489</v>
      </c>
      <c r="AU315" s="184" t="s">
        <v>90</v>
      </c>
      <c r="AV315" s="14" t="s">
        <v>318</v>
      </c>
      <c r="AW315" s="14" t="s">
        <v>36</v>
      </c>
      <c r="AX315" s="14" t="s">
        <v>88</v>
      </c>
      <c r="AY315" s="184" t="s">
        <v>299</v>
      </c>
    </row>
    <row r="316" spans="2:65" s="1" customFormat="1" ht="24.15" customHeight="1">
      <c r="B316" s="32"/>
      <c r="C316" s="136" t="s">
        <v>457</v>
      </c>
      <c r="D316" s="136" t="s">
        <v>302</v>
      </c>
      <c r="E316" s="137" t="s">
        <v>1643</v>
      </c>
      <c r="F316" s="138" t="s">
        <v>1644</v>
      </c>
      <c r="G316" s="139" t="s">
        <v>1520</v>
      </c>
      <c r="H316" s="140">
        <v>403.70299999999997</v>
      </c>
      <c r="I316" s="141"/>
      <c r="J316" s="142">
        <f>ROUND(I316*H316,2)</f>
        <v>0</v>
      </c>
      <c r="K316" s="138" t="s">
        <v>1</v>
      </c>
      <c r="L316" s="32"/>
      <c r="M316" s="143" t="s">
        <v>1</v>
      </c>
      <c r="N316" s="144" t="s">
        <v>46</v>
      </c>
      <c r="P316" s="145">
        <f>O316*H316</f>
        <v>0</v>
      </c>
      <c r="Q316" s="145">
        <v>0</v>
      </c>
      <c r="R316" s="145">
        <f>Q316*H316</f>
        <v>0</v>
      </c>
      <c r="S316" s="145">
        <v>0</v>
      </c>
      <c r="T316" s="146">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6859</v>
      </c>
    </row>
    <row r="317" spans="2:65" s="12" customFormat="1">
      <c r="B317" s="170"/>
      <c r="D317" s="149" t="s">
        <v>1489</v>
      </c>
      <c r="E317" s="171" t="s">
        <v>1</v>
      </c>
      <c r="F317" s="172" t="s">
        <v>6860</v>
      </c>
      <c r="H317" s="171" t="s">
        <v>1</v>
      </c>
      <c r="I317" s="173"/>
      <c r="L317" s="170"/>
      <c r="M317" s="174"/>
      <c r="T317" s="175"/>
      <c r="AT317" s="171" t="s">
        <v>1489</v>
      </c>
      <c r="AU317" s="171" t="s">
        <v>90</v>
      </c>
      <c r="AV317" s="12" t="s">
        <v>88</v>
      </c>
      <c r="AW317" s="12" t="s">
        <v>36</v>
      </c>
      <c r="AX317" s="12" t="s">
        <v>81</v>
      </c>
      <c r="AY317" s="171" t="s">
        <v>299</v>
      </c>
    </row>
    <row r="318" spans="2:65" s="13" customFormat="1">
      <c r="B318" s="176"/>
      <c r="D318" s="149" t="s">
        <v>1489</v>
      </c>
      <c r="E318" s="177" t="s">
        <v>1</v>
      </c>
      <c r="F318" s="178" t="s">
        <v>6861</v>
      </c>
      <c r="H318" s="179">
        <v>653.68399999999997</v>
      </c>
      <c r="I318" s="180"/>
      <c r="L318" s="176"/>
      <c r="M318" s="181"/>
      <c r="T318" s="182"/>
      <c r="AT318" s="177" t="s">
        <v>1489</v>
      </c>
      <c r="AU318" s="177" t="s">
        <v>90</v>
      </c>
      <c r="AV318" s="13" t="s">
        <v>90</v>
      </c>
      <c r="AW318" s="13" t="s">
        <v>36</v>
      </c>
      <c r="AX318" s="13" t="s">
        <v>81</v>
      </c>
      <c r="AY318" s="177" t="s">
        <v>299</v>
      </c>
    </row>
    <row r="319" spans="2:65" s="12" customFormat="1">
      <c r="B319" s="170"/>
      <c r="D319" s="149" t="s">
        <v>1489</v>
      </c>
      <c r="E319" s="171" t="s">
        <v>1</v>
      </c>
      <c r="F319" s="172" t="s">
        <v>6862</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6863</v>
      </c>
      <c r="H320" s="179">
        <v>-14.624000000000001</v>
      </c>
      <c r="I320" s="180"/>
      <c r="L320" s="176"/>
      <c r="M320" s="181"/>
      <c r="T320" s="182"/>
      <c r="AT320" s="177" t="s">
        <v>1489</v>
      </c>
      <c r="AU320" s="177" t="s">
        <v>90</v>
      </c>
      <c r="AV320" s="13" t="s">
        <v>90</v>
      </c>
      <c r="AW320" s="13" t="s">
        <v>36</v>
      </c>
      <c r="AX320" s="13" t="s">
        <v>81</v>
      </c>
      <c r="AY320" s="177" t="s">
        <v>299</v>
      </c>
    </row>
    <row r="321" spans="2:51" s="13" customFormat="1">
      <c r="B321" s="176"/>
      <c r="D321" s="149" t="s">
        <v>1489</v>
      </c>
      <c r="E321" s="177" t="s">
        <v>1</v>
      </c>
      <c r="F321" s="178" t="s">
        <v>6864</v>
      </c>
      <c r="H321" s="179">
        <v>-27.7</v>
      </c>
      <c r="I321" s="180"/>
      <c r="L321" s="176"/>
      <c r="M321" s="181"/>
      <c r="T321" s="182"/>
      <c r="AT321" s="177" t="s">
        <v>1489</v>
      </c>
      <c r="AU321" s="177" t="s">
        <v>90</v>
      </c>
      <c r="AV321" s="13" t="s">
        <v>90</v>
      </c>
      <c r="AW321" s="13" t="s">
        <v>36</v>
      </c>
      <c r="AX321" s="13" t="s">
        <v>81</v>
      </c>
      <c r="AY321" s="177" t="s">
        <v>299</v>
      </c>
    </row>
    <row r="322" spans="2:51" s="13" customFormat="1">
      <c r="B322" s="176"/>
      <c r="D322" s="149" t="s">
        <v>1489</v>
      </c>
      <c r="E322" s="177" t="s">
        <v>1</v>
      </c>
      <c r="F322" s="178" t="s">
        <v>6865</v>
      </c>
      <c r="H322" s="179">
        <v>-9.032</v>
      </c>
      <c r="I322" s="180"/>
      <c r="L322" s="176"/>
      <c r="M322" s="181"/>
      <c r="T322" s="182"/>
      <c r="AT322" s="177" t="s">
        <v>1489</v>
      </c>
      <c r="AU322" s="177" t="s">
        <v>90</v>
      </c>
      <c r="AV322" s="13" t="s">
        <v>90</v>
      </c>
      <c r="AW322" s="13" t="s">
        <v>36</v>
      </c>
      <c r="AX322" s="13" t="s">
        <v>81</v>
      </c>
      <c r="AY322" s="177" t="s">
        <v>299</v>
      </c>
    </row>
    <row r="323" spans="2:51" s="13" customFormat="1">
      <c r="B323" s="176"/>
      <c r="D323" s="149" t="s">
        <v>1489</v>
      </c>
      <c r="E323" s="177" t="s">
        <v>1</v>
      </c>
      <c r="F323" s="178" t="s">
        <v>6866</v>
      </c>
      <c r="H323" s="179">
        <v>-24.395</v>
      </c>
      <c r="I323" s="180"/>
      <c r="L323" s="176"/>
      <c r="M323" s="181"/>
      <c r="T323" s="182"/>
      <c r="AT323" s="177" t="s">
        <v>1489</v>
      </c>
      <c r="AU323" s="177" t="s">
        <v>90</v>
      </c>
      <c r="AV323" s="13" t="s">
        <v>90</v>
      </c>
      <c r="AW323" s="13" t="s">
        <v>36</v>
      </c>
      <c r="AX323" s="13" t="s">
        <v>81</v>
      </c>
      <c r="AY323" s="177" t="s">
        <v>299</v>
      </c>
    </row>
    <row r="324" spans="2:51" s="13" customFormat="1" ht="20.399999999999999">
      <c r="B324" s="176"/>
      <c r="D324" s="149" t="s">
        <v>1489</v>
      </c>
      <c r="E324" s="177" t="s">
        <v>1</v>
      </c>
      <c r="F324" s="178" t="s">
        <v>6867</v>
      </c>
      <c r="H324" s="179">
        <v>-84.195999999999998</v>
      </c>
      <c r="I324" s="180"/>
      <c r="L324" s="176"/>
      <c r="M324" s="181"/>
      <c r="T324" s="182"/>
      <c r="AT324" s="177" t="s">
        <v>1489</v>
      </c>
      <c r="AU324" s="177" t="s">
        <v>90</v>
      </c>
      <c r="AV324" s="13" t="s">
        <v>90</v>
      </c>
      <c r="AW324" s="13" t="s">
        <v>36</v>
      </c>
      <c r="AX324" s="13" t="s">
        <v>81</v>
      </c>
      <c r="AY324" s="177" t="s">
        <v>299</v>
      </c>
    </row>
    <row r="325" spans="2:51" s="13" customFormat="1">
      <c r="B325" s="176"/>
      <c r="D325" s="149" t="s">
        <v>1489</v>
      </c>
      <c r="E325" s="177" t="s">
        <v>1</v>
      </c>
      <c r="F325" s="178" t="s">
        <v>6868</v>
      </c>
      <c r="H325" s="179">
        <v>-78.400000000000006</v>
      </c>
      <c r="I325" s="180"/>
      <c r="L325" s="176"/>
      <c r="M325" s="181"/>
      <c r="T325" s="182"/>
      <c r="AT325" s="177" t="s">
        <v>1489</v>
      </c>
      <c r="AU325" s="177" t="s">
        <v>90</v>
      </c>
      <c r="AV325" s="13" t="s">
        <v>90</v>
      </c>
      <c r="AW325" s="13" t="s">
        <v>36</v>
      </c>
      <c r="AX325" s="13" t="s">
        <v>81</v>
      </c>
      <c r="AY325" s="177" t="s">
        <v>299</v>
      </c>
    </row>
    <row r="326" spans="2:51" s="13" customFormat="1">
      <c r="B326" s="176"/>
      <c r="D326" s="149" t="s">
        <v>1489</v>
      </c>
      <c r="E326" s="177" t="s">
        <v>1</v>
      </c>
      <c r="F326" s="178" t="s">
        <v>6869</v>
      </c>
      <c r="H326" s="179">
        <v>-2.0470000000000002</v>
      </c>
      <c r="I326" s="180"/>
      <c r="L326" s="176"/>
      <c r="M326" s="181"/>
      <c r="T326" s="182"/>
      <c r="AT326" s="177" t="s">
        <v>1489</v>
      </c>
      <c r="AU326" s="177" t="s">
        <v>90</v>
      </c>
      <c r="AV326" s="13" t="s">
        <v>90</v>
      </c>
      <c r="AW326" s="13" t="s">
        <v>36</v>
      </c>
      <c r="AX326" s="13" t="s">
        <v>81</v>
      </c>
      <c r="AY326" s="177" t="s">
        <v>299</v>
      </c>
    </row>
    <row r="327" spans="2:51" s="13" customFormat="1">
      <c r="B327" s="176"/>
      <c r="D327" s="149" t="s">
        <v>1489</v>
      </c>
      <c r="E327" s="177" t="s">
        <v>1</v>
      </c>
      <c r="F327" s="178" t="s">
        <v>6870</v>
      </c>
      <c r="H327" s="179">
        <v>-5.8</v>
      </c>
      <c r="I327" s="180"/>
      <c r="L327" s="176"/>
      <c r="M327" s="181"/>
      <c r="T327" s="182"/>
      <c r="AT327" s="177" t="s">
        <v>1489</v>
      </c>
      <c r="AU327" s="177" t="s">
        <v>90</v>
      </c>
      <c r="AV327" s="13" t="s">
        <v>90</v>
      </c>
      <c r="AW327" s="13" t="s">
        <v>36</v>
      </c>
      <c r="AX327" s="13" t="s">
        <v>81</v>
      </c>
      <c r="AY327" s="177" t="s">
        <v>299</v>
      </c>
    </row>
    <row r="328" spans="2:51" s="13" customFormat="1">
      <c r="B328" s="176"/>
      <c r="D328" s="149" t="s">
        <v>1489</v>
      </c>
      <c r="E328" s="177" t="s">
        <v>1</v>
      </c>
      <c r="F328" s="178" t="s">
        <v>6871</v>
      </c>
      <c r="H328" s="179">
        <v>-3.7869999999999999</v>
      </c>
      <c r="I328" s="180"/>
      <c r="L328" s="176"/>
      <c r="M328" s="181"/>
      <c r="T328" s="182"/>
      <c r="AT328" s="177" t="s">
        <v>1489</v>
      </c>
      <c r="AU328" s="177" t="s">
        <v>90</v>
      </c>
      <c r="AV328" s="13" t="s">
        <v>90</v>
      </c>
      <c r="AW328" s="13" t="s">
        <v>36</v>
      </c>
      <c r="AX328" s="13" t="s">
        <v>81</v>
      </c>
      <c r="AY328" s="177" t="s">
        <v>299</v>
      </c>
    </row>
    <row r="329" spans="2:51" s="15" customFormat="1">
      <c r="B329" s="190"/>
      <c r="D329" s="149" t="s">
        <v>1489</v>
      </c>
      <c r="E329" s="191" t="s">
        <v>1</v>
      </c>
      <c r="F329" s="192" t="s">
        <v>1549</v>
      </c>
      <c r="H329" s="193">
        <v>403.70299999999997</v>
      </c>
      <c r="I329" s="194"/>
      <c r="L329" s="190"/>
      <c r="M329" s="195"/>
      <c r="T329" s="196"/>
      <c r="AT329" s="191" t="s">
        <v>1489</v>
      </c>
      <c r="AU329" s="191" t="s">
        <v>90</v>
      </c>
      <c r="AV329" s="15" t="s">
        <v>298</v>
      </c>
      <c r="AW329" s="15" t="s">
        <v>36</v>
      </c>
      <c r="AX329" s="15" t="s">
        <v>81</v>
      </c>
      <c r="AY329" s="191" t="s">
        <v>299</v>
      </c>
    </row>
    <row r="330" spans="2:51" s="14" customFormat="1">
      <c r="B330" s="183"/>
      <c r="D330" s="149" t="s">
        <v>1489</v>
      </c>
      <c r="E330" s="184" t="s">
        <v>1</v>
      </c>
      <c r="F330" s="185" t="s">
        <v>1496</v>
      </c>
      <c r="H330" s="186">
        <v>403.70299999999997</v>
      </c>
      <c r="I330" s="187"/>
      <c r="L330" s="183"/>
      <c r="M330" s="188"/>
      <c r="T330" s="189"/>
      <c r="AT330" s="184" t="s">
        <v>1489</v>
      </c>
      <c r="AU330" s="184" t="s">
        <v>90</v>
      </c>
      <c r="AV330" s="14" t="s">
        <v>318</v>
      </c>
      <c r="AW330" s="14" t="s">
        <v>36</v>
      </c>
      <c r="AX330" s="14" t="s">
        <v>88</v>
      </c>
      <c r="AY330" s="184" t="s">
        <v>299</v>
      </c>
    </row>
    <row r="331" spans="2:51" s="13" customFormat="1" ht="20.399999999999999">
      <c r="B331" s="176"/>
      <c r="D331" s="149" t="s">
        <v>1489</v>
      </c>
      <c r="E331" s="177" t="s">
        <v>1</v>
      </c>
      <c r="F331" s="178" t="s">
        <v>6847</v>
      </c>
      <c r="H331" s="179">
        <v>9.3780000000000001</v>
      </c>
      <c r="I331" s="180"/>
      <c r="L331" s="176"/>
      <c r="M331" s="181"/>
      <c r="T331" s="182"/>
      <c r="AT331" s="177" t="s">
        <v>1489</v>
      </c>
      <c r="AU331" s="177" t="s">
        <v>90</v>
      </c>
      <c r="AV331" s="13" t="s">
        <v>90</v>
      </c>
      <c r="AW331" s="13" t="s">
        <v>36</v>
      </c>
      <c r="AX331" s="13" t="s">
        <v>81</v>
      </c>
      <c r="AY331" s="177" t="s">
        <v>299</v>
      </c>
    </row>
    <row r="332" spans="2:51" s="13" customFormat="1" ht="30.6">
      <c r="B332" s="176"/>
      <c r="D332" s="149" t="s">
        <v>1489</v>
      </c>
      <c r="E332" s="177" t="s">
        <v>1</v>
      </c>
      <c r="F332" s="178" t="s">
        <v>6848</v>
      </c>
      <c r="H332" s="179">
        <v>29.911000000000001</v>
      </c>
      <c r="I332" s="180"/>
      <c r="L332" s="176"/>
      <c r="M332" s="181"/>
      <c r="T332" s="182"/>
      <c r="AT332" s="177" t="s">
        <v>1489</v>
      </c>
      <c r="AU332" s="177" t="s">
        <v>90</v>
      </c>
      <c r="AV332" s="13" t="s">
        <v>90</v>
      </c>
      <c r="AW332" s="13" t="s">
        <v>36</v>
      </c>
      <c r="AX332" s="13" t="s">
        <v>81</v>
      </c>
      <c r="AY332" s="177" t="s">
        <v>299</v>
      </c>
    </row>
    <row r="333" spans="2:51" s="13" customFormat="1">
      <c r="B333" s="176"/>
      <c r="D333" s="149" t="s">
        <v>1489</v>
      </c>
      <c r="E333" s="177" t="s">
        <v>1</v>
      </c>
      <c r="F333" s="178" t="s">
        <v>6872</v>
      </c>
      <c r="H333" s="179">
        <v>0</v>
      </c>
      <c r="I333" s="180"/>
      <c r="L333" s="176"/>
      <c r="M333" s="181"/>
      <c r="T333" s="182"/>
      <c r="AT333" s="177" t="s">
        <v>1489</v>
      </c>
      <c r="AU333" s="177" t="s">
        <v>90</v>
      </c>
      <c r="AV333" s="13" t="s">
        <v>90</v>
      </c>
      <c r="AW333" s="13" t="s">
        <v>36</v>
      </c>
      <c r="AX333" s="13" t="s">
        <v>81</v>
      </c>
      <c r="AY333" s="177" t="s">
        <v>299</v>
      </c>
    </row>
    <row r="334" spans="2:51" s="15" customFormat="1">
      <c r="B334" s="190"/>
      <c r="D334" s="149" t="s">
        <v>1489</v>
      </c>
      <c r="E334" s="191" t="s">
        <v>1</v>
      </c>
      <c r="F334" s="192" t="s">
        <v>1549</v>
      </c>
      <c r="H334" s="193">
        <v>39.289000000000001</v>
      </c>
      <c r="I334" s="194"/>
      <c r="L334" s="190"/>
      <c r="M334" s="195"/>
      <c r="T334" s="196"/>
      <c r="AT334" s="191" t="s">
        <v>1489</v>
      </c>
      <c r="AU334" s="191" t="s">
        <v>90</v>
      </c>
      <c r="AV334" s="15" t="s">
        <v>298</v>
      </c>
      <c r="AW334" s="15" t="s">
        <v>36</v>
      </c>
      <c r="AX334" s="15" t="s">
        <v>81</v>
      </c>
      <c r="AY334" s="191" t="s">
        <v>299</v>
      </c>
    </row>
    <row r="335" spans="2:51" s="13" customFormat="1">
      <c r="B335" s="176"/>
      <c r="D335" s="149" t="s">
        <v>1489</v>
      </c>
      <c r="E335" s="177" t="s">
        <v>1</v>
      </c>
      <c r="F335" s="178" t="s">
        <v>6873</v>
      </c>
      <c r="H335" s="179">
        <v>249.98099999999999</v>
      </c>
      <c r="I335" s="180"/>
      <c r="L335" s="176"/>
      <c r="M335" s="181"/>
      <c r="T335" s="182"/>
      <c r="AT335" s="177" t="s">
        <v>1489</v>
      </c>
      <c r="AU335" s="177" t="s">
        <v>90</v>
      </c>
      <c r="AV335" s="13" t="s">
        <v>90</v>
      </c>
      <c r="AW335" s="13" t="s">
        <v>36</v>
      </c>
      <c r="AX335" s="13" t="s">
        <v>81</v>
      </c>
      <c r="AY335" s="177" t="s">
        <v>299</v>
      </c>
    </row>
    <row r="336" spans="2:51" s="15" customFormat="1">
      <c r="B336" s="190"/>
      <c r="D336" s="149" t="s">
        <v>1489</v>
      </c>
      <c r="E336" s="191" t="s">
        <v>1</v>
      </c>
      <c r="F336" s="192" t="s">
        <v>1549</v>
      </c>
      <c r="H336" s="193">
        <v>249.98099999999999</v>
      </c>
      <c r="I336" s="194"/>
      <c r="L336" s="190"/>
      <c r="M336" s="195"/>
      <c r="T336" s="196"/>
      <c r="AT336" s="191" t="s">
        <v>1489</v>
      </c>
      <c r="AU336" s="191" t="s">
        <v>90</v>
      </c>
      <c r="AV336" s="15" t="s">
        <v>298</v>
      </c>
      <c r="AW336" s="15" t="s">
        <v>36</v>
      </c>
      <c r="AX336" s="15" t="s">
        <v>81</v>
      </c>
      <c r="AY336" s="191" t="s">
        <v>299</v>
      </c>
    </row>
    <row r="337" spans="2:65" s="1" customFormat="1" ht="33" customHeight="1">
      <c r="B337" s="32"/>
      <c r="C337" s="136" t="s">
        <v>461</v>
      </c>
      <c r="D337" s="136" t="s">
        <v>302</v>
      </c>
      <c r="E337" s="137" t="s">
        <v>6038</v>
      </c>
      <c r="F337" s="138" t="s">
        <v>6039</v>
      </c>
      <c r="G337" s="139" t="s">
        <v>375</v>
      </c>
      <c r="H337" s="140">
        <v>162.94200000000001</v>
      </c>
      <c r="I337" s="141"/>
      <c r="J337" s="142">
        <f>ROUND(I337*H337,2)</f>
        <v>0</v>
      </c>
      <c r="K337" s="138" t="s">
        <v>3585</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6874</v>
      </c>
    </row>
    <row r="338" spans="2:65" s="13" customFormat="1">
      <c r="B338" s="176"/>
      <c r="D338" s="149" t="s">
        <v>1489</v>
      </c>
      <c r="E338" s="177" t="s">
        <v>1</v>
      </c>
      <c r="F338" s="178" t="s">
        <v>6875</v>
      </c>
      <c r="H338" s="179">
        <v>18.809999999999999</v>
      </c>
      <c r="I338" s="180"/>
      <c r="L338" s="176"/>
      <c r="M338" s="181"/>
      <c r="T338" s="182"/>
      <c r="AT338" s="177" t="s">
        <v>1489</v>
      </c>
      <c r="AU338" s="177" t="s">
        <v>90</v>
      </c>
      <c r="AV338" s="13" t="s">
        <v>90</v>
      </c>
      <c r="AW338" s="13" t="s">
        <v>36</v>
      </c>
      <c r="AX338" s="13" t="s">
        <v>81</v>
      </c>
      <c r="AY338" s="177" t="s">
        <v>299</v>
      </c>
    </row>
    <row r="339" spans="2:65" s="13" customFormat="1" ht="30.6">
      <c r="B339" s="176"/>
      <c r="D339" s="149" t="s">
        <v>1489</v>
      </c>
      <c r="E339" s="177" t="s">
        <v>1</v>
      </c>
      <c r="F339" s="178" t="s">
        <v>6876</v>
      </c>
      <c r="H339" s="179">
        <v>144.13200000000001</v>
      </c>
      <c r="I339" s="180"/>
      <c r="L339" s="176"/>
      <c r="M339" s="181"/>
      <c r="T339" s="182"/>
      <c r="AT339" s="177" t="s">
        <v>1489</v>
      </c>
      <c r="AU339" s="177" t="s">
        <v>90</v>
      </c>
      <c r="AV339" s="13" t="s">
        <v>90</v>
      </c>
      <c r="AW339" s="13" t="s">
        <v>36</v>
      </c>
      <c r="AX339" s="13" t="s">
        <v>81</v>
      </c>
      <c r="AY339" s="177" t="s">
        <v>299</v>
      </c>
    </row>
    <row r="340" spans="2:65" s="14" customFormat="1">
      <c r="B340" s="183"/>
      <c r="D340" s="149" t="s">
        <v>1489</v>
      </c>
      <c r="E340" s="184" t="s">
        <v>1</v>
      </c>
      <c r="F340" s="185" t="s">
        <v>1496</v>
      </c>
      <c r="H340" s="186">
        <v>162.94200000000001</v>
      </c>
      <c r="I340" s="187"/>
      <c r="L340" s="183"/>
      <c r="M340" s="188"/>
      <c r="T340" s="189"/>
      <c r="AT340" s="184" t="s">
        <v>1489</v>
      </c>
      <c r="AU340" s="184" t="s">
        <v>90</v>
      </c>
      <c r="AV340" s="14" t="s">
        <v>318</v>
      </c>
      <c r="AW340" s="14" t="s">
        <v>36</v>
      </c>
      <c r="AX340" s="14" t="s">
        <v>88</v>
      </c>
      <c r="AY340" s="184" t="s">
        <v>299</v>
      </c>
    </row>
    <row r="341" spans="2:65" s="1" customFormat="1" ht="24.15" customHeight="1">
      <c r="B341" s="32"/>
      <c r="C341" s="136" t="s">
        <v>465</v>
      </c>
      <c r="D341" s="136" t="s">
        <v>302</v>
      </c>
      <c r="E341" s="137" t="s">
        <v>4408</v>
      </c>
      <c r="F341" s="138" t="s">
        <v>6877</v>
      </c>
      <c r="G341" s="139" t="s">
        <v>375</v>
      </c>
      <c r="H341" s="140">
        <v>162.94200000000001</v>
      </c>
      <c r="I341" s="141"/>
      <c r="J341" s="142">
        <f>ROUND(I341*H341,2)</f>
        <v>0</v>
      </c>
      <c r="K341" s="138" t="s">
        <v>1</v>
      </c>
      <c r="L341" s="32"/>
      <c r="M341" s="143" t="s">
        <v>1</v>
      </c>
      <c r="N341" s="144" t="s">
        <v>46</v>
      </c>
      <c r="P341" s="145">
        <f>O341*H341</f>
        <v>0</v>
      </c>
      <c r="Q341" s="145">
        <v>0</v>
      </c>
      <c r="R341" s="145">
        <f>Q341*H341</f>
        <v>0</v>
      </c>
      <c r="S341" s="145">
        <v>0</v>
      </c>
      <c r="T341" s="146">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6878</v>
      </c>
    </row>
    <row r="342" spans="2:65" s="13" customFormat="1">
      <c r="B342" s="176"/>
      <c r="D342" s="149" t="s">
        <v>1489</v>
      </c>
      <c r="E342" s="177" t="s">
        <v>1</v>
      </c>
      <c r="F342" s="178" t="s">
        <v>6875</v>
      </c>
      <c r="H342" s="179">
        <v>18.809999999999999</v>
      </c>
      <c r="I342" s="180"/>
      <c r="L342" s="176"/>
      <c r="M342" s="181"/>
      <c r="T342" s="182"/>
      <c r="AT342" s="177" t="s">
        <v>1489</v>
      </c>
      <c r="AU342" s="177" t="s">
        <v>90</v>
      </c>
      <c r="AV342" s="13" t="s">
        <v>90</v>
      </c>
      <c r="AW342" s="13" t="s">
        <v>36</v>
      </c>
      <c r="AX342" s="13" t="s">
        <v>81</v>
      </c>
      <c r="AY342" s="177" t="s">
        <v>299</v>
      </c>
    </row>
    <row r="343" spans="2:65" s="13" customFormat="1" ht="30.6">
      <c r="B343" s="176"/>
      <c r="D343" s="149" t="s">
        <v>1489</v>
      </c>
      <c r="E343" s="177" t="s">
        <v>1</v>
      </c>
      <c r="F343" s="178" t="s">
        <v>6876</v>
      </c>
      <c r="H343" s="179">
        <v>144.13200000000001</v>
      </c>
      <c r="I343" s="180"/>
      <c r="L343" s="176"/>
      <c r="M343" s="181"/>
      <c r="T343" s="182"/>
      <c r="AT343" s="177" t="s">
        <v>1489</v>
      </c>
      <c r="AU343" s="177" t="s">
        <v>90</v>
      </c>
      <c r="AV343" s="13" t="s">
        <v>90</v>
      </c>
      <c r="AW343" s="13" t="s">
        <v>36</v>
      </c>
      <c r="AX343" s="13" t="s">
        <v>81</v>
      </c>
      <c r="AY343" s="177" t="s">
        <v>299</v>
      </c>
    </row>
    <row r="344" spans="2:65" s="14" customFormat="1">
      <c r="B344" s="183"/>
      <c r="D344" s="149" t="s">
        <v>1489</v>
      </c>
      <c r="E344" s="184" t="s">
        <v>1</v>
      </c>
      <c r="F344" s="185" t="s">
        <v>1496</v>
      </c>
      <c r="H344" s="186">
        <v>162.94200000000001</v>
      </c>
      <c r="I344" s="187"/>
      <c r="L344" s="183"/>
      <c r="M344" s="188"/>
      <c r="T344" s="189"/>
      <c r="AT344" s="184" t="s">
        <v>1489</v>
      </c>
      <c r="AU344" s="184" t="s">
        <v>90</v>
      </c>
      <c r="AV344" s="14" t="s">
        <v>318</v>
      </c>
      <c r="AW344" s="14" t="s">
        <v>36</v>
      </c>
      <c r="AX344" s="14" t="s">
        <v>88</v>
      </c>
      <c r="AY344" s="184" t="s">
        <v>299</v>
      </c>
    </row>
    <row r="345" spans="2:65" s="1" customFormat="1" ht="16.5" customHeight="1">
      <c r="B345" s="32"/>
      <c r="C345" s="158" t="s">
        <v>469</v>
      </c>
      <c r="D345" s="158" t="s">
        <v>340</v>
      </c>
      <c r="E345" s="159" t="s">
        <v>1689</v>
      </c>
      <c r="F345" s="160" t="s">
        <v>1690</v>
      </c>
      <c r="G345" s="161" t="s">
        <v>822</v>
      </c>
      <c r="H345" s="162">
        <v>6.7460000000000004</v>
      </c>
      <c r="I345" s="163"/>
      <c r="J345" s="164">
        <f>ROUND(I345*H345,2)</f>
        <v>0</v>
      </c>
      <c r="K345" s="160" t="s">
        <v>3585</v>
      </c>
      <c r="L345" s="165"/>
      <c r="M345" s="166" t="s">
        <v>1</v>
      </c>
      <c r="N345" s="167" t="s">
        <v>46</v>
      </c>
      <c r="P345" s="145">
        <f>O345*H345</f>
        <v>0</v>
      </c>
      <c r="Q345" s="145">
        <v>1E-3</v>
      </c>
      <c r="R345" s="145">
        <f>Q345*H345</f>
        <v>6.7460000000000003E-3</v>
      </c>
      <c r="S345" s="145">
        <v>0</v>
      </c>
      <c r="T345" s="146">
        <f>S345*H345</f>
        <v>0</v>
      </c>
      <c r="AR345" s="147" t="s">
        <v>337</v>
      </c>
      <c r="AT345" s="147" t="s">
        <v>340</v>
      </c>
      <c r="AU345" s="147" t="s">
        <v>90</v>
      </c>
      <c r="AY345" s="17" t="s">
        <v>299</v>
      </c>
      <c r="BE345" s="148">
        <f>IF(N345="základní",J345,0)</f>
        <v>0</v>
      </c>
      <c r="BF345" s="148">
        <f>IF(N345="snížená",J345,0)</f>
        <v>0</v>
      </c>
      <c r="BG345" s="148">
        <f>IF(N345="zákl. přenesená",J345,0)</f>
        <v>0</v>
      </c>
      <c r="BH345" s="148">
        <f>IF(N345="sníž. přenesená",J345,0)</f>
        <v>0</v>
      </c>
      <c r="BI345" s="148">
        <f>IF(N345="nulová",J345,0)</f>
        <v>0</v>
      </c>
      <c r="BJ345" s="17" t="s">
        <v>88</v>
      </c>
      <c r="BK345" s="148">
        <f>ROUND(I345*H345,2)</f>
        <v>0</v>
      </c>
      <c r="BL345" s="17" t="s">
        <v>318</v>
      </c>
      <c r="BM345" s="147" t="s">
        <v>6879</v>
      </c>
    </row>
    <row r="346" spans="2:65" s="13" customFormat="1">
      <c r="B346" s="176"/>
      <c r="D346" s="149" t="s">
        <v>1489</v>
      </c>
      <c r="E346" s="177" t="s">
        <v>1</v>
      </c>
      <c r="F346" s="178" t="s">
        <v>6880</v>
      </c>
      <c r="H346" s="179">
        <v>6.7460000000000004</v>
      </c>
      <c r="I346" s="180"/>
      <c r="L346" s="176"/>
      <c r="M346" s="181"/>
      <c r="T346" s="182"/>
      <c r="AT346" s="177" t="s">
        <v>1489</v>
      </c>
      <c r="AU346" s="177" t="s">
        <v>90</v>
      </c>
      <c r="AV346" s="13" t="s">
        <v>90</v>
      </c>
      <c r="AW346" s="13" t="s">
        <v>36</v>
      </c>
      <c r="AX346" s="13" t="s">
        <v>81</v>
      </c>
      <c r="AY346" s="177" t="s">
        <v>299</v>
      </c>
    </row>
    <row r="347" spans="2:65" s="14" customFormat="1">
      <c r="B347" s="183"/>
      <c r="D347" s="149" t="s">
        <v>1489</v>
      </c>
      <c r="E347" s="184" t="s">
        <v>1</v>
      </c>
      <c r="F347" s="185" t="s">
        <v>1496</v>
      </c>
      <c r="H347" s="186">
        <v>6.7460000000000004</v>
      </c>
      <c r="I347" s="187"/>
      <c r="L347" s="183"/>
      <c r="M347" s="188"/>
      <c r="T347" s="189"/>
      <c r="AT347" s="184" t="s">
        <v>1489</v>
      </c>
      <c r="AU347" s="184" t="s">
        <v>90</v>
      </c>
      <c r="AV347" s="14" t="s">
        <v>318</v>
      </c>
      <c r="AW347" s="14" t="s">
        <v>36</v>
      </c>
      <c r="AX347" s="14" t="s">
        <v>88</v>
      </c>
      <c r="AY347" s="184" t="s">
        <v>299</v>
      </c>
    </row>
    <row r="348" spans="2:65" s="1" customFormat="1" ht="33" customHeight="1">
      <c r="B348" s="32"/>
      <c r="C348" s="136" t="s">
        <v>475</v>
      </c>
      <c r="D348" s="136" t="s">
        <v>302</v>
      </c>
      <c r="E348" s="137" t="s">
        <v>3726</v>
      </c>
      <c r="F348" s="138" t="s">
        <v>6881</v>
      </c>
      <c r="G348" s="139" t="s">
        <v>375</v>
      </c>
      <c r="H348" s="140">
        <v>215.559</v>
      </c>
      <c r="I348" s="141"/>
      <c r="J348" s="142">
        <f>ROUND(I348*H348,2)</f>
        <v>0</v>
      </c>
      <c r="K348" s="138" t="s">
        <v>1</v>
      </c>
      <c r="L348" s="32"/>
      <c r="M348" s="143" t="s">
        <v>1</v>
      </c>
      <c r="N348" s="144" t="s">
        <v>46</v>
      </c>
      <c r="P348" s="145">
        <f>O348*H348</f>
        <v>0</v>
      </c>
      <c r="Q348" s="145">
        <v>0</v>
      </c>
      <c r="R348" s="145">
        <f>Q348*H348</f>
        <v>0</v>
      </c>
      <c r="S348" s="145">
        <v>0</v>
      </c>
      <c r="T348" s="146">
        <f>S348*H348</f>
        <v>0</v>
      </c>
      <c r="AR348" s="147" t="s">
        <v>318</v>
      </c>
      <c r="AT348" s="147" t="s">
        <v>302</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6882</v>
      </c>
    </row>
    <row r="349" spans="2:65" s="13" customFormat="1">
      <c r="B349" s="176"/>
      <c r="D349" s="149" t="s">
        <v>1489</v>
      </c>
      <c r="E349" s="177" t="s">
        <v>1</v>
      </c>
      <c r="F349" s="178" t="s">
        <v>6883</v>
      </c>
      <c r="H349" s="179">
        <v>215.559</v>
      </c>
      <c r="I349" s="180"/>
      <c r="L349" s="176"/>
      <c r="M349" s="181"/>
      <c r="T349" s="182"/>
      <c r="AT349" s="177" t="s">
        <v>1489</v>
      </c>
      <c r="AU349" s="177" t="s">
        <v>90</v>
      </c>
      <c r="AV349" s="13" t="s">
        <v>90</v>
      </c>
      <c r="AW349" s="13" t="s">
        <v>36</v>
      </c>
      <c r="AX349" s="13" t="s">
        <v>81</v>
      </c>
      <c r="AY349" s="177" t="s">
        <v>299</v>
      </c>
    </row>
    <row r="350" spans="2:65" s="14" customFormat="1">
      <c r="B350" s="183"/>
      <c r="D350" s="149" t="s">
        <v>1489</v>
      </c>
      <c r="E350" s="184" t="s">
        <v>1</v>
      </c>
      <c r="F350" s="185" t="s">
        <v>1496</v>
      </c>
      <c r="H350" s="186">
        <v>215.559</v>
      </c>
      <c r="I350" s="187"/>
      <c r="L350" s="183"/>
      <c r="M350" s="188"/>
      <c r="T350" s="189"/>
      <c r="AT350" s="184" t="s">
        <v>1489</v>
      </c>
      <c r="AU350" s="184" t="s">
        <v>90</v>
      </c>
      <c r="AV350" s="14" t="s">
        <v>318</v>
      </c>
      <c r="AW350" s="14" t="s">
        <v>36</v>
      </c>
      <c r="AX350" s="14" t="s">
        <v>88</v>
      </c>
      <c r="AY350" s="184" t="s">
        <v>299</v>
      </c>
    </row>
    <row r="351" spans="2:65" s="1" customFormat="1" ht="24.15" customHeight="1">
      <c r="B351" s="32"/>
      <c r="C351" s="136" t="s">
        <v>482</v>
      </c>
      <c r="D351" s="136" t="s">
        <v>302</v>
      </c>
      <c r="E351" s="137" t="s">
        <v>6884</v>
      </c>
      <c r="F351" s="138" t="s">
        <v>6885</v>
      </c>
      <c r="G351" s="139" t="s">
        <v>375</v>
      </c>
      <c r="H351" s="140">
        <v>52.616999999999997</v>
      </c>
      <c r="I351" s="141"/>
      <c r="J351" s="142">
        <f>ROUND(I351*H351,2)</f>
        <v>0</v>
      </c>
      <c r="K351" s="138" t="s">
        <v>3585</v>
      </c>
      <c r="L351" s="32"/>
      <c r="M351" s="143" t="s">
        <v>1</v>
      </c>
      <c r="N351" s="144" t="s">
        <v>46</v>
      </c>
      <c r="P351" s="145">
        <f>O351*H351</f>
        <v>0</v>
      </c>
      <c r="Q351" s="145">
        <v>0</v>
      </c>
      <c r="R351" s="145">
        <f>Q351*H351</f>
        <v>0</v>
      </c>
      <c r="S351" s="145">
        <v>0</v>
      </c>
      <c r="T351" s="146">
        <f>S351*H351</f>
        <v>0</v>
      </c>
      <c r="AR351" s="147" t="s">
        <v>318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6886</v>
      </c>
    </row>
    <row r="352" spans="2:65" s="13" customFormat="1" ht="30.6">
      <c r="B352" s="176"/>
      <c r="D352" s="149" t="s">
        <v>1489</v>
      </c>
      <c r="E352" s="177" t="s">
        <v>1</v>
      </c>
      <c r="F352" s="178" t="s">
        <v>6887</v>
      </c>
      <c r="H352" s="179">
        <v>52.616999999999997</v>
      </c>
      <c r="I352" s="180"/>
      <c r="L352" s="176"/>
      <c r="M352" s="181"/>
      <c r="T352" s="182"/>
      <c r="AT352" s="177" t="s">
        <v>1489</v>
      </c>
      <c r="AU352" s="177" t="s">
        <v>90</v>
      </c>
      <c r="AV352" s="13" t="s">
        <v>90</v>
      </c>
      <c r="AW352" s="13" t="s">
        <v>36</v>
      </c>
      <c r="AX352" s="13" t="s">
        <v>81</v>
      </c>
      <c r="AY352" s="177" t="s">
        <v>299</v>
      </c>
    </row>
    <row r="353" spans="2:65" s="15" customFormat="1">
      <c r="B353" s="190"/>
      <c r="D353" s="149" t="s">
        <v>1489</v>
      </c>
      <c r="E353" s="191" t="s">
        <v>1</v>
      </c>
      <c r="F353" s="192" t="s">
        <v>1549</v>
      </c>
      <c r="H353" s="193">
        <v>52.616999999999997</v>
      </c>
      <c r="I353" s="194"/>
      <c r="L353" s="190"/>
      <c r="M353" s="195"/>
      <c r="T353" s="196"/>
      <c r="AT353" s="191" t="s">
        <v>1489</v>
      </c>
      <c r="AU353" s="191" t="s">
        <v>90</v>
      </c>
      <c r="AV353" s="15" t="s">
        <v>298</v>
      </c>
      <c r="AW353" s="15" t="s">
        <v>36</v>
      </c>
      <c r="AX353" s="15" t="s">
        <v>81</v>
      </c>
      <c r="AY353" s="191" t="s">
        <v>299</v>
      </c>
    </row>
    <row r="354" spans="2:65" s="14" customFormat="1">
      <c r="B354" s="183"/>
      <c r="D354" s="149" t="s">
        <v>1489</v>
      </c>
      <c r="E354" s="184" t="s">
        <v>1</v>
      </c>
      <c r="F354" s="185" t="s">
        <v>1496</v>
      </c>
      <c r="H354" s="186">
        <v>52.616999999999997</v>
      </c>
      <c r="I354" s="187"/>
      <c r="L354" s="183"/>
      <c r="M354" s="188"/>
      <c r="T354" s="189"/>
      <c r="AT354" s="184" t="s">
        <v>1489</v>
      </c>
      <c r="AU354" s="184" t="s">
        <v>90</v>
      </c>
      <c r="AV354" s="14" t="s">
        <v>318</v>
      </c>
      <c r="AW354" s="14" t="s">
        <v>36</v>
      </c>
      <c r="AX354" s="14" t="s">
        <v>88</v>
      </c>
      <c r="AY354" s="184" t="s">
        <v>299</v>
      </c>
    </row>
    <row r="355" spans="2:65" s="1" customFormat="1" ht="16.5" customHeight="1">
      <c r="B355" s="32"/>
      <c r="C355" s="158" t="s">
        <v>618</v>
      </c>
      <c r="D355" s="158" t="s">
        <v>340</v>
      </c>
      <c r="E355" s="159" t="s">
        <v>6888</v>
      </c>
      <c r="F355" s="160" t="s">
        <v>6889</v>
      </c>
      <c r="G355" s="161" t="s">
        <v>375</v>
      </c>
      <c r="H355" s="162">
        <v>69.453999999999994</v>
      </c>
      <c r="I355" s="163"/>
      <c r="J355" s="164">
        <f>ROUND(I355*H355,2)</f>
        <v>0</v>
      </c>
      <c r="K355" s="160" t="s">
        <v>3585</v>
      </c>
      <c r="L355" s="165"/>
      <c r="M355" s="166" t="s">
        <v>1</v>
      </c>
      <c r="N355" s="167" t="s">
        <v>46</v>
      </c>
      <c r="P355" s="145">
        <f>O355*H355</f>
        <v>0</v>
      </c>
      <c r="Q355" s="145">
        <v>1E-4</v>
      </c>
      <c r="R355" s="145">
        <f>Q355*H355</f>
        <v>6.9454E-3</v>
      </c>
      <c r="S355" s="145">
        <v>0</v>
      </c>
      <c r="T355" s="146">
        <f>S355*H355</f>
        <v>0</v>
      </c>
      <c r="AR355" s="147" t="s">
        <v>337</v>
      </c>
      <c r="AT355" s="147" t="s">
        <v>340</v>
      </c>
      <c r="AU355" s="147" t="s">
        <v>90</v>
      </c>
      <c r="AY355" s="17" t="s">
        <v>299</v>
      </c>
      <c r="BE355" s="148">
        <f>IF(N355="základní",J355,0)</f>
        <v>0</v>
      </c>
      <c r="BF355" s="148">
        <f>IF(N355="snížená",J355,0)</f>
        <v>0</v>
      </c>
      <c r="BG355" s="148">
        <f>IF(N355="zákl. přenesená",J355,0)</f>
        <v>0</v>
      </c>
      <c r="BH355" s="148">
        <f>IF(N355="sníž. přenesená",J355,0)</f>
        <v>0</v>
      </c>
      <c r="BI355" s="148">
        <f>IF(N355="nulová",J355,0)</f>
        <v>0</v>
      </c>
      <c r="BJ355" s="17" t="s">
        <v>88</v>
      </c>
      <c r="BK355" s="148">
        <f>ROUND(I355*H355,2)</f>
        <v>0</v>
      </c>
      <c r="BL355" s="17" t="s">
        <v>318</v>
      </c>
      <c r="BM355" s="147" t="s">
        <v>6890</v>
      </c>
    </row>
    <row r="356" spans="2:65" s="13" customFormat="1" ht="20.399999999999999">
      <c r="B356" s="176"/>
      <c r="D356" s="149" t="s">
        <v>1489</v>
      </c>
      <c r="E356" s="177" t="s">
        <v>1</v>
      </c>
      <c r="F356" s="178" t="s">
        <v>6891</v>
      </c>
      <c r="H356" s="179">
        <v>63.14</v>
      </c>
      <c r="I356" s="180"/>
      <c r="L356" s="176"/>
      <c r="M356" s="181"/>
      <c r="T356" s="182"/>
      <c r="AT356" s="177" t="s">
        <v>1489</v>
      </c>
      <c r="AU356" s="177" t="s">
        <v>90</v>
      </c>
      <c r="AV356" s="13" t="s">
        <v>90</v>
      </c>
      <c r="AW356" s="13" t="s">
        <v>36</v>
      </c>
      <c r="AX356" s="13" t="s">
        <v>88</v>
      </c>
      <c r="AY356" s="177" t="s">
        <v>299</v>
      </c>
    </row>
    <row r="357" spans="2:65" s="13" customFormat="1">
      <c r="B357" s="176"/>
      <c r="D357" s="149" t="s">
        <v>1489</v>
      </c>
      <c r="F357" s="178" t="s">
        <v>6892</v>
      </c>
      <c r="H357" s="179">
        <v>69.453999999999994</v>
      </c>
      <c r="I357" s="180"/>
      <c r="L357" s="176"/>
      <c r="M357" s="181"/>
      <c r="T357" s="182"/>
      <c r="AT357" s="177" t="s">
        <v>1489</v>
      </c>
      <c r="AU357" s="177" t="s">
        <v>90</v>
      </c>
      <c r="AV357" s="13" t="s">
        <v>90</v>
      </c>
      <c r="AW357" s="13" t="s">
        <v>4</v>
      </c>
      <c r="AX357" s="13" t="s">
        <v>88</v>
      </c>
      <c r="AY357" s="177" t="s">
        <v>299</v>
      </c>
    </row>
    <row r="358" spans="2:65" s="1" customFormat="1" ht="16.5" customHeight="1">
      <c r="B358" s="32"/>
      <c r="C358" s="136" t="s">
        <v>622</v>
      </c>
      <c r="D358" s="136" t="s">
        <v>302</v>
      </c>
      <c r="E358" s="137" t="s">
        <v>6043</v>
      </c>
      <c r="F358" s="138" t="s">
        <v>6044</v>
      </c>
      <c r="G358" s="139" t="s">
        <v>375</v>
      </c>
      <c r="H358" s="140">
        <v>52.616999999999997</v>
      </c>
      <c r="I358" s="141"/>
      <c r="J358" s="142">
        <f>ROUND(I358*H358,2)</f>
        <v>0</v>
      </c>
      <c r="K358" s="138" t="s">
        <v>3585</v>
      </c>
      <c r="L358" s="32"/>
      <c r="M358" s="143" t="s">
        <v>1</v>
      </c>
      <c r="N358" s="144" t="s">
        <v>46</v>
      </c>
      <c r="P358" s="145">
        <f>O358*H358</f>
        <v>0</v>
      </c>
      <c r="Q358" s="145">
        <v>0</v>
      </c>
      <c r="R358" s="145">
        <f>Q358*H358</f>
        <v>0</v>
      </c>
      <c r="S358" s="145">
        <v>0</v>
      </c>
      <c r="T358" s="146">
        <f>S358*H358</f>
        <v>0</v>
      </c>
      <c r="AR358" s="147" t="s">
        <v>318</v>
      </c>
      <c r="AT358" s="147" t="s">
        <v>302</v>
      </c>
      <c r="AU358" s="147" t="s">
        <v>90</v>
      </c>
      <c r="AY358" s="17" t="s">
        <v>299</v>
      </c>
      <c r="BE358" s="148">
        <f>IF(N358="základní",J358,0)</f>
        <v>0</v>
      </c>
      <c r="BF358" s="148">
        <f>IF(N358="snížená",J358,0)</f>
        <v>0</v>
      </c>
      <c r="BG358" s="148">
        <f>IF(N358="zákl. přenesená",J358,0)</f>
        <v>0</v>
      </c>
      <c r="BH358" s="148">
        <f>IF(N358="sníž. přenesená",J358,0)</f>
        <v>0</v>
      </c>
      <c r="BI358" s="148">
        <f>IF(N358="nulová",J358,0)</f>
        <v>0</v>
      </c>
      <c r="BJ358" s="17" t="s">
        <v>88</v>
      </c>
      <c r="BK358" s="148">
        <f>ROUND(I358*H358,2)</f>
        <v>0</v>
      </c>
      <c r="BL358" s="17" t="s">
        <v>318</v>
      </c>
      <c r="BM358" s="147" t="s">
        <v>6893</v>
      </c>
    </row>
    <row r="359" spans="2:65" s="13" customFormat="1" ht="30.6">
      <c r="B359" s="176"/>
      <c r="D359" s="149" t="s">
        <v>1489</v>
      </c>
      <c r="E359" s="177" t="s">
        <v>1</v>
      </c>
      <c r="F359" s="178" t="s">
        <v>6887</v>
      </c>
      <c r="H359" s="179">
        <v>52.616999999999997</v>
      </c>
      <c r="I359" s="180"/>
      <c r="L359" s="176"/>
      <c r="M359" s="181"/>
      <c r="T359" s="182"/>
      <c r="AT359" s="177" t="s">
        <v>1489</v>
      </c>
      <c r="AU359" s="177" t="s">
        <v>90</v>
      </c>
      <c r="AV359" s="13" t="s">
        <v>90</v>
      </c>
      <c r="AW359" s="13" t="s">
        <v>36</v>
      </c>
      <c r="AX359" s="13" t="s">
        <v>81</v>
      </c>
      <c r="AY359" s="177" t="s">
        <v>299</v>
      </c>
    </row>
    <row r="360" spans="2:65" s="15" customFormat="1">
      <c r="B360" s="190"/>
      <c r="D360" s="149" t="s">
        <v>1489</v>
      </c>
      <c r="E360" s="191" t="s">
        <v>1</v>
      </c>
      <c r="F360" s="192" t="s">
        <v>1549</v>
      </c>
      <c r="H360" s="193">
        <v>52.616999999999997</v>
      </c>
      <c r="I360" s="194"/>
      <c r="L360" s="190"/>
      <c r="M360" s="195"/>
      <c r="T360" s="196"/>
      <c r="AT360" s="191" t="s">
        <v>1489</v>
      </c>
      <c r="AU360" s="191" t="s">
        <v>90</v>
      </c>
      <c r="AV360" s="15" t="s">
        <v>298</v>
      </c>
      <c r="AW360" s="15" t="s">
        <v>36</v>
      </c>
      <c r="AX360" s="15" t="s">
        <v>81</v>
      </c>
      <c r="AY360" s="191" t="s">
        <v>299</v>
      </c>
    </row>
    <row r="361" spans="2:65" s="14" customFormat="1">
      <c r="B361" s="183"/>
      <c r="D361" s="149" t="s">
        <v>1489</v>
      </c>
      <c r="E361" s="184" t="s">
        <v>1</v>
      </c>
      <c r="F361" s="185" t="s">
        <v>1496</v>
      </c>
      <c r="H361" s="186">
        <v>52.616999999999997</v>
      </c>
      <c r="I361" s="187"/>
      <c r="L361" s="183"/>
      <c r="M361" s="188"/>
      <c r="T361" s="189"/>
      <c r="AT361" s="184" t="s">
        <v>1489</v>
      </c>
      <c r="AU361" s="184" t="s">
        <v>90</v>
      </c>
      <c r="AV361" s="14" t="s">
        <v>318</v>
      </c>
      <c r="AW361" s="14" t="s">
        <v>36</v>
      </c>
      <c r="AX361" s="14" t="s">
        <v>88</v>
      </c>
      <c r="AY361" s="184" t="s">
        <v>299</v>
      </c>
    </row>
    <row r="362" spans="2:65" s="1" customFormat="1" ht="24.15" customHeight="1">
      <c r="B362" s="32"/>
      <c r="C362" s="136" t="s">
        <v>626</v>
      </c>
      <c r="D362" s="136" t="s">
        <v>302</v>
      </c>
      <c r="E362" s="137" t="s">
        <v>6894</v>
      </c>
      <c r="F362" s="138" t="s">
        <v>6895</v>
      </c>
      <c r="G362" s="139" t="s">
        <v>375</v>
      </c>
      <c r="H362" s="140">
        <v>52.616999999999997</v>
      </c>
      <c r="I362" s="141"/>
      <c r="J362" s="142">
        <f>ROUND(I362*H362,2)</f>
        <v>0</v>
      </c>
      <c r="K362" s="138" t="s">
        <v>3585</v>
      </c>
      <c r="L362" s="32"/>
      <c r="M362" s="143" t="s">
        <v>1</v>
      </c>
      <c r="N362" s="144" t="s">
        <v>46</v>
      </c>
      <c r="P362" s="145">
        <f>O362*H362</f>
        <v>0</v>
      </c>
      <c r="Q362" s="145">
        <v>0</v>
      </c>
      <c r="R362" s="145">
        <f>Q362*H362</f>
        <v>0</v>
      </c>
      <c r="S362" s="145">
        <v>0</v>
      </c>
      <c r="T362" s="146">
        <f>S362*H362</f>
        <v>0</v>
      </c>
      <c r="AR362" s="147" t="s">
        <v>318</v>
      </c>
      <c r="AT362" s="147" t="s">
        <v>302</v>
      </c>
      <c r="AU362" s="147" t="s">
        <v>90</v>
      </c>
      <c r="AY362" s="17" t="s">
        <v>299</v>
      </c>
      <c r="BE362" s="148">
        <f>IF(N362="základní",J362,0)</f>
        <v>0</v>
      </c>
      <c r="BF362" s="148">
        <f>IF(N362="snížená",J362,0)</f>
        <v>0</v>
      </c>
      <c r="BG362" s="148">
        <f>IF(N362="zákl. přenesená",J362,0)</f>
        <v>0</v>
      </c>
      <c r="BH362" s="148">
        <f>IF(N362="sníž. přenesená",J362,0)</f>
        <v>0</v>
      </c>
      <c r="BI362" s="148">
        <f>IF(N362="nulová",J362,0)</f>
        <v>0</v>
      </c>
      <c r="BJ362" s="17" t="s">
        <v>88</v>
      </c>
      <c r="BK362" s="148">
        <f>ROUND(I362*H362,2)</f>
        <v>0</v>
      </c>
      <c r="BL362" s="17" t="s">
        <v>318</v>
      </c>
      <c r="BM362" s="147" t="s">
        <v>6896</v>
      </c>
    </row>
    <row r="363" spans="2:65" s="13" customFormat="1" ht="30.6">
      <c r="B363" s="176"/>
      <c r="D363" s="149" t="s">
        <v>1489</v>
      </c>
      <c r="E363" s="177" t="s">
        <v>1</v>
      </c>
      <c r="F363" s="178" t="s">
        <v>6887</v>
      </c>
      <c r="H363" s="179">
        <v>52.616999999999997</v>
      </c>
      <c r="I363" s="180"/>
      <c r="L363" s="176"/>
      <c r="M363" s="181"/>
      <c r="T363" s="182"/>
      <c r="AT363" s="177" t="s">
        <v>1489</v>
      </c>
      <c r="AU363" s="177" t="s">
        <v>90</v>
      </c>
      <c r="AV363" s="13" t="s">
        <v>90</v>
      </c>
      <c r="AW363" s="13" t="s">
        <v>36</v>
      </c>
      <c r="AX363" s="13" t="s">
        <v>81</v>
      </c>
      <c r="AY363" s="177" t="s">
        <v>299</v>
      </c>
    </row>
    <row r="364" spans="2:65" s="15" customFormat="1">
      <c r="B364" s="190"/>
      <c r="D364" s="149" t="s">
        <v>1489</v>
      </c>
      <c r="E364" s="191" t="s">
        <v>1</v>
      </c>
      <c r="F364" s="192" t="s">
        <v>1549</v>
      </c>
      <c r="H364" s="193">
        <v>52.616999999999997</v>
      </c>
      <c r="I364" s="194"/>
      <c r="L364" s="190"/>
      <c r="M364" s="195"/>
      <c r="T364" s="196"/>
      <c r="AT364" s="191" t="s">
        <v>1489</v>
      </c>
      <c r="AU364" s="191" t="s">
        <v>90</v>
      </c>
      <c r="AV364" s="15" t="s">
        <v>298</v>
      </c>
      <c r="AW364" s="15" t="s">
        <v>36</v>
      </c>
      <c r="AX364" s="15" t="s">
        <v>81</v>
      </c>
      <c r="AY364" s="191" t="s">
        <v>299</v>
      </c>
    </row>
    <row r="365" spans="2:65" s="14" customFormat="1">
      <c r="B365" s="183"/>
      <c r="D365" s="149" t="s">
        <v>1489</v>
      </c>
      <c r="E365" s="184" t="s">
        <v>1</v>
      </c>
      <c r="F365" s="185" t="s">
        <v>1496</v>
      </c>
      <c r="H365" s="186">
        <v>52.616999999999997</v>
      </c>
      <c r="I365" s="187"/>
      <c r="L365" s="183"/>
      <c r="M365" s="188"/>
      <c r="T365" s="189"/>
      <c r="AT365" s="184" t="s">
        <v>1489</v>
      </c>
      <c r="AU365" s="184" t="s">
        <v>90</v>
      </c>
      <c r="AV365" s="14" t="s">
        <v>318</v>
      </c>
      <c r="AW365" s="14" t="s">
        <v>36</v>
      </c>
      <c r="AX365" s="14" t="s">
        <v>88</v>
      </c>
      <c r="AY365" s="184" t="s">
        <v>299</v>
      </c>
    </row>
    <row r="366" spans="2:65" s="1" customFormat="1" ht="24.15" customHeight="1">
      <c r="B366" s="32"/>
      <c r="C366" s="136" t="s">
        <v>630</v>
      </c>
      <c r="D366" s="136" t="s">
        <v>302</v>
      </c>
      <c r="E366" s="137" t="s">
        <v>6897</v>
      </c>
      <c r="F366" s="138" t="s">
        <v>6898</v>
      </c>
      <c r="G366" s="139" t="s">
        <v>598</v>
      </c>
      <c r="H366" s="140">
        <v>526</v>
      </c>
      <c r="I366" s="141"/>
      <c r="J366" s="142">
        <f>ROUND(I366*H366,2)</f>
        <v>0</v>
      </c>
      <c r="K366" s="138" t="s">
        <v>3585</v>
      </c>
      <c r="L366" s="32"/>
      <c r="M366" s="143" t="s">
        <v>1</v>
      </c>
      <c r="N366" s="144" t="s">
        <v>46</v>
      </c>
      <c r="P366" s="145">
        <f>O366*H366</f>
        <v>0</v>
      </c>
      <c r="Q366" s="145">
        <v>0</v>
      </c>
      <c r="R366" s="145">
        <f>Q366*H366</f>
        <v>0</v>
      </c>
      <c r="S366" s="145">
        <v>0</v>
      </c>
      <c r="T366" s="146">
        <f>S366*H366</f>
        <v>0</v>
      </c>
      <c r="AR366" s="147" t="s">
        <v>318</v>
      </c>
      <c r="AT366" s="147" t="s">
        <v>302</v>
      </c>
      <c r="AU366" s="147" t="s">
        <v>90</v>
      </c>
      <c r="AY366" s="17" t="s">
        <v>299</v>
      </c>
      <c r="BE366" s="148">
        <f>IF(N366="základní",J366,0)</f>
        <v>0</v>
      </c>
      <c r="BF366" s="148">
        <f>IF(N366="snížená",J366,0)</f>
        <v>0</v>
      </c>
      <c r="BG366" s="148">
        <f>IF(N366="zákl. přenesená",J366,0)</f>
        <v>0</v>
      </c>
      <c r="BH366" s="148">
        <f>IF(N366="sníž. přenesená",J366,0)</f>
        <v>0</v>
      </c>
      <c r="BI366" s="148">
        <f>IF(N366="nulová",J366,0)</f>
        <v>0</v>
      </c>
      <c r="BJ366" s="17" t="s">
        <v>88</v>
      </c>
      <c r="BK366" s="148">
        <f>ROUND(I366*H366,2)</f>
        <v>0</v>
      </c>
      <c r="BL366" s="17" t="s">
        <v>318</v>
      </c>
      <c r="BM366" s="147" t="s">
        <v>6899</v>
      </c>
    </row>
    <row r="367" spans="2:65" s="13" customFormat="1" ht="30.6">
      <c r="B367" s="176"/>
      <c r="D367" s="149" t="s">
        <v>1489</v>
      </c>
      <c r="E367" s="177" t="s">
        <v>1</v>
      </c>
      <c r="F367" s="178" t="s">
        <v>6900</v>
      </c>
      <c r="H367" s="179">
        <v>526.16499999999996</v>
      </c>
      <c r="I367" s="180"/>
      <c r="L367" s="176"/>
      <c r="M367" s="181"/>
      <c r="T367" s="182"/>
      <c r="AT367" s="177" t="s">
        <v>1489</v>
      </c>
      <c r="AU367" s="177" t="s">
        <v>90</v>
      </c>
      <c r="AV367" s="13" t="s">
        <v>90</v>
      </c>
      <c r="AW367" s="13" t="s">
        <v>36</v>
      </c>
      <c r="AX367" s="13" t="s">
        <v>81</v>
      </c>
      <c r="AY367" s="177" t="s">
        <v>299</v>
      </c>
    </row>
    <row r="368" spans="2:65" s="15" customFormat="1">
      <c r="B368" s="190"/>
      <c r="D368" s="149" t="s">
        <v>1489</v>
      </c>
      <c r="E368" s="191" t="s">
        <v>1</v>
      </c>
      <c r="F368" s="192" t="s">
        <v>1549</v>
      </c>
      <c r="H368" s="193">
        <v>526.16499999999996</v>
      </c>
      <c r="I368" s="194"/>
      <c r="L368" s="190"/>
      <c r="M368" s="195"/>
      <c r="T368" s="196"/>
      <c r="AT368" s="191" t="s">
        <v>1489</v>
      </c>
      <c r="AU368" s="191" t="s">
        <v>90</v>
      </c>
      <c r="AV368" s="15" t="s">
        <v>298</v>
      </c>
      <c r="AW368" s="15" t="s">
        <v>36</v>
      </c>
      <c r="AX368" s="15" t="s">
        <v>81</v>
      </c>
      <c r="AY368" s="191" t="s">
        <v>299</v>
      </c>
    </row>
    <row r="369" spans="2:65" s="13" customFormat="1">
      <c r="B369" s="176"/>
      <c r="D369" s="149" t="s">
        <v>1489</v>
      </c>
      <c r="E369" s="177" t="s">
        <v>1</v>
      </c>
      <c r="F369" s="178" t="s">
        <v>6901</v>
      </c>
      <c r="H369" s="179">
        <v>526</v>
      </c>
      <c r="I369" s="180"/>
      <c r="L369" s="176"/>
      <c r="M369" s="181"/>
      <c r="T369" s="182"/>
      <c r="AT369" s="177" t="s">
        <v>1489</v>
      </c>
      <c r="AU369" s="177" t="s">
        <v>90</v>
      </c>
      <c r="AV369" s="13" t="s">
        <v>90</v>
      </c>
      <c r="AW369" s="13" t="s">
        <v>36</v>
      </c>
      <c r="AX369" s="13" t="s">
        <v>81</v>
      </c>
      <c r="AY369" s="177" t="s">
        <v>299</v>
      </c>
    </row>
    <row r="370" spans="2:65" s="15" customFormat="1">
      <c r="B370" s="190"/>
      <c r="D370" s="149" t="s">
        <v>1489</v>
      </c>
      <c r="E370" s="191" t="s">
        <v>1</v>
      </c>
      <c r="F370" s="192" t="s">
        <v>1549</v>
      </c>
      <c r="H370" s="193">
        <v>526</v>
      </c>
      <c r="I370" s="194"/>
      <c r="L370" s="190"/>
      <c r="M370" s="195"/>
      <c r="T370" s="196"/>
      <c r="AT370" s="191" t="s">
        <v>1489</v>
      </c>
      <c r="AU370" s="191" t="s">
        <v>90</v>
      </c>
      <c r="AV370" s="15" t="s">
        <v>298</v>
      </c>
      <c r="AW370" s="15" t="s">
        <v>36</v>
      </c>
      <c r="AX370" s="15" t="s">
        <v>88</v>
      </c>
      <c r="AY370" s="191" t="s">
        <v>299</v>
      </c>
    </row>
    <row r="371" spans="2:65" s="1" customFormat="1" ht="16.5" customHeight="1">
      <c r="B371" s="32"/>
      <c r="C371" s="158" t="s">
        <v>634</v>
      </c>
      <c r="D371" s="158" t="s">
        <v>340</v>
      </c>
      <c r="E371" s="159" t="s">
        <v>6902</v>
      </c>
      <c r="F371" s="160" t="s">
        <v>6903</v>
      </c>
      <c r="G371" s="161" t="s">
        <v>598</v>
      </c>
      <c r="H371" s="162">
        <v>526</v>
      </c>
      <c r="I371" s="163"/>
      <c r="J371" s="164">
        <f>ROUND(I371*H371,2)</f>
        <v>0</v>
      </c>
      <c r="K371" s="160" t="s">
        <v>1</v>
      </c>
      <c r="L371" s="165"/>
      <c r="M371" s="166" t="s">
        <v>1</v>
      </c>
      <c r="N371" s="167" t="s">
        <v>46</v>
      </c>
      <c r="P371" s="145">
        <f>O371*H371</f>
        <v>0</v>
      </c>
      <c r="Q371" s="145">
        <v>1.8E-3</v>
      </c>
      <c r="R371" s="145">
        <f>Q371*H371</f>
        <v>0.94679999999999997</v>
      </c>
      <c r="S371" s="145">
        <v>0</v>
      </c>
      <c r="T371" s="146">
        <f>S371*H371</f>
        <v>0</v>
      </c>
      <c r="AR371" s="147" t="s">
        <v>337</v>
      </c>
      <c r="AT371" s="147" t="s">
        <v>340</v>
      </c>
      <c r="AU371" s="147" t="s">
        <v>90</v>
      </c>
      <c r="AY371" s="17" t="s">
        <v>299</v>
      </c>
      <c r="BE371" s="148">
        <f>IF(N371="základní",J371,0)</f>
        <v>0</v>
      </c>
      <c r="BF371" s="148">
        <f>IF(N371="snížená",J371,0)</f>
        <v>0</v>
      </c>
      <c r="BG371" s="148">
        <f>IF(N371="zákl. přenesená",J371,0)</f>
        <v>0</v>
      </c>
      <c r="BH371" s="148">
        <f>IF(N371="sníž. přenesená",J371,0)</f>
        <v>0</v>
      </c>
      <c r="BI371" s="148">
        <f>IF(N371="nulová",J371,0)</f>
        <v>0</v>
      </c>
      <c r="BJ371" s="17" t="s">
        <v>88</v>
      </c>
      <c r="BK371" s="148">
        <f>ROUND(I371*H371,2)</f>
        <v>0</v>
      </c>
      <c r="BL371" s="17" t="s">
        <v>318</v>
      </c>
      <c r="BM371" s="147" t="s">
        <v>6904</v>
      </c>
    </row>
    <row r="372" spans="2:65" s="13" customFormat="1" ht="30.6">
      <c r="B372" s="176"/>
      <c r="D372" s="149" t="s">
        <v>1489</v>
      </c>
      <c r="E372" s="177" t="s">
        <v>1</v>
      </c>
      <c r="F372" s="178" t="s">
        <v>6900</v>
      </c>
      <c r="H372" s="179">
        <v>526.16499999999996</v>
      </c>
      <c r="I372" s="180"/>
      <c r="L372" s="176"/>
      <c r="M372" s="181"/>
      <c r="T372" s="182"/>
      <c r="AT372" s="177" t="s">
        <v>1489</v>
      </c>
      <c r="AU372" s="177" t="s">
        <v>90</v>
      </c>
      <c r="AV372" s="13" t="s">
        <v>90</v>
      </c>
      <c r="AW372" s="13" t="s">
        <v>36</v>
      </c>
      <c r="AX372" s="13" t="s">
        <v>81</v>
      </c>
      <c r="AY372" s="177" t="s">
        <v>299</v>
      </c>
    </row>
    <row r="373" spans="2:65" s="15" customFormat="1">
      <c r="B373" s="190"/>
      <c r="D373" s="149" t="s">
        <v>1489</v>
      </c>
      <c r="E373" s="191" t="s">
        <v>1</v>
      </c>
      <c r="F373" s="192" t="s">
        <v>1549</v>
      </c>
      <c r="H373" s="193">
        <v>526.16499999999996</v>
      </c>
      <c r="I373" s="194"/>
      <c r="L373" s="190"/>
      <c r="M373" s="195"/>
      <c r="T373" s="196"/>
      <c r="AT373" s="191" t="s">
        <v>1489</v>
      </c>
      <c r="AU373" s="191" t="s">
        <v>90</v>
      </c>
      <c r="AV373" s="15" t="s">
        <v>298</v>
      </c>
      <c r="AW373" s="15" t="s">
        <v>36</v>
      </c>
      <c r="AX373" s="15" t="s">
        <v>81</v>
      </c>
      <c r="AY373" s="191" t="s">
        <v>299</v>
      </c>
    </row>
    <row r="374" spans="2:65" s="13" customFormat="1">
      <c r="B374" s="176"/>
      <c r="D374" s="149" t="s">
        <v>1489</v>
      </c>
      <c r="E374" s="177" t="s">
        <v>1</v>
      </c>
      <c r="F374" s="178" t="s">
        <v>6901</v>
      </c>
      <c r="H374" s="179">
        <v>526</v>
      </c>
      <c r="I374" s="180"/>
      <c r="L374" s="176"/>
      <c r="M374" s="181"/>
      <c r="T374" s="182"/>
      <c r="AT374" s="177" t="s">
        <v>1489</v>
      </c>
      <c r="AU374" s="177" t="s">
        <v>90</v>
      </c>
      <c r="AV374" s="13" t="s">
        <v>90</v>
      </c>
      <c r="AW374" s="13" t="s">
        <v>36</v>
      </c>
      <c r="AX374" s="13" t="s">
        <v>81</v>
      </c>
      <c r="AY374" s="177" t="s">
        <v>299</v>
      </c>
    </row>
    <row r="375" spans="2:65" s="15" customFormat="1">
      <c r="B375" s="190"/>
      <c r="D375" s="149" t="s">
        <v>1489</v>
      </c>
      <c r="E375" s="191" t="s">
        <v>1</v>
      </c>
      <c r="F375" s="192" t="s">
        <v>1549</v>
      </c>
      <c r="H375" s="193">
        <v>526</v>
      </c>
      <c r="I375" s="194"/>
      <c r="L375" s="190"/>
      <c r="M375" s="195"/>
      <c r="T375" s="196"/>
      <c r="AT375" s="191" t="s">
        <v>1489</v>
      </c>
      <c r="AU375" s="191" t="s">
        <v>90</v>
      </c>
      <c r="AV375" s="15" t="s">
        <v>298</v>
      </c>
      <c r="AW375" s="15" t="s">
        <v>36</v>
      </c>
      <c r="AX375" s="15" t="s">
        <v>88</v>
      </c>
      <c r="AY375" s="191" t="s">
        <v>299</v>
      </c>
    </row>
    <row r="376" spans="2:65" s="11" customFormat="1" ht="22.95" customHeight="1">
      <c r="B376" s="124"/>
      <c r="D376" s="125" t="s">
        <v>80</v>
      </c>
      <c r="E376" s="134" t="s">
        <v>90</v>
      </c>
      <c r="F376" s="134" t="s">
        <v>6905</v>
      </c>
      <c r="I376" s="127"/>
      <c r="J376" s="135">
        <f>BK376</f>
        <v>0</v>
      </c>
      <c r="L376" s="124"/>
      <c r="M376" s="129"/>
      <c r="P376" s="130">
        <f>SUM(P377:P446)</f>
        <v>0</v>
      </c>
      <c r="R376" s="130">
        <f>SUM(R377:R446)</f>
        <v>75.05640142</v>
      </c>
      <c r="T376" s="131">
        <f>SUM(T377:T446)</f>
        <v>0</v>
      </c>
      <c r="AR376" s="125" t="s">
        <v>88</v>
      </c>
      <c r="AT376" s="132" t="s">
        <v>80</v>
      </c>
      <c r="AU376" s="132" t="s">
        <v>88</v>
      </c>
      <c r="AY376" s="125" t="s">
        <v>299</v>
      </c>
      <c r="BK376" s="133">
        <f>SUM(BK377:BK446)</f>
        <v>0</v>
      </c>
    </row>
    <row r="377" spans="2:65" s="1" customFormat="1" ht="37.950000000000003" customHeight="1">
      <c r="B377" s="32"/>
      <c r="C377" s="136" t="s">
        <v>638</v>
      </c>
      <c r="D377" s="136" t="s">
        <v>302</v>
      </c>
      <c r="E377" s="137" t="s">
        <v>6083</v>
      </c>
      <c r="F377" s="138" t="s">
        <v>6084</v>
      </c>
      <c r="G377" s="139" t="s">
        <v>375</v>
      </c>
      <c r="H377" s="140">
        <v>78.28</v>
      </c>
      <c r="I377" s="141"/>
      <c r="J377" s="142">
        <f>ROUND(I377*H377,2)</f>
        <v>0</v>
      </c>
      <c r="K377" s="138" t="s">
        <v>1</v>
      </c>
      <c r="L377" s="32"/>
      <c r="M377" s="143" t="s">
        <v>1</v>
      </c>
      <c r="N377" s="144" t="s">
        <v>46</v>
      </c>
      <c r="P377" s="145">
        <f>O377*H377</f>
        <v>0</v>
      </c>
      <c r="Q377" s="145">
        <v>1.7000000000000001E-4</v>
      </c>
      <c r="R377" s="145">
        <f>Q377*H377</f>
        <v>1.3307600000000001E-2</v>
      </c>
      <c r="S377" s="145">
        <v>0</v>
      </c>
      <c r="T377" s="146">
        <f>S377*H377</f>
        <v>0</v>
      </c>
      <c r="AR377" s="147" t="s">
        <v>318</v>
      </c>
      <c r="AT377" s="147" t="s">
        <v>302</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6906</v>
      </c>
    </row>
    <row r="378" spans="2:65" s="12" customFormat="1">
      <c r="B378" s="170"/>
      <c r="D378" s="149" t="s">
        <v>1489</v>
      </c>
      <c r="E378" s="171" t="s">
        <v>1</v>
      </c>
      <c r="F378" s="172" t="s">
        <v>6718</v>
      </c>
      <c r="H378" s="171" t="s">
        <v>1</v>
      </c>
      <c r="I378" s="173"/>
      <c r="L378" s="170"/>
      <c r="M378" s="174"/>
      <c r="T378" s="175"/>
      <c r="AT378" s="171" t="s">
        <v>1489</v>
      </c>
      <c r="AU378" s="171" t="s">
        <v>90</v>
      </c>
      <c r="AV378" s="12" t="s">
        <v>88</v>
      </c>
      <c r="AW378" s="12" t="s">
        <v>36</v>
      </c>
      <c r="AX378" s="12" t="s">
        <v>81</v>
      </c>
      <c r="AY378" s="171" t="s">
        <v>299</v>
      </c>
    </row>
    <row r="379" spans="2:65" s="13" customFormat="1">
      <c r="B379" s="176"/>
      <c r="D379" s="149" t="s">
        <v>1489</v>
      </c>
      <c r="E379" s="177" t="s">
        <v>1</v>
      </c>
      <c r="F379" s="178" t="s">
        <v>6907</v>
      </c>
      <c r="H379" s="179">
        <v>78.28</v>
      </c>
      <c r="I379" s="180"/>
      <c r="L379" s="176"/>
      <c r="M379" s="181"/>
      <c r="T379" s="182"/>
      <c r="AT379" s="177" t="s">
        <v>1489</v>
      </c>
      <c r="AU379" s="177" t="s">
        <v>90</v>
      </c>
      <c r="AV379" s="13" t="s">
        <v>90</v>
      </c>
      <c r="AW379" s="13" t="s">
        <v>36</v>
      </c>
      <c r="AX379" s="13" t="s">
        <v>81</v>
      </c>
      <c r="AY379" s="177" t="s">
        <v>299</v>
      </c>
    </row>
    <row r="380" spans="2:65" s="14" customFormat="1">
      <c r="B380" s="183"/>
      <c r="D380" s="149" t="s">
        <v>1489</v>
      </c>
      <c r="E380" s="184" t="s">
        <v>1</v>
      </c>
      <c r="F380" s="185" t="s">
        <v>1496</v>
      </c>
      <c r="H380" s="186">
        <v>78.28</v>
      </c>
      <c r="I380" s="187"/>
      <c r="L380" s="183"/>
      <c r="M380" s="188"/>
      <c r="T380" s="189"/>
      <c r="AT380" s="184" t="s">
        <v>1489</v>
      </c>
      <c r="AU380" s="184" t="s">
        <v>90</v>
      </c>
      <c r="AV380" s="14" t="s">
        <v>318</v>
      </c>
      <c r="AW380" s="14" t="s">
        <v>36</v>
      </c>
      <c r="AX380" s="14" t="s">
        <v>88</v>
      </c>
      <c r="AY380" s="184" t="s">
        <v>299</v>
      </c>
    </row>
    <row r="381" spans="2:65" s="1" customFormat="1" ht="24.15" customHeight="1">
      <c r="B381" s="32"/>
      <c r="C381" s="158" t="s">
        <v>644</v>
      </c>
      <c r="D381" s="158" t="s">
        <v>340</v>
      </c>
      <c r="E381" s="159" t="s">
        <v>3610</v>
      </c>
      <c r="F381" s="160" t="s">
        <v>3611</v>
      </c>
      <c r="G381" s="161" t="s">
        <v>375</v>
      </c>
      <c r="H381" s="162">
        <v>79.846000000000004</v>
      </c>
      <c r="I381" s="163"/>
      <c r="J381" s="164">
        <f>ROUND(I381*H381,2)</f>
        <v>0</v>
      </c>
      <c r="K381" s="160" t="s">
        <v>1</v>
      </c>
      <c r="L381" s="165"/>
      <c r="M381" s="166" t="s">
        <v>1</v>
      </c>
      <c r="N381" s="167" t="s">
        <v>46</v>
      </c>
      <c r="P381" s="145">
        <f>O381*H381</f>
        <v>0</v>
      </c>
      <c r="Q381" s="145">
        <v>2.9999999999999997E-4</v>
      </c>
      <c r="R381" s="145">
        <f>Q381*H381</f>
        <v>2.3953799999999997E-2</v>
      </c>
      <c r="S381" s="145">
        <v>0</v>
      </c>
      <c r="T381" s="146">
        <f>S381*H381</f>
        <v>0</v>
      </c>
      <c r="AR381" s="147" t="s">
        <v>337</v>
      </c>
      <c r="AT381" s="147" t="s">
        <v>340</v>
      </c>
      <c r="AU381" s="147" t="s">
        <v>90</v>
      </c>
      <c r="AY381" s="17" t="s">
        <v>299</v>
      </c>
      <c r="BE381" s="148">
        <f>IF(N381="základní",J381,0)</f>
        <v>0</v>
      </c>
      <c r="BF381" s="148">
        <f>IF(N381="snížená",J381,0)</f>
        <v>0</v>
      </c>
      <c r="BG381" s="148">
        <f>IF(N381="zákl. přenesená",J381,0)</f>
        <v>0</v>
      </c>
      <c r="BH381" s="148">
        <f>IF(N381="sníž. přenesená",J381,0)</f>
        <v>0</v>
      </c>
      <c r="BI381" s="148">
        <f>IF(N381="nulová",J381,0)</f>
        <v>0</v>
      </c>
      <c r="BJ381" s="17" t="s">
        <v>88</v>
      </c>
      <c r="BK381" s="148">
        <f>ROUND(I381*H381,2)</f>
        <v>0</v>
      </c>
      <c r="BL381" s="17" t="s">
        <v>318</v>
      </c>
      <c r="BM381" s="147" t="s">
        <v>6908</v>
      </c>
    </row>
    <row r="382" spans="2:65" s="12" customFormat="1">
      <c r="B382" s="170"/>
      <c r="D382" s="149" t="s">
        <v>1489</v>
      </c>
      <c r="E382" s="171" t="s">
        <v>1</v>
      </c>
      <c r="F382" s="172" t="s">
        <v>6718</v>
      </c>
      <c r="H382" s="171" t="s">
        <v>1</v>
      </c>
      <c r="I382" s="173"/>
      <c r="L382" s="170"/>
      <c r="M382" s="174"/>
      <c r="T382" s="175"/>
      <c r="AT382" s="171" t="s">
        <v>1489</v>
      </c>
      <c r="AU382" s="171" t="s">
        <v>90</v>
      </c>
      <c r="AV382" s="12" t="s">
        <v>88</v>
      </c>
      <c r="AW382" s="12" t="s">
        <v>36</v>
      </c>
      <c r="AX382" s="12" t="s">
        <v>81</v>
      </c>
      <c r="AY382" s="171" t="s">
        <v>299</v>
      </c>
    </row>
    <row r="383" spans="2:65" s="13" customFormat="1">
      <c r="B383" s="176"/>
      <c r="D383" s="149" t="s">
        <v>1489</v>
      </c>
      <c r="E383" s="177" t="s">
        <v>1</v>
      </c>
      <c r="F383" s="178" t="s">
        <v>6909</v>
      </c>
      <c r="H383" s="179">
        <v>79.846000000000004</v>
      </c>
      <c r="I383" s="180"/>
      <c r="L383" s="176"/>
      <c r="M383" s="181"/>
      <c r="T383" s="182"/>
      <c r="AT383" s="177" t="s">
        <v>1489</v>
      </c>
      <c r="AU383" s="177" t="s">
        <v>90</v>
      </c>
      <c r="AV383" s="13" t="s">
        <v>90</v>
      </c>
      <c r="AW383" s="13" t="s">
        <v>36</v>
      </c>
      <c r="AX383" s="13" t="s">
        <v>81</v>
      </c>
      <c r="AY383" s="177" t="s">
        <v>299</v>
      </c>
    </row>
    <row r="384" spans="2:65" s="14" customFormat="1">
      <c r="B384" s="183"/>
      <c r="D384" s="149" t="s">
        <v>1489</v>
      </c>
      <c r="E384" s="184" t="s">
        <v>1</v>
      </c>
      <c r="F384" s="185" t="s">
        <v>1496</v>
      </c>
      <c r="H384" s="186">
        <v>79.846000000000004</v>
      </c>
      <c r="I384" s="187"/>
      <c r="L384" s="183"/>
      <c r="M384" s="188"/>
      <c r="T384" s="189"/>
      <c r="AT384" s="184" t="s">
        <v>1489</v>
      </c>
      <c r="AU384" s="184" t="s">
        <v>90</v>
      </c>
      <c r="AV384" s="14" t="s">
        <v>318</v>
      </c>
      <c r="AW384" s="14" t="s">
        <v>36</v>
      </c>
      <c r="AX384" s="14" t="s">
        <v>88</v>
      </c>
      <c r="AY384" s="184" t="s">
        <v>299</v>
      </c>
    </row>
    <row r="385" spans="2:65" s="1" customFormat="1" ht="37.950000000000003" customHeight="1">
      <c r="B385" s="32"/>
      <c r="C385" s="136" t="s">
        <v>649</v>
      </c>
      <c r="D385" s="136" t="s">
        <v>302</v>
      </c>
      <c r="E385" s="137" t="s">
        <v>6910</v>
      </c>
      <c r="F385" s="138" t="s">
        <v>6911</v>
      </c>
      <c r="G385" s="139" t="s">
        <v>647</v>
      </c>
      <c r="H385" s="140">
        <v>41.2</v>
      </c>
      <c r="I385" s="141"/>
      <c r="J385" s="142">
        <f>ROUND(I385*H385,2)</f>
        <v>0</v>
      </c>
      <c r="K385" s="138" t="s">
        <v>3585</v>
      </c>
      <c r="L385" s="32"/>
      <c r="M385" s="143" t="s">
        <v>1</v>
      </c>
      <c r="N385" s="144" t="s">
        <v>46</v>
      </c>
      <c r="P385" s="145">
        <f>O385*H385</f>
        <v>0</v>
      </c>
      <c r="Q385" s="145">
        <v>0.28736</v>
      </c>
      <c r="R385" s="145">
        <f>Q385*H385</f>
        <v>11.839232000000001</v>
      </c>
      <c r="S385" s="145">
        <v>0</v>
      </c>
      <c r="T385" s="146">
        <f>S385*H385</f>
        <v>0</v>
      </c>
      <c r="AR385" s="147" t="s">
        <v>318</v>
      </c>
      <c r="AT385" s="147" t="s">
        <v>302</v>
      </c>
      <c r="AU385" s="147" t="s">
        <v>90</v>
      </c>
      <c r="AY385" s="17" t="s">
        <v>299</v>
      </c>
      <c r="BE385" s="148">
        <f>IF(N385="základní",J385,0)</f>
        <v>0</v>
      </c>
      <c r="BF385" s="148">
        <f>IF(N385="snížená",J385,0)</f>
        <v>0</v>
      </c>
      <c r="BG385" s="148">
        <f>IF(N385="zákl. přenesená",J385,0)</f>
        <v>0</v>
      </c>
      <c r="BH385" s="148">
        <f>IF(N385="sníž. přenesená",J385,0)</f>
        <v>0</v>
      </c>
      <c r="BI385" s="148">
        <f>IF(N385="nulová",J385,0)</f>
        <v>0</v>
      </c>
      <c r="BJ385" s="17" t="s">
        <v>88</v>
      </c>
      <c r="BK385" s="148">
        <f>ROUND(I385*H385,2)</f>
        <v>0</v>
      </c>
      <c r="BL385" s="17" t="s">
        <v>318</v>
      </c>
      <c r="BM385" s="147" t="s">
        <v>6912</v>
      </c>
    </row>
    <row r="386" spans="2:65" s="12" customFormat="1">
      <c r="B386" s="170"/>
      <c r="D386" s="149" t="s">
        <v>1489</v>
      </c>
      <c r="E386" s="171" t="s">
        <v>1</v>
      </c>
      <c r="F386" s="172" t="s">
        <v>6718</v>
      </c>
      <c r="H386" s="171" t="s">
        <v>1</v>
      </c>
      <c r="I386" s="173"/>
      <c r="L386" s="170"/>
      <c r="M386" s="174"/>
      <c r="T386" s="175"/>
      <c r="AT386" s="171" t="s">
        <v>1489</v>
      </c>
      <c r="AU386" s="171" t="s">
        <v>90</v>
      </c>
      <c r="AV386" s="12" t="s">
        <v>88</v>
      </c>
      <c r="AW386" s="12" t="s">
        <v>36</v>
      </c>
      <c r="AX386" s="12" t="s">
        <v>81</v>
      </c>
      <c r="AY386" s="171" t="s">
        <v>299</v>
      </c>
    </row>
    <row r="387" spans="2:65" s="13" customFormat="1" ht="20.399999999999999">
      <c r="B387" s="176"/>
      <c r="D387" s="149" t="s">
        <v>1489</v>
      </c>
      <c r="E387" s="177" t="s">
        <v>1</v>
      </c>
      <c r="F387" s="178" t="s">
        <v>6913</v>
      </c>
      <c r="H387" s="179">
        <v>41.2</v>
      </c>
      <c r="I387" s="180"/>
      <c r="L387" s="176"/>
      <c r="M387" s="181"/>
      <c r="T387" s="182"/>
      <c r="AT387" s="177" t="s">
        <v>1489</v>
      </c>
      <c r="AU387" s="177" t="s">
        <v>90</v>
      </c>
      <c r="AV387" s="13" t="s">
        <v>90</v>
      </c>
      <c r="AW387" s="13" t="s">
        <v>36</v>
      </c>
      <c r="AX387" s="13" t="s">
        <v>81</v>
      </c>
      <c r="AY387" s="177" t="s">
        <v>299</v>
      </c>
    </row>
    <row r="388" spans="2:65" s="14" customFormat="1">
      <c r="B388" s="183"/>
      <c r="D388" s="149" t="s">
        <v>1489</v>
      </c>
      <c r="E388" s="184" t="s">
        <v>1</v>
      </c>
      <c r="F388" s="185" t="s">
        <v>1496</v>
      </c>
      <c r="H388" s="186">
        <v>41.2</v>
      </c>
      <c r="I388" s="187"/>
      <c r="L388" s="183"/>
      <c r="M388" s="188"/>
      <c r="T388" s="189"/>
      <c r="AT388" s="184" t="s">
        <v>1489</v>
      </c>
      <c r="AU388" s="184" t="s">
        <v>90</v>
      </c>
      <c r="AV388" s="14" t="s">
        <v>318</v>
      </c>
      <c r="AW388" s="14" t="s">
        <v>36</v>
      </c>
      <c r="AX388" s="14" t="s">
        <v>88</v>
      </c>
      <c r="AY388" s="184" t="s">
        <v>299</v>
      </c>
    </row>
    <row r="389" spans="2:65" s="1" customFormat="1" ht="24.15" customHeight="1">
      <c r="B389" s="32"/>
      <c r="C389" s="136" t="s">
        <v>653</v>
      </c>
      <c r="D389" s="136" t="s">
        <v>302</v>
      </c>
      <c r="E389" s="137" t="s">
        <v>6094</v>
      </c>
      <c r="F389" s="138" t="s">
        <v>6914</v>
      </c>
      <c r="G389" s="139" t="s">
        <v>1520</v>
      </c>
      <c r="H389" s="140">
        <v>16.016999999999999</v>
      </c>
      <c r="I389" s="141"/>
      <c r="J389" s="142">
        <f>ROUND(I389*H389,2)</f>
        <v>0</v>
      </c>
      <c r="K389" s="138" t="s">
        <v>1</v>
      </c>
      <c r="L389" s="32"/>
      <c r="M389" s="143" t="s">
        <v>1</v>
      </c>
      <c r="N389" s="144" t="s">
        <v>46</v>
      </c>
      <c r="P389" s="145">
        <f>O389*H389</f>
        <v>0</v>
      </c>
      <c r="Q389" s="145">
        <v>2.16</v>
      </c>
      <c r="R389" s="145">
        <f>Q389*H389</f>
        <v>34.596719999999998</v>
      </c>
      <c r="S389" s="145">
        <v>0</v>
      </c>
      <c r="T389" s="146">
        <f>S389*H389</f>
        <v>0</v>
      </c>
      <c r="AR389" s="147" t="s">
        <v>318</v>
      </c>
      <c r="AT389" s="147" t="s">
        <v>302</v>
      </c>
      <c r="AU389" s="147" t="s">
        <v>90</v>
      </c>
      <c r="AY389" s="17" t="s">
        <v>299</v>
      </c>
      <c r="BE389" s="148">
        <f>IF(N389="základní",J389,0)</f>
        <v>0</v>
      </c>
      <c r="BF389" s="148">
        <f>IF(N389="snížená",J389,0)</f>
        <v>0</v>
      </c>
      <c r="BG389" s="148">
        <f>IF(N389="zákl. přenesená",J389,0)</f>
        <v>0</v>
      </c>
      <c r="BH389" s="148">
        <f>IF(N389="sníž. přenesená",J389,0)</f>
        <v>0</v>
      </c>
      <c r="BI389" s="148">
        <f>IF(N389="nulová",J389,0)</f>
        <v>0</v>
      </c>
      <c r="BJ389" s="17" t="s">
        <v>88</v>
      </c>
      <c r="BK389" s="148">
        <f>ROUND(I389*H389,2)</f>
        <v>0</v>
      </c>
      <c r="BL389" s="17" t="s">
        <v>318</v>
      </c>
      <c r="BM389" s="147" t="s">
        <v>6915</v>
      </c>
    </row>
    <row r="390" spans="2:65" s="12" customFormat="1">
      <c r="B390" s="170"/>
      <c r="D390" s="149" t="s">
        <v>1489</v>
      </c>
      <c r="E390" s="171" t="s">
        <v>1</v>
      </c>
      <c r="F390" s="172" t="s">
        <v>6916</v>
      </c>
      <c r="H390" s="171" t="s">
        <v>1</v>
      </c>
      <c r="I390" s="173"/>
      <c r="L390" s="170"/>
      <c r="M390" s="174"/>
      <c r="T390" s="175"/>
      <c r="AT390" s="171" t="s">
        <v>1489</v>
      </c>
      <c r="AU390" s="171" t="s">
        <v>90</v>
      </c>
      <c r="AV390" s="12" t="s">
        <v>88</v>
      </c>
      <c r="AW390" s="12" t="s">
        <v>36</v>
      </c>
      <c r="AX390" s="12" t="s">
        <v>81</v>
      </c>
      <c r="AY390" s="171" t="s">
        <v>299</v>
      </c>
    </row>
    <row r="391" spans="2:65" s="12" customFormat="1" ht="20.399999999999999">
      <c r="B391" s="170"/>
      <c r="D391" s="149" t="s">
        <v>1489</v>
      </c>
      <c r="E391" s="171" t="s">
        <v>1</v>
      </c>
      <c r="F391" s="172" t="s">
        <v>6917</v>
      </c>
      <c r="H391" s="171" t="s">
        <v>1</v>
      </c>
      <c r="I391" s="173"/>
      <c r="L391" s="170"/>
      <c r="M391" s="174"/>
      <c r="T391" s="175"/>
      <c r="AT391" s="171" t="s">
        <v>1489</v>
      </c>
      <c r="AU391" s="171" t="s">
        <v>90</v>
      </c>
      <c r="AV391" s="12" t="s">
        <v>88</v>
      </c>
      <c r="AW391" s="12" t="s">
        <v>36</v>
      </c>
      <c r="AX391" s="12" t="s">
        <v>81</v>
      </c>
      <c r="AY391" s="171" t="s">
        <v>299</v>
      </c>
    </row>
    <row r="392" spans="2:65" s="12" customFormat="1">
      <c r="B392" s="170"/>
      <c r="D392" s="149" t="s">
        <v>1489</v>
      </c>
      <c r="E392" s="171" t="s">
        <v>1</v>
      </c>
      <c r="F392" s="172" t="s">
        <v>6918</v>
      </c>
      <c r="H392" s="171" t="s">
        <v>1</v>
      </c>
      <c r="I392" s="173"/>
      <c r="L392" s="170"/>
      <c r="M392" s="174"/>
      <c r="T392" s="175"/>
      <c r="AT392" s="171" t="s">
        <v>1489</v>
      </c>
      <c r="AU392" s="171" t="s">
        <v>90</v>
      </c>
      <c r="AV392" s="12" t="s">
        <v>88</v>
      </c>
      <c r="AW392" s="12" t="s">
        <v>36</v>
      </c>
      <c r="AX392" s="12" t="s">
        <v>81</v>
      </c>
      <c r="AY392" s="171" t="s">
        <v>299</v>
      </c>
    </row>
    <row r="393" spans="2:65" s="13" customFormat="1">
      <c r="B393" s="176"/>
      <c r="D393" s="149" t="s">
        <v>1489</v>
      </c>
      <c r="E393" s="177" t="s">
        <v>1</v>
      </c>
      <c r="F393" s="178" t="s">
        <v>6919</v>
      </c>
      <c r="H393" s="179">
        <v>3.0659999999999998</v>
      </c>
      <c r="I393" s="180"/>
      <c r="L393" s="176"/>
      <c r="M393" s="181"/>
      <c r="T393" s="182"/>
      <c r="AT393" s="177" t="s">
        <v>1489</v>
      </c>
      <c r="AU393" s="177" t="s">
        <v>90</v>
      </c>
      <c r="AV393" s="13" t="s">
        <v>90</v>
      </c>
      <c r="AW393" s="13" t="s">
        <v>36</v>
      </c>
      <c r="AX393" s="13" t="s">
        <v>81</v>
      </c>
      <c r="AY393" s="177" t="s">
        <v>299</v>
      </c>
    </row>
    <row r="394" spans="2:65" s="12" customFormat="1">
      <c r="B394" s="170"/>
      <c r="D394" s="149" t="s">
        <v>1489</v>
      </c>
      <c r="E394" s="171" t="s">
        <v>1</v>
      </c>
      <c r="F394" s="172" t="s">
        <v>6920</v>
      </c>
      <c r="H394" s="171" t="s">
        <v>1</v>
      </c>
      <c r="I394" s="173"/>
      <c r="L394" s="170"/>
      <c r="M394" s="174"/>
      <c r="T394" s="175"/>
      <c r="AT394" s="171" t="s">
        <v>1489</v>
      </c>
      <c r="AU394" s="171" t="s">
        <v>90</v>
      </c>
      <c r="AV394" s="12" t="s">
        <v>88</v>
      </c>
      <c r="AW394" s="12" t="s">
        <v>36</v>
      </c>
      <c r="AX394" s="12" t="s">
        <v>81</v>
      </c>
      <c r="AY394" s="171" t="s">
        <v>299</v>
      </c>
    </row>
    <row r="395" spans="2:65" s="13" customFormat="1" ht="20.399999999999999">
      <c r="B395" s="176"/>
      <c r="D395" s="149" t="s">
        <v>1489</v>
      </c>
      <c r="E395" s="177" t="s">
        <v>1</v>
      </c>
      <c r="F395" s="178" t="s">
        <v>6921</v>
      </c>
      <c r="H395" s="179">
        <v>6.9710000000000001</v>
      </c>
      <c r="I395" s="180"/>
      <c r="L395" s="176"/>
      <c r="M395" s="181"/>
      <c r="T395" s="182"/>
      <c r="AT395" s="177" t="s">
        <v>1489</v>
      </c>
      <c r="AU395" s="177" t="s">
        <v>90</v>
      </c>
      <c r="AV395" s="13" t="s">
        <v>90</v>
      </c>
      <c r="AW395" s="13" t="s">
        <v>36</v>
      </c>
      <c r="AX395" s="13" t="s">
        <v>81</v>
      </c>
      <c r="AY395" s="177" t="s">
        <v>299</v>
      </c>
    </row>
    <row r="396" spans="2:65" s="12" customFormat="1">
      <c r="B396" s="170"/>
      <c r="D396" s="149" t="s">
        <v>1489</v>
      </c>
      <c r="E396" s="171" t="s">
        <v>1</v>
      </c>
      <c r="F396" s="172" t="s">
        <v>6922</v>
      </c>
      <c r="H396" s="171" t="s">
        <v>1</v>
      </c>
      <c r="I396" s="173"/>
      <c r="L396" s="170"/>
      <c r="M396" s="174"/>
      <c r="T396" s="175"/>
      <c r="AT396" s="171" t="s">
        <v>1489</v>
      </c>
      <c r="AU396" s="171" t="s">
        <v>90</v>
      </c>
      <c r="AV396" s="12" t="s">
        <v>88</v>
      </c>
      <c r="AW396" s="12" t="s">
        <v>36</v>
      </c>
      <c r="AX396" s="12" t="s">
        <v>81</v>
      </c>
      <c r="AY396" s="171" t="s">
        <v>299</v>
      </c>
    </row>
    <row r="397" spans="2:65" s="13" customFormat="1" ht="20.399999999999999">
      <c r="B397" s="176"/>
      <c r="D397" s="149" t="s">
        <v>1489</v>
      </c>
      <c r="E397" s="177" t="s">
        <v>1</v>
      </c>
      <c r="F397" s="178" t="s">
        <v>6923</v>
      </c>
      <c r="H397" s="179">
        <v>5.92</v>
      </c>
      <c r="I397" s="180"/>
      <c r="L397" s="176"/>
      <c r="M397" s="181"/>
      <c r="T397" s="182"/>
      <c r="AT397" s="177" t="s">
        <v>1489</v>
      </c>
      <c r="AU397" s="177" t="s">
        <v>90</v>
      </c>
      <c r="AV397" s="13" t="s">
        <v>90</v>
      </c>
      <c r="AW397" s="13" t="s">
        <v>36</v>
      </c>
      <c r="AX397" s="13" t="s">
        <v>81</v>
      </c>
      <c r="AY397" s="177" t="s">
        <v>299</v>
      </c>
    </row>
    <row r="398" spans="2:65" s="15" customFormat="1">
      <c r="B398" s="190"/>
      <c r="D398" s="149" t="s">
        <v>1489</v>
      </c>
      <c r="E398" s="191" t="s">
        <v>1</v>
      </c>
      <c r="F398" s="192" t="s">
        <v>1549</v>
      </c>
      <c r="H398" s="193">
        <v>15.957000000000001</v>
      </c>
      <c r="I398" s="194"/>
      <c r="L398" s="190"/>
      <c r="M398" s="195"/>
      <c r="T398" s="196"/>
      <c r="AT398" s="191" t="s">
        <v>1489</v>
      </c>
      <c r="AU398" s="191" t="s">
        <v>90</v>
      </c>
      <c r="AV398" s="15" t="s">
        <v>298</v>
      </c>
      <c r="AW398" s="15" t="s">
        <v>36</v>
      </c>
      <c r="AX398" s="15" t="s">
        <v>81</v>
      </c>
      <c r="AY398" s="191" t="s">
        <v>299</v>
      </c>
    </row>
    <row r="399" spans="2:65" s="13" customFormat="1">
      <c r="B399" s="176"/>
      <c r="D399" s="149" t="s">
        <v>1489</v>
      </c>
      <c r="E399" s="177" t="s">
        <v>1</v>
      </c>
      <c r="F399" s="178" t="s">
        <v>6924</v>
      </c>
      <c r="H399" s="179">
        <v>0.06</v>
      </c>
      <c r="I399" s="180"/>
      <c r="L399" s="176"/>
      <c r="M399" s="181"/>
      <c r="T399" s="182"/>
      <c r="AT399" s="177" t="s">
        <v>1489</v>
      </c>
      <c r="AU399" s="177" t="s">
        <v>90</v>
      </c>
      <c r="AV399" s="13" t="s">
        <v>90</v>
      </c>
      <c r="AW399" s="13" t="s">
        <v>36</v>
      </c>
      <c r="AX399" s="13" t="s">
        <v>81</v>
      </c>
      <c r="AY399" s="177" t="s">
        <v>299</v>
      </c>
    </row>
    <row r="400" spans="2:65" s="14" customFormat="1">
      <c r="B400" s="183"/>
      <c r="D400" s="149" t="s">
        <v>1489</v>
      </c>
      <c r="E400" s="184" t="s">
        <v>1</v>
      </c>
      <c r="F400" s="185" t="s">
        <v>1496</v>
      </c>
      <c r="H400" s="186">
        <v>16.016999999999999</v>
      </c>
      <c r="I400" s="187"/>
      <c r="L400" s="183"/>
      <c r="M400" s="188"/>
      <c r="T400" s="189"/>
      <c r="AT400" s="184" t="s">
        <v>1489</v>
      </c>
      <c r="AU400" s="184" t="s">
        <v>90</v>
      </c>
      <c r="AV400" s="14" t="s">
        <v>318</v>
      </c>
      <c r="AW400" s="14" t="s">
        <v>36</v>
      </c>
      <c r="AX400" s="14" t="s">
        <v>88</v>
      </c>
      <c r="AY400" s="184" t="s">
        <v>299</v>
      </c>
    </row>
    <row r="401" spans="2:65" s="1" customFormat="1" ht="44.25" customHeight="1">
      <c r="B401" s="32"/>
      <c r="C401" s="136" t="s">
        <v>657</v>
      </c>
      <c r="D401" s="136" t="s">
        <v>302</v>
      </c>
      <c r="E401" s="137" t="s">
        <v>6925</v>
      </c>
      <c r="F401" s="138" t="s">
        <v>6926</v>
      </c>
      <c r="G401" s="139" t="s">
        <v>647</v>
      </c>
      <c r="H401" s="140">
        <v>6</v>
      </c>
      <c r="I401" s="141"/>
      <c r="J401" s="142">
        <f>ROUND(I401*H401,2)</f>
        <v>0</v>
      </c>
      <c r="K401" s="138" t="s">
        <v>1</v>
      </c>
      <c r="L401" s="32"/>
      <c r="M401" s="143" t="s">
        <v>1</v>
      </c>
      <c r="N401" s="144" t="s">
        <v>46</v>
      </c>
      <c r="P401" s="145">
        <f>O401*H401</f>
        <v>0</v>
      </c>
      <c r="Q401" s="145">
        <v>1.916E-2</v>
      </c>
      <c r="R401" s="145">
        <f>Q401*H401</f>
        <v>0.11496000000000001</v>
      </c>
      <c r="S401" s="145">
        <v>0</v>
      </c>
      <c r="T401" s="146">
        <f>S401*H401</f>
        <v>0</v>
      </c>
      <c r="AR401" s="147" t="s">
        <v>318</v>
      </c>
      <c r="AT401" s="147" t="s">
        <v>302</v>
      </c>
      <c r="AU401" s="147" t="s">
        <v>90</v>
      </c>
      <c r="AY401" s="17" t="s">
        <v>299</v>
      </c>
      <c r="BE401" s="148">
        <f>IF(N401="základní",J401,0)</f>
        <v>0</v>
      </c>
      <c r="BF401" s="148">
        <f>IF(N401="snížená",J401,0)</f>
        <v>0</v>
      </c>
      <c r="BG401" s="148">
        <f>IF(N401="zákl. přenesená",J401,0)</f>
        <v>0</v>
      </c>
      <c r="BH401" s="148">
        <f>IF(N401="sníž. přenesená",J401,0)</f>
        <v>0</v>
      </c>
      <c r="BI401" s="148">
        <f>IF(N401="nulová",J401,0)</f>
        <v>0</v>
      </c>
      <c r="BJ401" s="17" t="s">
        <v>88</v>
      </c>
      <c r="BK401" s="148">
        <f>ROUND(I401*H401,2)</f>
        <v>0</v>
      </c>
      <c r="BL401" s="17" t="s">
        <v>318</v>
      </c>
      <c r="BM401" s="147" t="s">
        <v>6927</v>
      </c>
    </row>
    <row r="402" spans="2:65" s="12" customFormat="1">
      <c r="B402" s="170"/>
      <c r="D402" s="149" t="s">
        <v>1489</v>
      </c>
      <c r="E402" s="171" t="s">
        <v>1</v>
      </c>
      <c r="F402" s="172" t="s">
        <v>6718</v>
      </c>
      <c r="H402" s="171" t="s">
        <v>1</v>
      </c>
      <c r="I402" s="173"/>
      <c r="L402" s="170"/>
      <c r="M402" s="174"/>
      <c r="T402" s="175"/>
      <c r="AT402" s="171" t="s">
        <v>1489</v>
      </c>
      <c r="AU402" s="171" t="s">
        <v>90</v>
      </c>
      <c r="AV402" s="12" t="s">
        <v>88</v>
      </c>
      <c r="AW402" s="12" t="s">
        <v>36</v>
      </c>
      <c r="AX402" s="12" t="s">
        <v>81</v>
      </c>
      <c r="AY402" s="171" t="s">
        <v>299</v>
      </c>
    </row>
    <row r="403" spans="2:65" s="13" customFormat="1">
      <c r="B403" s="176"/>
      <c r="D403" s="149" t="s">
        <v>1489</v>
      </c>
      <c r="E403" s="177" t="s">
        <v>1</v>
      </c>
      <c r="F403" s="178" t="s">
        <v>6928</v>
      </c>
      <c r="H403" s="179">
        <v>6</v>
      </c>
      <c r="I403" s="180"/>
      <c r="L403" s="176"/>
      <c r="M403" s="181"/>
      <c r="T403" s="182"/>
      <c r="AT403" s="177" t="s">
        <v>1489</v>
      </c>
      <c r="AU403" s="177" t="s">
        <v>90</v>
      </c>
      <c r="AV403" s="13" t="s">
        <v>90</v>
      </c>
      <c r="AW403" s="13" t="s">
        <v>36</v>
      </c>
      <c r="AX403" s="13" t="s">
        <v>81</v>
      </c>
      <c r="AY403" s="177" t="s">
        <v>299</v>
      </c>
    </row>
    <row r="404" spans="2:65" s="14" customFormat="1">
      <c r="B404" s="183"/>
      <c r="D404" s="149" t="s">
        <v>1489</v>
      </c>
      <c r="E404" s="184" t="s">
        <v>1</v>
      </c>
      <c r="F404" s="185" t="s">
        <v>1496</v>
      </c>
      <c r="H404" s="186">
        <v>6</v>
      </c>
      <c r="I404" s="187"/>
      <c r="L404" s="183"/>
      <c r="M404" s="188"/>
      <c r="T404" s="189"/>
      <c r="AT404" s="184" t="s">
        <v>1489</v>
      </c>
      <c r="AU404" s="184" t="s">
        <v>90</v>
      </c>
      <c r="AV404" s="14" t="s">
        <v>318</v>
      </c>
      <c r="AW404" s="14" t="s">
        <v>36</v>
      </c>
      <c r="AX404" s="14" t="s">
        <v>88</v>
      </c>
      <c r="AY404" s="184" t="s">
        <v>299</v>
      </c>
    </row>
    <row r="405" spans="2:65" s="1" customFormat="1" ht="16.5" customHeight="1">
      <c r="B405" s="32"/>
      <c r="C405" s="158" t="s">
        <v>661</v>
      </c>
      <c r="D405" s="158" t="s">
        <v>340</v>
      </c>
      <c r="E405" s="159" t="s">
        <v>6929</v>
      </c>
      <c r="F405" s="160" t="s">
        <v>6930</v>
      </c>
      <c r="G405" s="161" t="s">
        <v>598</v>
      </c>
      <c r="H405" s="162">
        <v>6.12</v>
      </c>
      <c r="I405" s="163"/>
      <c r="J405" s="164">
        <f>ROUND(I405*H405,2)</f>
        <v>0</v>
      </c>
      <c r="K405" s="160" t="s">
        <v>3585</v>
      </c>
      <c r="L405" s="165"/>
      <c r="M405" s="166" t="s">
        <v>1</v>
      </c>
      <c r="N405" s="167" t="s">
        <v>46</v>
      </c>
      <c r="P405" s="145">
        <f>O405*H405</f>
        <v>0</v>
      </c>
      <c r="Q405" s="145">
        <v>0.69599999999999995</v>
      </c>
      <c r="R405" s="145">
        <f>Q405*H405</f>
        <v>4.2595200000000002</v>
      </c>
      <c r="S405" s="145">
        <v>0</v>
      </c>
      <c r="T405" s="146">
        <f>S405*H405</f>
        <v>0</v>
      </c>
      <c r="AR405" s="147" t="s">
        <v>337</v>
      </c>
      <c r="AT405" s="147" t="s">
        <v>340</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6931</v>
      </c>
    </row>
    <row r="406" spans="2:65" s="12" customFormat="1">
      <c r="B406" s="170"/>
      <c r="D406" s="149" t="s">
        <v>1489</v>
      </c>
      <c r="E406" s="171" t="s">
        <v>1</v>
      </c>
      <c r="F406" s="172" t="s">
        <v>6718</v>
      </c>
      <c r="H406" s="171" t="s">
        <v>1</v>
      </c>
      <c r="I406" s="173"/>
      <c r="L406" s="170"/>
      <c r="M406" s="174"/>
      <c r="T406" s="175"/>
      <c r="AT406" s="171" t="s">
        <v>1489</v>
      </c>
      <c r="AU406" s="171" t="s">
        <v>90</v>
      </c>
      <c r="AV406" s="12" t="s">
        <v>88</v>
      </c>
      <c r="AW406" s="12" t="s">
        <v>36</v>
      </c>
      <c r="AX406" s="12" t="s">
        <v>81</v>
      </c>
      <c r="AY406" s="171" t="s">
        <v>299</v>
      </c>
    </row>
    <row r="407" spans="2:65" s="13" customFormat="1">
      <c r="B407" s="176"/>
      <c r="D407" s="149" t="s">
        <v>1489</v>
      </c>
      <c r="E407" s="177" t="s">
        <v>1</v>
      </c>
      <c r="F407" s="178" t="s">
        <v>6932</v>
      </c>
      <c r="H407" s="179">
        <v>6.12</v>
      </c>
      <c r="I407" s="180"/>
      <c r="L407" s="176"/>
      <c r="M407" s="181"/>
      <c r="T407" s="182"/>
      <c r="AT407" s="177" t="s">
        <v>1489</v>
      </c>
      <c r="AU407" s="177" t="s">
        <v>90</v>
      </c>
      <c r="AV407" s="13" t="s">
        <v>90</v>
      </c>
      <c r="AW407" s="13" t="s">
        <v>36</v>
      </c>
      <c r="AX407" s="13" t="s">
        <v>81</v>
      </c>
      <c r="AY407" s="177" t="s">
        <v>299</v>
      </c>
    </row>
    <row r="408" spans="2:65" s="14" customFormat="1">
      <c r="B408" s="183"/>
      <c r="D408" s="149" t="s">
        <v>1489</v>
      </c>
      <c r="E408" s="184" t="s">
        <v>1</v>
      </c>
      <c r="F408" s="185" t="s">
        <v>1496</v>
      </c>
      <c r="H408" s="186">
        <v>6.12</v>
      </c>
      <c r="I408" s="187"/>
      <c r="L408" s="183"/>
      <c r="M408" s="188"/>
      <c r="T408" s="189"/>
      <c r="AT408" s="184" t="s">
        <v>1489</v>
      </c>
      <c r="AU408" s="184" t="s">
        <v>90</v>
      </c>
      <c r="AV408" s="14" t="s">
        <v>318</v>
      </c>
      <c r="AW408" s="14" t="s">
        <v>36</v>
      </c>
      <c r="AX408" s="14" t="s">
        <v>88</v>
      </c>
      <c r="AY408" s="184" t="s">
        <v>299</v>
      </c>
    </row>
    <row r="409" spans="2:65" s="1" customFormat="1" ht="16.5" customHeight="1">
      <c r="B409" s="32"/>
      <c r="C409" s="136" t="s">
        <v>665</v>
      </c>
      <c r="D409" s="136" t="s">
        <v>302</v>
      </c>
      <c r="E409" s="137" t="s">
        <v>6933</v>
      </c>
      <c r="F409" s="138" t="s">
        <v>6934</v>
      </c>
      <c r="G409" s="139" t="s">
        <v>647</v>
      </c>
      <c r="H409" s="140">
        <v>6</v>
      </c>
      <c r="I409" s="141"/>
      <c r="J409" s="142">
        <f>ROUND(I409*H409,2)</f>
        <v>0</v>
      </c>
      <c r="K409" s="138" t="s">
        <v>1</v>
      </c>
      <c r="L409" s="32"/>
      <c r="M409" s="143" t="s">
        <v>1</v>
      </c>
      <c r="N409" s="144" t="s">
        <v>46</v>
      </c>
      <c r="P409" s="145">
        <f>O409*H409</f>
        <v>0</v>
      </c>
      <c r="Q409" s="145">
        <v>0</v>
      </c>
      <c r="R409" s="145">
        <f>Q409*H409</f>
        <v>0</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6935</v>
      </c>
    </row>
    <row r="410" spans="2:65" s="12" customFormat="1">
      <c r="B410" s="170"/>
      <c r="D410" s="149" t="s">
        <v>1489</v>
      </c>
      <c r="E410" s="171" t="s">
        <v>1</v>
      </c>
      <c r="F410" s="172" t="s">
        <v>6718</v>
      </c>
      <c r="H410" s="171" t="s">
        <v>1</v>
      </c>
      <c r="I410" s="173"/>
      <c r="L410" s="170"/>
      <c r="M410" s="174"/>
      <c r="T410" s="175"/>
      <c r="AT410" s="171" t="s">
        <v>1489</v>
      </c>
      <c r="AU410" s="171" t="s">
        <v>90</v>
      </c>
      <c r="AV410" s="12" t="s">
        <v>88</v>
      </c>
      <c r="AW410" s="12" t="s">
        <v>36</v>
      </c>
      <c r="AX410" s="12" t="s">
        <v>81</v>
      </c>
      <c r="AY410" s="171" t="s">
        <v>299</v>
      </c>
    </row>
    <row r="411" spans="2:65" s="13" customFormat="1">
      <c r="B411" s="176"/>
      <c r="D411" s="149" t="s">
        <v>1489</v>
      </c>
      <c r="E411" s="177" t="s">
        <v>1</v>
      </c>
      <c r="F411" s="178" t="s">
        <v>6928</v>
      </c>
      <c r="H411" s="179">
        <v>6</v>
      </c>
      <c r="I411" s="180"/>
      <c r="L411" s="176"/>
      <c r="M411" s="181"/>
      <c r="T411" s="182"/>
      <c r="AT411" s="177" t="s">
        <v>1489</v>
      </c>
      <c r="AU411" s="177" t="s">
        <v>90</v>
      </c>
      <c r="AV411" s="13" t="s">
        <v>90</v>
      </c>
      <c r="AW411" s="13" t="s">
        <v>36</v>
      </c>
      <c r="AX411" s="13" t="s">
        <v>81</v>
      </c>
      <c r="AY411" s="177" t="s">
        <v>299</v>
      </c>
    </row>
    <row r="412" spans="2:65" s="14" customFormat="1">
      <c r="B412" s="183"/>
      <c r="D412" s="149" t="s">
        <v>1489</v>
      </c>
      <c r="E412" s="184" t="s">
        <v>1</v>
      </c>
      <c r="F412" s="185" t="s">
        <v>1496</v>
      </c>
      <c r="H412" s="186">
        <v>6</v>
      </c>
      <c r="I412" s="187"/>
      <c r="L412" s="183"/>
      <c r="M412" s="188"/>
      <c r="T412" s="189"/>
      <c r="AT412" s="184" t="s">
        <v>1489</v>
      </c>
      <c r="AU412" s="184" t="s">
        <v>90</v>
      </c>
      <c r="AV412" s="14" t="s">
        <v>318</v>
      </c>
      <c r="AW412" s="14" t="s">
        <v>36</v>
      </c>
      <c r="AX412" s="14" t="s">
        <v>88</v>
      </c>
      <c r="AY412" s="184" t="s">
        <v>299</v>
      </c>
    </row>
    <row r="413" spans="2:65" s="1" customFormat="1" ht="33" customHeight="1">
      <c r="B413" s="32"/>
      <c r="C413" s="136" t="s">
        <v>669</v>
      </c>
      <c r="D413" s="136" t="s">
        <v>302</v>
      </c>
      <c r="E413" s="137" t="s">
        <v>6936</v>
      </c>
      <c r="F413" s="138" t="s">
        <v>6937</v>
      </c>
      <c r="G413" s="139" t="s">
        <v>1520</v>
      </c>
      <c r="H413" s="140">
        <v>2.0470000000000002</v>
      </c>
      <c r="I413" s="141"/>
      <c r="J413" s="142">
        <f>ROUND(I413*H413,2)</f>
        <v>0</v>
      </c>
      <c r="K413" s="138" t="s">
        <v>1</v>
      </c>
      <c r="L413" s="32"/>
      <c r="M413" s="143" t="s">
        <v>1</v>
      </c>
      <c r="N413" s="144" t="s">
        <v>46</v>
      </c>
      <c r="P413" s="145">
        <f>O413*H413</f>
        <v>0</v>
      </c>
      <c r="Q413" s="145">
        <v>2.004</v>
      </c>
      <c r="R413" s="145">
        <f>Q413*H413</f>
        <v>4.1021879999999999</v>
      </c>
      <c r="S413" s="145">
        <v>0</v>
      </c>
      <c r="T413" s="146">
        <f>S413*H413</f>
        <v>0</v>
      </c>
      <c r="AR413" s="147" t="s">
        <v>318</v>
      </c>
      <c r="AT413" s="147" t="s">
        <v>302</v>
      </c>
      <c r="AU413" s="147" t="s">
        <v>90</v>
      </c>
      <c r="AY413" s="17" t="s">
        <v>299</v>
      </c>
      <c r="BE413" s="148">
        <f>IF(N413="základní",J413,0)</f>
        <v>0</v>
      </c>
      <c r="BF413" s="148">
        <f>IF(N413="snížená",J413,0)</f>
        <v>0</v>
      </c>
      <c r="BG413" s="148">
        <f>IF(N413="zákl. přenesená",J413,0)</f>
        <v>0</v>
      </c>
      <c r="BH413" s="148">
        <f>IF(N413="sníž. přenesená",J413,0)</f>
        <v>0</v>
      </c>
      <c r="BI413" s="148">
        <f>IF(N413="nulová",J413,0)</f>
        <v>0</v>
      </c>
      <c r="BJ413" s="17" t="s">
        <v>88</v>
      </c>
      <c r="BK413" s="148">
        <f>ROUND(I413*H413,2)</f>
        <v>0</v>
      </c>
      <c r="BL413" s="17" t="s">
        <v>318</v>
      </c>
      <c r="BM413" s="147" t="s">
        <v>6938</v>
      </c>
    </row>
    <row r="414" spans="2:65" s="13" customFormat="1">
      <c r="B414" s="176"/>
      <c r="D414" s="149" t="s">
        <v>1489</v>
      </c>
      <c r="E414" s="177" t="s">
        <v>1</v>
      </c>
      <c r="F414" s="178" t="s">
        <v>6939</v>
      </c>
      <c r="H414" s="179">
        <v>3.617</v>
      </c>
      <c r="I414" s="180"/>
      <c r="L414" s="176"/>
      <c r="M414" s="181"/>
      <c r="T414" s="182"/>
      <c r="AT414" s="177" t="s">
        <v>1489</v>
      </c>
      <c r="AU414" s="177" t="s">
        <v>90</v>
      </c>
      <c r="AV414" s="13" t="s">
        <v>90</v>
      </c>
      <c r="AW414" s="13" t="s">
        <v>36</v>
      </c>
      <c r="AX414" s="13" t="s">
        <v>81</v>
      </c>
      <c r="AY414" s="177" t="s">
        <v>299</v>
      </c>
    </row>
    <row r="415" spans="2:65" s="13" customFormat="1">
      <c r="B415" s="176"/>
      <c r="D415" s="149" t="s">
        <v>1489</v>
      </c>
      <c r="E415" s="177" t="s">
        <v>1</v>
      </c>
      <c r="F415" s="178" t="s">
        <v>6940</v>
      </c>
      <c r="H415" s="179">
        <v>-1.57</v>
      </c>
      <c r="I415" s="180"/>
      <c r="L415" s="176"/>
      <c r="M415" s="181"/>
      <c r="T415" s="182"/>
      <c r="AT415" s="177" t="s">
        <v>1489</v>
      </c>
      <c r="AU415" s="177" t="s">
        <v>90</v>
      </c>
      <c r="AV415" s="13" t="s">
        <v>90</v>
      </c>
      <c r="AW415" s="13" t="s">
        <v>36</v>
      </c>
      <c r="AX415" s="13" t="s">
        <v>81</v>
      </c>
      <c r="AY415" s="177" t="s">
        <v>299</v>
      </c>
    </row>
    <row r="416" spans="2:65" s="14" customFormat="1">
      <c r="B416" s="183"/>
      <c r="D416" s="149" t="s">
        <v>1489</v>
      </c>
      <c r="E416" s="184" t="s">
        <v>1</v>
      </c>
      <c r="F416" s="185" t="s">
        <v>1496</v>
      </c>
      <c r="H416" s="186">
        <v>2.0470000000000002</v>
      </c>
      <c r="I416" s="187"/>
      <c r="L416" s="183"/>
      <c r="M416" s="188"/>
      <c r="T416" s="189"/>
      <c r="AT416" s="184" t="s">
        <v>1489</v>
      </c>
      <c r="AU416" s="184" t="s">
        <v>90</v>
      </c>
      <c r="AV416" s="14" t="s">
        <v>318</v>
      </c>
      <c r="AW416" s="14" t="s">
        <v>36</v>
      </c>
      <c r="AX416" s="14" t="s">
        <v>88</v>
      </c>
      <c r="AY416" s="184" t="s">
        <v>299</v>
      </c>
    </row>
    <row r="417" spans="2:65" s="1" customFormat="1" ht="24.15" customHeight="1">
      <c r="B417" s="32"/>
      <c r="C417" s="136" t="s">
        <v>673</v>
      </c>
      <c r="D417" s="136" t="s">
        <v>302</v>
      </c>
      <c r="E417" s="137" t="s">
        <v>6941</v>
      </c>
      <c r="F417" s="138" t="s">
        <v>6942</v>
      </c>
      <c r="G417" s="139" t="s">
        <v>1520</v>
      </c>
      <c r="H417" s="140">
        <v>8.3780000000000001</v>
      </c>
      <c r="I417" s="141"/>
      <c r="J417" s="142">
        <f>ROUND(I417*H417,2)</f>
        <v>0</v>
      </c>
      <c r="K417" s="138" t="s">
        <v>3585</v>
      </c>
      <c r="L417" s="32"/>
      <c r="M417" s="143" t="s">
        <v>1</v>
      </c>
      <c r="N417" s="144" t="s">
        <v>46</v>
      </c>
      <c r="P417" s="145">
        <f>O417*H417</f>
        <v>0</v>
      </c>
      <c r="Q417" s="145">
        <v>2.16</v>
      </c>
      <c r="R417" s="145">
        <f>Q417*H417</f>
        <v>18.09648</v>
      </c>
      <c r="S417" s="145">
        <v>0</v>
      </c>
      <c r="T417" s="146">
        <f>S417*H417</f>
        <v>0</v>
      </c>
      <c r="AR417" s="147" t="s">
        <v>318</v>
      </c>
      <c r="AT417" s="147" t="s">
        <v>302</v>
      </c>
      <c r="AU417" s="147" t="s">
        <v>90</v>
      </c>
      <c r="AY417" s="17" t="s">
        <v>299</v>
      </c>
      <c r="BE417" s="148">
        <f>IF(N417="základní",J417,0)</f>
        <v>0</v>
      </c>
      <c r="BF417" s="148">
        <f>IF(N417="snížená",J417,0)</f>
        <v>0</v>
      </c>
      <c r="BG417" s="148">
        <f>IF(N417="zákl. přenesená",J417,0)</f>
        <v>0</v>
      </c>
      <c r="BH417" s="148">
        <f>IF(N417="sníž. přenesená",J417,0)</f>
        <v>0</v>
      </c>
      <c r="BI417" s="148">
        <f>IF(N417="nulová",J417,0)</f>
        <v>0</v>
      </c>
      <c r="BJ417" s="17" t="s">
        <v>88</v>
      </c>
      <c r="BK417" s="148">
        <f>ROUND(I417*H417,2)</f>
        <v>0</v>
      </c>
      <c r="BL417" s="17" t="s">
        <v>318</v>
      </c>
      <c r="BM417" s="147" t="s">
        <v>6943</v>
      </c>
    </row>
    <row r="418" spans="2:65" s="12" customFormat="1">
      <c r="B418" s="170"/>
      <c r="D418" s="149" t="s">
        <v>1489</v>
      </c>
      <c r="E418" s="171" t="s">
        <v>1</v>
      </c>
      <c r="F418" s="172" t="s">
        <v>6916</v>
      </c>
      <c r="H418" s="171" t="s">
        <v>1</v>
      </c>
      <c r="I418" s="173"/>
      <c r="L418" s="170"/>
      <c r="M418" s="174"/>
      <c r="T418" s="175"/>
      <c r="AT418" s="171" t="s">
        <v>1489</v>
      </c>
      <c r="AU418" s="171" t="s">
        <v>90</v>
      </c>
      <c r="AV418" s="12" t="s">
        <v>88</v>
      </c>
      <c r="AW418" s="12" t="s">
        <v>36</v>
      </c>
      <c r="AX418" s="12" t="s">
        <v>81</v>
      </c>
      <c r="AY418" s="171" t="s">
        <v>299</v>
      </c>
    </row>
    <row r="419" spans="2:65" s="12" customFormat="1" ht="20.399999999999999">
      <c r="B419" s="170"/>
      <c r="D419" s="149" t="s">
        <v>1489</v>
      </c>
      <c r="E419" s="171" t="s">
        <v>1</v>
      </c>
      <c r="F419" s="172" t="s">
        <v>6917</v>
      </c>
      <c r="H419" s="171" t="s">
        <v>1</v>
      </c>
      <c r="I419" s="173"/>
      <c r="L419" s="170"/>
      <c r="M419" s="174"/>
      <c r="T419" s="175"/>
      <c r="AT419" s="171" t="s">
        <v>1489</v>
      </c>
      <c r="AU419" s="171" t="s">
        <v>90</v>
      </c>
      <c r="AV419" s="12" t="s">
        <v>88</v>
      </c>
      <c r="AW419" s="12" t="s">
        <v>36</v>
      </c>
      <c r="AX419" s="12" t="s">
        <v>81</v>
      </c>
      <c r="AY419" s="171" t="s">
        <v>299</v>
      </c>
    </row>
    <row r="420" spans="2:65" s="12" customFormat="1">
      <c r="B420" s="170"/>
      <c r="D420" s="149" t="s">
        <v>1489</v>
      </c>
      <c r="E420" s="171" t="s">
        <v>1</v>
      </c>
      <c r="F420" s="172" t="s">
        <v>6918</v>
      </c>
      <c r="H420" s="171" t="s">
        <v>1</v>
      </c>
      <c r="I420" s="173"/>
      <c r="L420" s="170"/>
      <c r="M420" s="174"/>
      <c r="T420" s="175"/>
      <c r="AT420" s="171" t="s">
        <v>1489</v>
      </c>
      <c r="AU420" s="171" t="s">
        <v>90</v>
      </c>
      <c r="AV420" s="12" t="s">
        <v>88</v>
      </c>
      <c r="AW420" s="12" t="s">
        <v>36</v>
      </c>
      <c r="AX420" s="12" t="s">
        <v>81</v>
      </c>
      <c r="AY420" s="171" t="s">
        <v>299</v>
      </c>
    </row>
    <row r="421" spans="2:65" s="13" customFormat="1">
      <c r="B421" s="176"/>
      <c r="D421" s="149" t="s">
        <v>1489</v>
      </c>
      <c r="E421" s="177" t="s">
        <v>1</v>
      </c>
      <c r="F421" s="178" t="s">
        <v>6944</v>
      </c>
      <c r="H421" s="179">
        <v>1.613</v>
      </c>
      <c r="I421" s="180"/>
      <c r="L421" s="176"/>
      <c r="M421" s="181"/>
      <c r="T421" s="182"/>
      <c r="AT421" s="177" t="s">
        <v>1489</v>
      </c>
      <c r="AU421" s="177" t="s">
        <v>90</v>
      </c>
      <c r="AV421" s="13" t="s">
        <v>90</v>
      </c>
      <c r="AW421" s="13" t="s">
        <v>36</v>
      </c>
      <c r="AX421" s="13" t="s">
        <v>81</v>
      </c>
      <c r="AY421" s="177" t="s">
        <v>299</v>
      </c>
    </row>
    <row r="422" spans="2:65" s="12" customFormat="1">
      <c r="B422" s="170"/>
      <c r="D422" s="149" t="s">
        <v>1489</v>
      </c>
      <c r="E422" s="171" t="s">
        <v>1</v>
      </c>
      <c r="F422" s="172" t="s">
        <v>6920</v>
      </c>
      <c r="H422" s="171" t="s">
        <v>1</v>
      </c>
      <c r="I422" s="173"/>
      <c r="L422" s="170"/>
      <c r="M422" s="174"/>
      <c r="T422" s="175"/>
      <c r="AT422" s="171" t="s">
        <v>1489</v>
      </c>
      <c r="AU422" s="171" t="s">
        <v>90</v>
      </c>
      <c r="AV422" s="12" t="s">
        <v>88</v>
      </c>
      <c r="AW422" s="12" t="s">
        <v>36</v>
      </c>
      <c r="AX422" s="12" t="s">
        <v>81</v>
      </c>
      <c r="AY422" s="171" t="s">
        <v>299</v>
      </c>
    </row>
    <row r="423" spans="2:65" s="13" customFormat="1" ht="20.399999999999999">
      <c r="B423" s="176"/>
      <c r="D423" s="149" t="s">
        <v>1489</v>
      </c>
      <c r="E423" s="177" t="s">
        <v>1</v>
      </c>
      <c r="F423" s="178" t="s">
        <v>6945</v>
      </c>
      <c r="H423" s="179">
        <v>3.657</v>
      </c>
      <c r="I423" s="180"/>
      <c r="L423" s="176"/>
      <c r="M423" s="181"/>
      <c r="T423" s="182"/>
      <c r="AT423" s="177" t="s">
        <v>1489</v>
      </c>
      <c r="AU423" s="177" t="s">
        <v>90</v>
      </c>
      <c r="AV423" s="13" t="s">
        <v>90</v>
      </c>
      <c r="AW423" s="13" t="s">
        <v>36</v>
      </c>
      <c r="AX423" s="13" t="s">
        <v>81</v>
      </c>
      <c r="AY423" s="177" t="s">
        <v>299</v>
      </c>
    </row>
    <row r="424" spans="2:65" s="12" customFormat="1">
      <c r="B424" s="170"/>
      <c r="D424" s="149" t="s">
        <v>1489</v>
      </c>
      <c r="E424" s="171" t="s">
        <v>1</v>
      </c>
      <c r="F424" s="172" t="s">
        <v>6922</v>
      </c>
      <c r="H424" s="171" t="s">
        <v>1</v>
      </c>
      <c r="I424" s="173"/>
      <c r="L424" s="170"/>
      <c r="M424" s="174"/>
      <c r="T424" s="175"/>
      <c r="AT424" s="171" t="s">
        <v>1489</v>
      </c>
      <c r="AU424" s="171" t="s">
        <v>90</v>
      </c>
      <c r="AV424" s="12" t="s">
        <v>88</v>
      </c>
      <c r="AW424" s="12" t="s">
        <v>36</v>
      </c>
      <c r="AX424" s="12" t="s">
        <v>81</v>
      </c>
      <c r="AY424" s="171" t="s">
        <v>299</v>
      </c>
    </row>
    <row r="425" spans="2:65" s="13" customFormat="1" ht="20.399999999999999">
      <c r="B425" s="176"/>
      <c r="D425" s="149" t="s">
        <v>1489</v>
      </c>
      <c r="E425" s="177" t="s">
        <v>1</v>
      </c>
      <c r="F425" s="178" t="s">
        <v>6946</v>
      </c>
      <c r="H425" s="179">
        <v>3.1080000000000001</v>
      </c>
      <c r="I425" s="180"/>
      <c r="L425" s="176"/>
      <c r="M425" s="181"/>
      <c r="T425" s="182"/>
      <c r="AT425" s="177" t="s">
        <v>1489</v>
      </c>
      <c r="AU425" s="177" t="s">
        <v>90</v>
      </c>
      <c r="AV425" s="13" t="s">
        <v>90</v>
      </c>
      <c r="AW425" s="13" t="s">
        <v>36</v>
      </c>
      <c r="AX425" s="13" t="s">
        <v>81</v>
      </c>
      <c r="AY425" s="177" t="s">
        <v>299</v>
      </c>
    </row>
    <row r="426" spans="2:65" s="14" customFormat="1">
      <c r="B426" s="183"/>
      <c r="D426" s="149" t="s">
        <v>1489</v>
      </c>
      <c r="E426" s="184" t="s">
        <v>1</v>
      </c>
      <c r="F426" s="185" t="s">
        <v>1496</v>
      </c>
      <c r="H426" s="186">
        <v>8.3780000000000001</v>
      </c>
      <c r="I426" s="187"/>
      <c r="L426" s="183"/>
      <c r="M426" s="188"/>
      <c r="T426" s="189"/>
      <c r="AT426" s="184" t="s">
        <v>1489</v>
      </c>
      <c r="AU426" s="184" t="s">
        <v>90</v>
      </c>
      <c r="AV426" s="14" t="s">
        <v>318</v>
      </c>
      <c r="AW426" s="14" t="s">
        <v>36</v>
      </c>
      <c r="AX426" s="14" t="s">
        <v>88</v>
      </c>
      <c r="AY426" s="184" t="s">
        <v>299</v>
      </c>
    </row>
    <row r="427" spans="2:65" s="1" customFormat="1" ht="24.15" customHeight="1">
      <c r="B427" s="32"/>
      <c r="C427" s="136" t="s">
        <v>677</v>
      </c>
      <c r="D427" s="136" t="s">
        <v>302</v>
      </c>
      <c r="E427" s="137" t="s">
        <v>6947</v>
      </c>
      <c r="F427" s="138" t="s">
        <v>6948</v>
      </c>
      <c r="G427" s="139" t="s">
        <v>1520</v>
      </c>
      <c r="H427" s="140">
        <v>0.70199999999999996</v>
      </c>
      <c r="I427" s="141"/>
      <c r="J427" s="142">
        <f>ROUND(I427*H427,2)</f>
        <v>0</v>
      </c>
      <c r="K427" s="138" t="s">
        <v>3585</v>
      </c>
      <c r="L427" s="32"/>
      <c r="M427" s="143" t="s">
        <v>1</v>
      </c>
      <c r="N427" s="144" t="s">
        <v>46</v>
      </c>
      <c r="P427" s="145">
        <f>O427*H427</f>
        <v>0</v>
      </c>
      <c r="Q427" s="145">
        <v>1.98</v>
      </c>
      <c r="R427" s="145">
        <f>Q427*H427</f>
        <v>1.3899599999999999</v>
      </c>
      <c r="S427" s="145">
        <v>0</v>
      </c>
      <c r="T427" s="146">
        <f>S427*H427</f>
        <v>0</v>
      </c>
      <c r="AR427" s="147" t="s">
        <v>318</v>
      </c>
      <c r="AT427" s="147" t="s">
        <v>302</v>
      </c>
      <c r="AU427" s="147" t="s">
        <v>90</v>
      </c>
      <c r="AY427" s="17" t="s">
        <v>299</v>
      </c>
      <c r="BE427" s="148">
        <f>IF(N427="základní",J427,0)</f>
        <v>0</v>
      </c>
      <c r="BF427" s="148">
        <f>IF(N427="snížená",J427,0)</f>
        <v>0</v>
      </c>
      <c r="BG427" s="148">
        <f>IF(N427="zákl. přenesená",J427,0)</f>
        <v>0</v>
      </c>
      <c r="BH427" s="148">
        <f>IF(N427="sníž. přenesená",J427,0)</f>
        <v>0</v>
      </c>
      <c r="BI427" s="148">
        <f>IF(N427="nulová",J427,0)</f>
        <v>0</v>
      </c>
      <c r="BJ427" s="17" t="s">
        <v>88</v>
      </c>
      <c r="BK427" s="148">
        <f>ROUND(I427*H427,2)</f>
        <v>0</v>
      </c>
      <c r="BL427" s="17" t="s">
        <v>318</v>
      </c>
      <c r="BM427" s="147" t="s">
        <v>6949</v>
      </c>
    </row>
    <row r="428" spans="2:65" s="13" customFormat="1" ht="20.399999999999999">
      <c r="B428" s="176"/>
      <c r="D428" s="149" t="s">
        <v>1489</v>
      </c>
      <c r="E428" s="177" t="s">
        <v>1</v>
      </c>
      <c r="F428" s="178" t="s">
        <v>6950</v>
      </c>
      <c r="H428" s="179">
        <v>0.70199999999999996</v>
      </c>
      <c r="I428" s="180"/>
      <c r="L428" s="176"/>
      <c r="M428" s="181"/>
      <c r="T428" s="182"/>
      <c r="AT428" s="177" t="s">
        <v>1489</v>
      </c>
      <c r="AU428" s="177" t="s">
        <v>90</v>
      </c>
      <c r="AV428" s="13" t="s">
        <v>90</v>
      </c>
      <c r="AW428" s="13" t="s">
        <v>36</v>
      </c>
      <c r="AX428" s="13" t="s">
        <v>81</v>
      </c>
      <c r="AY428" s="177" t="s">
        <v>299</v>
      </c>
    </row>
    <row r="429" spans="2:65" s="14" customFormat="1">
      <c r="B429" s="183"/>
      <c r="D429" s="149" t="s">
        <v>1489</v>
      </c>
      <c r="E429" s="184" t="s">
        <v>1</v>
      </c>
      <c r="F429" s="185" t="s">
        <v>1496</v>
      </c>
      <c r="H429" s="186">
        <v>0.70199999999999996</v>
      </c>
      <c r="I429" s="187"/>
      <c r="L429" s="183"/>
      <c r="M429" s="188"/>
      <c r="T429" s="189"/>
      <c r="AT429" s="184" t="s">
        <v>1489</v>
      </c>
      <c r="AU429" s="184" t="s">
        <v>90</v>
      </c>
      <c r="AV429" s="14" t="s">
        <v>318</v>
      </c>
      <c r="AW429" s="14" t="s">
        <v>36</v>
      </c>
      <c r="AX429" s="14" t="s">
        <v>88</v>
      </c>
      <c r="AY429" s="184" t="s">
        <v>299</v>
      </c>
    </row>
    <row r="430" spans="2:65" s="1" customFormat="1" ht="24.15" customHeight="1">
      <c r="B430" s="32"/>
      <c r="C430" s="136" t="s">
        <v>681</v>
      </c>
      <c r="D430" s="136" t="s">
        <v>302</v>
      </c>
      <c r="E430" s="137" t="s">
        <v>6951</v>
      </c>
      <c r="F430" s="138" t="s">
        <v>6952</v>
      </c>
      <c r="G430" s="139" t="s">
        <v>1520</v>
      </c>
      <c r="H430" s="140">
        <v>0.18</v>
      </c>
      <c r="I430" s="141"/>
      <c r="J430" s="142">
        <f>ROUND(I430*H430,2)</f>
        <v>0</v>
      </c>
      <c r="K430" s="138" t="s">
        <v>1</v>
      </c>
      <c r="L430" s="32"/>
      <c r="M430" s="143" t="s">
        <v>1</v>
      </c>
      <c r="N430" s="144" t="s">
        <v>46</v>
      </c>
      <c r="P430" s="145">
        <f>O430*H430</f>
        <v>0</v>
      </c>
      <c r="Q430" s="145">
        <v>2.5018699999999998</v>
      </c>
      <c r="R430" s="145">
        <f>Q430*H430</f>
        <v>0.45033659999999998</v>
      </c>
      <c r="S430" s="145">
        <v>0</v>
      </c>
      <c r="T430" s="146">
        <f>S430*H430</f>
        <v>0</v>
      </c>
      <c r="AR430" s="147" t="s">
        <v>318</v>
      </c>
      <c r="AT430" s="147" t="s">
        <v>302</v>
      </c>
      <c r="AU430" s="147" t="s">
        <v>90</v>
      </c>
      <c r="AY430" s="17" t="s">
        <v>299</v>
      </c>
      <c r="BE430" s="148">
        <f>IF(N430="základní",J430,0)</f>
        <v>0</v>
      </c>
      <c r="BF430" s="148">
        <f>IF(N430="snížená",J430,0)</f>
        <v>0</v>
      </c>
      <c r="BG430" s="148">
        <f>IF(N430="zákl. přenesená",J430,0)</f>
        <v>0</v>
      </c>
      <c r="BH430" s="148">
        <f>IF(N430="sníž. přenesená",J430,0)</f>
        <v>0</v>
      </c>
      <c r="BI430" s="148">
        <f>IF(N430="nulová",J430,0)</f>
        <v>0</v>
      </c>
      <c r="BJ430" s="17" t="s">
        <v>88</v>
      </c>
      <c r="BK430" s="148">
        <f>ROUND(I430*H430,2)</f>
        <v>0</v>
      </c>
      <c r="BL430" s="17" t="s">
        <v>318</v>
      </c>
      <c r="BM430" s="147" t="s">
        <v>6953</v>
      </c>
    </row>
    <row r="431" spans="2:65" s="13" customFormat="1">
      <c r="B431" s="176"/>
      <c r="D431" s="149" t="s">
        <v>1489</v>
      </c>
      <c r="E431" s="177" t="s">
        <v>1</v>
      </c>
      <c r="F431" s="178" t="s">
        <v>6954</v>
      </c>
      <c r="H431" s="179">
        <v>0.18</v>
      </c>
      <c r="I431" s="180"/>
      <c r="L431" s="176"/>
      <c r="M431" s="181"/>
      <c r="T431" s="182"/>
      <c r="AT431" s="177" t="s">
        <v>1489</v>
      </c>
      <c r="AU431" s="177" t="s">
        <v>90</v>
      </c>
      <c r="AV431" s="13" t="s">
        <v>90</v>
      </c>
      <c r="AW431" s="13" t="s">
        <v>36</v>
      </c>
      <c r="AX431" s="13" t="s">
        <v>81</v>
      </c>
      <c r="AY431" s="177" t="s">
        <v>299</v>
      </c>
    </row>
    <row r="432" spans="2:65" s="14" customFormat="1">
      <c r="B432" s="183"/>
      <c r="D432" s="149" t="s">
        <v>1489</v>
      </c>
      <c r="E432" s="184" t="s">
        <v>1</v>
      </c>
      <c r="F432" s="185" t="s">
        <v>1496</v>
      </c>
      <c r="H432" s="186">
        <v>0.18</v>
      </c>
      <c r="I432" s="187"/>
      <c r="L432" s="183"/>
      <c r="M432" s="188"/>
      <c r="T432" s="189"/>
      <c r="AT432" s="184" t="s">
        <v>1489</v>
      </c>
      <c r="AU432" s="184" t="s">
        <v>90</v>
      </c>
      <c r="AV432" s="14" t="s">
        <v>318</v>
      </c>
      <c r="AW432" s="14" t="s">
        <v>36</v>
      </c>
      <c r="AX432" s="14" t="s">
        <v>88</v>
      </c>
      <c r="AY432" s="184" t="s">
        <v>299</v>
      </c>
    </row>
    <row r="433" spans="2:65" s="1" customFormat="1" ht="16.5" customHeight="1">
      <c r="B433" s="32"/>
      <c r="C433" s="136" t="s">
        <v>685</v>
      </c>
      <c r="D433" s="136" t="s">
        <v>302</v>
      </c>
      <c r="E433" s="137" t="s">
        <v>6955</v>
      </c>
      <c r="F433" s="138" t="s">
        <v>6956</v>
      </c>
      <c r="G433" s="139" t="s">
        <v>375</v>
      </c>
      <c r="H433" s="140">
        <v>1.32</v>
      </c>
      <c r="I433" s="141"/>
      <c r="J433" s="142">
        <f>ROUND(I433*H433,2)</f>
        <v>0</v>
      </c>
      <c r="K433" s="138" t="s">
        <v>1</v>
      </c>
      <c r="L433" s="32"/>
      <c r="M433" s="143" t="s">
        <v>1</v>
      </c>
      <c r="N433" s="144" t="s">
        <v>46</v>
      </c>
      <c r="P433" s="145">
        <f>O433*H433</f>
        <v>0</v>
      </c>
      <c r="Q433" s="145">
        <v>2.6900000000000001E-3</v>
      </c>
      <c r="R433" s="145">
        <f>Q433*H433</f>
        <v>3.5508000000000002E-3</v>
      </c>
      <c r="S433" s="145">
        <v>0</v>
      </c>
      <c r="T433" s="146">
        <f>S433*H433</f>
        <v>0</v>
      </c>
      <c r="AR433" s="147" t="s">
        <v>318</v>
      </c>
      <c r="AT433" s="147" t="s">
        <v>302</v>
      </c>
      <c r="AU433" s="147" t="s">
        <v>90</v>
      </c>
      <c r="AY433" s="17" t="s">
        <v>299</v>
      </c>
      <c r="BE433" s="148">
        <f>IF(N433="základní",J433,0)</f>
        <v>0</v>
      </c>
      <c r="BF433" s="148">
        <f>IF(N433="snížená",J433,0)</f>
        <v>0</v>
      </c>
      <c r="BG433" s="148">
        <f>IF(N433="zákl. přenesená",J433,0)</f>
        <v>0</v>
      </c>
      <c r="BH433" s="148">
        <f>IF(N433="sníž. přenesená",J433,0)</f>
        <v>0</v>
      </c>
      <c r="BI433" s="148">
        <f>IF(N433="nulová",J433,0)</f>
        <v>0</v>
      </c>
      <c r="BJ433" s="17" t="s">
        <v>88</v>
      </c>
      <c r="BK433" s="148">
        <f>ROUND(I433*H433,2)</f>
        <v>0</v>
      </c>
      <c r="BL433" s="17" t="s">
        <v>318</v>
      </c>
      <c r="BM433" s="147" t="s">
        <v>6957</v>
      </c>
    </row>
    <row r="434" spans="2:65" s="13" customFormat="1">
      <c r="B434" s="176"/>
      <c r="D434" s="149" t="s">
        <v>1489</v>
      </c>
      <c r="E434" s="177" t="s">
        <v>1</v>
      </c>
      <c r="F434" s="178" t="s">
        <v>6958</v>
      </c>
      <c r="H434" s="179">
        <v>1.32</v>
      </c>
      <c r="I434" s="180"/>
      <c r="L434" s="176"/>
      <c r="M434" s="181"/>
      <c r="T434" s="182"/>
      <c r="AT434" s="177" t="s">
        <v>1489</v>
      </c>
      <c r="AU434" s="177" t="s">
        <v>90</v>
      </c>
      <c r="AV434" s="13" t="s">
        <v>90</v>
      </c>
      <c r="AW434" s="13" t="s">
        <v>36</v>
      </c>
      <c r="AX434" s="13" t="s">
        <v>81</v>
      </c>
      <c r="AY434" s="177" t="s">
        <v>299</v>
      </c>
    </row>
    <row r="435" spans="2:65" s="14" customFormat="1">
      <c r="B435" s="183"/>
      <c r="D435" s="149" t="s">
        <v>1489</v>
      </c>
      <c r="E435" s="184" t="s">
        <v>1</v>
      </c>
      <c r="F435" s="185" t="s">
        <v>1496</v>
      </c>
      <c r="H435" s="186">
        <v>1.32</v>
      </c>
      <c r="I435" s="187"/>
      <c r="L435" s="183"/>
      <c r="M435" s="188"/>
      <c r="T435" s="189"/>
      <c r="AT435" s="184" t="s">
        <v>1489</v>
      </c>
      <c r="AU435" s="184" t="s">
        <v>90</v>
      </c>
      <c r="AV435" s="14" t="s">
        <v>318</v>
      </c>
      <c r="AW435" s="14" t="s">
        <v>36</v>
      </c>
      <c r="AX435" s="14" t="s">
        <v>88</v>
      </c>
      <c r="AY435" s="184" t="s">
        <v>299</v>
      </c>
    </row>
    <row r="436" spans="2:65" s="1" customFormat="1" ht="16.5" customHeight="1">
      <c r="B436" s="32"/>
      <c r="C436" s="136" t="s">
        <v>689</v>
      </c>
      <c r="D436" s="136" t="s">
        <v>302</v>
      </c>
      <c r="E436" s="137" t="s">
        <v>6959</v>
      </c>
      <c r="F436" s="138" t="s">
        <v>6960</v>
      </c>
      <c r="G436" s="139" t="s">
        <v>375</v>
      </c>
      <c r="H436" s="140">
        <v>1.32</v>
      </c>
      <c r="I436" s="141"/>
      <c r="J436" s="142">
        <f>ROUND(I436*H436,2)</f>
        <v>0</v>
      </c>
      <c r="K436" s="138" t="s">
        <v>1</v>
      </c>
      <c r="L436" s="32"/>
      <c r="M436" s="143" t="s">
        <v>1</v>
      </c>
      <c r="N436" s="144" t="s">
        <v>46</v>
      </c>
      <c r="P436" s="145">
        <f>O436*H436</f>
        <v>0</v>
      </c>
      <c r="Q436" s="145">
        <v>0</v>
      </c>
      <c r="R436" s="145">
        <f>Q436*H436</f>
        <v>0</v>
      </c>
      <c r="S436" s="145">
        <v>0</v>
      </c>
      <c r="T436" s="146">
        <f>S436*H436</f>
        <v>0</v>
      </c>
      <c r="AR436" s="147" t="s">
        <v>318</v>
      </c>
      <c r="AT436" s="147" t="s">
        <v>302</v>
      </c>
      <c r="AU436" s="147" t="s">
        <v>90</v>
      </c>
      <c r="AY436" s="17" t="s">
        <v>299</v>
      </c>
      <c r="BE436" s="148">
        <f>IF(N436="základní",J436,0)</f>
        <v>0</v>
      </c>
      <c r="BF436" s="148">
        <f>IF(N436="snížená",J436,0)</f>
        <v>0</v>
      </c>
      <c r="BG436" s="148">
        <f>IF(N436="zákl. přenesená",J436,0)</f>
        <v>0</v>
      </c>
      <c r="BH436" s="148">
        <f>IF(N436="sníž. přenesená",J436,0)</f>
        <v>0</v>
      </c>
      <c r="BI436" s="148">
        <f>IF(N436="nulová",J436,0)</f>
        <v>0</v>
      </c>
      <c r="BJ436" s="17" t="s">
        <v>88</v>
      </c>
      <c r="BK436" s="148">
        <f>ROUND(I436*H436,2)</f>
        <v>0</v>
      </c>
      <c r="BL436" s="17" t="s">
        <v>318</v>
      </c>
      <c r="BM436" s="147" t="s">
        <v>6961</v>
      </c>
    </row>
    <row r="437" spans="2:65" s="13" customFormat="1">
      <c r="B437" s="176"/>
      <c r="D437" s="149" t="s">
        <v>1489</v>
      </c>
      <c r="E437" s="177" t="s">
        <v>1</v>
      </c>
      <c r="F437" s="178" t="s">
        <v>6962</v>
      </c>
      <c r="H437" s="179">
        <v>1.32</v>
      </c>
      <c r="I437" s="180"/>
      <c r="L437" s="176"/>
      <c r="M437" s="181"/>
      <c r="T437" s="182"/>
      <c r="AT437" s="177" t="s">
        <v>1489</v>
      </c>
      <c r="AU437" s="177" t="s">
        <v>90</v>
      </c>
      <c r="AV437" s="13" t="s">
        <v>90</v>
      </c>
      <c r="AW437" s="13" t="s">
        <v>36</v>
      </c>
      <c r="AX437" s="13" t="s">
        <v>88</v>
      </c>
      <c r="AY437" s="177" t="s">
        <v>299</v>
      </c>
    </row>
    <row r="438" spans="2:65" s="1" customFormat="1" ht="16.5" customHeight="1">
      <c r="B438" s="32"/>
      <c r="C438" s="136" t="s">
        <v>693</v>
      </c>
      <c r="D438" s="136" t="s">
        <v>302</v>
      </c>
      <c r="E438" s="137" t="s">
        <v>6963</v>
      </c>
      <c r="F438" s="138" t="s">
        <v>6964</v>
      </c>
      <c r="G438" s="139" t="s">
        <v>1520</v>
      </c>
      <c r="H438" s="140">
        <v>6.6000000000000003E-2</v>
      </c>
      <c r="I438" s="141"/>
      <c r="J438" s="142">
        <f>ROUND(I438*H438,2)</f>
        <v>0</v>
      </c>
      <c r="K438" s="138" t="s">
        <v>3585</v>
      </c>
      <c r="L438" s="32"/>
      <c r="M438" s="143" t="s">
        <v>1</v>
      </c>
      <c r="N438" s="144" t="s">
        <v>46</v>
      </c>
      <c r="P438" s="145">
        <f>O438*H438</f>
        <v>0</v>
      </c>
      <c r="Q438" s="145">
        <v>2.5018699999999998</v>
      </c>
      <c r="R438" s="145">
        <f>Q438*H438</f>
        <v>0.16512341999999999</v>
      </c>
      <c r="S438" s="145">
        <v>0</v>
      </c>
      <c r="T438" s="146">
        <f>S438*H438</f>
        <v>0</v>
      </c>
      <c r="AR438" s="147" t="s">
        <v>318</v>
      </c>
      <c r="AT438" s="147" t="s">
        <v>302</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6965</v>
      </c>
    </row>
    <row r="439" spans="2:65" s="13" customFormat="1">
      <c r="B439" s="176"/>
      <c r="D439" s="149" t="s">
        <v>1489</v>
      </c>
      <c r="E439" s="177" t="s">
        <v>1</v>
      </c>
      <c r="F439" s="178" t="s">
        <v>6966</v>
      </c>
      <c r="H439" s="179">
        <v>6.6000000000000003E-2</v>
      </c>
      <c r="I439" s="180"/>
      <c r="L439" s="176"/>
      <c r="M439" s="181"/>
      <c r="T439" s="182"/>
      <c r="AT439" s="177" t="s">
        <v>1489</v>
      </c>
      <c r="AU439" s="177" t="s">
        <v>90</v>
      </c>
      <c r="AV439" s="13" t="s">
        <v>90</v>
      </c>
      <c r="AW439" s="13" t="s">
        <v>36</v>
      </c>
      <c r="AX439" s="13" t="s">
        <v>81</v>
      </c>
      <c r="AY439" s="177" t="s">
        <v>299</v>
      </c>
    </row>
    <row r="440" spans="2:65" s="14" customFormat="1">
      <c r="B440" s="183"/>
      <c r="D440" s="149" t="s">
        <v>1489</v>
      </c>
      <c r="E440" s="184" t="s">
        <v>1</v>
      </c>
      <c r="F440" s="185" t="s">
        <v>1496</v>
      </c>
      <c r="H440" s="186">
        <v>6.6000000000000003E-2</v>
      </c>
      <c r="I440" s="187"/>
      <c r="L440" s="183"/>
      <c r="M440" s="188"/>
      <c r="T440" s="189"/>
      <c r="AT440" s="184" t="s">
        <v>1489</v>
      </c>
      <c r="AU440" s="184" t="s">
        <v>90</v>
      </c>
      <c r="AV440" s="14" t="s">
        <v>318</v>
      </c>
      <c r="AW440" s="14" t="s">
        <v>36</v>
      </c>
      <c r="AX440" s="14" t="s">
        <v>88</v>
      </c>
      <c r="AY440" s="184" t="s">
        <v>299</v>
      </c>
    </row>
    <row r="441" spans="2:65" s="1" customFormat="1" ht="16.5" customHeight="1">
      <c r="B441" s="32"/>
      <c r="C441" s="136" t="s">
        <v>697</v>
      </c>
      <c r="D441" s="136" t="s">
        <v>302</v>
      </c>
      <c r="E441" s="137" t="s">
        <v>6967</v>
      </c>
      <c r="F441" s="138" t="s">
        <v>6968</v>
      </c>
      <c r="G441" s="139" t="s">
        <v>375</v>
      </c>
      <c r="H441" s="140">
        <v>0.40500000000000003</v>
      </c>
      <c r="I441" s="141"/>
      <c r="J441" s="142">
        <f>ROUND(I441*H441,2)</f>
        <v>0</v>
      </c>
      <c r="K441" s="138" t="s">
        <v>3585</v>
      </c>
      <c r="L441" s="32"/>
      <c r="M441" s="143" t="s">
        <v>1</v>
      </c>
      <c r="N441" s="144" t="s">
        <v>46</v>
      </c>
      <c r="P441" s="145">
        <f>O441*H441</f>
        <v>0</v>
      </c>
      <c r="Q441" s="145">
        <v>2.64E-3</v>
      </c>
      <c r="R441" s="145">
        <f>Q441*H441</f>
        <v>1.0692E-3</v>
      </c>
      <c r="S441" s="145">
        <v>0</v>
      </c>
      <c r="T441" s="146">
        <f>S441*H441</f>
        <v>0</v>
      </c>
      <c r="AR441" s="147" t="s">
        <v>318</v>
      </c>
      <c r="AT441" s="147" t="s">
        <v>302</v>
      </c>
      <c r="AU441" s="147" t="s">
        <v>90</v>
      </c>
      <c r="AY441" s="17" t="s">
        <v>299</v>
      </c>
      <c r="BE441" s="148">
        <f>IF(N441="základní",J441,0)</f>
        <v>0</v>
      </c>
      <c r="BF441" s="148">
        <f>IF(N441="snížená",J441,0)</f>
        <v>0</v>
      </c>
      <c r="BG441" s="148">
        <f>IF(N441="zákl. přenesená",J441,0)</f>
        <v>0</v>
      </c>
      <c r="BH441" s="148">
        <f>IF(N441="sníž. přenesená",J441,0)</f>
        <v>0</v>
      </c>
      <c r="BI441" s="148">
        <f>IF(N441="nulová",J441,0)</f>
        <v>0</v>
      </c>
      <c r="BJ441" s="17" t="s">
        <v>88</v>
      </c>
      <c r="BK441" s="148">
        <f>ROUND(I441*H441,2)</f>
        <v>0</v>
      </c>
      <c r="BL441" s="17" t="s">
        <v>318</v>
      </c>
      <c r="BM441" s="147" t="s">
        <v>6969</v>
      </c>
    </row>
    <row r="442" spans="2:65" s="13" customFormat="1">
      <c r="B442" s="176"/>
      <c r="D442" s="149" t="s">
        <v>1489</v>
      </c>
      <c r="E442" s="177" t="s">
        <v>1</v>
      </c>
      <c r="F442" s="178" t="s">
        <v>6970</v>
      </c>
      <c r="H442" s="179">
        <v>0.40500000000000003</v>
      </c>
      <c r="I442" s="180"/>
      <c r="L442" s="176"/>
      <c r="M442" s="181"/>
      <c r="T442" s="182"/>
      <c r="AT442" s="177" t="s">
        <v>1489</v>
      </c>
      <c r="AU442" s="177" t="s">
        <v>90</v>
      </c>
      <c r="AV442" s="13" t="s">
        <v>90</v>
      </c>
      <c r="AW442" s="13" t="s">
        <v>36</v>
      </c>
      <c r="AX442" s="13" t="s">
        <v>81</v>
      </c>
      <c r="AY442" s="177" t="s">
        <v>299</v>
      </c>
    </row>
    <row r="443" spans="2:65" s="14" customFormat="1">
      <c r="B443" s="183"/>
      <c r="D443" s="149" t="s">
        <v>1489</v>
      </c>
      <c r="E443" s="184" t="s">
        <v>1</v>
      </c>
      <c r="F443" s="185" t="s">
        <v>1496</v>
      </c>
      <c r="H443" s="186">
        <v>0.40500000000000003</v>
      </c>
      <c r="I443" s="187"/>
      <c r="L443" s="183"/>
      <c r="M443" s="188"/>
      <c r="T443" s="189"/>
      <c r="AT443" s="184" t="s">
        <v>1489</v>
      </c>
      <c r="AU443" s="184" t="s">
        <v>90</v>
      </c>
      <c r="AV443" s="14" t="s">
        <v>318</v>
      </c>
      <c r="AW443" s="14" t="s">
        <v>36</v>
      </c>
      <c r="AX443" s="14" t="s">
        <v>88</v>
      </c>
      <c r="AY443" s="184" t="s">
        <v>299</v>
      </c>
    </row>
    <row r="444" spans="2:65" s="1" customFormat="1" ht="16.5" customHeight="1">
      <c r="B444" s="32"/>
      <c r="C444" s="136" t="s">
        <v>701</v>
      </c>
      <c r="D444" s="136" t="s">
        <v>302</v>
      </c>
      <c r="E444" s="137" t="s">
        <v>6971</v>
      </c>
      <c r="F444" s="138" t="s">
        <v>6972</v>
      </c>
      <c r="G444" s="139" t="s">
        <v>375</v>
      </c>
      <c r="H444" s="140">
        <v>0.40500000000000003</v>
      </c>
      <c r="I444" s="141"/>
      <c r="J444" s="142">
        <f>ROUND(I444*H444,2)</f>
        <v>0</v>
      </c>
      <c r="K444" s="138" t="s">
        <v>3585</v>
      </c>
      <c r="L444" s="32"/>
      <c r="M444" s="143" t="s">
        <v>1</v>
      </c>
      <c r="N444" s="144" t="s">
        <v>46</v>
      </c>
      <c r="P444" s="145">
        <f>O444*H444</f>
        <v>0</v>
      </c>
      <c r="Q444" s="145">
        <v>0</v>
      </c>
      <c r="R444" s="145">
        <f>Q444*H444</f>
        <v>0</v>
      </c>
      <c r="S444" s="145">
        <v>0</v>
      </c>
      <c r="T444" s="146">
        <f>S444*H444</f>
        <v>0</v>
      </c>
      <c r="AR444" s="147" t="s">
        <v>318</v>
      </c>
      <c r="AT444" s="147" t="s">
        <v>302</v>
      </c>
      <c r="AU444" s="147" t="s">
        <v>90</v>
      </c>
      <c r="AY444" s="17" t="s">
        <v>299</v>
      </c>
      <c r="BE444" s="148">
        <f>IF(N444="základní",J444,0)</f>
        <v>0</v>
      </c>
      <c r="BF444" s="148">
        <f>IF(N444="snížená",J444,0)</f>
        <v>0</v>
      </c>
      <c r="BG444" s="148">
        <f>IF(N444="zákl. přenesená",J444,0)</f>
        <v>0</v>
      </c>
      <c r="BH444" s="148">
        <f>IF(N444="sníž. přenesená",J444,0)</f>
        <v>0</v>
      </c>
      <c r="BI444" s="148">
        <f>IF(N444="nulová",J444,0)</f>
        <v>0</v>
      </c>
      <c r="BJ444" s="17" t="s">
        <v>88</v>
      </c>
      <c r="BK444" s="148">
        <f>ROUND(I444*H444,2)</f>
        <v>0</v>
      </c>
      <c r="BL444" s="17" t="s">
        <v>318</v>
      </c>
      <c r="BM444" s="147" t="s">
        <v>6973</v>
      </c>
    </row>
    <row r="445" spans="2:65" s="13" customFormat="1">
      <c r="B445" s="176"/>
      <c r="D445" s="149" t="s">
        <v>1489</v>
      </c>
      <c r="E445" s="177" t="s">
        <v>1</v>
      </c>
      <c r="F445" s="178" t="s">
        <v>6970</v>
      </c>
      <c r="H445" s="179">
        <v>0.40500000000000003</v>
      </c>
      <c r="I445" s="180"/>
      <c r="L445" s="176"/>
      <c r="M445" s="181"/>
      <c r="T445" s="182"/>
      <c r="AT445" s="177" t="s">
        <v>1489</v>
      </c>
      <c r="AU445" s="177" t="s">
        <v>90</v>
      </c>
      <c r="AV445" s="13" t="s">
        <v>90</v>
      </c>
      <c r="AW445" s="13" t="s">
        <v>36</v>
      </c>
      <c r="AX445" s="13" t="s">
        <v>81</v>
      </c>
      <c r="AY445" s="177" t="s">
        <v>299</v>
      </c>
    </row>
    <row r="446" spans="2:65" s="14" customFormat="1">
      <c r="B446" s="183"/>
      <c r="D446" s="149" t="s">
        <v>1489</v>
      </c>
      <c r="E446" s="184" t="s">
        <v>1</v>
      </c>
      <c r="F446" s="185" t="s">
        <v>1496</v>
      </c>
      <c r="H446" s="186">
        <v>0.40500000000000003</v>
      </c>
      <c r="I446" s="187"/>
      <c r="L446" s="183"/>
      <c r="M446" s="188"/>
      <c r="T446" s="189"/>
      <c r="AT446" s="184" t="s">
        <v>1489</v>
      </c>
      <c r="AU446" s="184" t="s">
        <v>90</v>
      </c>
      <c r="AV446" s="14" t="s">
        <v>318</v>
      </c>
      <c r="AW446" s="14" t="s">
        <v>36</v>
      </c>
      <c r="AX446" s="14" t="s">
        <v>88</v>
      </c>
      <c r="AY446" s="184" t="s">
        <v>299</v>
      </c>
    </row>
    <row r="447" spans="2:65" s="11" customFormat="1" ht="22.95" customHeight="1">
      <c r="B447" s="124"/>
      <c r="D447" s="125" t="s">
        <v>80</v>
      </c>
      <c r="E447" s="134" t="s">
        <v>298</v>
      </c>
      <c r="F447" s="134" t="s">
        <v>6153</v>
      </c>
      <c r="I447" s="127"/>
      <c r="J447" s="135">
        <f>BK447</f>
        <v>0</v>
      </c>
      <c r="L447" s="124"/>
      <c r="M447" s="129"/>
      <c r="P447" s="130">
        <f>SUM(P448:P516)</f>
        <v>0</v>
      </c>
      <c r="R447" s="130">
        <f>SUM(R448:R516)</f>
        <v>253.64999417999996</v>
      </c>
      <c r="T447" s="131">
        <f>SUM(T448:T516)</f>
        <v>0</v>
      </c>
      <c r="AR447" s="125" t="s">
        <v>88</v>
      </c>
      <c r="AT447" s="132" t="s">
        <v>80</v>
      </c>
      <c r="AU447" s="132" t="s">
        <v>88</v>
      </c>
      <c r="AY447" s="125" t="s">
        <v>299</v>
      </c>
      <c r="BK447" s="133">
        <f>SUM(BK448:BK516)</f>
        <v>0</v>
      </c>
    </row>
    <row r="448" spans="2:65" s="1" customFormat="1" ht="24.15" customHeight="1">
      <c r="B448" s="32"/>
      <c r="C448" s="136" t="s">
        <v>705</v>
      </c>
      <c r="D448" s="136" t="s">
        <v>302</v>
      </c>
      <c r="E448" s="137" t="s">
        <v>6974</v>
      </c>
      <c r="F448" s="138" t="s">
        <v>6975</v>
      </c>
      <c r="G448" s="139" t="s">
        <v>375</v>
      </c>
      <c r="H448" s="140">
        <v>204.29</v>
      </c>
      <c r="I448" s="141"/>
      <c r="J448" s="142">
        <f>ROUND(I448*H448,2)</f>
        <v>0</v>
      </c>
      <c r="K448" s="138" t="s">
        <v>1</v>
      </c>
      <c r="L448" s="32"/>
      <c r="M448" s="143" t="s">
        <v>1</v>
      </c>
      <c r="N448" s="144" t="s">
        <v>46</v>
      </c>
      <c r="P448" s="145">
        <f>O448*H448</f>
        <v>0</v>
      </c>
      <c r="Q448" s="145">
        <v>2.5999999999999999E-3</v>
      </c>
      <c r="R448" s="145">
        <f>Q448*H448</f>
        <v>0.5311539999999999</v>
      </c>
      <c r="S448" s="145">
        <v>0</v>
      </c>
      <c r="T448" s="146">
        <f>S448*H448</f>
        <v>0</v>
      </c>
      <c r="AR448" s="147" t="s">
        <v>318</v>
      </c>
      <c r="AT448" s="147" t="s">
        <v>302</v>
      </c>
      <c r="AU448" s="147" t="s">
        <v>90</v>
      </c>
      <c r="AY448" s="17" t="s">
        <v>299</v>
      </c>
      <c r="BE448" s="148">
        <f>IF(N448="základní",J448,0)</f>
        <v>0</v>
      </c>
      <c r="BF448" s="148">
        <f>IF(N448="snížená",J448,0)</f>
        <v>0</v>
      </c>
      <c r="BG448" s="148">
        <f>IF(N448="zákl. přenesená",J448,0)</f>
        <v>0</v>
      </c>
      <c r="BH448" s="148">
        <f>IF(N448="sníž. přenesená",J448,0)</f>
        <v>0</v>
      </c>
      <c r="BI448" s="148">
        <f>IF(N448="nulová",J448,0)</f>
        <v>0</v>
      </c>
      <c r="BJ448" s="17" t="s">
        <v>88</v>
      </c>
      <c r="BK448" s="148">
        <f>ROUND(I448*H448,2)</f>
        <v>0</v>
      </c>
      <c r="BL448" s="17" t="s">
        <v>318</v>
      </c>
      <c r="BM448" s="147" t="s">
        <v>6976</v>
      </c>
    </row>
    <row r="449" spans="2:65" s="13" customFormat="1" ht="20.399999999999999">
      <c r="B449" s="176"/>
      <c r="D449" s="149" t="s">
        <v>1489</v>
      </c>
      <c r="E449" s="177" t="s">
        <v>1</v>
      </c>
      <c r="F449" s="178" t="s">
        <v>6977</v>
      </c>
      <c r="H449" s="179">
        <v>46.2</v>
      </c>
      <c r="I449" s="180"/>
      <c r="L449" s="176"/>
      <c r="M449" s="181"/>
      <c r="T449" s="182"/>
      <c r="AT449" s="177" t="s">
        <v>1489</v>
      </c>
      <c r="AU449" s="177" t="s">
        <v>90</v>
      </c>
      <c r="AV449" s="13" t="s">
        <v>90</v>
      </c>
      <c r="AW449" s="13" t="s">
        <v>36</v>
      </c>
      <c r="AX449" s="13" t="s">
        <v>81</v>
      </c>
      <c r="AY449" s="177" t="s">
        <v>299</v>
      </c>
    </row>
    <row r="450" spans="2:65" s="13" customFormat="1" ht="20.399999999999999">
      <c r="B450" s="176"/>
      <c r="D450" s="149" t="s">
        <v>1489</v>
      </c>
      <c r="E450" s="177" t="s">
        <v>1</v>
      </c>
      <c r="F450" s="178" t="s">
        <v>6978</v>
      </c>
      <c r="H450" s="179">
        <v>32.5</v>
      </c>
      <c r="I450" s="180"/>
      <c r="L450" s="176"/>
      <c r="M450" s="181"/>
      <c r="T450" s="182"/>
      <c r="AT450" s="177" t="s">
        <v>1489</v>
      </c>
      <c r="AU450" s="177" t="s">
        <v>90</v>
      </c>
      <c r="AV450" s="13" t="s">
        <v>90</v>
      </c>
      <c r="AW450" s="13" t="s">
        <v>36</v>
      </c>
      <c r="AX450" s="13" t="s">
        <v>81</v>
      </c>
      <c r="AY450" s="177" t="s">
        <v>299</v>
      </c>
    </row>
    <row r="451" spans="2:65" s="13" customFormat="1" ht="20.399999999999999">
      <c r="B451" s="176"/>
      <c r="D451" s="149" t="s">
        <v>1489</v>
      </c>
      <c r="E451" s="177" t="s">
        <v>1</v>
      </c>
      <c r="F451" s="178" t="s">
        <v>6979</v>
      </c>
      <c r="H451" s="179">
        <v>19.2</v>
      </c>
      <c r="I451" s="180"/>
      <c r="L451" s="176"/>
      <c r="M451" s="181"/>
      <c r="T451" s="182"/>
      <c r="AT451" s="177" t="s">
        <v>1489</v>
      </c>
      <c r="AU451" s="177" t="s">
        <v>90</v>
      </c>
      <c r="AV451" s="13" t="s">
        <v>90</v>
      </c>
      <c r="AW451" s="13" t="s">
        <v>36</v>
      </c>
      <c r="AX451" s="13" t="s">
        <v>81</v>
      </c>
      <c r="AY451" s="177" t="s">
        <v>299</v>
      </c>
    </row>
    <row r="452" spans="2:65" s="13" customFormat="1" ht="20.399999999999999">
      <c r="B452" s="176"/>
      <c r="D452" s="149" t="s">
        <v>1489</v>
      </c>
      <c r="E452" s="177" t="s">
        <v>1</v>
      </c>
      <c r="F452" s="178" t="s">
        <v>6980</v>
      </c>
      <c r="H452" s="179">
        <v>21.574999999999999</v>
      </c>
      <c r="I452" s="180"/>
      <c r="L452" s="176"/>
      <c r="M452" s="181"/>
      <c r="T452" s="182"/>
      <c r="AT452" s="177" t="s">
        <v>1489</v>
      </c>
      <c r="AU452" s="177" t="s">
        <v>90</v>
      </c>
      <c r="AV452" s="13" t="s">
        <v>90</v>
      </c>
      <c r="AW452" s="13" t="s">
        <v>36</v>
      </c>
      <c r="AX452" s="13" t="s">
        <v>81</v>
      </c>
      <c r="AY452" s="177" t="s">
        <v>299</v>
      </c>
    </row>
    <row r="453" spans="2:65" s="13" customFormat="1" ht="20.399999999999999">
      <c r="B453" s="176"/>
      <c r="D453" s="149" t="s">
        <v>1489</v>
      </c>
      <c r="E453" s="177" t="s">
        <v>1</v>
      </c>
      <c r="F453" s="178" t="s">
        <v>6981</v>
      </c>
      <c r="H453" s="179">
        <v>16.89</v>
      </c>
      <c r="I453" s="180"/>
      <c r="L453" s="176"/>
      <c r="M453" s="181"/>
      <c r="T453" s="182"/>
      <c r="AT453" s="177" t="s">
        <v>1489</v>
      </c>
      <c r="AU453" s="177" t="s">
        <v>90</v>
      </c>
      <c r="AV453" s="13" t="s">
        <v>90</v>
      </c>
      <c r="AW453" s="13" t="s">
        <v>36</v>
      </c>
      <c r="AX453" s="13" t="s">
        <v>81</v>
      </c>
      <c r="AY453" s="177" t="s">
        <v>299</v>
      </c>
    </row>
    <row r="454" spans="2:65" s="13" customFormat="1" ht="30.6">
      <c r="B454" s="176"/>
      <c r="D454" s="149" t="s">
        <v>1489</v>
      </c>
      <c r="E454" s="177" t="s">
        <v>1</v>
      </c>
      <c r="F454" s="178" t="s">
        <v>6982</v>
      </c>
      <c r="H454" s="179">
        <v>36.664999999999999</v>
      </c>
      <c r="I454" s="180"/>
      <c r="L454" s="176"/>
      <c r="M454" s="181"/>
      <c r="T454" s="182"/>
      <c r="AT454" s="177" t="s">
        <v>1489</v>
      </c>
      <c r="AU454" s="177" t="s">
        <v>90</v>
      </c>
      <c r="AV454" s="13" t="s">
        <v>90</v>
      </c>
      <c r="AW454" s="13" t="s">
        <v>36</v>
      </c>
      <c r="AX454" s="13" t="s">
        <v>81</v>
      </c>
      <c r="AY454" s="177" t="s">
        <v>299</v>
      </c>
    </row>
    <row r="455" spans="2:65" s="13" customFormat="1">
      <c r="B455" s="176"/>
      <c r="D455" s="149" t="s">
        <v>1489</v>
      </c>
      <c r="E455" s="177" t="s">
        <v>1</v>
      </c>
      <c r="F455" s="178" t="s">
        <v>6983</v>
      </c>
      <c r="H455" s="179">
        <v>24.3</v>
      </c>
      <c r="I455" s="180"/>
      <c r="L455" s="176"/>
      <c r="M455" s="181"/>
      <c r="T455" s="182"/>
      <c r="AT455" s="177" t="s">
        <v>1489</v>
      </c>
      <c r="AU455" s="177" t="s">
        <v>90</v>
      </c>
      <c r="AV455" s="13" t="s">
        <v>90</v>
      </c>
      <c r="AW455" s="13" t="s">
        <v>36</v>
      </c>
      <c r="AX455" s="13" t="s">
        <v>81</v>
      </c>
      <c r="AY455" s="177" t="s">
        <v>299</v>
      </c>
    </row>
    <row r="456" spans="2:65" s="13" customFormat="1">
      <c r="B456" s="176"/>
      <c r="D456" s="149" t="s">
        <v>1489</v>
      </c>
      <c r="E456" s="177" t="s">
        <v>1</v>
      </c>
      <c r="F456" s="178" t="s">
        <v>6984</v>
      </c>
      <c r="H456" s="179">
        <v>6.96</v>
      </c>
      <c r="I456" s="180"/>
      <c r="L456" s="176"/>
      <c r="M456" s="181"/>
      <c r="T456" s="182"/>
      <c r="AT456" s="177" t="s">
        <v>1489</v>
      </c>
      <c r="AU456" s="177" t="s">
        <v>90</v>
      </c>
      <c r="AV456" s="13" t="s">
        <v>90</v>
      </c>
      <c r="AW456" s="13" t="s">
        <v>36</v>
      </c>
      <c r="AX456" s="13" t="s">
        <v>81</v>
      </c>
      <c r="AY456" s="177" t="s">
        <v>299</v>
      </c>
    </row>
    <row r="457" spans="2:65" s="14" customFormat="1">
      <c r="B457" s="183"/>
      <c r="D457" s="149" t="s">
        <v>1489</v>
      </c>
      <c r="E457" s="184" t="s">
        <v>1</v>
      </c>
      <c r="F457" s="185" t="s">
        <v>1496</v>
      </c>
      <c r="H457" s="186">
        <v>204.29</v>
      </c>
      <c r="I457" s="187"/>
      <c r="L457" s="183"/>
      <c r="M457" s="188"/>
      <c r="T457" s="189"/>
      <c r="AT457" s="184" t="s">
        <v>1489</v>
      </c>
      <c r="AU457" s="184" t="s">
        <v>90</v>
      </c>
      <c r="AV457" s="14" t="s">
        <v>318</v>
      </c>
      <c r="AW457" s="14" t="s">
        <v>36</v>
      </c>
      <c r="AX457" s="14" t="s">
        <v>88</v>
      </c>
      <c r="AY457" s="184" t="s">
        <v>299</v>
      </c>
    </row>
    <row r="458" spans="2:65" s="1" customFormat="1" ht="33" customHeight="1">
      <c r="B458" s="32"/>
      <c r="C458" s="136" t="s">
        <v>709</v>
      </c>
      <c r="D458" s="136" t="s">
        <v>302</v>
      </c>
      <c r="E458" s="137" t="s">
        <v>6985</v>
      </c>
      <c r="F458" s="138" t="s">
        <v>6986</v>
      </c>
      <c r="G458" s="139" t="s">
        <v>1520</v>
      </c>
      <c r="H458" s="140">
        <v>67.331999999999994</v>
      </c>
      <c r="I458" s="141"/>
      <c r="J458" s="142">
        <f>ROUND(I458*H458,2)</f>
        <v>0</v>
      </c>
      <c r="K458" s="138" t="s">
        <v>3585</v>
      </c>
      <c r="L458" s="32"/>
      <c r="M458" s="143" t="s">
        <v>1</v>
      </c>
      <c r="N458" s="144" t="s">
        <v>46</v>
      </c>
      <c r="P458" s="145">
        <f>O458*H458</f>
        <v>0</v>
      </c>
      <c r="Q458" s="145">
        <v>2.5143</v>
      </c>
      <c r="R458" s="145">
        <f>Q458*H458</f>
        <v>169.29284759999999</v>
      </c>
      <c r="S458" s="145">
        <v>0</v>
      </c>
      <c r="T458" s="146">
        <f>S458*H458</f>
        <v>0</v>
      </c>
      <c r="AR458" s="147" t="s">
        <v>318</v>
      </c>
      <c r="AT458" s="147" t="s">
        <v>302</v>
      </c>
      <c r="AU458" s="147" t="s">
        <v>90</v>
      </c>
      <c r="AY458" s="17" t="s">
        <v>299</v>
      </c>
      <c r="BE458" s="148">
        <f>IF(N458="základní",J458,0)</f>
        <v>0</v>
      </c>
      <c r="BF458" s="148">
        <f>IF(N458="snížená",J458,0)</f>
        <v>0</v>
      </c>
      <c r="BG458" s="148">
        <f>IF(N458="zákl. přenesená",J458,0)</f>
        <v>0</v>
      </c>
      <c r="BH458" s="148">
        <f>IF(N458="sníž. přenesená",J458,0)</f>
        <v>0</v>
      </c>
      <c r="BI458" s="148">
        <f>IF(N458="nulová",J458,0)</f>
        <v>0</v>
      </c>
      <c r="BJ458" s="17" t="s">
        <v>88</v>
      </c>
      <c r="BK458" s="148">
        <f>ROUND(I458*H458,2)</f>
        <v>0</v>
      </c>
      <c r="BL458" s="17" t="s">
        <v>318</v>
      </c>
      <c r="BM458" s="147" t="s">
        <v>6987</v>
      </c>
    </row>
    <row r="459" spans="2:65" s="12" customFormat="1">
      <c r="B459" s="170"/>
      <c r="D459" s="149" t="s">
        <v>1489</v>
      </c>
      <c r="E459" s="171" t="s">
        <v>1</v>
      </c>
      <c r="F459" s="172" t="s">
        <v>6988</v>
      </c>
      <c r="H459" s="171" t="s">
        <v>1</v>
      </c>
      <c r="I459" s="173"/>
      <c r="L459" s="170"/>
      <c r="M459" s="174"/>
      <c r="T459" s="175"/>
      <c r="AT459" s="171" t="s">
        <v>1489</v>
      </c>
      <c r="AU459" s="171" t="s">
        <v>90</v>
      </c>
      <c r="AV459" s="12" t="s">
        <v>88</v>
      </c>
      <c r="AW459" s="12" t="s">
        <v>36</v>
      </c>
      <c r="AX459" s="12" t="s">
        <v>81</v>
      </c>
      <c r="AY459" s="171" t="s">
        <v>299</v>
      </c>
    </row>
    <row r="460" spans="2:65" s="12" customFormat="1">
      <c r="B460" s="170"/>
      <c r="D460" s="149" t="s">
        <v>1489</v>
      </c>
      <c r="E460" s="171" t="s">
        <v>1</v>
      </c>
      <c r="F460" s="172" t="s">
        <v>6989</v>
      </c>
      <c r="H460" s="171" t="s">
        <v>1</v>
      </c>
      <c r="I460" s="173"/>
      <c r="L460" s="170"/>
      <c r="M460" s="174"/>
      <c r="T460" s="175"/>
      <c r="AT460" s="171" t="s">
        <v>1489</v>
      </c>
      <c r="AU460" s="171" t="s">
        <v>90</v>
      </c>
      <c r="AV460" s="12" t="s">
        <v>88</v>
      </c>
      <c r="AW460" s="12" t="s">
        <v>36</v>
      </c>
      <c r="AX460" s="12" t="s">
        <v>81</v>
      </c>
      <c r="AY460" s="171" t="s">
        <v>299</v>
      </c>
    </row>
    <row r="461" spans="2:65" s="13" customFormat="1" ht="20.399999999999999">
      <c r="B461" s="176"/>
      <c r="D461" s="149" t="s">
        <v>1489</v>
      </c>
      <c r="E461" s="177" t="s">
        <v>1</v>
      </c>
      <c r="F461" s="178" t="s">
        <v>6990</v>
      </c>
      <c r="H461" s="179">
        <v>14.805</v>
      </c>
      <c r="I461" s="180"/>
      <c r="L461" s="176"/>
      <c r="M461" s="181"/>
      <c r="T461" s="182"/>
      <c r="AT461" s="177" t="s">
        <v>1489</v>
      </c>
      <c r="AU461" s="177" t="s">
        <v>90</v>
      </c>
      <c r="AV461" s="13" t="s">
        <v>90</v>
      </c>
      <c r="AW461" s="13" t="s">
        <v>36</v>
      </c>
      <c r="AX461" s="13" t="s">
        <v>81</v>
      </c>
      <c r="AY461" s="177" t="s">
        <v>299</v>
      </c>
    </row>
    <row r="462" spans="2:65" s="13" customFormat="1" ht="20.399999999999999">
      <c r="B462" s="176"/>
      <c r="D462" s="149" t="s">
        <v>1489</v>
      </c>
      <c r="E462" s="177" t="s">
        <v>1</v>
      </c>
      <c r="F462" s="178" t="s">
        <v>6991</v>
      </c>
      <c r="H462" s="179">
        <v>4.875</v>
      </c>
      <c r="I462" s="180"/>
      <c r="L462" s="176"/>
      <c r="M462" s="181"/>
      <c r="T462" s="182"/>
      <c r="AT462" s="177" t="s">
        <v>1489</v>
      </c>
      <c r="AU462" s="177" t="s">
        <v>90</v>
      </c>
      <c r="AV462" s="13" t="s">
        <v>90</v>
      </c>
      <c r="AW462" s="13" t="s">
        <v>36</v>
      </c>
      <c r="AX462" s="13" t="s">
        <v>81</v>
      </c>
      <c r="AY462" s="177" t="s">
        <v>299</v>
      </c>
    </row>
    <row r="463" spans="2:65" s="13" customFormat="1" ht="20.399999999999999">
      <c r="B463" s="176"/>
      <c r="D463" s="149" t="s">
        <v>1489</v>
      </c>
      <c r="E463" s="177" t="s">
        <v>1</v>
      </c>
      <c r="F463" s="178" t="s">
        <v>6992</v>
      </c>
      <c r="H463" s="179">
        <v>6.8040000000000003</v>
      </c>
      <c r="I463" s="180"/>
      <c r="L463" s="176"/>
      <c r="M463" s="181"/>
      <c r="T463" s="182"/>
      <c r="AT463" s="177" t="s">
        <v>1489</v>
      </c>
      <c r="AU463" s="177" t="s">
        <v>90</v>
      </c>
      <c r="AV463" s="13" t="s">
        <v>90</v>
      </c>
      <c r="AW463" s="13" t="s">
        <v>36</v>
      </c>
      <c r="AX463" s="13" t="s">
        <v>81</v>
      </c>
      <c r="AY463" s="177" t="s">
        <v>299</v>
      </c>
    </row>
    <row r="464" spans="2:65" s="13" customFormat="1" ht="20.399999999999999">
      <c r="B464" s="176"/>
      <c r="D464" s="149" t="s">
        <v>1489</v>
      </c>
      <c r="E464" s="177" t="s">
        <v>1</v>
      </c>
      <c r="F464" s="178" t="s">
        <v>6993</v>
      </c>
      <c r="H464" s="179">
        <v>6.4749999999999996</v>
      </c>
      <c r="I464" s="180"/>
      <c r="L464" s="176"/>
      <c r="M464" s="181"/>
      <c r="T464" s="182"/>
      <c r="AT464" s="177" t="s">
        <v>1489</v>
      </c>
      <c r="AU464" s="177" t="s">
        <v>90</v>
      </c>
      <c r="AV464" s="13" t="s">
        <v>90</v>
      </c>
      <c r="AW464" s="13" t="s">
        <v>36</v>
      </c>
      <c r="AX464" s="13" t="s">
        <v>81</v>
      </c>
      <c r="AY464" s="177" t="s">
        <v>299</v>
      </c>
    </row>
    <row r="465" spans="2:65" s="13" customFormat="1" ht="20.399999999999999">
      <c r="B465" s="176"/>
      <c r="D465" s="149" t="s">
        <v>1489</v>
      </c>
      <c r="E465" s="177" t="s">
        <v>1</v>
      </c>
      <c r="F465" s="178" t="s">
        <v>6994</v>
      </c>
      <c r="H465" s="179">
        <v>12.48</v>
      </c>
      <c r="I465" s="180"/>
      <c r="L465" s="176"/>
      <c r="M465" s="181"/>
      <c r="T465" s="182"/>
      <c r="AT465" s="177" t="s">
        <v>1489</v>
      </c>
      <c r="AU465" s="177" t="s">
        <v>90</v>
      </c>
      <c r="AV465" s="13" t="s">
        <v>90</v>
      </c>
      <c r="AW465" s="13" t="s">
        <v>36</v>
      </c>
      <c r="AX465" s="13" t="s">
        <v>81</v>
      </c>
      <c r="AY465" s="177" t="s">
        <v>299</v>
      </c>
    </row>
    <row r="466" spans="2:65" s="13" customFormat="1">
      <c r="B466" s="176"/>
      <c r="D466" s="149" t="s">
        <v>1489</v>
      </c>
      <c r="E466" s="177" t="s">
        <v>1</v>
      </c>
      <c r="F466" s="178" t="s">
        <v>6995</v>
      </c>
      <c r="H466" s="179">
        <v>3.1539999999999999</v>
      </c>
      <c r="I466" s="180"/>
      <c r="L466" s="176"/>
      <c r="M466" s="181"/>
      <c r="T466" s="182"/>
      <c r="AT466" s="177" t="s">
        <v>1489</v>
      </c>
      <c r="AU466" s="177" t="s">
        <v>90</v>
      </c>
      <c r="AV466" s="13" t="s">
        <v>90</v>
      </c>
      <c r="AW466" s="13" t="s">
        <v>36</v>
      </c>
      <c r="AX466" s="13" t="s">
        <v>81</v>
      </c>
      <c r="AY466" s="177" t="s">
        <v>299</v>
      </c>
    </row>
    <row r="467" spans="2:65" s="13" customFormat="1" ht="20.399999999999999">
      <c r="B467" s="176"/>
      <c r="D467" s="149" t="s">
        <v>1489</v>
      </c>
      <c r="E467" s="177" t="s">
        <v>1</v>
      </c>
      <c r="F467" s="178" t="s">
        <v>6996</v>
      </c>
      <c r="H467" s="179">
        <v>8.875</v>
      </c>
      <c r="I467" s="180"/>
      <c r="L467" s="176"/>
      <c r="M467" s="181"/>
      <c r="T467" s="182"/>
      <c r="AT467" s="177" t="s">
        <v>1489</v>
      </c>
      <c r="AU467" s="177" t="s">
        <v>90</v>
      </c>
      <c r="AV467" s="13" t="s">
        <v>90</v>
      </c>
      <c r="AW467" s="13" t="s">
        <v>36</v>
      </c>
      <c r="AX467" s="13" t="s">
        <v>81</v>
      </c>
      <c r="AY467" s="177" t="s">
        <v>299</v>
      </c>
    </row>
    <row r="468" spans="2:65" s="13" customFormat="1">
      <c r="B468" s="176"/>
      <c r="D468" s="149" t="s">
        <v>1489</v>
      </c>
      <c r="E468" s="177" t="s">
        <v>1</v>
      </c>
      <c r="F468" s="178" t="s">
        <v>6997</v>
      </c>
      <c r="H468" s="179">
        <v>7.7759999999999998</v>
      </c>
      <c r="I468" s="180"/>
      <c r="L468" s="176"/>
      <c r="M468" s="181"/>
      <c r="T468" s="182"/>
      <c r="AT468" s="177" t="s">
        <v>1489</v>
      </c>
      <c r="AU468" s="177" t="s">
        <v>90</v>
      </c>
      <c r="AV468" s="13" t="s">
        <v>90</v>
      </c>
      <c r="AW468" s="13" t="s">
        <v>36</v>
      </c>
      <c r="AX468" s="13" t="s">
        <v>81</v>
      </c>
      <c r="AY468" s="177" t="s">
        <v>299</v>
      </c>
    </row>
    <row r="469" spans="2:65" s="13" customFormat="1">
      <c r="B469" s="176"/>
      <c r="D469" s="149" t="s">
        <v>1489</v>
      </c>
      <c r="E469" s="177" t="s">
        <v>1</v>
      </c>
      <c r="F469" s="178" t="s">
        <v>6998</v>
      </c>
      <c r="H469" s="179">
        <v>2.0880000000000001</v>
      </c>
      <c r="I469" s="180"/>
      <c r="L469" s="176"/>
      <c r="M469" s="181"/>
      <c r="T469" s="182"/>
      <c r="AT469" s="177" t="s">
        <v>1489</v>
      </c>
      <c r="AU469" s="177" t="s">
        <v>90</v>
      </c>
      <c r="AV469" s="13" t="s">
        <v>90</v>
      </c>
      <c r="AW469" s="13" t="s">
        <v>36</v>
      </c>
      <c r="AX469" s="13" t="s">
        <v>81</v>
      </c>
      <c r="AY469" s="177" t="s">
        <v>299</v>
      </c>
    </row>
    <row r="470" spans="2:65" s="14" customFormat="1">
      <c r="B470" s="183"/>
      <c r="D470" s="149" t="s">
        <v>1489</v>
      </c>
      <c r="E470" s="184" t="s">
        <v>1</v>
      </c>
      <c r="F470" s="185" t="s">
        <v>1496</v>
      </c>
      <c r="H470" s="186">
        <v>67.331999999999994</v>
      </c>
      <c r="I470" s="187"/>
      <c r="L470" s="183"/>
      <c r="M470" s="188"/>
      <c r="T470" s="189"/>
      <c r="AT470" s="184" t="s">
        <v>1489</v>
      </c>
      <c r="AU470" s="184" t="s">
        <v>90</v>
      </c>
      <c r="AV470" s="14" t="s">
        <v>318</v>
      </c>
      <c r="AW470" s="14" t="s">
        <v>36</v>
      </c>
      <c r="AX470" s="14" t="s">
        <v>88</v>
      </c>
      <c r="AY470" s="184" t="s">
        <v>299</v>
      </c>
    </row>
    <row r="471" spans="2:65" s="1" customFormat="1" ht="33" customHeight="1">
      <c r="B471" s="32"/>
      <c r="C471" s="136" t="s">
        <v>713</v>
      </c>
      <c r="D471" s="136" t="s">
        <v>302</v>
      </c>
      <c r="E471" s="137" t="s">
        <v>6999</v>
      </c>
      <c r="F471" s="138" t="s">
        <v>7000</v>
      </c>
      <c r="G471" s="139" t="s">
        <v>1520</v>
      </c>
      <c r="H471" s="140">
        <v>27.7</v>
      </c>
      <c r="I471" s="141"/>
      <c r="J471" s="142">
        <f>ROUND(I471*H471,2)</f>
        <v>0</v>
      </c>
      <c r="K471" s="138" t="s">
        <v>3585</v>
      </c>
      <c r="L471" s="32"/>
      <c r="M471" s="143" t="s">
        <v>1</v>
      </c>
      <c r="N471" s="144" t="s">
        <v>46</v>
      </c>
      <c r="P471" s="145">
        <f>O471*H471</f>
        <v>0</v>
      </c>
      <c r="Q471" s="145">
        <v>2.5023499999999999</v>
      </c>
      <c r="R471" s="145">
        <f>Q471*H471</f>
        <v>69.315094999999999</v>
      </c>
      <c r="S471" s="145">
        <v>0</v>
      </c>
      <c r="T471" s="146">
        <f>S471*H471</f>
        <v>0</v>
      </c>
      <c r="AR471" s="147" t="s">
        <v>318</v>
      </c>
      <c r="AT471" s="147" t="s">
        <v>302</v>
      </c>
      <c r="AU471" s="147" t="s">
        <v>90</v>
      </c>
      <c r="AY471" s="17" t="s">
        <v>299</v>
      </c>
      <c r="BE471" s="148">
        <f>IF(N471="základní",J471,0)</f>
        <v>0</v>
      </c>
      <c r="BF471" s="148">
        <f>IF(N471="snížená",J471,0)</f>
        <v>0</v>
      </c>
      <c r="BG471" s="148">
        <f>IF(N471="zákl. přenesená",J471,0)</f>
        <v>0</v>
      </c>
      <c r="BH471" s="148">
        <f>IF(N471="sníž. přenesená",J471,0)</f>
        <v>0</v>
      </c>
      <c r="BI471" s="148">
        <f>IF(N471="nulová",J471,0)</f>
        <v>0</v>
      </c>
      <c r="BJ471" s="17" t="s">
        <v>88</v>
      </c>
      <c r="BK471" s="148">
        <f>ROUND(I471*H471,2)</f>
        <v>0</v>
      </c>
      <c r="BL471" s="17" t="s">
        <v>318</v>
      </c>
      <c r="BM471" s="147" t="s">
        <v>7001</v>
      </c>
    </row>
    <row r="472" spans="2:65" s="12" customFormat="1">
      <c r="B472" s="170"/>
      <c r="D472" s="149" t="s">
        <v>1489</v>
      </c>
      <c r="E472" s="171" t="s">
        <v>1</v>
      </c>
      <c r="F472" s="172" t="s">
        <v>7002</v>
      </c>
      <c r="H472" s="171" t="s">
        <v>1</v>
      </c>
      <c r="I472" s="173"/>
      <c r="L472" s="170"/>
      <c r="M472" s="174"/>
      <c r="T472" s="175"/>
      <c r="AT472" s="171" t="s">
        <v>1489</v>
      </c>
      <c r="AU472" s="171" t="s">
        <v>90</v>
      </c>
      <c r="AV472" s="12" t="s">
        <v>88</v>
      </c>
      <c r="AW472" s="12" t="s">
        <v>36</v>
      </c>
      <c r="AX472" s="12" t="s">
        <v>81</v>
      </c>
      <c r="AY472" s="171" t="s">
        <v>299</v>
      </c>
    </row>
    <row r="473" spans="2:65" s="12" customFormat="1" ht="20.399999999999999">
      <c r="B473" s="170"/>
      <c r="D473" s="149" t="s">
        <v>1489</v>
      </c>
      <c r="E473" s="171" t="s">
        <v>1</v>
      </c>
      <c r="F473" s="172" t="s">
        <v>6917</v>
      </c>
      <c r="H473" s="171" t="s">
        <v>1</v>
      </c>
      <c r="I473" s="173"/>
      <c r="L473" s="170"/>
      <c r="M473" s="174"/>
      <c r="T473" s="175"/>
      <c r="AT473" s="171" t="s">
        <v>1489</v>
      </c>
      <c r="AU473" s="171" t="s">
        <v>90</v>
      </c>
      <c r="AV473" s="12" t="s">
        <v>88</v>
      </c>
      <c r="AW473" s="12" t="s">
        <v>36</v>
      </c>
      <c r="AX473" s="12" t="s">
        <v>81</v>
      </c>
      <c r="AY473" s="171" t="s">
        <v>299</v>
      </c>
    </row>
    <row r="474" spans="2:65" s="12" customFormat="1">
      <c r="B474" s="170"/>
      <c r="D474" s="149" t="s">
        <v>1489</v>
      </c>
      <c r="E474" s="171" t="s">
        <v>1</v>
      </c>
      <c r="F474" s="172" t="s">
        <v>7003</v>
      </c>
      <c r="H474" s="171" t="s">
        <v>1</v>
      </c>
      <c r="I474" s="173"/>
      <c r="L474" s="170"/>
      <c r="M474" s="174"/>
      <c r="T474" s="175"/>
      <c r="AT474" s="171" t="s">
        <v>1489</v>
      </c>
      <c r="AU474" s="171" t="s">
        <v>90</v>
      </c>
      <c r="AV474" s="12" t="s">
        <v>88</v>
      </c>
      <c r="AW474" s="12" t="s">
        <v>36</v>
      </c>
      <c r="AX474" s="12" t="s">
        <v>81</v>
      </c>
      <c r="AY474" s="171" t="s">
        <v>299</v>
      </c>
    </row>
    <row r="475" spans="2:65" s="13" customFormat="1">
      <c r="B475" s="176"/>
      <c r="D475" s="149" t="s">
        <v>1489</v>
      </c>
      <c r="E475" s="177" t="s">
        <v>1</v>
      </c>
      <c r="F475" s="178" t="s">
        <v>7004</v>
      </c>
      <c r="H475" s="179">
        <v>4.3920000000000003</v>
      </c>
      <c r="I475" s="180"/>
      <c r="L475" s="176"/>
      <c r="M475" s="181"/>
      <c r="T475" s="182"/>
      <c r="AT475" s="177" t="s">
        <v>1489</v>
      </c>
      <c r="AU475" s="177" t="s">
        <v>90</v>
      </c>
      <c r="AV475" s="13" t="s">
        <v>90</v>
      </c>
      <c r="AW475" s="13" t="s">
        <v>36</v>
      </c>
      <c r="AX475" s="13" t="s">
        <v>81</v>
      </c>
      <c r="AY475" s="177" t="s">
        <v>299</v>
      </c>
    </row>
    <row r="476" spans="2:65" s="12" customFormat="1">
      <c r="B476" s="170"/>
      <c r="D476" s="149" t="s">
        <v>1489</v>
      </c>
      <c r="E476" s="171" t="s">
        <v>1</v>
      </c>
      <c r="F476" s="172" t="s">
        <v>7005</v>
      </c>
      <c r="H476" s="171" t="s">
        <v>1</v>
      </c>
      <c r="I476" s="173"/>
      <c r="L476" s="170"/>
      <c r="M476" s="174"/>
      <c r="T476" s="175"/>
      <c r="AT476" s="171" t="s">
        <v>1489</v>
      </c>
      <c r="AU476" s="171" t="s">
        <v>90</v>
      </c>
      <c r="AV476" s="12" t="s">
        <v>88</v>
      </c>
      <c r="AW476" s="12" t="s">
        <v>36</v>
      </c>
      <c r="AX476" s="12" t="s">
        <v>81</v>
      </c>
      <c r="AY476" s="171" t="s">
        <v>299</v>
      </c>
    </row>
    <row r="477" spans="2:65" s="13" customFormat="1">
      <c r="B477" s="176"/>
      <c r="D477" s="149" t="s">
        <v>1489</v>
      </c>
      <c r="E477" s="177" t="s">
        <v>1</v>
      </c>
      <c r="F477" s="178" t="s">
        <v>7006</v>
      </c>
      <c r="H477" s="179">
        <v>10.72</v>
      </c>
      <c r="I477" s="180"/>
      <c r="L477" s="176"/>
      <c r="M477" s="181"/>
      <c r="T477" s="182"/>
      <c r="AT477" s="177" t="s">
        <v>1489</v>
      </c>
      <c r="AU477" s="177" t="s">
        <v>90</v>
      </c>
      <c r="AV477" s="13" t="s">
        <v>90</v>
      </c>
      <c r="AW477" s="13" t="s">
        <v>36</v>
      </c>
      <c r="AX477" s="13" t="s">
        <v>81</v>
      </c>
      <c r="AY477" s="177" t="s">
        <v>299</v>
      </c>
    </row>
    <row r="478" spans="2:65" s="12" customFormat="1">
      <c r="B478" s="170"/>
      <c r="D478" s="149" t="s">
        <v>1489</v>
      </c>
      <c r="E478" s="171" t="s">
        <v>1</v>
      </c>
      <c r="F478" s="172" t="s">
        <v>7007</v>
      </c>
      <c r="H478" s="171" t="s">
        <v>1</v>
      </c>
      <c r="I478" s="173"/>
      <c r="L478" s="170"/>
      <c r="M478" s="174"/>
      <c r="T478" s="175"/>
      <c r="AT478" s="171" t="s">
        <v>1489</v>
      </c>
      <c r="AU478" s="171" t="s">
        <v>90</v>
      </c>
      <c r="AV478" s="12" t="s">
        <v>88</v>
      </c>
      <c r="AW478" s="12" t="s">
        <v>36</v>
      </c>
      <c r="AX478" s="12" t="s">
        <v>81</v>
      </c>
      <c r="AY478" s="171" t="s">
        <v>299</v>
      </c>
    </row>
    <row r="479" spans="2:65" s="13" customFormat="1">
      <c r="B479" s="176"/>
      <c r="D479" s="149" t="s">
        <v>1489</v>
      </c>
      <c r="E479" s="177" t="s">
        <v>1</v>
      </c>
      <c r="F479" s="178" t="s">
        <v>7008</v>
      </c>
      <c r="H479" s="179">
        <v>10.016</v>
      </c>
      <c r="I479" s="180"/>
      <c r="L479" s="176"/>
      <c r="M479" s="181"/>
      <c r="T479" s="182"/>
      <c r="AT479" s="177" t="s">
        <v>1489</v>
      </c>
      <c r="AU479" s="177" t="s">
        <v>90</v>
      </c>
      <c r="AV479" s="13" t="s">
        <v>90</v>
      </c>
      <c r="AW479" s="13" t="s">
        <v>36</v>
      </c>
      <c r="AX479" s="13" t="s">
        <v>81</v>
      </c>
      <c r="AY479" s="177" t="s">
        <v>299</v>
      </c>
    </row>
    <row r="480" spans="2:65" s="12" customFormat="1">
      <c r="B480" s="170"/>
      <c r="D480" s="149" t="s">
        <v>1489</v>
      </c>
      <c r="E480" s="171" t="s">
        <v>1</v>
      </c>
      <c r="F480" s="172" t="s">
        <v>7009</v>
      </c>
      <c r="H480" s="171" t="s">
        <v>1</v>
      </c>
      <c r="I480" s="173"/>
      <c r="L480" s="170"/>
      <c r="M480" s="174"/>
      <c r="T480" s="175"/>
      <c r="AT480" s="171" t="s">
        <v>1489</v>
      </c>
      <c r="AU480" s="171" t="s">
        <v>90</v>
      </c>
      <c r="AV480" s="12" t="s">
        <v>88</v>
      </c>
      <c r="AW480" s="12" t="s">
        <v>36</v>
      </c>
      <c r="AX480" s="12" t="s">
        <v>81</v>
      </c>
      <c r="AY480" s="171" t="s">
        <v>299</v>
      </c>
    </row>
    <row r="481" spans="2:65" s="13" customFormat="1" ht="20.399999999999999">
      <c r="B481" s="176"/>
      <c r="D481" s="149" t="s">
        <v>1489</v>
      </c>
      <c r="E481" s="177" t="s">
        <v>1</v>
      </c>
      <c r="F481" s="178" t="s">
        <v>7010</v>
      </c>
      <c r="H481" s="179">
        <v>2.5720000000000001</v>
      </c>
      <c r="I481" s="180"/>
      <c r="L481" s="176"/>
      <c r="M481" s="181"/>
      <c r="T481" s="182"/>
      <c r="AT481" s="177" t="s">
        <v>1489</v>
      </c>
      <c r="AU481" s="177" t="s">
        <v>90</v>
      </c>
      <c r="AV481" s="13" t="s">
        <v>90</v>
      </c>
      <c r="AW481" s="13" t="s">
        <v>36</v>
      </c>
      <c r="AX481" s="13" t="s">
        <v>81</v>
      </c>
      <c r="AY481" s="177" t="s">
        <v>299</v>
      </c>
    </row>
    <row r="482" spans="2:65" s="14" customFormat="1">
      <c r="B482" s="183"/>
      <c r="D482" s="149" t="s">
        <v>1489</v>
      </c>
      <c r="E482" s="184" t="s">
        <v>1</v>
      </c>
      <c r="F482" s="185" t="s">
        <v>1496</v>
      </c>
      <c r="H482" s="186">
        <v>27.7</v>
      </c>
      <c r="I482" s="187"/>
      <c r="L482" s="183"/>
      <c r="M482" s="188"/>
      <c r="T482" s="189"/>
      <c r="AT482" s="184" t="s">
        <v>1489</v>
      </c>
      <c r="AU482" s="184" t="s">
        <v>90</v>
      </c>
      <c r="AV482" s="14" t="s">
        <v>318</v>
      </c>
      <c r="AW482" s="14" t="s">
        <v>36</v>
      </c>
      <c r="AX482" s="14" t="s">
        <v>88</v>
      </c>
      <c r="AY482" s="184" t="s">
        <v>299</v>
      </c>
    </row>
    <row r="483" spans="2:65" s="1" customFormat="1" ht="49.2" customHeight="1">
      <c r="B483" s="32"/>
      <c r="C483" s="136" t="s">
        <v>717</v>
      </c>
      <c r="D483" s="136" t="s">
        <v>302</v>
      </c>
      <c r="E483" s="137" t="s">
        <v>7011</v>
      </c>
      <c r="F483" s="138" t="s">
        <v>7012</v>
      </c>
      <c r="G483" s="139" t="s">
        <v>375</v>
      </c>
      <c r="H483" s="140">
        <v>482.36</v>
      </c>
      <c r="I483" s="141"/>
      <c r="J483" s="142">
        <f>ROUND(I483*H483,2)</f>
        <v>0</v>
      </c>
      <c r="K483" s="138" t="s">
        <v>1</v>
      </c>
      <c r="L483" s="32"/>
      <c r="M483" s="143" t="s">
        <v>1</v>
      </c>
      <c r="N483" s="144" t="s">
        <v>46</v>
      </c>
      <c r="P483" s="145">
        <f>O483*H483</f>
        <v>0</v>
      </c>
      <c r="Q483" s="145">
        <v>1.6199999999999999E-3</v>
      </c>
      <c r="R483" s="145">
        <f>Q483*H483</f>
        <v>0.78142319999999998</v>
      </c>
      <c r="S483" s="145">
        <v>0</v>
      </c>
      <c r="T483" s="146">
        <f>S483*H483</f>
        <v>0</v>
      </c>
      <c r="AR483" s="147" t="s">
        <v>318</v>
      </c>
      <c r="AT483" s="147" t="s">
        <v>302</v>
      </c>
      <c r="AU483" s="147" t="s">
        <v>90</v>
      </c>
      <c r="AY483" s="17" t="s">
        <v>299</v>
      </c>
      <c r="BE483" s="148">
        <f>IF(N483="základní",J483,0)</f>
        <v>0</v>
      </c>
      <c r="BF483" s="148">
        <f>IF(N483="snížená",J483,0)</f>
        <v>0</v>
      </c>
      <c r="BG483" s="148">
        <f>IF(N483="zákl. přenesená",J483,0)</f>
        <v>0</v>
      </c>
      <c r="BH483" s="148">
        <f>IF(N483="sníž. přenesená",J483,0)</f>
        <v>0</v>
      </c>
      <c r="BI483" s="148">
        <f>IF(N483="nulová",J483,0)</f>
        <v>0</v>
      </c>
      <c r="BJ483" s="17" t="s">
        <v>88</v>
      </c>
      <c r="BK483" s="148">
        <f>ROUND(I483*H483,2)</f>
        <v>0</v>
      </c>
      <c r="BL483" s="17" t="s">
        <v>318</v>
      </c>
      <c r="BM483" s="147" t="s">
        <v>7013</v>
      </c>
    </row>
    <row r="484" spans="2:65" s="12" customFormat="1">
      <c r="B484" s="170"/>
      <c r="D484" s="149" t="s">
        <v>1489</v>
      </c>
      <c r="E484" s="171" t="s">
        <v>1</v>
      </c>
      <c r="F484" s="172" t="s">
        <v>7003</v>
      </c>
      <c r="H484" s="171" t="s">
        <v>1</v>
      </c>
      <c r="I484" s="173"/>
      <c r="L484" s="170"/>
      <c r="M484" s="174"/>
      <c r="T484" s="175"/>
      <c r="AT484" s="171" t="s">
        <v>1489</v>
      </c>
      <c r="AU484" s="171" t="s">
        <v>90</v>
      </c>
      <c r="AV484" s="12" t="s">
        <v>88</v>
      </c>
      <c r="AW484" s="12" t="s">
        <v>36</v>
      </c>
      <c r="AX484" s="12" t="s">
        <v>81</v>
      </c>
      <c r="AY484" s="171" t="s">
        <v>299</v>
      </c>
    </row>
    <row r="485" spans="2:65" s="13" customFormat="1">
      <c r="B485" s="176"/>
      <c r="D485" s="149" t="s">
        <v>1489</v>
      </c>
      <c r="E485" s="177" t="s">
        <v>1</v>
      </c>
      <c r="F485" s="178" t="s">
        <v>7014</v>
      </c>
      <c r="H485" s="179">
        <v>5.32</v>
      </c>
      <c r="I485" s="180"/>
      <c r="L485" s="176"/>
      <c r="M485" s="181"/>
      <c r="T485" s="182"/>
      <c r="AT485" s="177" t="s">
        <v>1489</v>
      </c>
      <c r="AU485" s="177" t="s">
        <v>90</v>
      </c>
      <c r="AV485" s="13" t="s">
        <v>90</v>
      </c>
      <c r="AW485" s="13" t="s">
        <v>36</v>
      </c>
      <c r="AX485" s="13" t="s">
        <v>81</v>
      </c>
      <c r="AY485" s="177" t="s">
        <v>299</v>
      </c>
    </row>
    <row r="486" spans="2:65" s="12" customFormat="1">
      <c r="B486" s="170"/>
      <c r="D486" s="149" t="s">
        <v>1489</v>
      </c>
      <c r="E486" s="171" t="s">
        <v>1</v>
      </c>
      <c r="F486" s="172" t="s">
        <v>7005</v>
      </c>
      <c r="H486" s="171" t="s">
        <v>1</v>
      </c>
      <c r="I486" s="173"/>
      <c r="L486" s="170"/>
      <c r="M486" s="174"/>
      <c r="T486" s="175"/>
      <c r="AT486" s="171" t="s">
        <v>1489</v>
      </c>
      <c r="AU486" s="171" t="s">
        <v>90</v>
      </c>
      <c r="AV486" s="12" t="s">
        <v>88</v>
      </c>
      <c r="AW486" s="12" t="s">
        <v>36</v>
      </c>
      <c r="AX486" s="12" t="s">
        <v>81</v>
      </c>
      <c r="AY486" s="171" t="s">
        <v>299</v>
      </c>
    </row>
    <row r="487" spans="2:65" s="13" customFormat="1">
      <c r="B487" s="176"/>
      <c r="D487" s="149" t="s">
        <v>1489</v>
      </c>
      <c r="E487" s="177" t="s">
        <v>1</v>
      </c>
      <c r="F487" s="178" t="s">
        <v>7015</v>
      </c>
      <c r="H487" s="179">
        <v>10.96</v>
      </c>
      <c r="I487" s="180"/>
      <c r="L487" s="176"/>
      <c r="M487" s="181"/>
      <c r="T487" s="182"/>
      <c r="AT487" s="177" t="s">
        <v>1489</v>
      </c>
      <c r="AU487" s="177" t="s">
        <v>90</v>
      </c>
      <c r="AV487" s="13" t="s">
        <v>90</v>
      </c>
      <c r="AW487" s="13" t="s">
        <v>36</v>
      </c>
      <c r="AX487" s="13" t="s">
        <v>81</v>
      </c>
      <c r="AY487" s="177" t="s">
        <v>299</v>
      </c>
    </row>
    <row r="488" spans="2:65" s="12" customFormat="1">
      <c r="B488" s="170"/>
      <c r="D488" s="149" t="s">
        <v>1489</v>
      </c>
      <c r="E488" s="171" t="s">
        <v>1</v>
      </c>
      <c r="F488" s="172" t="s">
        <v>7007</v>
      </c>
      <c r="H488" s="171" t="s">
        <v>1</v>
      </c>
      <c r="I488" s="173"/>
      <c r="L488" s="170"/>
      <c r="M488" s="174"/>
      <c r="T488" s="175"/>
      <c r="AT488" s="171" t="s">
        <v>1489</v>
      </c>
      <c r="AU488" s="171" t="s">
        <v>90</v>
      </c>
      <c r="AV488" s="12" t="s">
        <v>88</v>
      </c>
      <c r="AW488" s="12" t="s">
        <v>36</v>
      </c>
      <c r="AX488" s="12" t="s">
        <v>81</v>
      </c>
      <c r="AY488" s="171" t="s">
        <v>299</v>
      </c>
    </row>
    <row r="489" spans="2:65" s="13" customFormat="1">
      <c r="B489" s="176"/>
      <c r="D489" s="149" t="s">
        <v>1489</v>
      </c>
      <c r="E489" s="177" t="s">
        <v>1</v>
      </c>
      <c r="F489" s="178" t="s">
        <v>7016</v>
      </c>
      <c r="H489" s="179">
        <v>10.08</v>
      </c>
      <c r="I489" s="180"/>
      <c r="L489" s="176"/>
      <c r="M489" s="181"/>
      <c r="T489" s="182"/>
      <c r="AT489" s="177" t="s">
        <v>1489</v>
      </c>
      <c r="AU489" s="177" t="s">
        <v>90</v>
      </c>
      <c r="AV489" s="13" t="s">
        <v>90</v>
      </c>
      <c r="AW489" s="13" t="s">
        <v>36</v>
      </c>
      <c r="AX489" s="13" t="s">
        <v>81</v>
      </c>
      <c r="AY489" s="177" t="s">
        <v>299</v>
      </c>
    </row>
    <row r="490" spans="2:65" s="12" customFormat="1">
      <c r="B490" s="170"/>
      <c r="D490" s="149" t="s">
        <v>1489</v>
      </c>
      <c r="E490" s="171" t="s">
        <v>1</v>
      </c>
      <c r="F490" s="172" t="s">
        <v>7009</v>
      </c>
      <c r="H490" s="171" t="s">
        <v>1</v>
      </c>
      <c r="I490" s="173"/>
      <c r="L490" s="170"/>
      <c r="M490" s="174"/>
      <c r="T490" s="175"/>
      <c r="AT490" s="171" t="s">
        <v>1489</v>
      </c>
      <c r="AU490" s="171" t="s">
        <v>90</v>
      </c>
      <c r="AV490" s="12" t="s">
        <v>88</v>
      </c>
      <c r="AW490" s="12" t="s">
        <v>36</v>
      </c>
      <c r="AX490" s="12" t="s">
        <v>81</v>
      </c>
      <c r="AY490" s="171" t="s">
        <v>299</v>
      </c>
    </row>
    <row r="491" spans="2:65" s="13" customFormat="1" ht="20.399999999999999">
      <c r="B491" s="176"/>
      <c r="D491" s="149" t="s">
        <v>1489</v>
      </c>
      <c r="E491" s="177" t="s">
        <v>1</v>
      </c>
      <c r="F491" s="178" t="s">
        <v>7017</v>
      </c>
      <c r="H491" s="179">
        <v>11.54</v>
      </c>
      <c r="I491" s="180"/>
      <c r="L491" s="176"/>
      <c r="M491" s="181"/>
      <c r="T491" s="182"/>
      <c r="AT491" s="177" t="s">
        <v>1489</v>
      </c>
      <c r="AU491" s="177" t="s">
        <v>90</v>
      </c>
      <c r="AV491" s="13" t="s">
        <v>90</v>
      </c>
      <c r="AW491" s="13" t="s">
        <v>36</v>
      </c>
      <c r="AX491" s="13" t="s">
        <v>81</v>
      </c>
      <c r="AY491" s="177" t="s">
        <v>299</v>
      </c>
    </row>
    <row r="492" spans="2:65" s="15" customFormat="1">
      <c r="B492" s="190"/>
      <c r="D492" s="149" t="s">
        <v>1489</v>
      </c>
      <c r="E492" s="191" t="s">
        <v>1</v>
      </c>
      <c r="F492" s="192" t="s">
        <v>1549</v>
      </c>
      <c r="H492" s="193">
        <v>37.9</v>
      </c>
      <c r="I492" s="194"/>
      <c r="L492" s="190"/>
      <c r="M492" s="195"/>
      <c r="T492" s="196"/>
      <c r="AT492" s="191" t="s">
        <v>1489</v>
      </c>
      <c r="AU492" s="191" t="s">
        <v>90</v>
      </c>
      <c r="AV492" s="15" t="s">
        <v>298</v>
      </c>
      <c r="AW492" s="15" t="s">
        <v>36</v>
      </c>
      <c r="AX492" s="15" t="s">
        <v>81</v>
      </c>
      <c r="AY492" s="191" t="s">
        <v>299</v>
      </c>
    </row>
    <row r="493" spans="2:65" s="13" customFormat="1" ht="20.399999999999999">
      <c r="B493" s="176"/>
      <c r="D493" s="149" t="s">
        <v>1489</v>
      </c>
      <c r="E493" s="177" t="s">
        <v>1</v>
      </c>
      <c r="F493" s="178" t="s">
        <v>7018</v>
      </c>
      <c r="H493" s="179">
        <v>99.75</v>
      </c>
      <c r="I493" s="180"/>
      <c r="L493" s="176"/>
      <c r="M493" s="181"/>
      <c r="T493" s="182"/>
      <c r="AT493" s="177" t="s">
        <v>1489</v>
      </c>
      <c r="AU493" s="177" t="s">
        <v>90</v>
      </c>
      <c r="AV493" s="13" t="s">
        <v>90</v>
      </c>
      <c r="AW493" s="13" t="s">
        <v>36</v>
      </c>
      <c r="AX493" s="13" t="s">
        <v>81</v>
      </c>
      <c r="AY493" s="177" t="s">
        <v>299</v>
      </c>
    </row>
    <row r="494" spans="2:65" s="13" customFormat="1" ht="20.399999999999999">
      <c r="B494" s="176"/>
      <c r="D494" s="149" t="s">
        <v>1489</v>
      </c>
      <c r="E494" s="177" t="s">
        <v>1</v>
      </c>
      <c r="F494" s="178" t="s">
        <v>6978</v>
      </c>
      <c r="H494" s="179">
        <v>32.5</v>
      </c>
      <c r="I494" s="180"/>
      <c r="L494" s="176"/>
      <c r="M494" s="181"/>
      <c r="T494" s="182"/>
      <c r="AT494" s="177" t="s">
        <v>1489</v>
      </c>
      <c r="AU494" s="177" t="s">
        <v>90</v>
      </c>
      <c r="AV494" s="13" t="s">
        <v>90</v>
      </c>
      <c r="AW494" s="13" t="s">
        <v>36</v>
      </c>
      <c r="AX494" s="13" t="s">
        <v>81</v>
      </c>
      <c r="AY494" s="177" t="s">
        <v>299</v>
      </c>
    </row>
    <row r="495" spans="2:65" s="13" customFormat="1" ht="30.6">
      <c r="B495" s="176"/>
      <c r="D495" s="149" t="s">
        <v>1489</v>
      </c>
      <c r="E495" s="177" t="s">
        <v>1</v>
      </c>
      <c r="F495" s="178" t="s">
        <v>7019</v>
      </c>
      <c r="H495" s="179">
        <v>41.53</v>
      </c>
      <c r="I495" s="180"/>
      <c r="L495" s="176"/>
      <c r="M495" s="181"/>
      <c r="T495" s="182"/>
      <c r="AT495" s="177" t="s">
        <v>1489</v>
      </c>
      <c r="AU495" s="177" t="s">
        <v>90</v>
      </c>
      <c r="AV495" s="13" t="s">
        <v>90</v>
      </c>
      <c r="AW495" s="13" t="s">
        <v>36</v>
      </c>
      <c r="AX495" s="13" t="s">
        <v>81</v>
      </c>
      <c r="AY495" s="177" t="s">
        <v>299</v>
      </c>
    </row>
    <row r="496" spans="2:65" s="13" customFormat="1" ht="20.399999999999999">
      <c r="B496" s="176"/>
      <c r="D496" s="149" t="s">
        <v>1489</v>
      </c>
      <c r="E496" s="177" t="s">
        <v>1</v>
      </c>
      <c r="F496" s="178" t="s">
        <v>7020</v>
      </c>
      <c r="H496" s="179">
        <v>26.8</v>
      </c>
      <c r="I496" s="180"/>
      <c r="L496" s="176"/>
      <c r="M496" s="181"/>
      <c r="T496" s="182"/>
      <c r="AT496" s="177" t="s">
        <v>1489</v>
      </c>
      <c r="AU496" s="177" t="s">
        <v>90</v>
      </c>
      <c r="AV496" s="13" t="s">
        <v>90</v>
      </c>
      <c r="AW496" s="13" t="s">
        <v>36</v>
      </c>
      <c r="AX496" s="13" t="s">
        <v>81</v>
      </c>
      <c r="AY496" s="177" t="s">
        <v>299</v>
      </c>
    </row>
    <row r="497" spans="2:65" s="13" customFormat="1" ht="20.399999999999999">
      <c r="B497" s="176"/>
      <c r="D497" s="149" t="s">
        <v>1489</v>
      </c>
      <c r="E497" s="177" t="s">
        <v>1</v>
      </c>
      <c r="F497" s="178" t="s">
        <v>7021</v>
      </c>
      <c r="H497" s="179">
        <v>83.2</v>
      </c>
      <c r="I497" s="180"/>
      <c r="L497" s="176"/>
      <c r="M497" s="181"/>
      <c r="T497" s="182"/>
      <c r="AT497" s="177" t="s">
        <v>1489</v>
      </c>
      <c r="AU497" s="177" t="s">
        <v>90</v>
      </c>
      <c r="AV497" s="13" t="s">
        <v>90</v>
      </c>
      <c r="AW497" s="13" t="s">
        <v>36</v>
      </c>
      <c r="AX497" s="13" t="s">
        <v>81</v>
      </c>
      <c r="AY497" s="177" t="s">
        <v>299</v>
      </c>
    </row>
    <row r="498" spans="2:65" s="13" customFormat="1" ht="30.6">
      <c r="B498" s="176"/>
      <c r="D498" s="149" t="s">
        <v>1489</v>
      </c>
      <c r="E498" s="177" t="s">
        <v>1</v>
      </c>
      <c r="F498" s="178" t="s">
        <v>7022</v>
      </c>
      <c r="H498" s="179">
        <v>19.73</v>
      </c>
      <c r="I498" s="180"/>
      <c r="L498" s="176"/>
      <c r="M498" s="181"/>
      <c r="T498" s="182"/>
      <c r="AT498" s="177" t="s">
        <v>1489</v>
      </c>
      <c r="AU498" s="177" t="s">
        <v>90</v>
      </c>
      <c r="AV498" s="13" t="s">
        <v>90</v>
      </c>
      <c r="AW498" s="13" t="s">
        <v>36</v>
      </c>
      <c r="AX498" s="13" t="s">
        <v>81</v>
      </c>
      <c r="AY498" s="177" t="s">
        <v>299</v>
      </c>
    </row>
    <row r="499" spans="2:65" s="13" customFormat="1" ht="30.6">
      <c r="B499" s="176"/>
      <c r="D499" s="149" t="s">
        <v>1489</v>
      </c>
      <c r="E499" s="177" t="s">
        <v>1</v>
      </c>
      <c r="F499" s="178" t="s">
        <v>7023</v>
      </c>
      <c r="H499" s="179">
        <v>75.19</v>
      </c>
      <c r="I499" s="180"/>
      <c r="L499" s="176"/>
      <c r="M499" s="181"/>
      <c r="T499" s="182"/>
      <c r="AT499" s="177" t="s">
        <v>1489</v>
      </c>
      <c r="AU499" s="177" t="s">
        <v>90</v>
      </c>
      <c r="AV499" s="13" t="s">
        <v>90</v>
      </c>
      <c r="AW499" s="13" t="s">
        <v>36</v>
      </c>
      <c r="AX499" s="13" t="s">
        <v>81</v>
      </c>
      <c r="AY499" s="177" t="s">
        <v>299</v>
      </c>
    </row>
    <row r="500" spans="2:65" s="13" customFormat="1" ht="20.399999999999999">
      <c r="B500" s="176"/>
      <c r="D500" s="149" t="s">
        <v>1489</v>
      </c>
      <c r="E500" s="177" t="s">
        <v>1</v>
      </c>
      <c r="F500" s="178" t="s">
        <v>7024</v>
      </c>
      <c r="H500" s="179">
        <v>51.84</v>
      </c>
      <c r="I500" s="180"/>
      <c r="L500" s="176"/>
      <c r="M500" s="181"/>
      <c r="T500" s="182"/>
      <c r="AT500" s="177" t="s">
        <v>1489</v>
      </c>
      <c r="AU500" s="177" t="s">
        <v>90</v>
      </c>
      <c r="AV500" s="13" t="s">
        <v>90</v>
      </c>
      <c r="AW500" s="13" t="s">
        <v>36</v>
      </c>
      <c r="AX500" s="13" t="s">
        <v>81</v>
      </c>
      <c r="AY500" s="177" t="s">
        <v>299</v>
      </c>
    </row>
    <row r="501" spans="2:65" s="13" customFormat="1">
      <c r="B501" s="176"/>
      <c r="D501" s="149" t="s">
        <v>1489</v>
      </c>
      <c r="E501" s="177" t="s">
        <v>1</v>
      </c>
      <c r="F501" s="178" t="s">
        <v>7025</v>
      </c>
      <c r="H501" s="179">
        <v>13.92</v>
      </c>
      <c r="I501" s="180"/>
      <c r="L501" s="176"/>
      <c r="M501" s="181"/>
      <c r="T501" s="182"/>
      <c r="AT501" s="177" t="s">
        <v>1489</v>
      </c>
      <c r="AU501" s="177" t="s">
        <v>90</v>
      </c>
      <c r="AV501" s="13" t="s">
        <v>90</v>
      </c>
      <c r="AW501" s="13" t="s">
        <v>36</v>
      </c>
      <c r="AX501" s="13" t="s">
        <v>81</v>
      </c>
      <c r="AY501" s="177" t="s">
        <v>299</v>
      </c>
    </row>
    <row r="502" spans="2:65" s="14" customFormat="1">
      <c r="B502" s="183"/>
      <c r="D502" s="149" t="s">
        <v>1489</v>
      </c>
      <c r="E502" s="184" t="s">
        <v>1</v>
      </c>
      <c r="F502" s="185" t="s">
        <v>1496</v>
      </c>
      <c r="H502" s="186">
        <v>482.36</v>
      </c>
      <c r="I502" s="187"/>
      <c r="L502" s="183"/>
      <c r="M502" s="188"/>
      <c r="T502" s="189"/>
      <c r="AT502" s="184" t="s">
        <v>1489</v>
      </c>
      <c r="AU502" s="184" t="s">
        <v>90</v>
      </c>
      <c r="AV502" s="14" t="s">
        <v>318</v>
      </c>
      <c r="AW502" s="14" t="s">
        <v>36</v>
      </c>
      <c r="AX502" s="14" t="s">
        <v>88</v>
      </c>
      <c r="AY502" s="184" t="s">
        <v>299</v>
      </c>
    </row>
    <row r="503" spans="2:65" s="1" customFormat="1" ht="49.2" customHeight="1">
      <c r="B503" s="32"/>
      <c r="C503" s="136" t="s">
        <v>721</v>
      </c>
      <c r="D503" s="136" t="s">
        <v>302</v>
      </c>
      <c r="E503" s="137" t="s">
        <v>7026</v>
      </c>
      <c r="F503" s="138" t="s">
        <v>7027</v>
      </c>
      <c r="G503" s="139" t="s">
        <v>375</v>
      </c>
      <c r="H503" s="140">
        <v>482.36</v>
      </c>
      <c r="I503" s="141"/>
      <c r="J503" s="142">
        <f>ROUND(I503*H503,2)</f>
        <v>0</v>
      </c>
      <c r="K503" s="138" t="s">
        <v>1</v>
      </c>
      <c r="L503" s="32"/>
      <c r="M503" s="143" t="s">
        <v>1</v>
      </c>
      <c r="N503" s="144" t="s">
        <v>46</v>
      </c>
      <c r="P503" s="145">
        <f>O503*H503</f>
        <v>0</v>
      </c>
      <c r="Q503" s="145">
        <v>0</v>
      </c>
      <c r="R503" s="145">
        <f>Q503*H503</f>
        <v>0</v>
      </c>
      <c r="S503" s="145">
        <v>0</v>
      </c>
      <c r="T503" s="146">
        <f>S503*H503</f>
        <v>0</v>
      </c>
      <c r="AR503" s="147" t="s">
        <v>318</v>
      </c>
      <c r="AT503" s="147" t="s">
        <v>302</v>
      </c>
      <c r="AU503" s="147" t="s">
        <v>90</v>
      </c>
      <c r="AY503" s="17" t="s">
        <v>299</v>
      </c>
      <c r="BE503" s="148">
        <f>IF(N503="základní",J503,0)</f>
        <v>0</v>
      </c>
      <c r="BF503" s="148">
        <f>IF(N503="snížená",J503,0)</f>
        <v>0</v>
      </c>
      <c r="BG503" s="148">
        <f>IF(N503="zákl. přenesená",J503,0)</f>
        <v>0</v>
      </c>
      <c r="BH503" s="148">
        <f>IF(N503="sníž. přenesená",J503,0)</f>
        <v>0</v>
      </c>
      <c r="BI503" s="148">
        <f>IF(N503="nulová",J503,0)</f>
        <v>0</v>
      </c>
      <c r="BJ503" s="17" t="s">
        <v>88</v>
      </c>
      <c r="BK503" s="148">
        <f>ROUND(I503*H503,2)</f>
        <v>0</v>
      </c>
      <c r="BL503" s="17" t="s">
        <v>318</v>
      </c>
      <c r="BM503" s="147" t="s">
        <v>7028</v>
      </c>
    </row>
    <row r="504" spans="2:65" s="13" customFormat="1">
      <c r="B504" s="176"/>
      <c r="D504" s="149" t="s">
        <v>1489</v>
      </c>
      <c r="E504" s="177" t="s">
        <v>1</v>
      </c>
      <c r="F504" s="178" t="s">
        <v>7029</v>
      </c>
      <c r="H504" s="179">
        <v>482.36</v>
      </c>
      <c r="I504" s="180"/>
      <c r="L504" s="176"/>
      <c r="M504" s="181"/>
      <c r="T504" s="182"/>
      <c r="AT504" s="177" t="s">
        <v>1489</v>
      </c>
      <c r="AU504" s="177" t="s">
        <v>90</v>
      </c>
      <c r="AV504" s="13" t="s">
        <v>90</v>
      </c>
      <c r="AW504" s="13" t="s">
        <v>36</v>
      </c>
      <c r="AX504" s="13" t="s">
        <v>88</v>
      </c>
      <c r="AY504" s="177" t="s">
        <v>299</v>
      </c>
    </row>
    <row r="505" spans="2:65" s="1" customFormat="1" ht="37.950000000000003" customHeight="1">
      <c r="B505" s="32"/>
      <c r="C505" s="136" t="s">
        <v>306</v>
      </c>
      <c r="D505" s="136" t="s">
        <v>302</v>
      </c>
      <c r="E505" s="137" t="s">
        <v>7030</v>
      </c>
      <c r="F505" s="138" t="s">
        <v>7031</v>
      </c>
      <c r="G505" s="139" t="s">
        <v>1636</v>
      </c>
      <c r="H505" s="140">
        <v>12.353999999999999</v>
      </c>
      <c r="I505" s="141"/>
      <c r="J505" s="142">
        <f>ROUND(I505*H505,2)</f>
        <v>0</v>
      </c>
      <c r="K505" s="138" t="s">
        <v>1</v>
      </c>
      <c r="L505" s="32"/>
      <c r="M505" s="143" t="s">
        <v>1</v>
      </c>
      <c r="N505" s="144" t="s">
        <v>46</v>
      </c>
      <c r="P505" s="145">
        <f>O505*H505</f>
        <v>0</v>
      </c>
      <c r="Q505" s="145">
        <v>1.10907</v>
      </c>
      <c r="R505" s="145">
        <f>Q505*H505</f>
        <v>13.701450779999998</v>
      </c>
      <c r="S505" s="145">
        <v>0</v>
      </c>
      <c r="T505" s="146">
        <f>S505*H505</f>
        <v>0</v>
      </c>
      <c r="AR505" s="147" t="s">
        <v>318</v>
      </c>
      <c r="AT505" s="147" t="s">
        <v>302</v>
      </c>
      <c r="AU505" s="147" t="s">
        <v>90</v>
      </c>
      <c r="AY505" s="17" t="s">
        <v>299</v>
      </c>
      <c r="BE505" s="148">
        <f>IF(N505="základní",J505,0)</f>
        <v>0</v>
      </c>
      <c r="BF505" s="148">
        <f>IF(N505="snížená",J505,0)</f>
        <v>0</v>
      </c>
      <c r="BG505" s="148">
        <f>IF(N505="zákl. přenesená",J505,0)</f>
        <v>0</v>
      </c>
      <c r="BH505" s="148">
        <f>IF(N505="sníž. přenesená",J505,0)</f>
        <v>0</v>
      </c>
      <c r="BI505" s="148">
        <f>IF(N505="nulová",J505,0)</f>
        <v>0</v>
      </c>
      <c r="BJ505" s="17" t="s">
        <v>88</v>
      </c>
      <c r="BK505" s="148">
        <f>ROUND(I505*H505,2)</f>
        <v>0</v>
      </c>
      <c r="BL505" s="17" t="s">
        <v>318</v>
      </c>
      <c r="BM505" s="147" t="s">
        <v>7032</v>
      </c>
    </row>
    <row r="506" spans="2:65" s="12" customFormat="1">
      <c r="B506" s="170"/>
      <c r="D506" s="149" t="s">
        <v>1489</v>
      </c>
      <c r="E506" s="171" t="s">
        <v>1</v>
      </c>
      <c r="F506" s="172" t="s">
        <v>7033</v>
      </c>
      <c r="H506" s="171" t="s">
        <v>1</v>
      </c>
      <c r="I506" s="173"/>
      <c r="L506" s="170"/>
      <c r="M506" s="174"/>
      <c r="T506" s="175"/>
      <c r="AT506" s="171" t="s">
        <v>1489</v>
      </c>
      <c r="AU506" s="171" t="s">
        <v>90</v>
      </c>
      <c r="AV506" s="12" t="s">
        <v>88</v>
      </c>
      <c r="AW506" s="12" t="s">
        <v>36</v>
      </c>
      <c r="AX506" s="12" t="s">
        <v>81</v>
      </c>
      <c r="AY506" s="171" t="s">
        <v>299</v>
      </c>
    </row>
    <row r="507" spans="2:65" s="13" customFormat="1">
      <c r="B507" s="176"/>
      <c r="D507" s="149" t="s">
        <v>1489</v>
      </c>
      <c r="E507" s="177" t="s">
        <v>1</v>
      </c>
      <c r="F507" s="178" t="s">
        <v>7034</v>
      </c>
      <c r="H507" s="179">
        <v>12.353999999999999</v>
      </c>
      <c r="I507" s="180"/>
      <c r="L507" s="176"/>
      <c r="M507" s="181"/>
      <c r="T507" s="182"/>
      <c r="AT507" s="177" t="s">
        <v>1489</v>
      </c>
      <c r="AU507" s="177" t="s">
        <v>90</v>
      </c>
      <c r="AV507" s="13" t="s">
        <v>90</v>
      </c>
      <c r="AW507" s="13" t="s">
        <v>36</v>
      </c>
      <c r="AX507" s="13" t="s">
        <v>81</v>
      </c>
      <c r="AY507" s="177" t="s">
        <v>299</v>
      </c>
    </row>
    <row r="508" spans="2:65" s="14" customFormat="1">
      <c r="B508" s="183"/>
      <c r="D508" s="149" t="s">
        <v>1489</v>
      </c>
      <c r="E508" s="184" t="s">
        <v>1</v>
      </c>
      <c r="F508" s="185" t="s">
        <v>1496</v>
      </c>
      <c r="H508" s="186">
        <v>12.353999999999999</v>
      </c>
      <c r="I508" s="187"/>
      <c r="L508" s="183"/>
      <c r="M508" s="188"/>
      <c r="T508" s="189"/>
      <c r="AT508" s="184" t="s">
        <v>1489</v>
      </c>
      <c r="AU508" s="184" t="s">
        <v>90</v>
      </c>
      <c r="AV508" s="14" t="s">
        <v>318</v>
      </c>
      <c r="AW508" s="14" t="s">
        <v>36</v>
      </c>
      <c r="AX508" s="14" t="s">
        <v>88</v>
      </c>
      <c r="AY508" s="184" t="s">
        <v>299</v>
      </c>
    </row>
    <row r="509" spans="2:65" s="1" customFormat="1" ht="24.15" customHeight="1">
      <c r="B509" s="32"/>
      <c r="C509" s="136" t="s">
        <v>728</v>
      </c>
      <c r="D509" s="136" t="s">
        <v>302</v>
      </c>
      <c r="E509" s="137" t="s">
        <v>6208</v>
      </c>
      <c r="F509" s="138" t="s">
        <v>6209</v>
      </c>
      <c r="G509" s="139" t="s">
        <v>375</v>
      </c>
      <c r="H509" s="140">
        <v>31.844999999999999</v>
      </c>
      <c r="I509" s="141"/>
      <c r="J509" s="142">
        <f>ROUND(I509*H509,2)</f>
        <v>0</v>
      </c>
      <c r="K509" s="138" t="s">
        <v>3585</v>
      </c>
      <c r="L509" s="32"/>
      <c r="M509" s="143" t="s">
        <v>1</v>
      </c>
      <c r="N509" s="144" t="s">
        <v>46</v>
      </c>
      <c r="P509" s="145">
        <f>O509*H509</f>
        <v>0</v>
      </c>
      <c r="Q509" s="145">
        <v>8.8000000000000003E-4</v>
      </c>
      <c r="R509" s="145">
        <f>Q509*H509</f>
        <v>2.8023599999999999E-2</v>
      </c>
      <c r="S509" s="145">
        <v>0</v>
      </c>
      <c r="T509" s="146">
        <f>S509*H509</f>
        <v>0</v>
      </c>
      <c r="AR509" s="147" t="s">
        <v>318</v>
      </c>
      <c r="AT509" s="147" t="s">
        <v>302</v>
      </c>
      <c r="AU509" s="147" t="s">
        <v>90</v>
      </c>
      <c r="AY509" s="17" t="s">
        <v>299</v>
      </c>
      <c r="BE509" s="148">
        <f>IF(N509="základní",J509,0)</f>
        <v>0</v>
      </c>
      <c r="BF509" s="148">
        <f>IF(N509="snížená",J509,0)</f>
        <v>0</v>
      </c>
      <c r="BG509" s="148">
        <f>IF(N509="zákl. přenesená",J509,0)</f>
        <v>0</v>
      </c>
      <c r="BH509" s="148">
        <f>IF(N509="sníž. přenesená",J509,0)</f>
        <v>0</v>
      </c>
      <c r="BI509" s="148">
        <f>IF(N509="nulová",J509,0)</f>
        <v>0</v>
      </c>
      <c r="BJ509" s="17" t="s">
        <v>88</v>
      </c>
      <c r="BK509" s="148">
        <f>ROUND(I509*H509,2)</f>
        <v>0</v>
      </c>
      <c r="BL509" s="17" t="s">
        <v>318</v>
      </c>
      <c r="BM509" s="147" t="s">
        <v>7035</v>
      </c>
    </row>
    <row r="510" spans="2:65" s="13" customFormat="1">
      <c r="B510" s="176"/>
      <c r="D510" s="149" t="s">
        <v>1489</v>
      </c>
      <c r="E510" s="177" t="s">
        <v>1</v>
      </c>
      <c r="F510" s="178" t="s">
        <v>7036</v>
      </c>
      <c r="H510" s="179">
        <v>19.975000000000001</v>
      </c>
      <c r="I510" s="180"/>
      <c r="L510" s="176"/>
      <c r="M510" s="181"/>
      <c r="T510" s="182"/>
      <c r="AT510" s="177" t="s">
        <v>1489</v>
      </c>
      <c r="AU510" s="177" t="s">
        <v>90</v>
      </c>
      <c r="AV510" s="13" t="s">
        <v>90</v>
      </c>
      <c r="AW510" s="13" t="s">
        <v>36</v>
      </c>
      <c r="AX510" s="13" t="s">
        <v>81</v>
      </c>
      <c r="AY510" s="177" t="s">
        <v>299</v>
      </c>
    </row>
    <row r="511" spans="2:65" s="13" customFormat="1">
      <c r="B511" s="176"/>
      <c r="D511" s="149" t="s">
        <v>1489</v>
      </c>
      <c r="E511" s="177" t="s">
        <v>1</v>
      </c>
      <c r="F511" s="178" t="s">
        <v>7037</v>
      </c>
      <c r="H511" s="179">
        <v>11.87</v>
      </c>
      <c r="I511" s="180"/>
      <c r="L511" s="176"/>
      <c r="M511" s="181"/>
      <c r="T511" s="182"/>
      <c r="AT511" s="177" t="s">
        <v>1489</v>
      </c>
      <c r="AU511" s="177" t="s">
        <v>90</v>
      </c>
      <c r="AV511" s="13" t="s">
        <v>90</v>
      </c>
      <c r="AW511" s="13" t="s">
        <v>36</v>
      </c>
      <c r="AX511" s="13" t="s">
        <v>81</v>
      </c>
      <c r="AY511" s="177" t="s">
        <v>299</v>
      </c>
    </row>
    <row r="512" spans="2:65" s="14" customFormat="1">
      <c r="B512" s="183"/>
      <c r="D512" s="149" t="s">
        <v>1489</v>
      </c>
      <c r="E512" s="184" t="s">
        <v>1</v>
      </c>
      <c r="F512" s="185" t="s">
        <v>1496</v>
      </c>
      <c r="H512" s="186">
        <v>31.844999999999999</v>
      </c>
      <c r="I512" s="187"/>
      <c r="L512" s="183"/>
      <c r="M512" s="188"/>
      <c r="T512" s="189"/>
      <c r="AT512" s="184" t="s">
        <v>1489</v>
      </c>
      <c r="AU512" s="184" t="s">
        <v>90</v>
      </c>
      <c r="AV512" s="14" t="s">
        <v>318</v>
      </c>
      <c r="AW512" s="14" t="s">
        <v>36</v>
      </c>
      <c r="AX512" s="14" t="s">
        <v>88</v>
      </c>
      <c r="AY512" s="184" t="s">
        <v>299</v>
      </c>
    </row>
    <row r="513" spans="2:65" s="1" customFormat="1" ht="24.15" customHeight="1">
      <c r="B513" s="32"/>
      <c r="C513" s="136" t="s">
        <v>732</v>
      </c>
      <c r="D513" s="136" t="s">
        <v>302</v>
      </c>
      <c r="E513" s="137" t="s">
        <v>6211</v>
      </c>
      <c r="F513" s="138" t="s">
        <v>6212</v>
      </c>
      <c r="G513" s="139" t="s">
        <v>375</v>
      </c>
      <c r="H513" s="140">
        <v>31.844999999999999</v>
      </c>
      <c r="I513" s="141"/>
      <c r="J513" s="142">
        <f>ROUND(I513*H513,2)</f>
        <v>0</v>
      </c>
      <c r="K513" s="138" t="s">
        <v>3585</v>
      </c>
      <c r="L513" s="32"/>
      <c r="M513" s="143" t="s">
        <v>1</v>
      </c>
      <c r="N513" s="144" t="s">
        <v>46</v>
      </c>
      <c r="P513" s="145">
        <f>O513*H513</f>
        <v>0</v>
      </c>
      <c r="Q513" s="145">
        <v>0</v>
      </c>
      <c r="R513" s="145">
        <f>Q513*H513</f>
        <v>0</v>
      </c>
      <c r="S513" s="145">
        <v>0</v>
      </c>
      <c r="T513" s="146">
        <f>S513*H513</f>
        <v>0</v>
      </c>
      <c r="AR513" s="147" t="s">
        <v>318</v>
      </c>
      <c r="AT513" s="147" t="s">
        <v>302</v>
      </c>
      <c r="AU513" s="147" t="s">
        <v>90</v>
      </c>
      <c r="AY513" s="17" t="s">
        <v>299</v>
      </c>
      <c r="BE513" s="148">
        <f>IF(N513="základní",J513,0)</f>
        <v>0</v>
      </c>
      <c r="BF513" s="148">
        <f>IF(N513="snížená",J513,0)</f>
        <v>0</v>
      </c>
      <c r="BG513" s="148">
        <f>IF(N513="zákl. přenesená",J513,0)</f>
        <v>0</v>
      </c>
      <c r="BH513" s="148">
        <f>IF(N513="sníž. přenesená",J513,0)</f>
        <v>0</v>
      </c>
      <c r="BI513" s="148">
        <f>IF(N513="nulová",J513,0)</f>
        <v>0</v>
      </c>
      <c r="BJ513" s="17" t="s">
        <v>88</v>
      </c>
      <c r="BK513" s="148">
        <f>ROUND(I513*H513,2)</f>
        <v>0</v>
      </c>
      <c r="BL513" s="17" t="s">
        <v>318</v>
      </c>
      <c r="BM513" s="147" t="s">
        <v>7038</v>
      </c>
    </row>
    <row r="514" spans="2:65" s="13" customFormat="1">
      <c r="B514" s="176"/>
      <c r="D514" s="149" t="s">
        <v>1489</v>
      </c>
      <c r="E514" s="177" t="s">
        <v>1</v>
      </c>
      <c r="F514" s="178" t="s">
        <v>7036</v>
      </c>
      <c r="H514" s="179">
        <v>19.975000000000001</v>
      </c>
      <c r="I514" s="180"/>
      <c r="L514" s="176"/>
      <c r="M514" s="181"/>
      <c r="T514" s="182"/>
      <c r="AT514" s="177" t="s">
        <v>1489</v>
      </c>
      <c r="AU514" s="177" t="s">
        <v>90</v>
      </c>
      <c r="AV514" s="13" t="s">
        <v>90</v>
      </c>
      <c r="AW514" s="13" t="s">
        <v>36</v>
      </c>
      <c r="AX514" s="13" t="s">
        <v>81</v>
      </c>
      <c r="AY514" s="177" t="s">
        <v>299</v>
      </c>
    </row>
    <row r="515" spans="2:65" s="13" customFormat="1">
      <c r="B515" s="176"/>
      <c r="D515" s="149" t="s">
        <v>1489</v>
      </c>
      <c r="E515" s="177" t="s">
        <v>1</v>
      </c>
      <c r="F515" s="178" t="s">
        <v>7037</v>
      </c>
      <c r="H515" s="179">
        <v>11.87</v>
      </c>
      <c r="I515" s="180"/>
      <c r="L515" s="176"/>
      <c r="M515" s="181"/>
      <c r="T515" s="182"/>
      <c r="AT515" s="177" t="s">
        <v>1489</v>
      </c>
      <c r="AU515" s="177" t="s">
        <v>90</v>
      </c>
      <c r="AV515" s="13" t="s">
        <v>90</v>
      </c>
      <c r="AW515" s="13" t="s">
        <v>36</v>
      </c>
      <c r="AX515" s="13" t="s">
        <v>81</v>
      </c>
      <c r="AY515" s="177" t="s">
        <v>299</v>
      </c>
    </row>
    <row r="516" spans="2:65" s="14" customFormat="1">
      <c r="B516" s="183"/>
      <c r="D516" s="149" t="s">
        <v>1489</v>
      </c>
      <c r="E516" s="184" t="s">
        <v>1</v>
      </c>
      <c r="F516" s="185" t="s">
        <v>1496</v>
      </c>
      <c r="H516" s="186">
        <v>31.844999999999999</v>
      </c>
      <c r="I516" s="187"/>
      <c r="L516" s="183"/>
      <c r="M516" s="188"/>
      <c r="T516" s="189"/>
      <c r="AT516" s="184" t="s">
        <v>1489</v>
      </c>
      <c r="AU516" s="184" t="s">
        <v>90</v>
      </c>
      <c r="AV516" s="14" t="s">
        <v>318</v>
      </c>
      <c r="AW516" s="14" t="s">
        <v>36</v>
      </c>
      <c r="AX516" s="14" t="s">
        <v>88</v>
      </c>
      <c r="AY516" s="184" t="s">
        <v>299</v>
      </c>
    </row>
    <row r="517" spans="2:65" s="11" customFormat="1" ht="22.95" customHeight="1">
      <c r="B517" s="124"/>
      <c r="D517" s="125" t="s">
        <v>80</v>
      </c>
      <c r="E517" s="134" t="s">
        <v>7039</v>
      </c>
      <c r="F517" s="134" t="s">
        <v>7040</v>
      </c>
      <c r="I517" s="127"/>
      <c r="J517" s="135">
        <f>BK517</f>
        <v>0</v>
      </c>
      <c r="L517" s="124"/>
      <c r="M517" s="129"/>
      <c r="P517" s="130">
        <f>SUM(P518:P592)</f>
        <v>0</v>
      </c>
      <c r="R517" s="130">
        <f>SUM(R518:R592)</f>
        <v>18.031897379999997</v>
      </c>
      <c r="T517" s="131">
        <f>SUM(T518:T592)</f>
        <v>0</v>
      </c>
      <c r="AR517" s="125" t="s">
        <v>88</v>
      </c>
      <c r="AT517" s="132" t="s">
        <v>80</v>
      </c>
      <c r="AU517" s="132" t="s">
        <v>88</v>
      </c>
      <c r="AY517" s="125" t="s">
        <v>299</v>
      </c>
      <c r="BK517" s="133">
        <f>SUM(BK518:BK592)</f>
        <v>0</v>
      </c>
    </row>
    <row r="518" spans="2:65" s="1" customFormat="1" ht="16.5" customHeight="1">
      <c r="B518" s="32"/>
      <c r="C518" s="136" t="s">
        <v>736</v>
      </c>
      <c r="D518" s="136" t="s">
        <v>302</v>
      </c>
      <c r="E518" s="137" t="s">
        <v>7041</v>
      </c>
      <c r="F518" s="138" t="s">
        <v>7042</v>
      </c>
      <c r="G518" s="139" t="s">
        <v>1520</v>
      </c>
      <c r="H518" s="140">
        <v>3.919</v>
      </c>
      <c r="I518" s="141"/>
      <c r="J518" s="142">
        <f>ROUND(I518*H518,2)</f>
        <v>0</v>
      </c>
      <c r="K518" s="138" t="s">
        <v>3585</v>
      </c>
      <c r="L518" s="32"/>
      <c r="M518" s="143" t="s">
        <v>1</v>
      </c>
      <c r="N518" s="144" t="s">
        <v>46</v>
      </c>
      <c r="P518" s="145">
        <f>O518*H518</f>
        <v>0</v>
      </c>
      <c r="Q518" s="145">
        <v>2.3010199999999998</v>
      </c>
      <c r="R518" s="145">
        <f>Q518*H518</f>
        <v>9.0176973799999995</v>
      </c>
      <c r="S518" s="145">
        <v>0</v>
      </c>
      <c r="T518" s="146">
        <f>S518*H518</f>
        <v>0</v>
      </c>
      <c r="AR518" s="147" t="s">
        <v>318</v>
      </c>
      <c r="AT518" s="147" t="s">
        <v>302</v>
      </c>
      <c r="AU518" s="147" t="s">
        <v>90</v>
      </c>
      <c r="AY518" s="17" t="s">
        <v>299</v>
      </c>
      <c r="BE518" s="148">
        <f>IF(N518="základní",J518,0)</f>
        <v>0</v>
      </c>
      <c r="BF518" s="148">
        <f>IF(N518="snížená",J518,0)</f>
        <v>0</v>
      </c>
      <c r="BG518" s="148">
        <f>IF(N518="zákl. přenesená",J518,0)</f>
        <v>0</v>
      </c>
      <c r="BH518" s="148">
        <f>IF(N518="sníž. přenesená",J518,0)</f>
        <v>0</v>
      </c>
      <c r="BI518" s="148">
        <f>IF(N518="nulová",J518,0)</f>
        <v>0</v>
      </c>
      <c r="BJ518" s="17" t="s">
        <v>88</v>
      </c>
      <c r="BK518" s="148">
        <f>ROUND(I518*H518,2)</f>
        <v>0</v>
      </c>
      <c r="BL518" s="17" t="s">
        <v>318</v>
      </c>
      <c r="BM518" s="147" t="s">
        <v>7043</v>
      </c>
    </row>
    <row r="519" spans="2:65" s="12" customFormat="1">
      <c r="B519" s="170"/>
      <c r="D519" s="149" t="s">
        <v>1489</v>
      </c>
      <c r="E519" s="171" t="s">
        <v>1</v>
      </c>
      <c r="F519" s="172" t="s">
        <v>6723</v>
      </c>
      <c r="H519" s="171" t="s">
        <v>1</v>
      </c>
      <c r="I519" s="173"/>
      <c r="L519" s="170"/>
      <c r="M519" s="174"/>
      <c r="T519" s="175"/>
      <c r="AT519" s="171" t="s">
        <v>1489</v>
      </c>
      <c r="AU519" s="171" t="s">
        <v>90</v>
      </c>
      <c r="AV519" s="12" t="s">
        <v>88</v>
      </c>
      <c r="AW519" s="12" t="s">
        <v>36</v>
      </c>
      <c r="AX519" s="12" t="s">
        <v>81</v>
      </c>
      <c r="AY519" s="171" t="s">
        <v>299</v>
      </c>
    </row>
    <row r="520" spans="2:65" s="12" customFormat="1" ht="20.399999999999999">
      <c r="B520" s="170"/>
      <c r="D520" s="149" t="s">
        <v>1489</v>
      </c>
      <c r="E520" s="171" t="s">
        <v>1</v>
      </c>
      <c r="F520" s="172" t="s">
        <v>7044</v>
      </c>
      <c r="H520" s="171" t="s">
        <v>1</v>
      </c>
      <c r="I520" s="173"/>
      <c r="L520" s="170"/>
      <c r="M520" s="174"/>
      <c r="T520" s="175"/>
      <c r="AT520" s="171" t="s">
        <v>1489</v>
      </c>
      <c r="AU520" s="171" t="s">
        <v>90</v>
      </c>
      <c r="AV520" s="12" t="s">
        <v>88</v>
      </c>
      <c r="AW520" s="12" t="s">
        <v>36</v>
      </c>
      <c r="AX520" s="12" t="s">
        <v>81</v>
      </c>
      <c r="AY520" s="171" t="s">
        <v>299</v>
      </c>
    </row>
    <row r="521" spans="2:65" s="12" customFormat="1">
      <c r="B521" s="170"/>
      <c r="D521" s="149" t="s">
        <v>1489</v>
      </c>
      <c r="E521" s="171" t="s">
        <v>1</v>
      </c>
      <c r="F521" s="172" t="s">
        <v>6736</v>
      </c>
      <c r="H521" s="171" t="s">
        <v>1</v>
      </c>
      <c r="I521" s="173"/>
      <c r="L521" s="170"/>
      <c r="M521" s="174"/>
      <c r="T521" s="175"/>
      <c r="AT521" s="171" t="s">
        <v>1489</v>
      </c>
      <c r="AU521" s="171" t="s">
        <v>90</v>
      </c>
      <c r="AV521" s="12" t="s">
        <v>88</v>
      </c>
      <c r="AW521" s="12" t="s">
        <v>36</v>
      </c>
      <c r="AX521" s="12" t="s">
        <v>81</v>
      </c>
      <c r="AY521" s="171" t="s">
        <v>299</v>
      </c>
    </row>
    <row r="522" spans="2:65" s="13" customFormat="1">
      <c r="B522" s="176"/>
      <c r="D522" s="149" t="s">
        <v>1489</v>
      </c>
      <c r="E522" s="177" t="s">
        <v>1</v>
      </c>
      <c r="F522" s="178" t="s">
        <v>7045</v>
      </c>
      <c r="H522" s="179">
        <v>1.06</v>
      </c>
      <c r="I522" s="180"/>
      <c r="L522" s="176"/>
      <c r="M522" s="181"/>
      <c r="T522" s="182"/>
      <c r="AT522" s="177" t="s">
        <v>1489</v>
      </c>
      <c r="AU522" s="177" t="s">
        <v>90</v>
      </c>
      <c r="AV522" s="13" t="s">
        <v>90</v>
      </c>
      <c r="AW522" s="13" t="s">
        <v>36</v>
      </c>
      <c r="AX522" s="13" t="s">
        <v>81</v>
      </c>
      <c r="AY522" s="177" t="s">
        <v>299</v>
      </c>
    </row>
    <row r="523" spans="2:65" s="13" customFormat="1">
      <c r="B523" s="176"/>
      <c r="D523" s="149" t="s">
        <v>1489</v>
      </c>
      <c r="E523" s="177" t="s">
        <v>1</v>
      </c>
      <c r="F523" s="178" t="s">
        <v>7046</v>
      </c>
      <c r="H523" s="179">
        <v>2.8000000000000001E-2</v>
      </c>
      <c r="I523" s="180"/>
      <c r="L523" s="176"/>
      <c r="M523" s="181"/>
      <c r="T523" s="182"/>
      <c r="AT523" s="177" t="s">
        <v>1489</v>
      </c>
      <c r="AU523" s="177" t="s">
        <v>90</v>
      </c>
      <c r="AV523" s="13" t="s">
        <v>90</v>
      </c>
      <c r="AW523" s="13" t="s">
        <v>36</v>
      </c>
      <c r="AX523" s="13" t="s">
        <v>81</v>
      </c>
      <c r="AY523" s="177" t="s">
        <v>299</v>
      </c>
    </row>
    <row r="524" spans="2:65" s="12" customFormat="1">
      <c r="B524" s="170"/>
      <c r="D524" s="149" t="s">
        <v>1489</v>
      </c>
      <c r="E524" s="171" t="s">
        <v>1</v>
      </c>
      <c r="F524" s="172" t="s">
        <v>6739</v>
      </c>
      <c r="H524" s="171" t="s">
        <v>1</v>
      </c>
      <c r="I524" s="173"/>
      <c r="L524" s="170"/>
      <c r="M524" s="174"/>
      <c r="T524" s="175"/>
      <c r="AT524" s="171" t="s">
        <v>1489</v>
      </c>
      <c r="AU524" s="171" t="s">
        <v>90</v>
      </c>
      <c r="AV524" s="12" t="s">
        <v>88</v>
      </c>
      <c r="AW524" s="12" t="s">
        <v>36</v>
      </c>
      <c r="AX524" s="12" t="s">
        <v>81</v>
      </c>
      <c r="AY524" s="171" t="s">
        <v>299</v>
      </c>
    </row>
    <row r="525" spans="2:65" s="13" customFormat="1">
      <c r="B525" s="176"/>
      <c r="D525" s="149" t="s">
        <v>1489</v>
      </c>
      <c r="E525" s="177" t="s">
        <v>1</v>
      </c>
      <c r="F525" s="178" t="s">
        <v>7047</v>
      </c>
      <c r="H525" s="179">
        <v>2.4340000000000002</v>
      </c>
      <c r="I525" s="180"/>
      <c r="L525" s="176"/>
      <c r="M525" s="181"/>
      <c r="T525" s="182"/>
      <c r="AT525" s="177" t="s">
        <v>1489</v>
      </c>
      <c r="AU525" s="177" t="s">
        <v>90</v>
      </c>
      <c r="AV525" s="13" t="s">
        <v>90</v>
      </c>
      <c r="AW525" s="13" t="s">
        <v>36</v>
      </c>
      <c r="AX525" s="13" t="s">
        <v>81</v>
      </c>
      <c r="AY525" s="177" t="s">
        <v>299</v>
      </c>
    </row>
    <row r="526" spans="2:65" s="12" customFormat="1">
      <c r="B526" s="170"/>
      <c r="D526" s="149" t="s">
        <v>1489</v>
      </c>
      <c r="E526" s="171" t="s">
        <v>1</v>
      </c>
      <c r="F526" s="172" t="s">
        <v>6741</v>
      </c>
      <c r="H526" s="171" t="s">
        <v>1</v>
      </c>
      <c r="I526" s="173"/>
      <c r="L526" s="170"/>
      <c r="M526" s="174"/>
      <c r="T526" s="175"/>
      <c r="AT526" s="171" t="s">
        <v>1489</v>
      </c>
      <c r="AU526" s="171" t="s">
        <v>90</v>
      </c>
      <c r="AV526" s="12" t="s">
        <v>88</v>
      </c>
      <c r="AW526" s="12" t="s">
        <v>36</v>
      </c>
      <c r="AX526" s="12" t="s">
        <v>81</v>
      </c>
      <c r="AY526" s="171" t="s">
        <v>299</v>
      </c>
    </row>
    <row r="527" spans="2:65" s="13" customFormat="1">
      <c r="B527" s="176"/>
      <c r="D527" s="149" t="s">
        <v>1489</v>
      </c>
      <c r="E527" s="177" t="s">
        <v>1</v>
      </c>
      <c r="F527" s="178" t="s">
        <v>7048</v>
      </c>
      <c r="H527" s="179">
        <v>0.39700000000000002</v>
      </c>
      <c r="I527" s="180"/>
      <c r="L527" s="176"/>
      <c r="M527" s="181"/>
      <c r="T527" s="182"/>
      <c r="AT527" s="177" t="s">
        <v>1489</v>
      </c>
      <c r="AU527" s="177" t="s">
        <v>90</v>
      </c>
      <c r="AV527" s="13" t="s">
        <v>90</v>
      </c>
      <c r="AW527" s="13" t="s">
        <v>36</v>
      </c>
      <c r="AX527" s="13" t="s">
        <v>81</v>
      </c>
      <c r="AY527" s="177" t="s">
        <v>299</v>
      </c>
    </row>
    <row r="528" spans="2:65" s="14" customFormat="1">
      <c r="B528" s="183"/>
      <c r="D528" s="149" t="s">
        <v>1489</v>
      </c>
      <c r="E528" s="184" t="s">
        <v>1</v>
      </c>
      <c r="F528" s="185" t="s">
        <v>1496</v>
      </c>
      <c r="H528" s="186">
        <v>3.919</v>
      </c>
      <c r="I528" s="187"/>
      <c r="L528" s="183"/>
      <c r="M528" s="188"/>
      <c r="T528" s="189"/>
      <c r="AT528" s="184" t="s">
        <v>1489</v>
      </c>
      <c r="AU528" s="184" t="s">
        <v>90</v>
      </c>
      <c r="AV528" s="14" t="s">
        <v>318</v>
      </c>
      <c r="AW528" s="14" t="s">
        <v>36</v>
      </c>
      <c r="AX528" s="14" t="s">
        <v>88</v>
      </c>
      <c r="AY528" s="184" t="s">
        <v>299</v>
      </c>
    </row>
    <row r="529" spans="2:65" s="1" customFormat="1" ht="24.15" customHeight="1">
      <c r="B529" s="32"/>
      <c r="C529" s="136" t="s">
        <v>740</v>
      </c>
      <c r="D529" s="136" t="s">
        <v>302</v>
      </c>
      <c r="E529" s="137" t="s">
        <v>7049</v>
      </c>
      <c r="F529" s="138" t="s">
        <v>7050</v>
      </c>
      <c r="G529" s="139" t="s">
        <v>598</v>
      </c>
      <c r="H529" s="140">
        <v>27</v>
      </c>
      <c r="I529" s="141"/>
      <c r="J529" s="142">
        <f>ROUND(I529*H529,2)</f>
        <v>0</v>
      </c>
      <c r="K529" s="138" t="s">
        <v>3585</v>
      </c>
      <c r="L529" s="32"/>
      <c r="M529" s="143" t="s">
        <v>1</v>
      </c>
      <c r="N529" s="144" t="s">
        <v>46</v>
      </c>
      <c r="P529" s="145">
        <f>O529*H529</f>
        <v>0</v>
      </c>
      <c r="Q529" s="145">
        <v>7.0200000000000002E-3</v>
      </c>
      <c r="R529" s="145">
        <f>Q529*H529</f>
        <v>0.18954000000000001</v>
      </c>
      <c r="S529" s="145">
        <v>0</v>
      </c>
      <c r="T529" s="146">
        <f>S529*H529</f>
        <v>0</v>
      </c>
      <c r="AR529" s="147" t="s">
        <v>318</v>
      </c>
      <c r="AT529" s="147" t="s">
        <v>302</v>
      </c>
      <c r="AU529" s="147" t="s">
        <v>90</v>
      </c>
      <c r="AY529" s="17" t="s">
        <v>299</v>
      </c>
      <c r="BE529" s="148">
        <f>IF(N529="základní",J529,0)</f>
        <v>0</v>
      </c>
      <c r="BF529" s="148">
        <f>IF(N529="snížená",J529,0)</f>
        <v>0</v>
      </c>
      <c r="BG529" s="148">
        <f>IF(N529="zákl. přenesená",J529,0)</f>
        <v>0</v>
      </c>
      <c r="BH529" s="148">
        <f>IF(N529="sníž. přenesená",J529,0)</f>
        <v>0</v>
      </c>
      <c r="BI529" s="148">
        <f>IF(N529="nulová",J529,0)</f>
        <v>0</v>
      </c>
      <c r="BJ529" s="17" t="s">
        <v>88</v>
      </c>
      <c r="BK529" s="148">
        <f>ROUND(I529*H529,2)</f>
        <v>0</v>
      </c>
      <c r="BL529" s="17" t="s">
        <v>318</v>
      </c>
      <c r="BM529" s="147" t="s">
        <v>7051</v>
      </c>
    </row>
    <row r="530" spans="2:65" s="12" customFormat="1">
      <c r="B530" s="170"/>
      <c r="D530" s="149" t="s">
        <v>1489</v>
      </c>
      <c r="E530" s="171" t="s">
        <v>1</v>
      </c>
      <c r="F530" s="172" t="s">
        <v>7052</v>
      </c>
      <c r="H530" s="171" t="s">
        <v>1</v>
      </c>
      <c r="I530" s="173"/>
      <c r="L530" s="170"/>
      <c r="M530" s="174"/>
      <c r="T530" s="175"/>
      <c r="AT530" s="171" t="s">
        <v>1489</v>
      </c>
      <c r="AU530" s="171" t="s">
        <v>90</v>
      </c>
      <c r="AV530" s="12" t="s">
        <v>88</v>
      </c>
      <c r="AW530" s="12" t="s">
        <v>36</v>
      </c>
      <c r="AX530" s="12" t="s">
        <v>81</v>
      </c>
      <c r="AY530" s="171" t="s">
        <v>299</v>
      </c>
    </row>
    <row r="531" spans="2:65" s="13" customFormat="1">
      <c r="B531" s="176"/>
      <c r="D531" s="149" t="s">
        <v>1489</v>
      </c>
      <c r="E531" s="177" t="s">
        <v>1</v>
      </c>
      <c r="F531" s="178" t="s">
        <v>7053</v>
      </c>
      <c r="H531" s="179">
        <v>21</v>
      </c>
      <c r="I531" s="180"/>
      <c r="L531" s="176"/>
      <c r="M531" s="181"/>
      <c r="T531" s="182"/>
      <c r="AT531" s="177" t="s">
        <v>1489</v>
      </c>
      <c r="AU531" s="177" t="s">
        <v>90</v>
      </c>
      <c r="AV531" s="13" t="s">
        <v>90</v>
      </c>
      <c r="AW531" s="13" t="s">
        <v>36</v>
      </c>
      <c r="AX531" s="13" t="s">
        <v>81</v>
      </c>
      <c r="AY531" s="177" t="s">
        <v>299</v>
      </c>
    </row>
    <row r="532" spans="2:65" s="13" customFormat="1">
      <c r="B532" s="176"/>
      <c r="D532" s="149" t="s">
        <v>1489</v>
      </c>
      <c r="E532" s="177" t="s">
        <v>1</v>
      </c>
      <c r="F532" s="178" t="s">
        <v>7054</v>
      </c>
      <c r="H532" s="179">
        <v>6</v>
      </c>
      <c r="I532" s="180"/>
      <c r="L532" s="176"/>
      <c r="M532" s="181"/>
      <c r="T532" s="182"/>
      <c r="AT532" s="177" t="s">
        <v>1489</v>
      </c>
      <c r="AU532" s="177" t="s">
        <v>90</v>
      </c>
      <c r="AV532" s="13" t="s">
        <v>90</v>
      </c>
      <c r="AW532" s="13" t="s">
        <v>36</v>
      </c>
      <c r="AX532" s="13" t="s">
        <v>81</v>
      </c>
      <c r="AY532" s="177" t="s">
        <v>299</v>
      </c>
    </row>
    <row r="533" spans="2:65" s="14" customFormat="1">
      <c r="B533" s="183"/>
      <c r="D533" s="149" t="s">
        <v>1489</v>
      </c>
      <c r="E533" s="184" t="s">
        <v>1</v>
      </c>
      <c r="F533" s="185" t="s">
        <v>1496</v>
      </c>
      <c r="H533" s="186">
        <v>27</v>
      </c>
      <c r="I533" s="187"/>
      <c r="L533" s="183"/>
      <c r="M533" s="188"/>
      <c r="T533" s="189"/>
      <c r="AT533" s="184" t="s">
        <v>1489</v>
      </c>
      <c r="AU533" s="184" t="s">
        <v>90</v>
      </c>
      <c r="AV533" s="14" t="s">
        <v>318</v>
      </c>
      <c r="AW533" s="14" t="s">
        <v>36</v>
      </c>
      <c r="AX533" s="14" t="s">
        <v>88</v>
      </c>
      <c r="AY533" s="184" t="s">
        <v>299</v>
      </c>
    </row>
    <row r="534" spans="2:65" s="1" customFormat="1" ht="44.25" customHeight="1">
      <c r="B534" s="32"/>
      <c r="C534" s="158" t="s">
        <v>745</v>
      </c>
      <c r="D534" s="158" t="s">
        <v>340</v>
      </c>
      <c r="E534" s="159" t="s">
        <v>7055</v>
      </c>
      <c r="F534" s="160" t="s">
        <v>7056</v>
      </c>
      <c r="G534" s="161" t="s">
        <v>598</v>
      </c>
      <c r="H534" s="162">
        <v>21</v>
      </c>
      <c r="I534" s="163"/>
      <c r="J534" s="164">
        <f>ROUND(I534*H534,2)</f>
        <v>0</v>
      </c>
      <c r="K534" s="160" t="s">
        <v>1</v>
      </c>
      <c r="L534" s="165"/>
      <c r="M534" s="166" t="s">
        <v>1</v>
      </c>
      <c r="N534" s="167" t="s">
        <v>46</v>
      </c>
      <c r="P534" s="145">
        <f>O534*H534</f>
        <v>0</v>
      </c>
      <c r="Q534" s="145">
        <v>4.7000000000000002E-3</v>
      </c>
      <c r="R534" s="145">
        <f>Q534*H534</f>
        <v>9.870000000000001E-2</v>
      </c>
      <c r="S534" s="145">
        <v>0</v>
      </c>
      <c r="T534" s="146">
        <f>S534*H534</f>
        <v>0</v>
      </c>
      <c r="AR534" s="147" t="s">
        <v>337</v>
      </c>
      <c r="AT534" s="147" t="s">
        <v>340</v>
      </c>
      <c r="AU534" s="147" t="s">
        <v>90</v>
      </c>
      <c r="AY534" s="17" t="s">
        <v>299</v>
      </c>
      <c r="BE534" s="148">
        <f>IF(N534="základní",J534,0)</f>
        <v>0</v>
      </c>
      <c r="BF534" s="148">
        <f>IF(N534="snížená",J534,0)</f>
        <v>0</v>
      </c>
      <c r="BG534" s="148">
        <f>IF(N534="zákl. přenesená",J534,0)</f>
        <v>0</v>
      </c>
      <c r="BH534" s="148">
        <f>IF(N534="sníž. přenesená",J534,0)</f>
        <v>0</v>
      </c>
      <c r="BI534" s="148">
        <f>IF(N534="nulová",J534,0)</f>
        <v>0</v>
      </c>
      <c r="BJ534" s="17" t="s">
        <v>88</v>
      </c>
      <c r="BK534" s="148">
        <f>ROUND(I534*H534,2)</f>
        <v>0</v>
      </c>
      <c r="BL534" s="17" t="s">
        <v>318</v>
      </c>
      <c r="BM534" s="147" t="s">
        <v>7057</v>
      </c>
    </row>
    <row r="535" spans="2:65" s="12" customFormat="1">
      <c r="B535" s="170"/>
      <c r="D535" s="149" t="s">
        <v>1489</v>
      </c>
      <c r="E535" s="171" t="s">
        <v>1</v>
      </c>
      <c r="F535" s="172" t="s">
        <v>7058</v>
      </c>
      <c r="H535" s="171" t="s">
        <v>1</v>
      </c>
      <c r="I535" s="173"/>
      <c r="L535" s="170"/>
      <c r="M535" s="174"/>
      <c r="T535" s="175"/>
      <c r="AT535" s="171" t="s">
        <v>1489</v>
      </c>
      <c r="AU535" s="171" t="s">
        <v>90</v>
      </c>
      <c r="AV535" s="12" t="s">
        <v>88</v>
      </c>
      <c r="AW535" s="12" t="s">
        <v>36</v>
      </c>
      <c r="AX535" s="12" t="s">
        <v>81</v>
      </c>
      <c r="AY535" s="171" t="s">
        <v>299</v>
      </c>
    </row>
    <row r="536" spans="2:65" s="13" customFormat="1">
      <c r="B536" s="176"/>
      <c r="D536" s="149" t="s">
        <v>1489</v>
      </c>
      <c r="E536" s="177" t="s">
        <v>1</v>
      </c>
      <c r="F536" s="178" t="s">
        <v>7053</v>
      </c>
      <c r="H536" s="179">
        <v>21</v>
      </c>
      <c r="I536" s="180"/>
      <c r="L536" s="176"/>
      <c r="M536" s="181"/>
      <c r="T536" s="182"/>
      <c r="AT536" s="177" t="s">
        <v>1489</v>
      </c>
      <c r="AU536" s="177" t="s">
        <v>90</v>
      </c>
      <c r="AV536" s="13" t="s">
        <v>90</v>
      </c>
      <c r="AW536" s="13" t="s">
        <v>36</v>
      </c>
      <c r="AX536" s="13" t="s">
        <v>81</v>
      </c>
      <c r="AY536" s="177" t="s">
        <v>299</v>
      </c>
    </row>
    <row r="537" spans="2:65" s="14" customFormat="1">
      <c r="B537" s="183"/>
      <c r="D537" s="149" t="s">
        <v>1489</v>
      </c>
      <c r="E537" s="184" t="s">
        <v>1</v>
      </c>
      <c r="F537" s="185" t="s">
        <v>1496</v>
      </c>
      <c r="H537" s="186">
        <v>21</v>
      </c>
      <c r="I537" s="187"/>
      <c r="L537" s="183"/>
      <c r="M537" s="188"/>
      <c r="T537" s="189"/>
      <c r="AT537" s="184" t="s">
        <v>1489</v>
      </c>
      <c r="AU537" s="184" t="s">
        <v>90</v>
      </c>
      <c r="AV537" s="14" t="s">
        <v>318</v>
      </c>
      <c r="AW537" s="14" t="s">
        <v>36</v>
      </c>
      <c r="AX537" s="14" t="s">
        <v>88</v>
      </c>
      <c r="AY537" s="184" t="s">
        <v>299</v>
      </c>
    </row>
    <row r="538" spans="2:65" s="1" customFormat="1" ht="49.2" customHeight="1">
      <c r="B538" s="32"/>
      <c r="C538" s="158" t="s">
        <v>749</v>
      </c>
      <c r="D538" s="158" t="s">
        <v>340</v>
      </c>
      <c r="E538" s="159" t="s">
        <v>7059</v>
      </c>
      <c r="F538" s="160" t="s">
        <v>7060</v>
      </c>
      <c r="G538" s="161" t="s">
        <v>598</v>
      </c>
      <c r="H538" s="162">
        <v>6</v>
      </c>
      <c r="I538" s="163"/>
      <c r="J538" s="164">
        <f>ROUND(I538*H538,2)</f>
        <v>0</v>
      </c>
      <c r="K538" s="160" t="s">
        <v>1</v>
      </c>
      <c r="L538" s="165"/>
      <c r="M538" s="166" t="s">
        <v>1</v>
      </c>
      <c r="N538" s="167" t="s">
        <v>46</v>
      </c>
      <c r="P538" s="145">
        <f>O538*H538</f>
        <v>0</v>
      </c>
      <c r="Q538" s="145">
        <v>3.3999999999999998E-3</v>
      </c>
      <c r="R538" s="145">
        <f>Q538*H538</f>
        <v>2.0399999999999998E-2</v>
      </c>
      <c r="S538" s="145">
        <v>0</v>
      </c>
      <c r="T538" s="146">
        <f>S538*H538</f>
        <v>0</v>
      </c>
      <c r="AR538" s="147" t="s">
        <v>337</v>
      </c>
      <c r="AT538" s="147" t="s">
        <v>340</v>
      </c>
      <c r="AU538" s="147" t="s">
        <v>90</v>
      </c>
      <c r="AY538" s="17" t="s">
        <v>299</v>
      </c>
      <c r="BE538" s="148">
        <f>IF(N538="základní",J538,0)</f>
        <v>0</v>
      </c>
      <c r="BF538" s="148">
        <f>IF(N538="snížená",J538,0)</f>
        <v>0</v>
      </c>
      <c r="BG538" s="148">
        <f>IF(N538="zákl. přenesená",J538,0)</f>
        <v>0</v>
      </c>
      <c r="BH538" s="148">
        <f>IF(N538="sníž. přenesená",J538,0)</f>
        <v>0</v>
      </c>
      <c r="BI538" s="148">
        <f>IF(N538="nulová",J538,0)</f>
        <v>0</v>
      </c>
      <c r="BJ538" s="17" t="s">
        <v>88</v>
      </c>
      <c r="BK538" s="148">
        <f>ROUND(I538*H538,2)</f>
        <v>0</v>
      </c>
      <c r="BL538" s="17" t="s">
        <v>318</v>
      </c>
      <c r="BM538" s="147" t="s">
        <v>7061</v>
      </c>
    </row>
    <row r="539" spans="2:65" s="12" customFormat="1">
      <c r="B539" s="170"/>
      <c r="D539" s="149" t="s">
        <v>1489</v>
      </c>
      <c r="E539" s="171" t="s">
        <v>1</v>
      </c>
      <c r="F539" s="172" t="s">
        <v>7062</v>
      </c>
      <c r="H539" s="171" t="s">
        <v>1</v>
      </c>
      <c r="I539" s="173"/>
      <c r="L539" s="170"/>
      <c r="M539" s="174"/>
      <c r="T539" s="175"/>
      <c r="AT539" s="171" t="s">
        <v>1489</v>
      </c>
      <c r="AU539" s="171" t="s">
        <v>90</v>
      </c>
      <c r="AV539" s="12" t="s">
        <v>88</v>
      </c>
      <c r="AW539" s="12" t="s">
        <v>36</v>
      </c>
      <c r="AX539" s="12" t="s">
        <v>81</v>
      </c>
      <c r="AY539" s="171" t="s">
        <v>299</v>
      </c>
    </row>
    <row r="540" spans="2:65" s="13" customFormat="1">
      <c r="B540" s="176"/>
      <c r="D540" s="149" t="s">
        <v>1489</v>
      </c>
      <c r="E540" s="177" t="s">
        <v>1</v>
      </c>
      <c r="F540" s="178" t="s">
        <v>7054</v>
      </c>
      <c r="H540" s="179">
        <v>6</v>
      </c>
      <c r="I540" s="180"/>
      <c r="L540" s="176"/>
      <c r="M540" s="181"/>
      <c r="T540" s="182"/>
      <c r="AT540" s="177" t="s">
        <v>1489</v>
      </c>
      <c r="AU540" s="177" t="s">
        <v>90</v>
      </c>
      <c r="AV540" s="13" t="s">
        <v>90</v>
      </c>
      <c r="AW540" s="13" t="s">
        <v>36</v>
      </c>
      <c r="AX540" s="13" t="s">
        <v>81</v>
      </c>
      <c r="AY540" s="177" t="s">
        <v>299</v>
      </c>
    </row>
    <row r="541" spans="2:65" s="14" customFormat="1">
      <c r="B541" s="183"/>
      <c r="D541" s="149" t="s">
        <v>1489</v>
      </c>
      <c r="E541" s="184" t="s">
        <v>1</v>
      </c>
      <c r="F541" s="185" t="s">
        <v>1496</v>
      </c>
      <c r="H541" s="186">
        <v>6</v>
      </c>
      <c r="I541" s="187"/>
      <c r="L541" s="183"/>
      <c r="M541" s="188"/>
      <c r="T541" s="189"/>
      <c r="AT541" s="184" t="s">
        <v>1489</v>
      </c>
      <c r="AU541" s="184" t="s">
        <v>90</v>
      </c>
      <c r="AV541" s="14" t="s">
        <v>318</v>
      </c>
      <c r="AW541" s="14" t="s">
        <v>36</v>
      </c>
      <c r="AX541" s="14" t="s">
        <v>88</v>
      </c>
      <c r="AY541" s="184" t="s">
        <v>299</v>
      </c>
    </row>
    <row r="542" spans="2:65" s="1" customFormat="1" ht="24.15" customHeight="1">
      <c r="B542" s="32"/>
      <c r="C542" s="136" t="s">
        <v>753</v>
      </c>
      <c r="D542" s="136" t="s">
        <v>302</v>
      </c>
      <c r="E542" s="137" t="s">
        <v>7063</v>
      </c>
      <c r="F542" s="138" t="s">
        <v>7064</v>
      </c>
      <c r="G542" s="139" t="s">
        <v>598</v>
      </c>
      <c r="H542" s="140">
        <v>1</v>
      </c>
      <c r="I542" s="141"/>
      <c r="J542" s="142">
        <f>ROUND(I542*H542,2)</f>
        <v>0</v>
      </c>
      <c r="K542" s="138" t="s">
        <v>3585</v>
      </c>
      <c r="L542" s="32"/>
      <c r="M542" s="143" t="s">
        <v>1</v>
      </c>
      <c r="N542" s="144" t="s">
        <v>46</v>
      </c>
      <c r="P542" s="145">
        <f>O542*H542</f>
        <v>0</v>
      </c>
      <c r="Q542" s="145">
        <v>0</v>
      </c>
      <c r="R542" s="145">
        <f>Q542*H542</f>
        <v>0</v>
      </c>
      <c r="S542" s="145">
        <v>0</v>
      </c>
      <c r="T542" s="146">
        <f>S542*H542</f>
        <v>0</v>
      </c>
      <c r="AR542" s="147" t="s">
        <v>318</v>
      </c>
      <c r="AT542" s="147" t="s">
        <v>302</v>
      </c>
      <c r="AU542" s="147" t="s">
        <v>90</v>
      </c>
      <c r="AY542" s="17" t="s">
        <v>299</v>
      </c>
      <c r="BE542" s="148">
        <f>IF(N542="základní",J542,0)</f>
        <v>0</v>
      </c>
      <c r="BF542" s="148">
        <f>IF(N542="snížená",J542,0)</f>
        <v>0</v>
      </c>
      <c r="BG542" s="148">
        <f>IF(N542="zákl. přenesená",J542,0)</f>
        <v>0</v>
      </c>
      <c r="BH542" s="148">
        <f>IF(N542="sníž. přenesená",J542,0)</f>
        <v>0</v>
      </c>
      <c r="BI542" s="148">
        <f>IF(N542="nulová",J542,0)</f>
        <v>0</v>
      </c>
      <c r="BJ542" s="17" t="s">
        <v>88</v>
      </c>
      <c r="BK542" s="148">
        <f>ROUND(I542*H542,2)</f>
        <v>0</v>
      </c>
      <c r="BL542" s="17" t="s">
        <v>318</v>
      </c>
      <c r="BM542" s="147" t="s">
        <v>7065</v>
      </c>
    </row>
    <row r="543" spans="2:65" s="12" customFormat="1">
      <c r="B543" s="170"/>
      <c r="D543" s="149" t="s">
        <v>1489</v>
      </c>
      <c r="E543" s="171" t="s">
        <v>1</v>
      </c>
      <c r="F543" s="172" t="s">
        <v>7066</v>
      </c>
      <c r="H543" s="171" t="s">
        <v>1</v>
      </c>
      <c r="I543" s="173"/>
      <c r="L543" s="170"/>
      <c r="M543" s="174"/>
      <c r="T543" s="175"/>
      <c r="AT543" s="171" t="s">
        <v>1489</v>
      </c>
      <c r="AU543" s="171" t="s">
        <v>90</v>
      </c>
      <c r="AV543" s="12" t="s">
        <v>88</v>
      </c>
      <c r="AW543" s="12" t="s">
        <v>36</v>
      </c>
      <c r="AX543" s="12" t="s">
        <v>81</v>
      </c>
      <c r="AY543" s="171" t="s">
        <v>299</v>
      </c>
    </row>
    <row r="544" spans="2:65" s="13" customFormat="1">
      <c r="B544" s="176"/>
      <c r="D544" s="149" t="s">
        <v>1489</v>
      </c>
      <c r="E544" s="177" t="s">
        <v>1</v>
      </c>
      <c r="F544" s="178" t="s">
        <v>7067</v>
      </c>
      <c r="H544" s="179">
        <v>1</v>
      </c>
      <c r="I544" s="180"/>
      <c r="L544" s="176"/>
      <c r="M544" s="181"/>
      <c r="T544" s="182"/>
      <c r="AT544" s="177" t="s">
        <v>1489</v>
      </c>
      <c r="AU544" s="177" t="s">
        <v>90</v>
      </c>
      <c r="AV544" s="13" t="s">
        <v>90</v>
      </c>
      <c r="AW544" s="13" t="s">
        <v>36</v>
      </c>
      <c r="AX544" s="13" t="s">
        <v>81</v>
      </c>
      <c r="AY544" s="177" t="s">
        <v>299</v>
      </c>
    </row>
    <row r="545" spans="2:65" s="14" customFormat="1">
      <c r="B545" s="183"/>
      <c r="D545" s="149" t="s">
        <v>1489</v>
      </c>
      <c r="E545" s="184" t="s">
        <v>1</v>
      </c>
      <c r="F545" s="185" t="s">
        <v>1496</v>
      </c>
      <c r="H545" s="186">
        <v>1</v>
      </c>
      <c r="I545" s="187"/>
      <c r="L545" s="183"/>
      <c r="M545" s="188"/>
      <c r="T545" s="189"/>
      <c r="AT545" s="184" t="s">
        <v>1489</v>
      </c>
      <c r="AU545" s="184" t="s">
        <v>90</v>
      </c>
      <c r="AV545" s="14" t="s">
        <v>318</v>
      </c>
      <c r="AW545" s="14" t="s">
        <v>36</v>
      </c>
      <c r="AX545" s="14" t="s">
        <v>88</v>
      </c>
      <c r="AY545" s="184" t="s">
        <v>299</v>
      </c>
    </row>
    <row r="546" spans="2:65" s="1" customFormat="1" ht="16.5" customHeight="1">
      <c r="B546" s="32"/>
      <c r="C546" s="158" t="s">
        <v>757</v>
      </c>
      <c r="D546" s="158" t="s">
        <v>340</v>
      </c>
      <c r="E546" s="159" t="s">
        <v>7068</v>
      </c>
      <c r="F546" s="160" t="s">
        <v>7069</v>
      </c>
      <c r="G546" s="161" t="s">
        <v>598</v>
      </c>
      <c r="H546" s="162">
        <v>1</v>
      </c>
      <c r="I546" s="163"/>
      <c r="J546" s="164">
        <f>ROUND(I546*H546,2)</f>
        <v>0</v>
      </c>
      <c r="K546" s="160" t="s">
        <v>1</v>
      </c>
      <c r="L546" s="165"/>
      <c r="M546" s="166" t="s">
        <v>1</v>
      </c>
      <c r="N546" s="167" t="s">
        <v>46</v>
      </c>
      <c r="P546" s="145">
        <f>O546*H546</f>
        <v>0</v>
      </c>
      <c r="Q546" s="145">
        <v>9.8500000000000004E-2</v>
      </c>
      <c r="R546" s="145">
        <f>Q546*H546</f>
        <v>9.8500000000000004E-2</v>
      </c>
      <c r="S546" s="145">
        <v>0</v>
      </c>
      <c r="T546" s="146">
        <f>S546*H546</f>
        <v>0</v>
      </c>
      <c r="AR546" s="147" t="s">
        <v>337</v>
      </c>
      <c r="AT546" s="147" t="s">
        <v>340</v>
      </c>
      <c r="AU546" s="147" t="s">
        <v>90</v>
      </c>
      <c r="AY546" s="17" t="s">
        <v>299</v>
      </c>
      <c r="BE546" s="148">
        <f>IF(N546="základní",J546,0)</f>
        <v>0</v>
      </c>
      <c r="BF546" s="148">
        <f>IF(N546="snížená",J546,0)</f>
        <v>0</v>
      </c>
      <c r="BG546" s="148">
        <f>IF(N546="zákl. přenesená",J546,0)</f>
        <v>0</v>
      </c>
      <c r="BH546" s="148">
        <f>IF(N546="sníž. přenesená",J546,0)</f>
        <v>0</v>
      </c>
      <c r="BI546" s="148">
        <f>IF(N546="nulová",J546,0)</f>
        <v>0</v>
      </c>
      <c r="BJ546" s="17" t="s">
        <v>88</v>
      </c>
      <c r="BK546" s="148">
        <f>ROUND(I546*H546,2)</f>
        <v>0</v>
      </c>
      <c r="BL546" s="17" t="s">
        <v>318</v>
      </c>
      <c r="BM546" s="147" t="s">
        <v>7070</v>
      </c>
    </row>
    <row r="547" spans="2:65" s="12" customFormat="1">
      <c r="B547" s="170"/>
      <c r="D547" s="149" t="s">
        <v>1489</v>
      </c>
      <c r="E547" s="171" t="s">
        <v>1</v>
      </c>
      <c r="F547" s="172" t="s">
        <v>7066</v>
      </c>
      <c r="H547" s="171" t="s">
        <v>1</v>
      </c>
      <c r="I547" s="173"/>
      <c r="L547" s="170"/>
      <c r="M547" s="174"/>
      <c r="T547" s="175"/>
      <c r="AT547" s="171" t="s">
        <v>1489</v>
      </c>
      <c r="AU547" s="171" t="s">
        <v>90</v>
      </c>
      <c r="AV547" s="12" t="s">
        <v>88</v>
      </c>
      <c r="AW547" s="12" t="s">
        <v>36</v>
      </c>
      <c r="AX547" s="12" t="s">
        <v>81</v>
      </c>
      <c r="AY547" s="171" t="s">
        <v>299</v>
      </c>
    </row>
    <row r="548" spans="2:65" s="12" customFormat="1">
      <c r="B548" s="170"/>
      <c r="D548" s="149" t="s">
        <v>1489</v>
      </c>
      <c r="E548" s="171" t="s">
        <v>1</v>
      </c>
      <c r="F548" s="172" t="s">
        <v>7071</v>
      </c>
      <c r="H548" s="171" t="s">
        <v>1</v>
      </c>
      <c r="I548" s="173"/>
      <c r="L548" s="170"/>
      <c r="M548" s="174"/>
      <c r="T548" s="175"/>
      <c r="AT548" s="171" t="s">
        <v>1489</v>
      </c>
      <c r="AU548" s="171" t="s">
        <v>90</v>
      </c>
      <c r="AV548" s="12" t="s">
        <v>88</v>
      </c>
      <c r="AW548" s="12" t="s">
        <v>36</v>
      </c>
      <c r="AX548" s="12" t="s">
        <v>81</v>
      </c>
      <c r="AY548" s="171" t="s">
        <v>299</v>
      </c>
    </row>
    <row r="549" spans="2:65" s="12" customFormat="1" ht="20.399999999999999">
      <c r="B549" s="170"/>
      <c r="D549" s="149" t="s">
        <v>1489</v>
      </c>
      <c r="E549" s="171" t="s">
        <v>1</v>
      </c>
      <c r="F549" s="172" t="s">
        <v>7072</v>
      </c>
      <c r="H549" s="171" t="s">
        <v>1</v>
      </c>
      <c r="I549" s="173"/>
      <c r="L549" s="170"/>
      <c r="M549" s="174"/>
      <c r="T549" s="175"/>
      <c r="AT549" s="171" t="s">
        <v>1489</v>
      </c>
      <c r="AU549" s="171" t="s">
        <v>90</v>
      </c>
      <c r="AV549" s="12" t="s">
        <v>88</v>
      </c>
      <c r="AW549" s="12" t="s">
        <v>36</v>
      </c>
      <c r="AX549" s="12" t="s">
        <v>81</v>
      </c>
      <c r="AY549" s="171" t="s">
        <v>299</v>
      </c>
    </row>
    <row r="550" spans="2:65" s="12" customFormat="1" ht="20.399999999999999">
      <c r="B550" s="170"/>
      <c r="D550" s="149" t="s">
        <v>1489</v>
      </c>
      <c r="E550" s="171" t="s">
        <v>1</v>
      </c>
      <c r="F550" s="172" t="s">
        <v>7073</v>
      </c>
      <c r="H550" s="171" t="s">
        <v>1</v>
      </c>
      <c r="I550" s="173"/>
      <c r="L550" s="170"/>
      <c r="M550" s="174"/>
      <c r="T550" s="175"/>
      <c r="AT550" s="171" t="s">
        <v>1489</v>
      </c>
      <c r="AU550" s="171" t="s">
        <v>90</v>
      </c>
      <c r="AV550" s="12" t="s">
        <v>88</v>
      </c>
      <c r="AW550" s="12" t="s">
        <v>36</v>
      </c>
      <c r="AX550" s="12" t="s">
        <v>81</v>
      </c>
      <c r="AY550" s="171" t="s">
        <v>299</v>
      </c>
    </row>
    <row r="551" spans="2:65" s="12" customFormat="1" ht="30.6">
      <c r="B551" s="170"/>
      <c r="D551" s="149" t="s">
        <v>1489</v>
      </c>
      <c r="E551" s="171" t="s">
        <v>1</v>
      </c>
      <c r="F551" s="172" t="s">
        <v>7074</v>
      </c>
      <c r="H551" s="171" t="s">
        <v>1</v>
      </c>
      <c r="I551" s="173"/>
      <c r="L551" s="170"/>
      <c r="M551" s="174"/>
      <c r="T551" s="175"/>
      <c r="AT551" s="171" t="s">
        <v>1489</v>
      </c>
      <c r="AU551" s="171" t="s">
        <v>90</v>
      </c>
      <c r="AV551" s="12" t="s">
        <v>88</v>
      </c>
      <c r="AW551" s="12" t="s">
        <v>36</v>
      </c>
      <c r="AX551" s="12" t="s">
        <v>81</v>
      </c>
      <c r="AY551" s="171" t="s">
        <v>299</v>
      </c>
    </row>
    <row r="552" spans="2:65" s="12" customFormat="1" ht="20.399999999999999">
      <c r="B552" s="170"/>
      <c r="D552" s="149" t="s">
        <v>1489</v>
      </c>
      <c r="E552" s="171" t="s">
        <v>1</v>
      </c>
      <c r="F552" s="172" t="s">
        <v>7075</v>
      </c>
      <c r="H552" s="171" t="s">
        <v>1</v>
      </c>
      <c r="I552" s="173"/>
      <c r="L552" s="170"/>
      <c r="M552" s="174"/>
      <c r="T552" s="175"/>
      <c r="AT552" s="171" t="s">
        <v>1489</v>
      </c>
      <c r="AU552" s="171" t="s">
        <v>90</v>
      </c>
      <c r="AV552" s="12" t="s">
        <v>88</v>
      </c>
      <c r="AW552" s="12" t="s">
        <v>36</v>
      </c>
      <c r="AX552" s="12" t="s">
        <v>81</v>
      </c>
      <c r="AY552" s="171" t="s">
        <v>299</v>
      </c>
    </row>
    <row r="553" spans="2:65" s="12" customFormat="1" ht="30.6">
      <c r="B553" s="170"/>
      <c r="D553" s="149" t="s">
        <v>1489</v>
      </c>
      <c r="E553" s="171" t="s">
        <v>1</v>
      </c>
      <c r="F553" s="172" t="s">
        <v>7076</v>
      </c>
      <c r="H553" s="171" t="s">
        <v>1</v>
      </c>
      <c r="I553" s="173"/>
      <c r="L553" s="170"/>
      <c r="M553" s="174"/>
      <c r="T553" s="175"/>
      <c r="AT553" s="171" t="s">
        <v>1489</v>
      </c>
      <c r="AU553" s="171" t="s">
        <v>90</v>
      </c>
      <c r="AV553" s="12" t="s">
        <v>88</v>
      </c>
      <c r="AW553" s="12" t="s">
        <v>36</v>
      </c>
      <c r="AX553" s="12" t="s">
        <v>81</v>
      </c>
      <c r="AY553" s="171" t="s">
        <v>299</v>
      </c>
    </row>
    <row r="554" spans="2:65" s="12" customFormat="1" ht="20.399999999999999">
      <c r="B554" s="170"/>
      <c r="D554" s="149" t="s">
        <v>1489</v>
      </c>
      <c r="E554" s="171" t="s">
        <v>1</v>
      </c>
      <c r="F554" s="172" t="s">
        <v>7077</v>
      </c>
      <c r="H554" s="171" t="s">
        <v>1</v>
      </c>
      <c r="I554" s="173"/>
      <c r="L554" s="170"/>
      <c r="M554" s="174"/>
      <c r="T554" s="175"/>
      <c r="AT554" s="171" t="s">
        <v>1489</v>
      </c>
      <c r="AU554" s="171" t="s">
        <v>90</v>
      </c>
      <c r="AV554" s="12" t="s">
        <v>88</v>
      </c>
      <c r="AW554" s="12" t="s">
        <v>36</v>
      </c>
      <c r="AX554" s="12" t="s">
        <v>81</v>
      </c>
      <c r="AY554" s="171" t="s">
        <v>299</v>
      </c>
    </row>
    <row r="555" spans="2:65" s="13" customFormat="1">
      <c r="B555" s="176"/>
      <c r="D555" s="149" t="s">
        <v>1489</v>
      </c>
      <c r="E555" s="177" t="s">
        <v>1</v>
      </c>
      <c r="F555" s="178" t="s">
        <v>7067</v>
      </c>
      <c r="H555" s="179">
        <v>1</v>
      </c>
      <c r="I555" s="180"/>
      <c r="L555" s="176"/>
      <c r="M555" s="181"/>
      <c r="T555" s="182"/>
      <c r="AT555" s="177" t="s">
        <v>1489</v>
      </c>
      <c r="AU555" s="177" t="s">
        <v>90</v>
      </c>
      <c r="AV555" s="13" t="s">
        <v>90</v>
      </c>
      <c r="AW555" s="13" t="s">
        <v>36</v>
      </c>
      <c r="AX555" s="13" t="s">
        <v>81</v>
      </c>
      <c r="AY555" s="177" t="s">
        <v>299</v>
      </c>
    </row>
    <row r="556" spans="2:65" s="14" customFormat="1">
      <c r="B556" s="183"/>
      <c r="D556" s="149" t="s">
        <v>1489</v>
      </c>
      <c r="E556" s="184" t="s">
        <v>1</v>
      </c>
      <c r="F556" s="185" t="s">
        <v>1496</v>
      </c>
      <c r="H556" s="186">
        <v>1</v>
      </c>
      <c r="I556" s="187"/>
      <c r="L556" s="183"/>
      <c r="M556" s="188"/>
      <c r="T556" s="189"/>
      <c r="AT556" s="184" t="s">
        <v>1489</v>
      </c>
      <c r="AU556" s="184" t="s">
        <v>90</v>
      </c>
      <c r="AV556" s="14" t="s">
        <v>318</v>
      </c>
      <c r="AW556" s="14" t="s">
        <v>36</v>
      </c>
      <c r="AX556" s="14" t="s">
        <v>88</v>
      </c>
      <c r="AY556" s="184" t="s">
        <v>299</v>
      </c>
    </row>
    <row r="557" spans="2:65" s="1" customFormat="1" ht="24.15" customHeight="1">
      <c r="B557" s="32"/>
      <c r="C557" s="136" t="s">
        <v>763</v>
      </c>
      <c r="D557" s="136" t="s">
        <v>302</v>
      </c>
      <c r="E557" s="137" t="s">
        <v>7078</v>
      </c>
      <c r="F557" s="138" t="s">
        <v>7079</v>
      </c>
      <c r="G557" s="139" t="s">
        <v>647</v>
      </c>
      <c r="H557" s="140">
        <v>58</v>
      </c>
      <c r="I557" s="141"/>
      <c r="J557" s="142">
        <f>ROUND(I557*H557,2)</f>
        <v>0</v>
      </c>
      <c r="K557" s="138" t="s">
        <v>3585</v>
      </c>
      <c r="L557" s="32"/>
      <c r="M557" s="143" t="s">
        <v>1</v>
      </c>
      <c r="N557" s="144" t="s">
        <v>46</v>
      </c>
      <c r="P557" s="145">
        <f>O557*H557</f>
        <v>0</v>
      </c>
      <c r="Q557" s="145">
        <v>0</v>
      </c>
      <c r="R557" s="145">
        <f>Q557*H557</f>
        <v>0</v>
      </c>
      <c r="S557" s="145">
        <v>0</v>
      </c>
      <c r="T557" s="146">
        <f>S557*H557</f>
        <v>0</v>
      </c>
      <c r="AR557" s="147" t="s">
        <v>318</v>
      </c>
      <c r="AT557" s="147" t="s">
        <v>302</v>
      </c>
      <c r="AU557" s="147" t="s">
        <v>90</v>
      </c>
      <c r="AY557" s="17" t="s">
        <v>299</v>
      </c>
      <c r="BE557" s="148">
        <f>IF(N557="základní",J557,0)</f>
        <v>0</v>
      </c>
      <c r="BF557" s="148">
        <f>IF(N557="snížená",J557,0)</f>
        <v>0</v>
      </c>
      <c r="BG557" s="148">
        <f>IF(N557="zákl. přenesená",J557,0)</f>
        <v>0</v>
      </c>
      <c r="BH557" s="148">
        <f>IF(N557="sníž. přenesená",J557,0)</f>
        <v>0</v>
      </c>
      <c r="BI557" s="148">
        <f>IF(N557="nulová",J557,0)</f>
        <v>0</v>
      </c>
      <c r="BJ557" s="17" t="s">
        <v>88</v>
      </c>
      <c r="BK557" s="148">
        <f>ROUND(I557*H557,2)</f>
        <v>0</v>
      </c>
      <c r="BL557" s="17" t="s">
        <v>318</v>
      </c>
      <c r="BM557" s="147" t="s">
        <v>7080</v>
      </c>
    </row>
    <row r="558" spans="2:65" s="1" customFormat="1" ht="19.2">
      <c r="B558" s="32"/>
      <c r="D558" s="149" t="s">
        <v>308</v>
      </c>
      <c r="F558" s="150" t="s">
        <v>7081</v>
      </c>
      <c r="I558" s="151"/>
      <c r="L558" s="32"/>
      <c r="M558" s="152"/>
      <c r="T558" s="56"/>
      <c r="AT558" s="17" t="s">
        <v>308</v>
      </c>
      <c r="AU558" s="17" t="s">
        <v>90</v>
      </c>
    </row>
    <row r="559" spans="2:65" s="12" customFormat="1">
      <c r="B559" s="170"/>
      <c r="D559" s="149" t="s">
        <v>1489</v>
      </c>
      <c r="E559" s="171" t="s">
        <v>1</v>
      </c>
      <c r="F559" s="172" t="s">
        <v>7082</v>
      </c>
      <c r="H559" s="171" t="s">
        <v>1</v>
      </c>
      <c r="I559" s="173"/>
      <c r="L559" s="170"/>
      <c r="M559" s="174"/>
      <c r="T559" s="175"/>
      <c r="AT559" s="171" t="s">
        <v>1489</v>
      </c>
      <c r="AU559" s="171" t="s">
        <v>90</v>
      </c>
      <c r="AV559" s="12" t="s">
        <v>88</v>
      </c>
      <c r="AW559" s="12" t="s">
        <v>36</v>
      </c>
      <c r="AX559" s="12" t="s">
        <v>81</v>
      </c>
      <c r="AY559" s="171" t="s">
        <v>299</v>
      </c>
    </row>
    <row r="560" spans="2:65" s="13" customFormat="1">
      <c r="B560" s="176"/>
      <c r="D560" s="149" t="s">
        <v>1489</v>
      </c>
      <c r="E560" s="177" t="s">
        <v>1</v>
      </c>
      <c r="F560" s="178" t="s">
        <v>7083</v>
      </c>
      <c r="H560" s="179">
        <v>58</v>
      </c>
      <c r="I560" s="180"/>
      <c r="L560" s="176"/>
      <c r="M560" s="181"/>
      <c r="T560" s="182"/>
      <c r="AT560" s="177" t="s">
        <v>1489</v>
      </c>
      <c r="AU560" s="177" t="s">
        <v>90</v>
      </c>
      <c r="AV560" s="13" t="s">
        <v>90</v>
      </c>
      <c r="AW560" s="13" t="s">
        <v>36</v>
      </c>
      <c r="AX560" s="13" t="s">
        <v>81</v>
      </c>
      <c r="AY560" s="177" t="s">
        <v>299</v>
      </c>
    </row>
    <row r="561" spans="2:65" s="14" customFormat="1">
      <c r="B561" s="183"/>
      <c r="D561" s="149" t="s">
        <v>1489</v>
      </c>
      <c r="E561" s="184" t="s">
        <v>1</v>
      </c>
      <c r="F561" s="185" t="s">
        <v>1496</v>
      </c>
      <c r="H561" s="186">
        <v>58</v>
      </c>
      <c r="I561" s="187"/>
      <c r="L561" s="183"/>
      <c r="M561" s="188"/>
      <c r="T561" s="189"/>
      <c r="AT561" s="184" t="s">
        <v>1489</v>
      </c>
      <c r="AU561" s="184" t="s">
        <v>90</v>
      </c>
      <c r="AV561" s="14" t="s">
        <v>318</v>
      </c>
      <c r="AW561" s="14" t="s">
        <v>36</v>
      </c>
      <c r="AX561" s="14" t="s">
        <v>88</v>
      </c>
      <c r="AY561" s="184" t="s">
        <v>299</v>
      </c>
    </row>
    <row r="562" spans="2:65" s="1" customFormat="1" ht="37.950000000000003" customHeight="1">
      <c r="B562" s="32"/>
      <c r="C562" s="158" t="s">
        <v>767</v>
      </c>
      <c r="D562" s="158" t="s">
        <v>340</v>
      </c>
      <c r="E562" s="159" t="s">
        <v>7084</v>
      </c>
      <c r="F562" s="160" t="s">
        <v>7085</v>
      </c>
      <c r="G562" s="161" t="s">
        <v>647</v>
      </c>
      <c r="H562" s="162">
        <v>58</v>
      </c>
      <c r="I562" s="163"/>
      <c r="J562" s="164">
        <f>ROUND(I562*H562,2)</f>
        <v>0</v>
      </c>
      <c r="K562" s="160" t="s">
        <v>1</v>
      </c>
      <c r="L562" s="165"/>
      <c r="M562" s="166" t="s">
        <v>1</v>
      </c>
      <c r="N562" s="167" t="s">
        <v>46</v>
      </c>
      <c r="P562" s="145">
        <f>O562*H562</f>
        <v>0</v>
      </c>
      <c r="Q562" s="145">
        <v>1.5E-3</v>
      </c>
      <c r="R562" s="145">
        <f>Q562*H562</f>
        <v>8.7000000000000008E-2</v>
      </c>
      <c r="S562" s="145">
        <v>0</v>
      </c>
      <c r="T562" s="146">
        <f>S562*H562</f>
        <v>0</v>
      </c>
      <c r="AR562" s="147" t="s">
        <v>337</v>
      </c>
      <c r="AT562" s="147" t="s">
        <v>340</v>
      </c>
      <c r="AU562" s="147" t="s">
        <v>90</v>
      </c>
      <c r="AY562" s="17" t="s">
        <v>299</v>
      </c>
      <c r="BE562" s="148">
        <f>IF(N562="základní",J562,0)</f>
        <v>0</v>
      </c>
      <c r="BF562" s="148">
        <f>IF(N562="snížená",J562,0)</f>
        <v>0</v>
      </c>
      <c r="BG562" s="148">
        <f>IF(N562="zákl. přenesená",J562,0)</f>
        <v>0</v>
      </c>
      <c r="BH562" s="148">
        <f>IF(N562="sníž. přenesená",J562,0)</f>
        <v>0</v>
      </c>
      <c r="BI562" s="148">
        <f>IF(N562="nulová",J562,0)</f>
        <v>0</v>
      </c>
      <c r="BJ562" s="17" t="s">
        <v>88</v>
      </c>
      <c r="BK562" s="148">
        <f>ROUND(I562*H562,2)</f>
        <v>0</v>
      </c>
      <c r="BL562" s="17" t="s">
        <v>318</v>
      </c>
      <c r="BM562" s="147" t="s">
        <v>7086</v>
      </c>
    </row>
    <row r="563" spans="2:65" s="12" customFormat="1">
      <c r="B563" s="170"/>
      <c r="D563" s="149" t="s">
        <v>1489</v>
      </c>
      <c r="E563" s="171" t="s">
        <v>1</v>
      </c>
      <c r="F563" s="172" t="s">
        <v>7082</v>
      </c>
      <c r="H563" s="171" t="s">
        <v>1</v>
      </c>
      <c r="I563" s="173"/>
      <c r="L563" s="170"/>
      <c r="M563" s="174"/>
      <c r="T563" s="175"/>
      <c r="AT563" s="171" t="s">
        <v>1489</v>
      </c>
      <c r="AU563" s="171" t="s">
        <v>90</v>
      </c>
      <c r="AV563" s="12" t="s">
        <v>88</v>
      </c>
      <c r="AW563" s="12" t="s">
        <v>36</v>
      </c>
      <c r="AX563" s="12" t="s">
        <v>81</v>
      </c>
      <c r="AY563" s="171" t="s">
        <v>299</v>
      </c>
    </row>
    <row r="564" spans="2:65" s="13" customFormat="1">
      <c r="B564" s="176"/>
      <c r="D564" s="149" t="s">
        <v>1489</v>
      </c>
      <c r="E564" s="177" t="s">
        <v>1</v>
      </c>
      <c r="F564" s="178" t="s">
        <v>7083</v>
      </c>
      <c r="H564" s="179">
        <v>58</v>
      </c>
      <c r="I564" s="180"/>
      <c r="L564" s="176"/>
      <c r="M564" s="181"/>
      <c r="T564" s="182"/>
      <c r="AT564" s="177" t="s">
        <v>1489</v>
      </c>
      <c r="AU564" s="177" t="s">
        <v>90</v>
      </c>
      <c r="AV564" s="13" t="s">
        <v>90</v>
      </c>
      <c r="AW564" s="13" t="s">
        <v>36</v>
      </c>
      <c r="AX564" s="13" t="s">
        <v>81</v>
      </c>
      <c r="AY564" s="177" t="s">
        <v>299</v>
      </c>
    </row>
    <row r="565" spans="2:65" s="14" customFormat="1">
      <c r="B565" s="183"/>
      <c r="D565" s="149" t="s">
        <v>1489</v>
      </c>
      <c r="E565" s="184" t="s">
        <v>1</v>
      </c>
      <c r="F565" s="185" t="s">
        <v>1496</v>
      </c>
      <c r="H565" s="186">
        <v>58</v>
      </c>
      <c r="I565" s="187"/>
      <c r="L565" s="183"/>
      <c r="M565" s="188"/>
      <c r="T565" s="189"/>
      <c r="AT565" s="184" t="s">
        <v>1489</v>
      </c>
      <c r="AU565" s="184" t="s">
        <v>90</v>
      </c>
      <c r="AV565" s="14" t="s">
        <v>318</v>
      </c>
      <c r="AW565" s="14" t="s">
        <v>36</v>
      </c>
      <c r="AX565" s="14" t="s">
        <v>88</v>
      </c>
      <c r="AY565" s="184" t="s">
        <v>299</v>
      </c>
    </row>
    <row r="566" spans="2:65" s="1" customFormat="1" ht="24.15" customHeight="1">
      <c r="B566" s="32"/>
      <c r="C566" s="136" t="s">
        <v>771</v>
      </c>
      <c r="D566" s="136" t="s">
        <v>302</v>
      </c>
      <c r="E566" s="137" t="s">
        <v>7087</v>
      </c>
      <c r="F566" s="138" t="s">
        <v>7088</v>
      </c>
      <c r="G566" s="139" t="s">
        <v>647</v>
      </c>
      <c r="H566" s="140">
        <v>200</v>
      </c>
      <c r="I566" s="141"/>
      <c r="J566" s="142">
        <f>ROUND(I566*H566,2)</f>
        <v>0</v>
      </c>
      <c r="K566" s="138" t="s">
        <v>3585</v>
      </c>
      <c r="L566" s="32"/>
      <c r="M566" s="143" t="s">
        <v>1</v>
      </c>
      <c r="N566" s="144" t="s">
        <v>46</v>
      </c>
      <c r="P566" s="145">
        <f>O566*H566</f>
        <v>0</v>
      </c>
      <c r="Q566" s="145">
        <v>0</v>
      </c>
      <c r="R566" s="145">
        <f>Q566*H566</f>
        <v>0</v>
      </c>
      <c r="S566" s="145">
        <v>0</v>
      </c>
      <c r="T566" s="146">
        <f>S566*H566</f>
        <v>0</v>
      </c>
      <c r="AR566" s="147" t="s">
        <v>318</v>
      </c>
      <c r="AT566" s="147" t="s">
        <v>302</v>
      </c>
      <c r="AU566" s="147" t="s">
        <v>90</v>
      </c>
      <c r="AY566" s="17" t="s">
        <v>299</v>
      </c>
      <c r="BE566" s="148">
        <f>IF(N566="základní",J566,0)</f>
        <v>0</v>
      </c>
      <c r="BF566" s="148">
        <f>IF(N566="snížená",J566,0)</f>
        <v>0</v>
      </c>
      <c r="BG566" s="148">
        <f>IF(N566="zákl. přenesená",J566,0)</f>
        <v>0</v>
      </c>
      <c r="BH566" s="148">
        <f>IF(N566="sníž. přenesená",J566,0)</f>
        <v>0</v>
      </c>
      <c r="BI566" s="148">
        <f>IF(N566="nulová",J566,0)</f>
        <v>0</v>
      </c>
      <c r="BJ566" s="17" t="s">
        <v>88</v>
      </c>
      <c r="BK566" s="148">
        <f>ROUND(I566*H566,2)</f>
        <v>0</v>
      </c>
      <c r="BL566" s="17" t="s">
        <v>318</v>
      </c>
      <c r="BM566" s="147" t="s">
        <v>7089</v>
      </c>
    </row>
    <row r="567" spans="2:65" s="12" customFormat="1">
      <c r="B567" s="170"/>
      <c r="D567" s="149" t="s">
        <v>1489</v>
      </c>
      <c r="E567" s="171" t="s">
        <v>1</v>
      </c>
      <c r="F567" s="172" t="s">
        <v>7090</v>
      </c>
      <c r="H567" s="171" t="s">
        <v>1</v>
      </c>
      <c r="I567" s="173"/>
      <c r="L567" s="170"/>
      <c r="M567" s="174"/>
      <c r="T567" s="175"/>
      <c r="AT567" s="171" t="s">
        <v>1489</v>
      </c>
      <c r="AU567" s="171" t="s">
        <v>90</v>
      </c>
      <c r="AV567" s="12" t="s">
        <v>88</v>
      </c>
      <c r="AW567" s="12" t="s">
        <v>36</v>
      </c>
      <c r="AX567" s="12" t="s">
        <v>81</v>
      </c>
      <c r="AY567" s="171" t="s">
        <v>299</v>
      </c>
    </row>
    <row r="568" spans="2:65" s="13" customFormat="1">
      <c r="B568" s="176"/>
      <c r="D568" s="149" t="s">
        <v>1489</v>
      </c>
      <c r="E568" s="177" t="s">
        <v>1</v>
      </c>
      <c r="F568" s="178" t="s">
        <v>7091</v>
      </c>
      <c r="H568" s="179">
        <v>200</v>
      </c>
      <c r="I568" s="180"/>
      <c r="L568" s="176"/>
      <c r="M568" s="181"/>
      <c r="T568" s="182"/>
      <c r="AT568" s="177" t="s">
        <v>1489</v>
      </c>
      <c r="AU568" s="177" t="s">
        <v>90</v>
      </c>
      <c r="AV568" s="13" t="s">
        <v>90</v>
      </c>
      <c r="AW568" s="13" t="s">
        <v>36</v>
      </c>
      <c r="AX568" s="13" t="s">
        <v>81</v>
      </c>
      <c r="AY568" s="177" t="s">
        <v>299</v>
      </c>
    </row>
    <row r="569" spans="2:65" s="14" customFormat="1">
      <c r="B569" s="183"/>
      <c r="D569" s="149" t="s">
        <v>1489</v>
      </c>
      <c r="E569" s="184" t="s">
        <v>1</v>
      </c>
      <c r="F569" s="185" t="s">
        <v>1496</v>
      </c>
      <c r="H569" s="186">
        <v>200</v>
      </c>
      <c r="I569" s="187"/>
      <c r="L569" s="183"/>
      <c r="M569" s="188"/>
      <c r="T569" s="189"/>
      <c r="AT569" s="184" t="s">
        <v>1489</v>
      </c>
      <c r="AU569" s="184" t="s">
        <v>90</v>
      </c>
      <c r="AV569" s="14" t="s">
        <v>318</v>
      </c>
      <c r="AW569" s="14" t="s">
        <v>36</v>
      </c>
      <c r="AX569" s="14" t="s">
        <v>88</v>
      </c>
      <c r="AY569" s="184" t="s">
        <v>299</v>
      </c>
    </row>
    <row r="570" spans="2:65" s="1" customFormat="1" ht="24.15" customHeight="1">
      <c r="B570" s="32"/>
      <c r="C570" s="158" t="s">
        <v>775</v>
      </c>
      <c r="D570" s="158" t="s">
        <v>340</v>
      </c>
      <c r="E570" s="159" t="s">
        <v>7092</v>
      </c>
      <c r="F570" s="160" t="s">
        <v>7093</v>
      </c>
      <c r="G570" s="161" t="s">
        <v>647</v>
      </c>
      <c r="H570" s="162">
        <v>210</v>
      </c>
      <c r="I570" s="163"/>
      <c r="J570" s="164">
        <f>ROUND(I570*H570,2)</f>
        <v>0</v>
      </c>
      <c r="K570" s="160" t="s">
        <v>3585</v>
      </c>
      <c r="L570" s="165"/>
      <c r="M570" s="166" t="s">
        <v>1</v>
      </c>
      <c r="N570" s="167" t="s">
        <v>46</v>
      </c>
      <c r="P570" s="145">
        <f>O570*H570</f>
        <v>0</v>
      </c>
      <c r="Q570" s="145">
        <v>5.0000000000000002E-5</v>
      </c>
      <c r="R570" s="145">
        <f>Q570*H570</f>
        <v>1.0500000000000001E-2</v>
      </c>
      <c r="S570" s="145">
        <v>0</v>
      </c>
      <c r="T570" s="146">
        <f>S570*H570</f>
        <v>0</v>
      </c>
      <c r="AR570" s="147" t="s">
        <v>337</v>
      </c>
      <c r="AT570" s="147" t="s">
        <v>340</v>
      </c>
      <c r="AU570" s="147" t="s">
        <v>90</v>
      </c>
      <c r="AY570" s="17" t="s">
        <v>299</v>
      </c>
      <c r="BE570" s="148">
        <f>IF(N570="základní",J570,0)</f>
        <v>0</v>
      </c>
      <c r="BF570" s="148">
        <f>IF(N570="snížená",J570,0)</f>
        <v>0</v>
      </c>
      <c r="BG570" s="148">
        <f>IF(N570="zákl. přenesená",J570,0)</f>
        <v>0</v>
      </c>
      <c r="BH570" s="148">
        <f>IF(N570="sníž. přenesená",J570,0)</f>
        <v>0</v>
      </c>
      <c r="BI570" s="148">
        <f>IF(N570="nulová",J570,0)</f>
        <v>0</v>
      </c>
      <c r="BJ570" s="17" t="s">
        <v>88</v>
      </c>
      <c r="BK570" s="148">
        <f>ROUND(I570*H570,2)</f>
        <v>0</v>
      </c>
      <c r="BL570" s="17" t="s">
        <v>318</v>
      </c>
      <c r="BM570" s="147" t="s">
        <v>7094</v>
      </c>
    </row>
    <row r="571" spans="2:65" s="12" customFormat="1">
      <c r="B571" s="170"/>
      <c r="D571" s="149" t="s">
        <v>1489</v>
      </c>
      <c r="E571" s="171" t="s">
        <v>1</v>
      </c>
      <c r="F571" s="172" t="s">
        <v>7090</v>
      </c>
      <c r="H571" s="171" t="s">
        <v>1</v>
      </c>
      <c r="I571" s="173"/>
      <c r="L571" s="170"/>
      <c r="M571" s="174"/>
      <c r="T571" s="175"/>
      <c r="AT571" s="171" t="s">
        <v>1489</v>
      </c>
      <c r="AU571" s="171" t="s">
        <v>90</v>
      </c>
      <c r="AV571" s="12" t="s">
        <v>88</v>
      </c>
      <c r="AW571" s="12" t="s">
        <v>36</v>
      </c>
      <c r="AX571" s="12" t="s">
        <v>81</v>
      </c>
      <c r="AY571" s="171" t="s">
        <v>299</v>
      </c>
    </row>
    <row r="572" spans="2:65" s="13" customFormat="1">
      <c r="B572" s="176"/>
      <c r="D572" s="149" t="s">
        <v>1489</v>
      </c>
      <c r="E572" s="177" t="s">
        <v>1</v>
      </c>
      <c r="F572" s="178" t="s">
        <v>7091</v>
      </c>
      <c r="H572" s="179">
        <v>200</v>
      </c>
      <c r="I572" s="180"/>
      <c r="L572" s="176"/>
      <c r="M572" s="181"/>
      <c r="T572" s="182"/>
      <c r="AT572" s="177" t="s">
        <v>1489</v>
      </c>
      <c r="AU572" s="177" t="s">
        <v>90</v>
      </c>
      <c r="AV572" s="13" t="s">
        <v>90</v>
      </c>
      <c r="AW572" s="13" t="s">
        <v>36</v>
      </c>
      <c r="AX572" s="13" t="s">
        <v>81</v>
      </c>
      <c r="AY572" s="177" t="s">
        <v>299</v>
      </c>
    </row>
    <row r="573" spans="2:65" s="14" customFormat="1">
      <c r="B573" s="183"/>
      <c r="D573" s="149" t="s">
        <v>1489</v>
      </c>
      <c r="E573" s="184" t="s">
        <v>1</v>
      </c>
      <c r="F573" s="185" t="s">
        <v>1496</v>
      </c>
      <c r="H573" s="186">
        <v>200</v>
      </c>
      <c r="I573" s="187"/>
      <c r="L573" s="183"/>
      <c r="M573" s="188"/>
      <c r="T573" s="189"/>
      <c r="AT573" s="184" t="s">
        <v>1489</v>
      </c>
      <c r="AU573" s="184" t="s">
        <v>90</v>
      </c>
      <c r="AV573" s="14" t="s">
        <v>318</v>
      </c>
      <c r="AW573" s="14" t="s">
        <v>36</v>
      </c>
      <c r="AX573" s="14" t="s">
        <v>88</v>
      </c>
      <c r="AY573" s="184" t="s">
        <v>299</v>
      </c>
    </row>
    <row r="574" spans="2:65" s="13" customFormat="1">
      <c r="B574" s="176"/>
      <c r="D574" s="149" t="s">
        <v>1489</v>
      </c>
      <c r="F574" s="178" t="s">
        <v>7095</v>
      </c>
      <c r="H574" s="179">
        <v>210</v>
      </c>
      <c r="I574" s="180"/>
      <c r="L574" s="176"/>
      <c r="M574" s="181"/>
      <c r="T574" s="182"/>
      <c r="AT574" s="177" t="s">
        <v>1489</v>
      </c>
      <c r="AU574" s="177" t="s">
        <v>90</v>
      </c>
      <c r="AV574" s="13" t="s">
        <v>90</v>
      </c>
      <c r="AW574" s="13" t="s">
        <v>4</v>
      </c>
      <c r="AX574" s="13" t="s">
        <v>88</v>
      </c>
      <c r="AY574" s="177" t="s">
        <v>299</v>
      </c>
    </row>
    <row r="575" spans="2:65" s="1" customFormat="1" ht="24.15" customHeight="1">
      <c r="B575" s="32"/>
      <c r="C575" s="136" t="s">
        <v>779</v>
      </c>
      <c r="D575" s="136" t="s">
        <v>302</v>
      </c>
      <c r="E575" s="137" t="s">
        <v>7096</v>
      </c>
      <c r="F575" s="138" t="s">
        <v>7097</v>
      </c>
      <c r="G575" s="139" t="s">
        <v>375</v>
      </c>
      <c r="H575" s="140">
        <v>30</v>
      </c>
      <c r="I575" s="141"/>
      <c r="J575" s="142">
        <f>ROUND(I575*H575,2)</f>
        <v>0</v>
      </c>
      <c r="K575" s="138" t="s">
        <v>3585</v>
      </c>
      <c r="L575" s="32"/>
      <c r="M575" s="143" t="s">
        <v>1</v>
      </c>
      <c r="N575" s="144" t="s">
        <v>46</v>
      </c>
      <c r="P575" s="145">
        <f>O575*H575</f>
        <v>0</v>
      </c>
      <c r="Q575" s="145">
        <v>0</v>
      </c>
      <c r="R575" s="145">
        <f>Q575*H575</f>
        <v>0</v>
      </c>
      <c r="S575" s="145">
        <v>0</v>
      </c>
      <c r="T575" s="146">
        <f>S575*H575</f>
        <v>0</v>
      </c>
      <c r="AR575" s="147" t="s">
        <v>318</v>
      </c>
      <c r="AT575" s="147" t="s">
        <v>302</v>
      </c>
      <c r="AU575" s="147" t="s">
        <v>90</v>
      </c>
      <c r="AY575" s="17" t="s">
        <v>299</v>
      </c>
      <c r="BE575" s="148">
        <f>IF(N575="základní",J575,0)</f>
        <v>0</v>
      </c>
      <c r="BF575" s="148">
        <f>IF(N575="snížená",J575,0)</f>
        <v>0</v>
      </c>
      <c r="BG575" s="148">
        <f>IF(N575="zákl. přenesená",J575,0)</f>
        <v>0</v>
      </c>
      <c r="BH575" s="148">
        <f>IF(N575="sníž. přenesená",J575,0)</f>
        <v>0</v>
      </c>
      <c r="BI575" s="148">
        <f>IF(N575="nulová",J575,0)</f>
        <v>0</v>
      </c>
      <c r="BJ575" s="17" t="s">
        <v>88</v>
      </c>
      <c r="BK575" s="148">
        <f>ROUND(I575*H575,2)</f>
        <v>0</v>
      </c>
      <c r="BL575" s="17" t="s">
        <v>318</v>
      </c>
      <c r="BM575" s="147" t="s">
        <v>7098</v>
      </c>
    </row>
    <row r="576" spans="2:65" s="12" customFormat="1">
      <c r="B576" s="170"/>
      <c r="D576" s="149" t="s">
        <v>1489</v>
      </c>
      <c r="E576" s="171" t="s">
        <v>1</v>
      </c>
      <c r="F576" s="172" t="s">
        <v>7099</v>
      </c>
      <c r="H576" s="171" t="s">
        <v>1</v>
      </c>
      <c r="I576" s="173"/>
      <c r="L576" s="170"/>
      <c r="M576" s="174"/>
      <c r="T576" s="175"/>
      <c r="AT576" s="171" t="s">
        <v>1489</v>
      </c>
      <c r="AU576" s="171" t="s">
        <v>90</v>
      </c>
      <c r="AV576" s="12" t="s">
        <v>88</v>
      </c>
      <c r="AW576" s="12" t="s">
        <v>36</v>
      </c>
      <c r="AX576" s="12" t="s">
        <v>81</v>
      </c>
      <c r="AY576" s="171" t="s">
        <v>299</v>
      </c>
    </row>
    <row r="577" spans="2:65" s="13" customFormat="1">
      <c r="B577" s="176"/>
      <c r="D577" s="149" t="s">
        <v>1489</v>
      </c>
      <c r="E577" s="177" t="s">
        <v>1</v>
      </c>
      <c r="F577" s="178" t="s">
        <v>7100</v>
      </c>
      <c r="H577" s="179">
        <v>30</v>
      </c>
      <c r="I577" s="180"/>
      <c r="L577" s="176"/>
      <c r="M577" s="181"/>
      <c r="T577" s="182"/>
      <c r="AT577" s="177" t="s">
        <v>1489</v>
      </c>
      <c r="AU577" s="177" t="s">
        <v>90</v>
      </c>
      <c r="AV577" s="13" t="s">
        <v>90</v>
      </c>
      <c r="AW577" s="13" t="s">
        <v>36</v>
      </c>
      <c r="AX577" s="13" t="s">
        <v>81</v>
      </c>
      <c r="AY577" s="177" t="s">
        <v>299</v>
      </c>
    </row>
    <row r="578" spans="2:65" s="14" customFormat="1">
      <c r="B578" s="183"/>
      <c r="D578" s="149" t="s">
        <v>1489</v>
      </c>
      <c r="E578" s="184" t="s">
        <v>1</v>
      </c>
      <c r="F578" s="185" t="s">
        <v>1496</v>
      </c>
      <c r="H578" s="186">
        <v>30</v>
      </c>
      <c r="I578" s="187"/>
      <c r="L578" s="183"/>
      <c r="M578" s="188"/>
      <c r="T578" s="189"/>
      <c r="AT578" s="184" t="s">
        <v>1489</v>
      </c>
      <c r="AU578" s="184" t="s">
        <v>90</v>
      </c>
      <c r="AV578" s="14" t="s">
        <v>318</v>
      </c>
      <c r="AW578" s="14" t="s">
        <v>36</v>
      </c>
      <c r="AX578" s="14" t="s">
        <v>88</v>
      </c>
      <c r="AY578" s="184" t="s">
        <v>299</v>
      </c>
    </row>
    <row r="579" spans="2:65" s="1" customFormat="1" ht="24.15" customHeight="1">
      <c r="B579" s="32"/>
      <c r="C579" s="136" t="s">
        <v>783</v>
      </c>
      <c r="D579" s="136" t="s">
        <v>302</v>
      </c>
      <c r="E579" s="137" t="s">
        <v>7101</v>
      </c>
      <c r="F579" s="138" t="s">
        <v>7102</v>
      </c>
      <c r="G579" s="139" t="s">
        <v>375</v>
      </c>
      <c r="H579" s="140">
        <v>150</v>
      </c>
      <c r="I579" s="141"/>
      <c r="J579" s="142">
        <f>ROUND(I579*H579,2)</f>
        <v>0</v>
      </c>
      <c r="K579" s="138" t="s">
        <v>3585</v>
      </c>
      <c r="L579" s="32"/>
      <c r="M579" s="143" t="s">
        <v>1</v>
      </c>
      <c r="N579" s="144" t="s">
        <v>46</v>
      </c>
      <c r="P579" s="145">
        <f>O579*H579</f>
        <v>0</v>
      </c>
      <c r="Q579" s="145">
        <v>0</v>
      </c>
      <c r="R579" s="145">
        <f>Q579*H579</f>
        <v>0</v>
      </c>
      <c r="S579" s="145">
        <v>0</v>
      </c>
      <c r="T579" s="146">
        <f>S579*H579</f>
        <v>0</v>
      </c>
      <c r="AR579" s="147" t="s">
        <v>318</v>
      </c>
      <c r="AT579" s="147" t="s">
        <v>302</v>
      </c>
      <c r="AU579" s="147" t="s">
        <v>90</v>
      </c>
      <c r="AY579" s="17" t="s">
        <v>299</v>
      </c>
      <c r="BE579" s="148">
        <f>IF(N579="základní",J579,0)</f>
        <v>0</v>
      </c>
      <c r="BF579" s="148">
        <f>IF(N579="snížená",J579,0)</f>
        <v>0</v>
      </c>
      <c r="BG579" s="148">
        <f>IF(N579="zákl. přenesená",J579,0)</f>
        <v>0</v>
      </c>
      <c r="BH579" s="148">
        <f>IF(N579="sníž. přenesená",J579,0)</f>
        <v>0</v>
      </c>
      <c r="BI579" s="148">
        <f>IF(N579="nulová",J579,0)</f>
        <v>0</v>
      </c>
      <c r="BJ579" s="17" t="s">
        <v>88</v>
      </c>
      <c r="BK579" s="148">
        <f>ROUND(I579*H579,2)</f>
        <v>0</v>
      </c>
      <c r="BL579" s="17" t="s">
        <v>318</v>
      </c>
      <c r="BM579" s="147" t="s">
        <v>7103</v>
      </c>
    </row>
    <row r="580" spans="2:65" s="12" customFormat="1">
      <c r="B580" s="170"/>
      <c r="D580" s="149" t="s">
        <v>1489</v>
      </c>
      <c r="E580" s="171" t="s">
        <v>1</v>
      </c>
      <c r="F580" s="172" t="s">
        <v>7099</v>
      </c>
      <c r="H580" s="171" t="s">
        <v>1</v>
      </c>
      <c r="I580" s="173"/>
      <c r="L580" s="170"/>
      <c r="M580" s="174"/>
      <c r="T580" s="175"/>
      <c r="AT580" s="171" t="s">
        <v>1489</v>
      </c>
      <c r="AU580" s="171" t="s">
        <v>90</v>
      </c>
      <c r="AV580" s="12" t="s">
        <v>88</v>
      </c>
      <c r="AW580" s="12" t="s">
        <v>36</v>
      </c>
      <c r="AX580" s="12" t="s">
        <v>81</v>
      </c>
      <c r="AY580" s="171" t="s">
        <v>299</v>
      </c>
    </row>
    <row r="581" spans="2:65" s="12" customFormat="1">
      <c r="B581" s="170"/>
      <c r="D581" s="149" t="s">
        <v>1489</v>
      </c>
      <c r="E581" s="171" t="s">
        <v>1</v>
      </c>
      <c r="F581" s="172" t="s">
        <v>7104</v>
      </c>
      <c r="H581" s="171" t="s">
        <v>1</v>
      </c>
      <c r="I581" s="173"/>
      <c r="L581" s="170"/>
      <c r="M581" s="174"/>
      <c r="T581" s="175"/>
      <c r="AT581" s="171" t="s">
        <v>1489</v>
      </c>
      <c r="AU581" s="171" t="s">
        <v>90</v>
      </c>
      <c r="AV581" s="12" t="s">
        <v>88</v>
      </c>
      <c r="AW581" s="12" t="s">
        <v>36</v>
      </c>
      <c r="AX581" s="12" t="s">
        <v>81</v>
      </c>
      <c r="AY581" s="171" t="s">
        <v>299</v>
      </c>
    </row>
    <row r="582" spans="2:65" s="13" customFormat="1">
      <c r="B582" s="176"/>
      <c r="D582" s="149" t="s">
        <v>1489</v>
      </c>
      <c r="E582" s="177" t="s">
        <v>1</v>
      </c>
      <c r="F582" s="178" t="s">
        <v>7105</v>
      </c>
      <c r="H582" s="179">
        <v>150</v>
      </c>
      <c r="I582" s="180"/>
      <c r="L582" s="176"/>
      <c r="M582" s="181"/>
      <c r="T582" s="182"/>
      <c r="AT582" s="177" t="s">
        <v>1489</v>
      </c>
      <c r="AU582" s="177" t="s">
        <v>90</v>
      </c>
      <c r="AV582" s="13" t="s">
        <v>90</v>
      </c>
      <c r="AW582" s="13" t="s">
        <v>36</v>
      </c>
      <c r="AX582" s="13" t="s">
        <v>81</v>
      </c>
      <c r="AY582" s="177" t="s">
        <v>299</v>
      </c>
    </row>
    <row r="583" spans="2:65" s="14" customFormat="1">
      <c r="B583" s="183"/>
      <c r="D583" s="149" t="s">
        <v>1489</v>
      </c>
      <c r="E583" s="184" t="s">
        <v>1</v>
      </c>
      <c r="F583" s="185" t="s">
        <v>1496</v>
      </c>
      <c r="H583" s="186">
        <v>150</v>
      </c>
      <c r="I583" s="187"/>
      <c r="L583" s="183"/>
      <c r="M583" s="188"/>
      <c r="T583" s="189"/>
      <c r="AT583" s="184" t="s">
        <v>1489</v>
      </c>
      <c r="AU583" s="184" t="s">
        <v>90</v>
      </c>
      <c r="AV583" s="14" t="s">
        <v>318</v>
      </c>
      <c r="AW583" s="14" t="s">
        <v>36</v>
      </c>
      <c r="AX583" s="14" t="s">
        <v>88</v>
      </c>
      <c r="AY583" s="184" t="s">
        <v>299</v>
      </c>
    </row>
    <row r="584" spans="2:65" s="1" customFormat="1" ht="24.15" customHeight="1">
      <c r="B584" s="32"/>
      <c r="C584" s="136" t="s">
        <v>787</v>
      </c>
      <c r="D584" s="136" t="s">
        <v>302</v>
      </c>
      <c r="E584" s="137" t="s">
        <v>7106</v>
      </c>
      <c r="F584" s="138" t="s">
        <v>7107</v>
      </c>
      <c r="G584" s="139" t="s">
        <v>375</v>
      </c>
      <c r="H584" s="140">
        <v>30</v>
      </c>
      <c r="I584" s="141"/>
      <c r="J584" s="142">
        <f>ROUND(I584*H584,2)</f>
        <v>0</v>
      </c>
      <c r="K584" s="138" t="s">
        <v>1</v>
      </c>
      <c r="L584" s="32"/>
      <c r="M584" s="143" t="s">
        <v>1</v>
      </c>
      <c r="N584" s="144" t="s">
        <v>46</v>
      </c>
      <c r="P584" s="145">
        <f>O584*H584</f>
        <v>0</v>
      </c>
      <c r="Q584" s="145">
        <v>0.28361999999999998</v>
      </c>
      <c r="R584" s="145">
        <f>Q584*H584</f>
        <v>8.5085999999999995</v>
      </c>
      <c r="S584" s="145">
        <v>0</v>
      </c>
      <c r="T584" s="146">
        <f>S584*H584</f>
        <v>0</v>
      </c>
      <c r="AR584" s="147" t="s">
        <v>318</v>
      </c>
      <c r="AT584" s="147" t="s">
        <v>302</v>
      </c>
      <c r="AU584" s="147" t="s">
        <v>90</v>
      </c>
      <c r="AY584" s="17" t="s">
        <v>299</v>
      </c>
      <c r="BE584" s="148">
        <f>IF(N584="základní",J584,0)</f>
        <v>0</v>
      </c>
      <c r="BF584" s="148">
        <f>IF(N584="snížená",J584,0)</f>
        <v>0</v>
      </c>
      <c r="BG584" s="148">
        <f>IF(N584="zákl. přenesená",J584,0)</f>
        <v>0</v>
      </c>
      <c r="BH584" s="148">
        <f>IF(N584="sníž. přenesená",J584,0)</f>
        <v>0</v>
      </c>
      <c r="BI584" s="148">
        <f>IF(N584="nulová",J584,0)</f>
        <v>0</v>
      </c>
      <c r="BJ584" s="17" t="s">
        <v>88</v>
      </c>
      <c r="BK584" s="148">
        <f>ROUND(I584*H584,2)</f>
        <v>0</v>
      </c>
      <c r="BL584" s="17" t="s">
        <v>318</v>
      </c>
      <c r="BM584" s="147" t="s">
        <v>7108</v>
      </c>
    </row>
    <row r="585" spans="2:65" s="12" customFormat="1">
      <c r="B585" s="170"/>
      <c r="D585" s="149" t="s">
        <v>1489</v>
      </c>
      <c r="E585" s="171" t="s">
        <v>1</v>
      </c>
      <c r="F585" s="172" t="s">
        <v>7099</v>
      </c>
      <c r="H585" s="171" t="s">
        <v>1</v>
      </c>
      <c r="I585" s="173"/>
      <c r="L585" s="170"/>
      <c r="M585" s="174"/>
      <c r="T585" s="175"/>
      <c r="AT585" s="171" t="s">
        <v>1489</v>
      </c>
      <c r="AU585" s="171" t="s">
        <v>90</v>
      </c>
      <c r="AV585" s="12" t="s">
        <v>88</v>
      </c>
      <c r="AW585" s="12" t="s">
        <v>36</v>
      </c>
      <c r="AX585" s="12" t="s">
        <v>81</v>
      </c>
      <c r="AY585" s="171" t="s">
        <v>299</v>
      </c>
    </row>
    <row r="586" spans="2:65" s="13" customFormat="1">
      <c r="B586" s="176"/>
      <c r="D586" s="149" t="s">
        <v>1489</v>
      </c>
      <c r="E586" s="177" t="s">
        <v>1</v>
      </c>
      <c r="F586" s="178" t="s">
        <v>7100</v>
      </c>
      <c r="H586" s="179">
        <v>30</v>
      </c>
      <c r="I586" s="180"/>
      <c r="L586" s="176"/>
      <c r="M586" s="181"/>
      <c r="T586" s="182"/>
      <c r="AT586" s="177" t="s">
        <v>1489</v>
      </c>
      <c r="AU586" s="177" t="s">
        <v>90</v>
      </c>
      <c r="AV586" s="13" t="s">
        <v>90</v>
      </c>
      <c r="AW586" s="13" t="s">
        <v>36</v>
      </c>
      <c r="AX586" s="13" t="s">
        <v>81</v>
      </c>
      <c r="AY586" s="177" t="s">
        <v>299</v>
      </c>
    </row>
    <row r="587" spans="2:65" s="14" customFormat="1">
      <c r="B587" s="183"/>
      <c r="D587" s="149" t="s">
        <v>1489</v>
      </c>
      <c r="E587" s="184" t="s">
        <v>1</v>
      </c>
      <c r="F587" s="185" t="s">
        <v>1496</v>
      </c>
      <c r="H587" s="186">
        <v>30</v>
      </c>
      <c r="I587" s="187"/>
      <c r="L587" s="183"/>
      <c r="M587" s="188"/>
      <c r="T587" s="189"/>
      <c r="AT587" s="184" t="s">
        <v>1489</v>
      </c>
      <c r="AU587" s="184" t="s">
        <v>90</v>
      </c>
      <c r="AV587" s="14" t="s">
        <v>318</v>
      </c>
      <c r="AW587" s="14" t="s">
        <v>36</v>
      </c>
      <c r="AX587" s="14" t="s">
        <v>88</v>
      </c>
      <c r="AY587" s="184" t="s">
        <v>299</v>
      </c>
    </row>
    <row r="588" spans="2:65" s="1" customFormat="1" ht="24.15" customHeight="1">
      <c r="B588" s="32"/>
      <c r="C588" s="136" t="s">
        <v>791</v>
      </c>
      <c r="D588" s="136" t="s">
        <v>302</v>
      </c>
      <c r="E588" s="137" t="s">
        <v>7109</v>
      </c>
      <c r="F588" s="138" t="s">
        <v>7110</v>
      </c>
      <c r="G588" s="139" t="s">
        <v>598</v>
      </c>
      <c r="H588" s="140">
        <v>4</v>
      </c>
      <c r="I588" s="141"/>
      <c r="J588" s="142">
        <f>ROUND(I588*H588,2)</f>
        <v>0</v>
      </c>
      <c r="K588" s="138" t="s">
        <v>1</v>
      </c>
      <c r="L588" s="32"/>
      <c r="M588" s="143" t="s">
        <v>1</v>
      </c>
      <c r="N588" s="144" t="s">
        <v>46</v>
      </c>
      <c r="P588" s="145">
        <f>O588*H588</f>
        <v>0</v>
      </c>
      <c r="Q588" s="145">
        <v>2.4000000000000001E-4</v>
      </c>
      <c r="R588" s="145">
        <f>Q588*H588</f>
        <v>9.6000000000000002E-4</v>
      </c>
      <c r="S588" s="145">
        <v>0</v>
      </c>
      <c r="T588" s="146">
        <f>S588*H588</f>
        <v>0</v>
      </c>
      <c r="AR588" s="147" t="s">
        <v>318</v>
      </c>
      <c r="AT588" s="147" t="s">
        <v>302</v>
      </c>
      <c r="AU588" s="147" t="s">
        <v>90</v>
      </c>
      <c r="AY588" s="17" t="s">
        <v>299</v>
      </c>
      <c r="BE588" s="148">
        <f>IF(N588="základní",J588,0)</f>
        <v>0</v>
      </c>
      <c r="BF588" s="148">
        <f>IF(N588="snížená",J588,0)</f>
        <v>0</v>
      </c>
      <c r="BG588" s="148">
        <f>IF(N588="zákl. přenesená",J588,0)</f>
        <v>0</v>
      </c>
      <c r="BH588" s="148">
        <f>IF(N588="sníž. přenesená",J588,0)</f>
        <v>0</v>
      </c>
      <c r="BI588" s="148">
        <f>IF(N588="nulová",J588,0)</f>
        <v>0</v>
      </c>
      <c r="BJ588" s="17" t="s">
        <v>88</v>
      </c>
      <c r="BK588" s="148">
        <f>ROUND(I588*H588,2)</f>
        <v>0</v>
      </c>
      <c r="BL588" s="17" t="s">
        <v>318</v>
      </c>
      <c r="BM588" s="147" t="s">
        <v>7111</v>
      </c>
    </row>
    <row r="589" spans="2:65" s="1" customFormat="1" ht="48">
      <c r="B589" s="32"/>
      <c r="D589" s="149" t="s">
        <v>308</v>
      </c>
      <c r="F589" s="150" t="s">
        <v>7112</v>
      </c>
      <c r="I589" s="151"/>
      <c r="L589" s="32"/>
      <c r="M589" s="152"/>
      <c r="T589" s="56"/>
      <c r="AT589" s="17" t="s">
        <v>308</v>
      </c>
      <c r="AU589" s="17" t="s">
        <v>90</v>
      </c>
    </row>
    <row r="590" spans="2:65" s="12" customFormat="1">
      <c r="B590" s="170"/>
      <c r="D590" s="149" t="s">
        <v>1489</v>
      </c>
      <c r="E590" s="171" t="s">
        <v>1</v>
      </c>
      <c r="F590" s="172" t="s">
        <v>7113</v>
      </c>
      <c r="H590" s="171" t="s">
        <v>1</v>
      </c>
      <c r="I590" s="173"/>
      <c r="L590" s="170"/>
      <c r="M590" s="174"/>
      <c r="T590" s="175"/>
      <c r="AT590" s="171" t="s">
        <v>1489</v>
      </c>
      <c r="AU590" s="171" t="s">
        <v>90</v>
      </c>
      <c r="AV590" s="12" t="s">
        <v>88</v>
      </c>
      <c r="AW590" s="12" t="s">
        <v>36</v>
      </c>
      <c r="AX590" s="12" t="s">
        <v>81</v>
      </c>
      <c r="AY590" s="171" t="s">
        <v>299</v>
      </c>
    </row>
    <row r="591" spans="2:65" s="13" customFormat="1">
      <c r="B591" s="176"/>
      <c r="D591" s="149" t="s">
        <v>1489</v>
      </c>
      <c r="E591" s="177" t="s">
        <v>1</v>
      </c>
      <c r="F591" s="178" t="s">
        <v>7114</v>
      </c>
      <c r="H591" s="179">
        <v>4</v>
      </c>
      <c r="I591" s="180"/>
      <c r="L591" s="176"/>
      <c r="M591" s="181"/>
      <c r="T591" s="182"/>
      <c r="AT591" s="177" t="s">
        <v>1489</v>
      </c>
      <c r="AU591" s="177" t="s">
        <v>90</v>
      </c>
      <c r="AV591" s="13" t="s">
        <v>90</v>
      </c>
      <c r="AW591" s="13" t="s">
        <v>36</v>
      </c>
      <c r="AX591" s="13" t="s">
        <v>81</v>
      </c>
      <c r="AY591" s="177" t="s">
        <v>299</v>
      </c>
    </row>
    <row r="592" spans="2:65" s="14" customFormat="1">
      <c r="B592" s="183"/>
      <c r="D592" s="149" t="s">
        <v>1489</v>
      </c>
      <c r="E592" s="184" t="s">
        <v>1</v>
      </c>
      <c r="F592" s="185" t="s">
        <v>1496</v>
      </c>
      <c r="H592" s="186">
        <v>4</v>
      </c>
      <c r="I592" s="187"/>
      <c r="L592" s="183"/>
      <c r="M592" s="188"/>
      <c r="T592" s="189"/>
      <c r="AT592" s="184" t="s">
        <v>1489</v>
      </c>
      <c r="AU592" s="184" t="s">
        <v>90</v>
      </c>
      <c r="AV592" s="14" t="s">
        <v>318</v>
      </c>
      <c r="AW592" s="14" t="s">
        <v>36</v>
      </c>
      <c r="AX592" s="14" t="s">
        <v>88</v>
      </c>
      <c r="AY592" s="184" t="s">
        <v>299</v>
      </c>
    </row>
    <row r="593" spans="2:65" s="11" customFormat="1" ht="22.95" customHeight="1">
      <c r="B593" s="124"/>
      <c r="D593" s="125" t="s">
        <v>80</v>
      </c>
      <c r="E593" s="134" t="s">
        <v>318</v>
      </c>
      <c r="F593" s="134" t="s">
        <v>1702</v>
      </c>
      <c r="I593" s="127"/>
      <c r="J593" s="135">
        <f>BK593</f>
        <v>0</v>
      </c>
      <c r="L593" s="124"/>
      <c r="M593" s="129"/>
      <c r="P593" s="130">
        <f>SUM(P594:P646)</f>
        <v>0</v>
      </c>
      <c r="R593" s="130">
        <f>SUM(R594:R646)</f>
        <v>2.8804008700000003</v>
      </c>
      <c r="T593" s="131">
        <f>SUM(T594:T646)</f>
        <v>0</v>
      </c>
      <c r="AR593" s="125" t="s">
        <v>88</v>
      </c>
      <c r="AT593" s="132" t="s">
        <v>80</v>
      </c>
      <c r="AU593" s="132" t="s">
        <v>88</v>
      </c>
      <c r="AY593" s="125" t="s">
        <v>299</v>
      </c>
      <c r="BK593" s="133">
        <f>SUM(BK594:BK646)</f>
        <v>0</v>
      </c>
    </row>
    <row r="594" spans="2:65" s="1" customFormat="1" ht="37.950000000000003" customHeight="1">
      <c r="B594" s="32"/>
      <c r="C594" s="136" t="s">
        <v>795</v>
      </c>
      <c r="D594" s="136" t="s">
        <v>302</v>
      </c>
      <c r="E594" s="137" t="s">
        <v>7115</v>
      </c>
      <c r="F594" s="138" t="s">
        <v>7116</v>
      </c>
      <c r="G594" s="139" t="s">
        <v>647</v>
      </c>
      <c r="H594" s="140">
        <v>5.4</v>
      </c>
      <c r="I594" s="141"/>
      <c r="J594" s="142">
        <f>ROUND(I594*H594,2)</f>
        <v>0</v>
      </c>
      <c r="K594" s="138" t="s">
        <v>3585</v>
      </c>
      <c r="L594" s="32"/>
      <c r="M594" s="143" t="s">
        <v>1</v>
      </c>
      <c r="N594" s="144" t="s">
        <v>46</v>
      </c>
      <c r="P594" s="145">
        <f>O594*H594</f>
        <v>0</v>
      </c>
      <c r="Q594" s="145">
        <v>3.465E-2</v>
      </c>
      <c r="R594" s="145">
        <f>Q594*H594</f>
        <v>0.18711000000000003</v>
      </c>
      <c r="S594" s="145">
        <v>0</v>
      </c>
      <c r="T594" s="146">
        <f>S594*H594</f>
        <v>0</v>
      </c>
      <c r="AR594" s="147" t="s">
        <v>318</v>
      </c>
      <c r="AT594" s="147" t="s">
        <v>302</v>
      </c>
      <c r="AU594" s="147" t="s">
        <v>90</v>
      </c>
      <c r="AY594" s="17" t="s">
        <v>299</v>
      </c>
      <c r="BE594" s="148">
        <f>IF(N594="základní",J594,0)</f>
        <v>0</v>
      </c>
      <c r="BF594" s="148">
        <f>IF(N594="snížená",J594,0)</f>
        <v>0</v>
      </c>
      <c r="BG594" s="148">
        <f>IF(N594="zákl. přenesená",J594,0)</f>
        <v>0</v>
      </c>
      <c r="BH594" s="148">
        <f>IF(N594="sníž. přenesená",J594,0)</f>
        <v>0</v>
      </c>
      <c r="BI594" s="148">
        <f>IF(N594="nulová",J594,0)</f>
        <v>0</v>
      </c>
      <c r="BJ594" s="17" t="s">
        <v>88</v>
      </c>
      <c r="BK594" s="148">
        <f>ROUND(I594*H594,2)</f>
        <v>0</v>
      </c>
      <c r="BL594" s="17" t="s">
        <v>318</v>
      </c>
      <c r="BM594" s="147" t="s">
        <v>7117</v>
      </c>
    </row>
    <row r="595" spans="2:65" s="13" customFormat="1">
      <c r="B595" s="176"/>
      <c r="D595" s="149" t="s">
        <v>1489</v>
      </c>
      <c r="E595" s="177" t="s">
        <v>1</v>
      </c>
      <c r="F595" s="178" t="s">
        <v>7118</v>
      </c>
      <c r="H595" s="179">
        <v>5.4</v>
      </c>
      <c r="I595" s="180"/>
      <c r="L595" s="176"/>
      <c r="M595" s="181"/>
      <c r="T595" s="182"/>
      <c r="AT595" s="177" t="s">
        <v>1489</v>
      </c>
      <c r="AU595" s="177" t="s">
        <v>90</v>
      </c>
      <c r="AV595" s="13" t="s">
        <v>90</v>
      </c>
      <c r="AW595" s="13" t="s">
        <v>36</v>
      </c>
      <c r="AX595" s="13" t="s">
        <v>81</v>
      </c>
      <c r="AY595" s="177" t="s">
        <v>299</v>
      </c>
    </row>
    <row r="596" spans="2:65" s="14" customFormat="1">
      <c r="B596" s="183"/>
      <c r="D596" s="149" t="s">
        <v>1489</v>
      </c>
      <c r="E596" s="184" t="s">
        <v>1</v>
      </c>
      <c r="F596" s="185" t="s">
        <v>1496</v>
      </c>
      <c r="H596" s="186">
        <v>5.4</v>
      </c>
      <c r="I596" s="187"/>
      <c r="L596" s="183"/>
      <c r="M596" s="188"/>
      <c r="T596" s="189"/>
      <c r="AT596" s="184" t="s">
        <v>1489</v>
      </c>
      <c r="AU596" s="184" t="s">
        <v>90</v>
      </c>
      <c r="AV596" s="14" t="s">
        <v>318</v>
      </c>
      <c r="AW596" s="14" t="s">
        <v>36</v>
      </c>
      <c r="AX596" s="14" t="s">
        <v>88</v>
      </c>
      <c r="AY596" s="184" t="s">
        <v>299</v>
      </c>
    </row>
    <row r="597" spans="2:65" s="1" customFormat="1" ht="33" customHeight="1">
      <c r="B597" s="32"/>
      <c r="C597" s="158" t="s">
        <v>799</v>
      </c>
      <c r="D597" s="158" t="s">
        <v>340</v>
      </c>
      <c r="E597" s="159" t="s">
        <v>7119</v>
      </c>
      <c r="F597" s="160" t="s">
        <v>7120</v>
      </c>
      <c r="G597" s="161" t="s">
        <v>598</v>
      </c>
      <c r="H597" s="162">
        <v>9</v>
      </c>
      <c r="I597" s="163"/>
      <c r="J597" s="164">
        <f>ROUND(I597*H597,2)</f>
        <v>0</v>
      </c>
      <c r="K597" s="160" t="s">
        <v>3585</v>
      </c>
      <c r="L597" s="165"/>
      <c r="M597" s="166" t="s">
        <v>1</v>
      </c>
      <c r="N597" s="167" t="s">
        <v>46</v>
      </c>
      <c r="P597" s="145">
        <f>O597*H597</f>
        <v>0</v>
      </c>
      <c r="Q597" s="145">
        <v>0.11899999999999999</v>
      </c>
      <c r="R597" s="145">
        <f>Q597*H597</f>
        <v>1.071</v>
      </c>
      <c r="S597" s="145">
        <v>0</v>
      </c>
      <c r="T597" s="146">
        <f>S597*H597</f>
        <v>0</v>
      </c>
      <c r="AR597" s="147" t="s">
        <v>337</v>
      </c>
      <c r="AT597" s="147" t="s">
        <v>340</v>
      </c>
      <c r="AU597" s="147" t="s">
        <v>90</v>
      </c>
      <c r="AY597" s="17" t="s">
        <v>299</v>
      </c>
      <c r="BE597" s="148">
        <f>IF(N597="základní",J597,0)</f>
        <v>0</v>
      </c>
      <c r="BF597" s="148">
        <f>IF(N597="snížená",J597,0)</f>
        <v>0</v>
      </c>
      <c r="BG597" s="148">
        <f>IF(N597="zákl. přenesená",J597,0)</f>
        <v>0</v>
      </c>
      <c r="BH597" s="148">
        <f>IF(N597="sníž. přenesená",J597,0)</f>
        <v>0</v>
      </c>
      <c r="BI597" s="148">
        <f>IF(N597="nulová",J597,0)</f>
        <v>0</v>
      </c>
      <c r="BJ597" s="17" t="s">
        <v>88</v>
      </c>
      <c r="BK597" s="148">
        <f>ROUND(I597*H597,2)</f>
        <v>0</v>
      </c>
      <c r="BL597" s="17" t="s">
        <v>318</v>
      </c>
      <c r="BM597" s="147" t="s">
        <v>7121</v>
      </c>
    </row>
    <row r="598" spans="2:65" s="13" customFormat="1">
      <c r="B598" s="176"/>
      <c r="D598" s="149" t="s">
        <v>1489</v>
      </c>
      <c r="E598" s="177" t="s">
        <v>1</v>
      </c>
      <c r="F598" s="178" t="s">
        <v>7122</v>
      </c>
      <c r="H598" s="179">
        <v>9</v>
      </c>
      <c r="I598" s="180"/>
      <c r="L598" s="176"/>
      <c r="M598" s="181"/>
      <c r="T598" s="182"/>
      <c r="AT598" s="177" t="s">
        <v>1489</v>
      </c>
      <c r="AU598" s="177" t="s">
        <v>90</v>
      </c>
      <c r="AV598" s="13" t="s">
        <v>90</v>
      </c>
      <c r="AW598" s="13" t="s">
        <v>36</v>
      </c>
      <c r="AX598" s="13" t="s">
        <v>81</v>
      </c>
      <c r="AY598" s="177" t="s">
        <v>299</v>
      </c>
    </row>
    <row r="599" spans="2:65" s="14" customFormat="1">
      <c r="B599" s="183"/>
      <c r="D599" s="149" t="s">
        <v>1489</v>
      </c>
      <c r="E599" s="184" t="s">
        <v>1</v>
      </c>
      <c r="F599" s="185" t="s">
        <v>1496</v>
      </c>
      <c r="H599" s="186">
        <v>9</v>
      </c>
      <c r="I599" s="187"/>
      <c r="L599" s="183"/>
      <c r="M599" s="188"/>
      <c r="T599" s="189"/>
      <c r="AT599" s="184" t="s">
        <v>1489</v>
      </c>
      <c r="AU599" s="184" t="s">
        <v>90</v>
      </c>
      <c r="AV599" s="14" t="s">
        <v>318</v>
      </c>
      <c r="AW599" s="14" t="s">
        <v>36</v>
      </c>
      <c r="AX599" s="14" t="s">
        <v>88</v>
      </c>
      <c r="AY599" s="184" t="s">
        <v>299</v>
      </c>
    </row>
    <row r="600" spans="2:65" s="1" customFormat="1" ht="37.950000000000003" customHeight="1">
      <c r="B600" s="32"/>
      <c r="C600" s="136" t="s">
        <v>803</v>
      </c>
      <c r="D600" s="136" t="s">
        <v>302</v>
      </c>
      <c r="E600" s="137" t="s">
        <v>7123</v>
      </c>
      <c r="F600" s="138" t="s">
        <v>7124</v>
      </c>
      <c r="G600" s="139" t="s">
        <v>375</v>
      </c>
      <c r="H600" s="140">
        <v>30.75</v>
      </c>
      <c r="I600" s="141"/>
      <c r="J600" s="142">
        <f>ROUND(I600*H600,2)</f>
        <v>0</v>
      </c>
      <c r="K600" s="138" t="s">
        <v>1</v>
      </c>
      <c r="L600" s="32"/>
      <c r="M600" s="143" t="s">
        <v>1</v>
      </c>
      <c r="N600" s="144" t="s">
        <v>46</v>
      </c>
      <c r="P600" s="145">
        <f>O600*H600</f>
        <v>0</v>
      </c>
      <c r="Q600" s="145">
        <v>2.2800000000000001E-2</v>
      </c>
      <c r="R600" s="145">
        <f>Q600*H600</f>
        <v>0.70110000000000006</v>
      </c>
      <c r="S600" s="145">
        <v>0</v>
      </c>
      <c r="T600" s="146">
        <f>S600*H600</f>
        <v>0</v>
      </c>
      <c r="AR600" s="147" t="s">
        <v>318</v>
      </c>
      <c r="AT600" s="147" t="s">
        <v>302</v>
      </c>
      <c r="AU600" s="147" t="s">
        <v>90</v>
      </c>
      <c r="AY600" s="17" t="s">
        <v>299</v>
      </c>
      <c r="BE600" s="148">
        <f>IF(N600="základní",J600,0)</f>
        <v>0</v>
      </c>
      <c r="BF600" s="148">
        <f>IF(N600="snížená",J600,0)</f>
        <v>0</v>
      </c>
      <c r="BG600" s="148">
        <f>IF(N600="zákl. přenesená",J600,0)</f>
        <v>0</v>
      </c>
      <c r="BH600" s="148">
        <f>IF(N600="sníž. přenesená",J600,0)</f>
        <v>0</v>
      </c>
      <c r="BI600" s="148">
        <f>IF(N600="nulová",J600,0)</f>
        <v>0</v>
      </c>
      <c r="BJ600" s="17" t="s">
        <v>88</v>
      </c>
      <c r="BK600" s="148">
        <f>ROUND(I600*H600,2)</f>
        <v>0</v>
      </c>
      <c r="BL600" s="17" t="s">
        <v>318</v>
      </c>
      <c r="BM600" s="147" t="s">
        <v>7125</v>
      </c>
    </row>
    <row r="601" spans="2:65" s="1" customFormat="1" ht="144">
      <c r="B601" s="32"/>
      <c r="D601" s="149" t="s">
        <v>308</v>
      </c>
      <c r="F601" s="150" t="s">
        <v>7126</v>
      </c>
      <c r="I601" s="151"/>
      <c r="L601" s="32"/>
      <c r="M601" s="152"/>
      <c r="T601" s="56"/>
      <c r="AT601" s="17" t="s">
        <v>308</v>
      </c>
      <c r="AU601" s="17" t="s">
        <v>90</v>
      </c>
    </row>
    <row r="602" spans="2:65" s="12" customFormat="1">
      <c r="B602" s="170"/>
      <c r="D602" s="149" t="s">
        <v>1489</v>
      </c>
      <c r="E602" s="171" t="s">
        <v>1</v>
      </c>
      <c r="F602" s="172" t="s">
        <v>7127</v>
      </c>
      <c r="H602" s="171" t="s">
        <v>1</v>
      </c>
      <c r="I602" s="173"/>
      <c r="L602" s="170"/>
      <c r="M602" s="174"/>
      <c r="T602" s="175"/>
      <c r="AT602" s="171" t="s">
        <v>1489</v>
      </c>
      <c r="AU602" s="171" t="s">
        <v>90</v>
      </c>
      <c r="AV602" s="12" t="s">
        <v>88</v>
      </c>
      <c r="AW602" s="12" t="s">
        <v>36</v>
      </c>
      <c r="AX602" s="12" t="s">
        <v>81</v>
      </c>
      <c r="AY602" s="171" t="s">
        <v>299</v>
      </c>
    </row>
    <row r="603" spans="2:65" s="13" customFormat="1">
      <c r="B603" s="176"/>
      <c r="D603" s="149" t="s">
        <v>1489</v>
      </c>
      <c r="E603" s="177" t="s">
        <v>1</v>
      </c>
      <c r="F603" s="178" t="s">
        <v>7128</v>
      </c>
      <c r="H603" s="179">
        <v>30.75</v>
      </c>
      <c r="I603" s="180"/>
      <c r="L603" s="176"/>
      <c r="M603" s="181"/>
      <c r="T603" s="182"/>
      <c r="AT603" s="177" t="s">
        <v>1489</v>
      </c>
      <c r="AU603" s="177" t="s">
        <v>90</v>
      </c>
      <c r="AV603" s="13" t="s">
        <v>90</v>
      </c>
      <c r="AW603" s="13" t="s">
        <v>36</v>
      </c>
      <c r="AX603" s="13" t="s">
        <v>81</v>
      </c>
      <c r="AY603" s="177" t="s">
        <v>299</v>
      </c>
    </row>
    <row r="604" spans="2:65" s="14" customFormat="1">
      <c r="B604" s="183"/>
      <c r="D604" s="149" t="s">
        <v>1489</v>
      </c>
      <c r="E604" s="184" t="s">
        <v>1</v>
      </c>
      <c r="F604" s="185" t="s">
        <v>1496</v>
      </c>
      <c r="H604" s="186">
        <v>30.75</v>
      </c>
      <c r="I604" s="187"/>
      <c r="L604" s="183"/>
      <c r="M604" s="188"/>
      <c r="T604" s="189"/>
      <c r="AT604" s="184" t="s">
        <v>1489</v>
      </c>
      <c r="AU604" s="184" t="s">
        <v>90</v>
      </c>
      <c r="AV604" s="14" t="s">
        <v>318</v>
      </c>
      <c r="AW604" s="14" t="s">
        <v>36</v>
      </c>
      <c r="AX604" s="14" t="s">
        <v>88</v>
      </c>
      <c r="AY604" s="184" t="s">
        <v>299</v>
      </c>
    </row>
    <row r="605" spans="2:65" s="1" customFormat="1" ht="24.15" customHeight="1">
      <c r="B605" s="32"/>
      <c r="C605" s="136" t="s">
        <v>807</v>
      </c>
      <c r="D605" s="136" t="s">
        <v>302</v>
      </c>
      <c r="E605" s="137" t="s">
        <v>1714</v>
      </c>
      <c r="F605" s="138" t="s">
        <v>7129</v>
      </c>
      <c r="G605" s="139" t="s">
        <v>1520</v>
      </c>
      <c r="H605" s="140">
        <v>14.624000000000001</v>
      </c>
      <c r="I605" s="141"/>
      <c r="J605" s="142">
        <f>ROUND(I605*H605,2)</f>
        <v>0</v>
      </c>
      <c r="K605" s="138" t="s">
        <v>3585</v>
      </c>
      <c r="L605" s="32"/>
      <c r="M605" s="143" t="s">
        <v>1</v>
      </c>
      <c r="N605" s="144" t="s">
        <v>46</v>
      </c>
      <c r="P605" s="145">
        <f>O605*H605</f>
        <v>0</v>
      </c>
      <c r="Q605" s="145">
        <v>0</v>
      </c>
      <c r="R605" s="145">
        <f>Q605*H605</f>
        <v>0</v>
      </c>
      <c r="S605" s="145">
        <v>0</v>
      </c>
      <c r="T605" s="146">
        <f>S605*H605</f>
        <v>0</v>
      </c>
      <c r="AR605" s="147" t="s">
        <v>318</v>
      </c>
      <c r="AT605" s="147" t="s">
        <v>302</v>
      </c>
      <c r="AU605" s="147" t="s">
        <v>90</v>
      </c>
      <c r="AY605" s="17" t="s">
        <v>299</v>
      </c>
      <c r="BE605" s="148">
        <f>IF(N605="základní",J605,0)</f>
        <v>0</v>
      </c>
      <c r="BF605" s="148">
        <f>IF(N605="snížená",J605,0)</f>
        <v>0</v>
      </c>
      <c r="BG605" s="148">
        <f>IF(N605="zákl. přenesená",J605,0)</f>
        <v>0</v>
      </c>
      <c r="BH605" s="148">
        <f>IF(N605="sníž. přenesená",J605,0)</f>
        <v>0</v>
      </c>
      <c r="BI605" s="148">
        <f>IF(N605="nulová",J605,0)</f>
        <v>0</v>
      </c>
      <c r="BJ605" s="17" t="s">
        <v>88</v>
      </c>
      <c r="BK605" s="148">
        <f>ROUND(I605*H605,2)</f>
        <v>0</v>
      </c>
      <c r="BL605" s="17" t="s">
        <v>318</v>
      </c>
      <c r="BM605" s="147" t="s">
        <v>7130</v>
      </c>
    </row>
    <row r="606" spans="2:65" s="12" customFormat="1">
      <c r="B606" s="170"/>
      <c r="D606" s="149" t="s">
        <v>1489</v>
      </c>
      <c r="E606" s="171" t="s">
        <v>1</v>
      </c>
      <c r="F606" s="172" t="s">
        <v>6132</v>
      </c>
      <c r="H606" s="171" t="s">
        <v>1</v>
      </c>
      <c r="I606" s="173"/>
      <c r="L606" s="170"/>
      <c r="M606" s="174"/>
      <c r="T606" s="175"/>
      <c r="AT606" s="171" t="s">
        <v>1489</v>
      </c>
      <c r="AU606" s="171" t="s">
        <v>90</v>
      </c>
      <c r="AV606" s="12" t="s">
        <v>88</v>
      </c>
      <c r="AW606" s="12" t="s">
        <v>36</v>
      </c>
      <c r="AX606" s="12" t="s">
        <v>81</v>
      </c>
      <c r="AY606" s="171" t="s">
        <v>299</v>
      </c>
    </row>
    <row r="607" spans="2:65" s="12" customFormat="1" ht="20.399999999999999">
      <c r="B607" s="170"/>
      <c r="D607" s="149" t="s">
        <v>1489</v>
      </c>
      <c r="E607" s="171" t="s">
        <v>1</v>
      </c>
      <c r="F607" s="172" t="s">
        <v>6917</v>
      </c>
      <c r="H607" s="171" t="s">
        <v>1</v>
      </c>
      <c r="I607" s="173"/>
      <c r="L607" s="170"/>
      <c r="M607" s="174"/>
      <c r="T607" s="175"/>
      <c r="AT607" s="171" t="s">
        <v>1489</v>
      </c>
      <c r="AU607" s="171" t="s">
        <v>90</v>
      </c>
      <c r="AV607" s="12" t="s">
        <v>88</v>
      </c>
      <c r="AW607" s="12" t="s">
        <v>36</v>
      </c>
      <c r="AX607" s="12" t="s">
        <v>81</v>
      </c>
      <c r="AY607" s="171" t="s">
        <v>299</v>
      </c>
    </row>
    <row r="608" spans="2:65" s="12" customFormat="1">
      <c r="B608" s="170"/>
      <c r="D608" s="149" t="s">
        <v>1489</v>
      </c>
      <c r="E608" s="171" t="s">
        <v>1</v>
      </c>
      <c r="F608" s="172" t="s">
        <v>7131</v>
      </c>
      <c r="H608" s="171" t="s">
        <v>1</v>
      </c>
      <c r="I608" s="173"/>
      <c r="L608" s="170"/>
      <c r="M608" s="174"/>
      <c r="T608" s="175"/>
      <c r="AT608" s="171" t="s">
        <v>1489</v>
      </c>
      <c r="AU608" s="171" t="s">
        <v>90</v>
      </c>
      <c r="AV608" s="12" t="s">
        <v>88</v>
      </c>
      <c r="AW608" s="12" t="s">
        <v>36</v>
      </c>
      <c r="AX608" s="12" t="s">
        <v>81</v>
      </c>
      <c r="AY608" s="171" t="s">
        <v>299</v>
      </c>
    </row>
    <row r="609" spans="2:65" s="13" customFormat="1">
      <c r="B609" s="176"/>
      <c r="D609" s="149" t="s">
        <v>1489</v>
      </c>
      <c r="E609" s="177" t="s">
        <v>1</v>
      </c>
      <c r="F609" s="178" t="s">
        <v>7132</v>
      </c>
      <c r="H609" s="179">
        <v>1.3069999999999999</v>
      </c>
      <c r="I609" s="180"/>
      <c r="L609" s="176"/>
      <c r="M609" s="181"/>
      <c r="T609" s="182"/>
      <c r="AT609" s="177" t="s">
        <v>1489</v>
      </c>
      <c r="AU609" s="177" t="s">
        <v>90</v>
      </c>
      <c r="AV609" s="13" t="s">
        <v>90</v>
      </c>
      <c r="AW609" s="13" t="s">
        <v>36</v>
      </c>
      <c r="AX609" s="13" t="s">
        <v>81</v>
      </c>
      <c r="AY609" s="177" t="s">
        <v>299</v>
      </c>
    </row>
    <row r="610" spans="2:65" s="12" customFormat="1">
      <c r="B610" s="170"/>
      <c r="D610" s="149" t="s">
        <v>1489</v>
      </c>
      <c r="E610" s="171" t="s">
        <v>1</v>
      </c>
      <c r="F610" s="172" t="s">
        <v>7133</v>
      </c>
      <c r="H610" s="171" t="s">
        <v>1</v>
      </c>
      <c r="I610" s="173"/>
      <c r="L610" s="170"/>
      <c r="M610" s="174"/>
      <c r="T610" s="175"/>
      <c r="AT610" s="171" t="s">
        <v>1489</v>
      </c>
      <c r="AU610" s="171" t="s">
        <v>90</v>
      </c>
      <c r="AV610" s="12" t="s">
        <v>88</v>
      </c>
      <c r="AW610" s="12" t="s">
        <v>36</v>
      </c>
      <c r="AX610" s="12" t="s">
        <v>81</v>
      </c>
      <c r="AY610" s="171" t="s">
        <v>299</v>
      </c>
    </row>
    <row r="611" spans="2:65" s="13" customFormat="1">
      <c r="B611" s="176"/>
      <c r="D611" s="149" t="s">
        <v>1489</v>
      </c>
      <c r="E611" s="177" t="s">
        <v>1</v>
      </c>
      <c r="F611" s="178" t="s">
        <v>7134</v>
      </c>
      <c r="H611" s="179">
        <v>2.5990000000000002</v>
      </c>
      <c r="I611" s="180"/>
      <c r="L611" s="176"/>
      <c r="M611" s="181"/>
      <c r="T611" s="182"/>
      <c r="AT611" s="177" t="s">
        <v>1489</v>
      </c>
      <c r="AU611" s="177" t="s">
        <v>90</v>
      </c>
      <c r="AV611" s="13" t="s">
        <v>90</v>
      </c>
      <c r="AW611" s="13" t="s">
        <v>36</v>
      </c>
      <c r="AX611" s="13" t="s">
        <v>81</v>
      </c>
      <c r="AY611" s="177" t="s">
        <v>299</v>
      </c>
    </row>
    <row r="612" spans="2:65" s="13" customFormat="1">
      <c r="B612" s="176"/>
      <c r="D612" s="149" t="s">
        <v>1489</v>
      </c>
      <c r="E612" s="177" t="s">
        <v>1</v>
      </c>
      <c r="F612" s="178" t="s">
        <v>7135</v>
      </c>
      <c r="H612" s="179">
        <v>5.7480000000000002</v>
      </c>
      <c r="I612" s="180"/>
      <c r="L612" s="176"/>
      <c r="M612" s="181"/>
      <c r="T612" s="182"/>
      <c r="AT612" s="177" t="s">
        <v>1489</v>
      </c>
      <c r="AU612" s="177" t="s">
        <v>90</v>
      </c>
      <c r="AV612" s="13" t="s">
        <v>90</v>
      </c>
      <c r="AW612" s="13" t="s">
        <v>36</v>
      </c>
      <c r="AX612" s="13" t="s">
        <v>81</v>
      </c>
      <c r="AY612" s="177" t="s">
        <v>299</v>
      </c>
    </row>
    <row r="613" spans="2:65" s="12" customFormat="1">
      <c r="B613" s="170"/>
      <c r="D613" s="149" t="s">
        <v>1489</v>
      </c>
      <c r="E613" s="171" t="s">
        <v>1</v>
      </c>
      <c r="F613" s="172" t="s">
        <v>7136</v>
      </c>
      <c r="H613" s="171" t="s">
        <v>1</v>
      </c>
      <c r="I613" s="173"/>
      <c r="L613" s="170"/>
      <c r="M613" s="174"/>
      <c r="T613" s="175"/>
      <c r="AT613" s="171" t="s">
        <v>1489</v>
      </c>
      <c r="AU613" s="171" t="s">
        <v>90</v>
      </c>
      <c r="AV613" s="12" t="s">
        <v>88</v>
      </c>
      <c r="AW613" s="12" t="s">
        <v>36</v>
      </c>
      <c r="AX613" s="12" t="s">
        <v>81</v>
      </c>
      <c r="AY613" s="171" t="s">
        <v>299</v>
      </c>
    </row>
    <row r="614" spans="2:65" s="13" customFormat="1">
      <c r="B614" s="176"/>
      <c r="D614" s="149" t="s">
        <v>1489</v>
      </c>
      <c r="E614" s="177" t="s">
        <v>1</v>
      </c>
      <c r="F614" s="178" t="s">
        <v>7137</v>
      </c>
      <c r="H614" s="179">
        <v>2.6419999999999999</v>
      </c>
      <c r="I614" s="180"/>
      <c r="L614" s="176"/>
      <c r="M614" s="181"/>
      <c r="T614" s="182"/>
      <c r="AT614" s="177" t="s">
        <v>1489</v>
      </c>
      <c r="AU614" s="177" t="s">
        <v>90</v>
      </c>
      <c r="AV614" s="13" t="s">
        <v>90</v>
      </c>
      <c r="AW614" s="13" t="s">
        <v>36</v>
      </c>
      <c r="AX614" s="13" t="s">
        <v>81</v>
      </c>
      <c r="AY614" s="177" t="s">
        <v>299</v>
      </c>
    </row>
    <row r="615" spans="2:65" s="13" customFormat="1">
      <c r="B615" s="176"/>
      <c r="D615" s="149" t="s">
        <v>1489</v>
      </c>
      <c r="E615" s="177" t="s">
        <v>1</v>
      </c>
      <c r="F615" s="178" t="s">
        <v>7138</v>
      </c>
      <c r="H615" s="179">
        <v>2.3279999999999998</v>
      </c>
      <c r="I615" s="180"/>
      <c r="L615" s="176"/>
      <c r="M615" s="181"/>
      <c r="T615" s="182"/>
      <c r="AT615" s="177" t="s">
        <v>1489</v>
      </c>
      <c r="AU615" s="177" t="s">
        <v>90</v>
      </c>
      <c r="AV615" s="13" t="s">
        <v>90</v>
      </c>
      <c r="AW615" s="13" t="s">
        <v>36</v>
      </c>
      <c r="AX615" s="13" t="s">
        <v>81</v>
      </c>
      <c r="AY615" s="177" t="s">
        <v>299</v>
      </c>
    </row>
    <row r="616" spans="2:65" s="14" customFormat="1">
      <c r="B616" s="183"/>
      <c r="D616" s="149" t="s">
        <v>1489</v>
      </c>
      <c r="E616" s="184" t="s">
        <v>1</v>
      </c>
      <c r="F616" s="185" t="s">
        <v>1496</v>
      </c>
      <c r="H616" s="186">
        <v>14.624000000000001</v>
      </c>
      <c r="I616" s="187"/>
      <c r="L616" s="183"/>
      <c r="M616" s="188"/>
      <c r="T616" s="189"/>
      <c r="AT616" s="184" t="s">
        <v>1489</v>
      </c>
      <c r="AU616" s="184" t="s">
        <v>90</v>
      </c>
      <c r="AV616" s="14" t="s">
        <v>318</v>
      </c>
      <c r="AW616" s="14" t="s">
        <v>36</v>
      </c>
      <c r="AX616" s="14" t="s">
        <v>88</v>
      </c>
      <c r="AY616" s="184" t="s">
        <v>299</v>
      </c>
    </row>
    <row r="617" spans="2:65" s="1" customFormat="1" ht="33" customHeight="1">
      <c r="B617" s="32"/>
      <c r="C617" s="136" t="s">
        <v>811</v>
      </c>
      <c r="D617" s="136" t="s">
        <v>302</v>
      </c>
      <c r="E617" s="137" t="s">
        <v>1721</v>
      </c>
      <c r="F617" s="138" t="s">
        <v>1722</v>
      </c>
      <c r="G617" s="139" t="s">
        <v>375</v>
      </c>
      <c r="H617" s="140">
        <v>18.329999999999998</v>
      </c>
      <c r="I617" s="141"/>
      <c r="J617" s="142">
        <f>ROUND(I617*H617,2)</f>
        <v>0</v>
      </c>
      <c r="K617" s="138" t="s">
        <v>3585</v>
      </c>
      <c r="L617" s="32"/>
      <c r="M617" s="143" t="s">
        <v>1</v>
      </c>
      <c r="N617" s="144" t="s">
        <v>46</v>
      </c>
      <c r="P617" s="145">
        <f>O617*H617</f>
        <v>0</v>
      </c>
      <c r="Q617" s="145">
        <v>7.8799999999999999E-3</v>
      </c>
      <c r="R617" s="145">
        <f>Q617*H617</f>
        <v>0.1444404</v>
      </c>
      <c r="S617" s="145">
        <v>0</v>
      </c>
      <c r="T617" s="146">
        <f>S617*H617</f>
        <v>0</v>
      </c>
      <c r="AR617" s="147" t="s">
        <v>318</v>
      </c>
      <c r="AT617" s="147" t="s">
        <v>302</v>
      </c>
      <c r="AU617" s="147" t="s">
        <v>90</v>
      </c>
      <c r="AY617" s="17" t="s">
        <v>299</v>
      </c>
      <c r="BE617" s="148">
        <f>IF(N617="základní",J617,0)</f>
        <v>0</v>
      </c>
      <c r="BF617" s="148">
        <f>IF(N617="snížená",J617,0)</f>
        <v>0</v>
      </c>
      <c r="BG617" s="148">
        <f>IF(N617="zákl. přenesená",J617,0)</f>
        <v>0</v>
      </c>
      <c r="BH617" s="148">
        <f>IF(N617="sníž. přenesená",J617,0)</f>
        <v>0</v>
      </c>
      <c r="BI617" s="148">
        <f>IF(N617="nulová",J617,0)</f>
        <v>0</v>
      </c>
      <c r="BJ617" s="17" t="s">
        <v>88</v>
      </c>
      <c r="BK617" s="148">
        <f>ROUND(I617*H617,2)</f>
        <v>0</v>
      </c>
      <c r="BL617" s="17" t="s">
        <v>318</v>
      </c>
      <c r="BM617" s="147" t="s">
        <v>7139</v>
      </c>
    </row>
    <row r="618" spans="2:65" s="12" customFormat="1">
      <c r="B618" s="170"/>
      <c r="D618" s="149" t="s">
        <v>1489</v>
      </c>
      <c r="E618" s="171" t="s">
        <v>1</v>
      </c>
      <c r="F618" s="172" t="s">
        <v>6132</v>
      </c>
      <c r="H618" s="171" t="s">
        <v>1</v>
      </c>
      <c r="I618" s="173"/>
      <c r="L618" s="170"/>
      <c r="M618" s="174"/>
      <c r="T618" s="175"/>
      <c r="AT618" s="171" t="s">
        <v>1489</v>
      </c>
      <c r="AU618" s="171" t="s">
        <v>90</v>
      </c>
      <c r="AV618" s="12" t="s">
        <v>88</v>
      </c>
      <c r="AW618" s="12" t="s">
        <v>36</v>
      </c>
      <c r="AX618" s="12" t="s">
        <v>81</v>
      </c>
      <c r="AY618" s="171" t="s">
        <v>299</v>
      </c>
    </row>
    <row r="619" spans="2:65" s="12" customFormat="1" ht="20.399999999999999">
      <c r="B619" s="170"/>
      <c r="D619" s="149" t="s">
        <v>1489</v>
      </c>
      <c r="E619" s="171" t="s">
        <v>1</v>
      </c>
      <c r="F619" s="172" t="s">
        <v>6917</v>
      </c>
      <c r="H619" s="171" t="s">
        <v>1</v>
      </c>
      <c r="I619" s="173"/>
      <c r="L619" s="170"/>
      <c r="M619" s="174"/>
      <c r="T619" s="175"/>
      <c r="AT619" s="171" t="s">
        <v>1489</v>
      </c>
      <c r="AU619" s="171" t="s">
        <v>90</v>
      </c>
      <c r="AV619" s="12" t="s">
        <v>88</v>
      </c>
      <c r="AW619" s="12" t="s">
        <v>36</v>
      </c>
      <c r="AX619" s="12" t="s">
        <v>81</v>
      </c>
      <c r="AY619" s="171" t="s">
        <v>299</v>
      </c>
    </row>
    <row r="620" spans="2:65" s="12" customFormat="1">
      <c r="B620" s="170"/>
      <c r="D620" s="149" t="s">
        <v>1489</v>
      </c>
      <c r="E620" s="171" t="s">
        <v>1</v>
      </c>
      <c r="F620" s="172" t="s">
        <v>7131</v>
      </c>
      <c r="H620" s="171" t="s">
        <v>1</v>
      </c>
      <c r="I620" s="173"/>
      <c r="L620" s="170"/>
      <c r="M620" s="174"/>
      <c r="T620" s="175"/>
      <c r="AT620" s="171" t="s">
        <v>1489</v>
      </c>
      <c r="AU620" s="171" t="s">
        <v>90</v>
      </c>
      <c r="AV620" s="12" t="s">
        <v>88</v>
      </c>
      <c r="AW620" s="12" t="s">
        <v>36</v>
      </c>
      <c r="AX620" s="12" t="s">
        <v>81</v>
      </c>
      <c r="AY620" s="171" t="s">
        <v>299</v>
      </c>
    </row>
    <row r="621" spans="2:65" s="13" customFormat="1">
      <c r="B621" s="176"/>
      <c r="D621" s="149" t="s">
        <v>1489</v>
      </c>
      <c r="E621" s="177" t="s">
        <v>1</v>
      </c>
      <c r="F621" s="178" t="s">
        <v>7140</v>
      </c>
      <c r="H621" s="179">
        <v>1.45</v>
      </c>
      <c r="I621" s="180"/>
      <c r="L621" s="176"/>
      <c r="M621" s="181"/>
      <c r="T621" s="182"/>
      <c r="AT621" s="177" t="s">
        <v>1489</v>
      </c>
      <c r="AU621" s="177" t="s">
        <v>90</v>
      </c>
      <c r="AV621" s="13" t="s">
        <v>90</v>
      </c>
      <c r="AW621" s="13" t="s">
        <v>36</v>
      </c>
      <c r="AX621" s="13" t="s">
        <v>81</v>
      </c>
      <c r="AY621" s="177" t="s">
        <v>299</v>
      </c>
    </row>
    <row r="622" spans="2:65" s="12" customFormat="1">
      <c r="B622" s="170"/>
      <c r="D622" s="149" t="s">
        <v>1489</v>
      </c>
      <c r="E622" s="171" t="s">
        <v>1</v>
      </c>
      <c r="F622" s="172" t="s">
        <v>7133</v>
      </c>
      <c r="H622" s="171" t="s">
        <v>1</v>
      </c>
      <c r="I622" s="173"/>
      <c r="L622" s="170"/>
      <c r="M622" s="174"/>
      <c r="T622" s="175"/>
      <c r="AT622" s="171" t="s">
        <v>1489</v>
      </c>
      <c r="AU622" s="171" t="s">
        <v>90</v>
      </c>
      <c r="AV622" s="12" t="s">
        <v>88</v>
      </c>
      <c r="AW622" s="12" t="s">
        <v>36</v>
      </c>
      <c r="AX622" s="12" t="s">
        <v>81</v>
      </c>
      <c r="AY622" s="171" t="s">
        <v>299</v>
      </c>
    </row>
    <row r="623" spans="2:65" s="13" customFormat="1">
      <c r="B623" s="176"/>
      <c r="D623" s="149" t="s">
        <v>1489</v>
      </c>
      <c r="E623" s="177" t="s">
        <v>1</v>
      </c>
      <c r="F623" s="178" t="s">
        <v>7141</v>
      </c>
      <c r="H623" s="179">
        <v>1.89</v>
      </c>
      <c r="I623" s="180"/>
      <c r="L623" s="176"/>
      <c r="M623" s="181"/>
      <c r="T623" s="182"/>
      <c r="AT623" s="177" t="s">
        <v>1489</v>
      </c>
      <c r="AU623" s="177" t="s">
        <v>90</v>
      </c>
      <c r="AV623" s="13" t="s">
        <v>90</v>
      </c>
      <c r="AW623" s="13" t="s">
        <v>36</v>
      </c>
      <c r="AX623" s="13" t="s">
        <v>81</v>
      </c>
      <c r="AY623" s="177" t="s">
        <v>299</v>
      </c>
    </row>
    <row r="624" spans="2:65" s="13" customFormat="1">
      <c r="B624" s="176"/>
      <c r="D624" s="149" t="s">
        <v>1489</v>
      </c>
      <c r="E624" s="177" t="s">
        <v>1</v>
      </c>
      <c r="F624" s="178" t="s">
        <v>7142</v>
      </c>
      <c r="H624" s="179">
        <v>8.25</v>
      </c>
      <c r="I624" s="180"/>
      <c r="L624" s="176"/>
      <c r="M624" s="181"/>
      <c r="T624" s="182"/>
      <c r="AT624" s="177" t="s">
        <v>1489</v>
      </c>
      <c r="AU624" s="177" t="s">
        <v>90</v>
      </c>
      <c r="AV624" s="13" t="s">
        <v>90</v>
      </c>
      <c r="AW624" s="13" t="s">
        <v>36</v>
      </c>
      <c r="AX624" s="13" t="s">
        <v>81</v>
      </c>
      <c r="AY624" s="177" t="s">
        <v>299</v>
      </c>
    </row>
    <row r="625" spans="2:65" s="12" customFormat="1">
      <c r="B625" s="170"/>
      <c r="D625" s="149" t="s">
        <v>1489</v>
      </c>
      <c r="E625" s="171" t="s">
        <v>1</v>
      </c>
      <c r="F625" s="172" t="s">
        <v>7136</v>
      </c>
      <c r="H625" s="171" t="s">
        <v>1</v>
      </c>
      <c r="I625" s="173"/>
      <c r="L625" s="170"/>
      <c r="M625" s="174"/>
      <c r="T625" s="175"/>
      <c r="AT625" s="171" t="s">
        <v>1489</v>
      </c>
      <c r="AU625" s="171" t="s">
        <v>90</v>
      </c>
      <c r="AV625" s="12" t="s">
        <v>88</v>
      </c>
      <c r="AW625" s="12" t="s">
        <v>36</v>
      </c>
      <c r="AX625" s="12" t="s">
        <v>81</v>
      </c>
      <c r="AY625" s="171" t="s">
        <v>299</v>
      </c>
    </row>
    <row r="626" spans="2:65" s="13" customFormat="1">
      <c r="B626" s="176"/>
      <c r="D626" s="149" t="s">
        <v>1489</v>
      </c>
      <c r="E626" s="177" t="s">
        <v>1</v>
      </c>
      <c r="F626" s="178" t="s">
        <v>7143</v>
      </c>
      <c r="H626" s="179">
        <v>1.84</v>
      </c>
      <c r="I626" s="180"/>
      <c r="L626" s="176"/>
      <c r="M626" s="181"/>
      <c r="T626" s="182"/>
      <c r="AT626" s="177" t="s">
        <v>1489</v>
      </c>
      <c r="AU626" s="177" t="s">
        <v>90</v>
      </c>
      <c r="AV626" s="13" t="s">
        <v>90</v>
      </c>
      <c r="AW626" s="13" t="s">
        <v>36</v>
      </c>
      <c r="AX626" s="13" t="s">
        <v>81</v>
      </c>
      <c r="AY626" s="177" t="s">
        <v>299</v>
      </c>
    </row>
    <row r="627" spans="2:65" s="13" customFormat="1">
      <c r="B627" s="176"/>
      <c r="D627" s="149" t="s">
        <v>1489</v>
      </c>
      <c r="E627" s="177" t="s">
        <v>1</v>
      </c>
      <c r="F627" s="178" t="s">
        <v>7144</v>
      </c>
      <c r="H627" s="179">
        <v>4.9000000000000004</v>
      </c>
      <c r="I627" s="180"/>
      <c r="L627" s="176"/>
      <c r="M627" s="181"/>
      <c r="T627" s="182"/>
      <c r="AT627" s="177" t="s">
        <v>1489</v>
      </c>
      <c r="AU627" s="177" t="s">
        <v>90</v>
      </c>
      <c r="AV627" s="13" t="s">
        <v>90</v>
      </c>
      <c r="AW627" s="13" t="s">
        <v>36</v>
      </c>
      <c r="AX627" s="13" t="s">
        <v>81</v>
      </c>
      <c r="AY627" s="177" t="s">
        <v>299</v>
      </c>
    </row>
    <row r="628" spans="2:65" s="14" customFormat="1">
      <c r="B628" s="183"/>
      <c r="D628" s="149" t="s">
        <v>1489</v>
      </c>
      <c r="E628" s="184" t="s">
        <v>1</v>
      </c>
      <c r="F628" s="185" t="s">
        <v>1496</v>
      </c>
      <c r="H628" s="186">
        <v>18.329999999999998</v>
      </c>
      <c r="I628" s="187"/>
      <c r="L628" s="183"/>
      <c r="M628" s="188"/>
      <c r="T628" s="189"/>
      <c r="AT628" s="184" t="s">
        <v>1489</v>
      </c>
      <c r="AU628" s="184" t="s">
        <v>90</v>
      </c>
      <c r="AV628" s="14" t="s">
        <v>318</v>
      </c>
      <c r="AW628" s="14" t="s">
        <v>36</v>
      </c>
      <c r="AX628" s="14" t="s">
        <v>88</v>
      </c>
      <c r="AY628" s="184" t="s">
        <v>299</v>
      </c>
    </row>
    <row r="629" spans="2:65" s="1" customFormat="1" ht="24.15" customHeight="1">
      <c r="B629" s="32"/>
      <c r="C629" s="136" t="s">
        <v>815</v>
      </c>
      <c r="D629" s="136" t="s">
        <v>302</v>
      </c>
      <c r="E629" s="137" t="s">
        <v>7145</v>
      </c>
      <c r="F629" s="138" t="s">
        <v>7146</v>
      </c>
      <c r="G629" s="139" t="s">
        <v>1520</v>
      </c>
      <c r="H629" s="140">
        <v>2.0539999999999998</v>
      </c>
      <c r="I629" s="141"/>
      <c r="J629" s="142">
        <f>ROUND(I629*H629,2)</f>
        <v>0</v>
      </c>
      <c r="K629" s="138" t="s">
        <v>3585</v>
      </c>
      <c r="L629" s="32"/>
      <c r="M629" s="143" t="s">
        <v>1</v>
      </c>
      <c r="N629" s="144" t="s">
        <v>46</v>
      </c>
      <c r="P629" s="145">
        <f>O629*H629</f>
        <v>0</v>
      </c>
      <c r="Q629" s="145">
        <v>0</v>
      </c>
      <c r="R629" s="145">
        <f>Q629*H629</f>
        <v>0</v>
      </c>
      <c r="S629" s="145">
        <v>0</v>
      </c>
      <c r="T629" s="146">
        <f>S629*H629</f>
        <v>0</v>
      </c>
      <c r="AR629" s="147" t="s">
        <v>318</v>
      </c>
      <c r="AT629" s="147" t="s">
        <v>302</v>
      </c>
      <c r="AU629" s="147" t="s">
        <v>90</v>
      </c>
      <c r="AY629" s="17" t="s">
        <v>299</v>
      </c>
      <c r="BE629" s="148">
        <f>IF(N629="základní",J629,0)</f>
        <v>0</v>
      </c>
      <c r="BF629" s="148">
        <f>IF(N629="snížená",J629,0)</f>
        <v>0</v>
      </c>
      <c r="BG629" s="148">
        <f>IF(N629="zákl. přenesená",J629,0)</f>
        <v>0</v>
      </c>
      <c r="BH629" s="148">
        <f>IF(N629="sníž. přenesená",J629,0)</f>
        <v>0</v>
      </c>
      <c r="BI629" s="148">
        <f>IF(N629="nulová",J629,0)</f>
        <v>0</v>
      </c>
      <c r="BJ629" s="17" t="s">
        <v>88</v>
      </c>
      <c r="BK629" s="148">
        <f>ROUND(I629*H629,2)</f>
        <v>0</v>
      </c>
      <c r="BL629" s="17" t="s">
        <v>318</v>
      </c>
      <c r="BM629" s="147" t="s">
        <v>7147</v>
      </c>
    </row>
    <row r="630" spans="2:65" s="12" customFormat="1">
      <c r="B630" s="170"/>
      <c r="D630" s="149" t="s">
        <v>1489</v>
      </c>
      <c r="E630" s="171" t="s">
        <v>1</v>
      </c>
      <c r="F630" s="172" t="s">
        <v>7148</v>
      </c>
      <c r="H630" s="171" t="s">
        <v>1</v>
      </c>
      <c r="I630" s="173"/>
      <c r="L630" s="170"/>
      <c r="M630" s="174"/>
      <c r="T630" s="175"/>
      <c r="AT630" s="171" t="s">
        <v>1489</v>
      </c>
      <c r="AU630" s="171" t="s">
        <v>90</v>
      </c>
      <c r="AV630" s="12" t="s">
        <v>88</v>
      </c>
      <c r="AW630" s="12" t="s">
        <v>36</v>
      </c>
      <c r="AX630" s="12" t="s">
        <v>81</v>
      </c>
      <c r="AY630" s="171" t="s">
        <v>299</v>
      </c>
    </row>
    <row r="631" spans="2:65" s="12" customFormat="1">
      <c r="B631" s="170"/>
      <c r="D631" s="149" t="s">
        <v>1489</v>
      </c>
      <c r="E631" s="171" t="s">
        <v>1</v>
      </c>
      <c r="F631" s="172" t="s">
        <v>7149</v>
      </c>
      <c r="H631" s="171" t="s">
        <v>1</v>
      </c>
      <c r="I631" s="173"/>
      <c r="L631" s="170"/>
      <c r="M631" s="174"/>
      <c r="T631" s="175"/>
      <c r="AT631" s="171" t="s">
        <v>1489</v>
      </c>
      <c r="AU631" s="171" t="s">
        <v>90</v>
      </c>
      <c r="AV631" s="12" t="s">
        <v>88</v>
      </c>
      <c r="AW631" s="12" t="s">
        <v>36</v>
      </c>
      <c r="AX631" s="12" t="s">
        <v>81</v>
      </c>
      <c r="AY631" s="171" t="s">
        <v>299</v>
      </c>
    </row>
    <row r="632" spans="2:65" s="13" customFormat="1">
      <c r="B632" s="176"/>
      <c r="D632" s="149" t="s">
        <v>1489</v>
      </c>
      <c r="E632" s="177" t="s">
        <v>1</v>
      </c>
      <c r="F632" s="178" t="s">
        <v>7150</v>
      </c>
      <c r="H632" s="179">
        <v>2.0539999999999998</v>
      </c>
      <c r="I632" s="180"/>
      <c r="L632" s="176"/>
      <c r="M632" s="181"/>
      <c r="T632" s="182"/>
      <c r="AT632" s="177" t="s">
        <v>1489</v>
      </c>
      <c r="AU632" s="177" t="s">
        <v>90</v>
      </c>
      <c r="AV632" s="13" t="s">
        <v>90</v>
      </c>
      <c r="AW632" s="13" t="s">
        <v>36</v>
      </c>
      <c r="AX632" s="13" t="s">
        <v>81</v>
      </c>
      <c r="AY632" s="177" t="s">
        <v>299</v>
      </c>
    </row>
    <row r="633" spans="2:65" s="14" customFormat="1">
      <c r="B633" s="183"/>
      <c r="D633" s="149" t="s">
        <v>1489</v>
      </c>
      <c r="E633" s="184" t="s">
        <v>1</v>
      </c>
      <c r="F633" s="185" t="s">
        <v>1496</v>
      </c>
      <c r="H633" s="186">
        <v>2.0539999999999998</v>
      </c>
      <c r="I633" s="187"/>
      <c r="L633" s="183"/>
      <c r="M633" s="188"/>
      <c r="T633" s="189"/>
      <c r="AT633" s="184" t="s">
        <v>1489</v>
      </c>
      <c r="AU633" s="184" t="s">
        <v>90</v>
      </c>
      <c r="AV633" s="14" t="s">
        <v>318</v>
      </c>
      <c r="AW633" s="14" t="s">
        <v>36</v>
      </c>
      <c r="AX633" s="14" t="s">
        <v>88</v>
      </c>
      <c r="AY633" s="184" t="s">
        <v>299</v>
      </c>
    </row>
    <row r="634" spans="2:65" s="1" customFormat="1" ht="24.15" customHeight="1">
      <c r="B634" s="32"/>
      <c r="C634" s="136" t="s">
        <v>819</v>
      </c>
      <c r="D634" s="136" t="s">
        <v>302</v>
      </c>
      <c r="E634" s="137" t="s">
        <v>7151</v>
      </c>
      <c r="F634" s="138" t="s">
        <v>7152</v>
      </c>
      <c r="G634" s="139" t="s">
        <v>375</v>
      </c>
      <c r="H634" s="140">
        <v>30.75</v>
      </c>
      <c r="I634" s="141"/>
      <c r="J634" s="142">
        <f>ROUND(I634*H634,2)</f>
        <v>0</v>
      </c>
      <c r="K634" s="138" t="s">
        <v>1</v>
      </c>
      <c r="L634" s="32"/>
      <c r="M634" s="143" t="s">
        <v>1</v>
      </c>
      <c r="N634" s="144" t="s">
        <v>46</v>
      </c>
      <c r="P634" s="145">
        <f>O634*H634</f>
        <v>0</v>
      </c>
      <c r="Q634" s="145">
        <v>2.4879999999999999E-2</v>
      </c>
      <c r="R634" s="145">
        <f>Q634*H634</f>
        <v>0.76505999999999996</v>
      </c>
      <c r="S634" s="145">
        <v>0</v>
      </c>
      <c r="T634" s="146">
        <f>S634*H634</f>
        <v>0</v>
      </c>
      <c r="AR634" s="147" t="s">
        <v>318</v>
      </c>
      <c r="AT634" s="147" t="s">
        <v>302</v>
      </c>
      <c r="AU634" s="147" t="s">
        <v>90</v>
      </c>
      <c r="AY634" s="17" t="s">
        <v>299</v>
      </c>
      <c r="BE634" s="148">
        <f>IF(N634="základní",J634,0)</f>
        <v>0</v>
      </c>
      <c r="BF634" s="148">
        <f>IF(N634="snížená",J634,0)</f>
        <v>0</v>
      </c>
      <c r="BG634" s="148">
        <f>IF(N634="zákl. přenesená",J634,0)</f>
        <v>0</v>
      </c>
      <c r="BH634" s="148">
        <f>IF(N634="sníž. přenesená",J634,0)</f>
        <v>0</v>
      </c>
      <c r="BI634" s="148">
        <f>IF(N634="nulová",J634,0)</f>
        <v>0</v>
      </c>
      <c r="BJ634" s="17" t="s">
        <v>88</v>
      </c>
      <c r="BK634" s="148">
        <f>ROUND(I634*H634,2)</f>
        <v>0</v>
      </c>
      <c r="BL634" s="17" t="s">
        <v>318</v>
      </c>
      <c r="BM634" s="147" t="s">
        <v>7153</v>
      </c>
    </row>
    <row r="635" spans="2:65" s="12" customFormat="1">
      <c r="B635" s="170"/>
      <c r="D635" s="149" t="s">
        <v>1489</v>
      </c>
      <c r="E635" s="171" t="s">
        <v>1</v>
      </c>
      <c r="F635" s="172" t="s">
        <v>7127</v>
      </c>
      <c r="H635" s="171" t="s">
        <v>1</v>
      </c>
      <c r="I635" s="173"/>
      <c r="L635" s="170"/>
      <c r="M635" s="174"/>
      <c r="T635" s="175"/>
      <c r="AT635" s="171" t="s">
        <v>1489</v>
      </c>
      <c r="AU635" s="171" t="s">
        <v>90</v>
      </c>
      <c r="AV635" s="12" t="s">
        <v>88</v>
      </c>
      <c r="AW635" s="12" t="s">
        <v>36</v>
      </c>
      <c r="AX635" s="12" t="s">
        <v>81</v>
      </c>
      <c r="AY635" s="171" t="s">
        <v>299</v>
      </c>
    </row>
    <row r="636" spans="2:65" s="13" customFormat="1">
      <c r="B636" s="176"/>
      <c r="D636" s="149" t="s">
        <v>1489</v>
      </c>
      <c r="E636" s="177" t="s">
        <v>1</v>
      </c>
      <c r="F636" s="178" t="s">
        <v>7154</v>
      </c>
      <c r="H636" s="179">
        <v>30.75</v>
      </c>
      <c r="I636" s="180"/>
      <c r="L636" s="176"/>
      <c r="M636" s="181"/>
      <c r="T636" s="182"/>
      <c r="AT636" s="177" t="s">
        <v>1489</v>
      </c>
      <c r="AU636" s="177" t="s">
        <v>90</v>
      </c>
      <c r="AV636" s="13" t="s">
        <v>90</v>
      </c>
      <c r="AW636" s="13" t="s">
        <v>36</v>
      </c>
      <c r="AX636" s="13" t="s">
        <v>81</v>
      </c>
      <c r="AY636" s="177" t="s">
        <v>299</v>
      </c>
    </row>
    <row r="637" spans="2:65" s="14" customFormat="1">
      <c r="B637" s="183"/>
      <c r="D637" s="149" t="s">
        <v>1489</v>
      </c>
      <c r="E637" s="184" t="s">
        <v>1</v>
      </c>
      <c r="F637" s="185" t="s">
        <v>1496</v>
      </c>
      <c r="H637" s="186">
        <v>30.75</v>
      </c>
      <c r="I637" s="187"/>
      <c r="L637" s="183"/>
      <c r="M637" s="188"/>
      <c r="T637" s="189"/>
      <c r="AT637" s="184" t="s">
        <v>1489</v>
      </c>
      <c r="AU637" s="184" t="s">
        <v>90</v>
      </c>
      <c r="AV637" s="14" t="s">
        <v>318</v>
      </c>
      <c r="AW637" s="14" t="s">
        <v>36</v>
      </c>
      <c r="AX637" s="14" t="s">
        <v>88</v>
      </c>
      <c r="AY637" s="184" t="s">
        <v>299</v>
      </c>
    </row>
    <row r="638" spans="2:65" s="1" customFormat="1" ht="33" customHeight="1">
      <c r="B638" s="32"/>
      <c r="C638" s="136" t="s">
        <v>824</v>
      </c>
      <c r="D638" s="136" t="s">
        <v>302</v>
      </c>
      <c r="E638" s="137" t="s">
        <v>7155</v>
      </c>
      <c r="F638" s="138" t="s">
        <v>7156</v>
      </c>
      <c r="G638" s="139" t="s">
        <v>1520</v>
      </c>
      <c r="H638" s="140">
        <v>2.0539999999999998</v>
      </c>
      <c r="I638" s="141"/>
      <c r="J638" s="142">
        <f>ROUND(I638*H638,2)</f>
        <v>0</v>
      </c>
      <c r="K638" s="138" t="s">
        <v>1</v>
      </c>
      <c r="L638" s="32"/>
      <c r="M638" s="143" t="s">
        <v>1</v>
      </c>
      <c r="N638" s="144" t="s">
        <v>46</v>
      </c>
      <c r="P638" s="145">
        <f>O638*H638</f>
        <v>0</v>
      </c>
      <c r="Q638" s="145">
        <v>0</v>
      </c>
      <c r="R638" s="145">
        <f>Q638*H638</f>
        <v>0</v>
      </c>
      <c r="S638" s="145">
        <v>0</v>
      </c>
      <c r="T638" s="146">
        <f>S638*H638</f>
        <v>0</v>
      </c>
      <c r="AR638" s="147" t="s">
        <v>318</v>
      </c>
      <c r="AT638" s="147" t="s">
        <v>302</v>
      </c>
      <c r="AU638" s="147" t="s">
        <v>90</v>
      </c>
      <c r="AY638" s="17" t="s">
        <v>299</v>
      </c>
      <c r="BE638" s="148">
        <f>IF(N638="základní",J638,0)</f>
        <v>0</v>
      </c>
      <c r="BF638" s="148">
        <f>IF(N638="snížená",J638,0)</f>
        <v>0</v>
      </c>
      <c r="BG638" s="148">
        <f>IF(N638="zákl. přenesená",J638,0)</f>
        <v>0</v>
      </c>
      <c r="BH638" s="148">
        <f>IF(N638="sníž. přenesená",J638,0)</f>
        <v>0</v>
      </c>
      <c r="BI638" s="148">
        <f>IF(N638="nulová",J638,0)</f>
        <v>0</v>
      </c>
      <c r="BJ638" s="17" t="s">
        <v>88</v>
      </c>
      <c r="BK638" s="148">
        <f>ROUND(I638*H638,2)</f>
        <v>0</v>
      </c>
      <c r="BL638" s="17" t="s">
        <v>318</v>
      </c>
      <c r="BM638" s="147" t="s">
        <v>7157</v>
      </c>
    </row>
    <row r="639" spans="2:65" s="12" customFormat="1">
      <c r="B639" s="170"/>
      <c r="D639" s="149" t="s">
        <v>1489</v>
      </c>
      <c r="E639" s="171" t="s">
        <v>1</v>
      </c>
      <c r="F639" s="172" t="s">
        <v>7148</v>
      </c>
      <c r="H639" s="171" t="s">
        <v>1</v>
      </c>
      <c r="I639" s="173"/>
      <c r="L639" s="170"/>
      <c r="M639" s="174"/>
      <c r="T639" s="175"/>
      <c r="AT639" s="171" t="s">
        <v>1489</v>
      </c>
      <c r="AU639" s="171" t="s">
        <v>90</v>
      </c>
      <c r="AV639" s="12" t="s">
        <v>88</v>
      </c>
      <c r="AW639" s="12" t="s">
        <v>36</v>
      </c>
      <c r="AX639" s="12" t="s">
        <v>81</v>
      </c>
      <c r="AY639" s="171" t="s">
        <v>299</v>
      </c>
    </row>
    <row r="640" spans="2:65" s="12" customFormat="1">
      <c r="B640" s="170"/>
      <c r="D640" s="149" t="s">
        <v>1489</v>
      </c>
      <c r="E640" s="171" t="s">
        <v>1</v>
      </c>
      <c r="F640" s="172" t="s">
        <v>7149</v>
      </c>
      <c r="H640" s="171" t="s">
        <v>1</v>
      </c>
      <c r="I640" s="173"/>
      <c r="L640" s="170"/>
      <c r="M640" s="174"/>
      <c r="T640" s="175"/>
      <c r="AT640" s="171" t="s">
        <v>1489</v>
      </c>
      <c r="AU640" s="171" t="s">
        <v>90</v>
      </c>
      <c r="AV640" s="12" t="s">
        <v>88</v>
      </c>
      <c r="AW640" s="12" t="s">
        <v>36</v>
      </c>
      <c r="AX640" s="12" t="s">
        <v>81</v>
      </c>
      <c r="AY640" s="171" t="s">
        <v>299</v>
      </c>
    </row>
    <row r="641" spans="2:65" s="13" customFormat="1">
      <c r="B641" s="176"/>
      <c r="D641" s="149" t="s">
        <v>1489</v>
      </c>
      <c r="E641" s="177" t="s">
        <v>1</v>
      </c>
      <c r="F641" s="178" t="s">
        <v>7150</v>
      </c>
      <c r="H641" s="179">
        <v>2.0539999999999998</v>
      </c>
      <c r="I641" s="180"/>
      <c r="L641" s="176"/>
      <c r="M641" s="181"/>
      <c r="T641" s="182"/>
      <c r="AT641" s="177" t="s">
        <v>1489</v>
      </c>
      <c r="AU641" s="177" t="s">
        <v>90</v>
      </c>
      <c r="AV641" s="13" t="s">
        <v>90</v>
      </c>
      <c r="AW641" s="13" t="s">
        <v>36</v>
      </c>
      <c r="AX641" s="13" t="s">
        <v>81</v>
      </c>
      <c r="AY641" s="177" t="s">
        <v>299</v>
      </c>
    </row>
    <row r="642" spans="2:65" s="14" customFormat="1">
      <c r="B642" s="183"/>
      <c r="D642" s="149" t="s">
        <v>1489</v>
      </c>
      <c r="E642" s="184" t="s">
        <v>1</v>
      </c>
      <c r="F642" s="185" t="s">
        <v>1496</v>
      </c>
      <c r="H642" s="186">
        <v>2.0539999999999998</v>
      </c>
      <c r="I642" s="187"/>
      <c r="L642" s="183"/>
      <c r="M642" s="188"/>
      <c r="T642" s="189"/>
      <c r="AT642" s="184" t="s">
        <v>1489</v>
      </c>
      <c r="AU642" s="184" t="s">
        <v>90</v>
      </c>
      <c r="AV642" s="14" t="s">
        <v>318</v>
      </c>
      <c r="AW642" s="14" t="s">
        <v>36</v>
      </c>
      <c r="AX642" s="14" t="s">
        <v>88</v>
      </c>
      <c r="AY642" s="184" t="s">
        <v>299</v>
      </c>
    </row>
    <row r="643" spans="2:65" s="1" customFormat="1" ht="16.5" customHeight="1">
      <c r="B643" s="32"/>
      <c r="C643" s="136" t="s">
        <v>830</v>
      </c>
      <c r="D643" s="136" t="s">
        <v>302</v>
      </c>
      <c r="E643" s="137" t="s">
        <v>7158</v>
      </c>
      <c r="F643" s="138" t="s">
        <v>7159</v>
      </c>
      <c r="G643" s="139" t="s">
        <v>1636</v>
      </c>
      <c r="H643" s="140">
        <v>1.0999999999999999E-2</v>
      </c>
      <c r="I643" s="141"/>
      <c r="J643" s="142">
        <f>ROUND(I643*H643,2)</f>
        <v>0</v>
      </c>
      <c r="K643" s="138" t="s">
        <v>1</v>
      </c>
      <c r="L643" s="32"/>
      <c r="M643" s="143" t="s">
        <v>1</v>
      </c>
      <c r="N643" s="144" t="s">
        <v>46</v>
      </c>
      <c r="P643" s="145">
        <f>O643*H643</f>
        <v>0</v>
      </c>
      <c r="Q643" s="145">
        <v>1.06277</v>
      </c>
      <c r="R643" s="145">
        <f>Q643*H643</f>
        <v>1.169047E-2</v>
      </c>
      <c r="S643" s="145">
        <v>0</v>
      </c>
      <c r="T643" s="146">
        <f>S643*H643</f>
        <v>0</v>
      </c>
      <c r="AR643" s="147" t="s">
        <v>318</v>
      </c>
      <c r="AT643" s="147" t="s">
        <v>302</v>
      </c>
      <c r="AU643" s="147" t="s">
        <v>90</v>
      </c>
      <c r="AY643" s="17" t="s">
        <v>299</v>
      </c>
      <c r="BE643" s="148">
        <f>IF(N643="základní",J643,0)</f>
        <v>0</v>
      </c>
      <c r="BF643" s="148">
        <f>IF(N643="snížená",J643,0)</f>
        <v>0</v>
      </c>
      <c r="BG643" s="148">
        <f>IF(N643="zákl. přenesená",J643,0)</f>
        <v>0</v>
      </c>
      <c r="BH643" s="148">
        <f>IF(N643="sníž. přenesená",J643,0)</f>
        <v>0</v>
      </c>
      <c r="BI643" s="148">
        <f>IF(N643="nulová",J643,0)</f>
        <v>0</v>
      </c>
      <c r="BJ643" s="17" t="s">
        <v>88</v>
      </c>
      <c r="BK643" s="148">
        <f>ROUND(I643*H643,2)</f>
        <v>0</v>
      </c>
      <c r="BL643" s="17" t="s">
        <v>318</v>
      </c>
      <c r="BM643" s="147" t="s">
        <v>7160</v>
      </c>
    </row>
    <row r="644" spans="2:65" s="12" customFormat="1">
      <c r="B644" s="170"/>
      <c r="D644" s="149" t="s">
        <v>1489</v>
      </c>
      <c r="E644" s="171" t="s">
        <v>1</v>
      </c>
      <c r="F644" s="172" t="s">
        <v>7161</v>
      </c>
      <c r="H644" s="171" t="s">
        <v>1</v>
      </c>
      <c r="I644" s="173"/>
      <c r="L644" s="170"/>
      <c r="M644" s="174"/>
      <c r="T644" s="175"/>
      <c r="AT644" s="171" t="s">
        <v>1489</v>
      </c>
      <c r="AU644" s="171" t="s">
        <v>90</v>
      </c>
      <c r="AV644" s="12" t="s">
        <v>88</v>
      </c>
      <c r="AW644" s="12" t="s">
        <v>36</v>
      </c>
      <c r="AX644" s="12" t="s">
        <v>81</v>
      </c>
      <c r="AY644" s="171" t="s">
        <v>299</v>
      </c>
    </row>
    <row r="645" spans="2:65" s="13" customFormat="1" ht="20.399999999999999">
      <c r="B645" s="176"/>
      <c r="D645" s="149" t="s">
        <v>1489</v>
      </c>
      <c r="E645" s="177" t="s">
        <v>1</v>
      </c>
      <c r="F645" s="178" t="s">
        <v>7162</v>
      </c>
      <c r="H645" s="179">
        <v>1.0999999999999999E-2</v>
      </c>
      <c r="I645" s="180"/>
      <c r="L645" s="176"/>
      <c r="M645" s="181"/>
      <c r="T645" s="182"/>
      <c r="AT645" s="177" t="s">
        <v>1489</v>
      </c>
      <c r="AU645" s="177" t="s">
        <v>90</v>
      </c>
      <c r="AV645" s="13" t="s">
        <v>90</v>
      </c>
      <c r="AW645" s="13" t="s">
        <v>36</v>
      </c>
      <c r="AX645" s="13" t="s">
        <v>81</v>
      </c>
      <c r="AY645" s="177" t="s">
        <v>299</v>
      </c>
    </row>
    <row r="646" spans="2:65" s="14" customFormat="1">
      <c r="B646" s="183"/>
      <c r="D646" s="149" t="s">
        <v>1489</v>
      </c>
      <c r="E646" s="184" t="s">
        <v>1</v>
      </c>
      <c r="F646" s="185" t="s">
        <v>1496</v>
      </c>
      <c r="H646" s="186">
        <v>1.0999999999999999E-2</v>
      </c>
      <c r="I646" s="187"/>
      <c r="L646" s="183"/>
      <c r="M646" s="188"/>
      <c r="T646" s="189"/>
      <c r="AT646" s="184" t="s">
        <v>1489</v>
      </c>
      <c r="AU646" s="184" t="s">
        <v>90</v>
      </c>
      <c r="AV646" s="14" t="s">
        <v>318</v>
      </c>
      <c r="AW646" s="14" t="s">
        <v>36</v>
      </c>
      <c r="AX646" s="14" t="s">
        <v>88</v>
      </c>
      <c r="AY646" s="184" t="s">
        <v>299</v>
      </c>
    </row>
    <row r="647" spans="2:65" s="11" customFormat="1" ht="22.95" customHeight="1">
      <c r="B647" s="124"/>
      <c r="D647" s="125" t="s">
        <v>80</v>
      </c>
      <c r="E647" s="134" t="s">
        <v>328</v>
      </c>
      <c r="F647" s="134" t="s">
        <v>7163</v>
      </c>
      <c r="I647" s="127"/>
      <c r="J647" s="135">
        <f>BK647</f>
        <v>0</v>
      </c>
      <c r="L647" s="124"/>
      <c r="M647" s="129"/>
      <c r="P647" s="130">
        <f>SUM(P648:P735)</f>
        <v>0</v>
      </c>
      <c r="R647" s="130">
        <f>SUM(R648:R735)</f>
        <v>13.07623353</v>
      </c>
      <c r="T647" s="131">
        <f>SUM(T648:T735)</f>
        <v>2.3100000000000002E-5</v>
      </c>
      <c r="AR647" s="125" t="s">
        <v>88</v>
      </c>
      <c r="AT647" s="132" t="s">
        <v>80</v>
      </c>
      <c r="AU647" s="132" t="s">
        <v>88</v>
      </c>
      <c r="AY647" s="125" t="s">
        <v>299</v>
      </c>
      <c r="BK647" s="133">
        <f>SUM(BK648:BK735)</f>
        <v>0</v>
      </c>
    </row>
    <row r="648" spans="2:65" s="1" customFormat="1" ht="21.75" customHeight="1">
      <c r="B648" s="32"/>
      <c r="C648" s="136" t="s">
        <v>834</v>
      </c>
      <c r="D648" s="136" t="s">
        <v>302</v>
      </c>
      <c r="E648" s="137" t="s">
        <v>7164</v>
      </c>
      <c r="F648" s="138" t="s">
        <v>7165</v>
      </c>
      <c r="G648" s="139" t="s">
        <v>375</v>
      </c>
      <c r="H648" s="140">
        <v>6.63</v>
      </c>
      <c r="I648" s="141"/>
      <c r="J648" s="142">
        <f>ROUND(I648*H648,2)</f>
        <v>0</v>
      </c>
      <c r="K648" s="138" t="s">
        <v>3585</v>
      </c>
      <c r="L648" s="32"/>
      <c r="M648" s="143" t="s">
        <v>1</v>
      </c>
      <c r="N648" s="144" t="s">
        <v>46</v>
      </c>
      <c r="P648" s="145">
        <f>O648*H648</f>
        <v>0</v>
      </c>
      <c r="Q648" s="145">
        <v>0</v>
      </c>
      <c r="R648" s="145">
        <f>Q648*H648</f>
        <v>0</v>
      </c>
      <c r="S648" s="145">
        <v>0</v>
      </c>
      <c r="T648" s="146">
        <f>S648*H648</f>
        <v>0</v>
      </c>
      <c r="AR648" s="147" t="s">
        <v>318</v>
      </c>
      <c r="AT648" s="147" t="s">
        <v>302</v>
      </c>
      <c r="AU648" s="147" t="s">
        <v>90</v>
      </c>
      <c r="AY648" s="17" t="s">
        <v>299</v>
      </c>
      <c r="BE648" s="148">
        <f>IF(N648="základní",J648,0)</f>
        <v>0</v>
      </c>
      <c r="BF648" s="148">
        <f>IF(N648="snížená",J648,0)</f>
        <v>0</v>
      </c>
      <c r="BG648" s="148">
        <f>IF(N648="zákl. přenesená",J648,0)</f>
        <v>0</v>
      </c>
      <c r="BH648" s="148">
        <f>IF(N648="sníž. přenesená",J648,0)</f>
        <v>0</v>
      </c>
      <c r="BI648" s="148">
        <f>IF(N648="nulová",J648,0)</f>
        <v>0</v>
      </c>
      <c r="BJ648" s="17" t="s">
        <v>88</v>
      </c>
      <c r="BK648" s="148">
        <f>ROUND(I648*H648,2)</f>
        <v>0</v>
      </c>
      <c r="BL648" s="17" t="s">
        <v>318</v>
      </c>
      <c r="BM648" s="147" t="s">
        <v>7166</v>
      </c>
    </row>
    <row r="649" spans="2:65" s="1" customFormat="1" ht="19.2">
      <c r="B649" s="32"/>
      <c r="D649" s="149" t="s">
        <v>308</v>
      </c>
      <c r="F649" s="150" t="s">
        <v>7167</v>
      </c>
      <c r="I649" s="151"/>
      <c r="L649" s="32"/>
      <c r="M649" s="152"/>
      <c r="T649" s="56"/>
      <c r="AT649" s="17" t="s">
        <v>308</v>
      </c>
      <c r="AU649" s="17" t="s">
        <v>90</v>
      </c>
    </row>
    <row r="650" spans="2:65" s="12" customFormat="1">
      <c r="B650" s="170"/>
      <c r="D650" s="149" t="s">
        <v>1489</v>
      </c>
      <c r="E650" s="171" t="s">
        <v>1</v>
      </c>
      <c r="F650" s="172" t="s">
        <v>7168</v>
      </c>
      <c r="H650" s="171" t="s">
        <v>1</v>
      </c>
      <c r="I650" s="173"/>
      <c r="L650" s="170"/>
      <c r="M650" s="174"/>
      <c r="T650" s="175"/>
      <c r="AT650" s="171" t="s">
        <v>1489</v>
      </c>
      <c r="AU650" s="171" t="s">
        <v>90</v>
      </c>
      <c r="AV650" s="12" t="s">
        <v>88</v>
      </c>
      <c r="AW650" s="12" t="s">
        <v>36</v>
      </c>
      <c r="AX650" s="12" t="s">
        <v>81</v>
      </c>
      <c r="AY650" s="171" t="s">
        <v>299</v>
      </c>
    </row>
    <row r="651" spans="2:65" s="13" customFormat="1">
      <c r="B651" s="176"/>
      <c r="D651" s="149" t="s">
        <v>1489</v>
      </c>
      <c r="E651" s="177" t="s">
        <v>1</v>
      </c>
      <c r="F651" s="178" t="s">
        <v>7169</v>
      </c>
      <c r="H651" s="179">
        <v>6.63</v>
      </c>
      <c r="I651" s="180"/>
      <c r="L651" s="176"/>
      <c r="M651" s="181"/>
      <c r="T651" s="182"/>
      <c r="AT651" s="177" t="s">
        <v>1489</v>
      </c>
      <c r="AU651" s="177" t="s">
        <v>90</v>
      </c>
      <c r="AV651" s="13" t="s">
        <v>90</v>
      </c>
      <c r="AW651" s="13" t="s">
        <v>36</v>
      </c>
      <c r="AX651" s="13" t="s">
        <v>81</v>
      </c>
      <c r="AY651" s="177" t="s">
        <v>299</v>
      </c>
    </row>
    <row r="652" spans="2:65" s="14" customFormat="1">
      <c r="B652" s="183"/>
      <c r="D652" s="149" t="s">
        <v>1489</v>
      </c>
      <c r="E652" s="184" t="s">
        <v>1</v>
      </c>
      <c r="F652" s="185" t="s">
        <v>1496</v>
      </c>
      <c r="H652" s="186">
        <v>6.63</v>
      </c>
      <c r="I652" s="187"/>
      <c r="L652" s="183"/>
      <c r="M652" s="188"/>
      <c r="T652" s="189"/>
      <c r="AT652" s="184" t="s">
        <v>1489</v>
      </c>
      <c r="AU652" s="184" t="s">
        <v>90</v>
      </c>
      <c r="AV652" s="14" t="s">
        <v>318</v>
      </c>
      <c r="AW652" s="14" t="s">
        <v>36</v>
      </c>
      <c r="AX652" s="14" t="s">
        <v>88</v>
      </c>
      <c r="AY652" s="184" t="s">
        <v>299</v>
      </c>
    </row>
    <row r="653" spans="2:65" s="1" customFormat="1" ht="21.75" customHeight="1">
      <c r="B653" s="32"/>
      <c r="C653" s="136" t="s">
        <v>838</v>
      </c>
      <c r="D653" s="136" t="s">
        <v>302</v>
      </c>
      <c r="E653" s="137" t="s">
        <v>7170</v>
      </c>
      <c r="F653" s="138" t="s">
        <v>7171</v>
      </c>
      <c r="G653" s="139" t="s">
        <v>647</v>
      </c>
      <c r="H653" s="140">
        <v>21.4</v>
      </c>
      <c r="I653" s="141"/>
      <c r="J653" s="142">
        <f>ROUND(I653*H653,2)</f>
        <v>0</v>
      </c>
      <c r="K653" s="138" t="s">
        <v>3585</v>
      </c>
      <c r="L653" s="32"/>
      <c r="M653" s="143" t="s">
        <v>1</v>
      </c>
      <c r="N653" s="144" t="s">
        <v>46</v>
      </c>
      <c r="P653" s="145">
        <f>O653*H653</f>
        <v>0</v>
      </c>
      <c r="Q653" s="145">
        <v>6.7999999999999996E-3</v>
      </c>
      <c r="R653" s="145">
        <f>Q653*H653</f>
        <v>0.14551999999999998</v>
      </c>
      <c r="S653" s="145">
        <v>0</v>
      </c>
      <c r="T653" s="146">
        <f>S653*H653</f>
        <v>0</v>
      </c>
      <c r="AR653" s="147" t="s">
        <v>318</v>
      </c>
      <c r="AT653" s="147" t="s">
        <v>302</v>
      </c>
      <c r="AU653" s="147" t="s">
        <v>90</v>
      </c>
      <c r="AY653" s="17" t="s">
        <v>299</v>
      </c>
      <c r="BE653" s="148">
        <f>IF(N653="základní",J653,0)</f>
        <v>0</v>
      </c>
      <c r="BF653" s="148">
        <f>IF(N653="snížená",J653,0)</f>
        <v>0</v>
      </c>
      <c r="BG653" s="148">
        <f>IF(N653="zákl. přenesená",J653,0)</f>
        <v>0</v>
      </c>
      <c r="BH653" s="148">
        <f>IF(N653="sníž. přenesená",J653,0)</f>
        <v>0</v>
      </c>
      <c r="BI653" s="148">
        <f>IF(N653="nulová",J653,0)</f>
        <v>0</v>
      </c>
      <c r="BJ653" s="17" t="s">
        <v>88</v>
      </c>
      <c r="BK653" s="148">
        <f>ROUND(I653*H653,2)</f>
        <v>0</v>
      </c>
      <c r="BL653" s="17" t="s">
        <v>318</v>
      </c>
      <c r="BM653" s="147" t="s">
        <v>7172</v>
      </c>
    </row>
    <row r="654" spans="2:65" s="12" customFormat="1">
      <c r="B654" s="170"/>
      <c r="D654" s="149" t="s">
        <v>1489</v>
      </c>
      <c r="E654" s="171" t="s">
        <v>1</v>
      </c>
      <c r="F654" s="172" t="s">
        <v>7173</v>
      </c>
      <c r="H654" s="171" t="s">
        <v>1</v>
      </c>
      <c r="I654" s="173"/>
      <c r="L654" s="170"/>
      <c r="M654" s="174"/>
      <c r="T654" s="175"/>
      <c r="AT654" s="171" t="s">
        <v>1489</v>
      </c>
      <c r="AU654" s="171" t="s">
        <v>90</v>
      </c>
      <c r="AV654" s="12" t="s">
        <v>88</v>
      </c>
      <c r="AW654" s="12" t="s">
        <v>36</v>
      </c>
      <c r="AX654" s="12" t="s">
        <v>81</v>
      </c>
      <c r="AY654" s="171" t="s">
        <v>299</v>
      </c>
    </row>
    <row r="655" spans="2:65" s="12" customFormat="1">
      <c r="B655" s="170"/>
      <c r="D655" s="149" t="s">
        <v>1489</v>
      </c>
      <c r="E655" s="171" t="s">
        <v>1</v>
      </c>
      <c r="F655" s="172" t="s">
        <v>7174</v>
      </c>
      <c r="H655" s="171" t="s">
        <v>1</v>
      </c>
      <c r="I655" s="173"/>
      <c r="L655" s="170"/>
      <c r="M655" s="174"/>
      <c r="T655" s="175"/>
      <c r="AT655" s="171" t="s">
        <v>1489</v>
      </c>
      <c r="AU655" s="171" t="s">
        <v>90</v>
      </c>
      <c r="AV655" s="12" t="s">
        <v>88</v>
      </c>
      <c r="AW655" s="12" t="s">
        <v>36</v>
      </c>
      <c r="AX655" s="12" t="s">
        <v>81</v>
      </c>
      <c r="AY655" s="171" t="s">
        <v>299</v>
      </c>
    </row>
    <row r="656" spans="2:65" s="13" customFormat="1">
      <c r="B656" s="176"/>
      <c r="D656" s="149" t="s">
        <v>1489</v>
      </c>
      <c r="E656" s="177" t="s">
        <v>1</v>
      </c>
      <c r="F656" s="178" t="s">
        <v>7175</v>
      </c>
      <c r="H656" s="179">
        <v>21.4</v>
      </c>
      <c r="I656" s="180"/>
      <c r="L656" s="176"/>
      <c r="M656" s="181"/>
      <c r="T656" s="182"/>
      <c r="AT656" s="177" t="s">
        <v>1489</v>
      </c>
      <c r="AU656" s="177" t="s">
        <v>90</v>
      </c>
      <c r="AV656" s="13" t="s">
        <v>90</v>
      </c>
      <c r="AW656" s="13" t="s">
        <v>36</v>
      </c>
      <c r="AX656" s="13" t="s">
        <v>81</v>
      </c>
      <c r="AY656" s="177" t="s">
        <v>299</v>
      </c>
    </row>
    <row r="657" spans="2:65" s="14" customFormat="1">
      <c r="B657" s="183"/>
      <c r="D657" s="149" t="s">
        <v>1489</v>
      </c>
      <c r="E657" s="184" t="s">
        <v>1</v>
      </c>
      <c r="F657" s="185" t="s">
        <v>1496</v>
      </c>
      <c r="H657" s="186">
        <v>21.4</v>
      </c>
      <c r="I657" s="187"/>
      <c r="L657" s="183"/>
      <c r="M657" s="188"/>
      <c r="T657" s="189"/>
      <c r="AT657" s="184" t="s">
        <v>1489</v>
      </c>
      <c r="AU657" s="184" t="s">
        <v>90</v>
      </c>
      <c r="AV657" s="14" t="s">
        <v>318</v>
      </c>
      <c r="AW657" s="14" t="s">
        <v>36</v>
      </c>
      <c r="AX657" s="14" t="s">
        <v>88</v>
      </c>
      <c r="AY657" s="184" t="s">
        <v>299</v>
      </c>
    </row>
    <row r="658" spans="2:65" s="1" customFormat="1" ht="44.25" customHeight="1">
      <c r="B658" s="32"/>
      <c r="C658" s="136" t="s">
        <v>842</v>
      </c>
      <c r="D658" s="136" t="s">
        <v>302</v>
      </c>
      <c r="E658" s="137" t="s">
        <v>7176</v>
      </c>
      <c r="F658" s="138" t="s">
        <v>7177</v>
      </c>
      <c r="G658" s="139" t="s">
        <v>375</v>
      </c>
      <c r="H658" s="140">
        <v>60.243000000000002</v>
      </c>
      <c r="I658" s="141"/>
      <c r="J658" s="142">
        <f>ROUND(I658*H658,2)</f>
        <v>0</v>
      </c>
      <c r="K658" s="138" t="s">
        <v>3585</v>
      </c>
      <c r="L658" s="32"/>
      <c r="M658" s="143" t="s">
        <v>1</v>
      </c>
      <c r="N658" s="144" t="s">
        <v>46</v>
      </c>
      <c r="P658" s="145">
        <f>O658*H658</f>
        <v>0</v>
      </c>
      <c r="Q658" s="145">
        <v>8.5199999999999998E-3</v>
      </c>
      <c r="R658" s="145">
        <f>Q658*H658</f>
        <v>0.51327036000000004</v>
      </c>
      <c r="S658" s="145">
        <v>0</v>
      </c>
      <c r="T658" s="146">
        <f>S658*H658</f>
        <v>0</v>
      </c>
      <c r="AR658" s="147" t="s">
        <v>318</v>
      </c>
      <c r="AT658" s="147" t="s">
        <v>302</v>
      </c>
      <c r="AU658" s="147" t="s">
        <v>90</v>
      </c>
      <c r="AY658" s="17" t="s">
        <v>299</v>
      </c>
      <c r="BE658" s="148">
        <f>IF(N658="základní",J658,0)</f>
        <v>0</v>
      </c>
      <c r="BF658" s="148">
        <f>IF(N658="snížená",J658,0)</f>
        <v>0</v>
      </c>
      <c r="BG658" s="148">
        <f>IF(N658="zákl. přenesená",J658,0)</f>
        <v>0</v>
      </c>
      <c r="BH658" s="148">
        <f>IF(N658="sníž. přenesená",J658,0)</f>
        <v>0</v>
      </c>
      <c r="BI658" s="148">
        <f>IF(N658="nulová",J658,0)</f>
        <v>0</v>
      </c>
      <c r="BJ658" s="17" t="s">
        <v>88</v>
      </c>
      <c r="BK658" s="148">
        <f>ROUND(I658*H658,2)</f>
        <v>0</v>
      </c>
      <c r="BL658" s="17" t="s">
        <v>318</v>
      </c>
      <c r="BM658" s="147" t="s">
        <v>7178</v>
      </c>
    </row>
    <row r="659" spans="2:65" s="12" customFormat="1" ht="20.399999999999999">
      <c r="B659" s="170"/>
      <c r="D659" s="149" t="s">
        <v>1489</v>
      </c>
      <c r="E659" s="171" t="s">
        <v>1</v>
      </c>
      <c r="F659" s="172" t="s">
        <v>7179</v>
      </c>
      <c r="H659" s="171" t="s">
        <v>1</v>
      </c>
      <c r="I659" s="173"/>
      <c r="L659" s="170"/>
      <c r="M659" s="174"/>
      <c r="T659" s="175"/>
      <c r="AT659" s="171" t="s">
        <v>1489</v>
      </c>
      <c r="AU659" s="171" t="s">
        <v>90</v>
      </c>
      <c r="AV659" s="12" t="s">
        <v>88</v>
      </c>
      <c r="AW659" s="12" t="s">
        <v>36</v>
      </c>
      <c r="AX659" s="12" t="s">
        <v>81</v>
      </c>
      <c r="AY659" s="171" t="s">
        <v>299</v>
      </c>
    </row>
    <row r="660" spans="2:65" s="13" customFormat="1" ht="30.6">
      <c r="B660" s="176"/>
      <c r="D660" s="149" t="s">
        <v>1489</v>
      </c>
      <c r="E660" s="177" t="s">
        <v>1</v>
      </c>
      <c r="F660" s="178" t="s">
        <v>7180</v>
      </c>
      <c r="H660" s="179">
        <v>60.243000000000002</v>
      </c>
      <c r="I660" s="180"/>
      <c r="L660" s="176"/>
      <c r="M660" s="181"/>
      <c r="T660" s="182"/>
      <c r="AT660" s="177" t="s">
        <v>1489</v>
      </c>
      <c r="AU660" s="177" t="s">
        <v>90</v>
      </c>
      <c r="AV660" s="13" t="s">
        <v>90</v>
      </c>
      <c r="AW660" s="13" t="s">
        <v>36</v>
      </c>
      <c r="AX660" s="13" t="s">
        <v>81</v>
      </c>
      <c r="AY660" s="177" t="s">
        <v>299</v>
      </c>
    </row>
    <row r="661" spans="2:65" s="14" customFormat="1">
      <c r="B661" s="183"/>
      <c r="D661" s="149" t="s">
        <v>1489</v>
      </c>
      <c r="E661" s="184" t="s">
        <v>1</v>
      </c>
      <c r="F661" s="185" t="s">
        <v>1496</v>
      </c>
      <c r="H661" s="186">
        <v>60.243000000000002</v>
      </c>
      <c r="I661" s="187"/>
      <c r="L661" s="183"/>
      <c r="M661" s="188"/>
      <c r="T661" s="189"/>
      <c r="AT661" s="184" t="s">
        <v>1489</v>
      </c>
      <c r="AU661" s="184" t="s">
        <v>90</v>
      </c>
      <c r="AV661" s="14" t="s">
        <v>318</v>
      </c>
      <c r="AW661" s="14" t="s">
        <v>36</v>
      </c>
      <c r="AX661" s="14" t="s">
        <v>88</v>
      </c>
      <c r="AY661" s="184" t="s">
        <v>299</v>
      </c>
    </row>
    <row r="662" spans="2:65" s="1" customFormat="1" ht="24.15" customHeight="1">
      <c r="B662" s="32"/>
      <c r="C662" s="158" t="s">
        <v>846</v>
      </c>
      <c r="D662" s="158" t="s">
        <v>340</v>
      </c>
      <c r="E662" s="159" t="s">
        <v>7181</v>
      </c>
      <c r="F662" s="160" t="s">
        <v>7182</v>
      </c>
      <c r="G662" s="161" t="s">
        <v>375</v>
      </c>
      <c r="H662" s="162">
        <v>63.255000000000003</v>
      </c>
      <c r="I662" s="163"/>
      <c r="J662" s="164">
        <f>ROUND(I662*H662,2)</f>
        <v>0</v>
      </c>
      <c r="K662" s="160" t="s">
        <v>3585</v>
      </c>
      <c r="L662" s="165"/>
      <c r="M662" s="166" t="s">
        <v>1</v>
      </c>
      <c r="N662" s="167" t="s">
        <v>46</v>
      </c>
      <c r="P662" s="145">
        <f>O662*H662</f>
        <v>0</v>
      </c>
      <c r="Q662" s="145">
        <v>2.0400000000000001E-3</v>
      </c>
      <c r="R662" s="145">
        <f>Q662*H662</f>
        <v>0.12904020000000002</v>
      </c>
      <c r="S662" s="145">
        <v>0</v>
      </c>
      <c r="T662" s="146">
        <f>S662*H662</f>
        <v>0</v>
      </c>
      <c r="AR662" s="147" t="s">
        <v>337</v>
      </c>
      <c r="AT662" s="147" t="s">
        <v>340</v>
      </c>
      <c r="AU662" s="147" t="s">
        <v>90</v>
      </c>
      <c r="AY662" s="17" t="s">
        <v>299</v>
      </c>
      <c r="BE662" s="148">
        <f>IF(N662="základní",J662,0)</f>
        <v>0</v>
      </c>
      <c r="BF662" s="148">
        <f>IF(N662="snížená",J662,0)</f>
        <v>0</v>
      </c>
      <c r="BG662" s="148">
        <f>IF(N662="zákl. přenesená",J662,0)</f>
        <v>0</v>
      </c>
      <c r="BH662" s="148">
        <f>IF(N662="sníž. přenesená",J662,0)</f>
        <v>0</v>
      </c>
      <c r="BI662" s="148">
        <f>IF(N662="nulová",J662,0)</f>
        <v>0</v>
      </c>
      <c r="BJ662" s="17" t="s">
        <v>88</v>
      </c>
      <c r="BK662" s="148">
        <f>ROUND(I662*H662,2)</f>
        <v>0</v>
      </c>
      <c r="BL662" s="17" t="s">
        <v>318</v>
      </c>
      <c r="BM662" s="147" t="s">
        <v>7183</v>
      </c>
    </row>
    <row r="663" spans="2:65" s="12" customFormat="1" ht="20.399999999999999">
      <c r="B663" s="170"/>
      <c r="D663" s="149" t="s">
        <v>1489</v>
      </c>
      <c r="E663" s="171" t="s">
        <v>1</v>
      </c>
      <c r="F663" s="172" t="s">
        <v>7179</v>
      </c>
      <c r="H663" s="171" t="s">
        <v>1</v>
      </c>
      <c r="I663" s="173"/>
      <c r="L663" s="170"/>
      <c r="M663" s="174"/>
      <c r="T663" s="175"/>
      <c r="AT663" s="171" t="s">
        <v>1489</v>
      </c>
      <c r="AU663" s="171" t="s">
        <v>90</v>
      </c>
      <c r="AV663" s="12" t="s">
        <v>88</v>
      </c>
      <c r="AW663" s="12" t="s">
        <v>36</v>
      </c>
      <c r="AX663" s="12" t="s">
        <v>81</v>
      </c>
      <c r="AY663" s="171" t="s">
        <v>299</v>
      </c>
    </row>
    <row r="664" spans="2:65" s="13" customFormat="1" ht="30.6">
      <c r="B664" s="176"/>
      <c r="D664" s="149" t="s">
        <v>1489</v>
      </c>
      <c r="E664" s="177" t="s">
        <v>1</v>
      </c>
      <c r="F664" s="178" t="s">
        <v>7184</v>
      </c>
      <c r="H664" s="179">
        <v>63.255000000000003</v>
      </c>
      <c r="I664" s="180"/>
      <c r="L664" s="176"/>
      <c r="M664" s="181"/>
      <c r="T664" s="182"/>
      <c r="AT664" s="177" t="s">
        <v>1489</v>
      </c>
      <c r="AU664" s="177" t="s">
        <v>90</v>
      </c>
      <c r="AV664" s="13" t="s">
        <v>90</v>
      </c>
      <c r="AW664" s="13" t="s">
        <v>36</v>
      </c>
      <c r="AX664" s="13" t="s">
        <v>81</v>
      </c>
      <c r="AY664" s="177" t="s">
        <v>299</v>
      </c>
    </row>
    <row r="665" spans="2:65" s="14" customFormat="1">
      <c r="B665" s="183"/>
      <c r="D665" s="149" t="s">
        <v>1489</v>
      </c>
      <c r="E665" s="184" t="s">
        <v>1</v>
      </c>
      <c r="F665" s="185" t="s">
        <v>1496</v>
      </c>
      <c r="H665" s="186">
        <v>63.255000000000003</v>
      </c>
      <c r="I665" s="187"/>
      <c r="L665" s="183"/>
      <c r="M665" s="188"/>
      <c r="T665" s="189"/>
      <c r="AT665" s="184" t="s">
        <v>1489</v>
      </c>
      <c r="AU665" s="184" t="s">
        <v>90</v>
      </c>
      <c r="AV665" s="14" t="s">
        <v>318</v>
      </c>
      <c r="AW665" s="14" t="s">
        <v>36</v>
      </c>
      <c r="AX665" s="14" t="s">
        <v>88</v>
      </c>
      <c r="AY665" s="184" t="s">
        <v>299</v>
      </c>
    </row>
    <row r="666" spans="2:65" s="1" customFormat="1" ht="37.950000000000003" customHeight="1">
      <c r="B666" s="32"/>
      <c r="C666" s="136" t="s">
        <v>850</v>
      </c>
      <c r="D666" s="136" t="s">
        <v>302</v>
      </c>
      <c r="E666" s="137" t="s">
        <v>7185</v>
      </c>
      <c r="F666" s="138" t="s">
        <v>7186</v>
      </c>
      <c r="G666" s="139" t="s">
        <v>375</v>
      </c>
      <c r="H666" s="140">
        <v>29.27</v>
      </c>
      <c r="I666" s="141"/>
      <c r="J666" s="142">
        <f>ROUND(I666*H666,2)</f>
        <v>0</v>
      </c>
      <c r="K666" s="138" t="s">
        <v>3585</v>
      </c>
      <c r="L666" s="32"/>
      <c r="M666" s="143" t="s">
        <v>1</v>
      </c>
      <c r="N666" s="144" t="s">
        <v>46</v>
      </c>
      <c r="P666" s="145">
        <f>O666*H666</f>
        <v>0</v>
      </c>
      <c r="Q666" s="145">
        <v>1.119E-2</v>
      </c>
      <c r="R666" s="145">
        <f>Q666*H666</f>
        <v>0.32753130000000003</v>
      </c>
      <c r="S666" s="145">
        <v>0</v>
      </c>
      <c r="T666" s="146">
        <f>S666*H666</f>
        <v>0</v>
      </c>
      <c r="AR666" s="147" t="s">
        <v>318</v>
      </c>
      <c r="AT666" s="147" t="s">
        <v>302</v>
      </c>
      <c r="AU666" s="147" t="s">
        <v>90</v>
      </c>
      <c r="AY666" s="17" t="s">
        <v>299</v>
      </c>
      <c r="BE666" s="148">
        <f>IF(N666="základní",J666,0)</f>
        <v>0</v>
      </c>
      <c r="BF666" s="148">
        <f>IF(N666="snížená",J666,0)</f>
        <v>0</v>
      </c>
      <c r="BG666" s="148">
        <f>IF(N666="zákl. přenesená",J666,0)</f>
        <v>0</v>
      </c>
      <c r="BH666" s="148">
        <f>IF(N666="sníž. přenesená",J666,0)</f>
        <v>0</v>
      </c>
      <c r="BI666" s="148">
        <f>IF(N666="nulová",J666,0)</f>
        <v>0</v>
      </c>
      <c r="BJ666" s="17" t="s">
        <v>88</v>
      </c>
      <c r="BK666" s="148">
        <f>ROUND(I666*H666,2)</f>
        <v>0</v>
      </c>
      <c r="BL666" s="17" t="s">
        <v>318</v>
      </c>
      <c r="BM666" s="147" t="s">
        <v>7187</v>
      </c>
    </row>
    <row r="667" spans="2:65" s="12" customFormat="1" ht="20.399999999999999">
      <c r="B667" s="170"/>
      <c r="D667" s="149" t="s">
        <v>1489</v>
      </c>
      <c r="E667" s="171" t="s">
        <v>1</v>
      </c>
      <c r="F667" s="172" t="s">
        <v>7179</v>
      </c>
      <c r="H667" s="171" t="s">
        <v>1</v>
      </c>
      <c r="I667" s="173"/>
      <c r="L667" s="170"/>
      <c r="M667" s="174"/>
      <c r="T667" s="175"/>
      <c r="AT667" s="171" t="s">
        <v>1489</v>
      </c>
      <c r="AU667" s="171" t="s">
        <v>90</v>
      </c>
      <c r="AV667" s="12" t="s">
        <v>88</v>
      </c>
      <c r="AW667" s="12" t="s">
        <v>36</v>
      </c>
      <c r="AX667" s="12" t="s">
        <v>81</v>
      </c>
      <c r="AY667" s="171" t="s">
        <v>299</v>
      </c>
    </row>
    <row r="668" spans="2:65" s="13" customFormat="1" ht="20.399999999999999">
      <c r="B668" s="176"/>
      <c r="D668" s="149" t="s">
        <v>1489</v>
      </c>
      <c r="E668" s="177" t="s">
        <v>1</v>
      </c>
      <c r="F668" s="178" t="s">
        <v>7188</v>
      </c>
      <c r="H668" s="179">
        <v>7.17</v>
      </c>
      <c r="I668" s="180"/>
      <c r="L668" s="176"/>
      <c r="M668" s="181"/>
      <c r="T668" s="182"/>
      <c r="AT668" s="177" t="s">
        <v>1489</v>
      </c>
      <c r="AU668" s="177" t="s">
        <v>90</v>
      </c>
      <c r="AV668" s="13" t="s">
        <v>90</v>
      </c>
      <c r="AW668" s="13" t="s">
        <v>36</v>
      </c>
      <c r="AX668" s="13" t="s">
        <v>81</v>
      </c>
      <c r="AY668" s="177" t="s">
        <v>299</v>
      </c>
    </row>
    <row r="669" spans="2:65" s="13" customFormat="1" ht="20.399999999999999">
      <c r="B669" s="176"/>
      <c r="D669" s="149" t="s">
        <v>1489</v>
      </c>
      <c r="E669" s="177" t="s">
        <v>1</v>
      </c>
      <c r="F669" s="178" t="s">
        <v>7189</v>
      </c>
      <c r="H669" s="179">
        <v>22.1</v>
      </c>
      <c r="I669" s="180"/>
      <c r="L669" s="176"/>
      <c r="M669" s="181"/>
      <c r="T669" s="182"/>
      <c r="AT669" s="177" t="s">
        <v>1489</v>
      </c>
      <c r="AU669" s="177" t="s">
        <v>90</v>
      </c>
      <c r="AV669" s="13" t="s">
        <v>90</v>
      </c>
      <c r="AW669" s="13" t="s">
        <v>36</v>
      </c>
      <c r="AX669" s="13" t="s">
        <v>81</v>
      </c>
      <c r="AY669" s="177" t="s">
        <v>299</v>
      </c>
    </row>
    <row r="670" spans="2:65" s="14" customFormat="1">
      <c r="B670" s="183"/>
      <c r="D670" s="149" t="s">
        <v>1489</v>
      </c>
      <c r="E670" s="184" t="s">
        <v>1</v>
      </c>
      <c r="F670" s="185" t="s">
        <v>1496</v>
      </c>
      <c r="H670" s="186">
        <v>29.27</v>
      </c>
      <c r="I670" s="187"/>
      <c r="L670" s="183"/>
      <c r="M670" s="188"/>
      <c r="T670" s="189"/>
      <c r="AT670" s="184" t="s">
        <v>1489</v>
      </c>
      <c r="AU670" s="184" t="s">
        <v>90</v>
      </c>
      <c r="AV670" s="14" t="s">
        <v>318</v>
      </c>
      <c r="AW670" s="14" t="s">
        <v>36</v>
      </c>
      <c r="AX670" s="14" t="s">
        <v>88</v>
      </c>
      <c r="AY670" s="184" t="s">
        <v>299</v>
      </c>
    </row>
    <row r="671" spans="2:65" s="1" customFormat="1" ht="24.15" customHeight="1">
      <c r="B671" s="32"/>
      <c r="C671" s="158" t="s">
        <v>854</v>
      </c>
      <c r="D671" s="158" t="s">
        <v>340</v>
      </c>
      <c r="E671" s="159" t="s">
        <v>7190</v>
      </c>
      <c r="F671" s="160" t="s">
        <v>7191</v>
      </c>
      <c r="G671" s="161" t="s">
        <v>375</v>
      </c>
      <c r="H671" s="162">
        <v>30.734000000000002</v>
      </c>
      <c r="I671" s="163"/>
      <c r="J671" s="164">
        <f>ROUND(I671*H671,2)</f>
        <v>0</v>
      </c>
      <c r="K671" s="160" t="s">
        <v>3585</v>
      </c>
      <c r="L671" s="165"/>
      <c r="M671" s="166" t="s">
        <v>1</v>
      </c>
      <c r="N671" s="167" t="s">
        <v>46</v>
      </c>
      <c r="P671" s="145">
        <f>O671*H671</f>
        <v>0</v>
      </c>
      <c r="Q671" s="145">
        <v>3.0000000000000001E-3</v>
      </c>
      <c r="R671" s="145">
        <f>Q671*H671</f>
        <v>9.2202000000000006E-2</v>
      </c>
      <c r="S671" s="145">
        <v>0</v>
      </c>
      <c r="T671" s="146">
        <f>S671*H671</f>
        <v>0</v>
      </c>
      <c r="AR671" s="147" t="s">
        <v>337</v>
      </c>
      <c r="AT671" s="147" t="s">
        <v>340</v>
      </c>
      <c r="AU671" s="147" t="s">
        <v>90</v>
      </c>
      <c r="AY671" s="17" t="s">
        <v>299</v>
      </c>
      <c r="BE671" s="148">
        <f>IF(N671="základní",J671,0)</f>
        <v>0</v>
      </c>
      <c r="BF671" s="148">
        <f>IF(N671="snížená",J671,0)</f>
        <v>0</v>
      </c>
      <c r="BG671" s="148">
        <f>IF(N671="zákl. přenesená",J671,0)</f>
        <v>0</v>
      </c>
      <c r="BH671" s="148">
        <f>IF(N671="sníž. přenesená",J671,0)</f>
        <v>0</v>
      </c>
      <c r="BI671" s="148">
        <f>IF(N671="nulová",J671,0)</f>
        <v>0</v>
      </c>
      <c r="BJ671" s="17" t="s">
        <v>88</v>
      </c>
      <c r="BK671" s="148">
        <f>ROUND(I671*H671,2)</f>
        <v>0</v>
      </c>
      <c r="BL671" s="17" t="s">
        <v>318</v>
      </c>
      <c r="BM671" s="147" t="s">
        <v>7192</v>
      </c>
    </row>
    <row r="672" spans="2:65" s="12" customFormat="1" ht="20.399999999999999">
      <c r="B672" s="170"/>
      <c r="D672" s="149" t="s">
        <v>1489</v>
      </c>
      <c r="E672" s="171" t="s">
        <v>1</v>
      </c>
      <c r="F672" s="172" t="s">
        <v>7179</v>
      </c>
      <c r="H672" s="171" t="s">
        <v>1</v>
      </c>
      <c r="I672" s="173"/>
      <c r="L672" s="170"/>
      <c r="M672" s="174"/>
      <c r="T672" s="175"/>
      <c r="AT672" s="171" t="s">
        <v>1489</v>
      </c>
      <c r="AU672" s="171" t="s">
        <v>90</v>
      </c>
      <c r="AV672" s="12" t="s">
        <v>88</v>
      </c>
      <c r="AW672" s="12" t="s">
        <v>36</v>
      </c>
      <c r="AX672" s="12" t="s">
        <v>81</v>
      </c>
      <c r="AY672" s="171" t="s">
        <v>299</v>
      </c>
    </row>
    <row r="673" spans="2:65" s="13" customFormat="1" ht="20.399999999999999">
      <c r="B673" s="176"/>
      <c r="D673" s="149" t="s">
        <v>1489</v>
      </c>
      <c r="E673" s="177" t="s">
        <v>1</v>
      </c>
      <c r="F673" s="178" t="s">
        <v>7193</v>
      </c>
      <c r="H673" s="179">
        <v>7.5289999999999999</v>
      </c>
      <c r="I673" s="180"/>
      <c r="L673" s="176"/>
      <c r="M673" s="181"/>
      <c r="T673" s="182"/>
      <c r="AT673" s="177" t="s">
        <v>1489</v>
      </c>
      <c r="AU673" s="177" t="s">
        <v>90</v>
      </c>
      <c r="AV673" s="13" t="s">
        <v>90</v>
      </c>
      <c r="AW673" s="13" t="s">
        <v>36</v>
      </c>
      <c r="AX673" s="13" t="s">
        <v>81</v>
      </c>
      <c r="AY673" s="177" t="s">
        <v>299</v>
      </c>
    </row>
    <row r="674" spans="2:65" s="13" customFormat="1" ht="30.6">
      <c r="B674" s="176"/>
      <c r="D674" s="149" t="s">
        <v>1489</v>
      </c>
      <c r="E674" s="177" t="s">
        <v>1</v>
      </c>
      <c r="F674" s="178" t="s">
        <v>7194</v>
      </c>
      <c r="H674" s="179">
        <v>23.204999999999998</v>
      </c>
      <c r="I674" s="180"/>
      <c r="L674" s="176"/>
      <c r="M674" s="181"/>
      <c r="T674" s="182"/>
      <c r="AT674" s="177" t="s">
        <v>1489</v>
      </c>
      <c r="AU674" s="177" t="s">
        <v>90</v>
      </c>
      <c r="AV674" s="13" t="s">
        <v>90</v>
      </c>
      <c r="AW674" s="13" t="s">
        <v>36</v>
      </c>
      <c r="AX674" s="13" t="s">
        <v>81</v>
      </c>
      <c r="AY674" s="177" t="s">
        <v>299</v>
      </c>
    </row>
    <row r="675" spans="2:65" s="14" customFormat="1">
      <c r="B675" s="183"/>
      <c r="D675" s="149" t="s">
        <v>1489</v>
      </c>
      <c r="E675" s="184" t="s">
        <v>1</v>
      </c>
      <c r="F675" s="185" t="s">
        <v>1496</v>
      </c>
      <c r="H675" s="186">
        <v>30.734000000000002</v>
      </c>
      <c r="I675" s="187"/>
      <c r="L675" s="183"/>
      <c r="M675" s="188"/>
      <c r="T675" s="189"/>
      <c r="AT675" s="184" t="s">
        <v>1489</v>
      </c>
      <c r="AU675" s="184" t="s">
        <v>90</v>
      </c>
      <c r="AV675" s="14" t="s">
        <v>318</v>
      </c>
      <c r="AW675" s="14" t="s">
        <v>36</v>
      </c>
      <c r="AX675" s="14" t="s">
        <v>88</v>
      </c>
      <c r="AY675" s="184" t="s">
        <v>299</v>
      </c>
    </row>
    <row r="676" spans="2:65" s="1" customFormat="1" ht="24.15" customHeight="1">
      <c r="B676" s="32"/>
      <c r="C676" s="136" t="s">
        <v>858</v>
      </c>
      <c r="D676" s="136" t="s">
        <v>302</v>
      </c>
      <c r="E676" s="137" t="s">
        <v>7195</v>
      </c>
      <c r="F676" s="138" t="s">
        <v>7196</v>
      </c>
      <c r="G676" s="139" t="s">
        <v>375</v>
      </c>
      <c r="H676" s="140">
        <v>63.103000000000002</v>
      </c>
      <c r="I676" s="141"/>
      <c r="J676" s="142">
        <f>ROUND(I676*H676,2)</f>
        <v>0</v>
      </c>
      <c r="K676" s="138" t="s">
        <v>3585</v>
      </c>
      <c r="L676" s="32"/>
      <c r="M676" s="143" t="s">
        <v>1</v>
      </c>
      <c r="N676" s="144" t="s">
        <v>46</v>
      </c>
      <c r="P676" s="145">
        <f>O676*H676</f>
        <v>0</v>
      </c>
      <c r="Q676" s="145">
        <v>2.7000000000000001E-3</v>
      </c>
      <c r="R676" s="145">
        <f>Q676*H676</f>
        <v>0.1703781</v>
      </c>
      <c r="S676" s="145">
        <v>0</v>
      </c>
      <c r="T676" s="146">
        <f>S676*H676</f>
        <v>0</v>
      </c>
      <c r="AR676" s="147" t="s">
        <v>318</v>
      </c>
      <c r="AT676" s="147" t="s">
        <v>302</v>
      </c>
      <c r="AU676" s="147" t="s">
        <v>90</v>
      </c>
      <c r="AY676" s="17" t="s">
        <v>299</v>
      </c>
      <c r="BE676" s="148">
        <f>IF(N676="základní",J676,0)</f>
        <v>0</v>
      </c>
      <c r="BF676" s="148">
        <f>IF(N676="snížená",J676,0)</f>
        <v>0</v>
      </c>
      <c r="BG676" s="148">
        <f>IF(N676="zákl. přenesená",J676,0)</f>
        <v>0</v>
      </c>
      <c r="BH676" s="148">
        <f>IF(N676="sníž. přenesená",J676,0)</f>
        <v>0</v>
      </c>
      <c r="BI676" s="148">
        <f>IF(N676="nulová",J676,0)</f>
        <v>0</v>
      </c>
      <c r="BJ676" s="17" t="s">
        <v>88</v>
      </c>
      <c r="BK676" s="148">
        <f>ROUND(I676*H676,2)</f>
        <v>0</v>
      </c>
      <c r="BL676" s="17" t="s">
        <v>318</v>
      </c>
      <c r="BM676" s="147" t="s">
        <v>7197</v>
      </c>
    </row>
    <row r="677" spans="2:65" s="12" customFormat="1" ht="20.399999999999999">
      <c r="B677" s="170"/>
      <c r="D677" s="149" t="s">
        <v>1489</v>
      </c>
      <c r="E677" s="171" t="s">
        <v>1</v>
      </c>
      <c r="F677" s="172" t="s">
        <v>7179</v>
      </c>
      <c r="H677" s="171" t="s">
        <v>1</v>
      </c>
      <c r="I677" s="173"/>
      <c r="L677" s="170"/>
      <c r="M677" s="174"/>
      <c r="T677" s="175"/>
      <c r="AT677" s="171" t="s">
        <v>1489</v>
      </c>
      <c r="AU677" s="171" t="s">
        <v>90</v>
      </c>
      <c r="AV677" s="12" t="s">
        <v>88</v>
      </c>
      <c r="AW677" s="12" t="s">
        <v>36</v>
      </c>
      <c r="AX677" s="12" t="s">
        <v>81</v>
      </c>
      <c r="AY677" s="171" t="s">
        <v>299</v>
      </c>
    </row>
    <row r="678" spans="2:65" s="12" customFormat="1">
      <c r="B678" s="170"/>
      <c r="D678" s="149" t="s">
        <v>1489</v>
      </c>
      <c r="E678" s="171" t="s">
        <v>1</v>
      </c>
      <c r="F678" s="172" t="s">
        <v>7198</v>
      </c>
      <c r="H678" s="171" t="s">
        <v>1</v>
      </c>
      <c r="I678" s="173"/>
      <c r="L678" s="170"/>
      <c r="M678" s="174"/>
      <c r="T678" s="175"/>
      <c r="AT678" s="171" t="s">
        <v>1489</v>
      </c>
      <c r="AU678" s="171" t="s">
        <v>90</v>
      </c>
      <c r="AV678" s="12" t="s">
        <v>88</v>
      </c>
      <c r="AW678" s="12" t="s">
        <v>36</v>
      </c>
      <c r="AX678" s="12" t="s">
        <v>81</v>
      </c>
      <c r="AY678" s="171" t="s">
        <v>299</v>
      </c>
    </row>
    <row r="679" spans="2:65" s="13" customFormat="1" ht="20.399999999999999">
      <c r="B679" s="176"/>
      <c r="D679" s="149" t="s">
        <v>1489</v>
      </c>
      <c r="E679" s="177" t="s">
        <v>1</v>
      </c>
      <c r="F679" s="178" t="s">
        <v>7199</v>
      </c>
      <c r="H679" s="179">
        <v>61.082999999999998</v>
      </c>
      <c r="I679" s="180"/>
      <c r="L679" s="176"/>
      <c r="M679" s="181"/>
      <c r="T679" s="182"/>
      <c r="AT679" s="177" t="s">
        <v>1489</v>
      </c>
      <c r="AU679" s="177" t="s">
        <v>90</v>
      </c>
      <c r="AV679" s="13" t="s">
        <v>90</v>
      </c>
      <c r="AW679" s="13" t="s">
        <v>36</v>
      </c>
      <c r="AX679" s="13" t="s">
        <v>81</v>
      </c>
      <c r="AY679" s="177" t="s">
        <v>299</v>
      </c>
    </row>
    <row r="680" spans="2:65" s="13" customFormat="1" ht="20.399999999999999">
      <c r="B680" s="176"/>
      <c r="D680" s="149" t="s">
        <v>1489</v>
      </c>
      <c r="E680" s="177" t="s">
        <v>1</v>
      </c>
      <c r="F680" s="178" t="s">
        <v>7200</v>
      </c>
      <c r="H680" s="179">
        <v>2.02</v>
      </c>
      <c r="I680" s="180"/>
      <c r="L680" s="176"/>
      <c r="M680" s="181"/>
      <c r="T680" s="182"/>
      <c r="AT680" s="177" t="s">
        <v>1489</v>
      </c>
      <c r="AU680" s="177" t="s">
        <v>90</v>
      </c>
      <c r="AV680" s="13" t="s">
        <v>90</v>
      </c>
      <c r="AW680" s="13" t="s">
        <v>36</v>
      </c>
      <c r="AX680" s="13" t="s">
        <v>81</v>
      </c>
      <c r="AY680" s="177" t="s">
        <v>299</v>
      </c>
    </row>
    <row r="681" spans="2:65" s="14" customFormat="1">
      <c r="B681" s="183"/>
      <c r="D681" s="149" t="s">
        <v>1489</v>
      </c>
      <c r="E681" s="184" t="s">
        <v>1</v>
      </c>
      <c r="F681" s="185" t="s">
        <v>1496</v>
      </c>
      <c r="H681" s="186">
        <v>63.103000000000002</v>
      </c>
      <c r="I681" s="187"/>
      <c r="L681" s="183"/>
      <c r="M681" s="188"/>
      <c r="T681" s="189"/>
      <c r="AT681" s="184" t="s">
        <v>1489</v>
      </c>
      <c r="AU681" s="184" t="s">
        <v>90</v>
      </c>
      <c r="AV681" s="14" t="s">
        <v>318</v>
      </c>
      <c r="AW681" s="14" t="s">
        <v>36</v>
      </c>
      <c r="AX681" s="14" t="s">
        <v>88</v>
      </c>
      <c r="AY681" s="184" t="s">
        <v>299</v>
      </c>
    </row>
    <row r="682" spans="2:65" s="1" customFormat="1" ht="24.15" customHeight="1">
      <c r="B682" s="32"/>
      <c r="C682" s="136" t="s">
        <v>862</v>
      </c>
      <c r="D682" s="136" t="s">
        <v>302</v>
      </c>
      <c r="E682" s="137" t="s">
        <v>7201</v>
      </c>
      <c r="F682" s="138" t="s">
        <v>7202</v>
      </c>
      <c r="G682" s="139" t="s">
        <v>375</v>
      </c>
      <c r="H682" s="140">
        <v>7.17</v>
      </c>
      <c r="I682" s="141"/>
      <c r="J682" s="142">
        <f>ROUND(I682*H682,2)</f>
        <v>0</v>
      </c>
      <c r="K682" s="138" t="s">
        <v>3585</v>
      </c>
      <c r="L682" s="32"/>
      <c r="M682" s="143" t="s">
        <v>1</v>
      </c>
      <c r="N682" s="144" t="s">
        <v>46</v>
      </c>
      <c r="P682" s="145">
        <f>O682*H682</f>
        <v>0</v>
      </c>
      <c r="Q682" s="145">
        <v>3.63E-3</v>
      </c>
      <c r="R682" s="145">
        <f>Q682*H682</f>
        <v>2.6027100000000001E-2</v>
      </c>
      <c r="S682" s="145">
        <v>0</v>
      </c>
      <c r="T682" s="146">
        <f>S682*H682</f>
        <v>0</v>
      </c>
      <c r="AR682" s="147" t="s">
        <v>318</v>
      </c>
      <c r="AT682" s="147" t="s">
        <v>302</v>
      </c>
      <c r="AU682" s="147" t="s">
        <v>90</v>
      </c>
      <c r="AY682" s="17" t="s">
        <v>299</v>
      </c>
      <c r="BE682" s="148">
        <f>IF(N682="základní",J682,0)</f>
        <v>0</v>
      </c>
      <c r="BF682" s="148">
        <f>IF(N682="snížená",J682,0)</f>
        <v>0</v>
      </c>
      <c r="BG682" s="148">
        <f>IF(N682="zákl. přenesená",J682,0)</f>
        <v>0</v>
      </c>
      <c r="BH682" s="148">
        <f>IF(N682="sníž. přenesená",J682,0)</f>
        <v>0</v>
      </c>
      <c r="BI682" s="148">
        <f>IF(N682="nulová",J682,0)</f>
        <v>0</v>
      </c>
      <c r="BJ682" s="17" t="s">
        <v>88</v>
      </c>
      <c r="BK682" s="148">
        <f>ROUND(I682*H682,2)</f>
        <v>0</v>
      </c>
      <c r="BL682" s="17" t="s">
        <v>318</v>
      </c>
      <c r="BM682" s="147" t="s">
        <v>7203</v>
      </c>
    </row>
    <row r="683" spans="2:65" s="12" customFormat="1" ht="20.399999999999999">
      <c r="B683" s="170"/>
      <c r="D683" s="149" t="s">
        <v>1489</v>
      </c>
      <c r="E683" s="171" t="s">
        <v>1</v>
      </c>
      <c r="F683" s="172" t="s">
        <v>7179</v>
      </c>
      <c r="H683" s="171" t="s">
        <v>1</v>
      </c>
      <c r="I683" s="173"/>
      <c r="L683" s="170"/>
      <c r="M683" s="174"/>
      <c r="T683" s="175"/>
      <c r="AT683" s="171" t="s">
        <v>1489</v>
      </c>
      <c r="AU683" s="171" t="s">
        <v>90</v>
      </c>
      <c r="AV683" s="12" t="s">
        <v>88</v>
      </c>
      <c r="AW683" s="12" t="s">
        <v>36</v>
      </c>
      <c r="AX683" s="12" t="s">
        <v>81</v>
      </c>
      <c r="AY683" s="171" t="s">
        <v>299</v>
      </c>
    </row>
    <row r="684" spans="2:65" s="12" customFormat="1">
      <c r="B684" s="170"/>
      <c r="D684" s="149" t="s">
        <v>1489</v>
      </c>
      <c r="E684" s="171" t="s">
        <v>1</v>
      </c>
      <c r="F684" s="172" t="s">
        <v>7204</v>
      </c>
      <c r="H684" s="171" t="s">
        <v>1</v>
      </c>
      <c r="I684" s="173"/>
      <c r="L684" s="170"/>
      <c r="M684" s="174"/>
      <c r="T684" s="175"/>
      <c r="AT684" s="171" t="s">
        <v>1489</v>
      </c>
      <c r="AU684" s="171" t="s">
        <v>90</v>
      </c>
      <c r="AV684" s="12" t="s">
        <v>88</v>
      </c>
      <c r="AW684" s="12" t="s">
        <v>36</v>
      </c>
      <c r="AX684" s="12" t="s">
        <v>81</v>
      </c>
      <c r="AY684" s="171" t="s">
        <v>299</v>
      </c>
    </row>
    <row r="685" spans="2:65" s="13" customFormat="1" ht="20.399999999999999">
      <c r="B685" s="176"/>
      <c r="D685" s="149" t="s">
        <v>1489</v>
      </c>
      <c r="E685" s="177" t="s">
        <v>1</v>
      </c>
      <c r="F685" s="178" t="s">
        <v>7205</v>
      </c>
      <c r="H685" s="179">
        <v>7.17</v>
      </c>
      <c r="I685" s="180"/>
      <c r="L685" s="176"/>
      <c r="M685" s="181"/>
      <c r="T685" s="182"/>
      <c r="AT685" s="177" t="s">
        <v>1489</v>
      </c>
      <c r="AU685" s="177" t="s">
        <v>90</v>
      </c>
      <c r="AV685" s="13" t="s">
        <v>90</v>
      </c>
      <c r="AW685" s="13" t="s">
        <v>36</v>
      </c>
      <c r="AX685" s="13" t="s">
        <v>81</v>
      </c>
      <c r="AY685" s="177" t="s">
        <v>299</v>
      </c>
    </row>
    <row r="686" spans="2:65" s="14" customFormat="1">
      <c r="B686" s="183"/>
      <c r="D686" s="149" t="s">
        <v>1489</v>
      </c>
      <c r="E686" s="184" t="s">
        <v>1</v>
      </c>
      <c r="F686" s="185" t="s">
        <v>1496</v>
      </c>
      <c r="H686" s="186">
        <v>7.17</v>
      </c>
      <c r="I686" s="187"/>
      <c r="L686" s="183"/>
      <c r="M686" s="188"/>
      <c r="T686" s="189"/>
      <c r="AT686" s="184" t="s">
        <v>1489</v>
      </c>
      <c r="AU686" s="184" t="s">
        <v>90</v>
      </c>
      <c r="AV686" s="14" t="s">
        <v>318</v>
      </c>
      <c r="AW686" s="14" t="s">
        <v>36</v>
      </c>
      <c r="AX686" s="14" t="s">
        <v>88</v>
      </c>
      <c r="AY686" s="184" t="s">
        <v>299</v>
      </c>
    </row>
    <row r="687" spans="2:65" s="1" customFormat="1" ht="37.950000000000003" customHeight="1">
      <c r="B687" s="32"/>
      <c r="C687" s="136" t="s">
        <v>866</v>
      </c>
      <c r="D687" s="136" t="s">
        <v>302</v>
      </c>
      <c r="E687" s="137" t="s">
        <v>7206</v>
      </c>
      <c r="F687" s="138" t="s">
        <v>7207</v>
      </c>
      <c r="G687" s="139" t="s">
        <v>375</v>
      </c>
      <c r="H687" s="140">
        <v>2.31</v>
      </c>
      <c r="I687" s="141"/>
      <c r="J687" s="142">
        <f>ROUND(I687*H687,2)</f>
        <v>0</v>
      </c>
      <c r="K687" s="138" t="s">
        <v>1</v>
      </c>
      <c r="L687" s="32"/>
      <c r="M687" s="143" t="s">
        <v>1</v>
      </c>
      <c r="N687" s="144" t="s">
        <v>46</v>
      </c>
      <c r="P687" s="145">
        <f>O687*H687</f>
        <v>0</v>
      </c>
      <c r="Q687" s="145">
        <v>3.8999999999999999E-4</v>
      </c>
      <c r="R687" s="145">
        <f>Q687*H687</f>
        <v>9.0090000000000005E-4</v>
      </c>
      <c r="S687" s="145">
        <v>1.0000000000000001E-5</v>
      </c>
      <c r="T687" s="146">
        <f>S687*H687</f>
        <v>2.3100000000000002E-5</v>
      </c>
      <c r="AR687" s="147" t="s">
        <v>318</v>
      </c>
      <c r="AT687" s="147" t="s">
        <v>302</v>
      </c>
      <c r="AU687" s="147" t="s">
        <v>90</v>
      </c>
      <c r="AY687" s="17" t="s">
        <v>299</v>
      </c>
      <c r="BE687" s="148">
        <f>IF(N687="základní",J687,0)</f>
        <v>0</v>
      </c>
      <c r="BF687" s="148">
        <f>IF(N687="snížená",J687,0)</f>
        <v>0</v>
      </c>
      <c r="BG687" s="148">
        <f>IF(N687="zákl. přenesená",J687,0)</f>
        <v>0</v>
      </c>
      <c r="BH687" s="148">
        <f>IF(N687="sníž. přenesená",J687,0)</f>
        <v>0</v>
      </c>
      <c r="BI687" s="148">
        <f>IF(N687="nulová",J687,0)</f>
        <v>0</v>
      </c>
      <c r="BJ687" s="17" t="s">
        <v>88</v>
      </c>
      <c r="BK687" s="148">
        <f>ROUND(I687*H687,2)</f>
        <v>0</v>
      </c>
      <c r="BL687" s="17" t="s">
        <v>318</v>
      </c>
      <c r="BM687" s="147" t="s">
        <v>7208</v>
      </c>
    </row>
    <row r="688" spans="2:65" s="13" customFormat="1">
      <c r="B688" s="176"/>
      <c r="D688" s="149" t="s">
        <v>1489</v>
      </c>
      <c r="E688" s="177" t="s">
        <v>1</v>
      </c>
      <c r="F688" s="178" t="s">
        <v>7209</v>
      </c>
      <c r="H688" s="179">
        <v>2.31</v>
      </c>
      <c r="I688" s="180"/>
      <c r="L688" s="176"/>
      <c r="M688" s="181"/>
      <c r="T688" s="182"/>
      <c r="AT688" s="177" t="s">
        <v>1489</v>
      </c>
      <c r="AU688" s="177" t="s">
        <v>90</v>
      </c>
      <c r="AV688" s="13" t="s">
        <v>90</v>
      </c>
      <c r="AW688" s="13" t="s">
        <v>36</v>
      </c>
      <c r="AX688" s="13" t="s">
        <v>81</v>
      </c>
      <c r="AY688" s="177" t="s">
        <v>299</v>
      </c>
    </row>
    <row r="689" spans="2:65" s="14" customFormat="1">
      <c r="B689" s="183"/>
      <c r="D689" s="149" t="s">
        <v>1489</v>
      </c>
      <c r="E689" s="184" t="s">
        <v>1</v>
      </c>
      <c r="F689" s="185" t="s">
        <v>1496</v>
      </c>
      <c r="H689" s="186">
        <v>2.31</v>
      </c>
      <c r="I689" s="187"/>
      <c r="L689" s="183"/>
      <c r="M689" s="188"/>
      <c r="T689" s="189"/>
      <c r="AT689" s="184" t="s">
        <v>1489</v>
      </c>
      <c r="AU689" s="184" t="s">
        <v>90</v>
      </c>
      <c r="AV689" s="14" t="s">
        <v>318</v>
      </c>
      <c r="AW689" s="14" t="s">
        <v>36</v>
      </c>
      <c r="AX689" s="14" t="s">
        <v>88</v>
      </c>
      <c r="AY689" s="184" t="s">
        <v>299</v>
      </c>
    </row>
    <row r="690" spans="2:65" s="1" customFormat="1" ht="24.15" customHeight="1">
      <c r="B690" s="32"/>
      <c r="C690" s="136" t="s">
        <v>870</v>
      </c>
      <c r="D690" s="136" t="s">
        <v>302</v>
      </c>
      <c r="E690" s="137" t="s">
        <v>7210</v>
      </c>
      <c r="F690" s="138" t="s">
        <v>7211</v>
      </c>
      <c r="G690" s="139" t="s">
        <v>647</v>
      </c>
      <c r="H690" s="140">
        <v>48.4</v>
      </c>
      <c r="I690" s="141"/>
      <c r="J690" s="142">
        <f>ROUND(I690*H690,2)</f>
        <v>0</v>
      </c>
      <c r="K690" s="138" t="s">
        <v>3585</v>
      </c>
      <c r="L690" s="32"/>
      <c r="M690" s="143" t="s">
        <v>1</v>
      </c>
      <c r="N690" s="144" t="s">
        <v>46</v>
      </c>
      <c r="P690" s="145">
        <f>O690*H690</f>
        <v>0</v>
      </c>
      <c r="Q690" s="145">
        <v>0</v>
      </c>
      <c r="R690" s="145">
        <f>Q690*H690</f>
        <v>0</v>
      </c>
      <c r="S690" s="145">
        <v>0</v>
      </c>
      <c r="T690" s="146">
        <f>S690*H690</f>
        <v>0</v>
      </c>
      <c r="AR690" s="147" t="s">
        <v>318</v>
      </c>
      <c r="AT690" s="147" t="s">
        <v>302</v>
      </c>
      <c r="AU690" s="147" t="s">
        <v>90</v>
      </c>
      <c r="AY690" s="17" t="s">
        <v>299</v>
      </c>
      <c r="BE690" s="148">
        <f>IF(N690="základní",J690,0)</f>
        <v>0</v>
      </c>
      <c r="BF690" s="148">
        <f>IF(N690="snížená",J690,0)</f>
        <v>0</v>
      </c>
      <c r="BG690" s="148">
        <f>IF(N690="zákl. přenesená",J690,0)</f>
        <v>0</v>
      </c>
      <c r="BH690" s="148">
        <f>IF(N690="sníž. přenesená",J690,0)</f>
        <v>0</v>
      </c>
      <c r="BI690" s="148">
        <f>IF(N690="nulová",J690,0)</f>
        <v>0</v>
      </c>
      <c r="BJ690" s="17" t="s">
        <v>88</v>
      </c>
      <c r="BK690" s="148">
        <f>ROUND(I690*H690,2)</f>
        <v>0</v>
      </c>
      <c r="BL690" s="17" t="s">
        <v>318</v>
      </c>
      <c r="BM690" s="147" t="s">
        <v>7212</v>
      </c>
    </row>
    <row r="691" spans="2:65" s="12" customFormat="1">
      <c r="B691" s="170"/>
      <c r="D691" s="149" t="s">
        <v>1489</v>
      </c>
      <c r="E691" s="171" t="s">
        <v>1</v>
      </c>
      <c r="F691" s="172" t="s">
        <v>7198</v>
      </c>
      <c r="H691" s="171" t="s">
        <v>1</v>
      </c>
      <c r="I691" s="173"/>
      <c r="L691" s="170"/>
      <c r="M691" s="174"/>
      <c r="T691" s="175"/>
      <c r="AT691" s="171" t="s">
        <v>1489</v>
      </c>
      <c r="AU691" s="171" t="s">
        <v>90</v>
      </c>
      <c r="AV691" s="12" t="s">
        <v>88</v>
      </c>
      <c r="AW691" s="12" t="s">
        <v>36</v>
      </c>
      <c r="AX691" s="12" t="s">
        <v>81</v>
      </c>
      <c r="AY691" s="171" t="s">
        <v>299</v>
      </c>
    </row>
    <row r="692" spans="2:65" s="13" customFormat="1">
      <c r="B692" s="176"/>
      <c r="D692" s="149" t="s">
        <v>1489</v>
      </c>
      <c r="E692" s="177" t="s">
        <v>1</v>
      </c>
      <c r="F692" s="178" t="s">
        <v>7213</v>
      </c>
      <c r="H692" s="179">
        <v>48.4</v>
      </c>
      <c r="I692" s="180"/>
      <c r="L692" s="176"/>
      <c r="M692" s="181"/>
      <c r="T692" s="182"/>
      <c r="AT692" s="177" t="s">
        <v>1489</v>
      </c>
      <c r="AU692" s="177" t="s">
        <v>90</v>
      </c>
      <c r="AV692" s="13" t="s">
        <v>90</v>
      </c>
      <c r="AW692" s="13" t="s">
        <v>36</v>
      </c>
      <c r="AX692" s="13" t="s">
        <v>81</v>
      </c>
      <c r="AY692" s="177" t="s">
        <v>299</v>
      </c>
    </row>
    <row r="693" spans="2:65" s="14" customFormat="1">
      <c r="B693" s="183"/>
      <c r="D693" s="149" t="s">
        <v>1489</v>
      </c>
      <c r="E693" s="184" t="s">
        <v>1</v>
      </c>
      <c r="F693" s="185" t="s">
        <v>1496</v>
      </c>
      <c r="H693" s="186">
        <v>48.4</v>
      </c>
      <c r="I693" s="187"/>
      <c r="L693" s="183"/>
      <c r="M693" s="188"/>
      <c r="T693" s="189"/>
      <c r="AT693" s="184" t="s">
        <v>1489</v>
      </c>
      <c r="AU693" s="184" t="s">
        <v>90</v>
      </c>
      <c r="AV693" s="14" t="s">
        <v>318</v>
      </c>
      <c r="AW693" s="14" t="s">
        <v>36</v>
      </c>
      <c r="AX693" s="14" t="s">
        <v>88</v>
      </c>
      <c r="AY693" s="184" t="s">
        <v>299</v>
      </c>
    </row>
    <row r="694" spans="2:65" s="1" customFormat="1" ht="33" customHeight="1">
      <c r="B694" s="32"/>
      <c r="C694" s="136" t="s">
        <v>874</v>
      </c>
      <c r="D694" s="136" t="s">
        <v>302</v>
      </c>
      <c r="E694" s="137" t="s">
        <v>7214</v>
      </c>
      <c r="F694" s="138" t="s">
        <v>7215</v>
      </c>
      <c r="G694" s="139" t="s">
        <v>1520</v>
      </c>
      <c r="H694" s="140">
        <v>2.6629999999999998</v>
      </c>
      <c r="I694" s="141"/>
      <c r="J694" s="142">
        <f>ROUND(I694*H694,2)</f>
        <v>0</v>
      </c>
      <c r="K694" s="138" t="s">
        <v>3585</v>
      </c>
      <c r="L694" s="32"/>
      <c r="M694" s="143" t="s">
        <v>1</v>
      </c>
      <c r="N694" s="144" t="s">
        <v>46</v>
      </c>
      <c r="P694" s="145">
        <f>O694*H694</f>
        <v>0</v>
      </c>
      <c r="Q694" s="145">
        <v>2.5018699999999998</v>
      </c>
      <c r="R694" s="145">
        <f>Q694*H694</f>
        <v>6.6624798099999989</v>
      </c>
      <c r="S694" s="145">
        <v>0</v>
      </c>
      <c r="T694" s="146">
        <f>S694*H694</f>
        <v>0</v>
      </c>
      <c r="AR694" s="147" t="s">
        <v>318</v>
      </c>
      <c r="AT694" s="147" t="s">
        <v>302</v>
      </c>
      <c r="AU694" s="147" t="s">
        <v>90</v>
      </c>
      <c r="AY694" s="17" t="s">
        <v>299</v>
      </c>
      <c r="BE694" s="148">
        <f>IF(N694="základní",J694,0)</f>
        <v>0</v>
      </c>
      <c r="BF694" s="148">
        <f>IF(N694="snížená",J694,0)</f>
        <v>0</v>
      </c>
      <c r="BG694" s="148">
        <f>IF(N694="zákl. přenesená",J694,0)</f>
        <v>0</v>
      </c>
      <c r="BH694" s="148">
        <f>IF(N694="sníž. přenesená",J694,0)</f>
        <v>0</v>
      </c>
      <c r="BI694" s="148">
        <f>IF(N694="nulová",J694,0)</f>
        <v>0</v>
      </c>
      <c r="BJ694" s="17" t="s">
        <v>88</v>
      </c>
      <c r="BK694" s="148">
        <f>ROUND(I694*H694,2)</f>
        <v>0</v>
      </c>
      <c r="BL694" s="17" t="s">
        <v>318</v>
      </c>
      <c r="BM694" s="147" t="s">
        <v>7216</v>
      </c>
    </row>
    <row r="695" spans="2:65" s="12" customFormat="1">
      <c r="B695" s="170"/>
      <c r="D695" s="149" t="s">
        <v>1489</v>
      </c>
      <c r="E695" s="171" t="s">
        <v>1</v>
      </c>
      <c r="F695" s="172" t="s">
        <v>7148</v>
      </c>
      <c r="H695" s="171" t="s">
        <v>1</v>
      </c>
      <c r="I695" s="173"/>
      <c r="L695" s="170"/>
      <c r="M695" s="174"/>
      <c r="T695" s="175"/>
      <c r="AT695" s="171" t="s">
        <v>1489</v>
      </c>
      <c r="AU695" s="171" t="s">
        <v>90</v>
      </c>
      <c r="AV695" s="12" t="s">
        <v>88</v>
      </c>
      <c r="AW695" s="12" t="s">
        <v>36</v>
      </c>
      <c r="AX695" s="12" t="s">
        <v>81</v>
      </c>
      <c r="AY695" s="171" t="s">
        <v>299</v>
      </c>
    </row>
    <row r="696" spans="2:65" s="12" customFormat="1">
      <c r="B696" s="170"/>
      <c r="D696" s="149" t="s">
        <v>1489</v>
      </c>
      <c r="E696" s="171" t="s">
        <v>1</v>
      </c>
      <c r="F696" s="172" t="s">
        <v>7217</v>
      </c>
      <c r="H696" s="171" t="s">
        <v>1</v>
      </c>
      <c r="I696" s="173"/>
      <c r="L696" s="170"/>
      <c r="M696" s="174"/>
      <c r="T696" s="175"/>
      <c r="AT696" s="171" t="s">
        <v>1489</v>
      </c>
      <c r="AU696" s="171" t="s">
        <v>90</v>
      </c>
      <c r="AV696" s="12" t="s">
        <v>88</v>
      </c>
      <c r="AW696" s="12" t="s">
        <v>36</v>
      </c>
      <c r="AX696" s="12" t="s">
        <v>81</v>
      </c>
      <c r="AY696" s="171" t="s">
        <v>299</v>
      </c>
    </row>
    <row r="697" spans="2:65" s="13" customFormat="1">
      <c r="B697" s="176"/>
      <c r="D697" s="149" t="s">
        <v>1489</v>
      </c>
      <c r="E697" s="177" t="s">
        <v>1</v>
      </c>
      <c r="F697" s="178" t="s">
        <v>7218</v>
      </c>
      <c r="H697" s="179">
        <v>1.1579999999999999</v>
      </c>
      <c r="I697" s="180"/>
      <c r="L697" s="176"/>
      <c r="M697" s="181"/>
      <c r="T697" s="182"/>
      <c r="AT697" s="177" t="s">
        <v>1489</v>
      </c>
      <c r="AU697" s="177" t="s">
        <v>90</v>
      </c>
      <c r="AV697" s="13" t="s">
        <v>90</v>
      </c>
      <c r="AW697" s="13" t="s">
        <v>36</v>
      </c>
      <c r="AX697" s="13" t="s">
        <v>81</v>
      </c>
      <c r="AY697" s="177" t="s">
        <v>299</v>
      </c>
    </row>
    <row r="698" spans="2:65" s="13" customFormat="1">
      <c r="B698" s="176"/>
      <c r="D698" s="149" t="s">
        <v>1489</v>
      </c>
      <c r="E698" s="177" t="s">
        <v>1</v>
      </c>
      <c r="F698" s="178" t="s">
        <v>7219</v>
      </c>
      <c r="H698" s="179">
        <v>0.13700000000000001</v>
      </c>
      <c r="I698" s="180"/>
      <c r="L698" s="176"/>
      <c r="M698" s="181"/>
      <c r="T698" s="182"/>
      <c r="AT698" s="177" t="s">
        <v>1489</v>
      </c>
      <c r="AU698" s="177" t="s">
        <v>90</v>
      </c>
      <c r="AV698" s="13" t="s">
        <v>90</v>
      </c>
      <c r="AW698" s="13" t="s">
        <v>36</v>
      </c>
      <c r="AX698" s="13" t="s">
        <v>81</v>
      </c>
      <c r="AY698" s="177" t="s">
        <v>299</v>
      </c>
    </row>
    <row r="699" spans="2:65" s="12" customFormat="1">
      <c r="B699" s="170"/>
      <c r="D699" s="149" t="s">
        <v>1489</v>
      </c>
      <c r="E699" s="171" t="s">
        <v>1</v>
      </c>
      <c r="F699" s="172" t="s">
        <v>7220</v>
      </c>
      <c r="H699" s="171" t="s">
        <v>1</v>
      </c>
      <c r="I699" s="173"/>
      <c r="L699" s="170"/>
      <c r="M699" s="174"/>
      <c r="T699" s="175"/>
      <c r="AT699" s="171" t="s">
        <v>1489</v>
      </c>
      <c r="AU699" s="171" t="s">
        <v>90</v>
      </c>
      <c r="AV699" s="12" t="s">
        <v>88</v>
      </c>
      <c r="AW699" s="12" t="s">
        <v>36</v>
      </c>
      <c r="AX699" s="12" t="s">
        <v>81</v>
      </c>
      <c r="AY699" s="171" t="s">
        <v>299</v>
      </c>
    </row>
    <row r="700" spans="2:65" s="13" customFormat="1" ht="20.399999999999999">
      <c r="B700" s="176"/>
      <c r="D700" s="149" t="s">
        <v>1489</v>
      </c>
      <c r="E700" s="177" t="s">
        <v>1</v>
      </c>
      <c r="F700" s="178" t="s">
        <v>7221</v>
      </c>
      <c r="H700" s="179">
        <v>0.56799999999999995</v>
      </c>
      <c r="I700" s="180"/>
      <c r="L700" s="176"/>
      <c r="M700" s="181"/>
      <c r="T700" s="182"/>
      <c r="AT700" s="177" t="s">
        <v>1489</v>
      </c>
      <c r="AU700" s="177" t="s">
        <v>90</v>
      </c>
      <c r="AV700" s="13" t="s">
        <v>90</v>
      </c>
      <c r="AW700" s="13" t="s">
        <v>36</v>
      </c>
      <c r="AX700" s="13" t="s">
        <v>81</v>
      </c>
      <c r="AY700" s="177" t="s">
        <v>299</v>
      </c>
    </row>
    <row r="701" spans="2:65" s="12" customFormat="1">
      <c r="B701" s="170"/>
      <c r="D701" s="149" t="s">
        <v>1489</v>
      </c>
      <c r="E701" s="171" t="s">
        <v>1</v>
      </c>
      <c r="F701" s="172" t="s">
        <v>7222</v>
      </c>
      <c r="H701" s="171" t="s">
        <v>1</v>
      </c>
      <c r="I701" s="173"/>
      <c r="L701" s="170"/>
      <c r="M701" s="174"/>
      <c r="T701" s="175"/>
      <c r="AT701" s="171" t="s">
        <v>1489</v>
      </c>
      <c r="AU701" s="171" t="s">
        <v>90</v>
      </c>
      <c r="AV701" s="12" t="s">
        <v>88</v>
      </c>
      <c r="AW701" s="12" t="s">
        <v>36</v>
      </c>
      <c r="AX701" s="12" t="s">
        <v>81</v>
      </c>
      <c r="AY701" s="171" t="s">
        <v>299</v>
      </c>
    </row>
    <row r="702" spans="2:65" s="13" customFormat="1" ht="20.399999999999999">
      <c r="B702" s="176"/>
      <c r="D702" s="149" t="s">
        <v>1489</v>
      </c>
      <c r="E702" s="177" t="s">
        <v>1</v>
      </c>
      <c r="F702" s="178" t="s">
        <v>7223</v>
      </c>
      <c r="H702" s="179">
        <v>0.8</v>
      </c>
      <c r="I702" s="180"/>
      <c r="L702" s="176"/>
      <c r="M702" s="181"/>
      <c r="T702" s="182"/>
      <c r="AT702" s="177" t="s">
        <v>1489</v>
      </c>
      <c r="AU702" s="177" t="s">
        <v>90</v>
      </c>
      <c r="AV702" s="13" t="s">
        <v>90</v>
      </c>
      <c r="AW702" s="13" t="s">
        <v>36</v>
      </c>
      <c r="AX702" s="13" t="s">
        <v>81</v>
      </c>
      <c r="AY702" s="177" t="s">
        <v>299</v>
      </c>
    </row>
    <row r="703" spans="2:65" s="14" customFormat="1">
      <c r="B703" s="183"/>
      <c r="D703" s="149" t="s">
        <v>1489</v>
      </c>
      <c r="E703" s="184" t="s">
        <v>1</v>
      </c>
      <c r="F703" s="185" t="s">
        <v>1496</v>
      </c>
      <c r="H703" s="186">
        <v>2.6629999999999998</v>
      </c>
      <c r="I703" s="187"/>
      <c r="L703" s="183"/>
      <c r="M703" s="188"/>
      <c r="T703" s="189"/>
      <c r="AT703" s="184" t="s">
        <v>1489</v>
      </c>
      <c r="AU703" s="184" t="s">
        <v>90</v>
      </c>
      <c r="AV703" s="14" t="s">
        <v>318</v>
      </c>
      <c r="AW703" s="14" t="s">
        <v>36</v>
      </c>
      <c r="AX703" s="14" t="s">
        <v>88</v>
      </c>
      <c r="AY703" s="184" t="s">
        <v>299</v>
      </c>
    </row>
    <row r="704" spans="2:65" s="1" customFormat="1" ht="33" customHeight="1">
      <c r="B704" s="32"/>
      <c r="C704" s="136" t="s">
        <v>1429</v>
      </c>
      <c r="D704" s="136" t="s">
        <v>302</v>
      </c>
      <c r="E704" s="137" t="s">
        <v>7224</v>
      </c>
      <c r="F704" s="138" t="s">
        <v>7225</v>
      </c>
      <c r="G704" s="139" t="s">
        <v>1520</v>
      </c>
      <c r="H704" s="140">
        <v>1.264</v>
      </c>
      <c r="I704" s="141"/>
      <c r="J704" s="142">
        <f>ROUND(I704*H704,2)</f>
        <v>0</v>
      </c>
      <c r="K704" s="138" t="s">
        <v>3585</v>
      </c>
      <c r="L704" s="32"/>
      <c r="M704" s="143" t="s">
        <v>1</v>
      </c>
      <c r="N704" s="144" t="s">
        <v>46</v>
      </c>
      <c r="P704" s="145">
        <f>O704*H704</f>
        <v>0</v>
      </c>
      <c r="Q704" s="145">
        <v>2.5018699999999998</v>
      </c>
      <c r="R704" s="145">
        <f>Q704*H704</f>
        <v>3.1623636799999999</v>
      </c>
      <c r="S704" s="145">
        <v>0</v>
      </c>
      <c r="T704" s="146">
        <f>S704*H704</f>
        <v>0</v>
      </c>
      <c r="AR704" s="147" t="s">
        <v>318</v>
      </c>
      <c r="AT704" s="147" t="s">
        <v>302</v>
      </c>
      <c r="AU704" s="147" t="s">
        <v>90</v>
      </c>
      <c r="AY704" s="17" t="s">
        <v>299</v>
      </c>
      <c r="BE704" s="148">
        <f>IF(N704="základní",J704,0)</f>
        <v>0</v>
      </c>
      <c r="BF704" s="148">
        <f>IF(N704="snížená",J704,0)</f>
        <v>0</v>
      </c>
      <c r="BG704" s="148">
        <f>IF(N704="zákl. přenesená",J704,0)</f>
        <v>0</v>
      </c>
      <c r="BH704" s="148">
        <f>IF(N704="sníž. přenesená",J704,0)</f>
        <v>0</v>
      </c>
      <c r="BI704" s="148">
        <f>IF(N704="nulová",J704,0)</f>
        <v>0</v>
      </c>
      <c r="BJ704" s="17" t="s">
        <v>88</v>
      </c>
      <c r="BK704" s="148">
        <f>ROUND(I704*H704,2)</f>
        <v>0</v>
      </c>
      <c r="BL704" s="17" t="s">
        <v>318</v>
      </c>
      <c r="BM704" s="147" t="s">
        <v>7226</v>
      </c>
    </row>
    <row r="705" spans="2:65" s="12" customFormat="1">
      <c r="B705" s="170"/>
      <c r="D705" s="149" t="s">
        <v>1489</v>
      </c>
      <c r="E705" s="171" t="s">
        <v>1</v>
      </c>
      <c r="F705" s="172" t="s">
        <v>7148</v>
      </c>
      <c r="H705" s="171" t="s">
        <v>1</v>
      </c>
      <c r="I705" s="173"/>
      <c r="L705" s="170"/>
      <c r="M705" s="174"/>
      <c r="T705" s="175"/>
      <c r="AT705" s="171" t="s">
        <v>1489</v>
      </c>
      <c r="AU705" s="171" t="s">
        <v>90</v>
      </c>
      <c r="AV705" s="12" t="s">
        <v>88</v>
      </c>
      <c r="AW705" s="12" t="s">
        <v>36</v>
      </c>
      <c r="AX705" s="12" t="s">
        <v>81</v>
      </c>
      <c r="AY705" s="171" t="s">
        <v>299</v>
      </c>
    </row>
    <row r="706" spans="2:65" s="12" customFormat="1">
      <c r="B706" s="170"/>
      <c r="D706" s="149" t="s">
        <v>1489</v>
      </c>
      <c r="E706" s="171" t="s">
        <v>1</v>
      </c>
      <c r="F706" s="172" t="s">
        <v>7227</v>
      </c>
      <c r="H706" s="171" t="s">
        <v>1</v>
      </c>
      <c r="I706" s="173"/>
      <c r="L706" s="170"/>
      <c r="M706" s="174"/>
      <c r="T706" s="175"/>
      <c r="AT706" s="171" t="s">
        <v>1489</v>
      </c>
      <c r="AU706" s="171" t="s">
        <v>90</v>
      </c>
      <c r="AV706" s="12" t="s">
        <v>88</v>
      </c>
      <c r="AW706" s="12" t="s">
        <v>36</v>
      </c>
      <c r="AX706" s="12" t="s">
        <v>81</v>
      </c>
      <c r="AY706" s="171" t="s">
        <v>299</v>
      </c>
    </row>
    <row r="707" spans="2:65" s="13" customFormat="1">
      <c r="B707" s="176"/>
      <c r="D707" s="149" t="s">
        <v>1489</v>
      </c>
      <c r="E707" s="177" t="s">
        <v>1</v>
      </c>
      <c r="F707" s="178" t="s">
        <v>7228</v>
      </c>
      <c r="H707" s="179">
        <v>1.264</v>
      </c>
      <c r="I707" s="180"/>
      <c r="L707" s="176"/>
      <c r="M707" s="181"/>
      <c r="T707" s="182"/>
      <c r="AT707" s="177" t="s">
        <v>1489</v>
      </c>
      <c r="AU707" s="177" t="s">
        <v>90</v>
      </c>
      <c r="AV707" s="13" t="s">
        <v>90</v>
      </c>
      <c r="AW707" s="13" t="s">
        <v>36</v>
      </c>
      <c r="AX707" s="13" t="s">
        <v>81</v>
      </c>
      <c r="AY707" s="177" t="s">
        <v>299</v>
      </c>
    </row>
    <row r="708" spans="2:65" s="14" customFormat="1">
      <c r="B708" s="183"/>
      <c r="D708" s="149" t="s">
        <v>1489</v>
      </c>
      <c r="E708" s="184" t="s">
        <v>1</v>
      </c>
      <c r="F708" s="185" t="s">
        <v>1496</v>
      </c>
      <c r="H708" s="186">
        <v>1.264</v>
      </c>
      <c r="I708" s="187"/>
      <c r="L708" s="183"/>
      <c r="M708" s="188"/>
      <c r="T708" s="189"/>
      <c r="AT708" s="184" t="s">
        <v>1489</v>
      </c>
      <c r="AU708" s="184" t="s">
        <v>90</v>
      </c>
      <c r="AV708" s="14" t="s">
        <v>318</v>
      </c>
      <c r="AW708" s="14" t="s">
        <v>36</v>
      </c>
      <c r="AX708" s="14" t="s">
        <v>88</v>
      </c>
      <c r="AY708" s="184" t="s">
        <v>299</v>
      </c>
    </row>
    <row r="709" spans="2:65" s="1" customFormat="1" ht="33" customHeight="1">
      <c r="B709" s="32"/>
      <c r="C709" s="136" t="s">
        <v>1434</v>
      </c>
      <c r="D709" s="136" t="s">
        <v>302</v>
      </c>
      <c r="E709" s="137" t="s">
        <v>7229</v>
      </c>
      <c r="F709" s="138" t="s">
        <v>7230</v>
      </c>
      <c r="G709" s="139" t="s">
        <v>1520</v>
      </c>
      <c r="H709" s="140">
        <v>3.927</v>
      </c>
      <c r="I709" s="141"/>
      <c r="J709" s="142">
        <f>ROUND(I709*H709,2)</f>
        <v>0</v>
      </c>
      <c r="K709" s="138" t="s">
        <v>3585</v>
      </c>
      <c r="L709" s="32"/>
      <c r="M709" s="143" t="s">
        <v>1</v>
      </c>
      <c r="N709" s="144" t="s">
        <v>46</v>
      </c>
      <c r="P709" s="145">
        <f>O709*H709</f>
        <v>0</v>
      </c>
      <c r="Q709" s="145">
        <v>0</v>
      </c>
      <c r="R709" s="145">
        <f>Q709*H709</f>
        <v>0</v>
      </c>
      <c r="S709" s="145">
        <v>0</v>
      </c>
      <c r="T709" s="146">
        <f>S709*H709</f>
        <v>0</v>
      </c>
      <c r="AR709" s="147" t="s">
        <v>318</v>
      </c>
      <c r="AT709" s="147" t="s">
        <v>302</v>
      </c>
      <c r="AU709" s="147" t="s">
        <v>90</v>
      </c>
      <c r="AY709" s="17" t="s">
        <v>299</v>
      </c>
      <c r="BE709" s="148">
        <f>IF(N709="základní",J709,0)</f>
        <v>0</v>
      </c>
      <c r="BF709" s="148">
        <f>IF(N709="snížená",J709,0)</f>
        <v>0</v>
      </c>
      <c r="BG709" s="148">
        <f>IF(N709="zákl. přenesená",J709,0)</f>
        <v>0</v>
      </c>
      <c r="BH709" s="148">
        <f>IF(N709="sníž. přenesená",J709,0)</f>
        <v>0</v>
      </c>
      <c r="BI709" s="148">
        <f>IF(N709="nulová",J709,0)</f>
        <v>0</v>
      </c>
      <c r="BJ709" s="17" t="s">
        <v>88</v>
      </c>
      <c r="BK709" s="148">
        <f>ROUND(I709*H709,2)</f>
        <v>0</v>
      </c>
      <c r="BL709" s="17" t="s">
        <v>318</v>
      </c>
      <c r="BM709" s="147" t="s">
        <v>7231</v>
      </c>
    </row>
    <row r="710" spans="2:65" s="12" customFormat="1">
      <c r="B710" s="170"/>
      <c r="D710" s="149" t="s">
        <v>1489</v>
      </c>
      <c r="E710" s="171" t="s">
        <v>1</v>
      </c>
      <c r="F710" s="172" t="s">
        <v>7148</v>
      </c>
      <c r="H710" s="171" t="s">
        <v>1</v>
      </c>
      <c r="I710" s="173"/>
      <c r="L710" s="170"/>
      <c r="M710" s="174"/>
      <c r="T710" s="175"/>
      <c r="AT710" s="171" t="s">
        <v>1489</v>
      </c>
      <c r="AU710" s="171" t="s">
        <v>90</v>
      </c>
      <c r="AV710" s="12" t="s">
        <v>88</v>
      </c>
      <c r="AW710" s="12" t="s">
        <v>36</v>
      </c>
      <c r="AX710" s="12" t="s">
        <v>81</v>
      </c>
      <c r="AY710" s="171" t="s">
        <v>299</v>
      </c>
    </row>
    <row r="711" spans="2:65" s="12" customFormat="1">
      <c r="B711" s="170"/>
      <c r="D711" s="149" t="s">
        <v>1489</v>
      </c>
      <c r="E711" s="171" t="s">
        <v>1</v>
      </c>
      <c r="F711" s="172" t="s">
        <v>7227</v>
      </c>
      <c r="H711" s="171" t="s">
        <v>1</v>
      </c>
      <c r="I711" s="173"/>
      <c r="L711" s="170"/>
      <c r="M711" s="174"/>
      <c r="T711" s="175"/>
      <c r="AT711" s="171" t="s">
        <v>1489</v>
      </c>
      <c r="AU711" s="171" t="s">
        <v>90</v>
      </c>
      <c r="AV711" s="12" t="s">
        <v>88</v>
      </c>
      <c r="AW711" s="12" t="s">
        <v>36</v>
      </c>
      <c r="AX711" s="12" t="s">
        <v>81</v>
      </c>
      <c r="AY711" s="171" t="s">
        <v>299</v>
      </c>
    </row>
    <row r="712" spans="2:65" s="13" customFormat="1">
      <c r="B712" s="176"/>
      <c r="D712" s="149" t="s">
        <v>1489</v>
      </c>
      <c r="E712" s="177" t="s">
        <v>1</v>
      </c>
      <c r="F712" s="178" t="s">
        <v>7228</v>
      </c>
      <c r="H712" s="179">
        <v>1.264</v>
      </c>
      <c r="I712" s="180"/>
      <c r="L712" s="176"/>
      <c r="M712" s="181"/>
      <c r="T712" s="182"/>
      <c r="AT712" s="177" t="s">
        <v>1489</v>
      </c>
      <c r="AU712" s="177" t="s">
        <v>90</v>
      </c>
      <c r="AV712" s="13" t="s">
        <v>90</v>
      </c>
      <c r="AW712" s="13" t="s">
        <v>36</v>
      </c>
      <c r="AX712" s="13" t="s">
        <v>81</v>
      </c>
      <c r="AY712" s="177" t="s">
        <v>299</v>
      </c>
    </row>
    <row r="713" spans="2:65" s="12" customFormat="1">
      <c r="B713" s="170"/>
      <c r="D713" s="149" t="s">
        <v>1489</v>
      </c>
      <c r="E713" s="171" t="s">
        <v>1</v>
      </c>
      <c r="F713" s="172" t="s">
        <v>7217</v>
      </c>
      <c r="H713" s="171" t="s">
        <v>1</v>
      </c>
      <c r="I713" s="173"/>
      <c r="L713" s="170"/>
      <c r="M713" s="174"/>
      <c r="T713" s="175"/>
      <c r="AT713" s="171" t="s">
        <v>1489</v>
      </c>
      <c r="AU713" s="171" t="s">
        <v>90</v>
      </c>
      <c r="AV713" s="12" t="s">
        <v>88</v>
      </c>
      <c r="AW713" s="12" t="s">
        <v>36</v>
      </c>
      <c r="AX713" s="12" t="s">
        <v>81</v>
      </c>
      <c r="AY713" s="171" t="s">
        <v>299</v>
      </c>
    </row>
    <row r="714" spans="2:65" s="13" customFormat="1">
      <c r="B714" s="176"/>
      <c r="D714" s="149" t="s">
        <v>1489</v>
      </c>
      <c r="E714" s="177" t="s">
        <v>1</v>
      </c>
      <c r="F714" s="178" t="s">
        <v>7218</v>
      </c>
      <c r="H714" s="179">
        <v>1.1579999999999999</v>
      </c>
      <c r="I714" s="180"/>
      <c r="L714" s="176"/>
      <c r="M714" s="181"/>
      <c r="T714" s="182"/>
      <c r="AT714" s="177" t="s">
        <v>1489</v>
      </c>
      <c r="AU714" s="177" t="s">
        <v>90</v>
      </c>
      <c r="AV714" s="13" t="s">
        <v>90</v>
      </c>
      <c r="AW714" s="13" t="s">
        <v>36</v>
      </c>
      <c r="AX714" s="13" t="s">
        <v>81</v>
      </c>
      <c r="AY714" s="177" t="s">
        <v>299</v>
      </c>
    </row>
    <row r="715" spans="2:65" s="13" customFormat="1">
      <c r="B715" s="176"/>
      <c r="D715" s="149" t="s">
        <v>1489</v>
      </c>
      <c r="E715" s="177" t="s">
        <v>1</v>
      </c>
      <c r="F715" s="178" t="s">
        <v>7219</v>
      </c>
      <c r="H715" s="179">
        <v>0.13700000000000001</v>
      </c>
      <c r="I715" s="180"/>
      <c r="L715" s="176"/>
      <c r="M715" s="181"/>
      <c r="T715" s="182"/>
      <c r="AT715" s="177" t="s">
        <v>1489</v>
      </c>
      <c r="AU715" s="177" t="s">
        <v>90</v>
      </c>
      <c r="AV715" s="13" t="s">
        <v>90</v>
      </c>
      <c r="AW715" s="13" t="s">
        <v>36</v>
      </c>
      <c r="AX715" s="13" t="s">
        <v>81</v>
      </c>
      <c r="AY715" s="177" t="s">
        <v>299</v>
      </c>
    </row>
    <row r="716" spans="2:65" s="12" customFormat="1">
      <c r="B716" s="170"/>
      <c r="D716" s="149" t="s">
        <v>1489</v>
      </c>
      <c r="E716" s="171" t="s">
        <v>1</v>
      </c>
      <c r="F716" s="172" t="s">
        <v>7220</v>
      </c>
      <c r="H716" s="171" t="s">
        <v>1</v>
      </c>
      <c r="I716" s="173"/>
      <c r="L716" s="170"/>
      <c r="M716" s="174"/>
      <c r="T716" s="175"/>
      <c r="AT716" s="171" t="s">
        <v>1489</v>
      </c>
      <c r="AU716" s="171" t="s">
        <v>90</v>
      </c>
      <c r="AV716" s="12" t="s">
        <v>88</v>
      </c>
      <c r="AW716" s="12" t="s">
        <v>36</v>
      </c>
      <c r="AX716" s="12" t="s">
        <v>81</v>
      </c>
      <c r="AY716" s="171" t="s">
        <v>299</v>
      </c>
    </row>
    <row r="717" spans="2:65" s="13" customFormat="1" ht="20.399999999999999">
      <c r="B717" s="176"/>
      <c r="D717" s="149" t="s">
        <v>1489</v>
      </c>
      <c r="E717" s="177" t="s">
        <v>1</v>
      </c>
      <c r="F717" s="178" t="s">
        <v>7221</v>
      </c>
      <c r="H717" s="179">
        <v>0.56799999999999995</v>
      </c>
      <c r="I717" s="180"/>
      <c r="L717" s="176"/>
      <c r="M717" s="181"/>
      <c r="T717" s="182"/>
      <c r="AT717" s="177" t="s">
        <v>1489</v>
      </c>
      <c r="AU717" s="177" t="s">
        <v>90</v>
      </c>
      <c r="AV717" s="13" t="s">
        <v>90</v>
      </c>
      <c r="AW717" s="13" t="s">
        <v>36</v>
      </c>
      <c r="AX717" s="13" t="s">
        <v>81</v>
      </c>
      <c r="AY717" s="177" t="s">
        <v>299</v>
      </c>
    </row>
    <row r="718" spans="2:65" s="12" customFormat="1">
      <c r="B718" s="170"/>
      <c r="D718" s="149" t="s">
        <v>1489</v>
      </c>
      <c r="E718" s="171" t="s">
        <v>1</v>
      </c>
      <c r="F718" s="172" t="s">
        <v>7222</v>
      </c>
      <c r="H718" s="171" t="s">
        <v>1</v>
      </c>
      <c r="I718" s="173"/>
      <c r="L718" s="170"/>
      <c r="M718" s="174"/>
      <c r="T718" s="175"/>
      <c r="AT718" s="171" t="s">
        <v>1489</v>
      </c>
      <c r="AU718" s="171" t="s">
        <v>90</v>
      </c>
      <c r="AV718" s="12" t="s">
        <v>88</v>
      </c>
      <c r="AW718" s="12" t="s">
        <v>36</v>
      </c>
      <c r="AX718" s="12" t="s">
        <v>81</v>
      </c>
      <c r="AY718" s="171" t="s">
        <v>299</v>
      </c>
    </row>
    <row r="719" spans="2:65" s="13" customFormat="1" ht="20.399999999999999">
      <c r="B719" s="176"/>
      <c r="D719" s="149" t="s">
        <v>1489</v>
      </c>
      <c r="E719" s="177" t="s">
        <v>1</v>
      </c>
      <c r="F719" s="178" t="s">
        <v>7223</v>
      </c>
      <c r="H719" s="179">
        <v>0.8</v>
      </c>
      <c r="I719" s="180"/>
      <c r="L719" s="176"/>
      <c r="M719" s="181"/>
      <c r="T719" s="182"/>
      <c r="AT719" s="177" t="s">
        <v>1489</v>
      </c>
      <c r="AU719" s="177" t="s">
        <v>90</v>
      </c>
      <c r="AV719" s="13" t="s">
        <v>90</v>
      </c>
      <c r="AW719" s="13" t="s">
        <v>36</v>
      </c>
      <c r="AX719" s="13" t="s">
        <v>81</v>
      </c>
      <c r="AY719" s="177" t="s">
        <v>299</v>
      </c>
    </row>
    <row r="720" spans="2:65" s="14" customFormat="1">
      <c r="B720" s="183"/>
      <c r="D720" s="149" t="s">
        <v>1489</v>
      </c>
      <c r="E720" s="184" t="s">
        <v>1</v>
      </c>
      <c r="F720" s="185" t="s">
        <v>1496</v>
      </c>
      <c r="H720" s="186">
        <v>3.927</v>
      </c>
      <c r="I720" s="187"/>
      <c r="L720" s="183"/>
      <c r="M720" s="188"/>
      <c r="T720" s="189"/>
      <c r="AT720" s="184" t="s">
        <v>1489</v>
      </c>
      <c r="AU720" s="184" t="s">
        <v>90</v>
      </c>
      <c r="AV720" s="14" t="s">
        <v>318</v>
      </c>
      <c r="AW720" s="14" t="s">
        <v>36</v>
      </c>
      <c r="AX720" s="14" t="s">
        <v>88</v>
      </c>
      <c r="AY720" s="184" t="s">
        <v>299</v>
      </c>
    </row>
    <row r="721" spans="2:65" s="1" customFormat="1" ht="21.75" customHeight="1">
      <c r="B721" s="32"/>
      <c r="C721" s="136" t="s">
        <v>1439</v>
      </c>
      <c r="D721" s="136" t="s">
        <v>302</v>
      </c>
      <c r="E721" s="137" t="s">
        <v>7232</v>
      </c>
      <c r="F721" s="138" t="s">
        <v>7233</v>
      </c>
      <c r="G721" s="139" t="s">
        <v>1636</v>
      </c>
      <c r="H721" s="140">
        <v>0.13400000000000001</v>
      </c>
      <c r="I721" s="141"/>
      <c r="J721" s="142">
        <f>ROUND(I721*H721,2)</f>
        <v>0</v>
      </c>
      <c r="K721" s="138" t="s">
        <v>1</v>
      </c>
      <c r="L721" s="32"/>
      <c r="M721" s="143" t="s">
        <v>1</v>
      </c>
      <c r="N721" s="144" t="s">
        <v>46</v>
      </c>
      <c r="P721" s="145">
        <f>O721*H721</f>
        <v>0</v>
      </c>
      <c r="Q721" s="145">
        <v>1.06277</v>
      </c>
      <c r="R721" s="145">
        <f>Q721*H721</f>
        <v>0.14241118</v>
      </c>
      <c r="S721" s="145">
        <v>0</v>
      </c>
      <c r="T721" s="146">
        <f>S721*H721</f>
        <v>0</v>
      </c>
      <c r="AR721" s="147" t="s">
        <v>318</v>
      </c>
      <c r="AT721" s="147" t="s">
        <v>302</v>
      </c>
      <c r="AU721" s="147" t="s">
        <v>90</v>
      </c>
      <c r="AY721" s="17" t="s">
        <v>299</v>
      </c>
      <c r="BE721" s="148">
        <f>IF(N721="základní",J721,0)</f>
        <v>0</v>
      </c>
      <c r="BF721" s="148">
        <f>IF(N721="snížená",J721,0)</f>
        <v>0</v>
      </c>
      <c r="BG721" s="148">
        <f>IF(N721="zákl. přenesená",J721,0)</f>
        <v>0</v>
      </c>
      <c r="BH721" s="148">
        <f>IF(N721="sníž. přenesená",J721,0)</f>
        <v>0</v>
      </c>
      <c r="BI721" s="148">
        <f>IF(N721="nulová",J721,0)</f>
        <v>0</v>
      </c>
      <c r="BJ721" s="17" t="s">
        <v>88</v>
      </c>
      <c r="BK721" s="148">
        <f>ROUND(I721*H721,2)</f>
        <v>0</v>
      </c>
      <c r="BL721" s="17" t="s">
        <v>318</v>
      </c>
      <c r="BM721" s="147" t="s">
        <v>7234</v>
      </c>
    </row>
    <row r="722" spans="2:65" s="12" customFormat="1">
      <c r="B722" s="170"/>
      <c r="D722" s="149" t="s">
        <v>1489</v>
      </c>
      <c r="E722" s="171" t="s">
        <v>1</v>
      </c>
      <c r="F722" s="172" t="s">
        <v>7161</v>
      </c>
      <c r="H722" s="171" t="s">
        <v>1</v>
      </c>
      <c r="I722" s="173"/>
      <c r="L722" s="170"/>
      <c r="M722" s="174"/>
      <c r="T722" s="175"/>
      <c r="AT722" s="171" t="s">
        <v>1489</v>
      </c>
      <c r="AU722" s="171" t="s">
        <v>90</v>
      </c>
      <c r="AV722" s="12" t="s">
        <v>88</v>
      </c>
      <c r="AW722" s="12" t="s">
        <v>36</v>
      </c>
      <c r="AX722" s="12" t="s">
        <v>81</v>
      </c>
      <c r="AY722" s="171" t="s">
        <v>299</v>
      </c>
    </row>
    <row r="723" spans="2:65" s="13" customFormat="1" ht="20.399999999999999">
      <c r="B723" s="176"/>
      <c r="D723" s="149" t="s">
        <v>1489</v>
      </c>
      <c r="E723" s="177" t="s">
        <v>1</v>
      </c>
      <c r="F723" s="178" t="s">
        <v>7235</v>
      </c>
      <c r="H723" s="179">
        <v>0.04</v>
      </c>
      <c r="I723" s="180"/>
      <c r="L723" s="176"/>
      <c r="M723" s="181"/>
      <c r="T723" s="182"/>
      <c r="AT723" s="177" t="s">
        <v>1489</v>
      </c>
      <c r="AU723" s="177" t="s">
        <v>90</v>
      </c>
      <c r="AV723" s="13" t="s">
        <v>90</v>
      </c>
      <c r="AW723" s="13" t="s">
        <v>36</v>
      </c>
      <c r="AX723" s="13" t="s">
        <v>81</v>
      </c>
      <c r="AY723" s="177" t="s">
        <v>299</v>
      </c>
    </row>
    <row r="724" spans="2:65" s="13" customFormat="1" ht="20.399999999999999">
      <c r="B724" s="176"/>
      <c r="D724" s="149" t="s">
        <v>1489</v>
      </c>
      <c r="E724" s="177" t="s">
        <v>1</v>
      </c>
      <c r="F724" s="178" t="s">
        <v>7236</v>
      </c>
      <c r="H724" s="179">
        <v>3.9E-2</v>
      </c>
      <c r="I724" s="180"/>
      <c r="L724" s="176"/>
      <c r="M724" s="181"/>
      <c r="T724" s="182"/>
      <c r="AT724" s="177" t="s">
        <v>1489</v>
      </c>
      <c r="AU724" s="177" t="s">
        <v>90</v>
      </c>
      <c r="AV724" s="13" t="s">
        <v>90</v>
      </c>
      <c r="AW724" s="13" t="s">
        <v>36</v>
      </c>
      <c r="AX724" s="13" t="s">
        <v>81</v>
      </c>
      <c r="AY724" s="177" t="s">
        <v>299</v>
      </c>
    </row>
    <row r="725" spans="2:65" s="13" customFormat="1">
      <c r="B725" s="176"/>
      <c r="D725" s="149" t="s">
        <v>1489</v>
      </c>
      <c r="E725" s="177" t="s">
        <v>1</v>
      </c>
      <c r="F725" s="178" t="s">
        <v>7237</v>
      </c>
      <c r="H725" s="179">
        <v>5.0000000000000001E-3</v>
      </c>
      <c r="I725" s="180"/>
      <c r="L725" s="176"/>
      <c r="M725" s="181"/>
      <c r="T725" s="182"/>
      <c r="AT725" s="177" t="s">
        <v>1489</v>
      </c>
      <c r="AU725" s="177" t="s">
        <v>90</v>
      </c>
      <c r="AV725" s="13" t="s">
        <v>90</v>
      </c>
      <c r="AW725" s="13" t="s">
        <v>36</v>
      </c>
      <c r="AX725" s="13" t="s">
        <v>81</v>
      </c>
      <c r="AY725" s="177" t="s">
        <v>299</v>
      </c>
    </row>
    <row r="726" spans="2:65" s="13" customFormat="1" ht="20.399999999999999">
      <c r="B726" s="176"/>
      <c r="D726" s="149" t="s">
        <v>1489</v>
      </c>
      <c r="E726" s="177" t="s">
        <v>1</v>
      </c>
      <c r="F726" s="178" t="s">
        <v>7238</v>
      </c>
      <c r="H726" s="179">
        <v>2.1000000000000001E-2</v>
      </c>
      <c r="I726" s="180"/>
      <c r="L726" s="176"/>
      <c r="M726" s="181"/>
      <c r="T726" s="182"/>
      <c r="AT726" s="177" t="s">
        <v>1489</v>
      </c>
      <c r="AU726" s="177" t="s">
        <v>90</v>
      </c>
      <c r="AV726" s="13" t="s">
        <v>90</v>
      </c>
      <c r="AW726" s="13" t="s">
        <v>36</v>
      </c>
      <c r="AX726" s="13" t="s">
        <v>81</v>
      </c>
      <c r="AY726" s="177" t="s">
        <v>299</v>
      </c>
    </row>
    <row r="727" spans="2:65" s="13" customFormat="1" ht="20.399999999999999">
      <c r="B727" s="176"/>
      <c r="D727" s="149" t="s">
        <v>1489</v>
      </c>
      <c r="E727" s="177" t="s">
        <v>1</v>
      </c>
      <c r="F727" s="178" t="s">
        <v>7239</v>
      </c>
      <c r="H727" s="179">
        <v>2.9000000000000001E-2</v>
      </c>
      <c r="I727" s="180"/>
      <c r="L727" s="176"/>
      <c r="M727" s="181"/>
      <c r="T727" s="182"/>
      <c r="AT727" s="177" t="s">
        <v>1489</v>
      </c>
      <c r="AU727" s="177" t="s">
        <v>90</v>
      </c>
      <c r="AV727" s="13" t="s">
        <v>90</v>
      </c>
      <c r="AW727" s="13" t="s">
        <v>36</v>
      </c>
      <c r="AX727" s="13" t="s">
        <v>81</v>
      </c>
      <c r="AY727" s="177" t="s">
        <v>299</v>
      </c>
    </row>
    <row r="728" spans="2:65" s="14" customFormat="1">
      <c r="B728" s="183"/>
      <c r="D728" s="149" t="s">
        <v>1489</v>
      </c>
      <c r="E728" s="184" t="s">
        <v>1</v>
      </c>
      <c r="F728" s="185" t="s">
        <v>1496</v>
      </c>
      <c r="H728" s="186">
        <v>0.13400000000000001</v>
      </c>
      <c r="I728" s="187"/>
      <c r="L728" s="183"/>
      <c r="M728" s="188"/>
      <c r="T728" s="189"/>
      <c r="AT728" s="184" t="s">
        <v>1489</v>
      </c>
      <c r="AU728" s="184" t="s">
        <v>90</v>
      </c>
      <c r="AV728" s="14" t="s">
        <v>318</v>
      </c>
      <c r="AW728" s="14" t="s">
        <v>36</v>
      </c>
      <c r="AX728" s="14" t="s">
        <v>88</v>
      </c>
      <c r="AY728" s="184" t="s">
        <v>299</v>
      </c>
    </row>
    <row r="729" spans="2:65" s="1" customFormat="1" ht="24.15" customHeight="1">
      <c r="B729" s="32"/>
      <c r="C729" s="136" t="s">
        <v>1443</v>
      </c>
      <c r="D729" s="136" t="s">
        <v>302</v>
      </c>
      <c r="E729" s="137" t="s">
        <v>7240</v>
      </c>
      <c r="F729" s="138" t="s">
        <v>7241</v>
      </c>
      <c r="G729" s="139" t="s">
        <v>375</v>
      </c>
      <c r="H729" s="140">
        <v>6.63</v>
      </c>
      <c r="I729" s="141"/>
      <c r="J729" s="142">
        <f>ROUND(I729*H729,2)</f>
        <v>0</v>
      </c>
      <c r="K729" s="138" t="s">
        <v>1</v>
      </c>
      <c r="L729" s="32"/>
      <c r="M729" s="143" t="s">
        <v>1</v>
      </c>
      <c r="N729" s="144" t="s">
        <v>46</v>
      </c>
      <c r="P729" s="145">
        <f>O729*H729</f>
        <v>0</v>
      </c>
      <c r="Q729" s="145">
        <v>3.3E-4</v>
      </c>
      <c r="R729" s="145">
        <f>Q729*H729</f>
        <v>2.1879E-3</v>
      </c>
      <c r="S729" s="145">
        <v>0</v>
      </c>
      <c r="T729" s="146">
        <f>S729*H729</f>
        <v>0</v>
      </c>
      <c r="AR729" s="147" t="s">
        <v>318</v>
      </c>
      <c r="AT729" s="147" t="s">
        <v>302</v>
      </c>
      <c r="AU729" s="147" t="s">
        <v>90</v>
      </c>
      <c r="AY729" s="17" t="s">
        <v>299</v>
      </c>
      <c r="BE729" s="148">
        <f>IF(N729="základní",J729,0)</f>
        <v>0</v>
      </c>
      <c r="BF729" s="148">
        <f>IF(N729="snížená",J729,0)</f>
        <v>0</v>
      </c>
      <c r="BG729" s="148">
        <f>IF(N729="zákl. přenesená",J729,0)</f>
        <v>0</v>
      </c>
      <c r="BH729" s="148">
        <f>IF(N729="sníž. přenesená",J729,0)</f>
        <v>0</v>
      </c>
      <c r="BI729" s="148">
        <f>IF(N729="nulová",J729,0)</f>
        <v>0</v>
      </c>
      <c r="BJ729" s="17" t="s">
        <v>88</v>
      </c>
      <c r="BK729" s="148">
        <f>ROUND(I729*H729,2)</f>
        <v>0</v>
      </c>
      <c r="BL729" s="17" t="s">
        <v>318</v>
      </c>
      <c r="BM729" s="147" t="s">
        <v>7242</v>
      </c>
    </row>
    <row r="730" spans="2:65" s="13" customFormat="1">
      <c r="B730" s="176"/>
      <c r="D730" s="149" t="s">
        <v>1489</v>
      </c>
      <c r="E730" s="177" t="s">
        <v>1</v>
      </c>
      <c r="F730" s="178" t="s">
        <v>7243</v>
      </c>
      <c r="H730" s="179">
        <v>6.63</v>
      </c>
      <c r="I730" s="180"/>
      <c r="L730" s="176"/>
      <c r="M730" s="181"/>
      <c r="T730" s="182"/>
      <c r="AT730" s="177" t="s">
        <v>1489</v>
      </c>
      <c r="AU730" s="177" t="s">
        <v>90</v>
      </c>
      <c r="AV730" s="13" t="s">
        <v>90</v>
      </c>
      <c r="AW730" s="13" t="s">
        <v>36</v>
      </c>
      <c r="AX730" s="13" t="s">
        <v>81</v>
      </c>
      <c r="AY730" s="177" t="s">
        <v>299</v>
      </c>
    </row>
    <row r="731" spans="2:65" s="14" customFormat="1">
      <c r="B731" s="183"/>
      <c r="D731" s="149" t="s">
        <v>1489</v>
      </c>
      <c r="E731" s="184" t="s">
        <v>1</v>
      </c>
      <c r="F731" s="185" t="s">
        <v>1496</v>
      </c>
      <c r="H731" s="186">
        <v>6.63</v>
      </c>
      <c r="I731" s="187"/>
      <c r="L731" s="183"/>
      <c r="M731" s="188"/>
      <c r="T731" s="189"/>
      <c r="AT731" s="184" t="s">
        <v>1489</v>
      </c>
      <c r="AU731" s="184" t="s">
        <v>90</v>
      </c>
      <c r="AV731" s="14" t="s">
        <v>318</v>
      </c>
      <c r="AW731" s="14" t="s">
        <v>36</v>
      </c>
      <c r="AX731" s="14" t="s">
        <v>88</v>
      </c>
      <c r="AY731" s="184" t="s">
        <v>299</v>
      </c>
    </row>
    <row r="732" spans="2:65" s="1" customFormat="1" ht="24.15" customHeight="1">
      <c r="B732" s="32"/>
      <c r="C732" s="136" t="s">
        <v>1449</v>
      </c>
      <c r="D732" s="136" t="s">
        <v>302</v>
      </c>
      <c r="E732" s="137" t="s">
        <v>7244</v>
      </c>
      <c r="F732" s="138" t="s">
        <v>7245</v>
      </c>
      <c r="G732" s="139" t="s">
        <v>375</v>
      </c>
      <c r="H732" s="140">
        <v>6.63</v>
      </c>
      <c r="I732" s="141"/>
      <c r="J732" s="142">
        <f>ROUND(I732*H732,2)</f>
        <v>0</v>
      </c>
      <c r="K732" s="138" t="s">
        <v>3585</v>
      </c>
      <c r="L732" s="32"/>
      <c r="M732" s="143" t="s">
        <v>1</v>
      </c>
      <c r="N732" s="144" t="s">
        <v>46</v>
      </c>
      <c r="P732" s="145">
        <f>O732*H732</f>
        <v>0</v>
      </c>
      <c r="Q732" s="145">
        <v>0.25669999999999998</v>
      </c>
      <c r="R732" s="145">
        <f>Q732*H732</f>
        <v>1.7019209999999998</v>
      </c>
      <c r="S732" s="145">
        <v>0</v>
      </c>
      <c r="T732" s="146">
        <f>S732*H732</f>
        <v>0</v>
      </c>
      <c r="AR732" s="147" t="s">
        <v>318</v>
      </c>
      <c r="AT732" s="147" t="s">
        <v>302</v>
      </c>
      <c r="AU732" s="147" t="s">
        <v>90</v>
      </c>
      <c r="AY732" s="17" t="s">
        <v>299</v>
      </c>
      <c r="BE732" s="148">
        <f>IF(N732="základní",J732,0)</f>
        <v>0</v>
      </c>
      <c r="BF732" s="148">
        <f>IF(N732="snížená",J732,0)</f>
        <v>0</v>
      </c>
      <c r="BG732" s="148">
        <f>IF(N732="zákl. přenesená",J732,0)</f>
        <v>0</v>
      </c>
      <c r="BH732" s="148">
        <f>IF(N732="sníž. přenesená",J732,0)</f>
        <v>0</v>
      </c>
      <c r="BI732" s="148">
        <f>IF(N732="nulová",J732,0)</f>
        <v>0</v>
      </c>
      <c r="BJ732" s="17" t="s">
        <v>88</v>
      </c>
      <c r="BK732" s="148">
        <f>ROUND(I732*H732,2)</f>
        <v>0</v>
      </c>
      <c r="BL732" s="17" t="s">
        <v>318</v>
      </c>
      <c r="BM732" s="147" t="s">
        <v>7246</v>
      </c>
    </row>
    <row r="733" spans="2:65" s="12" customFormat="1">
      <c r="B733" s="170"/>
      <c r="D733" s="149" t="s">
        <v>1489</v>
      </c>
      <c r="E733" s="171" t="s">
        <v>1</v>
      </c>
      <c r="F733" s="172" t="s">
        <v>7168</v>
      </c>
      <c r="H733" s="171" t="s">
        <v>1</v>
      </c>
      <c r="I733" s="173"/>
      <c r="L733" s="170"/>
      <c r="M733" s="174"/>
      <c r="T733" s="175"/>
      <c r="AT733" s="171" t="s">
        <v>1489</v>
      </c>
      <c r="AU733" s="171" t="s">
        <v>90</v>
      </c>
      <c r="AV733" s="12" t="s">
        <v>88</v>
      </c>
      <c r="AW733" s="12" t="s">
        <v>36</v>
      </c>
      <c r="AX733" s="12" t="s">
        <v>81</v>
      </c>
      <c r="AY733" s="171" t="s">
        <v>299</v>
      </c>
    </row>
    <row r="734" spans="2:65" s="13" customFormat="1">
      <c r="B734" s="176"/>
      <c r="D734" s="149" t="s">
        <v>1489</v>
      </c>
      <c r="E734" s="177" t="s">
        <v>1</v>
      </c>
      <c r="F734" s="178" t="s">
        <v>7169</v>
      </c>
      <c r="H734" s="179">
        <v>6.63</v>
      </c>
      <c r="I734" s="180"/>
      <c r="L734" s="176"/>
      <c r="M734" s="181"/>
      <c r="T734" s="182"/>
      <c r="AT734" s="177" t="s">
        <v>1489</v>
      </c>
      <c r="AU734" s="177" t="s">
        <v>90</v>
      </c>
      <c r="AV734" s="13" t="s">
        <v>90</v>
      </c>
      <c r="AW734" s="13" t="s">
        <v>36</v>
      </c>
      <c r="AX734" s="13" t="s">
        <v>81</v>
      </c>
      <c r="AY734" s="177" t="s">
        <v>299</v>
      </c>
    </row>
    <row r="735" spans="2:65" s="14" customFormat="1">
      <c r="B735" s="183"/>
      <c r="D735" s="149" t="s">
        <v>1489</v>
      </c>
      <c r="E735" s="184" t="s">
        <v>1</v>
      </c>
      <c r="F735" s="185" t="s">
        <v>1496</v>
      </c>
      <c r="H735" s="186">
        <v>6.63</v>
      </c>
      <c r="I735" s="187"/>
      <c r="L735" s="183"/>
      <c r="M735" s="188"/>
      <c r="T735" s="189"/>
      <c r="AT735" s="184" t="s">
        <v>1489</v>
      </c>
      <c r="AU735" s="184" t="s">
        <v>90</v>
      </c>
      <c r="AV735" s="14" t="s">
        <v>318</v>
      </c>
      <c r="AW735" s="14" t="s">
        <v>36</v>
      </c>
      <c r="AX735" s="14" t="s">
        <v>88</v>
      </c>
      <c r="AY735" s="184" t="s">
        <v>299</v>
      </c>
    </row>
    <row r="736" spans="2:65" s="11" customFormat="1" ht="22.95" customHeight="1">
      <c r="B736" s="124"/>
      <c r="D736" s="125" t="s">
        <v>80</v>
      </c>
      <c r="E736" s="134" t="s">
        <v>342</v>
      </c>
      <c r="F736" s="134" t="s">
        <v>5855</v>
      </c>
      <c r="I736" s="127"/>
      <c r="J736" s="135">
        <f>BK736</f>
        <v>0</v>
      </c>
      <c r="L736" s="124"/>
      <c r="M736" s="129"/>
      <c r="P736" s="130">
        <f>SUM(P737:P811)</f>
        <v>0</v>
      </c>
      <c r="R736" s="130">
        <f>SUM(R737:R811)</f>
        <v>1.8741467500000002</v>
      </c>
      <c r="T736" s="131">
        <f>SUM(T737:T811)</f>
        <v>0.45289999999999997</v>
      </c>
      <c r="AR736" s="125" t="s">
        <v>88</v>
      </c>
      <c r="AT736" s="132" t="s">
        <v>80</v>
      </c>
      <c r="AU736" s="132" t="s">
        <v>88</v>
      </c>
      <c r="AY736" s="125" t="s">
        <v>299</v>
      </c>
      <c r="BK736" s="133">
        <f>SUM(BK737:BK811)</f>
        <v>0</v>
      </c>
    </row>
    <row r="737" spans="2:65" s="1" customFormat="1" ht="24.15" customHeight="1">
      <c r="B737" s="32"/>
      <c r="C737" s="136" t="s">
        <v>1453</v>
      </c>
      <c r="D737" s="136" t="s">
        <v>302</v>
      </c>
      <c r="E737" s="137" t="s">
        <v>7247</v>
      </c>
      <c r="F737" s="138" t="s">
        <v>7248</v>
      </c>
      <c r="G737" s="139" t="s">
        <v>647</v>
      </c>
      <c r="H737" s="140">
        <v>39</v>
      </c>
      <c r="I737" s="141"/>
      <c r="J737" s="142">
        <f>ROUND(I737*H737,2)</f>
        <v>0</v>
      </c>
      <c r="K737" s="138" t="s">
        <v>1</v>
      </c>
      <c r="L737" s="32"/>
      <c r="M737" s="143" t="s">
        <v>1</v>
      </c>
      <c r="N737" s="144" t="s">
        <v>46</v>
      </c>
      <c r="P737" s="145">
        <f>O737*H737</f>
        <v>0</v>
      </c>
      <c r="Q737" s="145">
        <v>2.35E-2</v>
      </c>
      <c r="R737" s="145">
        <f>Q737*H737</f>
        <v>0.91649999999999998</v>
      </c>
      <c r="S737" s="145">
        <v>0</v>
      </c>
      <c r="T737" s="146">
        <f>S737*H737</f>
        <v>0</v>
      </c>
      <c r="AR737" s="147" t="s">
        <v>318</v>
      </c>
      <c r="AT737" s="147" t="s">
        <v>302</v>
      </c>
      <c r="AU737" s="147" t="s">
        <v>90</v>
      </c>
      <c r="AY737" s="17" t="s">
        <v>299</v>
      </c>
      <c r="BE737" s="148">
        <f>IF(N737="základní",J737,0)</f>
        <v>0</v>
      </c>
      <c r="BF737" s="148">
        <f>IF(N737="snížená",J737,0)</f>
        <v>0</v>
      </c>
      <c r="BG737" s="148">
        <f>IF(N737="zákl. přenesená",J737,0)</f>
        <v>0</v>
      </c>
      <c r="BH737" s="148">
        <f>IF(N737="sníž. přenesená",J737,0)</f>
        <v>0</v>
      </c>
      <c r="BI737" s="148">
        <f>IF(N737="nulová",J737,0)</f>
        <v>0</v>
      </c>
      <c r="BJ737" s="17" t="s">
        <v>88</v>
      </c>
      <c r="BK737" s="148">
        <f>ROUND(I737*H737,2)</f>
        <v>0</v>
      </c>
      <c r="BL737" s="17" t="s">
        <v>318</v>
      </c>
      <c r="BM737" s="147" t="s">
        <v>7249</v>
      </c>
    </row>
    <row r="738" spans="2:65" s="1" customFormat="1" ht="48">
      <c r="B738" s="32"/>
      <c r="D738" s="149" t="s">
        <v>308</v>
      </c>
      <c r="F738" s="150" t="s">
        <v>7250</v>
      </c>
      <c r="I738" s="151"/>
      <c r="L738" s="32"/>
      <c r="M738" s="152"/>
      <c r="T738" s="56"/>
      <c r="AT738" s="17" t="s">
        <v>308</v>
      </c>
      <c r="AU738" s="17" t="s">
        <v>90</v>
      </c>
    </row>
    <row r="739" spans="2:65" s="13" customFormat="1">
      <c r="B739" s="176"/>
      <c r="D739" s="149" t="s">
        <v>1489</v>
      </c>
      <c r="E739" s="177" t="s">
        <v>1</v>
      </c>
      <c r="F739" s="178" t="s">
        <v>7251</v>
      </c>
      <c r="H739" s="179">
        <v>39</v>
      </c>
      <c r="I739" s="180"/>
      <c r="L739" s="176"/>
      <c r="M739" s="181"/>
      <c r="T739" s="182"/>
      <c r="AT739" s="177" t="s">
        <v>1489</v>
      </c>
      <c r="AU739" s="177" t="s">
        <v>90</v>
      </c>
      <c r="AV739" s="13" t="s">
        <v>90</v>
      </c>
      <c r="AW739" s="13" t="s">
        <v>36</v>
      </c>
      <c r="AX739" s="13" t="s">
        <v>88</v>
      </c>
      <c r="AY739" s="177" t="s">
        <v>299</v>
      </c>
    </row>
    <row r="740" spans="2:65" s="1" customFormat="1" ht="21.75" customHeight="1">
      <c r="B740" s="32"/>
      <c r="C740" s="136" t="s">
        <v>1458</v>
      </c>
      <c r="D740" s="136" t="s">
        <v>302</v>
      </c>
      <c r="E740" s="137" t="s">
        <v>6401</v>
      </c>
      <c r="F740" s="138" t="s">
        <v>6402</v>
      </c>
      <c r="G740" s="139" t="s">
        <v>1520</v>
      </c>
      <c r="H740" s="140">
        <v>69.912000000000006</v>
      </c>
      <c r="I740" s="141"/>
      <c r="J740" s="142">
        <f>ROUND(I740*H740,2)</f>
        <v>0</v>
      </c>
      <c r="K740" s="138" t="s">
        <v>3585</v>
      </c>
      <c r="L740" s="32"/>
      <c r="M740" s="143" t="s">
        <v>1</v>
      </c>
      <c r="N740" s="144" t="s">
        <v>46</v>
      </c>
      <c r="P740" s="145">
        <f>O740*H740</f>
        <v>0</v>
      </c>
      <c r="Q740" s="145">
        <v>0</v>
      </c>
      <c r="R740" s="145">
        <f>Q740*H740</f>
        <v>0</v>
      </c>
      <c r="S740" s="145">
        <v>0</v>
      </c>
      <c r="T740" s="146">
        <f>S740*H740</f>
        <v>0</v>
      </c>
      <c r="AR740" s="147" t="s">
        <v>318</v>
      </c>
      <c r="AT740" s="147" t="s">
        <v>302</v>
      </c>
      <c r="AU740" s="147" t="s">
        <v>90</v>
      </c>
      <c r="AY740" s="17" t="s">
        <v>299</v>
      </c>
      <c r="BE740" s="148">
        <f>IF(N740="základní",J740,0)</f>
        <v>0</v>
      </c>
      <c r="BF740" s="148">
        <f>IF(N740="snížená",J740,0)</f>
        <v>0</v>
      </c>
      <c r="BG740" s="148">
        <f>IF(N740="zákl. přenesená",J740,0)</f>
        <v>0</v>
      </c>
      <c r="BH740" s="148">
        <f>IF(N740="sníž. přenesená",J740,0)</f>
        <v>0</v>
      </c>
      <c r="BI740" s="148">
        <f>IF(N740="nulová",J740,0)</f>
        <v>0</v>
      </c>
      <c r="BJ740" s="17" t="s">
        <v>88</v>
      </c>
      <c r="BK740" s="148">
        <f>ROUND(I740*H740,2)</f>
        <v>0</v>
      </c>
      <c r="BL740" s="17" t="s">
        <v>318</v>
      </c>
      <c r="BM740" s="147" t="s">
        <v>7252</v>
      </c>
    </row>
    <row r="741" spans="2:65" s="13" customFormat="1">
      <c r="B741" s="176"/>
      <c r="D741" s="149" t="s">
        <v>1489</v>
      </c>
      <c r="E741" s="177" t="s">
        <v>1</v>
      </c>
      <c r="F741" s="178" t="s">
        <v>7253</v>
      </c>
      <c r="H741" s="179">
        <v>34.956000000000003</v>
      </c>
      <c r="I741" s="180"/>
      <c r="L741" s="176"/>
      <c r="M741" s="181"/>
      <c r="T741" s="182"/>
      <c r="AT741" s="177" t="s">
        <v>1489</v>
      </c>
      <c r="AU741" s="177" t="s">
        <v>90</v>
      </c>
      <c r="AV741" s="13" t="s">
        <v>90</v>
      </c>
      <c r="AW741" s="13" t="s">
        <v>36</v>
      </c>
      <c r="AX741" s="13" t="s">
        <v>81</v>
      </c>
      <c r="AY741" s="177" t="s">
        <v>299</v>
      </c>
    </row>
    <row r="742" spans="2:65" s="13" customFormat="1">
      <c r="B742" s="176"/>
      <c r="D742" s="149" t="s">
        <v>1489</v>
      </c>
      <c r="E742" s="177" t="s">
        <v>1</v>
      </c>
      <c r="F742" s="178" t="s">
        <v>7254</v>
      </c>
      <c r="H742" s="179">
        <v>34.956000000000003</v>
      </c>
      <c r="I742" s="180"/>
      <c r="L742" s="176"/>
      <c r="M742" s="181"/>
      <c r="T742" s="182"/>
      <c r="AT742" s="177" t="s">
        <v>1489</v>
      </c>
      <c r="AU742" s="177" t="s">
        <v>90</v>
      </c>
      <c r="AV742" s="13" t="s">
        <v>90</v>
      </c>
      <c r="AW742" s="13" t="s">
        <v>36</v>
      </c>
      <c r="AX742" s="13" t="s">
        <v>81</v>
      </c>
      <c r="AY742" s="177" t="s">
        <v>299</v>
      </c>
    </row>
    <row r="743" spans="2:65" s="14" customFormat="1">
      <c r="B743" s="183"/>
      <c r="D743" s="149" t="s">
        <v>1489</v>
      </c>
      <c r="E743" s="184" t="s">
        <v>1</v>
      </c>
      <c r="F743" s="185" t="s">
        <v>1496</v>
      </c>
      <c r="H743" s="186">
        <v>69.912000000000006</v>
      </c>
      <c r="I743" s="187"/>
      <c r="L743" s="183"/>
      <c r="M743" s="188"/>
      <c r="T743" s="189"/>
      <c r="AT743" s="184" t="s">
        <v>1489</v>
      </c>
      <c r="AU743" s="184" t="s">
        <v>90</v>
      </c>
      <c r="AV743" s="14" t="s">
        <v>318</v>
      </c>
      <c r="AW743" s="14" t="s">
        <v>36</v>
      </c>
      <c r="AX743" s="14" t="s">
        <v>88</v>
      </c>
      <c r="AY743" s="184" t="s">
        <v>299</v>
      </c>
    </row>
    <row r="744" spans="2:65" s="1" customFormat="1" ht="16.5" customHeight="1">
      <c r="B744" s="32"/>
      <c r="C744" s="158" t="s">
        <v>1462</v>
      </c>
      <c r="D744" s="158" t="s">
        <v>340</v>
      </c>
      <c r="E744" s="159" t="s">
        <v>6405</v>
      </c>
      <c r="F744" s="160" t="s">
        <v>6406</v>
      </c>
      <c r="G744" s="161" t="s">
        <v>1520</v>
      </c>
      <c r="H744" s="162">
        <v>72.010000000000005</v>
      </c>
      <c r="I744" s="163"/>
      <c r="J744" s="164">
        <f>ROUND(I744*H744,2)</f>
        <v>0</v>
      </c>
      <c r="K744" s="160" t="s">
        <v>1</v>
      </c>
      <c r="L744" s="165"/>
      <c r="M744" s="166" t="s">
        <v>1</v>
      </c>
      <c r="N744" s="167" t="s">
        <v>46</v>
      </c>
      <c r="P744" s="145">
        <f>O744*H744</f>
        <v>0</v>
      </c>
      <c r="Q744" s="145">
        <v>0</v>
      </c>
      <c r="R744" s="145">
        <f>Q744*H744</f>
        <v>0</v>
      </c>
      <c r="S744" s="145">
        <v>0</v>
      </c>
      <c r="T744" s="146">
        <f>S744*H744</f>
        <v>0</v>
      </c>
      <c r="AR744" s="147" t="s">
        <v>337</v>
      </c>
      <c r="AT744" s="147" t="s">
        <v>340</v>
      </c>
      <c r="AU744" s="147" t="s">
        <v>90</v>
      </c>
      <c r="AY744" s="17" t="s">
        <v>299</v>
      </c>
      <c r="BE744" s="148">
        <f>IF(N744="základní",J744,0)</f>
        <v>0</v>
      </c>
      <c r="BF744" s="148">
        <f>IF(N744="snížená",J744,0)</f>
        <v>0</v>
      </c>
      <c r="BG744" s="148">
        <f>IF(N744="zákl. přenesená",J744,0)</f>
        <v>0</v>
      </c>
      <c r="BH744" s="148">
        <f>IF(N744="sníž. přenesená",J744,0)</f>
        <v>0</v>
      </c>
      <c r="BI744" s="148">
        <f>IF(N744="nulová",J744,0)</f>
        <v>0</v>
      </c>
      <c r="BJ744" s="17" t="s">
        <v>88</v>
      </c>
      <c r="BK744" s="148">
        <f>ROUND(I744*H744,2)</f>
        <v>0</v>
      </c>
      <c r="BL744" s="17" t="s">
        <v>318</v>
      </c>
      <c r="BM744" s="147" t="s">
        <v>7255</v>
      </c>
    </row>
    <row r="745" spans="2:65" s="13" customFormat="1">
      <c r="B745" s="176"/>
      <c r="D745" s="149" t="s">
        <v>1489</v>
      </c>
      <c r="E745" s="177" t="s">
        <v>1</v>
      </c>
      <c r="F745" s="178" t="s">
        <v>7256</v>
      </c>
      <c r="H745" s="179">
        <v>36.005000000000003</v>
      </c>
      <c r="I745" s="180"/>
      <c r="L745" s="176"/>
      <c r="M745" s="181"/>
      <c r="T745" s="182"/>
      <c r="AT745" s="177" t="s">
        <v>1489</v>
      </c>
      <c r="AU745" s="177" t="s">
        <v>90</v>
      </c>
      <c r="AV745" s="13" t="s">
        <v>90</v>
      </c>
      <c r="AW745" s="13" t="s">
        <v>36</v>
      </c>
      <c r="AX745" s="13" t="s">
        <v>81</v>
      </c>
      <c r="AY745" s="177" t="s">
        <v>299</v>
      </c>
    </row>
    <row r="746" spans="2:65" s="13" customFormat="1">
      <c r="B746" s="176"/>
      <c r="D746" s="149" t="s">
        <v>1489</v>
      </c>
      <c r="E746" s="177" t="s">
        <v>1</v>
      </c>
      <c r="F746" s="178" t="s">
        <v>7257</v>
      </c>
      <c r="H746" s="179">
        <v>36.005000000000003</v>
      </c>
      <c r="I746" s="180"/>
      <c r="L746" s="176"/>
      <c r="M746" s="181"/>
      <c r="T746" s="182"/>
      <c r="AT746" s="177" t="s">
        <v>1489</v>
      </c>
      <c r="AU746" s="177" t="s">
        <v>90</v>
      </c>
      <c r="AV746" s="13" t="s">
        <v>90</v>
      </c>
      <c r="AW746" s="13" t="s">
        <v>36</v>
      </c>
      <c r="AX746" s="13" t="s">
        <v>81</v>
      </c>
      <c r="AY746" s="177" t="s">
        <v>299</v>
      </c>
    </row>
    <row r="747" spans="2:65" s="14" customFormat="1">
      <c r="B747" s="183"/>
      <c r="D747" s="149" t="s">
        <v>1489</v>
      </c>
      <c r="E747" s="184" t="s">
        <v>1</v>
      </c>
      <c r="F747" s="185" t="s">
        <v>1496</v>
      </c>
      <c r="H747" s="186">
        <v>72.010000000000005</v>
      </c>
      <c r="I747" s="187"/>
      <c r="L747" s="183"/>
      <c r="M747" s="188"/>
      <c r="T747" s="189"/>
      <c r="AT747" s="184" t="s">
        <v>1489</v>
      </c>
      <c r="AU747" s="184" t="s">
        <v>90</v>
      </c>
      <c r="AV747" s="14" t="s">
        <v>318</v>
      </c>
      <c r="AW747" s="14" t="s">
        <v>36</v>
      </c>
      <c r="AX747" s="14" t="s">
        <v>88</v>
      </c>
      <c r="AY747" s="184" t="s">
        <v>299</v>
      </c>
    </row>
    <row r="748" spans="2:65" s="1" customFormat="1" ht="24.15" customHeight="1">
      <c r="B748" s="32"/>
      <c r="C748" s="136" t="s">
        <v>1468</v>
      </c>
      <c r="D748" s="136" t="s">
        <v>302</v>
      </c>
      <c r="E748" s="137" t="s">
        <v>7258</v>
      </c>
      <c r="F748" s="138" t="s">
        <v>7259</v>
      </c>
      <c r="G748" s="139" t="s">
        <v>598</v>
      </c>
      <c r="H748" s="140">
        <v>5</v>
      </c>
      <c r="I748" s="141"/>
      <c r="J748" s="142">
        <f>ROUND(I748*H748,2)</f>
        <v>0</v>
      </c>
      <c r="K748" s="138" t="s">
        <v>1</v>
      </c>
      <c r="L748" s="32"/>
      <c r="M748" s="143" t="s">
        <v>1</v>
      </c>
      <c r="N748" s="144" t="s">
        <v>46</v>
      </c>
      <c r="P748" s="145">
        <f>O748*H748</f>
        <v>0</v>
      </c>
      <c r="Q748" s="145">
        <v>0</v>
      </c>
      <c r="R748" s="145">
        <f>Q748*H748</f>
        <v>0</v>
      </c>
      <c r="S748" s="145">
        <v>0</v>
      </c>
      <c r="T748" s="146">
        <f>S748*H748</f>
        <v>0</v>
      </c>
      <c r="AR748" s="147" t="s">
        <v>318</v>
      </c>
      <c r="AT748" s="147" t="s">
        <v>302</v>
      </c>
      <c r="AU748" s="147" t="s">
        <v>90</v>
      </c>
      <c r="AY748" s="17" t="s">
        <v>299</v>
      </c>
      <c r="BE748" s="148">
        <f>IF(N748="základní",J748,0)</f>
        <v>0</v>
      </c>
      <c r="BF748" s="148">
        <f>IF(N748="snížená",J748,0)</f>
        <v>0</v>
      </c>
      <c r="BG748" s="148">
        <f>IF(N748="zákl. přenesená",J748,0)</f>
        <v>0</v>
      </c>
      <c r="BH748" s="148">
        <f>IF(N748="sníž. přenesená",J748,0)</f>
        <v>0</v>
      </c>
      <c r="BI748" s="148">
        <f>IF(N748="nulová",J748,0)</f>
        <v>0</v>
      </c>
      <c r="BJ748" s="17" t="s">
        <v>88</v>
      </c>
      <c r="BK748" s="148">
        <f>ROUND(I748*H748,2)</f>
        <v>0</v>
      </c>
      <c r="BL748" s="17" t="s">
        <v>318</v>
      </c>
      <c r="BM748" s="147" t="s">
        <v>7260</v>
      </c>
    </row>
    <row r="749" spans="2:65" s="1" customFormat="1" ht="38.4">
      <c r="B749" s="32"/>
      <c r="D749" s="149" t="s">
        <v>308</v>
      </c>
      <c r="F749" s="150" t="s">
        <v>7261</v>
      </c>
      <c r="I749" s="151"/>
      <c r="L749" s="32"/>
      <c r="M749" s="152"/>
      <c r="T749" s="56"/>
      <c r="AT749" s="17" t="s">
        <v>308</v>
      </c>
      <c r="AU749" s="17" t="s">
        <v>90</v>
      </c>
    </row>
    <row r="750" spans="2:65" s="12" customFormat="1">
      <c r="B750" s="170"/>
      <c r="D750" s="149" t="s">
        <v>1489</v>
      </c>
      <c r="E750" s="171" t="s">
        <v>1</v>
      </c>
      <c r="F750" s="172" t="s">
        <v>7262</v>
      </c>
      <c r="H750" s="171" t="s">
        <v>1</v>
      </c>
      <c r="I750" s="173"/>
      <c r="L750" s="170"/>
      <c r="M750" s="174"/>
      <c r="T750" s="175"/>
      <c r="AT750" s="171" t="s">
        <v>1489</v>
      </c>
      <c r="AU750" s="171" t="s">
        <v>90</v>
      </c>
      <c r="AV750" s="12" t="s">
        <v>88</v>
      </c>
      <c r="AW750" s="12" t="s">
        <v>36</v>
      </c>
      <c r="AX750" s="12" t="s">
        <v>81</v>
      </c>
      <c r="AY750" s="171" t="s">
        <v>299</v>
      </c>
    </row>
    <row r="751" spans="2:65" s="13" customFormat="1">
      <c r="B751" s="176"/>
      <c r="D751" s="149" t="s">
        <v>1489</v>
      </c>
      <c r="E751" s="177" t="s">
        <v>1</v>
      </c>
      <c r="F751" s="178" t="s">
        <v>7263</v>
      </c>
      <c r="H751" s="179">
        <v>2</v>
      </c>
      <c r="I751" s="180"/>
      <c r="L751" s="176"/>
      <c r="M751" s="181"/>
      <c r="T751" s="182"/>
      <c r="AT751" s="177" t="s">
        <v>1489</v>
      </c>
      <c r="AU751" s="177" t="s">
        <v>90</v>
      </c>
      <c r="AV751" s="13" t="s">
        <v>90</v>
      </c>
      <c r="AW751" s="13" t="s">
        <v>36</v>
      </c>
      <c r="AX751" s="13" t="s">
        <v>81</v>
      </c>
      <c r="AY751" s="177" t="s">
        <v>299</v>
      </c>
    </row>
    <row r="752" spans="2:65" s="13" customFormat="1">
      <c r="B752" s="176"/>
      <c r="D752" s="149" t="s">
        <v>1489</v>
      </c>
      <c r="E752" s="177" t="s">
        <v>1</v>
      </c>
      <c r="F752" s="178" t="s">
        <v>7264</v>
      </c>
      <c r="H752" s="179">
        <v>2</v>
      </c>
      <c r="I752" s="180"/>
      <c r="L752" s="176"/>
      <c r="M752" s="181"/>
      <c r="T752" s="182"/>
      <c r="AT752" s="177" t="s">
        <v>1489</v>
      </c>
      <c r="AU752" s="177" t="s">
        <v>90</v>
      </c>
      <c r="AV752" s="13" t="s">
        <v>90</v>
      </c>
      <c r="AW752" s="13" t="s">
        <v>36</v>
      </c>
      <c r="AX752" s="13" t="s">
        <v>81</v>
      </c>
      <c r="AY752" s="177" t="s">
        <v>299</v>
      </c>
    </row>
    <row r="753" spans="2:65" s="13" customFormat="1">
      <c r="B753" s="176"/>
      <c r="D753" s="149" t="s">
        <v>1489</v>
      </c>
      <c r="E753" s="177" t="s">
        <v>1</v>
      </c>
      <c r="F753" s="178" t="s">
        <v>7265</v>
      </c>
      <c r="H753" s="179">
        <v>1</v>
      </c>
      <c r="I753" s="180"/>
      <c r="L753" s="176"/>
      <c r="M753" s="181"/>
      <c r="T753" s="182"/>
      <c r="AT753" s="177" t="s">
        <v>1489</v>
      </c>
      <c r="AU753" s="177" t="s">
        <v>90</v>
      </c>
      <c r="AV753" s="13" t="s">
        <v>90</v>
      </c>
      <c r="AW753" s="13" t="s">
        <v>36</v>
      </c>
      <c r="AX753" s="13" t="s">
        <v>81</v>
      </c>
      <c r="AY753" s="177" t="s">
        <v>299</v>
      </c>
    </row>
    <row r="754" spans="2:65" s="14" customFormat="1">
      <c r="B754" s="183"/>
      <c r="D754" s="149" t="s">
        <v>1489</v>
      </c>
      <c r="E754" s="184" t="s">
        <v>1</v>
      </c>
      <c r="F754" s="185" t="s">
        <v>1496</v>
      </c>
      <c r="H754" s="186">
        <v>5</v>
      </c>
      <c r="I754" s="187"/>
      <c r="L754" s="183"/>
      <c r="M754" s="188"/>
      <c r="T754" s="189"/>
      <c r="AT754" s="184" t="s">
        <v>1489</v>
      </c>
      <c r="AU754" s="184" t="s">
        <v>90</v>
      </c>
      <c r="AV754" s="14" t="s">
        <v>318</v>
      </c>
      <c r="AW754" s="14" t="s">
        <v>36</v>
      </c>
      <c r="AX754" s="14" t="s">
        <v>88</v>
      </c>
      <c r="AY754" s="184" t="s">
        <v>299</v>
      </c>
    </row>
    <row r="755" spans="2:65" s="1" customFormat="1" ht="24.15" customHeight="1">
      <c r="B755" s="32"/>
      <c r="C755" s="136" t="s">
        <v>6319</v>
      </c>
      <c r="D755" s="136" t="s">
        <v>302</v>
      </c>
      <c r="E755" s="137" t="s">
        <v>7266</v>
      </c>
      <c r="F755" s="138" t="s">
        <v>7267</v>
      </c>
      <c r="G755" s="139" t="s">
        <v>647</v>
      </c>
      <c r="H755" s="140">
        <v>56</v>
      </c>
      <c r="I755" s="141"/>
      <c r="J755" s="142">
        <f>ROUND(I755*H755,2)</f>
        <v>0</v>
      </c>
      <c r="K755" s="138" t="s">
        <v>1</v>
      </c>
      <c r="L755" s="32"/>
      <c r="M755" s="143" t="s">
        <v>1</v>
      </c>
      <c r="N755" s="144" t="s">
        <v>46</v>
      </c>
      <c r="P755" s="145">
        <f>O755*H755</f>
        <v>0</v>
      </c>
      <c r="Q755" s="145">
        <v>1.6879999999999999E-2</v>
      </c>
      <c r="R755" s="145">
        <f>Q755*H755</f>
        <v>0.9452799999999999</v>
      </c>
      <c r="S755" s="145">
        <v>0</v>
      </c>
      <c r="T755" s="146">
        <f>S755*H755</f>
        <v>0</v>
      </c>
      <c r="AR755" s="147" t="s">
        <v>318</v>
      </c>
      <c r="AT755" s="147" t="s">
        <v>302</v>
      </c>
      <c r="AU755" s="147" t="s">
        <v>90</v>
      </c>
      <c r="AY755" s="17" t="s">
        <v>299</v>
      </c>
      <c r="BE755" s="148">
        <f>IF(N755="základní",J755,0)</f>
        <v>0</v>
      </c>
      <c r="BF755" s="148">
        <f>IF(N755="snížená",J755,0)</f>
        <v>0</v>
      </c>
      <c r="BG755" s="148">
        <f>IF(N755="zákl. přenesená",J755,0)</f>
        <v>0</v>
      </c>
      <c r="BH755" s="148">
        <f>IF(N755="sníž. přenesená",J755,0)</f>
        <v>0</v>
      </c>
      <c r="BI755" s="148">
        <f>IF(N755="nulová",J755,0)</f>
        <v>0</v>
      </c>
      <c r="BJ755" s="17" t="s">
        <v>88</v>
      </c>
      <c r="BK755" s="148">
        <f>ROUND(I755*H755,2)</f>
        <v>0</v>
      </c>
      <c r="BL755" s="17" t="s">
        <v>318</v>
      </c>
      <c r="BM755" s="147" t="s">
        <v>7268</v>
      </c>
    </row>
    <row r="756" spans="2:65" s="1" customFormat="1" ht="28.8">
      <c r="B756" s="32"/>
      <c r="D756" s="149" t="s">
        <v>308</v>
      </c>
      <c r="F756" s="150" t="s">
        <v>7269</v>
      </c>
      <c r="I756" s="151"/>
      <c r="L756" s="32"/>
      <c r="M756" s="152"/>
      <c r="T756" s="56"/>
      <c r="AT756" s="17" t="s">
        <v>308</v>
      </c>
      <c r="AU756" s="17" t="s">
        <v>90</v>
      </c>
    </row>
    <row r="757" spans="2:65" s="13" customFormat="1">
      <c r="B757" s="176"/>
      <c r="D757" s="149" t="s">
        <v>1489</v>
      </c>
      <c r="E757" s="177" t="s">
        <v>1</v>
      </c>
      <c r="F757" s="178" t="s">
        <v>7270</v>
      </c>
      <c r="H757" s="179">
        <v>56</v>
      </c>
      <c r="I757" s="180"/>
      <c r="L757" s="176"/>
      <c r="M757" s="181"/>
      <c r="T757" s="182"/>
      <c r="AT757" s="177" t="s">
        <v>1489</v>
      </c>
      <c r="AU757" s="177" t="s">
        <v>90</v>
      </c>
      <c r="AV757" s="13" t="s">
        <v>90</v>
      </c>
      <c r="AW757" s="13" t="s">
        <v>36</v>
      </c>
      <c r="AX757" s="13" t="s">
        <v>81</v>
      </c>
      <c r="AY757" s="177" t="s">
        <v>299</v>
      </c>
    </row>
    <row r="758" spans="2:65" s="14" customFormat="1">
      <c r="B758" s="183"/>
      <c r="D758" s="149" t="s">
        <v>1489</v>
      </c>
      <c r="E758" s="184" t="s">
        <v>1</v>
      </c>
      <c r="F758" s="185" t="s">
        <v>1496</v>
      </c>
      <c r="H758" s="186">
        <v>56</v>
      </c>
      <c r="I758" s="187"/>
      <c r="L758" s="183"/>
      <c r="M758" s="188"/>
      <c r="T758" s="189"/>
      <c r="AT758" s="184" t="s">
        <v>1489</v>
      </c>
      <c r="AU758" s="184" t="s">
        <v>90</v>
      </c>
      <c r="AV758" s="14" t="s">
        <v>318</v>
      </c>
      <c r="AW758" s="14" t="s">
        <v>36</v>
      </c>
      <c r="AX758" s="14" t="s">
        <v>88</v>
      </c>
      <c r="AY758" s="184" t="s">
        <v>299</v>
      </c>
    </row>
    <row r="759" spans="2:65" s="1" customFormat="1" ht="44.25" customHeight="1">
      <c r="B759" s="32"/>
      <c r="C759" s="136" t="s">
        <v>6324</v>
      </c>
      <c r="D759" s="136" t="s">
        <v>302</v>
      </c>
      <c r="E759" s="137" t="s">
        <v>6380</v>
      </c>
      <c r="F759" s="138" t="s">
        <v>7271</v>
      </c>
      <c r="G759" s="139" t="s">
        <v>375</v>
      </c>
      <c r="H759" s="140">
        <v>404.94</v>
      </c>
      <c r="I759" s="141"/>
      <c r="J759" s="142">
        <f>ROUND(I759*H759,2)</f>
        <v>0</v>
      </c>
      <c r="K759" s="138" t="s">
        <v>1</v>
      </c>
      <c r="L759" s="32"/>
      <c r="M759" s="143" t="s">
        <v>1</v>
      </c>
      <c r="N759" s="144" t="s">
        <v>46</v>
      </c>
      <c r="P759" s="145">
        <f>O759*H759</f>
        <v>0</v>
      </c>
      <c r="Q759" s="145">
        <v>0</v>
      </c>
      <c r="R759" s="145">
        <f>Q759*H759</f>
        <v>0</v>
      </c>
      <c r="S759" s="145">
        <v>0</v>
      </c>
      <c r="T759" s="146">
        <f>S759*H759</f>
        <v>0</v>
      </c>
      <c r="AR759" s="147" t="s">
        <v>318</v>
      </c>
      <c r="AT759" s="147" t="s">
        <v>302</v>
      </c>
      <c r="AU759" s="147" t="s">
        <v>90</v>
      </c>
      <c r="AY759" s="17" t="s">
        <v>299</v>
      </c>
      <c r="BE759" s="148">
        <f>IF(N759="základní",J759,0)</f>
        <v>0</v>
      </c>
      <c r="BF759" s="148">
        <f>IF(N759="snížená",J759,0)</f>
        <v>0</v>
      </c>
      <c r="BG759" s="148">
        <f>IF(N759="zákl. přenesená",J759,0)</f>
        <v>0</v>
      </c>
      <c r="BH759" s="148">
        <f>IF(N759="sníž. přenesená",J759,0)</f>
        <v>0</v>
      </c>
      <c r="BI759" s="148">
        <f>IF(N759="nulová",J759,0)</f>
        <v>0</v>
      </c>
      <c r="BJ759" s="17" t="s">
        <v>88</v>
      </c>
      <c r="BK759" s="148">
        <f>ROUND(I759*H759,2)</f>
        <v>0</v>
      </c>
      <c r="BL759" s="17" t="s">
        <v>318</v>
      </c>
      <c r="BM759" s="147" t="s">
        <v>7272</v>
      </c>
    </row>
    <row r="760" spans="2:65" s="1" customFormat="1" ht="19.2">
      <c r="B760" s="32"/>
      <c r="D760" s="149" t="s">
        <v>308</v>
      </c>
      <c r="F760" s="150" t="s">
        <v>7273</v>
      </c>
      <c r="I760" s="151"/>
      <c r="L760" s="32"/>
      <c r="M760" s="152"/>
      <c r="T760" s="56"/>
      <c r="AT760" s="17" t="s">
        <v>308</v>
      </c>
      <c r="AU760" s="17" t="s">
        <v>90</v>
      </c>
    </row>
    <row r="761" spans="2:65" s="13" customFormat="1">
      <c r="B761" s="176"/>
      <c r="D761" s="149" t="s">
        <v>1489</v>
      </c>
      <c r="E761" s="177" t="s">
        <v>1</v>
      </c>
      <c r="F761" s="178" t="s">
        <v>7274</v>
      </c>
      <c r="H761" s="179">
        <v>59.67</v>
      </c>
      <c r="I761" s="180"/>
      <c r="L761" s="176"/>
      <c r="M761" s="181"/>
      <c r="T761" s="182"/>
      <c r="AT761" s="177" t="s">
        <v>1489</v>
      </c>
      <c r="AU761" s="177" t="s">
        <v>90</v>
      </c>
      <c r="AV761" s="13" t="s">
        <v>90</v>
      </c>
      <c r="AW761" s="13" t="s">
        <v>36</v>
      </c>
      <c r="AX761" s="13" t="s">
        <v>81</v>
      </c>
      <c r="AY761" s="177" t="s">
        <v>299</v>
      </c>
    </row>
    <row r="762" spans="2:65" s="13" customFormat="1">
      <c r="B762" s="176"/>
      <c r="D762" s="149" t="s">
        <v>1489</v>
      </c>
      <c r="E762" s="177" t="s">
        <v>1</v>
      </c>
      <c r="F762" s="178" t="s">
        <v>7275</v>
      </c>
      <c r="H762" s="179">
        <v>92.4</v>
      </c>
      <c r="I762" s="180"/>
      <c r="L762" s="176"/>
      <c r="M762" s="181"/>
      <c r="T762" s="182"/>
      <c r="AT762" s="177" t="s">
        <v>1489</v>
      </c>
      <c r="AU762" s="177" t="s">
        <v>90</v>
      </c>
      <c r="AV762" s="13" t="s">
        <v>90</v>
      </c>
      <c r="AW762" s="13" t="s">
        <v>36</v>
      </c>
      <c r="AX762" s="13" t="s">
        <v>81</v>
      </c>
      <c r="AY762" s="177" t="s">
        <v>299</v>
      </c>
    </row>
    <row r="763" spans="2:65" s="13" customFormat="1">
      <c r="B763" s="176"/>
      <c r="D763" s="149" t="s">
        <v>1489</v>
      </c>
      <c r="E763" s="177" t="s">
        <v>1</v>
      </c>
      <c r="F763" s="178" t="s">
        <v>7276</v>
      </c>
      <c r="H763" s="179">
        <v>44.64</v>
      </c>
      <c r="I763" s="180"/>
      <c r="L763" s="176"/>
      <c r="M763" s="181"/>
      <c r="T763" s="182"/>
      <c r="AT763" s="177" t="s">
        <v>1489</v>
      </c>
      <c r="AU763" s="177" t="s">
        <v>90</v>
      </c>
      <c r="AV763" s="13" t="s">
        <v>90</v>
      </c>
      <c r="AW763" s="13" t="s">
        <v>36</v>
      </c>
      <c r="AX763" s="13" t="s">
        <v>81</v>
      </c>
      <c r="AY763" s="177" t="s">
        <v>299</v>
      </c>
    </row>
    <row r="764" spans="2:65" s="13" customFormat="1">
      <c r="B764" s="176"/>
      <c r="D764" s="149" t="s">
        <v>1489</v>
      </c>
      <c r="E764" s="177" t="s">
        <v>1</v>
      </c>
      <c r="F764" s="178" t="s">
        <v>7277</v>
      </c>
      <c r="H764" s="179">
        <v>61.44</v>
      </c>
      <c r="I764" s="180"/>
      <c r="L764" s="176"/>
      <c r="M764" s="181"/>
      <c r="T764" s="182"/>
      <c r="AT764" s="177" t="s">
        <v>1489</v>
      </c>
      <c r="AU764" s="177" t="s">
        <v>90</v>
      </c>
      <c r="AV764" s="13" t="s">
        <v>90</v>
      </c>
      <c r="AW764" s="13" t="s">
        <v>36</v>
      </c>
      <c r="AX764" s="13" t="s">
        <v>81</v>
      </c>
      <c r="AY764" s="177" t="s">
        <v>299</v>
      </c>
    </row>
    <row r="765" spans="2:65" s="13" customFormat="1" ht="20.399999999999999">
      <c r="B765" s="176"/>
      <c r="D765" s="149" t="s">
        <v>1489</v>
      </c>
      <c r="E765" s="177" t="s">
        <v>1</v>
      </c>
      <c r="F765" s="178" t="s">
        <v>7278</v>
      </c>
      <c r="H765" s="179">
        <v>78.28</v>
      </c>
      <c r="I765" s="180"/>
      <c r="L765" s="176"/>
      <c r="M765" s="181"/>
      <c r="T765" s="182"/>
      <c r="AT765" s="177" t="s">
        <v>1489</v>
      </c>
      <c r="AU765" s="177" t="s">
        <v>90</v>
      </c>
      <c r="AV765" s="13" t="s">
        <v>90</v>
      </c>
      <c r="AW765" s="13" t="s">
        <v>36</v>
      </c>
      <c r="AX765" s="13" t="s">
        <v>81</v>
      </c>
      <c r="AY765" s="177" t="s">
        <v>299</v>
      </c>
    </row>
    <row r="766" spans="2:65" s="13" customFormat="1" ht="20.399999999999999">
      <c r="B766" s="176"/>
      <c r="D766" s="149" t="s">
        <v>1489</v>
      </c>
      <c r="E766" s="177" t="s">
        <v>1</v>
      </c>
      <c r="F766" s="178" t="s">
        <v>7279</v>
      </c>
      <c r="H766" s="179">
        <v>68.510000000000005</v>
      </c>
      <c r="I766" s="180"/>
      <c r="L766" s="176"/>
      <c r="M766" s="181"/>
      <c r="T766" s="182"/>
      <c r="AT766" s="177" t="s">
        <v>1489</v>
      </c>
      <c r="AU766" s="177" t="s">
        <v>90</v>
      </c>
      <c r="AV766" s="13" t="s">
        <v>90</v>
      </c>
      <c r="AW766" s="13" t="s">
        <v>36</v>
      </c>
      <c r="AX766" s="13" t="s">
        <v>81</v>
      </c>
      <c r="AY766" s="177" t="s">
        <v>299</v>
      </c>
    </row>
    <row r="767" spans="2:65" s="14" customFormat="1">
      <c r="B767" s="183"/>
      <c r="D767" s="149" t="s">
        <v>1489</v>
      </c>
      <c r="E767" s="184" t="s">
        <v>1</v>
      </c>
      <c r="F767" s="185" t="s">
        <v>1496</v>
      </c>
      <c r="H767" s="186">
        <v>404.94</v>
      </c>
      <c r="I767" s="187"/>
      <c r="L767" s="183"/>
      <c r="M767" s="188"/>
      <c r="T767" s="189"/>
      <c r="AT767" s="184" t="s">
        <v>1489</v>
      </c>
      <c r="AU767" s="184" t="s">
        <v>90</v>
      </c>
      <c r="AV767" s="14" t="s">
        <v>318</v>
      </c>
      <c r="AW767" s="14" t="s">
        <v>36</v>
      </c>
      <c r="AX767" s="14" t="s">
        <v>88</v>
      </c>
      <c r="AY767" s="184" t="s">
        <v>299</v>
      </c>
    </row>
    <row r="768" spans="2:65" s="1" customFormat="1" ht="55.5" customHeight="1">
      <c r="B768" s="32"/>
      <c r="C768" s="136" t="s">
        <v>6328</v>
      </c>
      <c r="D768" s="136" t="s">
        <v>302</v>
      </c>
      <c r="E768" s="137" t="s">
        <v>6385</v>
      </c>
      <c r="F768" s="138" t="s">
        <v>7280</v>
      </c>
      <c r="G768" s="139" t="s">
        <v>375</v>
      </c>
      <c r="H768" s="140">
        <v>12148.2</v>
      </c>
      <c r="I768" s="141"/>
      <c r="J768" s="142">
        <f>ROUND(I768*H768,2)</f>
        <v>0</v>
      </c>
      <c r="K768" s="138" t="s">
        <v>1</v>
      </c>
      <c r="L768" s="32"/>
      <c r="M768" s="143" t="s">
        <v>1</v>
      </c>
      <c r="N768" s="144" t="s">
        <v>46</v>
      </c>
      <c r="P768" s="145">
        <f>O768*H768</f>
        <v>0</v>
      </c>
      <c r="Q768" s="145">
        <v>0</v>
      </c>
      <c r="R768" s="145">
        <f>Q768*H768</f>
        <v>0</v>
      </c>
      <c r="S768" s="145">
        <v>0</v>
      </c>
      <c r="T768" s="146">
        <f>S768*H768</f>
        <v>0</v>
      </c>
      <c r="AR768" s="147" t="s">
        <v>318</v>
      </c>
      <c r="AT768" s="147" t="s">
        <v>302</v>
      </c>
      <c r="AU768" s="147" t="s">
        <v>90</v>
      </c>
      <c r="AY768" s="17" t="s">
        <v>299</v>
      </c>
      <c r="BE768" s="148">
        <f>IF(N768="základní",J768,0)</f>
        <v>0</v>
      </c>
      <c r="BF768" s="148">
        <f>IF(N768="snížená",J768,0)</f>
        <v>0</v>
      </c>
      <c r="BG768" s="148">
        <f>IF(N768="zákl. přenesená",J768,0)</f>
        <v>0</v>
      </c>
      <c r="BH768" s="148">
        <f>IF(N768="sníž. přenesená",J768,0)</f>
        <v>0</v>
      </c>
      <c r="BI768" s="148">
        <f>IF(N768="nulová",J768,0)</f>
        <v>0</v>
      </c>
      <c r="BJ768" s="17" t="s">
        <v>88</v>
      </c>
      <c r="BK768" s="148">
        <f>ROUND(I768*H768,2)</f>
        <v>0</v>
      </c>
      <c r="BL768" s="17" t="s">
        <v>318</v>
      </c>
      <c r="BM768" s="147" t="s">
        <v>7281</v>
      </c>
    </row>
    <row r="769" spans="2:65" s="13" customFormat="1">
      <c r="B769" s="176"/>
      <c r="D769" s="149" t="s">
        <v>1489</v>
      </c>
      <c r="E769" s="177" t="s">
        <v>1</v>
      </c>
      <c r="F769" s="178" t="s">
        <v>7282</v>
      </c>
      <c r="H769" s="179">
        <v>12148.2</v>
      </c>
      <c r="I769" s="180"/>
      <c r="L769" s="176"/>
      <c r="M769" s="181"/>
      <c r="T769" s="182"/>
      <c r="AT769" s="177" t="s">
        <v>1489</v>
      </c>
      <c r="AU769" s="177" t="s">
        <v>90</v>
      </c>
      <c r="AV769" s="13" t="s">
        <v>90</v>
      </c>
      <c r="AW769" s="13" t="s">
        <v>36</v>
      </c>
      <c r="AX769" s="13" t="s">
        <v>81</v>
      </c>
      <c r="AY769" s="177" t="s">
        <v>299</v>
      </c>
    </row>
    <row r="770" spans="2:65" s="14" customFormat="1">
      <c r="B770" s="183"/>
      <c r="D770" s="149" t="s">
        <v>1489</v>
      </c>
      <c r="E770" s="184" t="s">
        <v>1</v>
      </c>
      <c r="F770" s="185" t="s">
        <v>1496</v>
      </c>
      <c r="H770" s="186">
        <v>12148.2</v>
      </c>
      <c r="I770" s="187"/>
      <c r="L770" s="183"/>
      <c r="M770" s="188"/>
      <c r="T770" s="189"/>
      <c r="AT770" s="184" t="s">
        <v>1489</v>
      </c>
      <c r="AU770" s="184" t="s">
        <v>90</v>
      </c>
      <c r="AV770" s="14" t="s">
        <v>318</v>
      </c>
      <c r="AW770" s="14" t="s">
        <v>36</v>
      </c>
      <c r="AX770" s="14" t="s">
        <v>88</v>
      </c>
      <c r="AY770" s="184" t="s">
        <v>299</v>
      </c>
    </row>
    <row r="771" spans="2:65" s="1" customFormat="1" ht="44.25" customHeight="1">
      <c r="B771" s="32"/>
      <c r="C771" s="136" t="s">
        <v>6332</v>
      </c>
      <c r="D771" s="136" t="s">
        <v>302</v>
      </c>
      <c r="E771" s="137" t="s">
        <v>6389</v>
      </c>
      <c r="F771" s="138" t="s">
        <v>7283</v>
      </c>
      <c r="G771" s="139" t="s">
        <v>375</v>
      </c>
      <c r="H771" s="140">
        <v>404.94</v>
      </c>
      <c r="I771" s="141"/>
      <c r="J771" s="142">
        <f>ROUND(I771*H771,2)</f>
        <v>0</v>
      </c>
      <c r="K771" s="138" t="s">
        <v>1</v>
      </c>
      <c r="L771" s="32"/>
      <c r="M771" s="143" t="s">
        <v>1</v>
      </c>
      <c r="N771" s="144" t="s">
        <v>46</v>
      </c>
      <c r="P771" s="145">
        <f>O771*H771</f>
        <v>0</v>
      </c>
      <c r="Q771" s="145">
        <v>0</v>
      </c>
      <c r="R771" s="145">
        <f>Q771*H771</f>
        <v>0</v>
      </c>
      <c r="S771" s="145">
        <v>0</v>
      </c>
      <c r="T771" s="146">
        <f>S771*H771</f>
        <v>0</v>
      </c>
      <c r="AR771" s="147" t="s">
        <v>318</v>
      </c>
      <c r="AT771" s="147" t="s">
        <v>302</v>
      </c>
      <c r="AU771" s="147" t="s">
        <v>90</v>
      </c>
      <c r="AY771" s="17" t="s">
        <v>299</v>
      </c>
      <c r="BE771" s="148">
        <f>IF(N771="základní",J771,0)</f>
        <v>0</v>
      </c>
      <c r="BF771" s="148">
        <f>IF(N771="snížená",J771,0)</f>
        <v>0</v>
      </c>
      <c r="BG771" s="148">
        <f>IF(N771="zákl. přenesená",J771,0)</f>
        <v>0</v>
      </c>
      <c r="BH771" s="148">
        <f>IF(N771="sníž. přenesená",J771,0)</f>
        <v>0</v>
      </c>
      <c r="BI771" s="148">
        <f>IF(N771="nulová",J771,0)</f>
        <v>0</v>
      </c>
      <c r="BJ771" s="17" t="s">
        <v>88</v>
      </c>
      <c r="BK771" s="148">
        <f>ROUND(I771*H771,2)</f>
        <v>0</v>
      </c>
      <c r="BL771" s="17" t="s">
        <v>318</v>
      </c>
      <c r="BM771" s="147" t="s">
        <v>7284</v>
      </c>
    </row>
    <row r="772" spans="2:65" s="13" customFormat="1">
      <c r="B772" s="176"/>
      <c r="D772" s="149" t="s">
        <v>1489</v>
      </c>
      <c r="E772" s="177" t="s">
        <v>1</v>
      </c>
      <c r="F772" s="178" t="s">
        <v>7285</v>
      </c>
      <c r="H772" s="179">
        <v>404.94</v>
      </c>
      <c r="I772" s="180"/>
      <c r="L772" s="176"/>
      <c r="M772" s="181"/>
      <c r="T772" s="182"/>
      <c r="AT772" s="177" t="s">
        <v>1489</v>
      </c>
      <c r="AU772" s="177" t="s">
        <v>90</v>
      </c>
      <c r="AV772" s="13" t="s">
        <v>90</v>
      </c>
      <c r="AW772" s="13" t="s">
        <v>36</v>
      </c>
      <c r="AX772" s="13" t="s">
        <v>88</v>
      </c>
      <c r="AY772" s="177" t="s">
        <v>299</v>
      </c>
    </row>
    <row r="773" spans="2:65" s="1" customFormat="1" ht="37.950000000000003" customHeight="1">
      <c r="B773" s="32"/>
      <c r="C773" s="136" t="s">
        <v>6336</v>
      </c>
      <c r="D773" s="136" t="s">
        <v>302</v>
      </c>
      <c r="E773" s="137" t="s">
        <v>7286</v>
      </c>
      <c r="F773" s="138" t="s">
        <v>7287</v>
      </c>
      <c r="G773" s="139" t="s">
        <v>1520</v>
      </c>
      <c r="H773" s="140">
        <v>28.5</v>
      </c>
      <c r="I773" s="141"/>
      <c r="J773" s="142">
        <f>ROUND(I773*H773,2)</f>
        <v>0</v>
      </c>
      <c r="K773" s="138" t="s">
        <v>1</v>
      </c>
      <c r="L773" s="32"/>
      <c r="M773" s="143" t="s">
        <v>1</v>
      </c>
      <c r="N773" s="144" t="s">
        <v>46</v>
      </c>
      <c r="P773" s="145">
        <f>O773*H773</f>
        <v>0</v>
      </c>
      <c r="Q773" s="145">
        <v>0</v>
      </c>
      <c r="R773" s="145">
        <f>Q773*H773</f>
        <v>0</v>
      </c>
      <c r="S773" s="145">
        <v>0</v>
      </c>
      <c r="T773" s="146">
        <f>S773*H773</f>
        <v>0</v>
      </c>
      <c r="AR773" s="147" t="s">
        <v>318</v>
      </c>
      <c r="AT773" s="147" t="s">
        <v>302</v>
      </c>
      <c r="AU773" s="147" t="s">
        <v>90</v>
      </c>
      <c r="AY773" s="17" t="s">
        <v>299</v>
      </c>
      <c r="BE773" s="148">
        <f>IF(N773="základní",J773,0)</f>
        <v>0</v>
      </c>
      <c r="BF773" s="148">
        <f>IF(N773="snížená",J773,0)</f>
        <v>0</v>
      </c>
      <c r="BG773" s="148">
        <f>IF(N773="zákl. přenesená",J773,0)</f>
        <v>0</v>
      </c>
      <c r="BH773" s="148">
        <f>IF(N773="sníž. přenesená",J773,0)</f>
        <v>0</v>
      </c>
      <c r="BI773" s="148">
        <f>IF(N773="nulová",J773,0)</f>
        <v>0</v>
      </c>
      <c r="BJ773" s="17" t="s">
        <v>88</v>
      </c>
      <c r="BK773" s="148">
        <f>ROUND(I773*H773,2)</f>
        <v>0</v>
      </c>
      <c r="BL773" s="17" t="s">
        <v>318</v>
      </c>
      <c r="BM773" s="147" t="s">
        <v>7288</v>
      </c>
    </row>
    <row r="774" spans="2:65" s="13" customFormat="1">
      <c r="B774" s="176"/>
      <c r="D774" s="149" t="s">
        <v>1489</v>
      </c>
      <c r="E774" s="177" t="s">
        <v>1</v>
      </c>
      <c r="F774" s="178" t="s">
        <v>7289</v>
      </c>
      <c r="H774" s="179">
        <v>28.5</v>
      </c>
      <c r="I774" s="180"/>
      <c r="L774" s="176"/>
      <c r="M774" s="181"/>
      <c r="T774" s="182"/>
      <c r="AT774" s="177" t="s">
        <v>1489</v>
      </c>
      <c r="AU774" s="177" t="s">
        <v>90</v>
      </c>
      <c r="AV774" s="13" t="s">
        <v>90</v>
      </c>
      <c r="AW774" s="13" t="s">
        <v>36</v>
      </c>
      <c r="AX774" s="13" t="s">
        <v>81</v>
      </c>
      <c r="AY774" s="177" t="s">
        <v>299</v>
      </c>
    </row>
    <row r="775" spans="2:65" s="14" customFormat="1">
      <c r="B775" s="183"/>
      <c r="D775" s="149" t="s">
        <v>1489</v>
      </c>
      <c r="E775" s="184" t="s">
        <v>1</v>
      </c>
      <c r="F775" s="185" t="s">
        <v>1496</v>
      </c>
      <c r="H775" s="186">
        <v>28.5</v>
      </c>
      <c r="I775" s="187"/>
      <c r="L775" s="183"/>
      <c r="M775" s="188"/>
      <c r="T775" s="189"/>
      <c r="AT775" s="184" t="s">
        <v>1489</v>
      </c>
      <c r="AU775" s="184" t="s">
        <v>90</v>
      </c>
      <c r="AV775" s="14" t="s">
        <v>318</v>
      </c>
      <c r="AW775" s="14" t="s">
        <v>36</v>
      </c>
      <c r="AX775" s="14" t="s">
        <v>88</v>
      </c>
      <c r="AY775" s="184" t="s">
        <v>299</v>
      </c>
    </row>
    <row r="776" spans="2:65" s="1" customFormat="1" ht="44.25" customHeight="1">
      <c r="B776" s="32"/>
      <c r="C776" s="136" t="s">
        <v>6341</v>
      </c>
      <c r="D776" s="136" t="s">
        <v>302</v>
      </c>
      <c r="E776" s="137" t="s">
        <v>7290</v>
      </c>
      <c r="F776" s="138" t="s">
        <v>7291</v>
      </c>
      <c r="G776" s="139" t="s">
        <v>1520</v>
      </c>
      <c r="H776" s="140">
        <v>855</v>
      </c>
      <c r="I776" s="141"/>
      <c r="J776" s="142">
        <f>ROUND(I776*H776,2)</f>
        <v>0</v>
      </c>
      <c r="K776" s="138" t="s">
        <v>1</v>
      </c>
      <c r="L776" s="32"/>
      <c r="M776" s="143" t="s">
        <v>1</v>
      </c>
      <c r="N776" s="144" t="s">
        <v>46</v>
      </c>
      <c r="P776" s="145">
        <f>O776*H776</f>
        <v>0</v>
      </c>
      <c r="Q776" s="145">
        <v>0</v>
      </c>
      <c r="R776" s="145">
        <f>Q776*H776</f>
        <v>0</v>
      </c>
      <c r="S776" s="145">
        <v>0</v>
      </c>
      <c r="T776" s="146">
        <f>S776*H776</f>
        <v>0</v>
      </c>
      <c r="AR776" s="147" t="s">
        <v>318</v>
      </c>
      <c r="AT776" s="147" t="s">
        <v>302</v>
      </c>
      <c r="AU776" s="147" t="s">
        <v>90</v>
      </c>
      <c r="AY776" s="17" t="s">
        <v>299</v>
      </c>
      <c r="BE776" s="148">
        <f>IF(N776="základní",J776,0)</f>
        <v>0</v>
      </c>
      <c r="BF776" s="148">
        <f>IF(N776="snížená",J776,0)</f>
        <v>0</v>
      </c>
      <c r="BG776" s="148">
        <f>IF(N776="zákl. přenesená",J776,0)</f>
        <v>0</v>
      </c>
      <c r="BH776" s="148">
        <f>IF(N776="sníž. přenesená",J776,0)</f>
        <v>0</v>
      </c>
      <c r="BI776" s="148">
        <f>IF(N776="nulová",J776,0)</f>
        <v>0</v>
      </c>
      <c r="BJ776" s="17" t="s">
        <v>88</v>
      </c>
      <c r="BK776" s="148">
        <f>ROUND(I776*H776,2)</f>
        <v>0</v>
      </c>
      <c r="BL776" s="17" t="s">
        <v>318</v>
      </c>
      <c r="BM776" s="147" t="s">
        <v>7292</v>
      </c>
    </row>
    <row r="777" spans="2:65" s="13" customFormat="1">
      <c r="B777" s="176"/>
      <c r="D777" s="149" t="s">
        <v>1489</v>
      </c>
      <c r="E777" s="177" t="s">
        <v>1</v>
      </c>
      <c r="F777" s="178" t="s">
        <v>7293</v>
      </c>
      <c r="H777" s="179">
        <v>855</v>
      </c>
      <c r="I777" s="180"/>
      <c r="L777" s="176"/>
      <c r="M777" s="181"/>
      <c r="T777" s="182"/>
      <c r="AT777" s="177" t="s">
        <v>1489</v>
      </c>
      <c r="AU777" s="177" t="s">
        <v>90</v>
      </c>
      <c r="AV777" s="13" t="s">
        <v>90</v>
      </c>
      <c r="AW777" s="13" t="s">
        <v>36</v>
      </c>
      <c r="AX777" s="13" t="s">
        <v>81</v>
      </c>
      <c r="AY777" s="177" t="s">
        <v>299</v>
      </c>
    </row>
    <row r="778" spans="2:65" s="14" customFormat="1">
      <c r="B778" s="183"/>
      <c r="D778" s="149" t="s">
        <v>1489</v>
      </c>
      <c r="E778" s="184" t="s">
        <v>1</v>
      </c>
      <c r="F778" s="185" t="s">
        <v>1496</v>
      </c>
      <c r="H778" s="186">
        <v>855</v>
      </c>
      <c r="I778" s="187"/>
      <c r="L778" s="183"/>
      <c r="M778" s="188"/>
      <c r="T778" s="189"/>
      <c r="AT778" s="184" t="s">
        <v>1489</v>
      </c>
      <c r="AU778" s="184" t="s">
        <v>90</v>
      </c>
      <c r="AV778" s="14" t="s">
        <v>318</v>
      </c>
      <c r="AW778" s="14" t="s">
        <v>36</v>
      </c>
      <c r="AX778" s="14" t="s">
        <v>88</v>
      </c>
      <c r="AY778" s="184" t="s">
        <v>299</v>
      </c>
    </row>
    <row r="779" spans="2:65" s="1" customFormat="1" ht="37.950000000000003" customHeight="1">
      <c r="B779" s="32"/>
      <c r="C779" s="136" t="s">
        <v>6345</v>
      </c>
      <c r="D779" s="136" t="s">
        <v>302</v>
      </c>
      <c r="E779" s="137" t="s">
        <v>7294</v>
      </c>
      <c r="F779" s="138" t="s">
        <v>7295</v>
      </c>
      <c r="G779" s="139" t="s">
        <v>1520</v>
      </c>
      <c r="H779" s="140">
        <v>28.5</v>
      </c>
      <c r="I779" s="141"/>
      <c r="J779" s="142">
        <f>ROUND(I779*H779,2)</f>
        <v>0</v>
      </c>
      <c r="K779" s="138" t="s">
        <v>1</v>
      </c>
      <c r="L779" s="32"/>
      <c r="M779" s="143" t="s">
        <v>1</v>
      </c>
      <c r="N779" s="144" t="s">
        <v>46</v>
      </c>
      <c r="P779" s="145">
        <f>O779*H779</f>
        <v>0</v>
      </c>
      <c r="Q779" s="145">
        <v>0</v>
      </c>
      <c r="R779" s="145">
        <f>Q779*H779</f>
        <v>0</v>
      </c>
      <c r="S779" s="145">
        <v>0</v>
      </c>
      <c r="T779" s="146">
        <f>S779*H779</f>
        <v>0</v>
      </c>
      <c r="AR779" s="147" t="s">
        <v>318</v>
      </c>
      <c r="AT779" s="147" t="s">
        <v>302</v>
      </c>
      <c r="AU779" s="147" t="s">
        <v>90</v>
      </c>
      <c r="AY779" s="17" t="s">
        <v>299</v>
      </c>
      <c r="BE779" s="148">
        <f>IF(N779="základní",J779,0)</f>
        <v>0</v>
      </c>
      <c r="BF779" s="148">
        <f>IF(N779="snížená",J779,0)</f>
        <v>0</v>
      </c>
      <c r="BG779" s="148">
        <f>IF(N779="zákl. přenesená",J779,0)</f>
        <v>0</v>
      </c>
      <c r="BH779" s="148">
        <f>IF(N779="sníž. přenesená",J779,0)</f>
        <v>0</v>
      </c>
      <c r="BI779" s="148">
        <f>IF(N779="nulová",J779,0)</f>
        <v>0</v>
      </c>
      <c r="BJ779" s="17" t="s">
        <v>88</v>
      </c>
      <c r="BK779" s="148">
        <f>ROUND(I779*H779,2)</f>
        <v>0</v>
      </c>
      <c r="BL779" s="17" t="s">
        <v>318</v>
      </c>
      <c r="BM779" s="147" t="s">
        <v>7296</v>
      </c>
    </row>
    <row r="780" spans="2:65" s="13" customFormat="1">
      <c r="B780" s="176"/>
      <c r="D780" s="149" t="s">
        <v>1489</v>
      </c>
      <c r="E780" s="177" t="s">
        <v>1</v>
      </c>
      <c r="F780" s="178" t="s">
        <v>7297</v>
      </c>
      <c r="H780" s="179">
        <v>28.5</v>
      </c>
      <c r="I780" s="180"/>
      <c r="L780" s="176"/>
      <c r="M780" s="181"/>
      <c r="T780" s="182"/>
      <c r="AT780" s="177" t="s">
        <v>1489</v>
      </c>
      <c r="AU780" s="177" t="s">
        <v>90</v>
      </c>
      <c r="AV780" s="13" t="s">
        <v>90</v>
      </c>
      <c r="AW780" s="13" t="s">
        <v>36</v>
      </c>
      <c r="AX780" s="13" t="s">
        <v>88</v>
      </c>
      <c r="AY780" s="177" t="s">
        <v>299</v>
      </c>
    </row>
    <row r="781" spans="2:65" s="1" customFormat="1" ht="33" customHeight="1">
      <c r="B781" s="32"/>
      <c r="C781" s="136" t="s">
        <v>6350</v>
      </c>
      <c r="D781" s="136" t="s">
        <v>302</v>
      </c>
      <c r="E781" s="137" t="s">
        <v>6410</v>
      </c>
      <c r="F781" s="138" t="s">
        <v>7298</v>
      </c>
      <c r="G781" s="139" t="s">
        <v>375</v>
      </c>
      <c r="H781" s="140">
        <v>70.875</v>
      </c>
      <c r="I781" s="141"/>
      <c r="J781" s="142">
        <f>ROUND(I781*H781,2)</f>
        <v>0</v>
      </c>
      <c r="K781" s="138" t="s">
        <v>1</v>
      </c>
      <c r="L781" s="32"/>
      <c r="M781" s="143" t="s">
        <v>1</v>
      </c>
      <c r="N781" s="144" t="s">
        <v>46</v>
      </c>
      <c r="P781" s="145">
        <f>O781*H781</f>
        <v>0</v>
      </c>
      <c r="Q781" s="145">
        <v>1.0000000000000001E-5</v>
      </c>
      <c r="R781" s="145">
        <f>Q781*H781</f>
        <v>7.0875000000000007E-4</v>
      </c>
      <c r="S781" s="145">
        <v>0</v>
      </c>
      <c r="T781" s="146">
        <f>S781*H781</f>
        <v>0</v>
      </c>
      <c r="AR781" s="147" t="s">
        <v>318</v>
      </c>
      <c r="AT781" s="147" t="s">
        <v>302</v>
      </c>
      <c r="AU781" s="147" t="s">
        <v>90</v>
      </c>
      <c r="AY781" s="17" t="s">
        <v>299</v>
      </c>
      <c r="BE781" s="148">
        <f>IF(N781="základní",J781,0)</f>
        <v>0</v>
      </c>
      <c r="BF781" s="148">
        <f>IF(N781="snížená",J781,0)</f>
        <v>0</v>
      </c>
      <c r="BG781" s="148">
        <f>IF(N781="zákl. přenesená",J781,0)</f>
        <v>0</v>
      </c>
      <c r="BH781" s="148">
        <f>IF(N781="sníž. přenesená",J781,0)</f>
        <v>0</v>
      </c>
      <c r="BI781" s="148">
        <f>IF(N781="nulová",J781,0)</f>
        <v>0</v>
      </c>
      <c r="BJ781" s="17" t="s">
        <v>88</v>
      </c>
      <c r="BK781" s="148">
        <f>ROUND(I781*H781,2)</f>
        <v>0</v>
      </c>
      <c r="BL781" s="17" t="s">
        <v>318</v>
      </c>
      <c r="BM781" s="147" t="s">
        <v>7299</v>
      </c>
    </row>
    <row r="782" spans="2:65" s="13" customFormat="1">
      <c r="B782" s="176"/>
      <c r="D782" s="149" t="s">
        <v>1489</v>
      </c>
      <c r="E782" s="177" t="s">
        <v>1</v>
      </c>
      <c r="F782" s="178" t="s">
        <v>7300</v>
      </c>
      <c r="H782" s="179">
        <v>19.975000000000001</v>
      </c>
      <c r="I782" s="180"/>
      <c r="L782" s="176"/>
      <c r="M782" s="181"/>
      <c r="T782" s="182"/>
      <c r="AT782" s="177" t="s">
        <v>1489</v>
      </c>
      <c r="AU782" s="177" t="s">
        <v>90</v>
      </c>
      <c r="AV782" s="13" t="s">
        <v>90</v>
      </c>
      <c r="AW782" s="13" t="s">
        <v>36</v>
      </c>
      <c r="AX782" s="13" t="s">
        <v>81</v>
      </c>
      <c r="AY782" s="177" t="s">
        <v>299</v>
      </c>
    </row>
    <row r="783" spans="2:65" s="13" customFormat="1">
      <c r="B783" s="176"/>
      <c r="D783" s="149" t="s">
        <v>1489</v>
      </c>
      <c r="E783" s="177" t="s">
        <v>1</v>
      </c>
      <c r="F783" s="178" t="s">
        <v>7301</v>
      </c>
      <c r="H783" s="179">
        <v>22.4</v>
      </c>
      <c r="I783" s="180"/>
      <c r="L783" s="176"/>
      <c r="M783" s="181"/>
      <c r="T783" s="182"/>
      <c r="AT783" s="177" t="s">
        <v>1489</v>
      </c>
      <c r="AU783" s="177" t="s">
        <v>90</v>
      </c>
      <c r="AV783" s="13" t="s">
        <v>90</v>
      </c>
      <c r="AW783" s="13" t="s">
        <v>36</v>
      </c>
      <c r="AX783" s="13" t="s">
        <v>81</v>
      </c>
      <c r="AY783" s="177" t="s">
        <v>299</v>
      </c>
    </row>
    <row r="784" spans="2:65" s="13" customFormat="1">
      <c r="B784" s="176"/>
      <c r="D784" s="149" t="s">
        <v>1489</v>
      </c>
      <c r="E784" s="177" t="s">
        <v>1</v>
      </c>
      <c r="F784" s="178" t="s">
        <v>7302</v>
      </c>
      <c r="H784" s="179">
        <v>28.5</v>
      </c>
      <c r="I784" s="180"/>
      <c r="L784" s="176"/>
      <c r="M784" s="181"/>
      <c r="T784" s="182"/>
      <c r="AT784" s="177" t="s">
        <v>1489</v>
      </c>
      <c r="AU784" s="177" t="s">
        <v>90</v>
      </c>
      <c r="AV784" s="13" t="s">
        <v>90</v>
      </c>
      <c r="AW784" s="13" t="s">
        <v>36</v>
      </c>
      <c r="AX784" s="13" t="s">
        <v>81</v>
      </c>
      <c r="AY784" s="177" t="s">
        <v>299</v>
      </c>
    </row>
    <row r="785" spans="2:65" s="14" customFormat="1">
      <c r="B785" s="183"/>
      <c r="D785" s="149" t="s">
        <v>1489</v>
      </c>
      <c r="E785" s="184" t="s">
        <v>1</v>
      </c>
      <c r="F785" s="185" t="s">
        <v>1496</v>
      </c>
      <c r="H785" s="186">
        <v>70.875</v>
      </c>
      <c r="I785" s="187"/>
      <c r="L785" s="183"/>
      <c r="M785" s="188"/>
      <c r="T785" s="189"/>
      <c r="AT785" s="184" t="s">
        <v>1489</v>
      </c>
      <c r="AU785" s="184" t="s">
        <v>90</v>
      </c>
      <c r="AV785" s="14" t="s">
        <v>318</v>
      </c>
      <c r="AW785" s="14" t="s">
        <v>36</v>
      </c>
      <c r="AX785" s="14" t="s">
        <v>88</v>
      </c>
      <c r="AY785" s="184" t="s">
        <v>299</v>
      </c>
    </row>
    <row r="786" spans="2:65" s="1" customFormat="1" ht="24.15" customHeight="1">
      <c r="B786" s="32"/>
      <c r="C786" s="136" t="s">
        <v>6354</v>
      </c>
      <c r="D786" s="136" t="s">
        <v>302</v>
      </c>
      <c r="E786" s="137" t="s">
        <v>7303</v>
      </c>
      <c r="F786" s="138" t="s">
        <v>7304</v>
      </c>
      <c r="G786" s="139" t="s">
        <v>647</v>
      </c>
      <c r="H786" s="140">
        <v>0.6</v>
      </c>
      <c r="I786" s="141"/>
      <c r="J786" s="142">
        <f>ROUND(I786*H786,2)</f>
        <v>0</v>
      </c>
      <c r="K786" s="138" t="s">
        <v>3585</v>
      </c>
      <c r="L786" s="32"/>
      <c r="M786" s="143" t="s">
        <v>1</v>
      </c>
      <c r="N786" s="144" t="s">
        <v>46</v>
      </c>
      <c r="P786" s="145">
        <f>O786*H786</f>
        <v>0</v>
      </c>
      <c r="Q786" s="145">
        <v>2.81E-3</v>
      </c>
      <c r="R786" s="145">
        <f>Q786*H786</f>
        <v>1.686E-3</v>
      </c>
      <c r="S786" s="145">
        <v>6.9000000000000006E-2</v>
      </c>
      <c r="T786" s="146">
        <f>S786*H786</f>
        <v>4.1399999999999999E-2</v>
      </c>
      <c r="AR786" s="147" t="s">
        <v>318</v>
      </c>
      <c r="AT786" s="147" t="s">
        <v>302</v>
      </c>
      <c r="AU786" s="147" t="s">
        <v>90</v>
      </c>
      <c r="AY786" s="17" t="s">
        <v>299</v>
      </c>
      <c r="BE786" s="148">
        <f>IF(N786="základní",J786,0)</f>
        <v>0</v>
      </c>
      <c r="BF786" s="148">
        <f>IF(N786="snížená",J786,0)</f>
        <v>0</v>
      </c>
      <c r="BG786" s="148">
        <f>IF(N786="zákl. přenesená",J786,0)</f>
        <v>0</v>
      </c>
      <c r="BH786" s="148">
        <f>IF(N786="sníž. přenesená",J786,0)</f>
        <v>0</v>
      </c>
      <c r="BI786" s="148">
        <f>IF(N786="nulová",J786,0)</f>
        <v>0</v>
      </c>
      <c r="BJ786" s="17" t="s">
        <v>88</v>
      </c>
      <c r="BK786" s="148">
        <f>ROUND(I786*H786,2)</f>
        <v>0</v>
      </c>
      <c r="BL786" s="17" t="s">
        <v>318</v>
      </c>
      <c r="BM786" s="147" t="s">
        <v>7305</v>
      </c>
    </row>
    <row r="787" spans="2:65" s="12" customFormat="1">
      <c r="B787" s="170"/>
      <c r="D787" s="149" t="s">
        <v>1489</v>
      </c>
      <c r="E787" s="171" t="s">
        <v>1</v>
      </c>
      <c r="F787" s="172" t="s">
        <v>7306</v>
      </c>
      <c r="H787" s="171" t="s">
        <v>1</v>
      </c>
      <c r="I787" s="173"/>
      <c r="L787" s="170"/>
      <c r="M787" s="174"/>
      <c r="T787" s="175"/>
      <c r="AT787" s="171" t="s">
        <v>1489</v>
      </c>
      <c r="AU787" s="171" t="s">
        <v>90</v>
      </c>
      <c r="AV787" s="12" t="s">
        <v>88</v>
      </c>
      <c r="AW787" s="12" t="s">
        <v>36</v>
      </c>
      <c r="AX787" s="12" t="s">
        <v>81</v>
      </c>
      <c r="AY787" s="171" t="s">
        <v>299</v>
      </c>
    </row>
    <row r="788" spans="2:65" s="12" customFormat="1">
      <c r="B788" s="170"/>
      <c r="D788" s="149" t="s">
        <v>1489</v>
      </c>
      <c r="E788" s="171" t="s">
        <v>1</v>
      </c>
      <c r="F788" s="172" t="s">
        <v>7307</v>
      </c>
      <c r="H788" s="171" t="s">
        <v>1</v>
      </c>
      <c r="I788" s="173"/>
      <c r="L788" s="170"/>
      <c r="M788" s="174"/>
      <c r="T788" s="175"/>
      <c r="AT788" s="171" t="s">
        <v>1489</v>
      </c>
      <c r="AU788" s="171" t="s">
        <v>90</v>
      </c>
      <c r="AV788" s="12" t="s">
        <v>88</v>
      </c>
      <c r="AW788" s="12" t="s">
        <v>36</v>
      </c>
      <c r="AX788" s="12" t="s">
        <v>81</v>
      </c>
      <c r="AY788" s="171" t="s">
        <v>299</v>
      </c>
    </row>
    <row r="789" spans="2:65" s="13" customFormat="1">
      <c r="B789" s="176"/>
      <c r="D789" s="149" t="s">
        <v>1489</v>
      </c>
      <c r="E789" s="177" t="s">
        <v>1</v>
      </c>
      <c r="F789" s="178" t="s">
        <v>7308</v>
      </c>
      <c r="H789" s="179">
        <v>0.6</v>
      </c>
      <c r="I789" s="180"/>
      <c r="L789" s="176"/>
      <c r="M789" s="181"/>
      <c r="T789" s="182"/>
      <c r="AT789" s="177" t="s">
        <v>1489</v>
      </c>
      <c r="AU789" s="177" t="s">
        <v>90</v>
      </c>
      <c r="AV789" s="13" t="s">
        <v>90</v>
      </c>
      <c r="AW789" s="13" t="s">
        <v>36</v>
      </c>
      <c r="AX789" s="13" t="s">
        <v>81</v>
      </c>
      <c r="AY789" s="177" t="s">
        <v>299</v>
      </c>
    </row>
    <row r="790" spans="2:65" s="14" customFormat="1">
      <c r="B790" s="183"/>
      <c r="D790" s="149" t="s">
        <v>1489</v>
      </c>
      <c r="E790" s="184" t="s">
        <v>1</v>
      </c>
      <c r="F790" s="185" t="s">
        <v>1496</v>
      </c>
      <c r="H790" s="186">
        <v>0.6</v>
      </c>
      <c r="I790" s="187"/>
      <c r="L790" s="183"/>
      <c r="M790" s="188"/>
      <c r="T790" s="189"/>
      <c r="AT790" s="184" t="s">
        <v>1489</v>
      </c>
      <c r="AU790" s="184" t="s">
        <v>90</v>
      </c>
      <c r="AV790" s="14" t="s">
        <v>318</v>
      </c>
      <c r="AW790" s="14" t="s">
        <v>36</v>
      </c>
      <c r="AX790" s="14" t="s">
        <v>88</v>
      </c>
      <c r="AY790" s="184" t="s">
        <v>299</v>
      </c>
    </row>
    <row r="791" spans="2:65" s="1" customFormat="1" ht="44.25" customHeight="1">
      <c r="B791" s="32"/>
      <c r="C791" s="136" t="s">
        <v>6358</v>
      </c>
      <c r="D791" s="136" t="s">
        <v>302</v>
      </c>
      <c r="E791" s="137" t="s">
        <v>7309</v>
      </c>
      <c r="F791" s="138" t="s">
        <v>7310</v>
      </c>
      <c r="G791" s="139" t="s">
        <v>647</v>
      </c>
      <c r="H791" s="140">
        <v>1.5</v>
      </c>
      <c r="I791" s="141"/>
      <c r="J791" s="142">
        <f>ROUND(I791*H791,2)</f>
        <v>0</v>
      </c>
      <c r="K791" s="138" t="s">
        <v>1</v>
      </c>
      <c r="L791" s="32"/>
      <c r="M791" s="143" t="s">
        <v>1</v>
      </c>
      <c r="N791" s="144" t="s">
        <v>46</v>
      </c>
      <c r="P791" s="145">
        <f>O791*H791</f>
        <v>0</v>
      </c>
      <c r="Q791" s="145">
        <v>3.5999999999999999E-3</v>
      </c>
      <c r="R791" s="145">
        <f>Q791*H791</f>
        <v>5.4000000000000003E-3</v>
      </c>
      <c r="S791" s="145">
        <v>0.16</v>
      </c>
      <c r="T791" s="146">
        <f>S791*H791</f>
        <v>0.24</v>
      </c>
      <c r="AR791" s="147" t="s">
        <v>318</v>
      </c>
      <c r="AT791" s="147" t="s">
        <v>302</v>
      </c>
      <c r="AU791" s="147" t="s">
        <v>90</v>
      </c>
      <c r="AY791" s="17" t="s">
        <v>299</v>
      </c>
      <c r="BE791" s="148">
        <f>IF(N791="základní",J791,0)</f>
        <v>0</v>
      </c>
      <c r="BF791" s="148">
        <f>IF(N791="snížená",J791,0)</f>
        <v>0</v>
      </c>
      <c r="BG791" s="148">
        <f>IF(N791="zákl. přenesená",J791,0)</f>
        <v>0</v>
      </c>
      <c r="BH791" s="148">
        <f>IF(N791="sníž. přenesená",J791,0)</f>
        <v>0</v>
      </c>
      <c r="BI791" s="148">
        <f>IF(N791="nulová",J791,0)</f>
        <v>0</v>
      </c>
      <c r="BJ791" s="17" t="s">
        <v>88</v>
      </c>
      <c r="BK791" s="148">
        <f>ROUND(I791*H791,2)</f>
        <v>0</v>
      </c>
      <c r="BL791" s="17" t="s">
        <v>318</v>
      </c>
      <c r="BM791" s="147" t="s">
        <v>7311</v>
      </c>
    </row>
    <row r="792" spans="2:65" s="12" customFormat="1">
      <c r="B792" s="170"/>
      <c r="D792" s="149" t="s">
        <v>1489</v>
      </c>
      <c r="E792" s="171" t="s">
        <v>1</v>
      </c>
      <c r="F792" s="172" t="s">
        <v>7306</v>
      </c>
      <c r="H792" s="171" t="s">
        <v>1</v>
      </c>
      <c r="I792" s="173"/>
      <c r="L792" s="170"/>
      <c r="M792" s="174"/>
      <c r="T792" s="175"/>
      <c r="AT792" s="171" t="s">
        <v>1489</v>
      </c>
      <c r="AU792" s="171" t="s">
        <v>90</v>
      </c>
      <c r="AV792" s="12" t="s">
        <v>88</v>
      </c>
      <c r="AW792" s="12" t="s">
        <v>36</v>
      </c>
      <c r="AX792" s="12" t="s">
        <v>81</v>
      </c>
      <c r="AY792" s="171" t="s">
        <v>299</v>
      </c>
    </row>
    <row r="793" spans="2:65" s="12" customFormat="1">
      <c r="B793" s="170"/>
      <c r="D793" s="149" t="s">
        <v>1489</v>
      </c>
      <c r="E793" s="171" t="s">
        <v>1</v>
      </c>
      <c r="F793" s="172" t="s">
        <v>7312</v>
      </c>
      <c r="H793" s="171" t="s">
        <v>1</v>
      </c>
      <c r="I793" s="173"/>
      <c r="L793" s="170"/>
      <c r="M793" s="174"/>
      <c r="T793" s="175"/>
      <c r="AT793" s="171" t="s">
        <v>1489</v>
      </c>
      <c r="AU793" s="171" t="s">
        <v>90</v>
      </c>
      <c r="AV793" s="12" t="s">
        <v>88</v>
      </c>
      <c r="AW793" s="12" t="s">
        <v>36</v>
      </c>
      <c r="AX793" s="12" t="s">
        <v>81</v>
      </c>
      <c r="AY793" s="171" t="s">
        <v>299</v>
      </c>
    </row>
    <row r="794" spans="2:65" s="13" customFormat="1">
      <c r="B794" s="176"/>
      <c r="D794" s="149" t="s">
        <v>1489</v>
      </c>
      <c r="E794" s="177" t="s">
        <v>1</v>
      </c>
      <c r="F794" s="178" t="s">
        <v>7313</v>
      </c>
      <c r="H794" s="179">
        <v>1.5</v>
      </c>
      <c r="I794" s="180"/>
      <c r="L794" s="176"/>
      <c r="M794" s="181"/>
      <c r="T794" s="182"/>
      <c r="AT794" s="177" t="s">
        <v>1489</v>
      </c>
      <c r="AU794" s="177" t="s">
        <v>90</v>
      </c>
      <c r="AV794" s="13" t="s">
        <v>90</v>
      </c>
      <c r="AW794" s="13" t="s">
        <v>36</v>
      </c>
      <c r="AX794" s="13" t="s">
        <v>81</v>
      </c>
      <c r="AY794" s="177" t="s">
        <v>299</v>
      </c>
    </row>
    <row r="795" spans="2:65" s="14" customFormat="1">
      <c r="B795" s="183"/>
      <c r="D795" s="149" t="s">
        <v>1489</v>
      </c>
      <c r="E795" s="184" t="s">
        <v>1</v>
      </c>
      <c r="F795" s="185" t="s">
        <v>1496</v>
      </c>
      <c r="H795" s="186">
        <v>1.5</v>
      </c>
      <c r="I795" s="187"/>
      <c r="L795" s="183"/>
      <c r="M795" s="188"/>
      <c r="T795" s="189"/>
      <c r="AT795" s="184" t="s">
        <v>1489</v>
      </c>
      <c r="AU795" s="184" t="s">
        <v>90</v>
      </c>
      <c r="AV795" s="14" t="s">
        <v>318</v>
      </c>
      <c r="AW795" s="14" t="s">
        <v>36</v>
      </c>
      <c r="AX795" s="14" t="s">
        <v>88</v>
      </c>
      <c r="AY795" s="184" t="s">
        <v>299</v>
      </c>
    </row>
    <row r="796" spans="2:65" s="1" customFormat="1" ht="44.25" customHeight="1">
      <c r="B796" s="32"/>
      <c r="C796" s="136" t="s">
        <v>6362</v>
      </c>
      <c r="D796" s="136" t="s">
        <v>302</v>
      </c>
      <c r="E796" s="137" t="s">
        <v>7314</v>
      </c>
      <c r="F796" s="138" t="s">
        <v>7315</v>
      </c>
      <c r="G796" s="139" t="s">
        <v>647</v>
      </c>
      <c r="H796" s="140">
        <v>0.15</v>
      </c>
      <c r="I796" s="141"/>
      <c r="J796" s="142">
        <f>ROUND(I796*H796,2)</f>
        <v>0</v>
      </c>
      <c r="K796" s="138" t="s">
        <v>1</v>
      </c>
      <c r="L796" s="32"/>
      <c r="M796" s="143" t="s">
        <v>1</v>
      </c>
      <c r="N796" s="144" t="s">
        <v>46</v>
      </c>
      <c r="P796" s="145">
        <f>O796*H796</f>
        <v>0</v>
      </c>
      <c r="Q796" s="145">
        <v>3.8800000000000002E-3</v>
      </c>
      <c r="R796" s="145">
        <f>Q796*H796</f>
        <v>5.8200000000000005E-4</v>
      </c>
      <c r="S796" s="145">
        <v>0.21</v>
      </c>
      <c r="T796" s="146">
        <f>S796*H796</f>
        <v>3.15E-2</v>
      </c>
      <c r="AR796" s="147" t="s">
        <v>318</v>
      </c>
      <c r="AT796" s="147" t="s">
        <v>302</v>
      </c>
      <c r="AU796" s="147" t="s">
        <v>90</v>
      </c>
      <c r="AY796" s="17" t="s">
        <v>299</v>
      </c>
      <c r="BE796" s="148">
        <f>IF(N796="základní",J796,0)</f>
        <v>0</v>
      </c>
      <c r="BF796" s="148">
        <f>IF(N796="snížená",J796,0)</f>
        <v>0</v>
      </c>
      <c r="BG796" s="148">
        <f>IF(N796="zákl. přenesená",J796,0)</f>
        <v>0</v>
      </c>
      <c r="BH796" s="148">
        <f>IF(N796="sníž. přenesená",J796,0)</f>
        <v>0</v>
      </c>
      <c r="BI796" s="148">
        <f>IF(N796="nulová",J796,0)</f>
        <v>0</v>
      </c>
      <c r="BJ796" s="17" t="s">
        <v>88</v>
      </c>
      <c r="BK796" s="148">
        <f>ROUND(I796*H796,2)</f>
        <v>0</v>
      </c>
      <c r="BL796" s="17" t="s">
        <v>318</v>
      </c>
      <c r="BM796" s="147" t="s">
        <v>7316</v>
      </c>
    </row>
    <row r="797" spans="2:65" s="12" customFormat="1">
      <c r="B797" s="170"/>
      <c r="D797" s="149" t="s">
        <v>1489</v>
      </c>
      <c r="E797" s="171" t="s">
        <v>1</v>
      </c>
      <c r="F797" s="172" t="s">
        <v>7306</v>
      </c>
      <c r="H797" s="171" t="s">
        <v>1</v>
      </c>
      <c r="I797" s="173"/>
      <c r="L797" s="170"/>
      <c r="M797" s="174"/>
      <c r="T797" s="175"/>
      <c r="AT797" s="171" t="s">
        <v>1489</v>
      </c>
      <c r="AU797" s="171" t="s">
        <v>90</v>
      </c>
      <c r="AV797" s="12" t="s">
        <v>88</v>
      </c>
      <c r="AW797" s="12" t="s">
        <v>36</v>
      </c>
      <c r="AX797" s="12" t="s">
        <v>81</v>
      </c>
      <c r="AY797" s="171" t="s">
        <v>299</v>
      </c>
    </row>
    <row r="798" spans="2:65" s="12" customFormat="1">
      <c r="B798" s="170"/>
      <c r="D798" s="149" t="s">
        <v>1489</v>
      </c>
      <c r="E798" s="171" t="s">
        <v>1</v>
      </c>
      <c r="F798" s="172" t="s">
        <v>7317</v>
      </c>
      <c r="H798" s="171" t="s">
        <v>1</v>
      </c>
      <c r="I798" s="173"/>
      <c r="L798" s="170"/>
      <c r="M798" s="174"/>
      <c r="T798" s="175"/>
      <c r="AT798" s="171" t="s">
        <v>1489</v>
      </c>
      <c r="AU798" s="171" t="s">
        <v>90</v>
      </c>
      <c r="AV798" s="12" t="s">
        <v>88</v>
      </c>
      <c r="AW798" s="12" t="s">
        <v>36</v>
      </c>
      <c r="AX798" s="12" t="s">
        <v>81</v>
      </c>
      <c r="AY798" s="171" t="s">
        <v>299</v>
      </c>
    </row>
    <row r="799" spans="2:65" s="13" customFormat="1">
      <c r="B799" s="176"/>
      <c r="D799" s="149" t="s">
        <v>1489</v>
      </c>
      <c r="E799" s="177" t="s">
        <v>1</v>
      </c>
      <c r="F799" s="178" t="s">
        <v>7318</v>
      </c>
      <c r="H799" s="179">
        <v>0.15</v>
      </c>
      <c r="I799" s="180"/>
      <c r="L799" s="176"/>
      <c r="M799" s="181"/>
      <c r="T799" s="182"/>
      <c r="AT799" s="177" t="s">
        <v>1489</v>
      </c>
      <c r="AU799" s="177" t="s">
        <v>90</v>
      </c>
      <c r="AV799" s="13" t="s">
        <v>90</v>
      </c>
      <c r="AW799" s="13" t="s">
        <v>36</v>
      </c>
      <c r="AX799" s="13" t="s">
        <v>81</v>
      </c>
      <c r="AY799" s="177" t="s">
        <v>299</v>
      </c>
    </row>
    <row r="800" spans="2:65" s="14" customFormat="1">
      <c r="B800" s="183"/>
      <c r="D800" s="149" t="s">
        <v>1489</v>
      </c>
      <c r="E800" s="184" t="s">
        <v>1</v>
      </c>
      <c r="F800" s="185" t="s">
        <v>1496</v>
      </c>
      <c r="H800" s="186">
        <v>0.15</v>
      </c>
      <c r="I800" s="187"/>
      <c r="L800" s="183"/>
      <c r="M800" s="188"/>
      <c r="T800" s="189"/>
      <c r="AT800" s="184" t="s">
        <v>1489</v>
      </c>
      <c r="AU800" s="184" t="s">
        <v>90</v>
      </c>
      <c r="AV800" s="14" t="s">
        <v>318</v>
      </c>
      <c r="AW800" s="14" t="s">
        <v>36</v>
      </c>
      <c r="AX800" s="14" t="s">
        <v>88</v>
      </c>
      <c r="AY800" s="184" t="s">
        <v>299</v>
      </c>
    </row>
    <row r="801" spans="2:65" s="1" customFormat="1" ht="24.15" customHeight="1">
      <c r="B801" s="32"/>
      <c r="C801" s="136" t="s">
        <v>6366</v>
      </c>
      <c r="D801" s="136" t="s">
        <v>302</v>
      </c>
      <c r="E801" s="137" t="s">
        <v>7319</v>
      </c>
      <c r="F801" s="138" t="s">
        <v>7320</v>
      </c>
      <c r="G801" s="139" t="s">
        <v>647</v>
      </c>
      <c r="H801" s="140">
        <v>0.4</v>
      </c>
      <c r="I801" s="141"/>
      <c r="J801" s="142">
        <f>ROUND(I801*H801,2)</f>
        <v>0</v>
      </c>
      <c r="K801" s="138" t="s">
        <v>3585</v>
      </c>
      <c r="L801" s="32"/>
      <c r="M801" s="143" t="s">
        <v>1</v>
      </c>
      <c r="N801" s="144" t="s">
        <v>46</v>
      </c>
      <c r="P801" s="145">
        <f>O801*H801</f>
        <v>0</v>
      </c>
      <c r="Q801" s="145">
        <v>3.7799999999999999E-3</v>
      </c>
      <c r="R801" s="145">
        <f>Q801*H801</f>
        <v>1.5120000000000001E-3</v>
      </c>
      <c r="S801" s="145">
        <v>0.11</v>
      </c>
      <c r="T801" s="146">
        <f>S801*H801</f>
        <v>4.4000000000000004E-2</v>
      </c>
      <c r="AR801" s="147" t="s">
        <v>318</v>
      </c>
      <c r="AT801" s="147" t="s">
        <v>302</v>
      </c>
      <c r="AU801" s="147" t="s">
        <v>90</v>
      </c>
      <c r="AY801" s="17" t="s">
        <v>299</v>
      </c>
      <c r="BE801" s="148">
        <f>IF(N801="základní",J801,0)</f>
        <v>0</v>
      </c>
      <c r="BF801" s="148">
        <f>IF(N801="snížená",J801,0)</f>
        <v>0</v>
      </c>
      <c r="BG801" s="148">
        <f>IF(N801="zákl. přenesená",J801,0)</f>
        <v>0</v>
      </c>
      <c r="BH801" s="148">
        <f>IF(N801="sníž. přenesená",J801,0)</f>
        <v>0</v>
      </c>
      <c r="BI801" s="148">
        <f>IF(N801="nulová",J801,0)</f>
        <v>0</v>
      </c>
      <c r="BJ801" s="17" t="s">
        <v>88</v>
      </c>
      <c r="BK801" s="148">
        <f>ROUND(I801*H801,2)</f>
        <v>0</v>
      </c>
      <c r="BL801" s="17" t="s">
        <v>318</v>
      </c>
      <c r="BM801" s="147" t="s">
        <v>7321</v>
      </c>
    </row>
    <row r="802" spans="2:65" s="12" customFormat="1">
      <c r="B802" s="170"/>
      <c r="D802" s="149" t="s">
        <v>1489</v>
      </c>
      <c r="E802" s="171" t="s">
        <v>1</v>
      </c>
      <c r="F802" s="172" t="s">
        <v>7306</v>
      </c>
      <c r="H802" s="171" t="s">
        <v>1</v>
      </c>
      <c r="I802" s="173"/>
      <c r="L802" s="170"/>
      <c r="M802" s="174"/>
      <c r="T802" s="175"/>
      <c r="AT802" s="171" t="s">
        <v>1489</v>
      </c>
      <c r="AU802" s="171" t="s">
        <v>90</v>
      </c>
      <c r="AV802" s="12" t="s">
        <v>88</v>
      </c>
      <c r="AW802" s="12" t="s">
        <v>36</v>
      </c>
      <c r="AX802" s="12" t="s">
        <v>81</v>
      </c>
      <c r="AY802" s="171" t="s">
        <v>299</v>
      </c>
    </row>
    <row r="803" spans="2:65" s="12" customFormat="1">
      <c r="B803" s="170"/>
      <c r="D803" s="149" t="s">
        <v>1489</v>
      </c>
      <c r="E803" s="171" t="s">
        <v>1</v>
      </c>
      <c r="F803" s="172" t="s">
        <v>7322</v>
      </c>
      <c r="H803" s="171" t="s">
        <v>1</v>
      </c>
      <c r="I803" s="173"/>
      <c r="L803" s="170"/>
      <c r="M803" s="174"/>
      <c r="T803" s="175"/>
      <c r="AT803" s="171" t="s">
        <v>1489</v>
      </c>
      <c r="AU803" s="171" t="s">
        <v>90</v>
      </c>
      <c r="AV803" s="12" t="s">
        <v>88</v>
      </c>
      <c r="AW803" s="12" t="s">
        <v>36</v>
      </c>
      <c r="AX803" s="12" t="s">
        <v>81</v>
      </c>
      <c r="AY803" s="171" t="s">
        <v>299</v>
      </c>
    </row>
    <row r="804" spans="2:65" s="13" customFormat="1">
      <c r="B804" s="176"/>
      <c r="D804" s="149" t="s">
        <v>1489</v>
      </c>
      <c r="E804" s="177" t="s">
        <v>1</v>
      </c>
      <c r="F804" s="178" t="s">
        <v>7323</v>
      </c>
      <c r="H804" s="179">
        <v>0.4</v>
      </c>
      <c r="I804" s="180"/>
      <c r="L804" s="176"/>
      <c r="M804" s="181"/>
      <c r="T804" s="182"/>
      <c r="AT804" s="177" t="s">
        <v>1489</v>
      </c>
      <c r="AU804" s="177" t="s">
        <v>90</v>
      </c>
      <c r="AV804" s="13" t="s">
        <v>90</v>
      </c>
      <c r="AW804" s="13" t="s">
        <v>36</v>
      </c>
      <c r="AX804" s="13" t="s">
        <v>81</v>
      </c>
      <c r="AY804" s="177" t="s">
        <v>299</v>
      </c>
    </row>
    <row r="805" spans="2:65" s="14" customFormat="1">
      <c r="B805" s="183"/>
      <c r="D805" s="149" t="s">
        <v>1489</v>
      </c>
      <c r="E805" s="184" t="s">
        <v>1</v>
      </c>
      <c r="F805" s="185" t="s">
        <v>1496</v>
      </c>
      <c r="H805" s="186">
        <v>0.4</v>
      </c>
      <c r="I805" s="187"/>
      <c r="L805" s="183"/>
      <c r="M805" s="188"/>
      <c r="T805" s="189"/>
      <c r="AT805" s="184" t="s">
        <v>1489</v>
      </c>
      <c r="AU805" s="184" t="s">
        <v>90</v>
      </c>
      <c r="AV805" s="14" t="s">
        <v>318</v>
      </c>
      <c r="AW805" s="14" t="s">
        <v>36</v>
      </c>
      <c r="AX805" s="14" t="s">
        <v>88</v>
      </c>
      <c r="AY805" s="184" t="s">
        <v>299</v>
      </c>
    </row>
    <row r="806" spans="2:65" s="1" customFormat="1" ht="24.15" customHeight="1">
      <c r="B806" s="32"/>
      <c r="C806" s="136" t="s">
        <v>6370</v>
      </c>
      <c r="D806" s="136" t="s">
        <v>302</v>
      </c>
      <c r="E806" s="137" t="s">
        <v>7324</v>
      </c>
      <c r="F806" s="138" t="s">
        <v>7325</v>
      </c>
      <c r="G806" s="139" t="s">
        <v>647</v>
      </c>
      <c r="H806" s="140">
        <v>0.6</v>
      </c>
      <c r="I806" s="141"/>
      <c r="J806" s="142">
        <f>ROUND(I806*H806,2)</f>
        <v>0</v>
      </c>
      <c r="K806" s="138" t="s">
        <v>3585</v>
      </c>
      <c r="L806" s="32"/>
      <c r="M806" s="143" t="s">
        <v>1</v>
      </c>
      <c r="N806" s="144" t="s">
        <v>46</v>
      </c>
      <c r="P806" s="145">
        <f>O806*H806</f>
        <v>0</v>
      </c>
      <c r="Q806" s="145">
        <v>4.13E-3</v>
      </c>
      <c r="R806" s="145">
        <f>Q806*H806</f>
        <v>2.4779999999999997E-3</v>
      </c>
      <c r="S806" s="145">
        <v>0.16</v>
      </c>
      <c r="T806" s="146">
        <f>S806*H806</f>
        <v>9.6000000000000002E-2</v>
      </c>
      <c r="AR806" s="147" t="s">
        <v>318</v>
      </c>
      <c r="AT806" s="147" t="s">
        <v>302</v>
      </c>
      <c r="AU806" s="147" t="s">
        <v>90</v>
      </c>
      <c r="AY806" s="17" t="s">
        <v>299</v>
      </c>
      <c r="BE806" s="148">
        <f>IF(N806="základní",J806,0)</f>
        <v>0</v>
      </c>
      <c r="BF806" s="148">
        <f>IF(N806="snížená",J806,0)</f>
        <v>0</v>
      </c>
      <c r="BG806" s="148">
        <f>IF(N806="zákl. přenesená",J806,0)</f>
        <v>0</v>
      </c>
      <c r="BH806" s="148">
        <f>IF(N806="sníž. přenesená",J806,0)</f>
        <v>0</v>
      </c>
      <c r="BI806" s="148">
        <f>IF(N806="nulová",J806,0)</f>
        <v>0</v>
      </c>
      <c r="BJ806" s="17" t="s">
        <v>88</v>
      </c>
      <c r="BK806" s="148">
        <f>ROUND(I806*H806,2)</f>
        <v>0</v>
      </c>
      <c r="BL806" s="17" t="s">
        <v>318</v>
      </c>
      <c r="BM806" s="147" t="s">
        <v>7326</v>
      </c>
    </row>
    <row r="807" spans="2:65" s="12" customFormat="1">
      <c r="B807" s="170"/>
      <c r="D807" s="149" t="s">
        <v>1489</v>
      </c>
      <c r="E807" s="171" t="s">
        <v>1</v>
      </c>
      <c r="F807" s="172" t="s">
        <v>7306</v>
      </c>
      <c r="H807" s="171" t="s">
        <v>1</v>
      </c>
      <c r="I807" s="173"/>
      <c r="L807" s="170"/>
      <c r="M807" s="174"/>
      <c r="T807" s="175"/>
      <c r="AT807" s="171" t="s">
        <v>1489</v>
      </c>
      <c r="AU807" s="171" t="s">
        <v>90</v>
      </c>
      <c r="AV807" s="12" t="s">
        <v>88</v>
      </c>
      <c r="AW807" s="12" t="s">
        <v>36</v>
      </c>
      <c r="AX807" s="12" t="s">
        <v>81</v>
      </c>
      <c r="AY807" s="171" t="s">
        <v>299</v>
      </c>
    </row>
    <row r="808" spans="2:65" s="12" customFormat="1">
      <c r="B808" s="170"/>
      <c r="D808" s="149" t="s">
        <v>1489</v>
      </c>
      <c r="E808" s="171" t="s">
        <v>1</v>
      </c>
      <c r="F808" s="172" t="s">
        <v>7312</v>
      </c>
      <c r="H808" s="171" t="s">
        <v>1</v>
      </c>
      <c r="I808" s="173"/>
      <c r="L808" s="170"/>
      <c r="M808" s="174"/>
      <c r="T808" s="175"/>
      <c r="AT808" s="171" t="s">
        <v>1489</v>
      </c>
      <c r="AU808" s="171" t="s">
        <v>90</v>
      </c>
      <c r="AV808" s="12" t="s">
        <v>88</v>
      </c>
      <c r="AW808" s="12" t="s">
        <v>36</v>
      </c>
      <c r="AX808" s="12" t="s">
        <v>81</v>
      </c>
      <c r="AY808" s="171" t="s">
        <v>299</v>
      </c>
    </row>
    <row r="809" spans="2:65" s="13" customFormat="1">
      <c r="B809" s="176"/>
      <c r="D809" s="149" t="s">
        <v>1489</v>
      </c>
      <c r="E809" s="177" t="s">
        <v>1</v>
      </c>
      <c r="F809" s="178" t="s">
        <v>7327</v>
      </c>
      <c r="H809" s="179">
        <v>0.2</v>
      </c>
      <c r="I809" s="180"/>
      <c r="L809" s="176"/>
      <c r="M809" s="181"/>
      <c r="T809" s="182"/>
      <c r="AT809" s="177" t="s">
        <v>1489</v>
      </c>
      <c r="AU809" s="177" t="s">
        <v>90</v>
      </c>
      <c r="AV809" s="13" t="s">
        <v>90</v>
      </c>
      <c r="AW809" s="13" t="s">
        <v>36</v>
      </c>
      <c r="AX809" s="13" t="s">
        <v>81</v>
      </c>
      <c r="AY809" s="177" t="s">
        <v>299</v>
      </c>
    </row>
    <row r="810" spans="2:65" s="13" customFormat="1">
      <c r="B810" s="176"/>
      <c r="D810" s="149" t="s">
        <v>1489</v>
      </c>
      <c r="E810" s="177" t="s">
        <v>1</v>
      </c>
      <c r="F810" s="178" t="s">
        <v>7323</v>
      </c>
      <c r="H810" s="179">
        <v>0.4</v>
      </c>
      <c r="I810" s="180"/>
      <c r="L810" s="176"/>
      <c r="M810" s="181"/>
      <c r="T810" s="182"/>
      <c r="AT810" s="177" t="s">
        <v>1489</v>
      </c>
      <c r="AU810" s="177" t="s">
        <v>90</v>
      </c>
      <c r="AV810" s="13" t="s">
        <v>90</v>
      </c>
      <c r="AW810" s="13" t="s">
        <v>36</v>
      </c>
      <c r="AX810" s="13" t="s">
        <v>81</v>
      </c>
      <c r="AY810" s="177" t="s">
        <v>299</v>
      </c>
    </row>
    <row r="811" spans="2:65" s="14" customFormat="1">
      <c r="B811" s="183"/>
      <c r="D811" s="149" t="s">
        <v>1489</v>
      </c>
      <c r="E811" s="184" t="s">
        <v>1</v>
      </c>
      <c r="F811" s="185" t="s">
        <v>1496</v>
      </c>
      <c r="H811" s="186">
        <v>0.6</v>
      </c>
      <c r="I811" s="187"/>
      <c r="L811" s="183"/>
      <c r="M811" s="188"/>
      <c r="T811" s="189"/>
      <c r="AT811" s="184" t="s">
        <v>1489</v>
      </c>
      <c r="AU811" s="184" t="s">
        <v>90</v>
      </c>
      <c r="AV811" s="14" t="s">
        <v>318</v>
      </c>
      <c r="AW811" s="14" t="s">
        <v>36</v>
      </c>
      <c r="AX811" s="14" t="s">
        <v>88</v>
      </c>
      <c r="AY811" s="184" t="s">
        <v>299</v>
      </c>
    </row>
    <row r="812" spans="2:65" s="11" customFormat="1" ht="22.95" customHeight="1">
      <c r="B812" s="124"/>
      <c r="D812" s="125" t="s">
        <v>80</v>
      </c>
      <c r="E812" s="134" t="s">
        <v>1972</v>
      </c>
      <c r="F812" s="134" t="s">
        <v>7328</v>
      </c>
      <c r="I812" s="127"/>
      <c r="J812" s="135">
        <f>BK812</f>
        <v>0</v>
      </c>
      <c r="L812" s="124"/>
      <c r="M812" s="129"/>
      <c r="P812" s="130">
        <f>SUM(P813:P822)</f>
        <v>0</v>
      </c>
      <c r="R812" s="130">
        <f>SUM(R813:R822)</f>
        <v>0</v>
      </c>
      <c r="T812" s="131">
        <f>SUM(T813:T822)</f>
        <v>0</v>
      </c>
      <c r="AR812" s="125" t="s">
        <v>88</v>
      </c>
      <c r="AT812" s="132" t="s">
        <v>80</v>
      </c>
      <c r="AU812" s="132" t="s">
        <v>88</v>
      </c>
      <c r="AY812" s="125" t="s">
        <v>299</v>
      </c>
      <c r="BK812" s="133">
        <f>SUM(BK813:BK822)</f>
        <v>0</v>
      </c>
    </row>
    <row r="813" spans="2:65" s="1" customFormat="1" ht="24.15" customHeight="1">
      <c r="B813" s="32"/>
      <c r="C813" s="136" t="s">
        <v>6375</v>
      </c>
      <c r="D813" s="136" t="s">
        <v>302</v>
      </c>
      <c r="E813" s="137" t="s">
        <v>7329</v>
      </c>
      <c r="F813" s="138" t="s">
        <v>7330</v>
      </c>
      <c r="G813" s="139" t="s">
        <v>1636</v>
      </c>
      <c r="H813" s="140">
        <v>0.45300000000000001</v>
      </c>
      <c r="I813" s="141"/>
      <c r="J813" s="142">
        <f>ROUND(I813*H813,2)</f>
        <v>0</v>
      </c>
      <c r="K813" s="138" t="s">
        <v>3585</v>
      </c>
      <c r="L813" s="32"/>
      <c r="M813" s="143" t="s">
        <v>1</v>
      </c>
      <c r="N813" s="144" t="s">
        <v>46</v>
      </c>
      <c r="P813" s="145">
        <f>O813*H813</f>
        <v>0</v>
      </c>
      <c r="Q813" s="145">
        <v>0</v>
      </c>
      <c r="R813" s="145">
        <f>Q813*H813</f>
        <v>0</v>
      </c>
      <c r="S813" s="145">
        <v>0</v>
      </c>
      <c r="T813" s="146">
        <f>S813*H813</f>
        <v>0</v>
      </c>
      <c r="AR813" s="147" t="s">
        <v>318</v>
      </c>
      <c r="AT813" s="147" t="s">
        <v>302</v>
      </c>
      <c r="AU813" s="147" t="s">
        <v>90</v>
      </c>
      <c r="AY813" s="17" t="s">
        <v>299</v>
      </c>
      <c r="BE813" s="148">
        <f>IF(N813="základní",J813,0)</f>
        <v>0</v>
      </c>
      <c r="BF813" s="148">
        <f>IF(N813="snížená",J813,0)</f>
        <v>0</v>
      </c>
      <c r="BG813" s="148">
        <f>IF(N813="zákl. přenesená",J813,0)</f>
        <v>0</v>
      </c>
      <c r="BH813" s="148">
        <f>IF(N813="sníž. přenesená",J813,0)</f>
        <v>0</v>
      </c>
      <c r="BI813" s="148">
        <f>IF(N813="nulová",J813,0)</f>
        <v>0</v>
      </c>
      <c r="BJ813" s="17" t="s">
        <v>88</v>
      </c>
      <c r="BK813" s="148">
        <f>ROUND(I813*H813,2)</f>
        <v>0</v>
      </c>
      <c r="BL813" s="17" t="s">
        <v>318</v>
      </c>
      <c r="BM813" s="147" t="s">
        <v>7331</v>
      </c>
    </row>
    <row r="814" spans="2:65" s="13" customFormat="1">
      <c r="B814" s="176"/>
      <c r="D814" s="149" t="s">
        <v>1489</v>
      </c>
      <c r="E814" s="177" t="s">
        <v>1</v>
      </c>
      <c r="F814" s="178" t="s">
        <v>7332</v>
      </c>
      <c r="H814" s="179">
        <v>0.45300000000000001</v>
      </c>
      <c r="I814" s="180"/>
      <c r="L814" s="176"/>
      <c r="M814" s="181"/>
      <c r="T814" s="182"/>
      <c r="AT814" s="177" t="s">
        <v>1489</v>
      </c>
      <c r="AU814" s="177" t="s">
        <v>90</v>
      </c>
      <c r="AV814" s="13" t="s">
        <v>90</v>
      </c>
      <c r="AW814" s="13" t="s">
        <v>36</v>
      </c>
      <c r="AX814" s="13" t="s">
        <v>88</v>
      </c>
      <c r="AY814" s="177" t="s">
        <v>299</v>
      </c>
    </row>
    <row r="815" spans="2:65" s="1" customFormat="1" ht="33" customHeight="1">
      <c r="B815" s="32"/>
      <c r="C815" s="136" t="s">
        <v>6379</v>
      </c>
      <c r="D815" s="136" t="s">
        <v>302</v>
      </c>
      <c r="E815" s="137" t="s">
        <v>4273</v>
      </c>
      <c r="F815" s="138" t="s">
        <v>7333</v>
      </c>
      <c r="G815" s="139" t="s">
        <v>1636</v>
      </c>
      <c r="H815" s="140">
        <v>0.45300000000000001</v>
      </c>
      <c r="I815" s="141"/>
      <c r="J815" s="142">
        <f>ROUND(I815*H815,2)</f>
        <v>0</v>
      </c>
      <c r="K815" s="138" t="s">
        <v>1</v>
      </c>
      <c r="L815" s="32"/>
      <c r="M815" s="143" t="s">
        <v>1</v>
      </c>
      <c r="N815" s="144" t="s">
        <v>46</v>
      </c>
      <c r="P815" s="145">
        <f>O815*H815</f>
        <v>0</v>
      </c>
      <c r="Q815" s="145">
        <v>0</v>
      </c>
      <c r="R815" s="145">
        <f>Q815*H815</f>
        <v>0</v>
      </c>
      <c r="S815" s="145">
        <v>0</v>
      </c>
      <c r="T815" s="146">
        <f>S815*H815</f>
        <v>0</v>
      </c>
      <c r="AR815" s="147" t="s">
        <v>318</v>
      </c>
      <c r="AT815" s="147" t="s">
        <v>302</v>
      </c>
      <c r="AU815" s="147" t="s">
        <v>90</v>
      </c>
      <c r="AY815" s="17" t="s">
        <v>299</v>
      </c>
      <c r="BE815" s="148">
        <f>IF(N815="základní",J815,0)</f>
        <v>0</v>
      </c>
      <c r="BF815" s="148">
        <f>IF(N815="snížená",J815,0)</f>
        <v>0</v>
      </c>
      <c r="BG815" s="148">
        <f>IF(N815="zákl. přenesená",J815,0)</f>
        <v>0</v>
      </c>
      <c r="BH815" s="148">
        <f>IF(N815="sníž. přenesená",J815,0)</f>
        <v>0</v>
      </c>
      <c r="BI815" s="148">
        <f>IF(N815="nulová",J815,0)</f>
        <v>0</v>
      </c>
      <c r="BJ815" s="17" t="s">
        <v>88</v>
      </c>
      <c r="BK815" s="148">
        <f>ROUND(I815*H815,2)</f>
        <v>0</v>
      </c>
      <c r="BL815" s="17" t="s">
        <v>318</v>
      </c>
      <c r="BM815" s="147" t="s">
        <v>7334</v>
      </c>
    </row>
    <row r="816" spans="2:65" s="13" customFormat="1">
      <c r="B816" s="176"/>
      <c r="D816" s="149" t="s">
        <v>1489</v>
      </c>
      <c r="E816" s="177" t="s">
        <v>1</v>
      </c>
      <c r="F816" s="178" t="s">
        <v>7332</v>
      </c>
      <c r="H816" s="179">
        <v>0.45300000000000001</v>
      </c>
      <c r="I816" s="180"/>
      <c r="L816" s="176"/>
      <c r="M816" s="181"/>
      <c r="T816" s="182"/>
      <c r="AT816" s="177" t="s">
        <v>1489</v>
      </c>
      <c r="AU816" s="177" t="s">
        <v>90</v>
      </c>
      <c r="AV816" s="13" t="s">
        <v>90</v>
      </c>
      <c r="AW816" s="13" t="s">
        <v>36</v>
      </c>
      <c r="AX816" s="13" t="s">
        <v>88</v>
      </c>
      <c r="AY816" s="177" t="s">
        <v>299</v>
      </c>
    </row>
    <row r="817" spans="2:65" s="1" customFormat="1" ht="44.25" customHeight="1">
      <c r="B817" s="32"/>
      <c r="C817" s="136" t="s">
        <v>6384</v>
      </c>
      <c r="D817" s="136" t="s">
        <v>302</v>
      </c>
      <c r="E817" s="137" t="s">
        <v>4277</v>
      </c>
      <c r="F817" s="138" t="s">
        <v>7335</v>
      </c>
      <c r="G817" s="139" t="s">
        <v>1636</v>
      </c>
      <c r="H817" s="140">
        <v>7.2480000000000002</v>
      </c>
      <c r="I817" s="141"/>
      <c r="J817" s="142">
        <f>ROUND(I817*H817,2)</f>
        <v>0</v>
      </c>
      <c r="K817" s="138" t="s">
        <v>1</v>
      </c>
      <c r="L817" s="32"/>
      <c r="M817" s="143" t="s">
        <v>1</v>
      </c>
      <c r="N817" s="144" t="s">
        <v>46</v>
      </c>
      <c r="P817" s="145">
        <f>O817*H817</f>
        <v>0</v>
      </c>
      <c r="Q817" s="145">
        <v>0</v>
      </c>
      <c r="R817" s="145">
        <f>Q817*H817</f>
        <v>0</v>
      </c>
      <c r="S817" s="145">
        <v>0</v>
      </c>
      <c r="T817" s="146">
        <f>S817*H817</f>
        <v>0</v>
      </c>
      <c r="AR817" s="147" t="s">
        <v>318</v>
      </c>
      <c r="AT817" s="147" t="s">
        <v>302</v>
      </c>
      <c r="AU817" s="147" t="s">
        <v>90</v>
      </c>
      <c r="AY817" s="17" t="s">
        <v>299</v>
      </c>
      <c r="BE817" s="148">
        <f>IF(N817="základní",J817,0)</f>
        <v>0</v>
      </c>
      <c r="BF817" s="148">
        <f>IF(N817="snížená",J817,0)</f>
        <v>0</v>
      </c>
      <c r="BG817" s="148">
        <f>IF(N817="zákl. přenesená",J817,0)</f>
        <v>0</v>
      </c>
      <c r="BH817" s="148">
        <f>IF(N817="sníž. přenesená",J817,0)</f>
        <v>0</v>
      </c>
      <c r="BI817" s="148">
        <f>IF(N817="nulová",J817,0)</f>
        <v>0</v>
      </c>
      <c r="BJ817" s="17" t="s">
        <v>88</v>
      </c>
      <c r="BK817" s="148">
        <f>ROUND(I817*H817,2)</f>
        <v>0</v>
      </c>
      <c r="BL817" s="17" t="s">
        <v>318</v>
      </c>
      <c r="BM817" s="147" t="s">
        <v>7336</v>
      </c>
    </row>
    <row r="818" spans="2:65" s="12" customFormat="1">
      <c r="B818" s="170"/>
      <c r="D818" s="149" t="s">
        <v>1489</v>
      </c>
      <c r="E818" s="171" t="s">
        <v>1</v>
      </c>
      <c r="F818" s="172" t="s">
        <v>6825</v>
      </c>
      <c r="H818" s="171" t="s">
        <v>1</v>
      </c>
      <c r="I818" s="173"/>
      <c r="L818" s="170"/>
      <c r="M818" s="174"/>
      <c r="T818" s="175"/>
      <c r="AT818" s="171" t="s">
        <v>1489</v>
      </c>
      <c r="AU818" s="171" t="s">
        <v>90</v>
      </c>
      <c r="AV818" s="12" t="s">
        <v>88</v>
      </c>
      <c r="AW818" s="12" t="s">
        <v>36</v>
      </c>
      <c r="AX818" s="12" t="s">
        <v>81</v>
      </c>
      <c r="AY818" s="171" t="s">
        <v>299</v>
      </c>
    </row>
    <row r="819" spans="2:65" s="13" customFormat="1">
      <c r="B819" s="176"/>
      <c r="D819" s="149" t="s">
        <v>1489</v>
      </c>
      <c r="E819" s="177" t="s">
        <v>1</v>
      </c>
      <c r="F819" s="178" t="s">
        <v>7337</v>
      </c>
      <c r="H819" s="179">
        <v>7.2480000000000002</v>
      </c>
      <c r="I819" s="180"/>
      <c r="L819" s="176"/>
      <c r="M819" s="181"/>
      <c r="T819" s="182"/>
      <c r="AT819" s="177" t="s">
        <v>1489</v>
      </c>
      <c r="AU819" s="177" t="s">
        <v>90</v>
      </c>
      <c r="AV819" s="13" t="s">
        <v>90</v>
      </c>
      <c r="AW819" s="13" t="s">
        <v>36</v>
      </c>
      <c r="AX819" s="13" t="s">
        <v>81</v>
      </c>
      <c r="AY819" s="177" t="s">
        <v>299</v>
      </c>
    </row>
    <row r="820" spans="2:65" s="14" customFormat="1">
      <c r="B820" s="183"/>
      <c r="D820" s="149" t="s">
        <v>1489</v>
      </c>
      <c r="E820" s="184" t="s">
        <v>1</v>
      </c>
      <c r="F820" s="185" t="s">
        <v>1496</v>
      </c>
      <c r="H820" s="186">
        <v>7.2480000000000002</v>
      </c>
      <c r="I820" s="187"/>
      <c r="L820" s="183"/>
      <c r="M820" s="188"/>
      <c r="T820" s="189"/>
      <c r="AT820" s="184" t="s">
        <v>1489</v>
      </c>
      <c r="AU820" s="184" t="s">
        <v>90</v>
      </c>
      <c r="AV820" s="14" t="s">
        <v>318</v>
      </c>
      <c r="AW820" s="14" t="s">
        <v>36</v>
      </c>
      <c r="AX820" s="14" t="s">
        <v>88</v>
      </c>
      <c r="AY820" s="184" t="s">
        <v>299</v>
      </c>
    </row>
    <row r="821" spans="2:65" s="1" customFormat="1" ht="44.25" customHeight="1">
      <c r="B821" s="32"/>
      <c r="C821" s="136" t="s">
        <v>6388</v>
      </c>
      <c r="D821" s="136" t="s">
        <v>302</v>
      </c>
      <c r="E821" s="137" t="s">
        <v>7338</v>
      </c>
      <c r="F821" s="138" t="s">
        <v>7339</v>
      </c>
      <c r="G821" s="139" t="s">
        <v>1636</v>
      </c>
      <c r="H821" s="140">
        <v>0.45300000000000001</v>
      </c>
      <c r="I821" s="141"/>
      <c r="J821" s="142">
        <f>ROUND(I821*H821,2)</f>
        <v>0</v>
      </c>
      <c r="K821" s="138" t="s">
        <v>1</v>
      </c>
      <c r="L821" s="32"/>
      <c r="M821" s="143" t="s">
        <v>1</v>
      </c>
      <c r="N821" s="144" t="s">
        <v>46</v>
      </c>
      <c r="P821" s="145">
        <f>O821*H821</f>
        <v>0</v>
      </c>
      <c r="Q821" s="145">
        <v>0</v>
      </c>
      <c r="R821" s="145">
        <f>Q821*H821</f>
        <v>0</v>
      </c>
      <c r="S821" s="145">
        <v>0</v>
      </c>
      <c r="T821" s="146">
        <f>S821*H821</f>
        <v>0</v>
      </c>
      <c r="AR821" s="147" t="s">
        <v>318</v>
      </c>
      <c r="AT821" s="147" t="s">
        <v>302</v>
      </c>
      <c r="AU821" s="147" t="s">
        <v>90</v>
      </c>
      <c r="AY821" s="17" t="s">
        <v>299</v>
      </c>
      <c r="BE821" s="148">
        <f>IF(N821="základní",J821,0)</f>
        <v>0</v>
      </c>
      <c r="BF821" s="148">
        <f>IF(N821="snížená",J821,0)</f>
        <v>0</v>
      </c>
      <c r="BG821" s="148">
        <f>IF(N821="zákl. přenesená",J821,0)</f>
        <v>0</v>
      </c>
      <c r="BH821" s="148">
        <f>IF(N821="sníž. přenesená",J821,0)</f>
        <v>0</v>
      </c>
      <c r="BI821" s="148">
        <f>IF(N821="nulová",J821,0)</f>
        <v>0</v>
      </c>
      <c r="BJ821" s="17" t="s">
        <v>88</v>
      </c>
      <c r="BK821" s="148">
        <f>ROUND(I821*H821,2)</f>
        <v>0</v>
      </c>
      <c r="BL821" s="17" t="s">
        <v>318</v>
      </c>
      <c r="BM821" s="147" t="s">
        <v>7340</v>
      </c>
    </row>
    <row r="822" spans="2:65" s="13" customFormat="1">
      <c r="B822" s="176"/>
      <c r="D822" s="149" t="s">
        <v>1489</v>
      </c>
      <c r="E822" s="177" t="s">
        <v>1</v>
      </c>
      <c r="F822" s="178" t="s">
        <v>7341</v>
      </c>
      <c r="H822" s="179">
        <v>0.45300000000000001</v>
      </c>
      <c r="I822" s="180"/>
      <c r="L822" s="176"/>
      <c r="M822" s="181"/>
      <c r="T822" s="182"/>
      <c r="AT822" s="177" t="s">
        <v>1489</v>
      </c>
      <c r="AU822" s="177" t="s">
        <v>90</v>
      </c>
      <c r="AV822" s="13" t="s">
        <v>90</v>
      </c>
      <c r="AW822" s="13" t="s">
        <v>36</v>
      </c>
      <c r="AX822" s="13" t="s">
        <v>88</v>
      </c>
      <c r="AY822" s="177" t="s">
        <v>299</v>
      </c>
    </row>
    <row r="823" spans="2:65" s="11" customFormat="1" ht="22.95" customHeight="1">
      <c r="B823" s="124"/>
      <c r="D823" s="125" t="s">
        <v>80</v>
      </c>
      <c r="E823" s="134" t="s">
        <v>1789</v>
      </c>
      <c r="F823" s="134" t="s">
        <v>1790</v>
      </c>
      <c r="I823" s="127"/>
      <c r="J823" s="135">
        <f>BK823</f>
        <v>0</v>
      </c>
      <c r="L823" s="124"/>
      <c r="M823" s="129"/>
      <c r="P823" s="130">
        <f>P824</f>
        <v>0</v>
      </c>
      <c r="R823" s="130">
        <f>R824</f>
        <v>0</v>
      </c>
      <c r="T823" s="131">
        <f>T824</f>
        <v>0</v>
      </c>
      <c r="AR823" s="125" t="s">
        <v>88</v>
      </c>
      <c r="AT823" s="132" t="s">
        <v>80</v>
      </c>
      <c r="AU823" s="132" t="s">
        <v>88</v>
      </c>
      <c r="AY823" s="125" t="s">
        <v>299</v>
      </c>
      <c r="BK823" s="133">
        <f>BK824</f>
        <v>0</v>
      </c>
    </row>
    <row r="824" spans="2:65" s="1" customFormat="1" ht="24.15" customHeight="1">
      <c r="B824" s="32"/>
      <c r="C824" s="136" t="s">
        <v>6392</v>
      </c>
      <c r="D824" s="136" t="s">
        <v>302</v>
      </c>
      <c r="E824" s="137" t="s">
        <v>6418</v>
      </c>
      <c r="F824" s="138" t="s">
        <v>7342</v>
      </c>
      <c r="G824" s="139" t="s">
        <v>1636</v>
      </c>
      <c r="H824" s="140">
        <v>375.76499999999999</v>
      </c>
      <c r="I824" s="141"/>
      <c r="J824" s="142">
        <f>ROUND(I824*H824,2)</f>
        <v>0</v>
      </c>
      <c r="K824" s="138" t="s">
        <v>1</v>
      </c>
      <c r="L824" s="32"/>
      <c r="M824" s="143" t="s">
        <v>1</v>
      </c>
      <c r="N824" s="144" t="s">
        <v>46</v>
      </c>
      <c r="P824" s="145">
        <f>O824*H824</f>
        <v>0</v>
      </c>
      <c r="Q824" s="145">
        <v>0</v>
      </c>
      <c r="R824" s="145">
        <f>Q824*H824</f>
        <v>0</v>
      </c>
      <c r="S824" s="145">
        <v>0</v>
      </c>
      <c r="T824" s="146">
        <f>S824*H824</f>
        <v>0</v>
      </c>
      <c r="AR824" s="147" t="s">
        <v>318</v>
      </c>
      <c r="AT824" s="147" t="s">
        <v>302</v>
      </c>
      <c r="AU824" s="147" t="s">
        <v>90</v>
      </c>
      <c r="AY824" s="17" t="s">
        <v>299</v>
      </c>
      <c r="BE824" s="148">
        <f>IF(N824="základní",J824,0)</f>
        <v>0</v>
      </c>
      <c r="BF824" s="148">
        <f>IF(N824="snížená",J824,0)</f>
        <v>0</v>
      </c>
      <c r="BG824" s="148">
        <f>IF(N824="zákl. přenesená",J824,0)</f>
        <v>0</v>
      </c>
      <c r="BH824" s="148">
        <f>IF(N824="sníž. přenesená",J824,0)</f>
        <v>0</v>
      </c>
      <c r="BI824" s="148">
        <f>IF(N824="nulová",J824,0)</f>
        <v>0</v>
      </c>
      <c r="BJ824" s="17" t="s">
        <v>88</v>
      </c>
      <c r="BK824" s="148">
        <f>ROUND(I824*H824,2)</f>
        <v>0</v>
      </c>
      <c r="BL824" s="17" t="s">
        <v>318</v>
      </c>
      <c r="BM824" s="147" t="s">
        <v>7343</v>
      </c>
    </row>
    <row r="825" spans="2:65" s="11" customFormat="1" ht="25.95" customHeight="1">
      <c r="B825" s="124"/>
      <c r="D825" s="125" t="s">
        <v>80</v>
      </c>
      <c r="E825" s="126" t="s">
        <v>6421</v>
      </c>
      <c r="F825" s="126" t="s">
        <v>6422</v>
      </c>
      <c r="I825" s="127"/>
      <c r="J825" s="128">
        <f>BK825</f>
        <v>0</v>
      </c>
      <c r="L825" s="124"/>
      <c r="M825" s="129"/>
      <c r="P825" s="130">
        <f>P826+P954+P971+P1041+P1068+P1092+P1199+P1248+P1262</f>
        <v>0</v>
      </c>
      <c r="R825" s="130">
        <f>R826+R954+R971+R1041+R1068+R1092+R1199+R1248+R1262</f>
        <v>10.22421074</v>
      </c>
      <c r="T825" s="131">
        <f>T826+T954+T971+T1041+T1068+T1092+T1199+T1248+T1262</f>
        <v>0</v>
      </c>
      <c r="AR825" s="125" t="s">
        <v>90</v>
      </c>
      <c r="AT825" s="132" t="s">
        <v>80</v>
      </c>
      <c r="AU825" s="132" t="s">
        <v>81</v>
      </c>
      <c r="AY825" s="125" t="s">
        <v>299</v>
      </c>
      <c r="BK825" s="133">
        <f>BK826+BK954+BK971+BK1041+BK1068+BK1092+BK1199+BK1248+BK1262</f>
        <v>0</v>
      </c>
    </row>
    <row r="826" spans="2:65" s="11" customFormat="1" ht="22.95" customHeight="1">
      <c r="B826" s="124"/>
      <c r="D826" s="125" t="s">
        <v>80</v>
      </c>
      <c r="E826" s="134" t="s">
        <v>6423</v>
      </c>
      <c r="F826" s="134" t="s">
        <v>6424</v>
      </c>
      <c r="I826" s="127"/>
      <c r="J826" s="135">
        <f>BK826</f>
        <v>0</v>
      </c>
      <c r="L826" s="124"/>
      <c r="M826" s="129"/>
      <c r="P826" s="130">
        <f>SUM(P827:P953)</f>
        <v>0</v>
      </c>
      <c r="R826" s="130">
        <f>SUM(R827:R953)</f>
        <v>0.82659062000000005</v>
      </c>
      <c r="T826" s="131">
        <f>SUM(T827:T953)</f>
        <v>0</v>
      </c>
      <c r="AR826" s="125" t="s">
        <v>90</v>
      </c>
      <c r="AT826" s="132" t="s">
        <v>80</v>
      </c>
      <c r="AU826" s="132" t="s">
        <v>88</v>
      </c>
      <c r="AY826" s="125" t="s">
        <v>299</v>
      </c>
      <c r="BK826" s="133">
        <f>SUM(BK827:BK953)</f>
        <v>0</v>
      </c>
    </row>
    <row r="827" spans="2:65" s="1" customFormat="1" ht="24.15" customHeight="1">
      <c r="B827" s="32"/>
      <c r="C827" s="136" t="s">
        <v>4016</v>
      </c>
      <c r="D827" s="136" t="s">
        <v>302</v>
      </c>
      <c r="E827" s="137" t="s">
        <v>7344</v>
      </c>
      <c r="F827" s="138" t="s">
        <v>7345</v>
      </c>
      <c r="G827" s="139" t="s">
        <v>375</v>
      </c>
      <c r="H827" s="140">
        <v>293.89499999999998</v>
      </c>
      <c r="I827" s="141"/>
      <c r="J827" s="142">
        <f>ROUND(I827*H827,2)</f>
        <v>0</v>
      </c>
      <c r="K827" s="138" t="s">
        <v>3585</v>
      </c>
      <c r="L827" s="32"/>
      <c r="M827" s="143" t="s">
        <v>1</v>
      </c>
      <c r="N827" s="144" t="s">
        <v>46</v>
      </c>
      <c r="P827" s="145">
        <f>O827*H827</f>
        <v>0</v>
      </c>
      <c r="Q827" s="145">
        <v>3.0000000000000001E-5</v>
      </c>
      <c r="R827" s="145">
        <f>Q827*H827</f>
        <v>8.8168499999999993E-3</v>
      </c>
      <c r="S827" s="145">
        <v>0</v>
      </c>
      <c r="T827" s="146">
        <f>S827*H827</f>
        <v>0</v>
      </c>
      <c r="AR827" s="147" t="s">
        <v>378</v>
      </c>
      <c r="AT827" s="147" t="s">
        <v>302</v>
      </c>
      <c r="AU827" s="147" t="s">
        <v>90</v>
      </c>
      <c r="AY827" s="17" t="s">
        <v>299</v>
      </c>
      <c r="BE827" s="148">
        <f>IF(N827="základní",J827,0)</f>
        <v>0</v>
      </c>
      <c r="BF827" s="148">
        <f>IF(N827="snížená",J827,0)</f>
        <v>0</v>
      </c>
      <c r="BG827" s="148">
        <f>IF(N827="zákl. přenesená",J827,0)</f>
        <v>0</v>
      </c>
      <c r="BH827" s="148">
        <f>IF(N827="sníž. přenesená",J827,0)</f>
        <v>0</v>
      </c>
      <c r="BI827" s="148">
        <f>IF(N827="nulová",J827,0)</f>
        <v>0</v>
      </c>
      <c r="BJ827" s="17" t="s">
        <v>88</v>
      </c>
      <c r="BK827" s="148">
        <f>ROUND(I827*H827,2)</f>
        <v>0</v>
      </c>
      <c r="BL827" s="17" t="s">
        <v>378</v>
      </c>
      <c r="BM827" s="147" t="s">
        <v>7346</v>
      </c>
    </row>
    <row r="828" spans="2:65" s="13" customFormat="1">
      <c r="B828" s="176"/>
      <c r="D828" s="149" t="s">
        <v>1489</v>
      </c>
      <c r="E828" s="177" t="s">
        <v>1</v>
      </c>
      <c r="F828" s="178" t="s">
        <v>7347</v>
      </c>
      <c r="H828" s="179">
        <v>18.14</v>
      </c>
      <c r="I828" s="180"/>
      <c r="L828" s="176"/>
      <c r="M828" s="181"/>
      <c r="T828" s="182"/>
      <c r="AT828" s="177" t="s">
        <v>1489</v>
      </c>
      <c r="AU828" s="177" t="s">
        <v>90</v>
      </c>
      <c r="AV828" s="13" t="s">
        <v>90</v>
      </c>
      <c r="AW828" s="13" t="s">
        <v>36</v>
      </c>
      <c r="AX828" s="13" t="s">
        <v>81</v>
      </c>
      <c r="AY828" s="177" t="s">
        <v>299</v>
      </c>
    </row>
    <row r="829" spans="2:65" s="13" customFormat="1">
      <c r="B829" s="176"/>
      <c r="D829" s="149" t="s">
        <v>1489</v>
      </c>
      <c r="E829" s="177" t="s">
        <v>1</v>
      </c>
      <c r="F829" s="178" t="s">
        <v>7348</v>
      </c>
      <c r="H829" s="179">
        <v>45.825000000000003</v>
      </c>
      <c r="I829" s="180"/>
      <c r="L829" s="176"/>
      <c r="M829" s="181"/>
      <c r="T829" s="182"/>
      <c r="AT829" s="177" t="s">
        <v>1489</v>
      </c>
      <c r="AU829" s="177" t="s">
        <v>90</v>
      </c>
      <c r="AV829" s="13" t="s">
        <v>90</v>
      </c>
      <c r="AW829" s="13" t="s">
        <v>36</v>
      </c>
      <c r="AX829" s="13" t="s">
        <v>81</v>
      </c>
      <c r="AY829" s="177" t="s">
        <v>299</v>
      </c>
    </row>
    <row r="830" spans="2:65" s="13" customFormat="1">
      <c r="B830" s="176"/>
      <c r="D830" s="149" t="s">
        <v>1489</v>
      </c>
      <c r="E830" s="177" t="s">
        <v>1</v>
      </c>
      <c r="F830" s="178" t="s">
        <v>7349</v>
      </c>
      <c r="H830" s="179">
        <v>34</v>
      </c>
      <c r="I830" s="180"/>
      <c r="L830" s="176"/>
      <c r="M830" s="181"/>
      <c r="T830" s="182"/>
      <c r="AT830" s="177" t="s">
        <v>1489</v>
      </c>
      <c r="AU830" s="177" t="s">
        <v>90</v>
      </c>
      <c r="AV830" s="13" t="s">
        <v>90</v>
      </c>
      <c r="AW830" s="13" t="s">
        <v>36</v>
      </c>
      <c r="AX830" s="13" t="s">
        <v>81</v>
      </c>
      <c r="AY830" s="177" t="s">
        <v>299</v>
      </c>
    </row>
    <row r="831" spans="2:65" s="15" customFormat="1">
      <c r="B831" s="190"/>
      <c r="D831" s="149" t="s">
        <v>1489</v>
      </c>
      <c r="E831" s="191" t="s">
        <v>1</v>
      </c>
      <c r="F831" s="192" t="s">
        <v>1549</v>
      </c>
      <c r="H831" s="193">
        <v>97.965000000000003</v>
      </c>
      <c r="I831" s="194"/>
      <c r="L831" s="190"/>
      <c r="M831" s="195"/>
      <c r="T831" s="196"/>
      <c r="AT831" s="191" t="s">
        <v>1489</v>
      </c>
      <c r="AU831" s="191" t="s">
        <v>90</v>
      </c>
      <c r="AV831" s="15" t="s">
        <v>298</v>
      </c>
      <c r="AW831" s="15" t="s">
        <v>36</v>
      </c>
      <c r="AX831" s="15" t="s">
        <v>81</v>
      </c>
      <c r="AY831" s="191" t="s">
        <v>299</v>
      </c>
    </row>
    <row r="832" spans="2:65" s="13" customFormat="1">
      <c r="B832" s="176"/>
      <c r="D832" s="149" t="s">
        <v>1489</v>
      </c>
      <c r="E832" s="177" t="s">
        <v>1</v>
      </c>
      <c r="F832" s="178" t="s">
        <v>7350</v>
      </c>
      <c r="H832" s="179">
        <v>293.89499999999998</v>
      </c>
      <c r="I832" s="180"/>
      <c r="L832" s="176"/>
      <c r="M832" s="181"/>
      <c r="T832" s="182"/>
      <c r="AT832" s="177" t="s">
        <v>1489</v>
      </c>
      <c r="AU832" s="177" t="s">
        <v>90</v>
      </c>
      <c r="AV832" s="13" t="s">
        <v>90</v>
      </c>
      <c r="AW832" s="13" t="s">
        <v>36</v>
      </c>
      <c r="AX832" s="13" t="s">
        <v>88</v>
      </c>
      <c r="AY832" s="177" t="s">
        <v>299</v>
      </c>
    </row>
    <row r="833" spans="2:65" s="1" customFormat="1" ht="24.15" customHeight="1">
      <c r="B833" s="32"/>
      <c r="C833" s="158" t="s">
        <v>6400</v>
      </c>
      <c r="D833" s="158" t="s">
        <v>340</v>
      </c>
      <c r="E833" s="159" t="s">
        <v>7351</v>
      </c>
      <c r="F833" s="160" t="s">
        <v>7352</v>
      </c>
      <c r="G833" s="161" t="s">
        <v>822</v>
      </c>
      <c r="H833" s="162">
        <v>499.62200000000001</v>
      </c>
      <c r="I833" s="163"/>
      <c r="J833" s="164">
        <f>ROUND(I833*H833,2)</f>
        <v>0</v>
      </c>
      <c r="K833" s="160" t="s">
        <v>3585</v>
      </c>
      <c r="L833" s="165"/>
      <c r="M833" s="166" t="s">
        <v>1</v>
      </c>
      <c r="N833" s="167" t="s">
        <v>46</v>
      </c>
      <c r="P833" s="145">
        <f>O833*H833</f>
        <v>0</v>
      </c>
      <c r="Q833" s="145">
        <v>1E-3</v>
      </c>
      <c r="R833" s="145">
        <f>Q833*H833</f>
        <v>0.49962200000000001</v>
      </c>
      <c r="S833" s="145">
        <v>0</v>
      </c>
      <c r="T833" s="146">
        <f>S833*H833</f>
        <v>0</v>
      </c>
      <c r="AR833" s="147" t="s">
        <v>457</v>
      </c>
      <c r="AT833" s="147" t="s">
        <v>340</v>
      </c>
      <c r="AU833" s="147" t="s">
        <v>90</v>
      </c>
      <c r="AY833" s="17" t="s">
        <v>299</v>
      </c>
      <c r="BE833" s="148">
        <f>IF(N833="základní",J833,0)</f>
        <v>0</v>
      </c>
      <c r="BF833" s="148">
        <f>IF(N833="snížená",J833,0)</f>
        <v>0</v>
      </c>
      <c r="BG833" s="148">
        <f>IF(N833="zákl. přenesená",J833,0)</f>
        <v>0</v>
      </c>
      <c r="BH833" s="148">
        <f>IF(N833="sníž. přenesená",J833,0)</f>
        <v>0</v>
      </c>
      <c r="BI833" s="148">
        <f>IF(N833="nulová",J833,0)</f>
        <v>0</v>
      </c>
      <c r="BJ833" s="17" t="s">
        <v>88</v>
      </c>
      <c r="BK833" s="148">
        <f>ROUND(I833*H833,2)</f>
        <v>0</v>
      </c>
      <c r="BL833" s="17" t="s">
        <v>378</v>
      </c>
      <c r="BM833" s="147" t="s">
        <v>7353</v>
      </c>
    </row>
    <row r="834" spans="2:65" s="1" customFormat="1" ht="19.2">
      <c r="B834" s="32"/>
      <c r="D834" s="149" t="s">
        <v>308</v>
      </c>
      <c r="F834" s="150" t="s">
        <v>7354</v>
      </c>
      <c r="I834" s="151"/>
      <c r="L834" s="32"/>
      <c r="M834" s="152"/>
      <c r="T834" s="56"/>
      <c r="AT834" s="17" t="s">
        <v>308</v>
      </c>
      <c r="AU834" s="17" t="s">
        <v>90</v>
      </c>
    </row>
    <row r="835" spans="2:65" s="13" customFormat="1">
      <c r="B835" s="176"/>
      <c r="D835" s="149" t="s">
        <v>1489</v>
      </c>
      <c r="E835" s="177" t="s">
        <v>1</v>
      </c>
      <c r="F835" s="178" t="s">
        <v>7355</v>
      </c>
      <c r="H835" s="179">
        <v>499.62200000000001</v>
      </c>
      <c r="I835" s="180"/>
      <c r="L835" s="176"/>
      <c r="M835" s="181"/>
      <c r="T835" s="182"/>
      <c r="AT835" s="177" t="s">
        <v>1489</v>
      </c>
      <c r="AU835" s="177" t="s">
        <v>90</v>
      </c>
      <c r="AV835" s="13" t="s">
        <v>90</v>
      </c>
      <c r="AW835" s="13" t="s">
        <v>36</v>
      </c>
      <c r="AX835" s="13" t="s">
        <v>81</v>
      </c>
      <c r="AY835" s="177" t="s">
        <v>299</v>
      </c>
    </row>
    <row r="836" spans="2:65" s="14" customFormat="1">
      <c r="B836" s="183"/>
      <c r="D836" s="149" t="s">
        <v>1489</v>
      </c>
      <c r="E836" s="184" t="s">
        <v>1</v>
      </c>
      <c r="F836" s="185" t="s">
        <v>1496</v>
      </c>
      <c r="H836" s="186">
        <v>499.62200000000001</v>
      </c>
      <c r="I836" s="187"/>
      <c r="L836" s="183"/>
      <c r="M836" s="188"/>
      <c r="T836" s="189"/>
      <c r="AT836" s="184" t="s">
        <v>1489</v>
      </c>
      <c r="AU836" s="184" t="s">
        <v>90</v>
      </c>
      <c r="AV836" s="14" t="s">
        <v>318</v>
      </c>
      <c r="AW836" s="14" t="s">
        <v>36</v>
      </c>
      <c r="AX836" s="14" t="s">
        <v>88</v>
      </c>
      <c r="AY836" s="184" t="s">
        <v>299</v>
      </c>
    </row>
    <row r="837" spans="2:65" s="1" customFormat="1" ht="24.15" customHeight="1">
      <c r="B837" s="32"/>
      <c r="C837" s="136" t="s">
        <v>6404</v>
      </c>
      <c r="D837" s="136" t="s">
        <v>302</v>
      </c>
      <c r="E837" s="137" t="s">
        <v>7356</v>
      </c>
      <c r="F837" s="138" t="s">
        <v>7357</v>
      </c>
      <c r="G837" s="139" t="s">
        <v>375</v>
      </c>
      <c r="H837" s="140">
        <v>134.66999999999999</v>
      </c>
      <c r="I837" s="141"/>
      <c r="J837" s="142">
        <f>ROUND(I837*H837,2)</f>
        <v>0</v>
      </c>
      <c r="K837" s="138" t="s">
        <v>3585</v>
      </c>
      <c r="L837" s="32"/>
      <c r="M837" s="143" t="s">
        <v>1</v>
      </c>
      <c r="N837" s="144" t="s">
        <v>46</v>
      </c>
      <c r="P837" s="145">
        <f>O837*H837</f>
        <v>0</v>
      </c>
      <c r="Q837" s="145">
        <v>0</v>
      </c>
      <c r="R837" s="145">
        <f>Q837*H837</f>
        <v>0</v>
      </c>
      <c r="S837" s="145">
        <v>0</v>
      </c>
      <c r="T837" s="146">
        <f>S837*H837</f>
        <v>0</v>
      </c>
      <c r="AR837" s="147" t="s">
        <v>378</v>
      </c>
      <c r="AT837" s="147" t="s">
        <v>302</v>
      </c>
      <c r="AU837" s="147" t="s">
        <v>90</v>
      </c>
      <c r="AY837" s="17" t="s">
        <v>299</v>
      </c>
      <c r="BE837" s="148">
        <f>IF(N837="základní",J837,0)</f>
        <v>0</v>
      </c>
      <c r="BF837" s="148">
        <f>IF(N837="snížená",J837,0)</f>
        <v>0</v>
      </c>
      <c r="BG837" s="148">
        <f>IF(N837="zákl. přenesená",J837,0)</f>
        <v>0</v>
      </c>
      <c r="BH837" s="148">
        <f>IF(N837="sníž. přenesená",J837,0)</f>
        <v>0</v>
      </c>
      <c r="BI837" s="148">
        <f>IF(N837="nulová",J837,0)</f>
        <v>0</v>
      </c>
      <c r="BJ837" s="17" t="s">
        <v>88</v>
      </c>
      <c r="BK837" s="148">
        <f>ROUND(I837*H837,2)</f>
        <v>0</v>
      </c>
      <c r="BL837" s="17" t="s">
        <v>378</v>
      </c>
      <c r="BM837" s="147" t="s">
        <v>7358</v>
      </c>
    </row>
    <row r="838" spans="2:65" s="12" customFormat="1" ht="20.399999999999999">
      <c r="B838" s="170"/>
      <c r="D838" s="149" t="s">
        <v>1489</v>
      </c>
      <c r="E838" s="171" t="s">
        <v>1</v>
      </c>
      <c r="F838" s="172" t="s">
        <v>6917</v>
      </c>
      <c r="H838" s="171" t="s">
        <v>1</v>
      </c>
      <c r="I838" s="173"/>
      <c r="L838" s="170"/>
      <c r="M838" s="174"/>
      <c r="T838" s="175"/>
      <c r="AT838" s="171" t="s">
        <v>1489</v>
      </c>
      <c r="AU838" s="171" t="s">
        <v>90</v>
      </c>
      <c r="AV838" s="12" t="s">
        <v>88</v>
      </c>
      <c r="AW838" s="12" t="s">
        <v>36</v>
      </c>
      <c r="AX838" s="12" t="s">
        <v>81</v>
      </c>
      <c r="AY838" s="171" t="s">
        <v>299</v>
      </c>
    </row>
    <row r="839" spans="2:65" s="12" customFormat="1">
      <c r="B839" s="170"/>
      <c r="D839" s="149" t="s">
        <v>1489</v>
      </c>
      <c r="E839" s="171" t="s">
        <v>1</v>
      </c>
      <c r="F839" s="172" t="s">
        <v>7131</v>
      </c>
      <c r="H839" s="171" t="s">
        <v>1</v>
      </c>
      <c r="I839" s="173"/>
      <c r="L839" s="170"/>
      <c r="M839" s="174"/>
      <c r="T839" s="175"/>
      <c r="AT839" s="171" t="s">
        <v>1489</v>
      </c>
      <c r="AU839" s="171" t="s">
        <v>90</v>
      </c>
      <c r="AV839" s="12" t="s">
        <v>88</v>
      </c>
      <c r="AW839" s="12" t="s">
        <v>36</v>
      </c>
      <c r="AX839" s="12" t="s">
        <v>81</v>
      </c>
      <c r="AY839" s="171" t="s">
        <v>299</v>
      </c>
    </row>
    <row r="840" spans="2:65" s="13" customFormat="1">
      <c r="B840" s="176"/>
      <c r="D840" s="149" t="s">
        <v>1489</v>
      </c>
      <c r="E840" s="177" t="s">
        <v>1</v>
      </c>
      <c r="F840" s="178" t="s">
        <v>7359</v>
      </c>
      <c r="H840" s="179">
        <v>26.13</v>
      </c>
      <c r="I840" s="180"/>
      <c r="L840" s="176"/>
      <c r="M840" s="181"/>
      <c r="T840" s="182"/>
      <c r="AT840" s="177" t="s">
        <v>1489</v>
      </c>
      <c r="AU840" s="177" t="s">
        <v>90</v>
      </c>
      <c r="AV840" s="13" t="s">
        <v>90</v>
      </c>
      <c r="AW840" s="13" t="s">
        <v>36</v>
      </c>
      <c r="AX840" s="13" t="s">
        <v>81</v>
      </c>
      <c r="AY840" s="177" t="s">
        <v>299</v>
      </c>
    </row>
    <row r="841" spans="2:65" s="12" customFormat="1">
      <c r="B841" s="170"/>
      <c r="D841" s="149" t="s">
        <v>1489</v>
      </c>
      <c r="E841" s="171" t="s">
        <v>1</v>
      </c>
      <c r="F841" s="172" t="s">
        <v>7133</v>
      </c>
      <c r="H841" s="171" t="s">
        <v>1</v>
      </c>
      <c r="I841" s="173"/>
      <c r="L841" s="170"/>
      <c r="M841" s="174"/>
      <c r="T841" s="175"/>
      <c r="AT841" s="171" t="s">
        <v>1489</v>
      </c>
      <c r="AU841" s="171" t="s">
        <v>90</v>
      </c>
      <c r="AV841" s="12" t="s">
        <v>88</v>
      </c>
      <c r="AW841" s="12" t="s">
        <v>36</v>
      </c>
      <c r="AX841" s="12" t="s">
        <v>81</v>
      </c>
      <c r="AY841" s="171" t="s">
        <v>299</v>
      </c>
    </row>
    <row r="842" spans="2:65" s="13" customFormat="1" ht="20.399999999999999">
      <c r="B842" s="176"/>
      <c r="D842" s="149" t="s">
        <v>1489</v>
      </c>
      <c r="E842" s="177" t="s">
        <v>1</v>
      </c>
      <c r="F842" s="178" t="s">
        <v>7360</v>
      </c>
      <c r="H842" s="179">
        <v>51.98</v>
      </c>
      <c r="I842" s="180"/>
      <c r="L842" s="176"/>
      <c r="M842" s="181"/>
      <c r="T842" s="182"/>
      <c r="AT842" s="177" t="s">
        <v>1489</v>
      </c>
      <c r="AU842" s="177" t="s">
        <v>90</v>
      </c>
      <c r="AV842" s="13" t="s">
        <v>90</v>
      </c>
      <c r="AW842" s="13" t="s">
        <v>36</v>
      </c>
      <c r="AX842" s="13" t="s">
        <v>81</v>
      </c>
      <c r="AY842" s="177" t="s">
        <v>299</v>
      </c>
    </row>
    <row r="843" spans="2:65" s="12" customFormat="1">
      <c r="B843" s="170"/>
      <c r="D843" s="149" t="s">
        <v>1489</v>
      </c>
      <c r="E843" s="171" t="s">
        <v>1</v>
      </c>
      <c r="F843" s="172" t="s">
        <v>7136</v>
      </c>
      <c r="H843" s="171" t="s">
        <v>1</v>
      </c>
      <c r="I843" s="173"/>
      <c r="L843" s="170"/>
      <c r="M843" s="174"/>
      <c r="T843" s="175"/>
      <c r="AT843" s="171" t="s">
        <v>1489</v>
      </c>
      <c r="AU843" s="171" t="s">
        <v>90</v>
      </c>
      <c r="AV843" s="12" t="s">
        <v>88</v>
      </c>
      <c r="AW843" s="12" t="s">
        <v>36</v>
      </c>
      <c r="AX843" s="12" t="s">
        <v>81</v>
      </c>
      <c r="AY843" s="171" t="s">
        <v>299</v>
      </c>
    </row>
    <row r="844" spans="2:65" s="13" customFormat="1" ht="20.399999999999999">
      <c r="B844" s="176"/>
      <c r="D844" s="149" t="s">
        <v>1489</v>
      </c>
      <c r="E844" s="177" t="s">
        <v>1</v>
      </c>
      <c r="F844" s="178" t="s">
        <v>7361</v>
      </c>
      <c r="H844" s="179">
        <v>52.84</v>
      </c>
      <c r="I844" s="180"/>
      <c r="L844" s="176"/>
      <c r="M844" s="181"/>
      <c r="T844" s="182"/>
      <c r="AT844" s="177" t="s">
        <v>1489</v>
      </c>
      <c r="AU844" s="177" t="s">
        <v>90</v>
      </c>
      <c r="AV844" s="13" t="s">
        <v>90</v>
      </c>
      <c r="AW844" s="13" t="s">
        <v>36</v>
      </c>
      <c r="AX844" s="13" t="s">
        <v>81</v>
      </c>
      <c r="AY844" s="177" t="s">
        <v>299</v>
      </c>
    </row>
    <row r="845" spans="2:65" s="15" customFormat="1">
      <c r="B845" s="190"/>
      <c r="D845" s="149" t="s">
        <v>1489</v>
      </c>
      <c r="E845" s="191" t="s">
        <v>1</v>
      </c>
      <c r="F845" s="192" t="s">
        <v>1549</v>
      </c>
      <c r="H845" s="193">
        <v>130.94999999999999</v>
      </c>
      <c r="I845" s="194"/>
      <c r="L845" s="190"/>
      <c r="M845" s="195"/>
      <c r="T845" s="196"/>
      <c r="AT845" s="191" t="s">
        <v>1489</v>
      </c>
      <c r="AU845" s="191" t="s">
        <v>90</v>
      </c>
      <c r="AV845" s="15" t="s">
        <v>298</v>
      </c>
      <c r="AW845" s="15" t="s">
        <v>36</v>
      </c>
      <c r="AX845" s="15" t="s">
        <v>81</v>
      </c>
      <c r="AY845" s="191" t="s">
        <v>299</v>
      </c>
    </row>
    <row r="846" spans="2:65" s="12" customFormat="1">
      <c r="B846" s="170"/>
      <c r="D846" s="149" t="s">
        <v>1489</v>
      </c>
      <c r="E846" s="171" t="s">
        <v>1</v>
      </c>
      <c r="F846" s="172" t="s">
        <v>7362</v>
      </c>
      <c r="H846" s="171" t="s">
        <v>1</v>
      </c>
      <c r="I846" s="173"/>
      <c r="L846" s="170"/>
      <c r="M846" s="174"/>
      <c r="T846" s="175"/>
      <c r="AT846" s="171" t="s">
        <v>1489</v>
      </c>
      <c r="AU846" s="171" t="s">
        <v>90</v>
      </c>
      <c r="AV846" s="12" t="s">
        <v>88</v>
      </c>
      <c r="AW846" s="12" t="s">
        <v>36</v>
      </c>
      <c r="AX846" s="12" t="s">
        <v>81</v>
      </c>
      <c r="AY846" s="171" t="s">
        <v>299</v>
      </c>
    </row>
    <row r="847" spans="2:65" s="13" customFormat="1">
      <c r="B847" s="176"/>
      <c r="D847" s="149" t="s">
        <v>1489</v>
      </c>
      <c r="E847" s="177" t="s">
        <v>1</v>
      </c>
      <c r="F847" s="178" t="s">
        <v>7363</v>
      </c>
      <c r="H847" s="179">
        <v>3.36</v>
      </c>
      <c r="I847" s="180"/>
      <c r="L847" s="176"/>
      <c r="M847" s="181"/>
      <c r="T847" s="182"/>
      <c r="AT847" s="177" t="s">
        <v>1489</v>
      </c>
      <c r="AU847" s="177" t="s">
        <v>90</v>
      </c>
      <c r="AV847" s="13" t="s">
        <v>90</v>
      </c>
      <c r="AW847" s="13" t="s">
        <v>36</v>
      </c>
      <c r="AX847" s="13" t="s">
        <v>81</v>
      </c>
      <c r="AY847" s="177" t="s">
        <v>299</v>
      </c>
    </row>
    <row r="848" spans="2:65" s="13" customFormat="1">
      <c r="B848" s="176"/>
      <c r="D848" s="149" t="s">
        <v>1489</v>
      </c>
      <c r="E848" s="177" t="s">
        <v>1</v>
      </c>
      <c r="F848" s="178" t="s">
        <v>7364</v>
      </c>
      <c r="H848" s="179">
        <v>0.18</v>
      </c>
      <c r="I848" s="180"/>
      <c r="L848" s="176"/>
      <c r="M848" s="181"/>
      <c r="T848" s="182"/>
      <c r="AT848" s="177" t="s">
        <v>1489</v>
      </c>
      <c r="AU848" s="177" t="s">
        <v>90</v>
      </c>
      <c r="AV848" s="13" t="s">
        <v>90</v>
      </c>
      <c r="AW848" s="13" t="s">
        <v>36</v>
      </c>
      <c r="AX848" s="13" t="s">
        <v>81</v>
      </c>
      <c r="AY848" s="177" t="s">
        <v>299</v>
      </c>
    </row>
    <row r="849" spans="2:65" s="13" customFormat="1">
      <c r="B849" s="176"/>
      <c r="D849" s="149" t="s">
        <v>1489</v>
      </c>
      <c r="E849" s="177" t="s">
        <v>1</v>
      </c>
      <c r="F849" s="178" t="s">
        <v>7365</v>
      </c>
      <c r="H849" s="179">
        <v>0.18</v>
      </c>
      <c r="I849" s="180"/>
      <c r="L849" s="176"/>
      <c r="M849" s="181"/>
      <c r="T849" s="182"/>
      <c r="AT849" s="177" t="s">
        <v>1489</v>
      </c>
      <c r="AU849" s="177" t="s">
        <v>90</v>
      </c>
      <c r="AV849" s="13" t="s">
        <v>90</v>
      </c>
      <c r="AW849" s="13" t="s">
        <v>36</v>
      </c>
      <c r="AX849" s="13" t="s">
        <v>81</v>
      </c>
      <c r="AY849" s="177" t="s">
        <v>299</v>
      </c>
    </row>
    <row r="850" spans="2:65" s="15" customFormat="1">
      <c r="B850" s="190"/>
      <c r="D850" s="149" t="s">
        <v>1489</v>
      </c>
      <c r="E850" s="191" t="s">
        <v>1</v>
      </c>
      <c r="F850" s="192" t="s">
        <v>1549</v>
      </c>
      <c r="H850" s="193">
        <v>3.72</v>
      </c>
      <c r="I850" s="194"/>
      <c r="L850" s="190"/>
      <c r="M850" s="195"/>
      <c r="T850" s="196"/>
      <c r="AT850" s="191" t="s">
        <v>1489</v>
      </c>
      <c r="AU850" s="191" t="s">
        <v>90</v>
      </c>
      <c r="AV850" s="15" t="s">
        <v>298</v>
      </c>
      <c r="AW850" s="15" t="s">
        <v>36</v>
      </c>
      <c r="AX850" s="15" t="s">
        <v>81</v>
      </c>
      <c r="AY850" s="191" t="s">
        <v>299</v>
      </c>
    </row>
    <row r="851" spans="2:65" s="14" customFormat="1">
      <c r="B851" s="183"/>
      <c r="D851" s="149" t="s">
        <v>1489</v>
      </c>
      <c r="E851" s="184" t="s">
        <v>1</v>
      </c>
      <c r="F851" s="185" t="s">
        <v>1496</v>
      </c>
      <c r="H851" s="186">
        <v>134.66999999999999</v>
      </c>
      <c r="I851" s="187"/>
      <c r="L851" s="183"/>
      <c r="M851" s="188"/>
      <c r="T851" s="189"/>
      <c r="AT851" s="184" t="s">
        <v>1489</v>
      </c>
      <c r="AU851" s="184" t="s">
        <v>90</v>
      </c>
      <c r="AV851" s="14" t="s">
        <v>318</v>
      </c>
      <c r="AW851" s="14" t="s">
        <v>36</v>
      </c>
      <c r="AX851" s="14" t="s">
        <v>88</v>
      </c>
      <c r="AY851" s="184" t="s">
        <v>299</v>
      </c>
    </row>
    <row r="852" spans="2:65" s="1" customFormat="1" ht="24.15" customHeight="1">
      <c r="B852" s="32"/>
      <c r="C852" s="158" t="s">
        <v>6409</v>
      </c>
      <c r="D852" s="158" t="s">
        <v>340</v>
      </c>
      <c r="E852" s="159" t="s">
        <v>7366</v>
      </c>
      <c r="F852" s="160" t="s">
        <v>7367</v>
      </c>
      <c r="G852" s="161" t="s">
        <v>375</v>
      </c>
      <c r="H852" s="162">
        <v>152.62299999999999</v>
      </c>
      <c r="I852" s="163"/>
      <c r="J852" s="164">
        <f>ROUND(I852*H852,2)</f>
        <v>0</v>
      </c>
      <c r="K852" s="160" t="s">
        <v>3585</v>
      </c>
      <c r="L852" s="165"/>
      <c r="M852" s="166" t="s">
        <v>1</v>
      </c>
      <c r="N852" s="167" t="s">
        <v>46</v>
      </c>
      <c r="P852" s="145">
        <f>O852*H852</f>
        <v>0</v>
      </c>
      <c r="Q852" s="145">
        <v>6.4000000000000005E-4</v>
      </c>
      <c r="R852" s="145">
        <f>Q852*H852</f>
        <v>9.7678719999999997E-2</v>
      </c>
      <c r="S852" s="145">
        <v>0</v>
      </c>
      <c r="T852" s="146">
        <f>S852*H852</f>
        <v>0</v>
      </c>
      <c r="AR852" s="147" t="s">
        <v>457</v>
      </c>
      <c r="AT852" s="147" t="s">
        <v>340</v>
      </c>
      <c r="AU852" s="147" t="s">
        <v>90</v>
      </c>
      <c r="AY852" s="17" t="s">
        <v>299</v>
      </c>
      <c r="BE852" s="148">
        <f>IF(N852="základní",J852,0)</f>
        <v>0</v>
      </c>
      <c r="BF852" s="148">
        <f>IF(N852="snížená",J852,0)</f>
        <v>0</v>
      </c>
      <c r="BG852" s="148">
        <f>IF(N852="zákl. přenesená",J852,0)</f>
        <v>0</v>
      </c>
      <c r="BH852" s="148">
        <f>IF(N852="sníž. přenesená",J852,0)</f>
        <v>0</v>
      </c>
      <c r="BI852" s="148">
        <f>IF(N852="nulová",J852,0)</f>
        <v>0</v>
      </c>
      <c r="BJ852" s="17" t="s">
        <v>88</v>
      </c>
      <c r="BK852" s="148">
        <f>ROUND(I852*H852,2)</f>
        <v>0</v>
      </c>
      <c r="BL852" s="17" t="s">
        <v>378</v>
      </c>
      <c r="BM852" s="147" t="s">
        <v>7368</v>
      </c>
    </row>
    <row r="853" spans="2:65" s="12" customFormat="1" ht="20.399999999999999">
      <c r="B853" s="170"/>
      <c r="D853" s="149" t="s">
        <v>1489</v>
      </c>
      <c r="E853" s="171" t="s">
        <v>1</v>
      </c>
      <c r="F853" s="172" t="s">
        <v>6917</v>
      </c>
      <c r="H853" s="171" t="s">
        <v>1</v>
      </c>
      <c r="I853" s="173"/>
      <c r="L853" s="170"/>
      <c r="M853" s="174"/>
      <c r="T853" s="175"/>
      <c r="AT853" s="171" t="s">
        <v>1489</v>
      </c>
      <c r="AU853" s="171" t="s">
        <v>90</v>
      </c>
      <c r="AV853" s="12" t="s">
        <v>88</v>
      </c>
      <c r="AW853" s="12" t="s">
        <v>36</v>
      </c>
      <c r="AX853" s="12" t="s">
        <v>81</v>
      </c>
      <c r="AY853" s="171" t="s">
        <v>299</v>
      </c>
    </row>
    <row r="854" spans="2:65" s="12" customFormat="1">
      <c r="B854" s="170"/>
      <c r="D854" s="149" t="s">
        <v>1489</v>
      </c>
      <c r="E854" s="171" t="s">
        <v>1</v>
      </c>
      <c r="F854" s="172" t="s">
        <v>7131</v>
      </c>
      <c r="H854" s="171" t="s">
        <v>1</v>
      </c>
      <c r="I854" s="173"/>
      <c r="L854" s="170"/>
      <c r="M854" s="174"/>
      <c r="T854" s="175"/>
      <c r="AT854" s="171" t="s">
        <v>1489</v>
      </c>
      <c r="AU854" s="171" t="s">
        <v>90</v>
      </c>
      <c r="AV854" s="12" t="s">
        <v>88</v>
      </c>
      <c r="AW854" s="12" t="s">
        <v>36</v>
      </c>
      <c r="AX854" s="12" t="s">
        <v>81</v>
      </c>
      <c r="AY854" s="171" t="s">
        <v>299</v>
      </c>
    </row>
    <row r="855" spans="2:65" s="13" customFormat="1" ht="20.399999999999999">
      <c r="B855" s="176"/>
      <c r="D855" s="149" t="s">
        <v>1489</v>
      </c>
      <c r="E855" s="177" t="s">
        <v>1</v>
      </c>
      <c r="F855" s="178" t="s">
        <v>7369</v>
      </c>
      <c r="H855" s="179">
        <v>30.454999999999998</v>
      </c>
      <c r="I855" s="180"/>
      <c r="L855" s="176"/>
      <c r="M855" s="181"/>
      <c r="T855" s="182"/>
      <c r="AT855" s="177" t="s">
        <v>1489</v>
      </c>
      <c r="AU855" s="177" t="s">
        <v>90</v>
      </c>
      <c r="AV855" s="13" t="s">
        <v>90</v>
      </c>
      <c r="AW855" s="13" t="s">
        <v>36</v>
      </c>
      <c r="AX855" s="13" t="s">
        <v>81</v>
      </c>
      <c r="AY855" s="177" t="s">
        <v>299</v>
      </c>
    </row>
    <row r="856" spans="2:65" s="12" customFormat="1">
      <c r="B856" s="170"/>
      <c r="D856" s="149" t="s">
        <v>1489</v>
      </c>
      <c r="E856" s="171" t="s">
        <v>1</v>
      </c>
      <c r="F856" s="172" t="s">
        <v>7133</v>
      </c>
      <c r="H856" s="171" t="s">
        <v>1</v>
      </c>
      <c r="I856" s="173"/>
      <c r="L856" s="170"/>
      <c r="M856" s="174"/>
      <c r="T856" s="175"/>
      <c r="AT856" s="171" t="s">
        <v>1489</v>
      </c>
      <c r="AU856" s="171" t="s">
        <v>90</v>
      </c>
      <c r="AV856" s="12" t="s">
        <v>88</v>
      </c>
      <c r="AW856" s="12" t="s">
        <v>36</v>
      </c>
      <c r="AX856" s="12" t="s">
        <v>81</v>
      </c>
      <c r="AY856" s="171" t="s">
        <v>299</v>
      </c>
    </row>
    <row r="857" spans="2:65" s="13" customFormat="1" ht="20.399999999999999">
      <c r="B857" s="176"/>
      <c r="D857" s="149" t="s">
        <v>1489</v>
      </c>
      <c r="E857" s="177" t="s">
        <v>1</v>
      </c>
      <c r="F857" s="178" t="s">
        <v>7370</v>
      </c>
      <c r="H857" s="179">
        <v>60.582999999999998</v>
      </c>
      <c r="I857" s="180"/>
      <c r="L857" s="176"/>
      <c r="M857" s="181"/>
      <c r="T857" s="182"/>
      <c r="AT857" s="177" t="s">
        <v>1489</v>
      </c>
      <c r="AU857" s="177" t="s">
        <v>90</v>
      </c>
      <c r="AV857" s="13" t="s">
        <v>90</v>
      </c>
      <c r="AW857" s="13" t="s">
        <v>36</v>
      </c>
      <c r="AX857" s="13" t="s">
        <v>81</v>
      </c>
      <c r="AY857" s="177" t="s">
        <v>299</v>
      </c>
    </row>
    <row r="858" spans="2:65" s="12" customFormat="1">
      <c r="B858" s="170"/>
      <c r="D858" s="149" t="s">
        <v>1489</v>
      </c>
      <c r="E858" s="171" t="s">
        <v>1</v>
      </c>
      <c r="F858" s="172" t="s">
        <v>7136</v>
      </c>
      <c r="H858" s="171" t="s">
        <v>1</v>
      </c>
      <c r="I858" s="173"/>
      <c r="L858" s="170"/>
      <c r="M858" s="174"/>
      <c r="T858" s="175"/>
      <c r="AT858" s="171" t="s">
        <v>1489</v>
      </c>
      <c r="AU858" s="171" t="s">
        <v>90</v>
      </c>
      <c r="AV858" s="12" t="s">
        <v>88</v>
      </c>
      <c r="AW858" s="12" t="s">
        <v>36</v>
      </c>
      <c r="AX858" s="12" t="s">
        <v>81</v>
      </c>
      <c r="AY858" s="171" t="s">
        <v>299</v>
      </c>
    </row>
    <row r="859" spans="2:65" s="13" customFormat="1">
      <c r="B859" s="176"/>
      <c r="D859" s="149" t="s">
        <v>1489</v>
      </c>
      <c r="E859" s="177" t="s">
        <v>1</v>
      </c>
      <c r="F859" s="178" t="s">
        <v>7371</v>
      </c>
      <c r="H859" s="179">
        <v>61.585000000000001</v>
      </c>
      <c r="I859" s="180"/>
      <c r="L859" s="176"/>
      <c r="M859" s="181"/>
      <c r="T859" s="182"/>
      <c r="AT859" s="177" t="s">
        <v>1489</v>
      </c>
      <c r="AU859" s="177" t="s">
        <v>90</v>
      </c>
      <c r="AV859" s="13" t="s">
        <v>90</v>
      </c>
      <c r="AW859" s="13" t="s">
        <v>36</v>
      </c>
      <c r="AX859" s="13" t="s">
        <v>81</v>
      </c>
      <c r="AY859" s="177" t="s">
        <v>299</v>
      </c>
    </row>
    <row r="860" spans="2:65" s="14" customFormat="1">
      <c r="B860" s="183"/>
      <c r="D860" s="149" t="s">
        <v>1489</v>
      </c>
      <c r="E860" s="184" t="s">
        <v>1</v>
      </c>
      <c r="F860" s="185" t="s">
        <v>1496</v>
      </c>
      <c r="H860" s="186">
        <v>152.62299999999999</v>
      </c>
      <c r="I860" s="187"/>
      <c r="L860" s="183"/>
      <c r="M860" s="188"/>
      <c r="T860" s="189"/>
      <c r="AT860" s="184" t="s">
        <v>1489</v>
      </c>
      <c r="AU860" s="184" t="s">
        <v>90</v>
      </c>
      <c r="AV860" s="14" t="s">
        <v>318</v>
      </c>
      <c r="AW860" s="14" t="s">
        <v>36</v>
      </c>
      <c r="AX860" s="14" t="s">
        <v>88</v>
      </c>
      <c r="AY860" s="184" t="s">
        <v>299</v>
      </c>
    </row>
    <row r="861" spans="2:65" s="1" customFormat="1" ht="49.2" customHeight="1">
      <c r="B861" s="32"/>
      <c r="C861" s="158" t="s">
        <v>6413</v>
      </c>
      <c r="D861" s="158" t="s">
        <v>340</v>
      </c>
      <c r="E861" s="159" t="s">
        <v>7372</v>
      </c>
      <c r="F861" s="160" t="s">
        <v>7373</v>
      </c>
      <c r="G861" s="161" t="s">
        <v>375</v>
      </c>
      <c r="H861" s="162">
        <v>4.3360000000000003</v>
      </c>
      <c r="I861" s="163"/>
      <c r="J861" s="164">
        <f>ROUND(I861*H861,2)</f>
        <v>0</v>
      </c>
      <c r="K861" s="160" t="s">
        <v>3585</v>
      </c>
      <c r="L861" s="165"/>
      <c r="M861" s="166" t="s">
        <v>1</v>
      </c>
      <c r="N861" s="167" t="s">
        <v>46</v>
      </c>
      <c r="P861" s="145">
        <f>O861*H861</f>
        <v>0</v>
      </c>
      <c r="Q861" s="145">
        <v>4.7000000000000002E-3</v>
      </c>
      <c r="R861" s="145">
        <f>Q861*H861</f>
        <v>2.0379200000000004E-2</v>
      </c>
      <c r="S861" s="145">
        <v>0</v>
      </c>
      <c r="T861" s="146">
        <f>S861*H861</f>
        <v>0</v>
      </c>
      <c r="AR861" s="147" t="s">
        <v>457</v>
      </c>
      <c r="AT861" s="147" t="s">
        <v>340</v>
      </c>
      <c r="AU861" s="147" t="s">
        <v>90</v>
      </c>
      <c r="AY861" s="17" t="s">
        <v>299</v>
      </c>
      <c r="BE861" s="148">
        <f>IF(N861="základní",J861,0)</f>
        <v>0</v>
      </c>
      <c r="BF861" s="148">
        <f>IF(N861="snížená",J861,0)</f>
        <v>0</v>
      </c>
      <c r="BG861" s="148">
        <f>IF(N861="zákl. přenesená",J861,0)</f>
        <v>0</v>
      </c>
      <c r="BH861" s="148">
        <f>IF(N861="sníž. přenesená",J861,0)</f>
        <v>0</v>
      </c>
      <c r="BI861" s="148">
        <f>IF(N861="nulová",J861,0)</f>
        <v>0</v>
      </c>
      <c r="BJ861" s="17" t="s">
        <v>88</v>
      </c>
      <c r="BK861" s="148">
        <f>ROUND(I861*H861,2)</f>
        <v>0</v>
      </c>
      <c r="BL861" s="17" t="s">
        <v>378</v>
      </c>
      <c r="BM861" s="147" t="s">
        <v>7374</v>
      </c>
    </row>
    <row r="862" spans="2:65" s="12" customFormat="1">
      <c r="B862" s="170"/>
      <c r="D862" s="149" t="s">
        <v>1489</v>
      </c>
      <c r="E862" s="171" t="s">
        <v>1</v>
      </c>
      <c r="F862" s="172" t="s">
        <v>7362</v>
      </c>
      <c r="H862" s="171" t="s">
        <v>1</v>
      </c>
      <c r="I862" s="173"/>
      <c r="L862" s="170"/>
      <c r="M862" s="174"/>
      <c r="T862" s="175"/>
      <c r="AT862" s="171" t="s">
        <v>1489</v>
      </c>
      <c r="AU862" s="171" t="s">
        <v>90</v>
      </c>
      <c r="AV862" s="12" t="s">
        <v>88</v>
      </c>
      <c r="AW862" s="12" t="s">
        <v>36</v>
      </c>
      <c r="AX862" s="12" t="s">
        <v>81</v>
      </c>
      <c r="AY862" s="171" t="s">
        <v>299</v>
      </c>
    </row>
    <row r="863" spans="2:65" s="13" customFormat="1">
      <c r="B863" s="176"/>
      <c r="D863" s="149" t="s">
        <v>1489</v>
      </c>
      <c r="E863" s="177" t="s">
        <v>1</v>
      </c>
      <c r="F863" s="178" t="s">
        <v>7375</v>
      </c>
      <c r="H863" s="179">
        <v>3.9159999999999999</v>
      </c>
      <c r="I863" s="180"/>
      <c r="L863" s="176"/>
      <c r="M863" s="181"/>
      <c r="T863" s="182"/>
      <c r="AT863" s="177" t="s">
        <v>1489</v>
      </c>
      <c r="AU863" s="177" t="s">
        <v>90</v>
      </c>
      <c r="AV863" s="13" t="s">
        <v>90</v>
      </c>
      <c r="AW863" s="13" t="s">
        <v>36</v>
      </c>
      <c r="AX863" s="13" t="s">
        <v>81</v>
      </c>
      <c r="AY863" s="177" t="s">
        <v>299</v>
      </c>
    </row>
    <row r="864" spans="2:65" s="13" customFormat="1">
      <c r="B864" s="176"/>
      <c r="D864" s="149" t="s">
        <v>1489</v>
      </c>
      <c r="E864" s="177" t="s">
        <v>1</v>
      </c>
      <c r="F864" s="178" t="s">
        <v>7376</v>
      </c>
      <c r="H864" s="179">
        <v>0.21</v>
      </c>
      <c r="I864" s="180"/>
      <c r="L864" s="176"/>
      <c r="M864" s="181"/>
      <c r="T864" s="182"/>
      <c r="AT864" s="177" t="s">
        <v>1489</v>
      </c>
      <c r="AU864" s="177" t="s">
        <v>90</v>
      </c>
      <c r="AV864" s="13" t="s">
        <v>90</v>
      </c>
      <c r="AW864" s="13" t="s">
        <v>36</v>
      </c>
      <c r="AX864" s="13" t="s">
        <v>81</v>
      </c>
      <c r="AY864" s="177" t="s">
        <v>299</v>
      </c>
    </row>
    <row r="865" spans="2:65" s="13" customFormat="1">
      <c r="B865" s="176"/>
      <c r="D865" s="149" t="s">
        <v>1489</v>
      </c>
      <c r="E865" s="177" t="s">
        <v>1</v>
      </c>
      <c r="F865" s="178" t="s">
        <v>7377</v>
      </c>
      <c r="H865" s="179">
        <v>0.21</v>
      </c>
      <c r="I865" s="180"/>
      <c r="L865" s="176"/>
      <c r="M865" s="181"/>
      <c r="T865" s="182"/>
      <c r="AT865" s="177" t="s">
        <v>1489</v>
      </c>
      <c r="AU865" s="177" t="s">
        <v>90</v>
      </c>
      <c r="AV865" s="13" t="s">
        <v>90</v>
      </c>
      <c r="AW865" s="13" t="s">
        <v>36</v>
      </c>
      <c r="AX865" s="13" t="s">
        <v>81</v>
      </c>
      <c r="AY865" s="177" t="s">
        <v>299</v>
      </c>
    </row>
    <row r="866" spans="2:65" s="14" customFormat="1">
      <c r="B866" s="183"/>
      <c r="D866" s="149" t="s">
        <v>1489</v>
      </c>
      <c r="E866" s="184" t="s">
        <v>1</v>
      </c>
      <c r="F866" s="185" t="s">
        <v>1496</v>
      </c>
      <c r="H866" s="186">
        <v>4.3360000000000003</v>
      </c>
      <c r="I866" s="187"/>
      <c r="L866" s="183"/>
      <c r="M866" s="188"/>
      <c r="T866" s="189"/>
      <c r="AT866" s="184" t="s">
        <v>1489</v>
      </c>
      <c r="AU866" s="184" t="s">
        <v>90</v>
      </c>
      <c r="AV866" s="14" t="s">
        <v>318</v>
      </c>
      <c r="AW866" s="14" t="s">
        <v>36</v>
      </c>
      <c r="AX866" s="14" t="s">
        <v>88</v>
      </c>
      <c r="AY866" s="184" t="s">
        <v>299</v>
      </c>
    </row>
    <row r="867" spans="2:65" s="1" customFormat="1" ht="24.15" customHeight="1">
      <c r="B867" s="32"/>
      <c r="C867" s="136" t="s">
        <v>6417</v>
      </c>
      <c r="D867" s="136" t="s">
        <v>302</v>
      </c>
      <c r="E867" s="137" t="s">
        <v>7378</v>
      </c>
      <c r="F867" s="138" t="s">
        <v>7379</v>
      </c>
      <c r="G867" s="139" t="s">
        <v>375</v>
      </c>
      <c r="H867" s="140">
        <v>14.82</v>
      </c>
      <c r="I867" s="141"/>
      <c r="J867" s="142">
        <f>ROUND(I867*H867,2)</f>
        <v>0</v>
      </c>
      <c r="K867" s="138" t="s">
        <v>1</v>
      </c>
      <c r="L867" s="32"/>
      <c r="M867" s="143" t="s">
        <v>1</v>
      </c>
      <c r="N867" s="144" t="s">
        <v>46</v>
      </c>
      <c r="P867" s="145">
        <f>O867*H867</f>
        <v>0</v>
      </c>
      <c r="Q867" s="145">
        <v>0</v>
      </c>
      <c r="R867" s="145">
        <f>Q867*H867</f>
        <v>0</v>
      </c>
      <c r="S867" s="145">
        <v>0</v>
      </c>
      <c r="T867" s="146">
        <f>S867*H867</f>
        <v>0</v>
      </c>
      <c r="AR867" s="147" t="s">
        <v>378</v>
      </c>
      <c r="AT867" s="147" t="s">
        <v>302</v>
      </c>
      <c r="AU867" s="147" t="s">
        <v>90</v>
      </c>
      <c r="AY867" s="17" t="s">
        <v>299</v>
      </c>
      <c r="BE867" s="148">
        <f>IF(N867="základní",J867,0)</f>
        <v>0</v>
      </c>
      <c r="BF867" s="148">
        <f>IF(N867="snížená",J867,0)</f>
        <v>0</v>
      </c>
      <c r="BG867" s="148">
        <f>IF(N867="zákl. přenesená",J867,0)</f>
        <v>0</v>
      </c>
      <c r="BH867" s="148">
        <f>IF(N867="sníž. přenesená",J867,0)</f>
        <v>0</v>
      </c>
      <c r="BI867" s="148">
        <f>IF(N867="nulová",J867,0)</f>
        <v>0</v>
      </c>
      <c r="BJ867" s="17" t="s">
        <v>88</v>
      </c>
      <c r="BK867" s="148">
        <f>ROUND(I867*H867,2)</f>
        <v>0</v>
      </c>
      <c r="BL867" s="17" t="s">
        <v>378</v>
      </c>
      <c r="BM867" s="147" t="s">
        <v>7380</v>
      </c>
    </row>
    <row r="868" spans="2:65" s="12" customFormat="1">
      <c r="B868" s="170"/>
      <c r="D868" s="149" t="s">
        <v>1489</v>
      </c>
      <c r="E868" s="171" t="s">
        <v>1</v>
      </c>
      <c r="F868" s="172" t="s">
        <v>6989</v>
      </c>
      <c r="H868" s="171" t="s">
        <v>1</v>
      </c>
      <c r="I868" s="173"/>
      <c r="L868" s="170"/>
      <c r="M868" s="174"/>
      <c r="T868" s="175"/>
      <c r="AT868" s="171" t="s">
        <v>1489</v>
      </c>
      <c r="AU868" s="171" t="s">
        <v>90</v>
      </c>
      <c r="AV868" s="12" t="s">
        <v>88</v>
      </c>
      <c r="AW868" s="12" t="s">
        <v>36</v>
      </c>
      <c r="AX868" s="12" t="s">
        <v>81</v>
      </c>
      <c r="AY868" s="171" t="s">
        <v>299</v>
      </c>
    </row>
    <row r="869" spans="2:65" s="13" customFormat="1">
      <c r="B869" s="176"/>
      <c r="D869" s="149" t="s">
        <v>1489</v>
      </c>
      <c r="E869" s="177" t="s">
        <v>1</v>
      </c>
      <c r="F869" s="178" t="s">
        <v>7381</v>
      </c>
      <c r="H869" s="179">
        <v>14.82</v>
      </c>
      <c r="I869" s="180"/>
      <c r="L869" s="176"/>
      <c r="M869" s="181"/>
      <c r="T869" s="182"/>
      <c r="AT869" s="177" t="s">
        <v>1489</v>
      </c>
      <c r="AU869" s="177" t="s">
        <v>90</v>
      </c>
      <c r="AV869" s="13" t="s">
        <v>90</v>
      </c>
      <c r="AW869" s="13" t="s">
        <v>36</v>
      </c>
      <c r="AX869" s="13" t="s">
        <v>81</v>
      </c>
      <c r="AY869" s="177" t="s">
        <v>299</v>
      </c>
    </row>
    <row r="870" spans="2:65" s="14" customFormat="1">
      <c r="B870" s="183"/>
      <c r="D870" s="149" t="s">
        <v>1489</v>
      </c>
      <c r="E870" s="184" t="s">
        <v>1</v>
      </c>
      <c r="F870" s="185" t="s">
        <v>1496</v>
      </c>
      <c r="H870" s="186">
        <v>14.82</v>
      </c>
      <c r="I870" s="187"/>
      <c r="L870" s="183"/>
      <c r="M870" s="188"/>
      <c r="T870" s="189"/>
      <c r="AT870" s="184" t="s">
        <v>1489</v>
      </c>
      <c r="AU870" s="184" t="s">
        <v>90</v>
      </c>
      <c r="AV870" s="14" t="s">
        <v>318</v>
      </c>
      <c r="AW870" s="14" t="s">
        <v>36</v>
      </c>
      <c r="AX870" s="14" t="s">
        <v>88</v>
      </c>
      <c r="AY870" s="184" t="s">
        <v>299</v>
      </c>
    </row>
    <row r="871" spans="2:65" s="1" customFormat="1" ht="24.15" customHeight="1">
      <c r="B871" s="32"/>
      <c r="C871" s="158" t="s">
        <v>6425</v>
      </c>
      <c r="D871" s="158" t="s">
        <v>340</v>
      </c>
      <c r="E871" s="159" t="s">
        <v>7382</v>
      </c>
      <c r="F871" s="160" t="s">
        <v>7383</v>
      </c>
      <c r="G871" s="161" t="s">
        <v>375</v>
      </c>
      <c r="H871" s="162">
        <v>17.273</v>
      </c>
      <c r="I871" s="163"/>
      <c r="J871" s="164">
        <f>ROUND(I871*H871,2)</f>
        <v>0</v>
      </c>
      <c r="K871" s="160" t="s">
        <v>1</v>
      </c>
      <c r="L871" s="165"/>
      <c r="M871" s="166" t="s">
        <v>1</v>
      </c>
      <c r="N871" s="167" t="s">
        <v>46</v>
      </c>
      <c r="P871" s="145">
        <f>O871*H871</f>
        <v>0</v>
      </c>
      <c r="Q871" s="145">
        <v>6.4999999999999997E-4</v>
      </c>
      <c r="R871" s="145">
        <f>Q871*H871</f>
        <v>1.122745E-2</v>
      </c>
      <c r="S871" s="145">
        <v>0</v>
      </c>
      <c r="T871" s="146">
        <f>S871*H871</f>
        <v>0</v>
      </c>
      <c r="AR871" s="147" t="s">
        <v>457</v>
      </c>
      <c r="AT871" s="147" t="s">
        <v>340</v>
      </c>
      <c r="AU871" s="147" t="s">
        <v>90</v>
      </c>
      <c r="AY871" s="17" t="s">
        <v>299</v>
      </c>
      <c r="BE871" s="148">
        <f>IF(N871="základní",J871,0)</f>
        <v>0</v>
      </c>
      <c r="BF871" s="148">
        <f>IF(N871="snížená",J871,0)</f>
        <v>0</v>
      </c>
      <c r="BG871" s="148">
        <f>IF(N871="zákl. přenesená",J871,0)</f>
        <v>0</v>
      </c>
      <c r="BH871" s="148">
        <f>IF(N871="sníž. přenesená",J871,0)</f>
        <v>0</v>
      </c>
      <c r="BI871" s="148">
        <f>IF(N871="nulová",J871,0)</f>
        <v>0</v>
      </c>
      <c r="BJ871" s="17" t="s">
        <v>88</v>
      </c>
      <c r="BK871" s="148">
        <f>ROUND(I871*H871,2)</f>
        <v>0</v>
      </c>
      <c r="BL871" s="17" t="s">
        <v>378</v>
      </c>
      <c r="BM871" s="147" t="s">
        <v>7384</v>
      </c>
    </row>
    <row r="872" spans="2:65" s="12" customFormat="1">
      <c r="B872" s="170"/>
      <c r="D872" s="149" t="s">
        <v>1489</v>
      </c>
      <c r="E872" s="171" t="s">
        <v>1</v>
      </c>
      <c r="F872" s="172" t="s">
        <v>6989</v>
      </c>
      <c r="H872" s="171" t="s">
        <v>1</v>
      </c>
      <c r="I872" s="173"/>
      <c r="L872" s="170"/>
      <c r="M872" s="174"/>
      <c r="T872" s="175"/>
      <c r="AT872" s="171" t="s">
        <v>1489</v>
      </c>
      <c r="AU872" s="171" t="s">
        <v>90</v>
      </c>
      <c r="AV872" s="12" t="s">
        <v>88</v>
      </c>
      <c r="AW872" s="12" t="s">
        <v>36</v>
      </c>
      <c r="AX872" s="12" t="s">
        <v>81</v>
      </c>
      <c r="AY872" s="171" t="s">
        <v>299</v>
      </c>
    </row>
    <row r="873" spans="2:65" s="13" customFormat="1" ht="20.399999999999999">
      <c r="B873" s="176"/>
      <c r="D873" s="149" t="s">
        <v>1489</v>
      </c>
      <c r="E873" s="177" t="s">
        <v>1</v>
      </c>
      <c r="F873" s="178" t="s">
        <v>7385</v>
      </c>
      <c r="H873" s="179">
        <v>17.273</v>
      </c>
      <c r="I873" s="180"/>
      <c r="L873" s="176"/>
      <c r="M873" s="181"/>
      <c r="T873" s="182"/>
      <c r="AT873" s="177" t="s">
        <v>1489</v>
      </c>
      <c r="AU873" s="177" t="s">
        <v>90</v>
      </c>
      <c r="AV873" s="13" t="s">
        <v>90</v>
      </c>
      <c r="AW873" s="13" t="s">
        <v>36</v>
      </c>
      <c r="AX873" s="13" t="s">
        <v>81</v>
      </c>
      <c r="AY873" s="177" t="s">
        <v>299</v>
      </c>
    </row>
    <row r="874" spans="2:65" s="14" customFormat="1">
      <c r="B874" s="183"/>
      <c r="D874" s="149" t="s">
        <v>1489</v>
      </c>
      <c r="E874" s="184" t="s">
        <v>1</v>
      </c>
      <c r="F874" s="185" t="s">
        <v>1496</v>
      </c>
      <c r="H874" s="186">
        <v>17.273</v>
      </c>
      <c r="I874" s="187"/>
      <c r="L874" s="183"/>
      <c r="M874" s="188"/>
      <c r="T874" s="189"/>
      <c r="AT874" s="184" t="s">
        <v>1489</v>
      </c>
      <c r="AU874" s="184" t="s">
        <v>90</v>
      </c>
      <c r="AV874" s="14" t="s">
        <v>318</v>
      </c>
      <c r="AW874" s="14" t="s">
        <v>36</v>
      </c>
      <c r="AX874" s="14" t="s">
        <v>88</v>
      </c>
      <c r="AY874" s="184" t="s">
        <v>299</v>
      </c>
    </row>
    <row r="875" spans="2:65" s="1" customFormat="1" ht="24.15" customHeight="1">
      <c r="B875" s="32"/>
      <c r="C875" s="136" t="s">
        <v>6431</v>
      </c>
      <c r="D875" s="136" t="s">
        <v>302</v>
      </c>
      <c r="E875" s="137" t="s">
        <v>7386</v>
      </c>
      <c r="F875" s="138" t="s">
        <v>7387</v>
      </c>
      <c r="G875" s="139" t="s">
        <v>375</v>
      </c>
      <c r="H875" s="140">
        <v>27.55</v>
      </c>
      <c r="I875" s="141"/>
      <c r="J875" s="142">
        <f>ROUND(I875*H875,2)</f>
        <v>0</v>
      </c>
      <c r="K875" s="138" t="s">
        <v>1</v>
      </c>
      <c r="L875" s="32"/>
      <c r="M875" s="143" t="s">
        <v>1</v>
      </c>
      <c r="N875" s="144" t="s">
        <v>46</v>
      </c>
      <c r="P875" s="145">
        <f>O875*H875</f>
        <v>0</v>
      </c>
      <c r="Q875" s="145">
        <v>4.0000000000000003E-5</v>
      </c>
      <c r="R875" s="145">
        <f>Q875*H875</f>
        <v>1.1020000000000001E-3</v>
      </c>
      <c r="S875" s="145">
        <v>0</v>
      </c>
      <c r="T875" s="146">
        <f>S875*H875</f>
        <v>0</v>
      </c>
      <c r="AR875" s="147" t="s">
        <v>378</v>
      </c>
      <c r="AT875" s="147" t="s">
        <v>302</v>
      </c>
      <c r="AU875" s="147" t="s">
        <v>90</v>
      </c>
      <c r="AY875" s="17" t="s">
        <v>299</v>
      </c>
      <c r="BE875" s="148">
        <f>IF(N875="základní",J875,0)</f>
        <v>0</v>
      </c>
      <c r="BF875" s="148">
        <f>IF(N875="snížená",J875,0)</f>
        <v>0</v>
      </c>
      <c r="BG875" s="148">
        <f>IF(N875="zákl. přenesená",J875,0)</f>
        <v>0</v>
      </c>
      <c r="BH875" s="148">
        <f>IF(N875="sníž. přenesená",J875,0)</f>
        <v>0</v>
      </c>
      <c r="BI875" s="148">
        <f>IF(N875="nulová",J875,0)</f>
        <v>0</v>
      </c>
      <c r="BJ875" s="17" t="s">
        <v>88</v>
      </c>
      <c r="BK875" s="148">
        <f>ROUND(I875*H875,2)</f>
        <v>0</v>
      </c>
      <c r="BL875" s="17" t="s">
        <v>378</v>
      </c>
      <c r="BM875" s="147" t="s">
        <v>7388</v>
      </c>
    </row>
    <row r="876" spans="2:65" s="12" customFormat="1">
      <c r="B876" s="170"/>
      <c r="D876" s="149" t="s">
        <v>1489</v>
      </c>
      <c r="E876" s="171" t="s">
        <v>1</v>
      </c>
      <c r="F876" s="172" t="s">
        <v>6989</v>
      </c>
      <c r="H876" s="171" t="s">
        <v>1</v>
      </c>
      <c r="I876" s="173"/>
      <c r="L876" s="170"/>
      <c r="M876" s="174"/>
      <c r="T876" s="175"/>
      <c r="AT876" s="171" t="s">
        <v>1489</v>
      </c>
      <c r="AU876" s="171" t="s">
        <v>90</v>
      </c>
      <c r="AV876" s="12" t="s">
        <v>88</v>
      </c>
      <c r="AW876" s="12" t="s">
        <v>36</v>
      </c>
      <c r="AX876" s="12" t="s">
        <v>81</v>
      </c>
      <c r="AY876" s="171" t="s">
        <v>299</v>
      </c>
    </row>
    <row r="877" spans="2:65" s="13" customFormat="1" ht="20.399999999999999">
      <c r="B877" s="176"/>
      <c r="D877" s="149" t="s">
        <v>1489</v>
      </c>
      <c r="E877" s="177" t="s">
        <v>1</v>
      </c>
      <c r="F877" s="178" t="s">
        <v>7389</v>
      </c>
      <c r="H877" s="179">
        <v>5.45</v>
      </c>
      <c r="I877" s="180"/>
      <c r="L877" s="176"/>
      <c r="M877" s="181"/>
      <c r="T877" s="182"/>
      <c r="AT877" s="177" t="s">
        <v>1489</v>
      </c>
      <c r="AU877" s="177" t="s">
        <v>90</v>
      </c>
      <c r="AV877" s="13" t="s">
        <v>90</v>
      </c>
      <c r="AW877" s="13" t="s">
        <v>36</v>
      </c>
      <c r="AX877" s="13" t="s">
        <v>81</v>
      </c>
      <c r="AY877" s="177" t="s">
        <v>299</v>
      </c>
    </row>
    <row r="878" spans="2:65" s="13" customFormat="1" ht="20.399999999999999">
      <c r="B878" s="176"/>
      <c r="D878" s="149" t="s">
        <v>1489</v>
      </c>
      <c r="E878" s="177" t="s">
        <v>1</v>
      </c>
      <c r="F878" s="178" t="s">
        <v>7390</v>
      </c>
      <c r="H878" s="179">
        <v>22.1</v>
      </c>
      <c r="I878" s="180"/>
      <c r="L878" s="176"/>
      <c r="M878" s="181"/>
      <c r="T878" s="182"/>
      <c r="AT878" s="177" t="s">
        <v>1489</v>
      </c>
      <c r="AU878" s="177" t="s">
        <v>90</v>
      </c>
      <c r="AV878" s="13" t="s">
        <v>90</v>
      </c>
      <c r="AW878" s="13" t="s">
        <v>36</v>
      </c>
      <c r="AX878" s="13" t="s">
        <v>81</v>
      </c>
      <c r="AY878" s="177" t="s">
        <v>299</v>
      </c>
    </row>
    <row r="879" spans="2:65" s="14" customFormat="1">
      <c r="B879" s="183"/>
      <c r="D879" s="149" t="s">
        <v>1489</v>
      </c>
      <c r="E879" s="184" t="s">
        <v>1</v>
      </c>
      <c r="F879" s="185" t="s">
        <v>1496</v>
      </c>
      <c r="H879" s="186">
        <v>27.55</v>
      </c>
      <c r="I879" s="187"/>
      <c r="L879" s="183"/>
      <c r="M879" s="188"/>
      <c r="T879" s="189"/>
      <c r="AT879" s="184" t="s">
        <v>1489</v>
      </c>
      <c r="AU879" s="184" t="s">
        <v>90</v>
      </c>
      <c r="AV879" s="14" t="s">
        <v>318</v>
      </c>
      <c r="AW879" s="14" t="s">
        <v>36</v>
      </c>
      <c r="AX879" s="14" t="s">
        <v>88</v>
      </c>
      <c r="AY879" s="184" t="s">
        <v>299</v>
      </c>
    </row>
    <row r="880" spans="2:65" s="1" customFormat="1" ht="24.15" customHeight="1">
      <c r="B880" s="32"/>
      <c r="C880" s="158" t="s">
        <v>6438</v>
      </c>
      <c r="D880" s="158" t="s">
        <v>340</v>
      </c>
      <c r="E880" s="159" t="s">
        <v>7382</v>
      </c>
      <c r="F880" s="160" t="s">
        <v>7383</v>
      </c>
      <c r="G880" s="161" t="s">
        <v>375</v>
      </c>
      <c r="H880" s="162">
        <v>33.637999999999998</v>
      </c>
      <c r="I880" s="163"/>
      <c r="J880" s="164">
        <f>ROUND(I880*H880,2)</f>
        <v>0</v>
      </c>
      <c r="K880" s="160" t="s">
        <v>1</v>
      </c>
      <c r="L880" s="165"/>
      <c r="M880" s="166" t="s">
        <v>1</v>
      </c>
      <c r="N880" s="167" t="s">
        <v>46</v>
      </c>
      <c r="P880" s="145">
        <f>O880*H880</f>
        <v>0</v>
      </c>
      <c r="Q880" s="145">
        <v>6.4999999999999997E-4</v>
      </c>
      <c r="R880" s="145">
        <f>Q880*H880</f>
        <v>2.1864699999999997E-2</v>
      </c>
      <c r="S880" s="145">
        <v>0</v>
      </c>
      <c r="T880" s="146">
        <f>S880*H880</f>
        <v>0</v>
      </c>
      <c r="AR880" s="147" t="s">
        <v>457</v>
      </c>
      <c r="AT880" s="147" t="s">
        <v>340</v>
      </c>
      <c r="AU880" s="147" t="s">
        <v>90</v>
      </c>
      <c r="AY880" s="17" t="s">
        <v>299</v>
      </c>
      <c r="BE880" s="148">
        <f>IF(N880="základní",J880,0)</f>
        <v>0</v>
      </c>
      <c r="BF880" s="148">
        <f>IF(N880="snížená",J880,0)</f>
        <v>0</v>
      </c>
      <c r="BG880" s="148">
        <f>IF(N880="zákl. přenesená",J880,0)</f>
        <v>0</v>
      </c>
      <c r="BH880" s="148">
        <f>IF(N880="sníž. přenesená",J880,0)</f>
        <v>0</v>
      </c>
      <c r="BI880" s="148">
        <f>IF(N880="nulová",J880,0)</f>
        <v>0</v>
      </c>
      <c r="BJ880" s="17" t="s">
        <v>88</v>
      </c>
      <c r="BK880" s="148">
        <f>ROUND(I880*H880,2)</f>
        <v>0</v>
      </c>
      <c r="BL880" s="17" t="s">
        <v>378</v>
      </c>
      <c r="BM880" s="147" t="s">
        <v>7391</v>
      </c>
    </row>
    <row r="881" spans="2:65" s="12" customFormat="1">
      <c r="B881" s="170"/>
      <c r="D881" s="149" t="s">
        <v>1489</v>
      </c>
      <c r="E881" s="171" t="s">
        <v>1</v>
      </c>
      <c r="F881" s="172" t="s">
        <v>6989</v>
      </c>
      <c r="H881" s="171" t="s">
        <v>1</v>
      </c>
      <c r="I881" s="173"/>
      <c r="L881" s="170"/>
      <c r="M881" s="174"/>
      <c r="T881" s="175"/>
      <c r="AT881" s="171" t="s">
        <v>1489</v>
      </c>
      <c r="AU881" s="171" t="s">
        <v>90</v>
      </c>
      <c r="AV881" s="12" t="s">
        <v>88</v>
      </c>
      <c r="AW881" s="12" t="s">
        <v>36</v>
      </c>
      <c r="AX881" s="12" t="s">
        <v>81</v>
      </c>
      <c r="AY881" s="171" t="s">
        <v>299</v>
      </c>
    </row>
    <row r="882" spans="2:65" s="13" customFormat="1" ht="20.399999999999999">
      <c r="B882" s="176"/>
      <c r="D882" s="149" t="s">
        <v>1489</v>
      </c>
      <c r="E882" s="177" t="s">
        <v>1</v>
      </c>
      <c r="F882" s="178" t="s">
        <v>7392</v>
      </c>
      <c r="H882" s="179">
        <v>6.6539999999999999</v>
      </c>
      <c r="I882" s="180"/>
      <c r="L882" s="176"/>
      <c r="M882" s="181"/>
      <c r="T882" s="182"/>
      <c r="AT882" s="177" t="s">
        <v>1489</v>
      </c>
      <c r="AU882" s="177" t="s">
        <v>90</v>
      </c>
      <c r="AV882" s="13" t="s">
        <v>90</v>
      </c>
      <c r="AW882" s="13" t="s">
        <v>36</v>
      </c>
      <c r="AX882" s="13" t="s">
        <v>81</v>
      </c>
      <c r="AY882" s="177" t="s">
        <v>299</v>
      </c>
    </row>
    <row r="883" spans="2:65" s="13" customFormat="1" ht="30.6">
      <c r="B883" s="176"/>
      <c r="D883" s="149" t="s">
        <v>1489</v>
      </c>
      <c r="E883" s="177" t="s">
        <v>1</v>
      </c>
      <c r="F883" s="178" t="s">
        <v>7393</v>
      </c>
      <c r="H883" s="179">
        <v>26.984000000000002</v>
      </c>
      <c r="I883" s="180"/>
      <c r="L883" s="176"/>
      <c r="M883" s="181"/>
      <c r="T883" s="182"/>
      <c r="AT883" s="177" t="s">
        <v>1489</v>
      </c>
      <c r="AU883" s="177" t="s">
        <v>90</v>
      </c>
      <c r="AV883" s="13" t="s">
        <v>90</v>
      </c>
      <c r="AW883" s="13" t="s">
        <v>36</v>
      </c>
      <c r="AX883" s="13" t="s">
        <v>81</v>
      </c>
      <c r="AY883" s="177" t="s">
        <v>299</v>
      </c>
    </row>
    <row r="884" spans="2:65" s="14" customFormat="1">
      <c r="B884" s="183"/>
      <c r="D884" s="149" t="s">
        <v>1489</v>
      </c>
      <c r="E884" s="184" t="s">
        <v>1</v>
      </c>
      <c r="F884" s="185" t="s">
        <v>1496</v>
      </c>
      <c r="H884" s="186">
        <v>33.637999999999998</v>
      </c>
      <c r="I884" s="187"/>
      <c r="L884" s="183"/>
      <c r="M884" s="188"/>
      <c r="T884" s="189"/>
      <c r="AT884" s="184" t="s">
        <v>1489</v>
      </c>
      <c r="AU884" s="184" t="s">
        <v>90</v>
      </c>
      <c r="AV884" s="14" t="s">
        <v>318</v>
      </c>
      <c r="AW884" s="14" t="s">
        <v>36</v>
      </c>
      <c r="AX884" s="14" t="s">
        <v>88</v>
      </c>
      <c r="AY884" s="184" t="s">
        <v>299</v>
      </c>
    </row>
    <row r="885" spans="2:65" s="1" customFormat="1" ht="24.15" customHeight="1">
      <c r="B885" s="32"/>
      <c r="C885" s="136" t="s">
        <v>6445</v>
      </c>
      <c r="D885" s="136" t="s">
        <v>302</v>
      </c>
      <c r="E885" s="137" t="s">
        <v>7394</v>
      </c>
      <c r="F885" s="138" t="s">
        <v>7395</v>
      </c>
      <c r="G885" s="139" t="s">
        <v>647</v>
      </c>
      <c r="H885" s="140">
        <v>10.9</v>
      </c>
      <c r="I885" s="141"/>
      <c r="J885" s="142">
        <f>ROUND(I885*H885,2)</f>
        <v>0</v>
      </c>
      <c r="K885" s="138" t="s">
        <v>3585</v>
      </c>
      <c r="L885" s="32"/>
      <c r="M885" s="143" t="s">
        <v>1</v>
      </c>
      <c r="N885" s="144" t="s">
        <v>46</v>
      </c>
      <c r="P885" s="145">
        <f>O885*H885</f>
        <v>0</v>
      </c>
      <c r="Q885" s="145">
        <v>1.6000000000000001E-4</v>
      </c>
      <c r="R885" s="145">
        <f>Q885*H885</f>
        <v>1.7440000000000001E-3</v>
      </c>
      <c r="S885" s="145">
        <v>0</v>
      </c>
      <c r="T885" s="146">
        <f>S885*H885</f>
        <v>0</v>
      </c>
      <c r="AR885" s="147" t="s">
        <v>378</v>
      </c>
      <c r="AT885" s="147" t="s">
        <v>302</v>
      </c>
      <c r="AU885" s="147" t="s">
        <v>90</v>
      </c>
      <c r="AY885" s="17" t="s">
        <v>299</v>
      </c>
      <c r="BE885" s="148">
        <f>IF(N885="základní",J885,0)</f>
        <v>0</v>
      </c>
      <c r="BF885" s="148">
        <f>IF(N885="snížená",J885,0)</f>
        <v>0</v>
      </c>
      <c r="BG885" s="148">
        <f>IF(N885="zákl. přenesená",J885,0)</f>
        <v>0</v>
      </c>
      <c r="BH885" s="148">
        <f>IF(N885="sníž. přenesená",J885,0)</f>
        <v>0</v>
      </c>
      <c r="BI885" s="148">
        <f>IF(N885="nulová",J885,0)</f>
        <v>0</v>
      </c>
      <c r="BJ885" s="17" t="s">
        <v>88</v>
      </c>
      <c r="BK885" s="148">
        <f>ROUND(I885*H885,2)</f>
        <v>0</v>
      </c>
      <c r="BL885" s="17" t="s">
        <v>378</v>
      </c>
      <c r="BM885" s="147" t="s">
        <v>7396</v>
      </c>
    </row>
    <row r="886" spans="2:65" s="13" customFormat="1" ht="20.399999999999999">
      <c r="B886" s="176"/>
      <c r="D886" s="149" t="s">
        <v>1489</v>
      </c>
      <c r="E886" s="177" t="s">
        <v>1</v>
      </c>
      <c r="F886" s="178" t="s">
        <v>7397</v>
      </c>
      <c r="H886" s="179">
        <v>10.9</v>
      </c>
      <c r="I886" s="180"/>
      <c r="L886" s="176"/>
      <c r="M886" s="181"/>
      <c r="T886" s="182"/>
      <c r="AT886" s="177" t="s">
        <v>1489</v>
      </c>
      <c r="AU886" s="177" t="s">
        <v>90</v>
      </c>
      <c r="AV886" s="13" t="s">
        <v>90</v>
      </c>
      <c r="AW886" s="13" t="s">
        <v>36</v>
      </c>
      <c r="AX886" s="13" t="s">
        <v>81</v>
      </c>
      <c r="AY886" s="177" t="s">
        <v>299</v>
      </c>
    </row>
    <row r="887" spans="2:65" s="13" customFormat="1">
      <c r="B887" s="176"/>
      <c r="D887" s="149" t="s">
        <v>1489</v>
      </c>
      <c r="E887" s="177" t="s">
        <v>1</v>
      </c>
      <c r="F887" s="178" t="s">
        <v>7398</v>
      </c>
      <c r="H887" s="179">
        <v>0</v>
      </c>
      <c r="I887" s="180"/>
      <c r="L887" s="176"/>
      <c r="M887" s="181"/>
      <c r="T887" s="182"/>
      <c r="AT887" s="177" t="s">
        <v>1489</v>
      </c>
      <c r="AU887" s="177" t="s">
        <v>90</v>
      </c>
      <c r="AV887" s="13" t="s">
        <v>90</v>
      </c>
      <c r="AW887" s="13" t="s">
        <v>36</v>
      </c>
      <c r="AX887" s="13" t="s">
        <v>81</v>
      </c>
      <c r="AY887" s="177" t="s">
        <v>299</v>
      </c>
    </row>
    <row r="888" spans="2:65" s="12" customFormat="1">
      <c r="B888" s="170"/>
      <c r="D888" s="149" t="s">
        <v>1489</v>
      </c>
      <c r="E888" s="171" t="s">
        <v>1</v>
      </c>
      <c r="F888" s="172" t="s">
        <v>7399</v>
      </c>
      <c r="H888" s="171" t="s">
        <v>1</v>
      </c>
      <c r="I888" s="173"/>
      <c r="L888" s="170"/>
      <c r="M888" s="174"/>
      <c r="T888" s="175"/>
      <c r="AT888" s="171" t="s">
        <v>1489</v>
      </c>
      <c r="AU888" s="171" t="s">
        <v>90</v>
      </c>
      <c r="AV888" s="12" t="s">
        <v>88</v>
      </c>
      <c r="AW888" s="12" t="s">
        <v>36</v>
      </c>
      <c r="AX888" s="12" t="s">
        <v>81</v>
      </c>
      <c r="AY888" s="171" t="s">
        <v>299</v>
      </c>
    </row>
    <row r="889" spans="2:65" s="14" customFormat="1">
      <c r="B889" s="183"/>
      <c r="D889" s="149" t="s">
        <v>1489</v>
      </c>
      <c r="E889" s="184" t="s">
        <v>1</v>
      </c>
      <c r="F889" s="185" t="s">
        <v>1496</v>
      </c>
      <c r="H889" s="186">
        <v>10.9</v>
      </c>
      <c r="I889" s="187"/>
      <c r="L889" s="183"/>
      <c r="M889" s="188"/>
      <c r="T889" s="189"/>
      <c r="AT889" s="184" t="s">
        <v>1489</v>
      </c>
      <c r="AU889" s="184" t="s">
        <v>90</v>
      </c>
      <c r="AV889" s="14" t="s">
        <v>318</v>
      </c>
      <c r="AW889" s="14" t="s">
        <v>36</v>
      </c>
      <c r="AX889" s="14" t="s">
        <v>88</v>
      </c>
      <c r="AY889" s="184" t="s">
        <v>299</v>
      </c>
    </row>
    <row r="890" spans="2:65" s="1" customFormat="1" ht="16.5" customHeight="1">
      <c r="B890" s="32"/>
      <c r="C890" s="136" t="s">
        <v>6450</v>
      </c>
      <c r="D890" s="136" t="s">
        <v>302</v>
      </c>
      <c r="E890" s="137" t="s">
        <v>7400</v>
      </c>
      <c r="F890" s="138" t="s">
        <v>7401</v>
      </c>
      <c r="G890" s="139" t="s">
        <v>375</v>
      </c>
      <c r="H890" s="140">
        <v>47.215000000000003</v>
      </c>
      <c r="I890" s="141"/>
      <c r="J890" s="142">
        <f>ROUND(I890*H890,2)</f>
        <v>0</v>
      </c>
      <c r="K890" s="138" t="s">
        <v>3585</v>
      </c>
      <c r="L890" s="32"/>
      <c r="M890" s="143" t="s">
        <v>1</v>
      </c>
      <c r="N890" s="144" t="s">
        <v>46</v>
      </c>
      <c r="P890" s="145">
        <f>O890*H890</f>
        <v>0</v>
      </c>
      <c r="Q890" s="145">
        <v>0</v>
      </c>
      <c r="R890" s="145">
        <f>Q890*H890</f>
        <v>0</v>
      </c>
      <c r="S890" s="145">
        <v>0</v>
      </c>
      <c r="T890" s="146">
        <f>S890*H890</f>
        <v>0</v>
      </c>
      <c r="AR890" s="147" t="s">
        <v>378</v>
      </c>
      <c r="AT890" s="147" t="s">
        <v>302</v>
      </c>
      <c r="AU890" s="147" t="s">
        <v>90</v>
      </c>
      <c r="AY890" s="17" t="s">
        <v>299</v>
      </c>
      <c r="BE890" s="148">
        <f>IF(N890="základní",J890,0)</f>
        <v>0</v>
      </c>
      <c r="BF890" s="148">
        <f>IF(N890="snížená",J890,0)</f>
        <v>0</v>
      </c>
      <c r="BG890" s="148">
        <f>IF(N890="zákl. přenesená",J890,0)</f>
        <v>0</v>
      </c>
      <c r="BH890" s="148">
        <f>IF(N890="sníž. přenesená",J890,0)</f>
        <v>0</v>
      </c>
      <c r="BI890" s="148">
        <f>IF(N890="nulová",J890,0)</f>
        <v>0</v>
      </c>
      <c r="BJ890" s="17" t="s">
        <v>88</v>
      </c>
      <c r="BK890" s="148">
        <f>ROUND(I890*H890,2)</f>
        <v>0</v>
      </c>
      <c r="BL890" s="17" t="s">
        <v>378</v>
      </c>
      <c r="BM890" s="147" t="s">
        <v>7402</v>
      </c>
    </row>
    <row r="891" spans="2:65" s="12" customFormat="1">
      <c r="B891" s="170"/>
      <c r="D891" s="149" t="s">
        <v>1489</v>
      </c>
      <c r="E891" s="171" t="s">
        <v>1</v>
      </c>
      <c r="F891" s="172" t="s">
        <v>7148</v>
      </c>
      <c r="H891" s="171" t="s">
        <v>1</v>
      </c>
      <c r="I891" s="173"/>
      <c r="L891" s="170"/>
      <c r="M891" s="174"/>
      <c r="T891" s="175"/>
      <c r="AT891" s="171" t="s">
        <v>1489</v>
      </c>
      <c r="AU891" s="171" t="s">
        <v>90</v>
      </c>
      <c r="AV891" s="12" t="s">
        <v>88</v>
      </c>
      <c r="AW891" s="12" t="s">
        <v>36</v>
      </c>
      <c r="AX891" s="12" t="s">
        <v>81</v>
      </c>
      <c r="AY891" s="171" t="s">
        <v>299</v>
      </c>
    </row>
    <row r="892" spans="2:65" s="12" customFormat="1">
      <c r="B892" s="170"/>
      <c r="D892" s="149" t="s">
        <v>1489</v>
      </c>
      <c r="E892" s="171" t="s">
        <v>1</v>
      </c>
      <c r="F892" s="172" t="s">
        <v>7403</v>
      </c>
      <c r="H892" s="171" t="s">
        <v>1</v>
      </c>
      <c r="I892" s="173"/>
      <c r="L892" s="170"/>
      <c r="M892" s="174"/>
      <c r="T892" s="175"/>
      <c r="AT892" s="171" t="s">
        <v>1489</v>
      </c>
      <c r="AU892" s="171" t="s">
        <v>90</v>
      </c>
      <c r="AV892" s="12" t="s">
        <v>88</v>
      </c>
      <c r="AW892" s="12" t="s">
        <v>36</v>
      </c>
      <c r="AX892" s="12" t="s">
        <v>81</v>
      </c>
      <c r="AY892" s="171" t="s">
        <v>299</v>
      </c>
    </row>
    <row r="893" spans="2:65" s="13" customFormat="1">
      <c r="B893" s="176"/>
      <c r="D893" s="149" t="s">
        <v>1489</v>
      </c>
      <c r="E893" s="177" t="s">
        <v>1</v>
      </c>
      <c r="F893" s="178" t="s">
        <v>7404</v>
      </c>
      <c r="H893" s="179">
        <v>19.975000000000001</v>
      </c>
      <c r="I893" s="180"/>
      <c r="L893" s="176"/>
      <c r="M893" s="181"/>
      <c r="T893" s="182"/>
      <c r="AT893" s="177" t="s">
        <v>1489</v>
      </c>
      <c r="AU893" s="177" t="s">
        <v>90</v>
      </c>
      <c r="AV893" s="13" t="s">
        <v>90</v>
      </c>
      <c r="AW893" s="13" t="s">
        <v>36</v>
      </c>
      <c r="AX893" s="13" t="s">
        <v>81</v>
      </c>
      <c r="AY893" s="177" t="s">
        <v>299</v>
      </c>
    </row>
    <row r="894" spans="2:65" s="12" customFormat="1">
      <c r="B894" s="170"/>
      <c r="D894" s="149" t="s">
        <v>1489</v>
      </c>
      <c r="E894" s="171" t="s">
        <v>1</v>
      </c>
      <c r="F894" s="172" t="s">
        <v>7405</v>
      </c>
      <c r="H894" s="171" t="s">
        <v>1</v>
      </c>
      <c r="I894" s="173"/>
      <c r="L894" s="170"/>
      <c r="M894" s="174"/>
      <c r="T894" s="175"/>
      <c r="AT894" s="171" t="s">
        <v>1489</v>
      </c>
      <c r="AU894" s="171" t="s">
        <v>90</v>
      </c>
      <c r="AV894" s="12" t="s">
        <v>88</v>
      </c>
      <c r="AW894" s="12" t="s">
        <v>36</v>
      </c>
      <c r="AX894" s="12" t="s">
        <v>81</v>
      </c>
      <c r="AY894" s="171" t="s">
        <v>299</v>
      </c>
    </row>
    <row r="895" spans="2:65" s="13" customFormat="1">
      <c r="B895" s="176"/>
      <c r="D895" s="149" t="s">
        <v>1489</v>
      </c>
      <c r="E895" s="177" t="s">
        <v>1</v>
      </c>
      <c r="F895" s="178" t="s">
        <v>7406</v>
      </c>
      <c r="H895" s="179">
        <v>16.54</v>
      </c>
      <c r="I895" s="180"/>
      <c r="L895" s="176"/>
      <c r="M895" s="181"/>
      <c r="T895" s="182"/>
      <c r="AT895" s="177" t="s">
        <v>1489</v>
      </c>
      <c r="AU895" s="177" t="s">
        <v>90</v>
      </c>
      <c r="AV895" s="13" t="s">
        <v>90</v>
      </c>
      <c r="AW895" s="13" t="s">
        <v>36</v>
      </c>
      <c r="AX895" s="13" t="s">
        <v>81</v>
      </c>
      <c r="AY895" s="177" t="s">
        <v>299</v>
      </c>
    </row>
    <row r="896" spans="2:65" s="13" customFormat="1" ht="20.399999999999999">
      <c r="B896" s="176"/>
      <c r="D896" s="149" t="s">
        <v>1489</v>
      </c>
      <c r="E896" s="177" t="s">
        <v>1</v>
      </c>
      <c r="F896" s="178" t="s">
        <v>7407</v>
      </c>
      <c r="H896" s="179">
        <v>1.96</v>
      </c>
      <c r="I896" s="180"/>
      <c r="L896" s="176"/>
      <c r="M896" s="181"/>
      <c r="T896" s="182"/>
      <c r="AT896" s="177" t="s">
        <v>1489</v>
      </c>
      <c r="AU896" s="177" t="s">
        <v>90</v>
      </c>
      <c r="AV896" s="13" t="s">
        <v>90</v>
      </c>
      <c r="AW896" s="13" t="s">
        <v>36</v>
      </c>
      <c r="AX896" s="13" t="s">
        <v>81</v>
      </c>
      <c r="AY896" s="177" t="s">
        <v>299</v>
      </c>
    </row>
    <row r="897" spans="2:65" s="12" customFormat="1">
      <c r="B897" s="170"/>
      <c r="D897" s="149" t="s">
        <v>1489</v>
      </c>
      <c r="E897" s="171" t="s">
        <v>1</v>
      </c>
      <c r="F897" s="172" t="s">
        <v>7408</v>
      </c>
      <c r="H897" s="171" t="s">
        <v>1</v>
      </c>
      <c r="I897" s="173"/>
      <c r="L897" s="170"/>
      <c r="M897" s="174"/>
      <c r="T897" s="175"/>
      <c r="AT897" s="171" t="s">
        <v>1489</v>
      </c>
      <c r="AU897" s="171" t="s">
        <v>90</v>
      </c>
      <c r="AV897" s="12" t="s">
        <v>88</v>
      </c>
      <c r="AW897" s="12" t="s">
        <v>36</v>
      </c>
      <c r="AX897" s="12" t="s">
        <v>81</v>
      </c>
      <c r="AY897" s="171" t="s">
        <v>299</v>
      </c>
    </row>
    <row r="898" spans="2:65" s="13" customFormat="1">
      <c r="B898" s="176"/>
      <c r="D898" s="149" t="s">
        <v>1489</v>
      </c>
      <c r="E898" s="177" t="s">
        <v>1</v>
      </c>
      <c r="F898" s="178" t="s">
        <v>7409</v>
      </c>
      <c r="H898" s="179">
        <v>8.74</v>
      </c>
      <c r="I898" s="180"/>
      <c r="L898" s="176"/>
      <c r="M898" s="181"/>
      <c r="T898" s="182"/>
      <c r="AT898" s="177" t="s">
        <v>1489</v>
      </c>
      <c r="AU898" s="177" t="s">
        <v>90</v>
      </c>
      <c r="AV898" s="13" t="s">
        <v>90</v>
      </c>
      <c r="AW898" s="13" t="s">
        <v>36</v>
      </c>
      <c r="AX898" s="13" t="s">
        <v>81</v>
      </c>
      <c r="AY898" s="177" t="s">
        <v>299</v>
      </c>
    </row>
    <row r="899" spans="2:65" s="14" customFormat="1">
      <c r="B899" s="183"/>
      <c r="D899" s="149" t="s">
        <v>1489</v>
      </c>
      <c r="E899" s="184" t="s">
        <v>1</v>
      </c>
      <c r="F899" s="185" t="s">
        <v>1496</v>
      </c>
      <c r="H899" s="186">
        <v>47.215000000000003</v>
      </c>
      <c r="I899" s="187"/>
      <c r="L899" s="183"/>
      <c r="M899" s="188"/>
      <c r="T899" s="189"/>
      <c r="AT899" s="184" t="s">
        <v>1489</v>
      </c>
      <c r="AU899" s="184" t="s">
        <v>90</v>
      </c>
      <c r="AV899" s="14" t="s">
        <v>318</v>
      </c>
      <c r="AW899" s="14" t="s">
        <v>36</v>
      </c>
      <c r="AX899" s="14" t="s">
        <v>88</v>
      </c>
      <c r="AY899" s="184" t="s">
        <v>299</v>
      </c>
    </row>
    <row r="900" spans="2:65" s="1" customFormat="1" ht="16.5" customHeight="1">
      <c r="B900" s="32"/>
      <c r="C900" s="136" t="s">
        <v>6456</v>
      </c>
      <c r="D900" s="136" t="s">
        <v>302</v>
      </c>
      <c r="E900" s="137" t="s">
        <v>7410</v>
      </c>
      <c r="F900" s="138" t="s">
        <v>7411</v>
      </c>
      <c r="G900" s="139" t="s">
        <v>375</v>
      </c>
      <c r="H900" s="140">
        <v>7.75</v>
      </c>
      <c r="I900" s="141"/>
      <c r="J900" s="142">
        <f>ROUND(I900*H900,2)</f>
        <v>0</v>
      </c>
      <c r="K900" s="138" t="s">
        <v>3585</v>
      </c>
      <c r="L900" s="32"/>
      <c r="M900" s="143" t="s">
        <v>1</v>
      </c>
      <c r="N900" s="144" t="s">
        <v>46</v>
      </c>
      <c r="P900" s="145">
        <f>O900*H900</f>
        <v>0</v>
      </c>
      <c r="Q900" s="145">
        <v>0</v>
      </c>
      <c r="R900" s="145">
        <f>Q900*H900</f>
        <v>0</v>
      </c>
      <c r="S900" s="145">
        <v>0</v>
      </c>
      <c r="T900" s="146">
        <f>S900*H900</f>
        <v>0</v>
      </c>
      <c r="AR900" s="147" t="s">
        <v>378</v>
      </c>
      <c r="AT900" s="147" t="s">
        <v>302</v>
      </c>
      <c r="AU900" s="147" t="s">
        <v>90</v>
      </c>
      <c r="AY900" s="17" t="s">
        <v>299</v>
      </c>
      <c r="BE900" s="148">
        <f>IF(N900="základní",J900,0)</f>
        <v>0</v>
      </c>
      <c r="BF900" s="148">
        <f>IF(N900="snížená",J900,0)</f>
        <v>0</v>
      </c>
      <c r="BG900" s="148">
        <f>IF(N900="zákl. přenesená",J900,0)</f>
        <v>0</v>
      </c>
      <c r="BH900" s="148">
        <f>IF(N900="sníž. přenesená",J900,0)</f>
        <v>0</v>
      </c>
      <c r="BI900" s="148">
        <f>IF(N900="nulová",J900,0)</f>
        <v>0</v>
      </c>
      <c r="BJ900" s="17" t="s">
        <v>88</v>
      </c>
      <c r="BK900" s="148">
        <f>ROUND(I900*H900,2)</f>
        <v>0</v>
      </c>
      <c r="BL900" s="17" t="s">
        <v>378</v>
      </c>
      <c r="BM900" s="147" t="s">
        <v>7412</v>
      </c>
    </row>
    <row r="901" spans="2:65" s="12" customFormat="1">
      <c r="B901" s="170"/>
      <c r="D901" s="149" t="s">
        <v>1489</v>
      </c>
      <c r="E901" s="171" t="s">
        <v>1</v>
      </c>
      <c r="F901" s="172" t="s">
        <v>7148</v>
      </c>
      <c r="H901" s="171" t="s">
        <v>1</v>
      </c>
      <c r="I901" s="173"/>
      <c r="L901" s="170"/>
      <c r="M901" s="174"/>
      <c r="T901" s="175"/>
      <c r="AT901" s="171" t="s">
        <v>1489</v>
      </c>
      <c r="AU901" s="171" t="s">
        <v>90</v>
      </c>
      <c r="AV901" s="12" t="s">
        <v>88</v>
      </c>
      <c r="AW901" s="12" t="s">
        <v>36</v>
      </c>
      <c r="AX901" s="12" t="s">
        <v>81</v>
      </c>
      <c r="AY901" s="171" t="s">
        <v>299</v>
      </c>
    </row>
    <row r="902" spans="2:65" s="12" customFormat="1">
      <c r="B902" s="170"/>
      <c r="D902" s="149" t="s">
        <v>1489</v>
      </c>
      <c r="E902" s="171" t="s">
        <v>1</v>
      </c>
      <c r="F902" s="172" t="s">
        <v>7413</v>
      </c>
      <c r="H902" s="171" t="s">
        <v>1</v>
      </c>
      <c r="I902" s="173"/>
      <c r="L902" s="170"/>
      <c r="M902" s="174"/>
      <c r="T902" s="175"/>
      <c r="AT902" s="171" t="s">
        <v>1489</v>
      </c>
      <c r="AU902" s="171" t="s">
        <v>90</v>
      </c>
      <c r="AV902" s="12" t="s">
        <v>88</v>
      </c>
      <c r="AW902" s="12" t="s">
        <v>36</v>
      </c>
      <c r="AX902" s="12" t="s">
        <v>81</v>
      </c>
      <c r="AY902" s="171" t="s">
        <v>299</v>
      </c>
    </row>
    <row r="903" spans="2:65" s="13" customFormat="1">
      <c r="B903" s="176"/>
      <c r="D903" s="149" t="s">
        <v>1489</v>
      </c>
      <c r="E903" s="177" t="s">
        <v>1</v>
      </c>
      <c r="F903" s="178" t="s">
        <v>7414</v>
      </c>
      <c r="H903" s="179">
        <v>7.75</v>
      </c>
      <c r="I903" s="180"/>
      <c r="L903" s="176"/>
      <c r="M903" s="181"/>
      <c r="T903" s="182"/>
      <c r="AT903" s="177" t="s">
        <v>1489</v>
      </c>
      <c r="AU903" s="177" t="s">
        <v>90</v>
      </c>
      <c r="AV903" s="13" t="s">
        <v>90</v>
      </c>
      <c r="AW903" s="13" t="s">
        <v>36</v>
      </c>
      <c r="AX903" s="13" t="s">
        <v>81</v>
      </c>
      <c r="AY903" s="177" t="s">
        <v>299</v>
      </c>
    </row>
    <row r="904" spans="2:65" s="14" customFormat="1">
      <c r="B904" s="183"/>
      <c r="D904" s="149" t="s">
        <v>1489</v>
      </c>
      <c r="E904" s="184" t="s">
        <v>1</v>
      </c>
      <c r="F904" s="185" t="s">
        <v>1496</v>
      </c>
      <c r="H904" s="186">
        <v>7.75</v>
      </c>
      <c r="I904" s="187"/>
      <c r="L904" s="183"/>
      <c r="M904" s="188"/>
      <c r="T904" s="189"/>
      <c r="AT904" s="184" t="s">
        <v>1489</v>
      </c>
      <c r="AU904" s="184" t="s">
        <v>90</v>
      </c>
      <c r="AV904" s="14" t="s">
        <v>318</v>
      </c>
      <c r="AW904" s="14" t="s">
        <v>36</v>
      </c>
      <c r="AX904" s="14" t="s">
        <v>88</v>
      </c>
      <c r="AY904" s="184" t="s">
        <v>299</v>
      </c>
    </row>
    <row r="905" spans="2:65" s="1" customFormat="1" ht="16.5" customHeight="1">
      <c r="B905" s="32"/>
      <c r="C905" s="158" t="s">
        <v>6460</v>
      </c>
      <c r="D905" s="158" t="s">
        <v>340</v>
      </c>
      <c r="E905" s="159" t="s">
        <v>7415</v>
      </c>
      <c r="F905" s="160" t="s">
        <v>7416</v>
      </c>
      <c r="G905" s="161" t="s">
        <v>822</v>
      </c>
      <c r="H905" s="162">
        <v>74.772999999999996</v>
      </c>
      <c r="I905" s="163"/>
      <c r="J905" s="164">
        <f>ROUND(I905*H905,2)</f>
        <v>0</v>
      </c>
      <c r="K905" s="160" t="s">
        <v>6052</v>
      </c>
      <c r="L905" s="165"/>
      <c r="M905" s="166" t="s">
        <v>1</v>
      </c>
      <c r="N905" s="167" t="s">
        <v>46</v>
      </c>
      <c r="P905" s="145">
        <f>O905*H905</f>
        <v>0</v>
      </c>
      <c r="Q905" s="145">
        <v>1E-3</v>
      </c>
      <c r="R905" s="145">
        <f>Q905*H905</f>
        <v>7.4772999999999992E-2</v>
      </c>
      <c r="S905" s="145">
        <v>0</v>
      </c>
      <c r="T905" s="146">
        <f>S905*H905</f>
        <v>0</v>
      </c>
      <c r="AR905" s="147" t="s">
        <v>457</v>
      </c>
      <c r="AT905" s="147" t="s">
        <v>340</v>
      </c>
      <c r="AU905" s="147" t="s">
        <v>90</v>
      </c>
      <c r="AY905" s="17" t="s">
        <v>299</v>
      </c>
      <c r="BE905" s="148">
        <f>IF(N905="základní",J905,0)</f>
        <v>0</v>
      </c>
      <c r="BF905" s="148">
        <f>IF(N905="snížená",J905,0)</f>
        <v>0</v>
      </c>
      <c r="BG905" s="148">
        <f>IF(N905="zákl. přenesená",J905,0)</f>
        <v>0</v>
      </c>
      <c r="BH905" s="148">
        <f>IF(N905="sníž. přenesená",J905,0)</f>
        <v>0</v>
      </c>
      <c r="BI905" s="148">
        <f>IF(N905="nulová",J905,0)</f>
        <v>0</v>
      </c>
      <c r="BJ905" s="17" t="s">
        <v>88</v>
      </c>
      <c r="BK905" s="148">
        <f>ROUND(I905*H905,2)</f>
        <v>0</v>
      </c>
      <c r="BL905" s="17" t="s">
        <v>378</v>
      </c>
      <c r="BM905" s="147" t="s">
        <v>7417</v>
      </c>
    </row>
    <row r="906" spans="2:65" s="12" customFormat="1">
      <c r="B906" s="170"/>
      <c r="D906" s="149" t="s">
        <v>1489</v>
      </c>
      <c r="E906" s="171" t="s">
        <v>1</v>
      </c>
      <c r="F906" s="172" t="s">
        <v>7418</v>
      </c>
      <c r="H906" s="171" t="s">
        <v>1</v>
      </c>
      <c r="I906" s="173"/>
      <c r="L906" s="170"/>
      <c r="M906" s="174"/>
      <c r="T906" s="175"/>
      <c r="AT906" s="171" t="s">
        <v>1489</v>
      </c>
      <c r="AU906" s="171" t="s">
        <v>90</v>
      </c>
      <c r="AV906" s="12" t="s">
        <v>88</v>
      </c>
      <c r="AW906" s="12" t="s">
        <v>36</v>
      </c>
      <c r="AX906" s="12" t="s">
        <v>81</v>
      </c>
      <c r="AY906" s="171" t="s">
        <v>299</v>
      </c>
    </row>
    <row r="907" spans="2:65" s="13" customFormat="1">
      <c r="B907" s="176"/>
      <c r="D907" s="149" t="s">
        <v>1489</v>
      </c>
      <c r="E907" s="177" t="s">
        <v>1</v>
      </c>
      <c r="F907" s="178" t="s">
        <v>7419</v>
      </c>
      <c r="H907" s="179">
        <v>25.568000000000001</v>
      </c>
      <c r="I907" s="180"/>
      <c r="L907" s="176"/>
      <c r="M907" s="181"/>
      <c r="T907" s="182"/>
      <c r="AT907" s="177" t="s">
        <v>1489</v>
      </c>
      <c r="AU907" s="177" t="s">
        <v>90</v>
      </c>
      <c r="AV907" s="13" t="s">
        <v>90</v>
      </c>
      <c r="AW907" s="13" t="s">
        <v>36</v>
      </c>
      <c r="AX907" s="13" t="s">
        <v>81</v>
      </c>
      <c r="AY907" s="177" t="s">
        <v>299</v>
      </c>
    </row>
    <row r="908" spans="2:65" s="12" customFormat="1">
      <c r="B908" s="170"/>
      <c r="D908" s="149" t="s">
        <v>1489</v>
      </c>
      <c r="E908" s="171" t="s">
        <v>1</v>
      </c>
      <c r="F908" s="172" t="s">
        <v>7420</v>
      </c>
      <c r="H908" s="171" t="s">
        <v>1</v>
      </c>
      <c r="I908" s="173"/>
      <c r="L908" s="170"/>
      <c r="M908" s="174"/>
      <c r="T908" s="175"/>
      <c r="AT908" s="171" t="s">
        <v>1489</v>
      </c>
      <c r="AU908" s="171" t="s">
        <v>90</v>
      </c>
      <c r="AV908" s="12" t="s">
        <v>88</v>
      </c>
      <c r="AW908" s="12" t="s">
        <v>36</v>
      </c>
      <c r="AX908" s="12" t="s">
        <v>81</v>
      </c>
      <c r="AY908" s="171" t="s">
        <v>299</v>
      </c>
    </row>
    <row r="909" spans="2:65" s="13" customFormat="1">
      <c r="B909" s="176"/>
      <c r="D909" s="149" t="s">
        <v>1489</v>
      </c>
      <c r="E909" s="177" t="s">
        <v>1</v>
      </c>
      <c r="F909" s="178" t="s">
        <v>7421</v>
      </c>
      <c r="H909" s="179">
        <v>14.337999999999999</v>
      </c>
      <c r="I909" s="180"/>
      <c r="L909" s="176"/>
      <c r="M909" s="181"/>
      <c r="T909" s="182"/>
      <c r="AT909" s="177" t="s">
        <v>1489</v>
      </c>
      <c r="AU909" s="177" t="s">
        <v>90</v>
      </c>
      <c r="AV909" s="13" t="s">
        <v>90</v>
      </c>
      <c r="AW909" s="13" t="s">
        <v>36</v>
      </c>
      <c r="AX909" s="13" t="s">
        <v>81</v>
      </c>
      <c r="AY909" s="177" t="s">
        <v>299</v>
      </c>
    </row>
    <row r="910" spans="2:65" s="12" customFormat="1">
      <c r="B910" s="170"/>
      <c r="D910" s="149" t="s">
        <v>1489</v>
      </c>
      <c r="E910" s="171" t="s">
        <v>1</v>
      </c>
      <c r="F910" s="172" t="s">
        <v>7405</v>
      </c>
      <c r="H910" s="171" t="s">
        <v>1</v>
      </c>
      <c r="I910" s="173"/>
      <c r="L910" s="170"/>
      <c r="M910" s="174"/>
      <c r="T910" s="175"/>
      <c r="AT910" s="171" t="s">
        <v>1489</v>
      </c>
      <c r="AU910" s="171" t="s">
        <v>90</v>
      </c>
      <c r="AV910" s="12" t="s">
        <v>88</v>
      </c>
      <c r="AW910" s="12" t="s">
        <v>36</v>
      </c>
      <c r="AX910" s="12" t="s">
        <v>81</v>
      </c>
      <c r="AY910" s="171" t="s">
        <v>299</v>
      </c>
    </row>
    <row r="911" spans="2:65" s="13" customFormat="1">
      <c r="B911" s="176"/>
      <c r="D911" s="149" t="s">
        <v>1489</v>
      </c>
      <c r="E911" s="177" t="s">
        <v>1</v>
      </c>
      <c r="F911" s="178" t="s">
        <v>7422</v>
      </c>
      <c r="H911" s="179">
        <v>21.170999999999999</v>
      </c>
      <c r="I911" s="180"/>
      <c r="L911" s="176"/>
      <c r="M911" s="181"/>
      <c r="T911" s="182"/>
      <c r="AT911" s="177" t="s">
        <v>1489</v>
      </c>
      <c r="AU911" s="177" t="s">
        <v>90</v>
      </c>
      <c r="AV911" s="13" t="s">
        <v>90</v>
      </c>
      <c r="AW911" s="13" t="s">
        <v>36</v>
      </c>
      <c r="AX911" s="13" t="s">
        <v>81</v>
      </c>
      <c r="AY911" s="177" t="s">
        <v>299</v>
      </c>
    </row>
    <row r="912" spans="2:65" s="13" customFormat="1" ht="20.399999999999999">
      <c r="B912" s="176"/>
      <c r="D912" s="149" t="s">
        <v>1489</v>
      </c>
      <c r="E912" s="177" t="s">
        <v>1</v>
      </c>
      <c r="F912" s="178" t="s">
        <v>7423</v>
      </c>
      <c r="H912" s="179">
        <v>2.5089999999999999</v>
      </c>
      <c r="I912" s="180"/>
      <c r="L912" s="176"/>
      <c r="M912" s="181"/>
      <c r="T912" s="182"/>
      <c r="AT912" s="177" t="s">
        <v>1489</v>
      </c>
      <c r="AU912" s="177" t="s">
        <v>90</v>
      </c>
      <c r="AV912" s="13" t="s">
        <v>90</v>
      </c>
      <c r="AW912" s="13" t="s">
        <v>36</v>
      </c>
      <c r="AX912" s="13" t="s">
        <v>81</v>
      </c>
      <c r="AY912" s="177" t="s">
        <v>299</v>
      </c>
    </row>
    <row r="913" spans="2:65" s="12" customFormat="1">
      <c r="B913" s="170"/>
      <c r="D913" s="149" t="s">
        <v>1489</v>
      </c>
      <c r="E913" s="171" t="s">
        <v>1</v>
      </c>
      <c r="F913" s="172" t="s">
        <v>7408</v>
      </c>
      <c r="H913" s="171" t="s">
        <v>1</v>
      </c>
      <c r="I913" s="173"/>
      <c r="L913" s="170"/>
      <c r="M913" s="174"/>
      <c r="T913" s="175"/>
      <c r="AT913" s="171" t="s">
        <v>1489</v>
      </c>
      <c r="AU913" s="171" t="s">
        <v>90</v>
      </c>
      <c r="AV913" s="12" t="s">
        <v>88</v>
      </c>
      <c r="AW913" s="12" t="s">
        <v>36</v>
      </c>
      <c r="AX913" s="12" t="s">
        <v>81</v>
      </c>
      <c r="AY913" s="171" t="s">
        <v>299</v>
      </c>
    </row>
    <row r="914" spans="2:65" s="13" customFormat="1">
      <c r="B914" s="176"/>
      <c r="D914" s="149" t="s">
        <v>1489</v>
      </c>
      <c r="E914" s="177" t="s">
        <v>1</v>
      </c>
      <c r="F914" s="178" t="s">
        <v>7424</v>
      </c>
      <c r="H914" s="179">
        <v>11.186999999999999</v>
      </c>
      <c r="I914" s="180"/>
      <c r="L914" s="176"/>
      <c r="M914" s="181"/>
      <c r="T914" s="182"/>
      <c r="AT914" s="177" t="s">
        <v>1489</v>
      </c>
      <c r="AU914" s="177" t="s">
        <v>90</v>
      </c>
      <c r="AV914" s="13" t="s">
        <v>90</v>
      </c>
      <c r="AW914" s="13" t="s">
        <v>36</v>
      </c>
      <c r="AX914" s="13" t="s">
        <v>81</v>
      </c>
      <c r="AY914" s="177" t="s">
        <v>299</v>
      </c>
    </row>
    <row r="915" spans="2:65" s="14" customFormat="1">
      <c r="B915" s="183"/>
      <c r="D915" s="149" t="s">
        <v>1489</v>
      </c>
      <c r="E915" s="184" t="s">
        <v>1</v>
      </c>
      <c r="F915" s="185" t="s">
        <v>1496</v>
      </c>
      <c r="H915" s="186">
        <v>74.772999999999996</v>
      </c>
      <c r="I915" s="187"/>
      <c r="L915" s="183"/>
      <c r="M915" s="188"/>
      <c r="T915" s="189"/>
      <c r="AT915" s="184" t="s">
        <v>1489</v>
      </c>
      <c r="AU915" s="184" t="s">
        <v>90</v>
      </c>
      <c r="AV915" s="14" t="s">
        <v>318</v>
      </c>
      <c r="AW915" s="14" t="s">
        <v>36</v>
      </c>
      <c r="AX915" s="14" t="s">
        <v>88</v>
      </c>
      <c r="AY915" s="184" t="s">
        <v>299</v>
      </c>
    </row>
    <row r="916" spans="2:65" s="1" customFormat="1" ht="37.950000000000003" customHeight="1">
      <c r="B916" s="32"/>
      <c r="C916" s="136" t="s">
        <v>6464</v>
      </c>
      <c r="D916" s="136" t="s">
        <v>302</v>
      </c>
      <c r="E916" s="137" t="s">
        <v>7425</v>
      </c>
      <c r="F916" s="138" t="s">
        <v>7426</v>
      </c>
      <c r="G916" s="139" t="s">
        <v>375</v>
      </c>
      <c r="H916" s="140">
        <v>14.82</v>
      </c>
      <c r="I916" s="141"/>
      <c r="J916" s="142">
        <f>ROUND(I916*H916,2)</f>
        <v>0</v>
      </c>
      <c r="K916" s="138" t="s">
        <v>1</v>
      </c>
      <c r="L916" s="32"/>
      <c r="M916" s="143" t="s">
        <v>1</v>
      </c>
      <c r="N916" s="144" t="s">
        <v>46</v>
      </c>
      <c r="P916" s="145">
        <f>O916*H916</f>
        <v>0</v>
      </c>
      <c r="Q916" s="145">
        <v>3.0000000000000001E-5</v>
      </c>
      <c r="R916" s="145">
        <f>Q916*H916</f>
        <v>4.4460000000000002E-4</v>
      </c>
      <c r="S916" s="145">
        <v>0</v>
      </c>
      <c r="T916" s="146">
        <f>S916*H916</f>
        <v>0</v>
      </c>
      <c r="AR916" s="147" t="s">
        <v>378</v>
      </c>
      <c r="AT916" s="147" t="s">
        <v>302</v>
      </c>
      <c r="AU916" s="147" t="s">
        <v>90</v>
      </c>
      <c r="AY916" s="17" t="s">
        <v>299</v>
      </c>
      <c r="BE916" s="148">
        <f>IF(N916="základní",J916,0)</f>
        <v>0</v>
      </c>
      <c r="BF916" s="148">
        <f>IF(N916="snížená",J916,0)</f>
        <v>0</v>
      </c>
      <c r="BG916" s="148">
        <f>IF(N916="zákl. přenesená",J916,0)</f>
        <v>0</v>
      </c>
      <c r="BH916" s="148">
        <f>IF(N916="sníž. přenesená",J916,0)</f>
        <v>0</v>
      </c>
      <c r="BI916" s="148">
        <f>IF(N916="nulová",J916,0)</f>
        <v>0</v>
      </c>
      <c r="BJ916" s="17" t="s">
        <v>88</v>
      </c>
      <c r="BK916" s="148">
        <f>ROUND(I916*H916,2)</f>
        <v>0</v>
      </c>
      <c r="BL916" s="17" t="s">
        <v>378</v>
      </c>
      <c r="BM916" s="147" t="s">
        <v>7427</v>
      </c>
    </row>
    <row r="917" spans="2:65" s="12" customFormat="1">
      <c r="B917" s="170"/>
      <c r="D917" s="149" t="s">
        <v>1489</v>
      </c>
      <c r="E917" s="171" t="s">
        <v>1</v>
      </c>
      <c r="F917" s="172" t="s">
        <v>6989</v>
      </c>
      <c r="H917" s="171" t="s">
        <v>1</v>
      </c>
      <c r="I917" s="173"/>
      <c r="L917" s="170"/>
      <c r="M917" s="174"/>
      <c r="T917" s="175"/>
      <c r="AT917" s="171" t="s">
        <v>1489</v>
      </c>
      <c r="AU917" s="171" t="s">
        <v>90</v>
      </c>
      <c r="AV917" s="12" t="s">
        <v>88</v>
      </c>
      <c r="AW917" s="12" t="s">
        <v>36</v>
      </c>
      <c r="AX917" s="12" t="s">
        <v>81</v>
      </c>
      <c r="AY917" s="171" t="s">
        <v>299</v>
      </c>
    </row>
    <row r="918" spans="2:65" s="13" customFormat="1">
      <c r="B918" s="176"/>
      <c r="D918" s="149" t="s">
        <v>1489</v>
      </c>
      <c r="E918" s="177" t="s">
        <v>1</v>
      </c>
      <c r="F918" s="178" t="s">
        <v>7381</v>
      </c>
      <c r="H918" s="179">
        <v>14.82</v>
      </c>
      <c r="I918" s="180"/>
      <c r="L918" s="176"/>
      <c r="M918" s="181"/>
      <c r="T918" s="182"/>
      <c r="AT918" s="177" t="s">
        <v>1489</v>
      </c>
      <c r="AU918" s="177" t="s">
        <v>90</v>
      </c>
      <c r="AV918" s="13" t="s">
        <v>90</v>
      </c>
      <c r="AW918" s="13" t="s">
        <v>36</v>
      </c>
      <c r="AX918" s="13" t="s">
        <v>81</v>
      </c>
      <c r="AY918" s="177" t="s">
        <v>299</v>
      </c>
    </row>
    <row r="919" spans="2:65" s="14" customFormat="1">
      <c r="B919" s="183"/>
      <c r="D919" s="149" t="s">
        <v>1489</v>
      </c>
      <c r="E919" s="184" t="s">
        <v>1</v>
      </c>
      <c r="F919" s="185" t="s">
        <v>1496</v>
      </c>
      <c r="H919" s="186">
        <v>14.82</v>
      </c>
      <c r="I919" s="187"/>
      <c r="L919" s="183"/>
      <c r="M919" s="188"/>
      <c r="T919" s="189"/>
      <c r="AT919" s="184" t="s">
        <v>1489</v>
      </c>
      <c r="AU919" s="184" t="s">
        <v>90</v>
      </c>
      <c r="AV919" s="14" t="s">
        <v>318</v>
      </c>
      <c r="AW919" s="14" t="s">
        <v>36</v>
      </c>
      <c r="AX919" s="14" t="s">
        <v>88</v>
      </c>
      <c r="AY919" s="184" t="s">
        <v>299</v>
      </c>
    </row>
    <row r="920" spans="2:65" s="1" customFormat="1" ht="21.75" customHeight="1">
      <c r="B920" s="32"/>
      <c r="C920" s="158" t="s">
        <v>6468</v>
      </c>
      <c r="D920" s="158" t="s">
        <v>340</v>
      </c>
      <c r="E920" s="159" t="s">
        <v>7428</v>
      </c>
      <c r="F920" s="160" t="s">
        <v>7429</v>
      </c>
      <c r="G920" s="161" t="s">
        <v>375</v>
      </c>
      <c r="H920" s="162">
        <v>17.273</v>
      </c>
      <c r="I920" s="163"/>
      <c r="J920" s="164">
        <f>ROUND(I920*H920,2)</f>
        <v>0</v>
      </c>
      <c r="K920" s="160" t="s">
        <v>1</v>
      </c>
      <c r="L920" s="165"/>
      <c r="M920" s="166" t="s">
        <v>1</v>
      </c>
      <c r="N920" s="167" t="s">
        <v>46</v>
      </c>
      <c r="P920" s="145">
        <f>O920*H920</f>
        <v>0</v>
      </c>
      <c r="Q920" s="145">
        <v>2.0999999999999999E-3</v>
      </c>
      <c r="R920" s="145">
        <f>Q920*H920</f>
        <v>3.6273299999999994E-2</v>
      </c>
      <c r="S920" s="145">
        <v>0</v>
      </c>
      <c r="T920" s="146">
        <f>S920*H920</f>
        <v>0</v>
      </c>
      <c r="AR920" s="147" t="s">
        <v>457</v>
      </c>
      <c r="AT920" s="147" t="s">
        <v>340</v>
      </c>
      <c r="AU920" s="147" t="s">
        <v>90</v>
      </c>
      <c r="AY920" s="17" t="s">
        <v>299</v>
      </c>
      <c r="BE920" s="148">
        <f>IF(N920="základní",J920,0)</f>
        <v>0</v>
      </c>
      <c r="BF920" s="148">
        <f>IF(N920="snížená",J920,0)</f>
        <v>0</v>
      </c>
      <c r="BG920" s="148">
        <f>IF(N920="zákl. přenesená",J920,0)</f>
        <v>0</v>
      </c>
      <c r="BH920" s="148">
        <f>IF(N920="sníž. přenesená",J920,0)</f>
        <v>0</v>
      </c>
      <c r="BI920" s="148">
        <f>IF(N920="nulová",J920,0)</f>
        <v>0</v>
      </c>
      <c r="BJ920" s="17" t="s">
        <v>88</v>
      </c>
      <c r="BK920" s="148">
        <f>ROUND(I920*H920,2)</f>
        <v>0</v>
      </c>
      <c r="BL920" s="17" t="s">
        <v>378</v>
      </c>
      <c r="BM920" s="147" t="s">
        <v>7430</v>
      </c>
    </row>
    <row r="921" spans="2:65" s="12" customFormat="1">
      <c r="B921" s="170"/>
      <c r="D921" s="149" t="s">
        <v>1489</v>
      </c>
      <c r="E921" s="171" t="s">
        <v>1</v>
      </c>
      <c r="F921" s="172" t="s">
        <v>6989</v>
      </c>
      <c r="H921" s="171" t="s">
        <v>1</v>
      </c>
      <c r="I921" s="173"/>
      <c r="L921" s="170"/>
      <c r="M921" s="174"/>
      <c r="T921" s="175"/>
      <c r="AT921" s="171" t="s">
        <v>1489</v>
      </c>
      <c r="AU921" s="171" t="s">
        <v>90</v>
      </c>
      <c r="AV921" s="12" t="s">
        <v>88</v>
      </c>
      <c r="AW921" s="12" t="s">
        <v>36</v>
      </c>
      <c r="AX921" s="12" t="s">
        <v>81</v>
      </c>
      <c r="AY921" s="171" t="s">
        <v>299</v>
      </c>
    </row>
    <row r="922" spans="2:65" s="13" customFormat="1" ht="20.399999999999999">
      <c r="B922" s="176"/>
      <c r="D922" s="149" t="s">
        <v>1489</v>
      </c>
      <c r="E922" s="177" t="s">
        <v>1</v>
      </c>
      <c r="F922" s="178" t="s">
        <v>7385</v>
      </c>
      <c r="H922" s="179">
        <v>17.273</v>
      </c>
      <c r="I922" s="180"/>
      <c r="L922" s="176"/>
      <c r="M922" s="181"/>
      <c r="T922" s="182"/>
      <c r="AT922" s="177" t="s">
        <v>1489</v>
      </c>
      <c r="AU922" s="177" t="s">
        <v>90</v>
      </c>
      <c r="AV922" s="13" t="s">
        <v>90</v>
      </c>
      <c r="AW922" s="13" t="s">
        <v>36</v>
      </c>
      <c r="AX922" s="13" t="s">
        <v>81</v>
      </c>
      <c r="AY922" s="177" t="s">
        <v>299</v>
      </c>
    </row>
    <row r="923" spans="2:65" s="14" customFormat="1">
      <c r="B923" s="183"/>
      <c r="D923" s="149" t="s">
        <v>1489</v>
      </c>
      <c r="E923" s="184" t="s">
        <v>1</v>
      </c>
      <c r="F923" s="185" t="s">
        <v>1496</v>
      </c>
      <c r="H923" s="186">
        <v>17.273</v>
      </c>
      <c r="I923" s="187"/>
      <c r="L923" s="183"/>
      <c r="M923" s="188"/>
      <c r="T923" s="189"/>
      <c r="AT923" s="184" t="s">
        <v>1489</v>
      </c>
      <c r="AU923" s="184" t="s">
        <v>90</v>
      </c>
      <c r="AV923" s="14" t="s">
        <v>318</v>
      </c>
      <c r="AW923" s="14" t="s">
        <v>36</v>
      </c>
      <c r="AX923" s="14" t="s">
        <v>88</v>
      </c>
      <c r="AY923" s="184" t="s">
        <v>299</v>
      </c>
    </row>
    <row r="924" spans="2:65" s="1" customFormat="1" ht="37.950000000000003" customHeight="1">
      <c r="B924" s="32"/>
      <c r="C924" s="136" t="s">
        <v>6472</v>
      </c>
      <c r="D924" s="136" t="s">
        <v>302</v>
      </c>
      <c r="E924" s="137" t="s">
        <v>7431</v>
      </c>
      <c r="F924" s="138" t="s">
        <v>7432</v>
      </c>
      <c r="G924" s="139" t="s">
        <v>375</v>
      </c>
      <c r="H924" s="140">
        <v>5.45</v>
      </c>
      <c r="I924" s="141"/>
      <c r="J924" s="142">
        <f>ROUND(I924*H924,2)</f>
        <v>0</v>
      </c>
      <c r="K924" s="138" t="s">
        <v>1</v>
      </c>
      <c r="L924" s="32"/>
      <c r="M924" s="143" t="s">
        <v>1</v>
      </c>
      <c r="N924" s="144" t="s">
        <v>46</v>
      </c>
      <c r="P924" s="145">
        <f>O924*H924</f>
        <v>0</v>
      </c>
      <c r="Q924" s="145">
        <v>5.0000000000000002E-5</v>
      </c>
      <c r="R924" s="145">
        <f>Q924*H924</f>
        <v>2.7250000000000001E-4</v>
      </c>
      <c r="S924" s="145">
        <v>0</v>
      </c>
      <c r="T924" s="146">
        <f>S924*H924</f>
        <v>0</v>
      </c>
      <c r="AR924" s="147" t="s">
        <v>378</v>
      </c>
      <c r="AT924" s="147" t="s">
        <v>302</v>
      </c>
      <c r="AU924" s="147" t="s">
        <v>90</v>
      </c>
      <c r="AY924" s="17" t="s">
        <v>299</v>
      </c>
      <c r="BE924" s="148">
        <f>IF(N924="základní",J924,0)</f>
        <v>0</v>
      </c>
      <c r="BF924" s="148">
        <f>IF(N924="snížená",J924,0)</f>
        <v>0</v>
      </c>
      <c r="BG924" s="148">
        <f>IF(N924="zákl. přenesená",J924,0)</f>
        <v>0</v>
      </c>
      <c r="BH924" s="148">
        <f>IF(N924="sníž. přenesená",J924,0)</f>
        <v>0</v>
      </c>
      <c r="BI924" s="148">
        <f>IF(N924="nulová",J924,0)</f>
        <v>0</v>
      </c>
      <c r="BJ924" s="17" t="s">
        <v>88</v>
      </c>
      <c r="BK924" s="148">
        <f>ROUND(I924*H924,2)</f>
        <v>0</v>
      </c>
      <c r="BL924" s="17" t="s">
        <v>378</v>
      </c>
      <c r="BM924" s="147" t="s">
        <v>7433</v>
      </c>
    </row>
    <row r="925" spans="2:65" s="12" customFormat="1">
      <c r="B925" s="170"/>
      <c r="D925" s="149" t="s">
        <v>1489</v>
      </c>
      <c r="E925" s="171" t="s">
        <v>1</v>
      </c>
      <c r="F925" s="172" t="s">
        <v>6989</v>
      </c>
      <c r="H925" s="171" t="s">
        <v>1</v>
      </c>
      <c r="I925" s="173"/>
      <c r="L925" s="170"/>
      <c r="M925" s="174"/>
      <c r="T925" s="175"/>
      <c r="AT925" s="171" t="s">
        <v>1489</v>
      </c>
      <c r="AU925" s="171" t="s">
        <v>90</v>
      </c>
      <c r="AV925" s="12" t="s">
        <v>88</v>
      </c>
      <c r="AW925" s="12" t="s">
        <v>36</v>
      </c>
      <c r="AX925" s="12" t="s">
        <v>81</v>
      </c>
      <c r="AY925" s="171" t="s">
        <v>299</v>
      </c>
    </row>
    <row r="926" spans="2:65" s="13" customFormat="1" ht="20.399999999999999">
      <c r="B926" s="176"/>
      <c r="D926" s="149" t="s">
        <v>1489</v>
      </c>
      <c r="E926" s="177" t="s">
        <v>1</v>
      </c>
      <c r="F926" s="178" t="s">
        <v>7389</v>
      </c>
      <c r="H926" s="179">
        <v>5.45</v>
      </c>
      <c r="I926" s="180"/>
      <c r="L926" s="176"/>
      <c r="M926" s="181"/>
      <c r="T926" s="182"/>
      <c r="AT926" s="177" t="s">
        <v>1489</v>
      </c>
      <c r="AU926" s="177" t="s">
        <v>90</v>
      </c>
      <c r="AV926" s="13" t="s">
        <v>90</v>
      </c>
      <c r="AW926" s="13" t="s">
        <v>36</v>
      </c>
      <c r="AX926" s="13" t="s">
        <v>81</v>
      </c>
      <c r="AY926" s="177" t="s">
        <v>299</v>
      </c>
    </row>
    <row r="927" spans="2:65" s="14" customFormat="1">
      <c r="B927" s="183"/>
      <c r="D927" s="149" t="s">
        <v>1489</v>
      </c>
      <c r="E927" s="184" t="s">
        <v>1</v>
      </c>
      <c r="F927" s="185" t="s">
        <v>1496</v>
      </c>
      <c r="H927" s="186">
        <v>5.45</v>
      </c>
      <c r="I927" s="187"/>
      <c r="L927" s="183"/>
      <c r="M927" s="188"/>
      <c r="T927" s="189"/>
      <c r="AT927" s="184" t="s">
        <v>1489</v>
      </c>
      <c r="AU927" s="184" t="s">
        <v>90</v>
      </c>
      <c r="AV927" s="14" t="s">
        <v>318</v>
      </c>
      <c r="AW927" s="14" t="s">
        <v>36</v>
      </c>
      <c r="AX927" s="14" t="s">
        <v>88</v>
      </c>
      <c r="AY927" s="184" t="s">
        <v>299</v>
      </c>
    </row>
    <row r="928" spans="2:65" s="1" customFormat="1" ht="21.75" customHeight="1">
      <c r="B928" s="32"/>
      <c r="C928" s="158" t="s">
        <v>6476</v>
      </c>
      <c r="D928" s="158" t="s">
        <v>340</v>
      </c>
      <c r="E928" s="159" t="s">
        <v>7428</v>
      </c>
      <c r="F928" s="160" t="s">
        <v>7429</v>
      </c>
      <c r="G928" s="161" t="s">
        <v>375</v>
      </c>
      <c r="H928" s="162">
        <v>6.6539999999999999</v>
      </c>
      <c r="I928" s="163"/>
      <c r="J928" s="164">
        <f>ROUND(I928*H928,2)</f>
        <v>0</v>
      </c>
      <c r="K928" s="160" t="s">
        <v>1</v>
      </c>
      <c r="L928" s="165"/>
      <c r="M928" s="166" t="s">
        <v>1</v>
      </c>
      <c r="N928" s="167" t="s">
        <v>46</v>
      </c>
      <c r="P928" s="145">
        <f>O928*H928</f>
        <v>0</v>
      </c>
      <c r="Q928" s="145">
        <v>2.0999999999999999E-3</v>
      </c>
      <c r="R928" s="145">
        <f>Q928*H928</f>
        <v>1.3973399999999999E-2</v>
      </c>
      <c r="S928" s="145">
        <v>0</v>
      </c>
      <c r="T928" s="146">
        <f>S928*H928</f>
        <v>0</v>
      </c>
      <c r="AR928" s="147" t="s">
        <v>457</v>
      </c>
      <c r="AT928" s="147" t="s">
        <v>340</v>
      </c>
      <c r="AU928" s="147" t="s">
        <v>90</v>
      </c>
      <c r="AY928" s="17" t="s">
        <v>299</v>
      </c>
      <c r="BE928" s="148">
        <f>IF(N928="základní",J928,0)</f>
        <v>0</v>
      </c>
      <c r="BF928" s="148">
        <f>IF(N928="snížená",J928,0)</f>
        <v>0</v>
      </c>
      <c r="BG928" s="148">
        <f>IF(N928="zákl. přenesená",J928,0)</f>
        <v>0</v>
      </c>
      <c r="BH928" s="148">
        <f>IF(N928="sníž. přenesená",J928,0)</f>
        <v>0</v>
      </c>
      <c r="BI928" s="148">
        <f>IF(N928="nulová",J928,0)</f>
        <v>0</v>
      </c>
      <c r="BJ928" s="17" t="s">
        <v>88</v>
      </c>
      <c r="BK928" s="148">
        <f>ROUND(I928*H928,2)</f>
        <v>0</v>
      </c>
      <c r="BL928" s="17" t="s">
        <v>378</v>
      </c>
      <c r="BM928" s="147" t="s">
        <v>7434</v>
      </c>
    </row>
    <row r="929" spans="2:65" s="12" customFormat="1">
      <c r="B929" s="170"/>
      <c r="D929" s="149" t="s">
        <v>1489</v>
      </c>
      <c r="E929" s="171" t="s">
        <v>1</v>
      </c>
      <c r="F929" s="172" t="s">
        <v>6989</v>
      </c>
      <c r="H929" s="171" t="s">
        <v>1</v>
      </c>
      <c r="I929" s="173"/>
      <c r="L929" s="170"/>
      <c r="M929" s="174"/>
      <c r="T929" s="175"/>
      <c r="AT929" s="171" t="s">
        <v>1489</v>
      </c>
      <c r="AU929" s="171" t="s">
        <v>90</v>
      </c>
      <c r="AV929" s="12" t="s">
        <v>88</v>
      </c>
      <c r="AW929" s="12" t="s">
        <v>36</v>
      </c>
      <c r="AX929" s="12" t="s">
        <v>81</v>
      </c>
      <c r="AY929" s="171" t="s">
        <v>299</v>
      </c>
    </row>
    <row r="930" spans="2:65" s="13" customFormat="1" ht="20.399999999999999">
      <c r="B930" s="176"/>
      <c r="D930" s="149" t="s">
        <v>1489</v>
      </c>
      <c r="E930" s="177" t="s">
        <v>1</v>
      </c>
      <c r="F930" s="178" t="s">
        <v>7392</v>
      </c>
      <c r="H930" s="179">
        <v>6.6539999999999999</v>
      </c>
      <c r="I930" s="180"/>
      <c r="L930" s="176"/>
      <c r="M930" s="181"/>
      <c r="T930" s="182"/>
      <c r="AT930" s="177" t="s">
        <v>1489</v>
      </c>
      <c r="AU930" s="177" t="s">
        <v>90</v>
      </c>
      <c r="AV930" s="13" t="s">
        <v>90</v>
      </c>
      <c r="AW930" s="13" t="s">
        <v>36</v>
      </c>
      <c r="AX930" s="13" t="s">
        <v>81</v>
      </c>
      <c r="AY930" s="177" t="s">
        <v>299</v>
      </c>
    </row>
    <row r="931" spans="2:65" s="14" customFormat="1">
      <c r="B931" s="183"/>
      <c r="D931" s="149" t="s">
        <v>1489</v>
      </c>
      <c r="E931" s="184" t="s">
        <v>1</v>
      </c>
      <c r="F931" s="185" t="s">
        <v>1496</v>
      </c>
      <c r="H931" s="186">
        <v>6.6539999999999999</v>
      </c>
      <c r="I931" s="187"/>
      <c r="L931" s="183"/>
      <c r="M931" s="188"/>
      <c r="T931" s="189"/>
      <c r="AT931" s="184" t="s">
        <v>1489</v>
      </c>
      <c r="AU931" s="184" t="s">
        <v>90</v>
      </c>
      <c r="AV931" s="14" t="s">
        <v>318</v>
      </c>
      <c r="AW931" s="14" t="s">
        <v>36</v>
      </c>
      <c r="AX931" s="14" t="s">
        <v>88</v>
      </c>
      <c r="AY931" s="184" t="s">
        <v>299</v>
      </c>
    </row>
    <row r="932" spans="2:65" s="1" customFormat="1" ht="24.15" customHeight="1">
      <c r="B932" s="32"/>
      <c r="C932" s="136" t="s">
        <v>6480</v>
      </c>
      <c r="D932" s="136" t="s">
        <v>302</v>
      </c>
      <c r="E932" s="137" t="s">
        <v>7435</v>
      </c>
      <c r="F932" s="138" t="s">
        <v>7436</v>
      </c>
      <c r="G932" s="139" t="s">
        <v>375</v>
      </c>
      <c r="H932" s="140">
        <v>74.099999999999994</v>
      </c>
      <c r="I932" s="141"/>
      <c r="J932" s="142">
        <f>ROUND(I932*H932,2)</f>
        <v>0</v>
      </c>
      <c r="K932" s="138" t="s">
        <v>3585</v>
      </c>
      <c r="L932" s="32"/>
      <c r="M932" s="143" t="s">
        <v>1</v>
      </c>
      <c r="N932" s="144" t="s">
        <v>46</v>
      </c>
      <c r="P932" s="145">
        <f>O932*H932</f>
        <v>0</v>
      </c>
      <c r="Q932" s="145">
        <v>0</v>
      </c>
      <c r="R932" s="145">
        <f>Q932*H932</f>
        <v>0</v>
      </c>
      <c r="S932" s="145">
        <v>0</v>
      </c>
      <c r="T932" s="146">
        <f>S932*H932</f>
        <v>0</v>
      </c>
      <c r="AR932" s="147" t="s">
        <v>378</v>
      </c>
      <c r="AT932" s="147" t="s">
        <v>302</v>
      </c>
      <c r="AU932" s="147" t="s">
        <v>90</v>
      </c>
      <c r="AY932" s="17" t="s">
        <v>299</v>
      </c>
      <c r="BE932" s="148">
        <f>IF(N932="základní",J932,0)</f>
        <v>0</v>
      </c>
      <c r="BF932" s="148">
        <f>IF(N932="snížená",J932,0)</f>
        <v>0</v>
      </c>
      <c r="BG932" s="148">
        <f>IF(N932="zákl. přenesená",J932,0)</f>
        <v>0</v>
      </c>
      <c r="BH932" s="148">
        <f>IF(N932="sníž. přenesená",J932,0)</f>
        <v>0</v>
      </c>
      <c r="BI932" s="148">
        <f>IF(N932="nulová",J932,0)</f>
        <v>0</v>
      </c>
      <c r="BJ932" s="17" t="s">
        <v>88</v>
      </c>
      <c r="BK932" s="148">
        <f>ROUND(I932*H932,2)</f>
        <v>0</v>
      </c>
      <c r="BL932" s="17" t="s">
        <v>378</v>
      </c>
      <c r="BM932" s="147" t="s">
        <v>7437</v>
      </c>
    </row>
    <row r="933" spans="2:65" s="12" customFormat="1">
      <c r="B933" s="170"/>
      <c r="D933" s="149" t="s">
        <v>1489</v>
      </c>
      <c r="E933" s="171" t="s">
        <v>1</v>
      </c>
      <c r="F933" s="172" t="s">
        <v>6989</v>
      </c>
      <c r="H933" s="171" t="s">
        <v>1</v>
      </c>
      <c r="I933" s="173"/>
      <c r="L933" s="170"/>
      <c r="M933" s="174"/>
      <c r="T933" s="175"/>
      <c r="AT933" s="171" t="s">
        <v>1489</v>
      </c>
      <c r="AU933" s="171" t="s">
        <v>90</v>
      </c>
      <c r="AV933" s="12" t="s">
        <v>88</v>
      </c>
      <c r="AW933" s="12" t="s">
        <v>36</v>
      </c>
      <c r="AX933" s="12" t="s">
        <v>81</v>
      </c>
      <c r="AY933" s="171" t="s">
        <v>299</v>
      </c>
    </row>
    <row r="934" spans="2:65" s="13" customFormat="1">
      <c r="B934" s="176"/>
      <c r="D934" s="149" t="s">
        <v>1489</v>
      </c>
      <c r="E934" s="177" t="s">
        <v>1</v>
      </c>
      <c r="F934" s="178" t="s">
        <v>7438</v>
      </c>
      <c r="H934" s="179">
        <v>74.099999999999994</v>
      </c>
      <c r="I934" s="180"/>
      <c r="L934" s="176"/>
      <c r="M934" s="181"/>
      <c r="T934" s="182"/>
      <c r="AT934" s="177" t="s">
        <v>1489</v>
      </c>
      <c r="AU934" s="177" t="s">
        <v>90</v>
      </c>
      <c r="AV934" s="13" t="s">
        <v>90</v>
      </c>
      <c r="AW934" s="13" t="s">
        <v>36</v>
      </c>
      <c r="AX934" s="13" t="s">
        <v>81</v>
      </c>
      <c r="AY934" s="177" t="s">
        <v>299</v>
      </c>
    </row>
    <row r="935" spans="2:65" s="14" customFormat="1">
      <c r="B935" s="183"/>
      <c r="D935" s="149" t="s">
        <v>1489</v>
      </c>
      <c r="E935" s="184" t="s">
        <v>1</v>
      </c>
      <c r="F935" s="185" t="s">
        <v>1496</v>
      </c>
      <c r="H935" s="186">
        <v>74.099999999999994</v>
      </c>
      <c r="I935" s="187"/>
      <c r="L935" s="183"/>
      <c r="M935" s="188"/>
      <c r="T935" s="189"/>
      <c r="AT935" s="184" t="s">
        <v>1489</v>
      </c>
      <c r="AU935" s="184" t="s">
        <v>90</v>
      </c>
      <c r="AV935" s="14" t="s">
        <v>318</v>
      </c>
      <c r="AW935" s="14" t="s">
        <v>36</v>
      </c>
      <c r="AX935" s="14" t="s">
        <v>88</v>
      </c>
      <c r="AY935" s="184" t="s">
        <v>299</v>
      </c>
    </row>
    <row r="936" spans="2:65" s="1" customFormat="1" ht="24.15" customHeight="1">
      <c r="B936" s="32"/>
      <c r="C936" s="136" t="s">
        <v>6484</v>
      </c>
      <c r="D936" s="136" t="s">
        <v>302</v>
      </c>
      <c r="E936" s="137" t="s">
        <v>7439</v>
      </c>
      <c r="F936" s="138" t="s">
        <v>7440</v>
      </c>
      <c r="G936" s="139" t="s">
        <v>375</v>
      </c>
      <c r="H936" s="140">
        <v>16.350000000000001</v>
      </c>
      <c r="I936" s="141"/>
      <c r="J936" s="142">
        <f>ROUND(I936*H936,2)</f>
        <v>0</v>
      </c>
      <c r="K936" s="138" t="s">
        <v>3585</v>
      </c>
      <c r="L936" s="32"/>
      <c r="M936" s="143" t="s">
        <v>1</v>
      </c>
      <c r="N936" s="144" t="s">
        <v>46</v>
      </c>
      <c r="P936" s="145">
        <f>O936*H936</f>
        <v>0</v>
      </c>
      <c r="Q936" s="145">
        <v>0</v>
      </c>
      <c r="R936" s="145">
        <f>Q936*H936</f>
        <v>0</v>
      </c>
      <c r="S936" s="145">
        <v>0</v>
      </c>
      <c r="T936" s="146">
        <f>S936*H936</f>
        <v>0</v>
      </c>
      <c r="AR936" s="147" t="s">
        <v>378</v>
      </c>
      <c r="AT936" s="147" t="s">
        <v>302</v>
      </c>
      <c r="AU936" s="147" t="s">
        <v>90</v>
      </c>
      <c r="AY936" s="17" t="s">
        <v>299</v>
      </c>
      <c r="BE936" s="148">
        <f>IF(N936="základní",J936,0)</f>
        <v>0</v>
      </c>
      <c r="BF936" s="148">
        <f>IF(N936="snížená",J936,0)</f>
        <v>0</v>
      </c>
      <c r="BG936" s="148">
        <f>IF(N936="zákl. přenesená",J936,0)</f>
        <v>0</v>
      </c>
      <c r="BH936" s="148">
        <f>IF(N936="sníž. přenesená",J936,0)</f>
        <v>0</v>
      </c>
      <c r="BI936" s="148">
        <f>IF(N936="nulová",J936,0)</f>
        <v>0</v>
      </c>
      <c r="BJ936" s="17" t="s">
        <v>88</v>
      </c>
      <c r="BK936" s="148">
        <f>ROUND(I936*H936,2)</f>
        <v>0</v>
      </c>
      <c r="BL936" s="17" t="s">
        <v>378</v>
      </c>
      <c r="BM936" s="147" t="s">
        <v>7441</v>
      </c>
    </row>
    <row r="937" spans="2:65" s="12" customFormat="1">
      <c r="B937" s="170"/>
      <c r="D937" s="149" t="s">
        <v>1489</v>
      </c>
      <c r="E937" s="171" t="s">
        <v>1</v>
      </c>
      <c r="F937" s="172" t="s">
        <v>6989</v>
      </c>
      <c r="H937" s="171" t="s">
        <v>1</v>
      </c>
      <c r="I937" s="173"/>
      <c r="L937" s="170"/>
      <c r="M937" s="174"/>
      <c r="T937" s="175"/>
      <c r="AT937" s="171" t="s">
        <v>1489</v>
      </c>
      <c r="AU937" s="171" t="s">
        <v>90</v>
      </c>
      <c r="AV937" s="12" t="s">
        <v>88</v>
      </c>
      <c r="AW937" s="12" t="s">
        <v>36</v>
      </c>
      <c r="AX937" s="12" t="s">
        <v>81</v>
      </c>
      <c r="AY937" s="171" t="s">
        <v>299</v>
      </c>
    </row>
    <row r="938" spans="2:65" s="13" customFormat="1" ht="20.399999999999999">
      <c r="B938" s="176"/>
      <c r="D938" s="149" t="s">
        <v>1489</v>
      </c>
      <c r="E938" s="177" t="s">
        <v>1</v>
      </c>
      <c r="F938" s="178" t="s">
        <v>7442</v>
      </c>
      <c r="H938" s="179">
        <v>16.350000000000001</v>
      </c>
      <c r="I938" s="180"/>
      <c r="L938" s="176"/>
      <c r="M938" s="181"/>
      <c r="T938" s="182"/>
      <c r="AT938" s="177" t="s">
        <v>1489</v>
      </c>
      <c r="AU938" s="177" t="s">
        <v>90</v>
      </c>
      <c r="AV938" s="13" t="s">
        <v>90</v>
      </c>
      <c r="AW938" s="13" t="s">
        <v>36</v>
      </c>
      <c r="AX938" s="13" t="s">
        <v>81</v>
      </c>
      <c r="AY938" s="177" t="s">
        <v>299</v>
      </c>
    </row>
    <row r="939" spans="2:65" s="14" customFormat="1">
      <c r="B939" s="183"/>
      <c r="D939" s="149" t="s">
        <v>1489</v>
      </c>
      <c r="E939" s="184" t="s">
        <v>1</v>
      </c>
      <c r="F939" s="185" t="s">
        <v>1496</v>
      </c>
      <c r="H939" s="186">
        <v>16.350000000000001</v>
      </c>
      <c r="I939" s="187"/>
      <c r="L939" s="183"/>
      <c r="M939" s="188"/>
      <c r="T939" s="189"/>
      <c r="AT939" s="184" t="s">
        <v>1489</v>
      </c>
      <c r="AU939" s="184" t="s">
        <v>90</v>
      </c>
      <c r="AV939" s="14" t="s">
        <v>318</v>
      </c>
      <c r="AW939" s="14" t="s">
        <v>36</v>
      </c>
      <c r="AX939" s="14" t="s">
        <v>88</v>
      </c>
      <c r="AY939" s="184" t="s">
        <v>299</v>
      </c>
    </row>
    <row r="940" spans="2:65" s="1" customFormat="1" ht="16.5" customHeight="1">
      <c r="B940" s="32"/>
      <c r="C940" s="158" t="s">
        <v>6488</v>
      </c>
      <c r="D940" s="158" t="s">
        <v>340</v>
      </c>
      <c r="E940" s="159" t="s">
        <v>7443</v>
      </c>
      <c r="F940" s="160" t="s">
        <v>7444</v>
      </c>
      <c r="G940" s="161" t="s">
        <v>375</v>
      </c>
      <c r="H940" s="162">
        <v>106.327</v>
      </c>
      <c r="I940" s="163"/>
      <c r="J940" s="164">
        <f>ROUND(I940*H940,2)</f>
        <v>0</v>
      </c>
      <c r="K940" s="160" t="s">
        <v>1</v>
      </c>
      <c r="L940" s="165"/>
      <c r="M940" s="166" t="s">
        <v>1</v>
      </c>
      <c r="N940" s="167" t="s">
        <v>46</v>
      </c>
      <c r="P940" s="145">
        <f>O940*H940</f>
        <v>0</v>
      </c>
      <c r="Q940" s="145">
        <v>2.9999999999999997E-4</v>
      </c>
      <c r="R940" s="145">
        <f>Q940*H940</f>
        <v>3.1898099999999999E-2</v>
      </c>
      <c r="S940" s="145">
        <v>0</v>
      </c>
      <c r="T940" s="146">
        <f>S940*H940</f>
        <v>0</v>
      </c>
      <c r="AR940" s="147" t="s">
        <v>457</v>
      </c>
      <c r="AT940" s="147" t="s">
        <v>340</v>
      </c>
      <c r="AU940" s="147" t="s">
        <v>90</v>
      </c>
      <c r="AY940" s="17" t="s">
        <v>299</v>
      </c>
      <c r="BE940" s="148">
        <f>IF(N940="základní",J940,0)</f>
        <v>0</v>
      </c>
      <c r="BF940" s="148">
        <f>IF(N940="snížená",J940,0)</f>
        <v>0</v>
      </c>
      <c r="BG940" s="148">
        <f>IF(N940="zákl. přenesená",J940,0)</f>
        <v>0</v>
      </c>
      <c r="BH940" s="148">
        <f>IF(N940="sníž. přenesená",J940,0)</f>
        <v>0</v>
      </c>
      <c r="BI940" s="148">
        <f>IF(N940="nulová",J940,0)</f>
        <v>0</v>
      </c>
      <c r="BJ940" s="17" t="s">
        <v>88</v>
      </c>
      <c r="BK940" s="148">
        <f>ROUND(I940*H940,2)</f>
        <v>0</v>
      </c>
      <c r="BL940" s="17" t="s">
        <v>378</v>
      </c>
      <c r="BM940" s="147" t="s">
        <v>7445</v>
      </c>
    </row>
    <row r="941" spans="2:65" s="12" customFormat="1">
      <c r="B941" s="170"/>
      <c r="D941" s="149" t="s">
        <v>1489</v>
      </c>
      <c r="E941" s="171" t="s">
        <v>1</v>
      </c>
      <c r="F941" s="172" t="s">
        <v>6989</v>
      </c>
      <c r="H941" s="171" t="s">
        <v>1</v>
      </c>
      <c r="I941" s="173"/>
      <c r="L941" s="170"/>
      <c r="M941" s="174"/>
      <c r="T941" s="175"/>
      <c r="AT941" s="171" t="s">
        <v>1489</v>
      </c>
      <c r="AU941" s="171" t="s">
        <v>90</v>
      </c>
      <c r="AV941" s="12" t="s">
        <v>88</v>
      </c>
      <c r="AW941" s="12" t="s">
        <v>36</v>
      </c>
      <c r="AX941" s="12" t="s">
        <v>81</v>
      </c>
      <c r="AY941" s="171" t="s">
        <v>299</v>
      </c>
    </row>
    <row r="942" spans="2:65" s="13" customFormat="1" ht="20.399999999999999">
      <c r="B942" s="176"/>
      <c r="D942" s="149" t="s">
        <v>1489</v>
      </c>
      <c r="E942" s="177" t="s">
        <v>1</v>
      </c>
      <c r="F942" s="178" t="s">
        <v>7446</v>
      </c>
      <c r="H942" s="179">
        <v>86.364000000000004</v>
      </c>
      <c r="I942" s="180"/>
      <c r="L942" s="176"/>
      <c r="M942" s="181"/>
      <c r="T942" s="182"/>
      <c r="AT942" s="177" t="s">
        <v>1489</v>
      </c>
      <c r="AU942" s="177" t="s">
        <v>90</v>
      </c>
      <c r="AV942" s="13" t="s">
        <v>90</v>
      </c>
      <c r="AW942" s="13" t="s">
        <v>36</v>
      </c>
      <c r="AX942" s="13" t="s">
        <v>81</v>
      </c>
      <c r="AY942" s="177" t="s">
        <v>299</v>
      </c>
    </row>
    <row r="943" spans="2:65" s="13" customFormat="1" ht="20.399999999999999">
      <c r="B943" s="176"/>
      <c r="D943" s="149" t="s">
        <v>1489</v>
      </c>
      <c r="E943" s="177" t="s">
        <v>1</v>
      </c>
      <c r="F943" s="178" t="s">
        <v>7447</v>
      </c>
      <c r="H943" s="179">
        <v>19.963000000000001</v>
      </c>
      <c r="I943" s="180"/>
      <c r="L943" s="176"/>
      <c r="M943" s="181"/>
      <c r="T943" s="182"/>
      <c r="AT943" s="177" t="s">
        <v>1489</v>
      </c>
      <c r="AU943" s="177" t="s">
        <v>90</v>
      </c>
      <c r="AV943" s="13" t="s">
        <v>90</v>
      </c>
      <c r="AW943" s="13" t="s">
        <v>36</v>
      </c>
      <c r="AX943" s="13" t="s">
        <v>81</v>
      </c>
      <c r="AY943" s="177" t="s">
        <v>299</v>
      </c>
    </row>
    <row r="944" spans="2:65" s="14" customFormat="1">
      <c r="B944" s="183"/>
      <c r="D944" s="149" t="s">
        <v>1489</v>
      </c>
      <c r="E944" s="184" t="s">
        <v>1</v>
      </c>
      <c r="F944" s="185" t="s">
        <v>1496</v>
      </c>
      <c r="H944" s="186">
        <v>106.327</v>
      </c>
      <c r="I944" s="187"/>
      <c r="L944" s="183"/>
      <c r="M944" s="188"/>
      <c r="T944" s="189"/>
      <c r="AT944" s="184" t="s">
        <v>1489</v>
      </c>
      <c r="AU944" s="184" t="s">
        <v>90</v>
      </c>
      <c r="AV944" s="14" t="s">
        <v>318</v>
      </c>
      <c r="AW944" s="14" t="s">
        <v>36</v>
      </c>
      <c r="AX944" s="14" t="s">
        <v>88</v>
      </c>
      <c r="AY944" s="184" t="s">
        <v>299</v>
      </c>
    </row>
    <row r="945" spans="2:65" s="1" customFormat="1" ht="16.5" customHeight="1">
      <c r="B945" s="32"/>
      <c r="C945" s="136" t="s">
        <v>6492</v>
      </c>
      <c r="D945" s="136" t="s">
        <v>302</v>
      </c>
      <c r="E945" s="137" t="s">
        <v>7448</v>
      </c>
      <c r="F945" s="138" t="s">
        <v>7449</v>
      </c>
      <c r="G945" s="139" t="s">
        <v>375</v>
      </c>
      <c r="H945" s="140">
        <v>14.82</v>
      </c>
      <c r="I945" s="141"/>
      <c r="J945" s="142">
        <f>ROUND(I945*H945,2)</f>
        <v>0</v>
      </c>
      <c r="K945" s="138" t="s">
        <v>1</v>
      </c>
      <c r="L945" s="32"/>
      <c r="M945" s="143" t="s">
        <v>1</v>
      </c>
      <c r="N945" s="144" t="s">
        <v>46</v>
      </c>
      <c r="P945" s="145">
        <f>O945*H945</f>
        <v>0</v>
      </c>
      <c r="Q945" s="145">
        <v>0</v>
      </c>
      <c r="R945" s="145">
        <f>Q945*H945</f>
        <v>0</v>
      </c>
      <c r="S945" s="145">
        <v>0</v>
      </c>
      <c r="T945" s="146">
        <f>S945*H945</f>
        <v>0</v>
      </c>
      <c r="AR945" s="147" t="s">
        <v>378</v>
      </c>
      <c r="AT945" s="147" t="s">
        <v>302</v>
      </c>
      <c r="AU945" s="147" t="s">
        <v>90</v>
      </c>
      <c r="AY945" s="17" t="s">
        <v>299</v>
      </c>
      <c r="BE945" s="148">
        <f>IF(N945="základní",J945,0)</f>
        <v>0</v>
      </c>
      <c r="BF945" s="148">
        <f>IF(N945="snížená",J945,0)</f>
        <v>0</v>
      </c>
      <c r="BG945" s="148">
        <f>IF(N945="zákl. přenesená",J945,0)</f>
        <v>0</v>
      </c>
      <c r="BH945" s="148">
        <f>IF(N945="sníž. přenesená",J945,0)</f>
        <v>0</v>
      </c>
      <c r="BI945" s="148">
        <f>IF(N945="nulová",J945,0)</f>
        <v>0</v>
      </c>
      <c r="BJ945" s="17" t="s">
        <v>88</v>
      </c>
      <c r="BK945" s="148">
        <f>ROUND(I945*H945,2)</f>
        <v>0</v>
      </c>
      <c r="BL945" s="17" t="s">
        <v>378</v>
      </c>
      <c r="BM945" s="147" t="s">
        <v>7450</v>
      </c>
    </row>
    <row r="946" spans="2:65" s="12" customFormat="1">
      <c r="B946" s="170"/>
      <c r="D946" s="149" t="s">
        <v>1489</v>
      </c>
      <c r="E946" s="171" t="s">
        <v>1</v>
      </c>
      <c r="F946" s="172" t="s">
        <v>6989</v>
      </c>
      <c r="H946" s="171" t="s">
        <v>1</v>
      </c>
      <c r="I946" s="173"/>
      <c r="L946" s="170"/>
      <c r="M946" s="174"/>
      <c r="T946" s="175"/>
      <c r="AT946" s="171" t="s">
        <v>1489</v>
      </c>
      <c r="AU946" s="171" t="s">
        <v>90</v>
      </c>
      <c r="AV946" s="12" t="s">
        <v>88</v>
      </c>
      <c r="AW946" s="12" t="s">
        <v>36</v>
      </c>
      <c r="AX946" s="12" t="s">
        <v>81</v>
      </c>
      <c r="AY946" s="171" t="s">
        <v>299</v>
      </c>
    </row>
    <row r="947" spans="2:65" s="13" customFormat="1">
      <c r="B947" s="176"/>
      <c r="D947" s="149" t="s">
        <v>1489</v>
      </c>
      <c r="E947" s="177" t="s">
        <v>1</v>
      </c>
      <c r="F947" s="178" t="s">
        <v>7381</v>
      </c>
      <c r="H947" s="179">
        <v>14.82</v>
      </c>
      <c r="I947" s="180"/>
      <c r="L947" s="176"/>
      <c r="M947" s="181"/>
      <c r="T947" s="182"/>
      <c r="AT947" s="177" t="s">
        <v>1489</v>
      </c>
      <c r="AU947" s="177" t="s">
        <v>90</v>
      </c>
      <c r="AV947" s="13" t="s">
        <v>90</v>
      </c>
      <c r="AW947" s="13" t="s">
        <v>36</v>
      </c>
      <c r="AX947" s="13" t="s">
        <v>81</v>
      </c>
      <c r="AY947" s="177" t="s">
        <v>299</v>
      </c>
    </row>
    <row r="948" spans="2:65" s="14" customFormat="1">
      <c r="B948" s="183"/>
      <c r="D948" s="149" t="s">
        <v>1489</v>
      </c>
      <c r="E948" s="184" t="s">
        <v>1</v>
      </c>
      <c r="F948" s="185" t="s">
        <v>1496</v>
      </c>
      <c r="H948" s="186">
        <v>14.82</v>
      </c>
      <c r="I948" s="187"/>
      <c r="L948" s="183"/>
      <c r="M948" s="188"/>
      <c r="T948" s="189"/>
      <c r="AT948" s="184" t="s">
        <v>1489</v>
      </c>
      <c r="AU948" s="184" t="s">
        <v>90</v>
      </c>
      <c r="AV948" s="14" t="s">
        <v>318</v>
      </c>
      <c r="AW948" s="14" t="s">
        <v>36</v>
      </c>
      <c r="AX948" s="14" t="s">
        <v>88</v>
      </c>
      <c r="AY948" s="184" t="s">
        <v>299</v>
      </c>
    </row>
    <row r="949" spans="2:65" s="1" customFormat="1" ht="16.5" customHeight="1">
      <c r="B949" s="32"/>
      <c r="C949" s="158" t="s">
        <v>6496</v>
      </c>
      <c r="D949" s="158" t="s">
        <v>340</v>
      </c>
      <c r="E949" s="159" t="s">
        <v>7451</v>
      </c>
      <c r="F949" s="160" t="s">
        <v>7452</v>
      </c>
      <c r="G949" s="161" t="s">
        <v>375</v>
      </c>
      <c r="H949" s="162">
        <v>16.302</v>
      </c>
      <c r="I949" s="163"/>
      <c r="J949" s="164">
        <f>ROUND(I949*H949,2)</f>
        <v>0</v>
      </c>
      <c r="K949" s="160" t="s">
        <v>1</v>
      </c>
      <c r="L949" s="165"/>
      <c r="M949" s="166" t="s">
        <v>1</v>
      </c>
      <c r="N949" s="167" t="s">
        <v>46</v>
      </c>
      <c r="P949" s="145">
        <f>O949*H949</f>
        <v>0</v>
      </c>
      <c r="Q949" s="145">
        <v>4.0000000000000002E-4</v>
      </c>
      <c r="R949" s="145">
        <f>Q949*H949</f>
        <v>6.5208000000000002E-3</v>
      </c>
      <c r="S949" s="145">
        <v>0</v>
      </c>
      <c r="T949" s="146">
        <f>S949*H949</f>
        <v>0</v>
      </c>
      <c r="AR949" s="147" t="s">
        <v>457</v>
      </c>
      <c r="AT949" s="147" t="s">
        <v>340</v>
      </c>
      <c r="AU949" s="147" t="s">
        <v>90</v>
      </c>
      <c r="AY949" s="17" t="s">
        <v>299</v>
      </c>
      <c r="BE949" s="148">
        <f>IF(N949="základní",J949,0)</f>
        <v>0</v>
      </c>
      <c r="BF949" s="148">
        <f>IF(N949="snížená",J949,0)</f>
        <v>0</v>
      </c>
      <c r="BG949" s="148">
        <f>IF(N949="zákl. přenesená",J949,0)</f>
        <v>0</v>
      </c>
      <c r="BH949" s="148">
        <f>IF(N949="sníž. přenesená",J949,0)</f>
        <v>0</v>
      </c>
      <c r="BI949" s="148">
        <f>IF(N949="nulová",J949,0)</f>
        <v>0</v>
      </c>
      <c r="BJ949" s="17" t="s">
        <v>88</v>
      </c>
      <c r="BK949" s="148">
        <f>ROUND(I949*H949,2)</f>
        <v>0</v>
      </c>
      <c r="BL949" s="17" t="s">
        <v>378</v>
      </c>
      <c r="BM949" s="147" t="s">
        <v>7453</v>
      </c>
    </row>
    <row r="950" spans="2:65" s="12" customFormat="1">
      <c r="B950" s="170"/>
      <c r="D950" s="149" t="s">
        <v>1489</v>
      </c>
      <c r="E950" s="171" t="s">
        <v>1</v>
      </c>
      <c r="F950" s="172" t="s">
        <v>6989</v>
      </c>
      <c r="H950" s="171" t="s">
        <v>1</v>
      </c>
      <c r="I950" s="173"/>
      <c r="L950" s="170"/>
      <c r="M950" s="174"/>
      <c r="T950" s="175"/>
      <c r="AT950" s="171" t="s">
        <v>1489</v>
      </c>
      <c r="AU950" s="171" t="s">
        <v>90</v>
      </c>
      <c r="AV950" s="12" t="s">
        <v>88</v>
      </c>
      <c r="AW950" s="12" t="s">
        <v>36</v>
      </c>
      <c r="AX950" s="12" t="s">
        <v>81</v>
      </c>
      <c r="AY950" s="171" t="s">
        <v>299</v>
      </c>
    </row>
    <row r="951" spans="2:65" s="13" customFormat="1" ht="20.399999999999999">
      <c r="B951" s="176"/>
      <c r="D951" s="149" t="s">
        <v>1489</v>
      </c>
      <c r="E951" s="177" t="s">
        <v>1</v>
      </c>
      <c r="F951" s="178" t="s">
        <v>7454</v>
      </c>
      <c r="H951" s="179">
        <v>16.302</v>
      </c>
      <c r="I951" s="180"/>
      <c r="L951" s="176"/>
      <c r="M951" s="181"/>
      <c r="T951" s="182"/>
      <c r="AT951" s="177" t="s">
        <v>1489</v>
      </c>
      <c r="AU951" s="177" t="s">
        <v>90</v>
      </c>
      <c r="AV951" s="13" t="s">
        <v>90</v>
      </c>
      <c r="AW951" s="13" t="s">
        <v>36</v>
      </c>
      <c r="AX951" s="13" t="s">
        <v>81</v>
      </c>
      <c r="AY951" s="177" t="s">
        <v>299</v>
      </c>
    </row>
    <row r="952" spans="2:65" s="14" customFormat="1">
      <c r="B952" s="183"/>
      <c r="D952" s="149" t="s">
        <v>1489</v>
      </c>
      <c r="E952" s="184" t="s">
        <v>1</v>
      </c>
      <c r="F952" s="185" t="s">
        <v>1496</v>
      </c>
      <c r="H952" s="186">
        <v>16.302</v>
      </c>
      <c r="I952" s="187"/>
      <c r="L952" s="183"/>
      <c r="M952" s="188"/>
      <c r="T952" s="189"/>
      <c r="AT952" s="184" t="s">
        <v>1489</v>
      </c>
      <c r="AU952" s="184" t="s">
        <v>90</v>
      </c>
      <c r="AV952" s="14" t="s">
        <v>318</v>
      </c>
      <c r="AW952" s="14" t="s">
        <v>36</v>
      </c>
      <c r="AX952" s="14" t="s">
        <v>88</v>
      </c>
      <c r="AY952" s="184" t="s">
        <v>299</v>
      </c>
    </row>
    <row r="953" spans="2:65" s="1" customFormat="1" ht="49.2" customHeight="1">
      <c r="B953" s="32"/>
      <c r="C953" s="136" t="s">
        <v>6500</v>
      </c>
      <c r="D953" s="136" t="s">
        <v>302</v>
      </c>
      <c r="E953" s="137" t="s">
        <v>7455</v>
      </c>
      <c r="F953" s="138" t="s">
        <v>7456</v>
      </c>
      <c r="G953" s="139" t="s">
        <v>1636</v>
      </c>
      <c r="H953" s="140">
        <v>0.82699999999999996</v>
      </c>
      <c r="I953" s="141"/>
      <c r="J953" s="142">
        <f>ROUND(I953*H953,2)</f>
        <v>0</v>
      </c>
      <c r="K953" s="138" t="s">
        <v>1</v>
      </c>
      <c r="L953" s="32"/>
      <c r="M953" s="143" t="s">
        <v>1</v>
      </c>
      <c r="N953" s="144" t="s">
        <v>46</v>
      </c>
      <c r="P953" s="145">
        <f>O953*H953</f>
        <v>0</v>
      </c>
      <c r="Q953" s="145">
        <v>0</v>
      </c>
      <c r="R953" s="145">
        <f>Q953*H953</f>
        <v>0</v>
      </c>
      <c r="S953" s="145">
        <v>0</v>
      </c>
      <c r="T953" s="146">
        <f>S953*H953</f>
        <v>0</v>
      </c>
      <c r="AR953" s="147" t="s">
        <v>378</v>
      </c>
      <c r="AT953" s="147" t="s">
        <v>302</v>
      </c>
      <c r="AU953" s="147" t="s">
        <v>90</v>
      </c>
      <c r="AY953" s="17" t="s">
        <v>299</v>
      </c>
      <c r="BE953" s="148">
        <f>IF(N953="základní",J953,0)</f>
        <v>0</v>
      </c>
      <c r="BF953" s="148">
        <f>IF(N953="snížená",J953,0)</f>
        <v>0</v>
      </c>
      <c r="BG953" s="148">
        <f>IF(N953="zákl. přenesená",J953,0)</f>
        <v>0</v>
      </c>
      <c r="BH953" s="148">
        <f>IF(N953="sníž. přenesená",J953,0)</f>
        <v>0</v>
      </c>
      <c r="BI953" s="148">
        <f>IF(N953="nulová",J953,0)</f>
        <v>0</v>
      </c>
      <c r="BJ953" s="17" t="s">
        <v>88</v>
      </c>
      <c r="BK953" s="148">
        <f>ROUND(I953*H953,2)</f>
        <v>0</v>
      </c>
      <c r="BL953" s="17" t="s">
        <v>378</v>
      </c>
      <c r="BM953" s="147" t="s">
        <v>7457</v>
      </c>
    </row>
    <row r="954" spans="2:65" s="11" customFormat="1" ht="22.95" customHeight="1">
      <c r="B954" s="124"/>
      <c r="D954" s="125" t="s">
        <v>80</v>
      </c>
      <c r="E954" s="134" t="s">
        <v>6436</v>
      </c>
      <c r="F954" s="134" t="s">
        <v>6437</v>
      </c>
      <c r="I954" s="127"/>
      <c r="J954" s="135">
        <f>BK954</f>
        <v>0</v>
      </c>
      <c r="L954" s="124"/>
      <c r="M954" s="129"/>
      <c r="P954" s="130">
        <f>SUM(P955:P970)</f>
        <v>0</v>
      </c>
      <c r="R954" s="130">
        <f>SUM(R955:R970)</f>
        <v>6.4626000000000003E-2</v>
      </c>
      <c r="T954" s="131">
        <f>SUM(T955:T970)</f>
        <v>0</v>
      </c>
      <c r="AR954" s="125" t="s">
        <v>90</v>
      </c>
      <c r="AT954" s="132" t="s">
        <v>80</v>
      </c>
      <c r="AU954" s="132" t="s">
        <v>88</v>
      </c>
      <c r="AY954" s="125" t="s">
        <v>299</v>
      </c>
      <c r="BK954" s="133">
        <f>SUM(BK955:BK970)</f>
        <v>0</v>
      </c>
    </row>
    <row r="955" spans="2:65" s="1" customFormat="1" ht="44.25" customHeight="1">
      <c r="B955" s="32"/>
      <c r="C955" s="136" t="s">
        <v>6504</v>
      </c>
      <c r="D955" s="136" t="s">
        <v>302</v>
      </c>
      <c r="E955" s="137" t="s">
        <v>7458</v>
      </c>
      <c r="F955" s="138" t="s">
        <v>7459</v>
      </c>
      <c r="G955" s="139" t="s">
        <v>375</v>
      </c>
      <c r="H955" s="140">
        <v>14.82</v>
      </c>
      <c r="I955" s="141"/>
      <c r="J955" s="142">
        <f>ROUND(I955*H955,2)</f>
        <v>0</v>
      </c>
      <c r="K955" s="138" t="s">
        <v>1</v>
      </c>
      <c r="L955" s="32"/>
      <c r="M955" s="143" t="s">
        <v>1</v>
      </c>
      <c r="N955" s="144" t="s">
        <v>46</v>
      </c>
      <c r="P955" s="145">
        <f>O955*H955</f>
        <v>0</v>
      </c>
      <c r="Q955" s="145">
        <v>0</v>
      </c>
      <c r="R955" s="145">
        <f>Q955*H955</f>
        <v>0</v>
      </c>
      <c r="S955" s="145">
        <v>0</v>
      </c>
      <c r="T955" s="146">
        <f>S955*H955</f>
        <v>0</v>
      </c>
      <c r="AR955" s="147" t="s">
        <v>378</v>
      </c>
      <c r="AT955" s="147" t="s">
        <v>302</v>
      </c>
      <c r="AU955" s="147" t="s">
        <v>90</v>
      </c>
      <c r="AY955" s="17" t="s">
        <v>299</v>
      </c>
      <c r="BE955" s="148">
        <f>IF(N955="základní",J955,0)</f>
        <v>0</v>
      </c>
      <c r="BF955" s="148">
        <f>IF(N955="snížená",J955,0)</f>
        <v>0</v>
      </c>
      <c r="BG955" s="148">
        <f>IF(N955="zákl. přenesená",J955,0)</f>
        <v>0</v>
      </c>
      <c r="BH955" s="148">
        <f>IF(N955="sníž. přenesená",J955,0)</f>
        <v>0</v>
      </c>
      <c r="BI955" s="148">
        <f>IF(N955="nulová",J955,0)</f>
        <v>0</v>
      </c>
      <c r="BJ955" s="17" t="s">
        <v>88</v>
      </c>
      <c r="BK955" s="148">
        <f>ROUND(I955*H955,2)</f>
        <v>0</v>
      </c>
      <c r="BL955" s="17" t="s">
        <v>378</v>
      </c>
      <c r="BM955" s="147" t="s">
        <v>7460</v>
      </c>
    </row>
    <row r="956" spans="2:65" s="12" customFormat="1">
      <c r="B956" s="170"/>
      <c r="D956" s="149" t="s">
        <v>1489</v>
      </c>
      <c r="E956" s="171" t="s">
        <v>1</v>
      </c>
      <c r="F956" s="172" t="s">
        <v>6989</v>
      </c>
      <c r="H956" s="171" t="s">
        <v>1</v>
      </c>
      <c r="I956" s="173"/>
      <c r="L956" s="170"/>
      <c r="M956" s="174"/>
      <c r="T956" s="175"/>
      <c r="AT956" s="171" t="s">
        <v>1489</v>
      </c>
      <c r="AU956" s="171" t="s">
        <v>90</v>
      </c>
      <c r="AV956" s="12" t="s">
        <v>88</v>
      </c>
      <c r="AW956" s="12" t="s">
        <v>36</v>
      </c>
      <c r="AX956" s="12" t="s">
        <v>81</v>
      </c>
      <c r="AY956" s="171" t="s">
        <v>299</v>
      </c>
    </row>
    <row r="957" spans="2:65" s="13" customFormat="1">
      <c r="B957" s="176"/>
      <c r="D957" s="149" t="s">
        <v>1489</v>
      </c>
      <c r="E957" s="177" t="s">
        <v>1</v>
      </c>
      <c r="F957" s="178" t="s">
        <v>7461</v>
      </c>
      <c r="H957" s="179">
        <v>14.82</v>
      </c>
      <c r="I957" s="180"/>
      <c r="L957" s="176"/>
      <c r="M957" s="181"/>
      <c r="T957" s="182"/>
      <c r="AT957" s="177" t="s">
        <v>1489</v>
      </c>
      <c r="AU957" s="177" t="s">
        <v>90</v>
      </c>
      <c r="AV957" s="13" t="s">
        <v>90</v>
      </c>
      <c r="AW957" s="13" t="s">
        <v>36</v>
      </c>
      <c r="AX957" s="13" t="s">
        <v>81</v>
      </c>
      <c r="AY957" s="177" t="s">
        <v>299</v>
      </c>
    </row>
    <row r="958" spans="2:65" s="14" customFormat="1">
      <c r="B958" s="183"/>
      <c r="D958" s="149" t="s">
        <v>1489</v>
      </c>
      <c r="E958" s="184" t="s">
        <v>1</v>
      </c>
      <c r="F958" s="185" t="s">
        <v>1496</v>
      </c>
      <c r="H958" s="186">
        <v>14.82</v>
      </c>
      <c r="I958" s="187"/>
      <c r="L958" s="183"/>
      <c r="M958" s="188"/>
      <c r="T958" s="189"/>
      <c r="AT958" s="184" t="s">
        <v>1489</v>
      </c>
      <c r="AU958" s="184" t="s">
        <v>90</v>
      </c>
      <c r="AV958" s="14" t="s">
        <v>318</v>
      </c>
      <c r="AW958" s="14" t="s">
        <v>36</v>
      </c>
      <c r="AX958" s="14" t="s">
        <v>88</v>
      </c>
      <c r="AY958" s="184" t="s">
        <v>299</v>
      </c>
    </row>
    <row r="959" spans="2:65" s="1" customFormat="1" ht="24.15" customHeight="1">
      <c r="B959" s="32"/>
      <c r="C959" s="158" t="s">
        <v>6508</v>
      </c>
      <c r="D959" s="158" t="s">
        <v>340</v>
      </c>
      <c r="E959" s="159" t="s">
        <v>7462</v>
      </c>
      <c r="F959" s="160" t="s">
        <v>7463</v>
      </c>
      <c r="G959" s="161" t="s">
        <v>375</v>
      </c>
      <c r="H959" s="162">
        <v>15.561</v>
      </c>
      <c r="I959" s="163"/>
      <c r="J959" s="164">
        <f>ROUND(I959*H959,2)</f>
        <v>0</v>
      </c>
      <c r="K959" s="160" t="s">
        <v>3585</v>
      </c>
      <c r="L959" s="165"/>
      <c r="M959" s="166" t="s">
        <v>1</v>
      </c>
      <c r="N959" s="167" t="s">
        <v>46</v>
      </c>
      <c r="P959" s="145">
        <f>O959*H959</f>
        <v>0</v>
      </c>
      <c r="Q959" s="145">
        <v>1.5E-3</v>
      </c>
      <c r="R959" s="145">
        <f>Q959*H959</f>
        <v>2.3341500000000001E-2</v>
      </c>
      <c r="S959" s="145">
        <v>0</v>
      </c>
      <c r="T959" s="146">
        <f>S959*H959</f>
        <v>0</v>
      </c>
      <c r="AR959" s="147" t="s">
        <v>457</v>
      </c>
      <c r="AT959" s="147" t="s">
        <v>340</v>
      </c>
      <c r="AU959" s="147" t="s">
        <v>90</v>
      </c>
      <c r="AY959" s="17" t="s">
        <v>299</v>
      </c>
      <c r="BE959" s="148">
        <f>IF(N959="základní",J959,0)</f>
        <v>0</v>
      </c>
      <c r="BF959" s="148">
        <f>IF(N959="snížená",J959,0)</f>
        <v>0</v>
      </c>
      <c r="BG959" s="148">
        <f>IF(N959="zákl. přenesená",J959,0)</f>
        <v>0</v>
      </c>
      <c r="BH959" s="148">
        <f>IF(N959="sníž. přenesená",J959,0)</f>
        <v>0</v>
      </c>
      <c r="BI959" s="148">
        <f>IF(N959="nulová",J959,0)</f>
        <v>0</v>
      </c>
      <c r="BJ959" s="17" t="s">
        <v>88</v>
      </c>
      <c r="BK959" s="148">
        <f>ROUND(I959*H959,2)</f>
        <v>0</v>
      </c>
      <c r="BL959" s="17" t="s">
        <v>378</v>
      </c>
      <c r="BM959" s="147" t="s">
        <v>7464</v>
      </c>
    </row>
    <row r="960" spans="2:65" s="12" customFormat="1">
      <c r="B960" s="170"/>
      <c r="D960" s="149" t="s">
        <v>1489</v>
      </c>
      <c r="E960" s="171" t="s">
        <v>1</v>
      </c>
      <c r="F960" s="172" t="s">
        <v>6989</v>
      </c>
      <c r="H960" s="171" t="s">
        <v>1</v>
      </c>
      <c r="I960" s="173"/>
      <c r="L960" s="170"/>
      <c r="M960" s="174"/>
      <c r="T960" s="175"/>
      <c r="AT960" s="171" t="s">
        <v>1489</v>
      </c>
      <c r="AU960" s="171" t="s">
        <v>90</v>
      </c>
      <c r="AV960" s="12" t="s">
        <v>88</v>
      </c>
      <c r="AW960" s="12" t="s">
        <v>36</v>
      </c>
      <c r="AX960" s="12" t="s">
        <v>81</v>
      </c>
      <c r="AY960" s="171" t="s">
        <v>299</v>
      </c>
    </row>
    <row r="961" spans="2:65" s="13" customFormat="1" ht="20.399999999999999">
      <c r="B961" s="176"/>
      <c r="D961" s="149" t="s">
        <v>1489</v>
      </c>
      <c r="E961" s="177" t="s">
        <v>1</v>
      </c>
      <c r="F961" s="178" t="s">
        <v>7465</v>
      </c>
      <c r="H961" s="179">
        <v>15.561</v>
      </c>
      <c r="I961" s="180"/>
      <c r="L961" s="176"/>
      <c r="M961" s="181"/>
      <c r="T961" s="182"/>
      <c r="AT961" s="177" t="s">
        <v>1489</v>
      </c>
      <c r="AU961" s="177" t="s">
        <v>90</v>
      </c>
      <c r="AV961" s="13" t="s">
        <v>90</v>
      </c>
      <c r="AW961" s="13" t="s">
        <v>36</v>
      </c>
      <c r="AX961" s="13" t="s">
        <v>81</v>
      </c>
      <c r="AY961" s="177" t="s">
        <v>299</v>
      </c>
    </row>
    <row r="962" spans="2:65" s="14" customFormat="1">
      <c r="B962" s="183"/>
      <c r="D962" s="149" t="s">
        <v>1489</v>
      </c>
      <c r="E962" s="184" t="s">
        <v>1</v>
      </c>
      <c r="F962" s="185" t="s">
        <v>1496</v>
      </c>
      <c r="H962" s="186">
        <v>15.561</v>
      </c>
      <c r="I962" s="187"/>
      <c r="L962" s="183"/>
      <c r="M962" s="188"/>
      <c r="T962" s="189"/>
      <c r="AT962" s="184" t="s">
        <v>1489</v>
      </c>
      <c r="AU962" s="184" t="s">
        <v>90</v>
      </c>
      <c r="AV962" s="14" t="s">
        <v>318</v>
      </c>
      <c r="AW962" s="14" t="s">
        <v>36</v>
      </c>
      <c r="AX962" s="14" t="s">
        <v>88</v>
      </c>
      <c r="AY962" s="184" t="s">
        <v>299</v>
      </c>
    </row>
    <row r="963" spans="2:65" s="1" customFormat="1" ht="44.25" customHeight="1">
      <c r="B963" s="32"/>
      <c r="C963" s="136" t="s">
        <v>6512</v>
      </c>
      <c r="D963" s="136" t="s">
        <v>302</v>
      </c>
      <c r="E963" s="137" t="s">
        <v>7466</v>
      </c>
      <c r="F963" s="138" t="s">
        <v>7467</v>
      </c>
      <c r="G963" s="139" t="s">
        <v>375</v>
      </c>
      <c r="H963" s="140">
        <v>5.45</v>
      </c>
      <c r="I963" s="141"/>
      <c r="J963" s="142">
        <f>ROUND(I963*H963,2)</f>
        <v>0</v>
      </c>
      <c r="K963" s="138" t="s">
        <v>1</v>
      </c>
      <c r="L963" s="32"/>
      <c r="M963" s="143" t="s">
        <v>1</v>
      </c>
      <c r="N963" s="144" t="s">
        <v>46</v>
      </c>
      <c r="P963" s="145">
        <f>O963*H963</f>
        <v>0</v>
      </c>
      <c r="Q963" s="145">
        <v>6.0000000000000001E-3</v>
      </c>
      <c r="R963" s="145">
        <f>Q963*H963</f>
        <v>3.27E-2</v>
      </c>
      <c r="S963" s="145">
        <v>0</v>
      </c>
      <c r="T963" s="146">
        <f>S963*H963</f>
        <v>0</v>
      </c>
      <c r="AR963" s="147" t="s">
        <v>378</v>
      </c>
      <c r="AT963" s="147" t="s">
        <v>302</v>
      </c>
      <c r="AU963" s="147" t="s">
        <v>90</v>
      </c>
      <c r="AY963" s="17" t="s">
        <v>299</v>
      </c>
      <c r="BE963" s="148">
        <f>IF(N963="základní",J963,0)</f>
        <v>0</v>
      </c>
      <c r="BF963" s="148">
        <f>IF(N963="snížená",J963,0)</f>
        <v>0</v>
      </c>
      <c r="BG963" s="148">
        <f>IF(N963="zákl. přenesená",J963,0)</f>
        <v>0</v>
      </c>
      <c r="BH963" s="148">
        <f>IF(N963="sníž. přenesená",J963,0)</f>
        <v>0</v>
      </c>
      <c r="BI963" s="148">
        <f>IF(N963="nulová",J963,0)</f>
        <v>0</v>
      </c>
      <c r="BJ963" s="17" t="s">
        <v>88</v>
      </c>
      <c r="BK963" s="148">
        <f>ROUND(I963*H963,2)</f>
        <v>0</v>
      </c>
      <c r="BL963" s="17" t="s">
        <v>378</v>
      </c>
      <c r="BM963" s="147" t="s">
        <v>7468</v>
      </c>
    </row>
    <row r="964" spans="2:65" s="12" customFormat="1">
      <c r="B964" s="170"/>
      <c r="D964" s="149" t="s">
        <v>1489</v>
      </c>
      <c r="E964" s="171" t="s">
        <v>1</v>
      </c>
      <c r="F964" s="172" t="s">
        <v>6989</v>
      </c>
      <c r="H964" s="171" t="s">
        <v>1</v>
      </c>
      <c r="I964" s="173"/>
      <c r="L964" s="170"/>
      <c r="M964" s="174"/>
      <c r="T964" s="175"/>
      <c r="AT964" s="171" t="s">
        <v>1489</v>
      </c>
      <c r="AU964" s="171" t="s">
        <v>90</v>
      </c>
      <c r="AV964" s="12" t="s">
        <v>88</v>
      </c>
      <c r="AW964" s="12" t="s">
        <v>36</v>
      </c>
      <c r="AX964" s="12" t="s">
        <v>81</v>
      </c>
      <c r="AY964" s="171" t="s">
        <v>299</v>
      </c>
    </row>
    <row r="965" spans="2:65" s="13" customFormat="1" ht="20.399999999999999">
      <c r="B965" s="176"/>
      <c r="D965" s="149" t="s">
        <v>1489</v>
      </c>
      <c r="E965" s="177" t="s">
        <v>1</v>
      </c>
      <c r="F965" s="178" t="s">
        <v>7389</v>
      </c>
      <c r="H965" s="179">
        <v>5.45</v>
      </c>
      <c r="I965" s="180"/>
      <c r="L965" s="176"/>
      <c r="M965" s="181"/>
      <c r="T965" s="182"/>
      <c r="AT965" s="177" t="s">
        <v>1489</v>
      </c>
      <c r="AU965" s="177" t="s">
        <v>90</v>
      </c>
      <c r="AV965" s="13" t="s">
        <v>90</v>
      </c>
      <c r="AW965" s="13" t="s">
        <v>36</v>
      </c>
      <c r="AX965" s="13" t="s">
        <v>81</v>
      </c>
      <c r="AY965" s="177" t="s">
        <v>299</v>
      </c>
    </row>
    <row r="966" spans="2:65" s="14" customFormat="1">
      <c r="B966" s="183"/>
      <c r="D966" s="149" t="s">
        <v>1489</v>
      </c>
      <c r="E966" s="184" t="s">
        <v>1</v>
      </c>
      <c r="F966" s="185" t="s">
        <v>1496</v>
      </c>
      <c r="H966" s="186">
        <v>5.45</v>
      </c>
      <c r="I966" s="187"/>
      <c r="L966" s="183"/>
      <c r="M966" s="188"/>
      <c r="T966" s="189"/>
      <c r="AT966" s="184" t="s">
        <v>1489</v>
      </c>
      <c r="AU966" s="184" t="s">
        <v>90</v>
      </c>
      <c r="AV966" s="14" t="s">
        <v>318</v>
      </c>
      <c r="AW966" s="14" t="s">
        <v>36</v>
      </c>
      <c r="AX966" s="14" t="s">
        <v>88</v>
      </c>
      <c r="AY966" s="184" t="s">
        <v>299</v>
      </c>
    </row>
    <row r="967" spans="2:65" s="1" customFormat="1" ht="24.15" customHeight="1">
      <c r="B967" s="32"/>
      <c r="C967" s="158" t="s">
        <v>6518</v>
      </c>
      <c r="D967" s="158" t="s">
        <v>340</v>
      </c>
      <c r="E967" s="159" t="s">
        <v>7462</v>
      </c>
      <c r="F967" s="160" t="s">
        <v>7463</v>
      </c>
      <c r="G967" s="161" t="s">
        <v>375</v>
      </c>
      <c r="H967" s="162">
        <v>5.7229999999999999</v>
      </c>
      <c r="I967" s="163"/>
      <c r="J967" s="164">
        <f>ROUND(I967*H967,2)</f>
        <v>0</v>
      </c>
      <c r="K967" s="160" t="s">
        <v>3585</v>
      </c>
      <c r="L967" s="165"/>
      <c r="M967" s="166" t="s">
        <v>1</v>
      </c>
      <c r="N967" s="167" t="s">
        <v>46</v>
      </c>
      <c r="P967" s="145">
        <f>O967*H967</f>
        <v>0</v>
      </c>
      <c r="Q967" s="145">
        <v>1.5E-3</v>
      </c>
      <c r="R967" s="145">
        <f>Q967*H967</f>
        <v>8.5845000000000001E-3</v>
      </c>
      <c r="S967" s="145">
        <v>0</v>
      </c>
      <c r="T967" s="146">
        <f>S967*H967</f>
        <v>0</v>
      </c>
      <c r="AR967" s="147" t="s">
        <v>457</v>
      </c>
      <c r="AT967" s="147" t="s">
        <v>340</v>
      </c>
      <c r="AU967" s="147" t="s">
        <v>90</v>
      </c>
      <c r="AY967" s="17" t="s">
        <v>299</v>
      </c>
      <c r="BE967" s="148">
        <f>IF(N967="základní",J967,0)</f>
        <v>0</v>
      </c>
      <c r="BF967" s="148">
        <f>IF(N967="snížená",J967,0)</f>
        <v>0</v>
      </c>
      <c r="BG967" s="148">
        <f>IF(N967="zákl. přenesená",J967,0)</f>
        <v>0</v>
      </c>
      <c r="BH967" s="148">
        <f>IF(N967="sníž. přenesená",J967,0)</f>
        <v>0</v>
      </c>
      <c r="BI967" s="148">
        <f>IF(N967="nulová",J967,0)</f>
        <v>0</v>
      </c>
      <c r="BJ967" s="17" t="s">
        <v>88</v>
      </c>
      <c r="BK967" s="148">
        <f>ROUND(I967*H967,2)</f>
        <v>0</v>
      </c>
      <c r="BL967" s="17" t="s">
        <v>378</v>
      </c>
      <c r="BM967" s="147" t="s">
        <v>7469</v>
      </c>
    </row>
    <row r="968" spans="2:65" s="12" customFormat="1">
      <c r="B968" s="170"/>
      <c r="D968" s="149" t="s">
        <v>1489</v>
      </c>
      <c r="E968" s="171" t="s">
        <v>1</v>
      </c>
      <c r="F968" s="172" t="s">
        <v>6989</v>
      </c>
      <c r="H968" s="171" t="s">
        <v>1</v>
      </c>
      <c r="I968" s="173"/>
      <c r="L968" s="170"/>
      <c r="M968" s="174"/>
      <c r="T968" s="175"/>
      <c r="AT968" s="171" t="s">
        <v>1489</v>
      </c>
      <c r="AU968" s="171" t="s">
        <v>90</v>
      </c>
      <c r="AV968" s="12" t="s">
        <v>88</v>
      </c>
      <c r="AW968" s="12" t="s">
        <v>36</v>
      </c>
      <c r="AX968" s="12" t="s">
        <v>81</v>
      </c>
      <c r="AY968" s="171" t="s">
        <v>299</v>
      </c>
    </row>
    <row r="969" spans="2:65" s="13" customFormat="1" ht="20.399999999999999">
      <c r="B969" s="176"/>
      <c r="D969" s="149" t="s">
        <v>1489</v>
      </c>
      <c r="E969" s="177" t="s">
        <v>1</v>
      </c>
      <c r="F969" s="178" t="s">
        <v>7470</v>
      </c>
      <c r="H969" s="179">
        <v>5.7229999999999999</v>
      </c>
      <c r="I969" s="180"/>
      <c r="L969" s="176"/>
      <c r="M969" s="181"/>
      <c r="T969" s="182"/>
      <c r="AT969" s="177" t="s">
        <v>1489</v>
      </c>
      <c r="AU969" s="177" t="s">
        <v>90</v>
      </c>
      <c r="AV969" s="13" t="s">
        <v>90</v>
      </c>
      <c r="AW969" s="13" t="s">
        <v>36</v>
      </c>
      <c r="AX969" s="13" t="s">
        <v>81</v>
      </c>
      <c r="AY969" s="177" t="s">
        <v>299</v>
      </c>
    </row>
    <row r="970" spans="2:65" s="14" customFormat="1">
      <c r="B970" s="183"/>
      <c r="D970" s="149" t="s">
        <v>1489</v>
      </c>
      <c r="E970" s="184" t="s">
        <v>1</v>
      </c>
      <c r="F970" s="185" t="s">
        <v>1496</v>
      </c>
      <c r="H970" s="186">
        <v>5.7229999999999999</v>
      </c>
      <c r="I970" s="187"/>
      <c r="L970" s="183"/>
      <c r="M970" s="188"/>
      <c r="T970" s="189"/>
      <c r="AT970" s="184" t="s">
        <v>1489</v>
      </c>
      <c r="AU970" s="184" t="s">
        <v>90</v>
      </c>
      <c r="AV970" s="14" t="s">
        <v>318</v>
      </c>
      <c r="AW970" s="14" t="s">
        <v>36</v>
      </c>
      <c r="AX970" s="14" t="s">
        <v>88</v>
      </c>
      <c r="AY970" s="184" t="s">
        <v>299</v>
      </c>
    </row>
    <row r="971" spans="2:65" s="11" customFormat="1" ht="22.95" customHeight="1">
      <c r="B971" s="124"/>
      <c r="D971" s="125" t="s">
        <v>80</v>
      </c>
      <c r="E971" s="134" t="s">
        <v>6516</v>
      </c>
      <c r="F971" s="134" t="s">
        <v>7471</v>
      </c>
      <c r="I971" s="127"/>
      <c r="J971" s="135">
        <f>BK971</f>
        <v>0</v>
      </c>
      <c r="L971" s="124"/>
      <c r="M971" s="129"/>
      <c r="P971" s="130">
        <f>SUM(P972:P1040)</f>
        <v>0</v>
      </c>
      <c r="R971" s="130">
        <f>SUM(R972:R1040)</f>
        <v>2.7577557400000003</v>
      </c>
      <c r="T971" s="131">
        <f>SUM(T972:T1040)</f>
        <v>0</v>
      </c>
      <c r="AR971" s="125" t="s">
        <v>90</v>
      </c>
      <c r="AT971" s="132" t="s">
        <v>80</v>
      </c>
      <c r="AU971" s="132" t="s">
        <v>88</v>
      </c>
      <c r="AY971" s="125" t="s">
        <v>299</v>
      </c>
      <c r="BK971" s="133">
        <f>SUM(BK972:BK1040)</f>
        <v>0</v>
      </c>
    </row>
    <row r="972" spans="2:65" s="1" customFormat="1" ht="37.950000000000003" customHeight="1">
      <c r="B972" s="32"/>
      <c r="C972" s="136" t="s">
        <v>6522</v>
      </c>
      <c r="D972" s="136" t="s">
        <v>302</v>
      </c>
      <c r="E972" s="137" t="s">
        <v>7472</v>
      </c>
      <c r="F972" s="138" t="s">
        <v>7473</v>
      </c>
      <c r="G972" s="139" t="s">
        <v>647</v>
      </c>
      <c r="H972" s="140">
        <v>121.46</v>
      </c>
      <c r="I972" s="141"/>
      <c r="J972" s="142">
        <f>ROUND(I972*H972,2)</f>
        <v>0</v>
      </c>
      <c r="K972" s="138" t="s">
        <v>3585</v>
      </c>
      <c r="L972" s="32"/>
      <c r="M972" s="143" t="s">
        <v>1</v>
      </c>
      <c r="N972" s="144" t="s">
        <v>46</v>
      </c>
      <c r="P972" s="145">
        <f>O972*H972</f>
        <v>0</v>
      </c>
      <c r="Q972" s="145">
        <v>0</v>
      </c>
      <c r="R972" s="145">
        <f>Q972*H972</f>
        <v>0</v>
      </c>
      <c r="S972" s="145">
        <v>0</v>
      </c>
      <c r="T972" s="146">
        <f>S972*H972</f>
        <v>0</v>
      </c>
      <c r="AR972" s="147" t="s">
        <v>378</v>
      </c>
      <c r="AT972" s="147" t="s">
        <v>302</v>
      </c>
      <c r="AU972" s="147" t="s">
        <v>90</v>
      </c>
      <c r="AY972" s="17" t="s">
        <v>299</v>
      </c>
      <c r="BE972" s="148">
        <f>IF(N972="základní",J972,0)</f>
        <v>0</v>
      </c>
      <c r="BF972" s="148">
        <f>IF(N972="snížená",J972,0)</f>
        <v>0</v>
      </c>
      <c r="BG972" s="148">
        <f>IF(N972="zákl. přenesená",J972,0)</f>
        <v>0</v>
      </c>
      <c r="BH972" s="148">
        <f>IF(N972="sníž. přenesená",J972,0)</f>
        <v>0</v>
      </c>
      <c r="BI972" s="148">
        <f>IF(N972="nulová",J972,0)</f>
        <v>0</v>
      </c>
      <c r="BJ972" s="17" t="s">
        <v>88</v>
      </c>
      <c r="BK972" s="148">
        <f>ROUND(I972*H972,2)</f>
        <v>0</v>
      </c>
      <c r="BL972" s="17" t="s">
        <v>378</v>
      </c>
      <c r="BM972" s="147" t="s">
        <v>7474</v>
      </c>
    </row>
    <row r="973" spans="2:65" s="12" customFormat="1" ht="20.399999999999999">
      <c r="B973" s="170"/>
      <c r="D973" s="149" t="s">
        <v>1489</v>
      </c>
      <c r="E973" s="171" t="s">
        <v>1</v>
      </c>
      <c r="F973" s="172" t="s">
        <v>7475</v>
      </c>
      <c r="H973" s="171" t="s">
        <v>1</v>
      </c>
      <c r="I973" s="173"/>
      <c r="L973" s="170"/>
      <c r="M973" s="174"/>
      <c r="T973" s="175"/>
      <c r="AT973" s="171" t="s">
        <v>1489</v>
      </c>
      <c r="AU973" s="171" t="s">
        <v>90</v>
      </c>
      <c r="AV973" s="12" t="s">
        <v>88</v>
      </c>
      <c r="AW973" s="12" t="s">
        <v>36</v>
      </c>
      <c r="AX973" s="12" t="s">
        <v>81</v>
      </c>
      <c r="AY973" s="171" t="s">
        <v>299</v>
      </c>
    </row>
    <row r="974" spans="2:65" s="13" customFormat="1">
      <c r="B974" s="176"/>
      <c r="D974" s="149" t="s">
        <v>1489</v>
      </c>
      <c r="E974" s="177" t="s">
        <v>1</v>
      </c>
      <c r="F974" s="178" t="s">
        <v>7476</v>
      </c>
      <c r="H974" s="179">
        <v>14</v>
      </c>
      <c r="I974" s="180"/>
      <c r="L974" s="176"/>
      <c r="M974" s="181"/>
      <c r="T974" s="182"/>
      <c r="AT974" s="177" t="s">
        <v>1489</v>
      </c>
      <c r="AU974" s="177" t="s">
        <v>90</v>
      </c>
      <c r="AV974" s="13" t="s">
        <v>90</v>
      </c>
      <c r="AW974" s="13" t="s">
        <v>36</v>
      </c>
      <c r="AX974" s="13" t="s">
        <v>81</v>
      </c>
      <c r="AY974" s="177" t="s">
        <v>299</v>
      </c>
    </row>
    <row r="975" spans="2:65" s="13" customFormat="1">
      <c r="B975" s="176"/>
      <c r="D975" s="149" t="s">
        <v>1489</v>
      </c>
      <c r="E975" s="177" t="s">
        <v>1</v>
      </c>
      <c r="F975" s="178" t="s">
        <v>7477</v>
      </c>
      <c r="H975" s="179">
        <v>7</v>
      </c>
      <c r="I975" s="180"/>
      <c r="L975" s="176"/>
      <c r="M975" s="181"/>
      <c r="T975" s="182"/>
      <c r="AT975" s="177" t="s">
        <v>1489</v>
      </c>
      <c r="AU975" s="177" t="s">
        <v>90</v>
      </c>
      <c r="AV975" s="13" t="s">
        <v>90</v>
      </c>
      <c r="AW975" s="13" t="s">
        <v>36</v>
      </c>
      <c r="AX975" s="13" t="s">
        <v>81</v>
      </c>
      <c r="AY975" s="177" t="s">
        <v>299</v>
      </c>
    </row>
    <row r="976" spans="2:65" s="13" customFormat="1">
      <c r="B976" s="176"/>
      <c r="D976" s="149" t="s">
        <v>1489</v>
      </c>
      <c r="E976" s="177" t="s">
        <v>1</v>
      </c>
      <c r="F976" s="178" t="s">
        <v>7478</v>
      </c>
      <c r="H976" s="179">
        <v>45.6</v>
      </c>
      <c r="I976" s="180"/>
      <c r="L976" s="176"/>
      <c r="M976" s="181"/>
      <c r="T976" s="182"/>
      <c r="AT976" s="177" t="s">
        <v>1489</v>
      </c>
      <c r="AU976" s="177" t="s">
        <v>90</v>
      </c>
      <c r="AV976" s="13" t="s">
        <v>90</v>
      </c>
      <c r="AW976" s="13" t="s">
        <v>36</v>
      </c>
      <c r="AX976" s="13" t="s">
        <v>81</v>
      </c>
      <c r="AY976" s="177" t="s">
        <v>299</v>
      </c>
    </row>
    <row r="977" spans="2:65" s="13" customFormat="1">
      <c r="B977" s="176"/>
      <c r="D977" s="149" t="s">
        <v>1489</v>
      </c>
      <c r="E977" s="177" t="s">
        <v>1</v>
      </c>
      <c r="F977" s="178" t="s">
        <v>7479</v>
      </c>
      <c r="H977" s="179">
        <v>27.2</v>
      </c>
      <c r="I977" s="180"/>
      <c r="L977" s="176"/>
      <c r="M977" s="181"/>
      <c r="T977" s="182"/>
      <c r="AT977" s="177" t="s">
        <v>1489</v>
      </c>
      <c r="AU977" s="177" t="s">
        <v>90</v>
      </c>
      <c r="AV977" s="13" t="s">
        <v>90</v>
      </c>
      <c r="AW977" s="13" t="s">
        <v>36</v>
      </c>
      <c r="AX977" s="13" t="s">
        <v>81</v>
      </c>
      <c r="AY977" s="177" t="s">
        <v>299</v>
      </c>
    </row>
    <row r="978" spans="2:65" s="13" customFormat="1">
      <c r="B978" s="176"/>
      <c r="D978" s="149" t="s">
        <v>1489</v>
      </c>
      <c r="E978" s="177" t="s">
        <v>1</v>
      </c>
      <c r="F978" s="178" t="s">
        <v>7480</v>
      </c>
      <c r="H978" s="179">
        <v>27.66</v>
      </c>
      <c r="I978" s="180"/>
      <c r="L978" s="176"/>
      <c r="M978" s="181"/>
      <c r="T978" s="182"/>
      <c r="AT978" s="177" t="s">
        <v>1489</v>
      </c>
      <c r="AU978" s="177" t="s">
        <v>90</v>
      </c>
      <c r="AV978" s="13" t="s">
        <v>90</v>
      </c>
      <c r="AW978" s="13" t="s">
        <v>36</v>
      </c>
      <c r="AX978" s="13" t="s">
        <v>81</v>
      </c>
      <c r="AY978" s="177" t="s">
        <v>299</v>
      </c>
    </row>
    <row r="979" spans="2:65" s="14" customFormat="1">
      <c r="B979" s="183"/>
      <c r="D979" s="149" t="s">
        <v>1489</v>
      </c>
      <c r="E979" s="184" t="s">
        <v>1</v>
      </c>
      <c r="F979" s="185" t="s">
        <v>1496</v>
      </c>
      <c r="H979" s="186">
        <v>121.46</v>
      </c>
      <c r="I979" s="187"/>
      <c r="L979" s="183"/>
      <c r="M979" s="188"/>
      <c r="T979" s="189"/>
      <c r="AT979" s="184" t="s">
        <v>1489</v>
      </c>
      <c r="AU979" s="184" t="s">
        <v>90</v>
      </c>
      <c r="AV979" s="14" t="s">
        <v>318</v>
      </c>
      <c r="AW979" s="14" t="s">
        <v>36</v>
      </c>
      <c r="AX979" s="14" t="s">
        <v>88</v>
      </c>
      <c r="AY979" s="184" t="s">
        <v>299</v>
      </c>
    </row>
    <row r="980" spans="2:65" s="1" customFormat="1" ht="24.15" customHeight="1">
      <c r="B980" s="32"/>
      <c r="C980" s="158" t="s">
        <v>6526</v>
      </c>
      <c r="D980" s="158" t="s">
        <v>340</v>
      </c>
      <c r="E980" s="159" t="s">
        <v>7481</v>
      </c>
      <c r="F980" s="160" t="s">
        <v>7482</v>
      </c>
      <c r="G980" s="161" t="s">
        <v>1520</v>
      </c>
      <c r="H980" s="162">
        <v>1.7689999999999999</v>
      </c>
      <c r="I980" s="163"/>
      <c r="J980" s="164">
        <f>ROUND(I980*H980,2)</f>
        <v>0</v>
      </c>
      <c r="K980" s="160" t="s">
        <v>3585</v>
      </c>
      <c r="L980" s="165"/>
      <c r="M980" s="166" t="s">
        <v>1</v>
      </c>
      <c r="N980" s="167" t="s">
        <v>46</v>
      </c>
      <c r="P980" s="145">
        <f>O980*H980</f>
        <v>0</v>
      </c>
      <c r="Q980" s="145">
        <v>0.55000000000000004</v>
      </c>
      <c r="R980" s="145">
        <f>Q980*H980</f>
        <v>0.97294999999999998</v>
      </c>
      <c r="S980" s="145">
        <v>0</v>
      </c>
      <c r="T980" s="146">
        <f>S980*H980</f>
        <v>0</v>
      </c>
      <c r="AR980" s="147" t="s">
        <v>457</v>
      </c>
      <c r="AT980" s="147" t="s">
        <v>340</v>
      </c>
      <c r="AU980" s="147" t="s">
        <v>90</v>
      </c>
      <c r="AY980" s="17" t="s">
        <v>299</v>
      </c>
      <c r="BE980" s="148">
        <f>IF(N980="základní",J980,0)</f>
        <v>0</v>
      </c>
      <c r="BF980" s="148">
        <f>IF(N980="snížená",J980,0)</f>
        <v>0</v>
      </c>
      <c r="BG980" s="148">
        <f>IF(N980="zákl. přenesená",J980,0)</f>
        <v>0</v>
      </c>
      <c r="BH980" s="148">
        <f>IF(N980="sníž. přenesená",J980,0)</f>
        <v>0</v>
      </c>
      <c r="BI980" s="148">
        <f>IF(N980="nulová",J980,0)</f>
        <v>0</v>
      </c>
      <c r="BJ980" s="17" t="s">
        <v>88</v>
      </c>
      <c r="BK980" s="148">
        <f>ROUND(I980*H980,2)</f>
        <v>0</v>
      </c>
      <c r="BL980" s="17" t="s">
        <v>378</v>
      </c>
      <c r="BM980" s="147" t="s">
        <v>7483</v>
      </c>
    </row>
    <row r="981" spans="2:65" s="12" customFormat="1" ht="20.399999999999999">
      <c r="B981" s="170"/>
      <c r="D981" s="149" t="s">
        <v>1489</v>
      </c>
      <c r="E981" s="171" t="s">
        <v>1</v>
      </c>
      <c r="F981" s="172" t="s">
        <v>7475</v>
      </c>
      <c r="H981" s="171" t="s">
        <v>1</v>
      </c>
      <c r="I981" s="173"/>
      <c r="L981" s="170"/>
      <c r="M981" s="174"/>
      <c r="T981" s="175"/>
      <c r="AT981" s="171" t="s">
        <v>1489</v>
      </c>
      <c r="AU981" s="171" t="s">
        <v>90</v>
      </c>
      <c r="AV981" s="12" t="s">
        <v>88</v>
      </c>
      <c r="AW981" s="12" t="s">
        <v>36</v>
      </c>
      <c r="AX981" s="12" t="s">
        <v>81</v>
      </c>
      <c r="AY981" s="171" t="s">
        <v>299</v>
      </c>
    </row>
    <row r="982" spans="2:65" s="13" customFormat="1">
      <c r="B982" s="176"/>
      <c r="D982" s="149" t="s">
        <v>1489</v>
      </c>
      <c r="E982" s="177" t="s">
        <v>1</v>
      </c>
      <c r="F982" s="178" t="s">
        <v>7484</v>
      </c>
      <c r="H982" s="179">
        <v>0.80300000000000005</v>
      </c>
      <c r="I982" s="180"/>
      <c r="L982" s="176"/>
      <c r="M982" s="181"/>
      <c r="T982" s="182"/>
      <c r="AT982" s="177" t="s">
        <v>1489</v>
      </c>
      <c r="AU982" s="177" t="s">
        <v>90</v>
      </c>
      <c r="AV982" s="13" t="s">
        <v>90</v>
      </c>
      <c r="AW982" s="13" t="s">
        <v>36</v>
      </c>
      <c r="AX982" s="13" t="s">
        <v>81</v>
      </c>
      <c r="AY982" s="177" t="s">
        <v>299</v>
      </c>
    </row>
    <row r="983" spans="2:65" s="13" customFormat="1">
      <c r="B983" s="176"/>
      <c r="D983" s="149" t="s">
        <v>1489</v>
      </c>
      <c r="E983" s="177" t="s">
        <v>1</v>
      </c>
      <c r="F983" s="178" t="s">
        <v>7485</v>
      </c>
      <c r="H983" s="179">
        <v>0.47899999999999998</v>
      </c>
      <c r="I983" s="180"/>
      <c r="L983" s="176"/>
      <c r="M983" s="181"/>
      <c r="T983" s="182"/>
      <c r="AT983" s="177" t="s">
        <v>1489</v>
      </c>
      <c r="AU983" s="177" t="s">
        <v>90</v>
      </c>
      <c r="AV983" s="13" t="s">
        <v>90</v>
      </c>
      <c r="AW983" s="13" t="s">
        <v>36</v>
      </c>
      <c r="AX983" s="13" t="s">
        <v>81</v>
      </c>
      <c r="AY983" s="177" t="s">
        <v>299</v>
      </c>
    </row>
    <row r="984" spans="2:65" s="13" customFormat="1">
      <c r="B984" s="176"/>
      <c r="D984" s="149" t="s">
        <v>1489</v>
      </c>
      <c r="E984" s="177" t="s">
        <v>1</v>
      </c>
      <c r="F984" s="178" t="s">
        <v>7486</v>
      </c>
      <c r="H984" s="179">
        <v>0.48699999999999999</v>
      </c>
      <c r="I984" s="180"/>
      <c r="L984" s="176"/>
      <c r="M984" s="181"/>
      <c r="T984" s="182"/>
      <c r="AT984" s="177" t="s">
        <v>1489</v>
      </c>
      <c r="AU984" s="177" t="s">
        <v>90</v>
      </c>
      <c r="AV984" s="13" t="s">
        <v>90</v>
      </c>
      <c r="AW984" s="13" t="s">
        <v>36</v>
      </c>
      <c r="AX984" s="13" t="s">
        <v>81</v>
      </c>
      <c r="AY984" s="177" t="s">
        <v>299</v>
      </c>
    </row>
    <row r="985" spans="2:65" s="14" customFormat="1">
      <c r="B985" s="183"/>
      <c r="D985" s="149" t="s">
        <v>1489</v>
      </c>
      <c r="E985" s="184" t="s">
        <v>1</v>
      </c>
      <c r="F985" s="185" t="s">
        <v>1496</v>
      </c>
      <c r="H985" s="186">
        <v>1.7689999999999999</v>
      </c>
      <c r="I985" s="187"/>
      <c r="L985" s="183"/>
      <c r="M985" s="188"/>
      <c r="T985" s="189"/>
      <c r="AT985" s="184" t="s">
        <v>1489</v>
      </c>
      <c r="AU985" s="184" t="s">
        <v>90</v>
      </c>
      <c r="AV985" s="14" t="s">
        <v>318</v>
      </c>
      <c r="AW985" s="14" t="s">
        <v>36</v>
      </c>
      <c r="AX985" s="14" t="s">
        <v>88</v>
      </c>
      <c r="AY985" s="184" t="s">
        <v>299</v>
      </c>
    </row>
    <row r="986" spans="2:65" s="1" customFormat="1" ht="24.15" customHeight="1">
      <c r="B986" s="32"/>
      <c r="C986" s="158" t="s">
        <v>6530</v>
      </c>
      <c r="D986" s="158" t="s">
        <v>340</v>
      </c>
      <c r="E986" s="159" t="s">
        <v>7487</v>
      </c>
      <c r="F986" s="160" t="s">
        <v>7488</v>
      </c>
      <c r="G986" s="161" t="s">
        <v>1520</v>
      </c>
      <c r="H986" s="162">
        <v>0.36899999999999999</v>
      </c>
      <c r="I986" s="163"/>
      <c r="J986" s="164">
        <f>ROUND(I986*H986,2)</f>
        <v>0</v>
      </c>
      <c r="K986" s="160" t="s">
        <v>3585</v>
      </c>
      <c r="L986" s="165"/>
      <c r="M986" s="166" t="s">
        <v>1</v>
      </c>
      <c r="N986" s="167" t="s">
        <v>46</v>
      </c>
      <c r="P986" s="145">
        <f>O986*H986</f>
        <v>0</v>
      </c>
      <c r="Q986" s="145">
        <v>0.55000000000000004</v>
      </c>
      <c r="R986" s="145">
        <f>Q986*H986</f>
        <v>0.20295000000000002</v>
      </c>
      <c r="S986" s="145">
        <v>0</v>
      </c>
      <c r="T986" s="146">
        <f>S986*H986</f>
        <v>0</v>
      </c>
      <c r="AR986" s="147" t="s">
        <v>457</v>
      </c>
      <c r="AT986" s="147" t="s">
        <v>340</v>
      </c>
      <c r="AU986" s="147" t="s">
        <v>90</v>
      </c>
      <c r="AY986" s="17" t="s">
        <v>299</v>
      </c>
      <c r="BE986" s="148">
        <f>IF(N986="základní",J986,0)</f>
        <v>0</v>
      </c>
      <c r="BF986" s="148">
        <f>IF(N986="snížená",J986,0)</f>
        <v>0</v>
      </c>
      <c r="BG986" s="148">
        <f>IF(N986="zákl. přenesená",J986,0)</f>
        <v>0</v>
      </c>
      <c r="BH986" s="148">
        <f>IF(N986="sníž. přenesená",J986,0)</f>
        <v>0</v>
      </c>
      <c r="BI986" s="148">
        <f>IF(N986="nulová",J986,0)</f>
        <v>0</v>
      </c>
      <c r="BJ986" s="17" t="s">
        <v>88</v>
      </c>
      <c r="BK986" s="148">
        <f>ROUND(I986*H986,2)</f>
        <v>0</v>
      </c>
      <c r="BL986" s="17" t="s">
        <v>378</v>
      </c>
      <c r="BM986" s="147" t="s">
        <v>7489</v>
      </c>
    </row>
    <row r="987" spans="2:65" s="12" customFormat="1" ht="20.399999999999999">
      <c r="B987" s="170"/>
      <c r="D987" s="149" t="s">
        <v>1489</v>
      </c>
      <c r="E987" s="171" t="s">
        <v>1</v>
      </c>
      <c r="F987" s="172" t="s">
        <v>7475</v>
      </c>
      <c r="H987" s="171" t="s">
        <v>1</v>
      </c>
      <c r="I987" s="173"/>
      <c r="L987" s="170"/>
      <c r="M987" s="174"/>
      <c r="T987" s="175"/>
      <c r="AT987" s="171" t="s">
        <v>1489</v>
      </c>
      <c r="AU987" s="171" t="s">
        <v>90</v>
      </c>
      <c r="AV987" s="12" t="s">
        <v>88</v>
      </c>
      <c r="AW987" s="12" t="s">
        <v>36</v>
      </c>
      <c r="AX987" s="12" t="s">
        <v>81</v>
      </c>
      <c r="AY987" s="171" t="s">
        <v>299</v>
      </c>
    </row>
    <row r="988" spans="2:65" s="13" customFormat="1">
      <c r="B988" s="176"/>
      <c r="D988" s="149" t="s">
        <v>1489</v>
      </c>
      <c r="E988" s="177" t="s">
        <v>1</v>
      </c>
      <c r="F988" s="178" t="s">
        <v>7490</v>
      </c>
      <c r="H988" s="179">
        <v>0.246</v>
      </c>
      <c r="I988" s="180"/>
      <c r="L988" s="176"/>
      <c r="M988" s="181"/>
      <c r="T988" s="182"/>
      <c r="AT988" s="177" t="s">
        <v>1489</v>
      </c>
      <c r="AU988" s="177" t="s">
        <v>90</v>
      </c>
      <c r="AV988" s="13" t="s">
        <v>90</v>
      </c>
      <c r="AW988" s="13" t="s">
        <v>36</v>
      </c>
      <c r="AX988" s="13" t="s">
        <v>81</v>
      </c>
      <c r="AY988" s="177" t="s">
        <v>299</v>
      </c>
    </row>
    <row r="989" spans="2:65" s="13" customFormat="1">
      <c r="B989" s="176"/>
      <c r="D989" s="149" t="s">
        <v>1489</v>
      </c>
      <c r="E989" s="177" t="s">
        <v>1</v>
      </c>
      <c r="F989" s="178" t="s">
        <v>7491</v>
      </c>
      <c r="H989" s="179">
        <v>0.123</v>
      </c>
      <c r="I989" s="180"/>
      <c r="L989" s="176"/>
      <c r="M989" s="181"/>
      <c r="T989" s="182"/>
      <c r="AT989" s="177" t="s">
        <v>1489</v>
      </c>
      <c r="AU989" s="177" t="s">
        <v>90</v>
      </c>
      <c r="AV989" s="13" t="s">
        <v>90</v>
      </c>
      <c r="AW989" s="13" t="s">
        <v>36</v>
      </c>
      <c r="AX989" s="13" t="s">
        <v>81</v>
      </c>
      <c r="AY989" s="177" t="s">
        <v>299</v>
      </c>
    </row>
    <row r="990" spans="2:65" s="14" customFormat="1">
      <c r="B990" s="183"/>
      <c r="D990" s="149" t="s">
        <v>1489</v>
      </c>
      <c r="E990" s="184" t="s">
        <v>1</v>
      </c>
      <c r="F990" s="185" t="s">
        <v>1496</v>
      </c>
      <c r="H990" s="186">
        <v>0.36899999999999999</v>
      </c>
      <c r="I990" s="187"/>
      <c r="L990" s="183"/>
      <c r="M990" s="188"/>
      <c r="T990" s="189"/>
      <c r="AT990" s="184" t="s">
        <v>1489</v>
      </c>
      <c r="AU990" s="184" t="s">
        <v>90</v>
      </c>
      <c r="AV990" s="14" t="s">
        <v>318</v>
      </c>
      <c r="AW990" s="14" t="s">
        <v>36</v>
      </c>
      <c r="AX990" s="14" t="s">
        <v>88</v>
      </c>
      <c r="AY990" s="184" t="s">
        <v>299</v>
      </c>
    </row>
    <row r="991" spans="2:65" s="1" customFormat="1" ht="37.950000000000003" customHeight="1">
      <c r="B991" s="32"/>
      <c r="C991" s="136" t="s">
        <v>6536</v>
      </c>
      <c r="D991" s="136" t="s">
        <v>302</v>
      </c>
      <c r="E991" s="137" t="s">
        <v>7492</v>
      </c>
      <c r="F991" s="138" t="s">
        <v>7493</v>
      </c>
      <c r="G991" s="139" t="s">
        <v>647</v>
      </c>
      <c r="H991" s="140">
        <v>7</v>
      </c>
      <c r="I991" s="141"/>
      <c r="J991" s="142">
        <f>ROUND(I991*H991,2)</f>
        <v>0</v>
      </c>
      <c r="K991" s="138" t="s">
        <v>3585</v>
      </c>
      <c r="L991" s="32"/>
      <c r="M991" s="143" t="s">
        <v>1</v>
      </c>
      <c r="N991" s="144" t="s">
        <v>46</v>
      </c>
      <c r="P991" s="145">
        <f>O991*H991</f>
        <v>0</v>
      </c>
      <c r="Q991" s="145">
        <v>0</v>
      </c>
      <c r="R991" s="145">
        <f>Q991*H991</f>
        <v>0</v>
      </c>
      <c r="S991" s="145">
        <v>0</v>
      </c>
      <c r="T991" s="146">
        <f>S991*H991</f>
        <v>0</v>
      </c>
      <c r="AR991" s="147" t="s">
        <v>378</v>
      </c>
      <c r="AT991" s="147" t="s">
        <v>302</v>
      </c>
      <c r="AU991" s="147" t="s">
        <v>90</v>
      </c>
      <c r="AY991" s="17" t="s">
        <v>299</v>
      </c>
      <c r="BE991" s="148">
        <f>IF(N991="základní",J991,0)</f>
        <v>0</v>
      </c>
      <c r="BF991" s="148">
        <f>IF(N991="snížená",J991,0)</f>
        <v>0</v>
      </c>
      <c r="BG991" s="148">
        <f>IF(N991="zákl. přenesená",J991,0)</f>
        <v>0</v>
      </c>
      <c r="BH991" s="148">
        <f>IF(N991="sníž. přenesená",J991,0)</f>
        <v>0</v>
      </c>
      <c r="BI991" s="148">
        <f>IF(N991="nulová",J991,0)</f>
        <v>0</v>
      </c>
      <c r="BJ991" s="17" t="s">
        <v>88</v>
      </c>
      <c r="BK991" s="148">
        <f>ROUND(I991*H991,2)</f>
        <v>0</v>
      </c>
      <c r="BL991" s="17" t="s">
        <v>378</v>
      </c>
      <c r="BM991" s="147" t="s">
        <v>7494</v>
      </c>
    </row>
    <row r="992" spans="2:65" s="12" customFormat="1" ht="20.399999999999999">
      <c r="B992" s="170"/>
      <c r="D992" s="149" t="s">
        <v>1489</v>
      </c>
      <c r="E992" s="171" t="s">
        <v>1</v>
      </c>
      <c r="F992" s="172" t="s">
        <v>7475</v>
      </c>
      <c r="H992" s="171" t="s">
        <v>1</v>
      </c>
      <c r="I992" s="173"/>
      <c r="L992" s="170"/>
      <c r="M992" s="174"/>
      <c r="T992" s="175"/>
      <c r="AT992" s="171" t="s">
        <v>1489</v>
      </c>
      <c r="AU992" s="171" t="s">
        <v>90</v>
      </c>
      <c r="AV992" s="12" t="s">
        <v>88</v>
      </c>
      <c r="AW992" s="12" t="s">
        <v>36</v>
      </c>
      <c r="AX992" s="12" t="s">
        <v>81</v>
      </c>
      <c r="AY992" s="171" t="s">
        <v>299</v>
      </c>
    </row>
    <row r="993" spans="2:65" s="13" customFormat="1">
      <c r="B993" s="176"/>
      <c r="D993" s="149" t="s">
        <v>1489</v>
      </c>
      <c r="E993" s="177" t="s">
        <v>1</v>
      </c>
      <c r="F993" s="178" t="s">
        <v>7495</v>
      </c>
      <c r="H993" s="179">
        <v>7</v>
      </c>
      <c r="I993" s="180"/>
      <c r="L993" s="176"/>
      <c r="M993" s="181"/>
      <c r="T993" s="182"/>
      <c r="AT993" s="177" t="s">
        <v>1489</v>
      </c>
      <c r="AU993" s="177" t="s">
        <v>90</v>
      </c>
      <c r="AV993" s="13" t="s">
        <v>90</v>
      </c>
      <c r="AW993" s="13" t="s">
        <v>36</v>
      </c>
      <c r="AX993" s="13" t="s">
        <v>81</v>
      </c>
      <c r="AY993" s="177" t="s">
        <v>299</v>
      </c>
    </row>
    <row r="994" spans="2:65" s="14" customFormat="1">
      <c r="B994" s="183"/>
      <c r="D994" s="149" t="s">
        <v>1489</v>
      </c>
      <c r="E994" s="184" t="s">
        <v>1</v>
      </c>
      <c r="F994" s="185" t="s">
        <v>1496</v>
      </c>
      <c r="H994" s="186">
        <v>7</v>
      </c>
      <c r="I994" s="187"/>
      <c r="L994" s="183"/>
      <c r="M994" s="188"/>
      <c r="T994" s="189"/>
      <c r="AT994" s="184" t="s">
        <v>1489</v>
      </c>
      <c r="AU994" s="184" t="s">
        <v>90</v>
      </c>
      <c r="AV994" s="14" t="s">
        <v>318</v>
      </c>
      <c r="AW994" s="14" t="s">
        <v>36</v>
      </c>
      <c r="AX994" s="14" t="s">
        <v>88</v>
      </c>
      <c r="AY994" s="184" t="s">
        <v>299</v>
      </c>
    </row>
    <row r="995" spans="2:65" s="1" customFormat="1" ht="24.15" customHeight="1">
      <c r="B995" s="32"/>
      <c r="C995" s="158" t="s">
        <v>6541</v>
      </c>
      <c r="D995" s="158" t="s">
        <v>340</v>
      </c>
      <c r="E995" s="159" t="s">
        <v>7496</v>
      </c>
      <c r="F995" s="160" t="s">
        <v>7497</v>
      </c>
      <c r="G995" s="161" t="s">
        <v>1520</v>
      </c>
      <c r="H995" s="162">
        <v>0.308</v>
      </c>
      <c r="I995" s="163"/>
      <c r="J995" s="164">
        <f>ROUND(I995*H995,2)</f>
        <v>0</v>
      </c>
      <c r="K995" s="160" t="s">
        <v>3585</v>
      </c>
      <c r="L995" s="165"/>
      <c r="M995" s="166" t="s">
        <v>1</v>
      </c>
      <c r="N995" s="167" t="s">
        <v>46</v>
      </c>
      <c r="P995" s="145">
        <f>O995*H995</f>
        <v>0</v>
      </c>
      <c r="Q995" s="145">
        <v>0.55000000000000004</v>
      </c>
      <c r="R995" s="145">
        <f>Q995*H995</f>
        <v>0.16940000000000002</v>
      </c>
      <c r="S995" s="145">
        <v>0</v>
      </c>
      <c r="T995" s="146">
        <f>S995*H995</f>
        <v>0</v>
      </c>
      <c r="AR995" s="147" t="s">
        <v>457</v>
      </c>
      <c r="AT995" s="147" t="s">
        <v>340</v>
      </c>
      <c r="AU995" s="147" t="s">
        <v>90</v>
      </c>
      <c r="AY995" s="17" t="s">
        <v>299</v>
      </c>
      <c r="BE995" s="148">
        <f>IF(N995="základní",J995,0)</f>
        <v>0</v>
      </c>
      <c r="BF995" s="148">
        <f>IF(N995="snížená",J995,0)</f>
        <v>0</v>
      </c>
      <c r="BG995" s="148">
        <f>IF(N995="zákl. přenesená",J995,0)</f>
        <v>0</v>
      </c>
      <c r="BH995" s="148">
        <f>IF(N995="sníž. přenesená",J995,0)</f>
        <v>0</v>
      </c>
      <c r="BI995" s="148">
        <f>IF(N995="nulová",J995,0)</f>
        <v>0</v>
      </c>
      <c r="BJ995" s="17" t="s">
        <v>88</v>
      </c>
      <c r="BK995" s="148">
        <f>ROUND(I995*H995,2)</f>
        <v>0</v>
      </c>
      <c r="BL995" s="17" t="s">
        <v>378</v>
      </c>
      <c r="BM995" s="147" t="s">
        <v>7498</v>
      </c>
    </row>
    <row r="996" spans="2:65" s="12" customFormat="1" ht="20.399999999999999">
      <c r="B996" s="170"/>
      <c r="D996" s="149" t="s">
        <v>1489</v>
      </c>
      <c r="E996" s="171" t="s">
        <v>1</v>
      </c>
      <c r="F996" s="172" t="s">
        <v>7475</v>
      </c>
      <c r="H996" s="171" t="s">
        <v>1</v>
      </c>
      <c r="I996" s="173"/>
      <c r="L996" s="170"/>
      <c r="M996" s="174"/>
      <c r="T996" s="175"/>
      <c r="AT996" s="171" t="s">
        <v>1489</v>
      </c>
      <c r="AU996" s="171" t="s">
        <v>90</v>
      </c>
      <c r="AV996" s="12" t="s">
        <v>88</v>
      </c>
      <c r="AW996" s="12" t="s">
        <v>36</v>
      </c>
      <c r="AX996" s="12" t="s">
        <v>81</v>
      </c>
      <c r="AY996" s="171" t="s">
        <v>299</v>
      </c>
    </row>
    <row r="997" spans="2:65" s="13" customFormat="1">
      <c r="B997" s="176"/>
      <c r="D997" s="149" t="s">
        <v>1489</v>
      </c>
      <c r="E997" s="177" t="s">
        <v>1</v>
      </c>
      <c r="F997" s="178" t="s">
        <v>7499</v>
      </c>
      <c r="H997" s="179">
        <v>0.308</v>
      </c>
      <c r="I997" s="180"/>
      <c r="L997" s="176"/>
      <c r="M997" s="181"/>
      <c r="T997" s="182"/>
      <c r="AT997" s="177" t="s">
        <v>1489</v>
      </c>
      <c r="AU997" s="177" t="s">
        <v>90</v>
      </c>
      <c r="AV997" s="13" t="s">
        <v>90</v>
      </c>
      <c r="AW997" s="13" t="s">
        <v>36</v>
      </c>
      <c r="AX997" s="13" t="s">
        <v>81</v>
      </c>
      <c r="AY997" s="177" t="s">
        <v>299</v>
      </c>
    </row>
    <row r="998" spans="2:65" s="14" customFormat="1">
      <c r="B998" s="183"/>
      <c r="D998" s="149" t="s">
        <v>1489</v>
      </c>
      <c r="E998" s="184" t="s">
        <v>1</v>
      </c>
      <c r="F998" s="185" t="s">
        <v>1496</v>
      </c>
      <c r="H998" s="186">
        <v>0.308</v>
      </c>
      <c r="I998" s="187"/>
      <c r="L998" s="183"/>
      <c r="M998" s="188"/>
      <c r="T998" s="189"/>
      <c r="AT998" s="184" t="s">
        <v>1489</v>
      </c>
      <c r="AU998" s="184" t="s">
        <v>90</v>
      </c>
      <c r="AV998" s="14" t="s">
        <v>318</v>
      </c>
      <c r="AW998" s="14" t="s">
        <v>36</v>
      </c>
      <c r="AX998" s="14" t="s">
        <v>88</v>
      </c>
      <c r="AY998" s="184" t="s">
        <v>299</v>
      </c>
    </row>
    <row r="999" spans="2:65" s="1" customFormat="1" ht="33" customHeight="1">
      <c r="B999" s="32"/>
      <c r="C999" s="136" t="s">
        <v>6545</v>
      </c>
      <c r="D999" s="136" t="s">
        <v>302</v>
      </c>
      <c r="E999" s="137" t="s">
        <v>7500</v>
      </c>
      <c r="F999" s="138" t="s">
        <v>7501</v>
      </c>
      <c r="G999" s="139" t="s">
        <v>375</v>
      </c>
      <c r="H999" s="140">
        <v>63.7</v>
      </c>
      <c r="I999" s="141"/>
      <c r="J999" s="142">
        <f>ROUND(I999*H999,2)</f>
        <v>0</v>
      </c>
      <c r="K999" s="138" t="s">
        <v>3585</v>
      </c>
      <c r="L999" s="32"/>
      <c r="M999" s="143" t="s">
        <v>1</v>
      </c>
      <c r="N999" s="144" t="s">
        <v>46</v>
      </c>
      <c r="P999" s="145">
        <f>O999*H999</f>
        <v>0</v>
      </c>
      <c r="Q999" s="145">
        <v>1.61E-2</v>
      </c>
      <c r="R999" s="145">
        <f>Q999*H999</f>
        <v>1.0255700000000001</v>
      </c>
      <c r="S999" s="145">
        <v>0</v>
      </c>
      <c r="T999" s="146">
        <f>S999*H999</f>
        <v>0</v>
      </c>
      <c r="AR999" s="147" t="s">
        <v>378</v>
      </c>
      <c r="AT999" s="147" t="s">
        <v>302</v>
      </c>
      <c r="AU999" s="147" t="s">
        <v>90</v>
      </c>
      <c r="AY999" s="17" t="s">
        <v>299</v>
      </c>
      <c r="BE999" s="148">
        <f>IF(N999="základní",J999,0)</f>
        <v>0</v>
      </c>
      <c r="BF999" s="148">
        <f>IF(N999="snížená",J999,0)</f>
        <v>0</v>
      </c>
      <c r="BG999" s="148">
        <f>IF(N999="zákl. přenesená",J999,0)</f>
        <v>0</v>
      </c>
      <c r="BH999" s="148">
        <f>IF(N999="sníž. přenesená",J999,0)</f>
        <v>0</v>
      </c>
      <c r="BI999" s="148">
        <f>IF(N999="nulová",J999,0)</f>
        <v>0</v>
      </c>
      <c r="BJ999" s="17" t="s">
        <v>88</v>
      </c>
      <c r="BK999" s="148">
        <f>ROUND(I999*H999,2)</f>
        <v>0</v>
      </c>
      <c r="BL999" s="17" t="s">
        <v>378</v>
      </c>
      <c r="BM999" s="147" t="s">
        <v>7502</v>
      </c>
    </row>
    <row r="1000" spans="2:65" s="12" customFormat="1">
      <c r="B1000" s="170"/>
      <c r="D1000" s="149" t="s">
        <v>1489</v>
      </c>
      <c r="E1000" s="171" t="s">
        <v>1</v>
      </c>
      <c r="F1000" s="172" t="s">
        <v>7503</v>
      </c>
      <c r="H1000" s="171" t="s">
        <v>1</v>
      </c>
      <c r="I1000" s="173"/>
      <c r="L1000" s="170"/>
      <c r="M1000" s="174"/>
      <c r="T1000" s="175"/>
      <c r="AT1000" s="171" t="s">
        <v>1489</v>
      </c>
      <c r="AU1000" s="171" t="s">
        <v>90</v>
      </c>
      <c r="AV1000" s="12" t="s">
        <v>88</v>
      </c>
      <c r="AW1000" s="12" t="s">
        <v>36</v>
      </c>
      <c r="AX1000" s="12" t="s">
        <v>81</v>
      </c>
      <c r="AY1000" s="171" t="s">
        <v>299</v>
      </c>
    </row>
    <row r="1001" spans="2:65" s="13" customFormat="1">
      <c r="B1001" s="176"/>
      <c r="D1001" s="149" t="s">
        <v>1489</v>
      </c>
      <c r="E1001" s="177" t="s">
        <v>1</v>
      </c>
      <c r="F1001" s="178" t="s">
        <v>7504</v>
      </c>
      <c r="H1001" s="179">
        <v>63.7</v>
      </c>
      <c r="I1001" s="180"/>
      <c r="L1001" s="176"/>
      <c r="M1001" s="181"/>
      <c r="T1001" s="182"/>
      <c r="AT1001" s="177" t="s">
        <v>1489</v>
      </c>
      <c r="AU1001" s="177" t="s">
        <v>90</v>
      </c>
      <c r="AV1001" s="13" t="s">
        <v>90</v>
      </c>
      <c r="AW1001" s="13" t="s">
        <v>36</v>
      </c>
      <c r="AX1001" s="13" t="s">
        <v>81</v>
      </c>
      <c r="AY1001" s="177" t="s">
        <v>299</v>
      </c>
    </row>
    <row r="1002" spans="2:65" s="14" customFormat="1">
      <c r="B1002" s="183"/>
      <c r="D1002" s="149" t="s">
        <v>1489</v>
      </c>
      <c r="E1002" s="184" t="s">
        <v>1</v>
      </c>
      <c r="F1002" s="185" t="s">
        <v>1496</v>
      </c>
      <c r="H1002" s="186">
        <v>63.7</v>
      </c>
      <c r="I1002" s="187"/>
      <c r="L1002" s="183"/>
      <c r="M1002" s="188"/>
      <c r="T1002" s="189"/>
      <c r="AT1002" s="184" t="s">
        <v>1489</v>
      </c>
      <c r="AU1002" s="184" t="s">
        <v>90</v>
      </c>
      <c r="AV1002" s="14" t="s">
        <v>318</v>
      </c>
      <c r="AW1002" s="14" t="s">
        <v>36</v>
      </c>
      <c r="AX1002" s="14" t="s">
        <v>88</v>
      </c>
      <c r="AY1002" s="184" t="s">
        <v>299</v>
      </c>
    </row>
    <row r="1003" spans="2:65" s="1" customFormat="1" ht="16.5" customHeight="1">
      <c r="B1003" s="32"/>
      <c r="C1003" s="136" t="s">
        <v>6551</v>
      </c>
      <c r="D1003" s="136" t="s">
        <v>302</v>
      </c>
      <c r="E1003" s="137" t="s">
        <v>7505</v>
      </c>
      <c r="F1003" s="138" t="s">
        <v>7506</v>
      </c>
      <c r="G1003" s="139" t="s">
        <v>647</v>
      </c>
      <c r="H1003" s="140">
        <v>72.8</v>
      </c>
      <c r="I1003" s="141"/>
      <c r="J1003" s="142">
        <f>ROUND(I1003*H1003,2)</f>
        <v>0</v>
      </c>
      <c r="K1003" s="138" t="s">
        <v>3585</v>
      </c>
      <c r="L1003" s="32"/>
      <c r="M1003" s="143" t="s">
        <v>1</v>
      </c>
      <c r="N1003" s="144" t="s">
        <v>46</v>
      </c>
      <c r="P1003" s="145">
        <f>O1003*H1003</f>
        <v>0</v>
      </c>
      <c r="Q1003" s="145">
        <v>2.0000000000000002E-5</v>
      </c>
      <c r="R1003" s="145">
        <f>Q1003*H1003</f>
        <v>1.456E-3</v>
      </c>
      <c r="S1003" s="145">
        <v>0</v>
      </c>
      <c r="T1003" s="146">
        <f>S1003*H1003</f>
        <v>0</v>
      </c>
      <c r="AR1003" s="147" t="s">
        <v>378</v>
      </c>
      <c r="AT1003" s="147" t="s">
        <v>302</v>
      </c>
      <c r="AU1003" s="147" t="s">
        <v>90</v>
      </c>
      <c r="AY1003" s="17" t="s">
        <v>299</v>
      </c>
      <c r="BE1003" s="148">
        <f>IF(N1003="základní",J1003,0)</f>
        <v>0</v>
      </c>
      <c r="BF1003" s="148">
        <f>IF(N1003="snížená",J1003,0)</f>
        <v>0</v>
      </c>
      <c r="BG1003" s="148">
        <f>IF(N1003="zákl. přenesená",J1003,0)</f>
        <v>0</v>
      </c>
      <c r="BH1003" s="148">
        <f>IF(N1003="sníž. přenesená",J1003,0)</f>
        <v>0</v>
      </c>
      <c r="BI1003" s="148">
        <f>IF(N1003="nulová",J1003,0)</f>
        <v>0</v>
      </c>
      <c r="BJ1003" s="17" t="s">
        <v>88</v>
      </c>
      <c r="BK1003" s="148">
        <f>ROUND(I1003*H1003,2)</f>
        <v>0</v>
      </c>
      <c r="BL1003" s="17" t="s">
        <v>378</v>
      </c>
      <c r="BM1003" s="147" t="s">
        <v>7507</v>
      </c>
    </row>
    <row r="1004" spans="2:65" s="12" customFormat="1">
      <c r="B1004" s="170"/>
      <c r="D1004" s="149" t="s">
        <v>1489</v>
      </c>
      <c r="E1004" s="171" t="s">
        <v>1</v>
      </c>
      <c r="F1004" s="172" t="s">
        <v>7508</v>
      </c>
      <c r="H1004" s="171" t="s">
        <v>1</v>
      </c>
      <c r="I1004" s="173"/>
      <c r="L1004" s="170"/>
      <c r="M1004" s="174"/>
      <c r="T1004" s="175"/>
      <c r="AT1004" s="171" t="s">
        <v>1489</v>
      </c>
      <c r="AU1004" s="171" t="s">
        <v>90</v>
      </c>
      <c r="AV1004" s="12" t="s">
        <v>88</v>
      </c>
      <c r="AW1004" s="12" t="s">
        <v>36</v>
      </c>
      <c r="AX1004" s="12" t="s">
        <v>81</v>
      </c>
      <c r="AY1004" s="171" t="s">
        <v>299</v>
      </c>
    </row>
    <row r="1005" spans="2:65" s="13" customFormat="1">
      <c r="B1005" s="176"/>
      <c r="D1005" s="149" t="s">
        <v>1489</v>
      </c>
      <c r="E1005" s="177" t="s">
        <v>1</v>
      </c>
      <c r="F1005" s="178" t="s">
        <v>7509</v>
      </c>
      <c r="H1005" s="179">
        <v>45.6</v>
      </c>
      <c r="I1005" s="180"/>
      <c r="L1005" s="176"/>
      <c r="M1005" s="181"/>
      <c r="T1005" s="182"/>
      <c r="AT1005" s="177" t="s">
        <v>1489</v>
      </c>
      <c r="AU1005" s="177" t="s">
        <v>90</v>
      </c>
      <c r="AV1005" s="13" t="s">
        <v>90</v>
      </c>
      <c r="AW1005" s="13" t="s">
        <v>36</v>
      </c>
      <c r="AX1005" s="13" t="s">
        <v>81</v>
      </c>
      <c r="AY1005" s="177" t="s">
        <v>299</v>
      </c>
    </row>
    <row r="1006" spans="2:65" s="13" customFormat="1">
      <c r="B1006" s="176"/>
      <c r="D1006" s="149" t="s">
        <v>1489</v>
      </c>
      <c r="E1006" s="177" t="s">
        <v>1</v>
      </c>
      <c r="F1006" s="178" t="s">
        <v>7510</v>
      </c>
      <c r="H1006" s="179">
        <v>27.2</v>
      </c>
      <c r="I1006" s="180"/>
      <c r="L1006" s="176"/>
      <c r="M1006" s="181"/>
      <c r="T1006" s="182"/>
      <c r="AT1006" s="177" t="s">
        <v>1489</v>
      </c>
      <c r="AU1006" s="177" t="s">
        <v>90</v>
      </c>
      <c r="AV1006" s="13" t="s">
        <v>90</v>
      </c>
      <c r="AW1006" s="13" t="s">
        <v>36</v>
      </c>
      <c r="AX1006" s="13" t="s">
        <v>81</v>
      </c>
      <c r="AY1006" s="177" t="s">
        <v>299</v>
      </c>
    </row>
    <row r="1007" spans="2:65" s="14" customFormat="1">
      <c r="B1007" s="183"/>
      <c r="D1007" s="149" t="s">
        <v>1489</v>
      </c>
      <c r="E1007" s="184" t="s">
        <v>1</v>
      </c>
      <c r="F1007" s="185" t="s">
        <v>1496</v>
      </c>
      <c r="H1007" s="186">
        <v>72.8</v>
      </c>
      <c r="I1007" s="187"/>
      <c r="L1007" s="183"/>
      <c r="M1007" s="188"/>
      <c r="T1007" s="189"/>
      <c r="AT1007" s="184" t="s">
        <v>1489</v>
      </c>
      <c r="AU1007" s="184" t="s">
        <v>90</v>
      </c>
      <c r="AV1007" s="14" t="s">
        <v>318</v>
      </c>
      <c r="AW1007" s="14" t="s">
        <v>36</v>
      </c>
      <c r="AX1007" s="14" t="s">
        <v>88</v>
      </c>
      <c r="AY1007" s="184" t="s">
        <v>299</v>
      </c>
    </row>
    <row r="1008" spans="2:65" s="1" customFormat="1" ht="16.5" customHeight="1">
      <c r="B1008" s="32"/>
      <c r="C1008" s="158" t="s">
        <v>6557</v>
      </c>
      <c r="D1008" s="158" t="s">
        <v>340</v>
      </c>
      <c r="E1008" s="159" t="s">
        <v>7511</v>
      </c>
      <c r="F1008" s="160" t="s">
        <v>7512</v>
      </c>
      <c r="G1008" s="161" t="s">
        <v>1520</v>
      </c>
      <c r="H1008" s="162">
        <v>0.24</v>
      </c>
      <c r="I1008" s="163"/>
      <c r="J1008" s="164">
        <f>ROUND(I1008*H1008,2)</f>
        <v>0</v>
      </c>
      <c r="K1008" s="160" t="s">
        <v>3585</v>
      </c>
      <c r="L1008" s="165"/>
      <c r="M1008" s="166" t="s">
        <v>1</v>
      </c>
      <c r="N1008" s="167" t="s">
        <v>46</v>
      </c>
      <c r="P1008" s="145">
        <f>O1008*H1008</f>
        <v>0</v>
      </c>
      <c r="Q1008" s="145">
        <v>0.55000000000000004</v>
      </c>
      <c r="R1008" s="145">
        <f>Q1008*H1008</f>
        <v>0.13200000000000001</v>
      </c>
      <c r="S1008" s="145">
        <v>0</v>
      </c>
      <c r="T1008" s="146">
        <f>S1008*H1008</f>
        <v>0</v>
      </c>
      <c r="AR1008" s="147" t="s">
        <v>457</v>
      </c>
      <c r="AT1008" s="147" t="s">
        <v>340</v>
      </c>
      <c r="AU1008" s="147" t="s">
        <v>90</v>
      </c>
      <c r="AY1008" s="17" t="s">
        <v>299</v>
      </c>
      <c r="BE1008" s="148">
        <f>IF(N1008="základní",J1008,0)</f>
        <v>0</v>
      </c>
      <c r="BF1008" s="148">
        <f>IF(N1008="snížená",J1008,0)</f>
        <v>0</v>
      </c>
      <c r="BG1008" s="148">
        <f>IF(N1008="zákl. přenesená",J1008,0)</f>
        <v>0</v>
      </c>
      <c r="BH1008" s="148">
        <f>IF(N1008="sníž. přenesená",J1008,0)</f>
        <v>0</v>
      </c>
      <c r="BI1008" s="148">
        <f>IF(N1008="nulová",J1008,0)</f>
        <v>0</v>
      </c>
      <c r="BJ1008" s="17" t="s">
        <v>88</v>
      </c>
      <c r="BK1008" s="148">
        <f>ROUND(I1008*H1008,2)</f>
        <v>0</v>
      </c>
      <c r="BL1008" s="17" t="s">
        <v>378</v>
      </c>
      <c r="BM1008" s="147" t="s">
        <v>7513</v>
      </c>
    </row>
    <row r="1009" spans="2:65" s="12" customFormat="1">
      <c r="B1009" s="170"/>
      <c r="D1009" s="149" t="s">
        <v>1489</v>
      </c>
      <c r="E1009" s="171" t="s">
        <v>1</v>
      </c>
      <c r="F1009" s="172" t="s">
        <v>7508</v>
      </c>
      <c r="H1009" s="171" t="s">
        <v>1</v>
      </c>
      <c r="I1009" s="173"/>
      <c r="L1009" s="170"/>
      <c r="M1009" s="174"/>
      <c r="T1009" s="175"/>
      <c r="AT1009" s="171" t="s">
        <v>1489</v>
      </c>
      <c r="AU1009" s="171" t="s">
        <v>90</v>
      </c>
      <c r="AV1009" s="12" t="s">
        <v>88</v>
      </c>
      <c r="AW1009" s="12" t="s">
        <v>36</v>
      </c>
      <c r="AX1009" s="12" t="s">
        <v>81</v>
      </c>
      <c r="AY1009" s="171" t="s">
        <v>299</v>
      </c>
    </row>
    <row r="1010" spans="2:65" s="13" customFormat="1">
      <c r="B1010" s="176"/>
      <c r="D1010" s="149" t="s">
        <v>1489</v>
      </c>
      <c r="E1010" s="177" t="s">
        <v>1</v>
      </c>
      <c r="F1010" s="178" t="s">
        <v>7514</v>
      </c>
      <c r="H1010" s="179">
        <v>0.15</v>
      </c>
      <c r="I1010" s="180"/>
      <c r="L1010" s="176"/>
      <c r="M1010" s="181"/>
      <c r="T1010" s="182"/>
      <c r="AT1010" s="177" t="s">
        <v>1489</v>
      </c>
      <c r="AU1010" s="177" t="s">
        <v>90</v>
      </c>
      <c r="AV1010" s="13" t="s">
        <v>90</v>
      </c>
      <c r="AW1010" s="13" t="s">
        <v>36</v>
      </c>
      <c r="AX1010" s="13" t="s">
        <v>81</v>
      </c>
      <c r="AY1010" s="177" t="s">
        <v>299</v>
      </c>
    </row>
    <row r="1011" spans="2:65" s="13" customFormat="1">
      <c r="B1011" s="176"/>
      <c r="D1011" s="149" t="s">
        <v>1489</v>
      </c>
      <c r="E1011" s="177" t="s">
        <v>1</v>
      </c>
      <c r="F1011" s="178" t="s">
        <v>7515</v>
      </c>
      <c r="H1011" s="179">
        <v>0.09</v>
      </c>
      <c r="I1011" s="180"/>
      <c r="L1011" s="176"/>
      <c r="M1011" s="181"/>
      <c r="T1011" s="182"/>
      <c r="AT1011" s="177" t="s">
        <v>1489</v>
      </c>
      <c r="AU1011" s="177" t="s">
        <v>90</v>
      </c>
      <c r="AV1011" s="13" t="s">
        <v>90</v>
      </c>
      <c r="AW1011" s="13" t="s">
        <v>36</v>
      </c>
      <c r="AX1011" s="13" t="s">
        <v>81</v>
      </c>
      <c r="AY1011" s="177" t="s">
        <v>299</v>
      </c>
    </row>
    <row r="1012" spans="2:65" s="14" customFormat="1">
      <c r="B1012" s="183"/>
      <c r="D1012" s="149" t="s">
        <v>1489</v>
      </c>
      <c r="E1012" s="184" t="s">
        <v>1</v>
      </c>
      <c r="F1012" s="185" t="s">
        <v>1496</v>
      </c>
      <c r="H1012" s="186">
        <v>0.24</v>
      </c>
      <c r="I1012" s="187"/>
      <c r="L1012" s="183"/>
      <c r="M1012" s="188"/>
      <c r="T1012" s="189"/>
      <c r="AT1012" s="184" t="s">
        <v>1489</v>
      </c>
      <c r="AU1012" s="184" t="s">
        <v>90</v>
      </c>
      <c r="AV1012" s="14" t="s">
        <v>318</v>
      </c>
      <c r="AW1012" s="14" t="s">
        <v>36</v>
      </c>
      <c r="AX1012" s="14" t="s">
        <v>88</v>
      </c>
      <c r="AY1012" s="184" t="s">
        <v>299</v>
      </c>
    </row>
    <row r="1013" spans="2:65" s="1" customFormat="1" ht="24.15" customHeight="1">
      <c r="B1013" s="32"/>
      <c r="C1013" s="136" t="s">
        <v>6562</v>
      </c>
      <c r="D1013" s="136" t="s">
        <v>302</v>
      </c>
      <c r="E1013" s="137" t="s">
        <v>6519</v>
      </c>
      <c r="F1013" s="138" t="s">
        <v>6520</v>
      </c>
      <c r="G1013" s="139" t="s">
        <v>1520</v>
      </c>
      <c r="H1013" s="140">
        <v>2.6859999999999999</v>
      </c>
      <c r="I1013" s="141"/>
      <c r="J1013" s="142">
        <f>ROUND(I1013*H1013,2)</f>
        <v>0</v>
      </c>
      <c r="K1013" s="138" t="s">
        <v>3585</v>
      </c>
      <c r="L1013" s="32"/>
      <c r="M1013" s="143" t="s">
        <v>1</v>
      </c>
      <c r="N1013" s="144" t="s">
        <v>46</v>
      </c>
      <c r="P1013" s="145">
        <f>O1013*H1013</f>
        <v>0</v>
      </c>
      <c r="Q1013" s="145">
        <v>2.2839999999999999E-2</v>
      </c>
      <c r="R1013" s="145">
        <f>Q1013*H1013</f>
        <v>6.1348239999999998E-2</v>
      </c>
      <c r="S1013" s="145">
        <v>0</v>
      </c>
      <c r="T1013" s="146">
        <f>S1013*H1013</f>
        <v>0</v>
      </c>
      <c r="AR1013" s="147" t="s">
        <v>378</v>
      </c>
      <c r="AT1013" s="147" t="s">
        <v>302</v>
      </c>
      <c r="AU1013" s="147" t="s">
        <v>90</v>
      </c>
      <c r="AY1013" s="17" t="s">
        <v>299</v>
      </c>
      <c r="BE1013" s="148">
        <f>IF(N1013="základní",J1013,0)</f>
        <v>0</v>
      </c>
      <c r="BF1013" s="148">
        <f>IF(N1013="snížená",J1013,0)</f>
        <v>0</v>
      </c>
      <c r="BG1013" s="148">
        <f>IF(N1013="zákl. přenesená",J1013,0)</f>
        <v>0</v>
      </c>
      <c r="BH1013" s="148">
        <f>IF(N1013="sníž. přenesená",J1013,0)</f>
        <v>0</v>
      </c>
      <c r="BI1013" s="148">
        <f>IF(N1013="nulová",J1013,0)</f>
        <v>0</v>
      </c>
      <c r="BJ1013" s="17" t="s">
        <v>88</v>
      </c>
      <c r="BK1013" s="148">
        <f>ROUND(I1013*H1013,2)</f>
        <v>0</v>
      </c>
      <c r="BL1013" s="17" t="s">
        <v>378</v>
      </c>
      <c r="BM1013" s="147" t="s">
        <v>7516</v>
      </c>
    </row>
    <row r="1014" spans="2:65" s="13" customFormat="1">
      <c r="B1014" s="176"/>
      <c r="D1014" s="149" t="s">
        <v>1489</v>
      </c>
      <c r="E1014" s="177" t="s">
        <v>1</v>
      </c>
      <c r="F1014" s="178" t="s">
        <v>7517</v>
      </c>
      <c r="H1014" s="179">
        <v>2.6859999999999999</v>
      </c>
      <c r="I1014" s="180"/>
      <c r="L1014" s="176"/>
      <c r="M1014" s="181"/>
      <c r="T1014" s="182"/>
      <c r="AT1014" s="177" t="s">
        <v>1489</v>
      </c>
      <c r="AU1014" s="177" t="s">
        <v>90</v>
      </c>
      <c r="AV1014" s="13" t="s">
        <v>90</v>
      </c>
      <c r="AW1014" s="13" t="s">
        <v>36</v>
      </c>
      <c r="AX1014" s="13" t="s">
        <v>81</v>
      </c>
      <c r="AY1014" s="177" t="s">
        <v>299</v>
      </c>
    </row>
    <row r="1015" spans="2:65" s="14" customFormat="1">
      <c r="B1015" s="183"/>
      <c r="D1015" s="149" t="s">
        <v>1489</v>
      </c>
      <c r="E1015" s="184" t="s">
        <v>1</v>
      </c>
      <c r="F1015" s="185" t="s">
        <v>1496</v>
      </c>
      <c r="H1015" s="186">
        <v>2.6859999999999999</v>
      </c>
      <c r="I1015" s="187"/>
      <c r="L1015" s="183"/>
      <c r="M1015" s="188"/>
      <c r="T1015" s="189"/>
      <c r="AT1015" s="184" t="s">
        <v>1489</v>
      </c>
      <c r="AU1015" s="184" t="s">
        <v>90</v>
      </c>
      <c r="AV1015" s="14" t="s">
        <v>318</v>
      </c>
      <c r="AW1015" s="14" t="s">
        <v>36</v>
      </c>
      <c r="AX1015" s="14" t="s">
        <v>88</v>
      </c>
      <c r="AY1015" s="184" t="s">
        <v>299</v>
      </c>
    </row>
    <row r="1016" spans="2:65" s="1" customFormat="1" ht="16.5" customHeight="1">
      <c r="B1016" s="32"/>
      <c r="C1016" s="136" t="s">
        <v>6566</v>
      </c>
      <c r="D1016" s="136" t="s">
        <v>302</v>
      </c>
      <c r="E1016" s="137" t="s">
        <v>7518</v>
      </c>
      <c r="F1016" s="138" t="s">
        <v>7519</v>
      </c>
      <c r="G1016" s="139" t="s">
        <v>375</v>
      </c>
      <c r="H1016" s="140">
        <v>7.5</v>
      </c>
      <c r="I1016" s="141"/>
      <c r="J1016" s="142">
        <f>ROUND(I1016*H1016,2)</f>
        <v>0</v>
      </c>
      <c r="K1016" s="138" t="s">
        <v>3585</v>
      </c>
      <c r="L1016" s="32"/>
      <c r="M1016" s="143" t="s">
        <v>1</v>
      </c>
      <c r="N1016" s="144" t="s">
        <v>46</v>
      </c>
      <c r="P1016" s="145">
        <f>O1016*H1016</f>
        <v>0</v>
      </c>
      <c r="Q1016" s="145">
        <v>0</v>
      </c>
      <c r="R1016" s="145">
        <f>Q1016*H1016</f>
        <v>0</v>
      </c>
      <c r="S1016" s="145">
        <v>0</v>
      </c>
      <c r="T1016" s="146">
        <f>S1016*H1016</f>
        <v>0</v>
      </c>
      <c r="AR1016" s="147" t="s">
        <v>378</v>
      </c>
      <c r="AT1016" s="147" t="s">
        <v>302</v>
      </c>
      <c r="AU1016" s="147" t="s">
        <v>90</v>
      </c>
      <c r="AY1016" s="17" t="s">
        <v>299</v>
      </c>
      <c r="BE1016" s="148">
        <f>IF(N1016="základní",J1016,0)</f>
        <v>0</v>
      </c>
      <c r="BF1016" s="148">
        <f>IF(N1016="snížená",J1016,0)</f>
        <v>0</v>
      </c>
      <c r="BG1016" s="148">
        <f>IF(N1016="zákl. přenesená",J1016,0)</f>
        <v>0</v>
      </c>
      <c r="BH1016" s="148">
        <f>IF(N1016="sníž. přenesená",J1016,0)</f>
        <v>0</v>
      </c>
      <c r="BI1016" s="148">
        <f>IF(N1016="nulová",J1016,0)</f>
        <v>0</v>
      </c>
      <c r="BJ1016" s="17" t="s">
        <v>88</v>
      </c>
      <c r="BK1016" s="148">
        <f>ROUND(I1016*H1016,2)</f>
        <v>0</v>
      </c>
      <c r="BL1016" s="17" t="s">
        <v>378</v>
      </c>
      <c r="BM1016" s="147" t="s">
        <v>7520</v>
      </c>
    </row>
    <row r="1017" spans="2:65" s="12" customFormat="1">
      <c r="B1017" s="170"/>
      <c r="D1017" s="149" t="s">
        <v>1489</v>
      </c>
      <c r="E1017" s="171" t="s">
        <v>1</v>
      </c>
      <c r="F1017" s="172" t="s">
        <v>7174</v>
      </c>
      <c r="H1017" s="171" t="s">
        <v>1</v>
      </c>
      <c r="I1017" s="173"/>
      <c r="L1017" s="170"/>
      <c r="M1017" s="174"/>
      <c r="T1017" s="175"/>
      <c r="AT1017" s="171" t="s">
        <v>1489</v>
      </c>
      <c r="AU1017" s="171" t="s">
        <v>90</v>
      </c>
      <c r="AV1017" s="12" t="s">
        <v>88</v>
      </c>
      <c r="AW1017" s="12" t="s">
        <v>36</v>
      </c>
      <c r="AX1017" s="12" t="s">
        <v>81</v>
      </c>
      <c r="AY1017" s="171" t="s">
        <v>299</v>
      </c>
    </row>
    <row r="1018" spans="2:65" s="13" customFormat="1">
      <c r="B1018" s="176"/>
      <c r="D1018" s="149" t="s">
        <v>1489</v>
      </c>
      <c r="E1018" s="177" t="s">
        <v>1</v>
      </c>
      <c r="F1018" s="178" t="s">
        <v>7521</v>
      </c>
      <c r="H1018" s="179">
        <v>7.5</v>
      </c>
      <c r="I1018" s="180"/>
      <c r="L1018" s="176"/>
      <c r="M1018" s="181"/>
      <c r="T1018" s="182"/>
      <c r="AT1018" s="177" t="s">
        <v>1489</v>
      </c>
      <c r="AU1018" s="177" t="s">
        <v>90</v>
      </c>
      <c r="AV1018" s="13" t="s">
        <v>90</v>
      </c>
      <c r="AW1018" s="13" t="s">
        <v>36</v>
      </c>
      <c r="AX1018" s="13" t="s">
        <v>81</v>
      </c>
      <c r="AY1018" s="177" t="s">
        <v>299</v>
      </c>
    </row>
    <row r="1019" spans="2:65" s="14" customFormat="1">
      <c r="B1019" s="183"/>
      <c r="D1019" s="149" t="s">
        <v>1489</v>
      </c>
      <c r="E1019" s="184" t="s">
        <v>1</v>
      </c>
      <c r="F1019" s="185" t="s">
        <v>1496</v>
      </c>
      <c r="H1019" s="186">
        <v>7.5</v>
      </c>
      <c r="I1019" s="187"/>
      <c r="L1019" s="183"/>
      <c r="M1019" s="188"/>
      <c r="T1019" s="189"/>
      <c r="AT1019" s="184" t="s">
        <v>1489</v>
      </c>
      <c r="AU1019" s="184" t="s">
        <v>90</v>
      </c>
      <c r="AV1019" s="14" t="s">
        <v>318</v>
      </c>
      <c r="AW1019" s="14" t="s">
        <v>36</v>
      </c>
      <c r="AX1019" s="14" t="s">
        <v>88</v>
      </c>
      <c r="AY1019" s="184" t="s">
        <v>299</v>
      </c>
    </row>
    <row r="1020" spans="2:65" s="1" customFormat="1" ht="24.15" customHeight="1">
      <c r="B1020" s="32"/>
      <c r="C1020" s="158" t="s">
        <v>6570</v>
      </c>
      <c r="D1020" s="158" t="s">
        <v>340</v>
      </c>
      <c r="E1020" s="159" t="s">
        <v>7522</v>
      </c>
      <c r="F1020" s="160" t="s">
        <v>7523</v>
      </c>
      <c r="G1020" s="161" t="s">
        <v>1520</v>
      </c>
      <c r="H1020" s="162">
        <v>0.248</v>
      </c>
      <c r="I1020" s="163"/>
      <c r="J1020" s="164">
        <f>ROUND(I1020*H1020,2)</f>
        <v>0</v>
      </c>
      <c r="K1020" s="160" t="s">
        <v>3585</v>
      </c>
      <c r="L1020" s="165"/>
      <c r="M1020" s="166" t="s">
        <v>1</v>
      </c>
      <c r="N1020" s="167" t="s">
        <v>46</v>
      </c>
      <c r="P1020" s="145">
        <f>O1020*H1020</f>
        <v>0</v>
      </c>
      <c r="Q1020" s="145">
        <v>0.55000000000000004</v>
      </c>
      <c r="R1020" s="145">
        <f>Q1020*H1020</f>
        <v>0.13640000000000002</v>
      </c>
      <c r="S1020" s="145">
        <v>0</v>
      </c>
      <c r="T1020" s="146">
        <f>S1020*H1020</f>
        <v>0</v>
      </c>
      <c r="AR1020" s="147" t="s">
        <v>457</v>
      </c>
      <c r="AT1020" s="147" t="s">
        <v>340</v>
      </c>
      <c r="AU1020" s="147" t="s">
        <v>90</v>
      </c>
      <c r="AY1020" s="17" t="s">
        <v>299</v>
      </c>
      <c r="BE1020" s="148">
        <f>IF(N1020="základní",J1020,0)</f>
        <v>0</v>
      </c>
      <c r="BF1020" s="148">
        <f>IF(N1020="snížená",J1020,0)</f>
        <v>0</v>
      </c>
      <c r="BG1020" s="148">
        <f>IF(N1020="zákl. přenesená",J1020,0)</f>
        <v>0</v>
      </c>
      <c r="BH1020" s="148">
        <f>IF(N1020="sníž. přenesená",J1020,0)</f>
        <v>0</v>
      </c>
      <c r="BI1020" s="148">
        <f>IF(N1020="nulová",J1020,0)</f>
        <v>0</v>
      </c>
      <c r="BJ1020" s="17" t="s">
        <v>88</v>
      </c>
      <c r="BK1020" s="148">
        <f>ROUND(I1020*H1020,2)</f>
        <v>0</v>
      </c>
      <c r="BL1020" s="17" t="s">
        <v>378</v>
      </c>
      <c r="BM1020" s="147" t="s">
        <v>7524</v>
      </c>
    </row>
    <row r="1021" spans="2:65" s="12" customFormat="1">
      <c r="B1021" s="170"/>
      <c r="D1021" s="149" t="s">
        <v>1489</v>
      </c>
      <c r="E1021" s="171" t="s">
        <v>1</v>
      </c>
      <c r="F1021" s="172" t="s">
        <v>7174</v>
      </c>
      <c r="H1021" s="171" t="s">
        <v>1</v>
      </c>
      <c r="I1021" s="173"/>
      <c r="L1021" s="170"/>
      <c r="M1021" s="174"/>
      <c r="T1021" s="175"/>
      <c r="AT1021" s="171" t="s">
        <v>1489</v>
      </c>
      <c r="AU1021" s="171" t="s">
        <v>90</v>
      </c>
      <c r="AV1021" s="12" t="s">
        <v>88</v>
      </c>
      <c r="AW1021" s="12" t="s">
        <v>36</v>
      </c>
      <c r="AX1021" s="12" t="s">
        <v>81</v>
      </c>
      <c r="AY1021" s="171" t="s">
        <v>299</v>
      </c>
    </row>
    <row r="1022" spans="2:65" s="13" customFormat="1">
      <c r="B1022" s="176"/>
      <c r="D1022" s="149" t="s">
        <v>1489</v>
      </c>
      <c r="E1022" s="177" t="s">
        <v>1</v>
      </c>
      <c r="F1022" s="178" t="s">
        <v>7525</v>
      </c>
      <c r="H1022" s="179">
        <v>0.248</v>
      </c>
      <c r="I1022" s="180"/>
      <c r="L1022" s="176"/>
      <c r="M1022" s="181"/>
      <c r="T1022" s="182"/>
      <c r="AT1022" s="177" t="s">
        <v>1489</v>
      </c>
      <c r="AU1022" s="177" t="s">
        <v>90</v>
      </c>
      <c r="AV1022" s="13" t="s">
        <v>90</v>
      </c>
      <c r="AW1022" s="13" t="s">
        <v>36</v>
      </c>
      <c r="AX1022" s="13" t="s">
        <v>81</v>
      </c>
      <c r="AY1022" s="177" t="s">
        <v>299</v>
      </c>
    </row>
    <row r="1023" spans="2:65" s="14" customFormat="1">
      <c r="B1023" s="183"/>
      <c r="D1023" s="149" t="s">
        <v>1489</v>
      </c>
      <c r="E1023" s="184" t="s">
        <v>1</v>
      </c>
      <c r="F1023" s="185" t="s">
        <v>1496</v>
      </c>
      <c r="H1023" s="186">
        <v>0.248</v>
      </c>
      <c r="I1023" s="187"/>
      <c r="L1023" s="183"/>
      <c r="M1023" s="188"/>
      <c r="T1023" s="189"/>
      <c r="AT1023" s="184" t="s">
        <v>1489</v>
      </c>
      <c r="AU1023" s="184" t="s">
        <v>90</v>
      </c>
      <c r="AV1023" s="14" t="s">
        <v>318</v>
      </c>
      <c r="AW1023" s="14" t="s">
        <v>36</v>
      </c>
      <c r="AX1023" s="14" t="s">
        <v>88</v>
      </c>
      <c r="AY1023" s="184" t="s">
        <v>299</v>
      </c>
    </row>
    <row r="1024" spans="2:65" s="1" customFormat="1" ht="24.15" customHeight="1">
      <c r="B1024" s="32"/>
      <c r="C1024" s="136" t="s">
        <v>6576</v>
      </c>
      <c r="D1024" s="136" t="s">
        <v>302</v>
      </c>
      <c r="E1024" s="137" t="s">
        <v>7526</v>
      </c>
      <c r="F1024" s="138" t="s">
        <v>7527</v>
      </c>
      <c r="G1024" s="139" t="s">
        <v>375</v>
      </c>
      <c r="H1024" s="140">
        <v>63.7</v>
      </c>
      <c r="I1024" s="141"/>
      <c r="J1024" s="142">
        <f>ROUND(I1024*H1024,2)</f>
        <v>0</v>
      </c>
      <c r="K1024" s="138" t="s">
        <v>3585</v>
      </c>
      <c r="L1024" s="32"/>
      <c r="M1024" s="143" t="s">
        <v>1</v>
      </c>
      <c r="N1024" s="144" t="s">
        <v>46</v>
      </c>
      <c r="P1024" s="145">
        <f>O1024*H1024</f>
        <v>0</v>
      </c>
      <c r="Q1024" s="145">
        <v>0</v>
      </c>
      <c r="R1024" s="145">
        <f>Q1024*H1024</f>
        <v>0</v>
      </c>
      <c r="S1024" s="145">
        <v>0</v>
      </c>
      <c r="T1024" s="146">
        <f>S1024*H1024</f>
        <v>0</v>
      </c>
      <c r="AR1024" s="147" t="s">
        <v>378</v>
      </c>
      <c r="AT1024" s="147" t="s">
        <v>302</v>
      </c>
      <c r="AU1024" s="147" t="s">
        <v>90</v>
      </c>
      <c r="AY1024" s="17" t="s">
        <v>299</v>
      </c>
      <c r="BE1024" s="148">
        <f>IF(N1024="základní",J1024,0)</f>
        <v>0</v>
      </c>
      <c r="BF1024" s="148">
        <f>IF(N1024="snížená",J1024,0)</f>
        <v>0</v>
      </c>
      <c r="BG1024" s="148">
        <f>IF(N1024="zákl. přenesená",J1024,0)</f>
        <v>0</v>
      </c>
      <c r="BH1024" s="148">
        <f>IF(N1024="sníž. přenesená",J1024,0)</f>
        <v>0</v>
      </c>
      <c r="BI1024" s="148">
        <f>IF(N1024="nulová",J1024,0)</f>
        <v>0</v>
      </c>
      <c r="BJ1024" s="17" t="s">
        <v>88</v>
      </c>
      <c r="BK1024" s="148">
        <f>ROUND(I1024*H1024,2)</f>
        <v>0</v>
      </c>
      <c r="BL1024" s="17" t="s">
        <v>378</v>
      </c>
      <c r="BM1024" s="147" t="s">
        <v>7528</v>
      </c>
    </row>
    <row r="1025" spans="2:65" s="12" customFormat="1">
      <c r="B1025" s="170"/>
      <c r="D1025" s="149" t="s">
        <v>1489</v>
      </c>
      <c r="E1025" s="171" t="s">
        <v>1</v>
      </c>
      <c r="F1025" s="172" t="s">
        <v>7503</v>
      </c>
      <c r="H1025" s="171" t="s">
        <v>1</v>
      </c>
      <c r="I1025" s="173"/>
      <c r="L1025" s="170"/>
      <c r="M1025" s="174"/>
      <c r="T1025" s="175"/>
      <c r="AT1025" s="171" t="s">
        <v>1489</v>
      </c>
      <c r="AU1025" s="171" t="s">
        <v>90</v>
      </c>
      <c r="AV1025" s="12" t="s">
        <v>88</v>
      </c>
      <c r="AW1025" s="12" t="s">
        <v>36</v>
      </c>
      <c r="AX1025" s="12" t="s">
        <v>81</v>
      </c>
      <c r="AY1025" s="171" t="s">
        <v>299</v>
      </c>
    </row>
    <row r="1026" spans="2:65" s="13" customFormat="1">
      <c r="B1026" s="176"/>
      <c r="D1026" s="149" t="s">
        <v>1489</v>
      </c>
      <c r="E1026" s="177" t="s">
        <v>1</v>
      </c>
      <c r="F1026" s="178" t="s">
        <v>7529</v>
      </c>
      <c r="H1026" s="179">
        <v>63.7</v>
      </c>
      <c r="I1026" s="180"/>
      <c r="L1026" s="176"/>
      <c r="M1026" s="181"/>
      <c r="T1026" s="182"/>
      <c r="AT1026" s="177" t="s">
        <v>1489</v>
      </c>
      <c r="AU1026" s="177" t="s">
        <v>90</v>
      </c>
      <c r="AV1026" s="13" t="s">
        <v>90</v>
      </c>
      <c r="AW1026" s="13" t="s">
        <v>36</v>
      </c>
      <c r="AX1026" s="13" t="s">
        <v>81</v>
      </c>
      <c r="AY1026" s="177" t="s">
        <v>299</v>
      </c>
    </row>
    <row r="1027" spans="2:65" s="14" customFormat="1">
      <c r="B1027" s="183"/>
      <c r="D1027" s="149" t="s">
        <v>1489</v>
      </c>
      <c r="E1027" s="184" t="s">
        <v>1</v>
      </c>
      <c r="F1027" s="185" t="s">
        <v>1496</v>
      </c>
      <c r="H1027" s="186">
        <v>63.7</v>
      </c>
      <c r="I1027" s="187"/>
      <c r="L1027" s="183"/>
      <c r="M1027" s="188"/>
      <c r="T1027" s="189"/>
      <c r="AT1027" s="184" t="s">
        <v>1489</v>
      </c>
      <c r="AU1027" s="184" t="s">
        <v>90</v>
      </c>
      <c r="AV1027" s="14" t="s">
        <v>318</v>
      </c>
      <c r="AW1027" s="14" t="s">
        <v>36</v>
      </c>
      <c r="AX1027" s="14" t="s">
        <v>88</v>
      </c>
      <c r="AY1027" s="184" t="s">
        <v>299</v>
      </c>
    </row>
    <row r="1028" spans="2:65" s="1" customFormat="1" ht="37.950000000000003" customHeight="1">
      <c r="B1028" s="32"/>
      <c r="C1028" s="158" t="s">
        <v>6580</v>
      </c>
      <c r="D1028" s="158" t="s">
        <v>340</v>
      </c>
      <c r="E1028" s="159" t="s">
        <v>7530</v>
      </c>
      <c r="F1028" s="160" t="s">
        <v>7531</v>
      </c>
      <c r="G1028" s="161" t="s">
        <v>375</v>
      </c>
      <c r="H1028" s="162">
        <v>74.242000000000004</v>
      </c>
      <c r="I1028" s="163"/>
      <c r="J1028" s="164">
        <f>ROUND(I1028*H1028,2)</f>
        <v>0</v>
      </c>
      <c r="K1028" s="160" t="s">
        <v>1</v>
      </c>
      <c r="L1028" s="165"/>
      <c r="M1028" s="166" t="s">
        <v>1</v>
      </c>
      <c r="N1028" s="167" t="s">
        <v>46</v>
      </c>
      <c r="P1028" s="145">
        <f>O1028*H1028</f>
        <v>0</v>
      </c>
      <c r="Q1028" s="145">
        <v>3.5E-4</v>
      </c>
      <c r="R1028" s="145">
        <f>Q1028*H1028</f>
        <v>2.5984700000000003E-2</v>
      </c>
      <c r="S1028" s="145">
        <v>0</v>
      </c>
      <c r="T1028" s="146">
        <f>S1028*H1028</f>
        <v>0</v>
      </c>
      <c r="AR1028" s="147" t="s">
        <v>457</v>
      </c>
      <c r="AT1028" s="147" t="s">
        <v>340</v>
      </c>
      <c r="AU1028" s="147" t="s">
        <v>90</v>
      </c>
      <c r="AY1028" s="17" t="s">
        <v>299</v>
      </c>
      <c r="BE1028" s="148">
        <f>IF(N1028="základní",J1028,0)</f>
        <v>0</v>
      </c>
      <c r="BF1028" s="148">
        <f>IF(N1028="snížená",J1028,0)</f>
        <v>0</v>
      </c>
      <c r="BG1028" s="148">
        <f>IF(N1028="zákl. přenesená",J1028,0)</f>
        <v>0</v>
      </c>
      <c r="BH1028" s="148">
        <f>IF(N1028="sníž. přenesená",J1028,0)</f>
        <v>0</v>
      </c>
      <c r="BI1028" s="148">
        <f>IF(N1028="nulová",J1028,0)</f>
        <v>0</v>
      </c>
      <c r="BJ1028" s="17" t="s">
        <v>88</v>
      </c>
      <c r="BK1028" s="148">
        <f>ROUND(I1028*H1028,2)</f>
        <v>0</v>
      </c>
      <c r="BL1028" s="17" t="s">
        <v>378</v>
      </c>
      <c r="BM1028" s="147" t="s">
        <v>7532</v>
      </c>
    </row>
    <row r="1029" spans="2:65" s="12" customFormat="1">
      <c r="B1029" s="170"/>
      <c r="D1029" s="149" t="s">
        <v>1489</v>
      </c>
      <c r="E1029" s="171" t="s">
        <v>1</v>
      </c>
      <c r="F1029" s="172" t="s">
        <v>7503</v>
      </c>
      <c r="H1029" s="171" t="s">
        <v>1</v>
      </c>
      <c r="I1029" s="173"/>
      <c r="L1029" s="170"/>
      <c r="M1029" s="174"/>
      <c r="T1029" s="175"/>
      <c r="AT1029" s="171" t="s">
        <v>1489</v>
      </c>
      <c r="AU1029" s="171" t="s">
        <v>90</v>
      </c>
      <c r="AV1029" s="12" t="s">
        <v>88</v>
      </c>
      <c r="AW1029" s="12" t="s">
        <v>36</v>
      </c>
      <c r="AX1029" s="12" t="s">
        <v>81</v>
      </c>
      <c r="AY1029" s="171" t="s">
        <v>299</v>
      </c>
    </row>
    <row r="1030" spans="2:65" s="13" customFormat="1">
      <c r="B1030" s="176"/>
      <c r="D1030" s="149" t="s">
        <v>1489</v>
      </c>
      <c r="E1030" s="177" t="s">
        <v>1</v>
      </c>
      <c r="F1030" s="178" t="s">
        <v>7533</v>
      </c>
      <c r="H1030" s="179">
        <v>74.242000000000004</v>
      </c>
      <c r="I1030" s="180"/>
      <c r="L1030" s="176"/>
      <c r="M1030" s="181"/>
      <c r="T1030" s="182"/>
      <c r="AT1030" s="177" t="s">
        <v>1489</v>
      </c>
      <c r="AU1030" s="177" t="s">
        <v>90</v>
      </c>
      <c r="AV1030" s="13" t="s">
        <v>90</v>
      </c>
      <c r="AW1030" s="13" t="s">
        <v>36</v>
      </c>
      <c r="AX1030" s="13" t="s">
        <v>81</v>
      </c>
      <c r="AY1030" s="177" t="s">
        <v>299</v>
      </c>
    </row>
    <row r="1031" spans="2:65" s="14" customFormat="1">
      <c r="B1031" s="183"/>
      <c r="D1031" s="149" t="s">
        <v>1489</v>
      </c>
      <c r="E1031" s="184" t="s">
        <v>1</v>
      </c>
      <c r="F1031" s="185" t="s">
        <v>1496</v>
      </c>
      <c r="H1031" s="186">
        <v>74.242000000000004</v>
      </c>
      <c r="I1031" s="187"/>
      <c r="L1031" s="183"/>
      <c r="M1031" s="188"/>
      <c r="T1031" s="189"/>
      <c r="AT1031" s="184" t="s">
        <v>1489</v>
      </c>
      <c r="AU1031" s="184" t="s">
        <v>90</v>
      </c>
      <c r="AV1031" s="14" t="s">
        <v>318</v>
      </c>
      <c r="AW1031" s="14" t="s">
        <v>36</v>
      </c>
      <c r="AX1031" s="14" t="s">
        <v>88</v>
      </c>
      <c r="AY1031" s="184" t="s">
        <v>299</v>
      </c>
    </row>
    <row r="1032" spans="2:65" s="1" customFormat="1" ht="33" customHeight="1">
      <c r="B1032" s="32"/>
      <c r="C1032" s="136" t="s">
        <v>6584</v>
      </c>
      <c r="D1032" s="136" t="s">
        <v>302</v>
      </c>
      <c r="E1032" s="137" t="s">
        <v>7534</v>
      </c>
      <c r="F1032" s="138" t="s">
        <v>7535</v>
      </c>
      <c r="G1032" s="139" t="s">
        <v>375</v>
      </c>
      <c r="H1032" s="140">
        <v>63.7</v>
      </c>
      <c r="I1032" s="141"/>
      <c r="J1032" s="142">
        <f>ROUND(I1032*H1032,2)</f>
        <v>0</v>
      </c>
      <c r="K1032" s="138" t="s">
        <v>3585</v>
      </c>
      <c r="L1032" s="32"/>
      <c r="M1032" s="143" t="s">
        <v>1</v>
      </c>
      <c r="N1032" s="144" t="s">
        <v>46</v>
      </c>
      <c r="P1032" s="145">
        <f>O1032*H1032</f>
        <v>0</v>
      </c>
      <c r="Q1032" s="145">
        <v>0</v>
      </c>
      <c r="R1032" s="145">
        <f>Q1032*H1032</f>
        <v>0</v>
      </c>
      <c r="S1032" s="145">
        <v>0</v>
      </c>
      <c r="T1032" s="146">
        <f>S1032*H1032</f>
        <v>0</v>
      </c>
      <c r="AR1032" s="147" t="s">
        <v>378</v>
      </c>
      <c r="AT1032" s="147" t="s">
        <v>302</v>
      </c>
      <c r="AU1032" s="147" t="s">
        <v>90</v>
      </c>
      <c r="AY1032" s="17" t="s">
        <v>299</v>
      </c>
      <c r="BE1032" s="148">
        <f>IF(N1032="základní",J1032,0)</f>
        <v>0</v>
      </c>
      <c r="BF1032" s="148">
        <f>IF(N1032="snížená",J1032,0)</f>
        <v>0</v>
      </c>
      <c r="BG1032" s="148">
        <f>IF(N1032="zákl. přenesená",J1032,0)</f>
        <v>0</v>
      </c>
      <c r="BH1032" s="148">
        <f>IF(N1032="sníž. přenesená",J1032,0)</f>
        <v>0</v>
      </c>
      <c r="BI1032" s="148">
        <f>IF(N1032="nulová",J1032,0)</f>
        <v>0</v>
      </c>
      <c r="BJ1032" s="17" t="s">
        <v>88</v>
      </c>
      <c r="BK1032" s="148">
        <f>ROUND(I1032*H1032,2)</f>
        <v>0</v>
      </c>
      <c r="BL1032" s="17" t="s">
        <v>378</v>
      </c>
      <c r="BM1032" s="147" t="s">
        <v>7536</v>
      </c>
    </row>
    <row r="1033" spans="2:65" s="12" customFormat="1">
      <c r="B1033" s="170"/>
      <c r="D1033" s="149" t="s">
        <v>1489</v>
      </c>
      <c r="E1033" s="171" t="s">
        <v>1</v>
      </c>
      <c r="F1033" s="172" t="s">
        <v>7503</v>
      </c>
      <c r="H1033" s="171" t="s">
        <v>1</v>
      </c>
      <c r="I1033" s="173"/>
      <c r="L1033" s="170"/>
      <c r="M1033" s="174"/>
      <c r="T1033" s="175"/>
      <c r="AT1033" s="171" t="s">
        <v>1489</v>
      </c>
      <c r="AU1033" s="171" t="s">
        <v>90</v>
      </c>
      <c r="AV1033" s="12" t="s">
        <v>88</v>
      </c>
      <c r="AW1033" s="12" t="s">
        <v>36</v>
      </c>
      <c r="AX1033" s="12" t="s">
        <v>81</v>
      </c>
      <c r="AY1033" s="171" t="s">
        <v>299</v>
      </c>
    </row>
    <row r="1034" spans="2:65" s="13" customFormat="1">
      <c r="B1034" s="176"/>
      <c r="D1034" s="149" t="s">
        <v>1489</v>
      </c>
      <c r="E1034" s="177" t="s">
        <v>1</v>
      </c>
      <c r="F1034" s="178" t="s">
        <v>7537</v>
      </c>
      <c r="H1034" s="179">
        <v>63.7</v>
      </c>
      <c r="I1034" s="180"/>
      <c r="L1034" s="176"/>
      <c r="M1034" s="181"/>
      <c r="T1034" s="182"/>
      <c r="AT1034" s="177" t="s">
        <v>1489</v>
      </c>
      <c r="AU1034" s="177" t="s">
        <v>90</v>
      </c>
      <c r="AV1034" s="13" t="s">
        <v>90</v>
      </c>
      <c r="AW1034" s="13" t="s">
        <v>36</v>
      </c>
      <c r="AX1034" s="13" t="s">
        <v>81</v>
      </c>
      <c r="AY1034" s="177" t="s">
        <v>299</v>
      </c>
    </row>
    <row r="1035" spans="2:65" s="14" customFormat="1">
      <c r="B1035" s="183"/>
      <c r="D1035" s="149" t="s">
        <v>1489</v>
      </c>
      <c r="E1035" s="184" t="s">
        <v>1</v>
      </c>
      <c r="F1035" s="185" t="s">
        <v>1496</v>
      </c>
      <c r="H1035" s="186">
        <v>63.7</v>
      </c>
      <c r="I1035" s="187"/>
      <c r="L1035" s="183"/>
      <c r="M1035" s="188"/>
      <c r="T1035" s="189"/>
      <c r="AT1035" s="184" t="s">
        <v>1489</v>
      </c>
      <c r="AU1035" s="184" t="s">
        <v>90</v>
      </c>
      <c r="AV1035" s="14" t="s">
        <v>318</v>
      </c>
      <c r="AW1035" s="14" t="s">
        <v>36</v>
      </c>
      <c r="AX1035" s="14" t="s">
        <v>88</v>
      </c>
      <c r="AY1035" s="184" t="s">
        <v>299</v>
      </c>
    </row>
    <row r="1036" spans="2:65" s="1" customFormat="1" ht="44.25" customHeight="1">
      <c r="B1036" s="32"/>
      <c r="C1036" s="158" t="s">
        <v>6588</v>
      </c>
      <c r="D1036" s="158" t="s">
        <v>340</v>
      </c>
      <c r="E1036" s="159" t="s">
        <v>7538</v>
      </c>
      <c r="F1036" s="160" t="s">
        <v>7539</v>
      </c>
      <c r="G1036" s="161" t="s">
        <v>375</v>
      </c>
      <c r="H1036" s="162">
        <v>74.242000000000004</v>
      </c>
      <c r="I1036" s="163"/>
      <c r="J1036" s="164">
        <f>ROUND(I1036*H1036,2)</f>
        <v>0</v>
      </c>
      <c r="K1036" s="160" t="s">
        <v>3585</v>
      </c>
      <c r="L1036" s="165"/>
      <c r="M1036" s="166" t="s">
        <v>1</v>
      </c>
      <c r="N1036" s="167" t="s">
        <v>46</v>
      </c>
      <c r="P1036" s="145">
        <f>O1036*H1036</f>
        <v>0</v>
      </c>
      <c r="Q1036" s="145">
        <v>4.0000000000000002E-4</v>
      </c>
      <c r="R1036" s="145">
        <f>Q1036*H1036</f>
        <v>2.9696800000000002E-2</v>
      </c>
      <c r="S1036" s="145">
        <v>0</v>
      </c>
      <c r="T1036" s="146">
        <f>S1036*H1036</f>
        <v>0</v>
      </c>
      <c r="AR1036" s="147" t="s">
        <v>457</v>
      </c>
      <c r="AT1036" s="147" t="s">
        <v>340</v>
      </c>
      <c r="AU1036" s="147" t="s">
        <v>90</v>
      </c>
      <c r="AY1036" s="17" t="s">
        <v>299</v>
      </c>
      <c r="BE1036" s="148">
        <f>IF(N1036="základní",J1036,0)</f>
        <v>0</v>
      </c>
      <c r="BF1036" s="148">
        <f>IF(N1036="snížená",J1036,0)</f>
        <v>0</v>
      </c>
      <c r="BG1036" s="148">
        <f>IF(N1036="zákl. přenesená",J1036,0)</f>
        <v>0</v>
      </c>
      <c r="BH1036" s="148">
        <f>IF(N1036="sníž. přenesená",J1036,0)</f>
        <v>0</v>
      </c>
      <c r="BI1036" s="148">
        <f>IF(N1036="nulová",J1036,0)</f>
        <v>0</v>
      </c>
      <c r="BJ1036" s="17" t="s">
        <v>88</v>
      </c>
      <c r="BK1036" s="148">
        <f>ROUND(I1036*H1036,2)</f>
        <v>0</v>
      </c>
      <c r="BL1036" s="17" t="s">
        <v>378</v>
      </c>
      <c r="BM1036" s="147" t="s">
        <v>7540</v>
      </c>
    </row>
    <row r="1037" spans="2:65" s="12" customFormat="1">
      <c r="B1037" s="170"/>
      <c r="D1037" s="149" t="s">
        <v>1489</v>
      </c>
      <c r="E1037" s="171" t="s">
        <v>1</v>
      </c>
      <c r="F1037" s="172" t="s">
        <v>7503</v>
      </c>
      <c r="H1037" s="171" t="s">
        <v>1</v>
      </c>
      <c r="I1037" s="173"/>
      <c r="L1037" s="170"/>
      <c r="M1037" s="174"/>
      <c r="T1037" s="175"/>
      <c r="AT1037" s="171" t="s">
        <v>1489</v>
      </c>
      <c r="AU1037" s="171" t="s">
        <v>90</v>
      </c>
      <c r="AV1037" s="12" t="s">
        <v>88</v>
      </c>
      <c r="AW1037" s="12" t="s">
        <v>36</v>
      </c>
      <c r="AX1037" s="12" t="s">
        <v>81</v>
      </c>
      <c r="AY1037" s="171" t="s">
        <v>299</v>
      </c>
    </row>
    <row r="1038" spans="2:65" s="13" customFormat="1">
      <c r="B1038" s="176"/>
      <c r="D1038" s="149" t="s">
        <v>1489</v>
      </c>
      <c r="E1038" s="177" t="s">
        <v>1</v>
      </c>
      <c r="F1038" s="178" t="s">
        <v>7541</v>
      </c>
      <c r="H1038" s="179">
        <v>74.242000000000004</v>
      </c>
      <c r="I1038" s="180"/>
      <c r="L1038" s="176"/>
      <c r="M1038" s="181"/>
      <c r="T1038" s="182"/>
      <c r="AT1038" s="177" t="s">
        <v>1489</v>
      </c>
      <c r="AU1038" s="177" t="s">
        <v>90</v>
      </c>
      <c r="AV1038" s="13" t="s">
        <v>90</v>
      </c>
      <c r="AW1038" s="13" t="s">
        <v>36</v>
      </c>
      <c r="AX1038" s="13" t="s">
        <v>81</v>
      </c>
      <c r="AY1038" s="177" t="s">
        <v>299</v>
      </c>
    </row>
    <row r="1039" spans="2:65" s="14" customFormat="1">
      <c r="B1039" s="183"/>
      <c r="D1039" s="149" t="s">
        <v>1489</v>
      </c>
      <c r="E1039" s="184" t="s">
        <v>1</v>
      </c>
      <c r="F1039" s="185" t="s">
        <v>1496</v>
      </c>
      <c r="H1039" s="186">
        <v>74.242000000000004</v>
      </c>
      <c r="I1039" s="187"/>
      <c r="L1039" s="183"/>
      <c r="M1039" s="188"/>
      <c r="T1039" s="189"/>
      <c r="AT1039" s="184" t="s">
        <v>1489</v>
      </c>
      <c r="AU1039" s="184" t="s">
        <v>90</v>
      </c>
      <c r="AV1039" s="14" t="s">
        <v>318</v>
      </c>
      <c r="AW1039" s="14" t="s">
        <v>36</v>
      </c>
      <c r="AX1039" s="14" t="s">
        <v>88</v>
      </c>
      <c r="AY1039" s="184" t="s">
        <v>299</v>
      </c>
    </row>
    <row r="1040" spans="2:65" s="1" customFormat="1" ht="49.2" customHeight="1">
      <c r="B1040" s="32"/>
      <c r="C1040" s="136" t="s">
        <v>6592</v>
      </c>
      <c r="D1040" s="136" t="s">
        <v>302</v>
      </c>
      <c r="E1040" s="137" t="s">
        <v>7542</v>
      </c>
      <c r="F1040" s="138" t="s">
        <v>7543</v>
      </c>
      <c r="G1040" s="139" t="s">
        <v>1636</v>
      </c>
      <c r="H1040" s="140">
        <v>2.758</v>
      </c>
      <c r="I1040" s="141"/>
      <c r="J1040" s="142">
        <f>ROUND(I1040*H1040,2)</f>
        <v>0</v>
      </c>
      <c r="K1040" s="138" t="s">
        <v>1</v>
      </c>
      <c r="L1040" s="32"/>
      <c r="M1040" s="143" t="s">
        <v>1</v>
      </c>
      <c r="N1040" s="144" t="s">
        <v>46</v>
      </c>
      <c r="P1040" s="145">
        <f>O1040*H1040</f>
        <v>0</v>
      </c>
      <c r="Q1040" s="145">
        <v>0</v>
      </c>
      <c r="R1040" s="145">
        <f>Q1040*H1040</f>
        <v>0</v>
      </c>
      <c r="S1040" s="145">
        <v>0</v>
      </c>
      <c r="T1040" s="146">
        <f>S1040*H1040</f>
        <v>0</v>
      </c>
      <c r="AR1040" s="147" t="s">
        <v>378</v>
      </c>
      <c r="AT1040" s="147" t="s">
        <v>302</v>
      </c>
      <c r="AU1040" s="147" t="s">
        <v>90</v>
      </c>
      <c r="AY1040" s="17" t="s">
        <v>299</v>
      </c>
      <c r="BE1040" s="148">
        <f>IF(N1040="základní",J1040,0)</f>
        <v>0</v>
      </c>
      <c r="BF1040" s="148">
        <f>IF(N1040="snížená",J1040,0)</f>
        <v>0</v>
      </c>
      <c r="BG1040" s="148">
        <f>IF(N1040="zákl. přenesená",J1040,0)</f>
        <v>0</v>
      </c>
      <c r="BH1040" s="148">
        <f>IF(N1040="sníž. přenesená",J1040,0)</f>
        <v>0</v>
      </c>
      <c r="BI1040" s="148">
        <f>IF(N1040="nulová",J1040,0)</f>
        <v>0</v>
      </c>
      <c r="BJ1040" s="17" t="s">
        <v>88</v>
      </c>
      <c r="BK1040" s="148">
        <f>ROUND(I1040*H1040,2)</f>
        <v>0</v>
      </c>
      <c r="BL1040" s="17" t="s">
        <v>378</v>
      </c>
      <c r="BM1040" s="147" t="s">
        <v>7544</v>
      </c>
    </row>
    <row r="1041" spans="2:65" s="11" customFormat="1" ht="22.95" customHeight="1">
      <c r="B1041" s="124"/>
      <c r="D1041" s="125" t="s">
        <v>80</v>
      </c>
      <c r="E1041" s="134" t="s">
        <v>6574</v>
      </c>
      <c r="F1041" s="134" t="s">
        <v>6575</v>
      </c>
      <c r="I1041" s="127"/>
      <c r="J1041" s="135">
        <f>BK1041</f>
        <v>0</v>
      </c>
      <c r="L1041" s="124"/>
      <c r="M1041" s="129"/>
      <c r="P1041" s="130">
        <f>SUM(P1042:P1067)</f>
        <v>0</v>
      </c>
      <c r="R1041" s="130">
        <f>SUM(R1042:R1067)</f>
        <v>0.56303599999999998</v>
      </c>
      <c r="T1041" s="131">
        <f>SUM(T1042:T1067)</f>
        <v>0</v>
      </c>
      <c r="AR1041" s="125" t="s">
        <v>90</v>
      </c>
      <c r="AT1041" s="132" t="s">
        <v>80</v>
      </c>
      <c r="AU1041" s="132" t="s">
        <v>88</v>
      </c>
      <c r="AY1041" s="125" t="s">
        <v>299</v>
      </c>
      <c r="BK1041" s="133">
        <f>SUM(BK1042:BK1067)</f>
        <v>0</v>
      </c>
    </row>
    <row r="1042" spans="2:65" s="1" customFormat="1" ht="33" customHeight="1">
      <c r="B1042" s="32"/>
      <c r="C1042" s="136" t="s">
        <v>6596</v>
      </c>
      <c r="D1042" s="136" t="s">
        <v>302</v>
      </c>
      <c r="E1042" s="137" t="s">
        <v>7545</v>
      </c>
      <c r="F1042" s="138" t="s">
        <v>7546</v>
      </c>
      <c r="G1042" s="139" t="s">
        <v>375</v>
      </c>
      <c r="H1042" s="140">
        <v>63.7</v>
      </c>
      <c r="I1042" s="141"/>
      <c r="J1042" s="142">
        <f>ROUND(I1042*H1042,2)</f>
        <v>0</v>
      </c>
      <c r="K1042" s="138" t="s">
        <v>3585</v>
      </c>
      <c r="L1042" s="32"/>
      <c r="M1042" s="143" t="s">
        <v>1</v>
      </c>
      <c r="N1042" s="144" t="s">
        <v>46</v>
      </c>
      <c r="P1042" s="145">
        <f>O1042*H1042</f>
        <v>0</v>
      </c>
      <c r="Q1042" s="145">
        <v>6.8999999999999999E-3</v>
      </c>
      <c r="R1042" s="145">
        <f>Q1042*H1042</f>
        <v>0.43953000000000003</v>
      </c>
      <c r="S1042" s="145">
        <v>0</v>
      </c>
      <c r="T1042" s="146">
        <f>S1042*H1042</f>
        <v>0</v>
      </c>
      <c r="AR1042" s="147" t="s">
        <v>378</v>
      </c>
      <c r="AT1042" s="147" t="s">
        <v>302</v>
      </c>
      <c r="AU1042" s="147" t="s">
        <v>90</v>
      </c>
      <c r="AY1042" s="17" t="s">
        <v>299</v>
      </c>
      <c r="BE1042" s="148">
        <f>IF(N1042="základní",J1042,0)</f>
        <v>0</v>
      </c>
      <c r="BF1042" s="148">
        <f>IF(N1042="snížená",J1042,0)</f>
        <v>0</v>
      </c>
      <c r="BG1042" s="148">
        <f>IF(N1042="zákl. přenesená",J1042,0)</f>
        <v>0</v>
      </c>
      <c r="BH1042" s="148">
        <f>IF(N1042="sníž. přenesená",J1042,0)</f>
        <v>0</v>
      </c>
      <c r="BI1042" s="148">
        <f>IF(N1042="nulová",J1042,0)</f>
        <v>0</v>
      </c>
      <c r="BJ1042" s="17" t="s">
        <v>88</v>
      </c>
      <c r="BK1042" s="148">
        <f>ROUND(I1042*H1042,2)</f>
        <v>0</v>
      </c>
      <c r="BL1042" s="17" t="s">
        <v>378</v>
      </c>
      <c r="BM1042" s="147" t="s">
        <v>7547</v>
      </c>
    </row>
    <row r="1043" spans="2:65" s="12" customFormat="1">
      <c r="B1043" s="170"/>
      <c r="D1043" s="149" t="s">
        <v>1489</v>
      </c>
      <c r="E1043" s="171" t="s">
        <v>1</v>
      </c>
      <c r="F1043" s="172" t="s">
        <v>7503</v>
      </c>
      <c r="H1043" s="171" t="s">
        <v>1</v>
      </c>
      <c r="I1043" s="173"/>
      <c r="L1043" s="170"/>
      <c r="M1043" s="174"/>
      <c r="T1043" s="175"/>
      <c r="AT1043" s="171" t="s">
        <v>1489</v>
      </c>
      <c r="AU1043" s="171" t="s">
        <v>90</v>
      </c>
      <c r="AV1043" s="12" t="s">
        <v>88</v>
      </c>
      <c r="AW1043" s="12" t="s">
        <v>36</v>
      </c>
      <c r="AX1043" s="12" t="s">
        <v>81</v>
      </c>
      <c r="AY1043" s="171" t="s">
        <v>299</v>
      </c>
    </row>
    <row r="1044" spans="2:65" s="13" customFormat="1">
      <c r="B1044" s="176"/>
      <c r="D1044" s="149" t="s">
        <v>1489</v>
      </c>
      <c r="E1044" s="177" t="s">
        <v>1</v>
      </c>
      <c r="F1044" s="178" t="s">
        <v>7548</v>
      </c>
      <c r="H1044" s="179">
        <v>63.7</v>
      </c>
      <c r="I1044" s="180"/>
      <c r="L1044" s="176"/>
      <c r="M1044" s="181"/>
      <c r="T1044" s="182"/>
      <c r="AT1044" s="177" t="s">
        <v>1489</v>
      </c>
      <c r="AU1044" s="177" t="s">
        <v>90</v>
      </c>
      <c r="AV1044" s="13" t="s">
        <v>90</v>
      </c>
      <c r="AW1044" s="13" t="s">
        <v>36</v>
      </c>
      <c r="AX1044" s="13" t="s">
        <v>81</v>
      </c>
      <c r="AY1044" s="177" t="s">
        <v>299</v>
      </c>
    </row>
    <row r="1045" spans="2:65" s="14" customFormat="1">
      <c r="B1045" s="183"/>
      <c r="D1045" s="149" t="s">
        <v>1489</v>
      </c>
      <c r="E1045" s="184" t="s">
        <v>1</v>
      </c>
      <c r="F1045" s="185" t="s">
        <v>1496</v>
      </c>
      <c r="H1045" s="186">
        <v>63.7</v>
      </c>
      <c r="I1045" s="187"/>
      <c r="L1045" s="183"/>
      <c r="M1045" s="188"/>
      <c r="T1045" s="189"/>
      <c r="AT1045" s="184" t="s">
        <v>1489</v>
      </c>
      <c r="AU1045" s="184" t="s">
        <v>90</v>
      </c>
      <c r="AV1045" s="14" t="s">
        <v>318</v>
      </c>
      <c r="AW1045" s="14" t="s">
        <v>36</v>
      </c>
      <c r="AX1045" s="14" t="s">
        <v>88</v>
      </c>
      <c r="AY1045" s="184" t="s">
        <v>299</v>
      </c>
    </row>
    <row r="1046" spans="2:65" s="1" customFormat="1" ht="24.15" customHeight="1">
      <c r="B1046" s="32"/>
      <c r="C1046" s="136" t="s">
        <v>6600</v>
      </c>
      <c r="D1046" s="136" t="s">
        <v>302</v>
      </c>
      <c r="E1046" s="137" t="s">
        <v>7549</v>
      </c>
      <c r="F1046" s="138" t="s">
        <v>7550</v>
      </c>
      <c r="G1046" s="139" t="s">
        <v>647</v>
      </c>
      <c r="H1046" s="140">
        <v>14.2</v>
      </c>
      <c r="I1046" s="141"/>
      <c r="J1046" s="142">
        <f>ROUND(I1046*H1046,2)</f>
        <v>0</v>
      </c>
      <c r="K1046" s="138" t="s">
        <v>3585</v>
      </c>
      <c r="L1046" s="32"/>
      <c r="M1046" s="143" t="s">
        <v>1</v>
      </c>
      <c r="N1046" s="144" t="s">
        <v>46</v>
      </c>
      <c r="P1046" s="145">
        <f>O1046*H1046</f>
        <v>0</v>
      </c>
      <c r="Q1046" s="145">
        <v>1.67E-3</v>
      </c>
      <c r="R1046" s="145">
        <f>Q1046*H1046</f>
        <v>2.3713999999999999E-2</v>
      </c>
      <c r="S1046" s="145">
        <v>0</v>
      </c>
      <c r="T1046" s="146">
        <f>S1046*H1046</f>
        <v>0</v>
      </c>
      <c r="AR1046" s="147" t="s">
        <v>378</v>
      </c>
      <c r="AT1046" s="147" t="s">
        <v>302</v>
      </c>
      <c r="AU1046" s="147" t="s">
        <v>90</v>
      </c>
      <c r="AY1046" s="17" t="s">
        <v>299</v>
      </c>
      <c r="BE1046" s="148">
        <f>IF(N1046="základní",J1046,0)</f>
        <v>0</v>
      </c>
      <c r="BF1046" s="148">
        <f>IF(N1046="snížená",J1046,0)</f>
        <v>0</v>
      </c>
      <c r="BG1046" s="148">
        <f>IF(N1046="zákl. přenesená",J1046,0)</f>
        <v>0</v>
      </c>
      <c r="BH1046" s="148">
        <f>IF(N1046="sníž. přenesená",J1046,0)</f>
        <v>0</v>
      </c>
      <c r="BI1046" s="148">
        <f>IF(N1046="nulová",J1046,0)</f>
        <v>0</v>
      </c>
      <c r="BJ1046" s="17" t="s">
        <v>88</v>
      </c>
      <c r="BK1046" s="148">
        <f>ROUND(I1046*H1046,2)</f>
        <v>0</v>
      </c>
      <c r="BL1046" s="17" t="s">
        <v>378</v>
      </c>
      <c r="BM1046" s="147" t="s">
        <v>7551</v>
      </c>
    </row>
    <row r="1047" spans="2:65" s="1" customFormat="1" ht="115.2">
      <c r="B1047" s="32"/>
      <c r="D1047" s="149" t="s">
        <v>308</v>
      </c>
      <c r="F1047" s="150" t="s">
        <v>7552</v>
      </c>
      <c r="I1047" s="151"/>
      <c r="L1047" s="32"/>
      <c r="M1047" s="152"/>
      <c r="T1047" s="56"/>
      <c r="AT1047" s="17" t="s">
        <v>308</v>
      </c>
      <c r="AU1047" s="17" t="s">
        <v>90</v>
      </c>
    </row>
    <row r="1048" spans="2:65" s="12" customFormat="1">
      <c r="B1048" s="170"/>
      <c r="D1048" s="149" t="s">
        <v>1489</v>
      </c>
      <c r="E1048" s="171" t="s">
        <v>1</v>
      </c>
      <c r="F1048" s="172" t="s">
        <v>7553</v>
      </c>
      <c r="H1048" s="171" t="s">
        <v>1</v>
      </c>
      <c r="I1048" s="173"/>
      <c r="L1048" s="170"/>
      <c r="M1048" s="174"/>
      <c r="T1048" s="175"/>
      <c r="AT1048" s="171" t="s">
        <v>1489</v>
      </c>
      <c r="AU1048" s="171" t="s">
        <v>90</v>
      </c>
      <c r="AV1048" s="12" t="s">
        <v>88</v>
      </c>
      <c r="AW1048" s="12" t="s">
        <v>36</v>
      </c>
      <c r="AX1048" s="12" t="s">
        <v>81</v>
      </c>
      <c r="AY1048" s="171" t="s">
        <v>299</v>
      </c>
    </row>
    <row r="1049" spans="2:65" s="13" customFormat="1" ht="20.399999999999999">
      <c r="B1049" s="176"/>
      <c r="D1049" s="149" t="s">
        <v>1489</v>
      </c>
      <c r="E1049" s="177" t="s">
        <v>1</v>
      </c>
      <c r="F1049" s="178" t="s">
        <v>7554</v>
      </c>
      <c r="H1049" s="179">
        <v>14.2</v>
      </c>
      <c r="I1049" s="180"/>
      <c r="L1049" s="176"/>
      <c r="M1049" s="181"/>
      <c r="T1049" s="182"/>
      <c r="AT1049" s="177" t="s">
        <v>1489</v>
      </c>
      <c r="AU1049" s="177" t="s">
        <v>90</v>
      </c>
      <c r="AV1049" s="13" t="s">
        <v>90</v>
      </c>
      <c r="AW1049" s="13" t="s">
        <v>36</v>
      </c>
      <c r="AX1049" s="13" t="s">
        <v>81</v>
      </c>
      <c r="AY1049" s="177" t="s">
        <v>299</v>
      </c>
    </row>
    <row r="1050" spans="2:65" s="14" customFormat="1">
      <c r="B1050" s="183"/>
      <c r="D1050" s="149" t="s">
        <v>1489</v>
      </c>
      <c r="E1050" s="184" t="s">
        <v>1</v>
      </c>
      <c r="F1050" s="185" t="s">
        <v>1496</v>
      </c>
      <c r="H1050" s="186">
        <v>14.2</v>
      </c>
      <c r="I1050" s="187"/>
      <c r="L1050" s="183"/>
      <c r="M1050" s="188"/>
      <c r="T1050" s="189"/>
      <c r="AT1050" s="184" t="s">
        <v>1489</v>
      </c>
      <c r="AU1050" s="184" t="s">
        <v>90</v>
      </c>
      <c r="AV1050" s="14" t="s">
        <v>318</v>
      </c>
      <c r="AW1050" s="14" t="s">
        <v>36</v>
      </c>
      <c r="AX1050" s="14" t="s">
        <v>88</v>
      </c>
      <c r="AY1050" s="184" t="s">
        <v>299</v>
      </c>
    </row>
    <row r="1051" spans="2:65" s="1" customFormat="1" ht="55.5" customHeight="1">
      <c r="B1051" s="32"/>
      <c r="C1051" s="136" t="s">
        <v>6606</v>
      </c>
      <c r="D1051" s="136" t="s">
        <v>302</v>
      </c>
      <c r="E1051" s="137" t="s">
        <v>7555</v>
      </c>
      <c r="F1051" s="138" t="s">
        <v>7556</v>
      </c>
      <c r="G1051" s="139" t="s">
        <v>598</v>
      </c>
      <c r="H1051" s="140">
        <v>1</v>
      </c>
      <c r="I1051" s="141"/>
      <c r="J1051" s="142">
        <f>ROUND(I1051*H1051,2)</f>
        <v>0</v>
      </c>
      <c r="K1051" s="138" t="s">
        <v>1</v>
      </c>
      <c r="L1051" s="32"/>
      <c r="M1051" s="143" t="s">
        <v>1</v>
      </c>
      <c r="N1051" s="144" t="s">
        <v>46</v>
      </c>
      <c r="P1051" s="145">
        <f>O1051*H1051</f>
        <v>0</v>
      </c>
      <c r="Q1051" s="145">
        <v>5.6000000000000001E-2</v>
      </c>
      <c r="R1051" s="145">
        <f>Q1051*H1051</f>
        <v>5.6000000000000001E-2</v>
      </c>
      <c r="S1051" s="145">
        <v>0</v>
      </c>
      <c r="T1051" s="146">
        <f>S1051*H1051</f>
        <v>0</v>
      </c>
      <c r="AR1051" s="147" t="s">
        <v>378</v>
      </c>
      <c r="AT1051" s="147" t="s">
        <v>302</v>
      </c>
      <c r="AU1051" s="147" t="s">
        <v>90</v>
      </c>
      <c r="AY1051" s="17" t="s">
        <v>299</v>
      </c>
      <c r="BE1051" s="148">
        <f>IF(N1051="základní",J1051,0)</f>
        <v>0</v>
      </c>
      <c r="BF1051" s="148">
        <f>IF(N1051="snížená",J1051,0)</f>
        <v>0</v>
      </c>
      <c r="BG1051" s="148">
        <f>IF(N1051="zákl. přenesená",J1051,0)</f>
        <v>0</v>
      </c>
      <c r="BH1051" s="148">
        <f>IF(N1051="sníž. přenesená",J1051,0)</f>
        <v>0</v>
      </c>
      <c r="BI1051" s="148">
        <f>IF(N1051="nulová",J1051,0)</f>
        <v>0</v>
      </c>
      <c r="BJ1051" s="17" t="s">
        <v>88</v>
      </c>
      <c r="BK1051" s="148">
        <f>ROUND(I1051*H1051,2)</f>
        <v>0</v>
      </c>
      <c r="BL1051" s="17" t="s">
        <v>378</v>
      </c>
      <c r="BM1051" s="147" t="s">
        <v>7557</v>
      </c>
    </row>
    <row r="1052" spans="2:65" s="12" customFormat="1">
      <c r="B1052" s="170"/>
      <c r="D1052" s="149" t="s">
        <v>1489</v>
      </c>
      <c r="E1052" s="171" t="s">
        <v>1</v>
      </c>
      <c r="F1052" s="172" t="s">
        <v>7174</v>
      </c>
      <c r="H1052" s="171" t="s">
        <v>1</v>
      </c>
      <c r="I1052" s="173"/>
      <c r="L1052" s="170"/>
      <c r="M1052" s="174"/>
      <c r="T1052" s="175"/>
      <c r="AT1052" s="171" t="s">
        <v>1489</v>
      </c>
      <c r="AU1052" s="171" t="s">
        <v>90</v>
      </c>
      <c r="AV1052" s="12" t="s">
        <v>88</v>
      </c>
      <c r="AW1052" s="12" t="s">
        <v>36</v>
      </c>
      <c r="AX1052" s="12" t="s">
        <v>81</v>
      </c>
      <c r="AY1052" s="171" t="s">
        <v>299</v>
      </c>
    </row>
    <row r="1053" spans="2:65" s="13" customFormat="1">
      <c r="B1053" s="176"/>
      <c r="D1053" s="149" t="s">
        <v>1489</v>
      </c>
      <c r="E1053" s="177" t="s">
        <v>1</v>
      </c>
      <c r="F1053" s="178" t="s">
        <v>7558</v>
      </c>
      <c r="H1053" s="179">
        <v>1</v>
      </c>
      <c r="I1053" s="180"/>
      <c r="L1053" s="176"/>
      <c r="M1053" s="181"/>
      <c r="T1053" s="182"/>
      <c r="AT1053" s="177" t="s">
        <v>1489</v>
      </c>
      <c r="AU1053" s="177" t="s">
        <v>90</v>
      </c>
      <c r="AV1053" s="13" t="s">
        <v>90</v>
      </c>
      <c r="AW1053" s="13" t="s">
        <v>36</v>
      </c>
      <c r="AX1053" s="13" t="s">
        <v>81</v>
      </c>
      <c r="AY1053" s="177" t="s">
        <v>299</v>
      </c>
    </row>
    <row r="1054" spans="2:65" s="14" customFormat="1">
      <c r="B1054" s="183"/>
      <c r="D1054" s="149" t="s">
        <v>1489</v>
      </c>
      <c r="E1054" s="184" t="s">
        <v>1</v>
      </c>
      <c r="F1054" s="185" t="s">
        <v>1496</v>
      </c>
      <c r="H1054" s="186">
        <v>1</v>
      </c>
      <c r="I1054" s="187"/>
      <c r="L1054" s="183"/>
      <c r="M1054" s="188"/>
      <c r="T1054" s="189"/>
      <c r="AT1054" s="184" t="s">
        <v>1489</v>
      </c>
      <c r="AU1054" s="184" t="s">
        <v>90</v>
      </c>
      <c r="AV1054" s="14" t="s">
        <v>318</v>
      </c>
      <c r="AW1054" s="14" t="s">
        <v>36</v>
      </c>
      <c r="AX1054" s="14" t="s">
        <v>88</v>
      </c>
      <c r="AY1054" s="184" t="s">
        <v>299</v>
      </c>
    </row>
    <row r="1055" spans="2:65" s="1" customFormat="1" ht="37.950000000000003" customHeight="1">
      <c r="B1055" s="32"/>
      <c r="C1055" s="136" t="s">
        <v>6610</v>
      </c>
      <c r="D1055" s="136" t="s">
        <v>302</v>
      </c>
      <c r="E1055" s="137" t="s">
        <v>7559</v>
      </c>
      <c r="F1055" s="138" t="s">
        <v>7560</v>
      </c>
      <c r="G1055" s="139" t="s">
        <v>647</v>
      </c>
      <c r="H1055" s="140">
        <v>14.2</v>
      </c>
      <c r="I1055" s="141"/>
      <c r="J1055" s="142">
        <f>ROUND(I1055*H1055,2)</f>
        <v>0</v>
      </c>
      <c r="K1055" s="138" t="s">
        <v>3585</v>
      </c>
      <c r="L1055" s="32"/>
      <c r="M1055" s="143" t="s">
        <v>1</v>
      </c>
      <c r="N1055" s="144" t="s">
        <v>46</v>
      </c>
      <c r="P1055" s="145">
        <f>O1055*H1055</f>
        <v>0</v>
      </c>
      <c r="Q1055" s="145">
        <v>2.7399999999999998E-3</v>
      </c>
      <c r="R1055" s="145">
        <f>Q1055*H1055</f>
        <v>3.8907999999999998E-2</v>
      </c>
      <c r="S1055" s="145">
        <v>0</v>
      </c>
      <c r="T1055" s="146">
        <f>S1055*H1055</f>
        <v>0</v>
      </c>
      <c r="AR1055" s="147" t="s">
        <v>378</v>
      </c>
      <c r="AT1055" s="147" t="s">
        <v>302</v>
      </c>
      <c r="AU1055" s="147" t="s">
        <v>90</v>
      </c>
      <c r="AY1055" s="17" t="s">
        <v>299</v>
      </c>
      <c r="BE1055" s="148">
        <f>IF(N1055="základní",J1055,0)</f>
        <v>0</v>
      </c>
      <c r="BF1055" s="148">
        <f>IF(N1055="snížená",J1055,0)</f>
        <v>0</v>
      </c>
      <c r="BG1055" s="148">
        <f>IF(N1055="zákl. přenesená",J1055,0)</f>
        <v>0</v>
      </c>
      <c r="BH1055" s="148">
        <f>IF(N1055="sníž. přenesená",J1055,0)</f>
        <v>0</v>
      </c>
      <c r="BI1055" s="148">
        <f>IF(N1055="nulová",J1055,0)</f>
        <v>0</v>
      </c>
      <c r="BJ1055" s="17" t="s">
        <v>88</v>
      </c>
      <c r="BK1055" s="148">
        <f>ROUND(I1055*H1055,2)</f>
        <v>0</v>
      </c>
      <c r="BL1055" s="17" t="s">
        <v>378</v>
      </c>
      <c r="BM1055" s="147" t="s">
        <v>7561</v>
      </c>
    </row>
    <row r="1056" spans="2:65" s="1" customFormat="1" ht="153.6">
      <c r="B1056" s="32"/>
      <c r="D1056" s="149" t="s">
        <v>308</v>
      </c>
      <c r="F1056" s="150" t="s">
        <v>7562</v>
      </c>
      <c r="I1056" s="151"/>
      <c r="L1056" s="32"/>
      <c r="M1056" s="152"/>
      <c r="T1056" s="56"/>
      <c r="AT1056" s="17" t="s">
        <v>308</v>
      </c>
      <c r="AU1056" s="17" t="s">
        <v>90</v>
      </c>
    </row>
    <row r="1057" spans="2:65" s="12" customFormat="1">
      <c r="B1057" s="170"/>
      <c r="D1057" s="149" t="s">
        <v>1489</v>
      </c>
      <c r="E1057" s="171" t="s">
        <v>1</v>
      </c>
      <c r="F1057" s="172" t="s">
        <v>7553</v>
      </c>
      <c r="H1057" s="171" t="s">
        <v>1</v>
      </c>
      <c r="I1057" s="173"/>
      <c r="L1057" s="170"/>
      <c r="M1057" s="174"/>
      <c r="T1057" s="175"/>
      <c r="AT1057" s="171" t="s">
        <v>1489</v>
      </c>
      <c r="AU1057" s="171" t="s">
        <v>90</v>
      </c>
      <c r="AV1057" s="12" t="s">
        <v>88</v>
      </c>
      <c r="AW1057" s="12" t="s">
        <v>36</v>
      </c>
      <c r="AX1057" s="12" t="s">
        <v>81</v>
      </c>
      <c r="AY1057" s="171" t="s">
        <v>299</v>
      </c>
    </row>
    <row r="1058" spans="2:65" s="13" customFormat="1" ht="30.6">
      <c r="B1058" s="176"/>
      <c r="D1058" s="149" t="s">
        <v>1489</v>
      </c>
      <c r="E1058" s="177" t="s">
        <v>1</v>
      </c>
      <c r="F1058" s="178" t="s">
        <v>7563</v>
      </c>
      <c r="H1058" s="179">
        <v>7.1</v>
      </c>
      <c r="I1058" s="180"/>
      <c r="L1058" s="176"/>
      <c r="M1058" s="181"/>
      <c r="T1058" s="182"/>
      <c r="AT1058" s="177" t="s">
        <v>1489</v>
      </c>
      <c r="AU1058" s="177" t="s">
        <v>90</v>
      </c>
      <c r="AV1058" s="13" t="s">
        <v>90</v>
      </c>
      <c r="AW1058" s="13" t="s">
        <v>36</v>
      </c>
      <c r="AX1058" s="13" t="s">
        <v>81</v>
      </c>
      <c r="AY1058" s="177" t="s">
        <v>299</v>
      </c>
    </row>
    <row r="1059" spans="2:65" s="13" customFormat="1" ht="30.6">
      <c r="B1059" s="176"/>
      <c r="D1059" s="149" t="s">
        <v>1489</v>
      </c>
      <c r="E1059" s="177" t="s">
        <v>1</v>
      </c>
      <c r="F1059" s="178" t="s">
        <v>7564</v>
      </c>
      <c r="H1059" s="179">
        <v>7.1</v>
      </c>
      <c r="I1059" s="180"/>
      <c r="L1059" s="176"/>
      <c r="M1059" s="181"/>
      <c r="T1059" s="182"/>
      <c r="AT1059" s="177" t="s">
        <v>1489</v>
      </c>
      <c r="AU1059" s="177" t="s">
        <v>90</v>
      </c>
      <c r="AV1059" s="13" t="s">
        <v>90</v>
      </c>
      <c r="AW1059" s="13" t="s">
        <v>36</v>
      </c>
      <c r="AX1059" s="13" t="s">
        <v>81</v>
      </c>
      <c r="AY1059" s="177" t="s">
        <v>299</v>
      </c>
    </row>
    <row r="1060" spans="2:65" s="14" customFormat="1">
      <c r="B1060" s="183"/>
      <c r="D1060" s="149" t="s">
        <v>1489</v>
      </c>
      <c r="E1060" s="184" t="s">
        <v>1</v>
      </c>
      <c r="F1060" s="185" t="s">
        <v>1496</v>
      </c>
      <c r="H1060" s="186">
        <v>14.2</v>
      </c>
      <c r="I1060" s="187"/>
      <c r="L1060" s="183"/>
      <c r="M1060" s="188"/>
      <c r="T1060" s="189"/>
      <c r="AT1060" s="184" t="s">
        <v>1489</v>
      </c>
      <c r="AU1060" s="184" t="s">
        <v>90</v>
      </c>
      <c r="AV1060" s="14" t="s">
        <v>318</v>
      </c>
      <c r="AW1060" s="14" t="s">
        <v>36</v>
      </c>
      <c r="AX1060" s="14" t="s">
        <v>88</v>
      </c>
      <c r="AY1060" s="184" t="s">
        <v>299</v>
      </c>
    </row>
    <row r="1061" spans="2:65" s="1" customFormat="1" ht="33" customHeight="1">
      <c r="B1061" s="32"/>
      <c r="C1061" s="136" t="s">
        <v>6614</v>
      </c>
      <c r="D1061" s="136" t="s">
        <v>302</v>
      </c>
      <c r="E1061" s="137" t="s">
        <v>7565</v>
      </c>
      <c r="F1061" s="138" t="s">
        <v>7566</v>
      </c>
      <c r="G1061" s="139" t="s">
        <v>647</v>
      </c>
      <c r="H1061" s="140">
        <v>4.4000000000000004</v>
      </c>
      <c r="I1061" s="141"/>
      <c r="J1061" s="142">
        <f>ROUND(I1061*H1061,2)</f>
        <v>0</v>
      </c>
      <c r="K1061" s="138" t="s">
        <v>3585</v>
      </c>
      <c r="L1061" s="32"/>
      <c r="M1061" s="143" t="s">
        <v>1</v>
      </c>
      <c r="N1061" s="144" t="s">
        <v>46</v>
      </c>
      <c r="P1061" s="145">
        <f>O1061*H1061</f>
        <v>0</v>
      </c>
      <c r="Q1061" s="145">
        <v>1.1100000000000001E-3</v>
      </c>
      <c r="R1061" s="145">
        <f>Q1061*H1061</f>
        <v>4.8840000000000012E-3</v>
      </c>
      <c r="S1061" s="145">
        <v>0</v>
      </c>
      <c r="T1061" s="146">
        <f>S1061*H1061</f>
        <v>0</v>
      </c>
      <c r="AR1061" s="147" t="s">
        <v>378</v>
      </c>
      <c r="AT1061" s="147" t="s">
        <v>302</v>
      </c>
      <c r="AU1061" s="147" t="s">
        <v>90</v>
      </c>
      <c r="AY1061" s="17" t="s">
        <v>299</v>
      </c>
      <c r="BE1061" s="148">
        <f>IF(N1061="základní",J1061,0)</f>
        <v>0</v>
      </c>
      <c r="BF1061" s="148">
        <f>IF(N1061="snížená",J1061,0)</f>
        <v>0</v>
      </c>
      <c r="BG1061" s="148">
        <f>IF(N1061="zákl. přenesená",J1061,0)</f>
        <v>0</v>
      </c>
      <c r="BH1061" s="148">
        <f>IF(N1061="sníž. přenesená",J1061,0)</f>
        <v>0</v>
      </c>
      <c r="BI1061" s="148">
        <f>IF(N1061="nulová",J1061,0)</f>
        <v>0</v>
      </c>
      <c r="BJ1061" s="17" t="s">
        <v>88</v>
      </c>
      <c r="BK1061" s="148">
        <f>ROUND(I1061*H1061,2)</f>
        <v>0</v>
      </c>
      <c r="BL1061" s="17" t="s">
        <v>378</v>
      </c>
      <c r="BM1061" s="147" t="s">
        <v>7567</v>
      </c>
    </row>
    <row r="1062" spans="2:65" s="1" customFormat="1" ht="172.8">
      <c r="B1062" s="32"/>
      <c r="D1062" s="149" t="s">
        <v>308</v>
      </c>
      <c r="F1062" s="150" t="s">
        <v>7568</v>
      </c>
      <c r="I1062" s="151"/>
      <c r="L1062" s="32"/>
      <c r="M1062" s="152"/>
      <c r="T1062" s="56"/>
      <c r="AT1062" s="17" t="s">
        <v>308</v>
      </c>
      <c r="AU1062" s="17" t="s">
        <v>90</v>
      </c>
    </row>
    <row r="1063" spans="2:65" s="12" customFormat="1">
      <c r="B1063" s="170"/>
      <c r="D1063" s="149" t="s">
        <v>1489</v>
      </c>
      <c r="E1063" s="171" t="s">
        <v>1</v>
      </c>
      <c r="F1063" s="172" t="s">
        <v>7553</v>
      </c>
      <c r="H1063" s="171" t="s">
        <v>1</v>
      </c>
      <c r="I1063" s="173"/>
      <c r="L1063" s="170"/>
      <c r="M1063" s="174"/>
      <c r="T1063" s="175"/>
      <c r="AT1063" s="171" t="s">
        <v>1489</v>
      </c>
      <c r="AU1063" s="171" t="s">
        <v>90</v>
      </c>
      <c r="AV1063" s="12" t="s">
        <v>88</v>
      </c>
      <c r="AW1063" s="12" t="s">
        <v>36</v>
      </c>
      <c r="AX1063" s="12" t="s">
        <v>81</v>
      </c>
      <c r="AY1063" s="171" t="s">
        <v>299</v>
      </c>
    </row>
    <row r="1064" spans="2:65" s="13" customFormat="1" ht="20.399999999999999">
      <c r="B1064" s="176"/>
      <c r="D1064" s="149" t="s">
        <v>1489</v>
      </c>
      <c r="E1064" s="177" t="s">
        <v>1</v>
      </c>
      <c r="F1064" s="178" t="s">
        <v>7569</v>
      </c>
      <c r="H1064" s="179">
        <v>2.2000000000000002</v>
      </c>
      <c r="I1064" s="180"/>
      <c r="L1064" s="176"/>
      <c r="M1064" s="181"/>
      <c r="T1064" s="182"/>
      <c r="AT1064" s="177" t="s">
        <v>1489</v>
      </c>
      <c r="AU1064" s="177" t="s">
        <v>90</v>
      </c>
      <c r="AV1064" s="13" t="s">
        <v>90</v>
      </c>
      <c r="AW1064" s="13" t="s">
        <v>36</v>
      </c>
      <c r="AX1064" s="13" t="s">
        <v>81</v>
      </c>
      <c r="AY1064" s="177" t="s">
        <v>299</v>
      </c>
    </row>
    <row r="1065" spans="2:65" s="13" customFormat="1" ht="20.399999999999999">
      <c r="B1065" s="176"/>
      <c r="D1065" s="149" t="s">
        <v>1489</v>
      </c>
      <c r="E1065" s="177" t="s">
        <v>1</v>
      </c>
      <c r="F1065" s="178" t="s">
        <v>7570</v>
      </c>
      <c r="H1065" s="179">
        <v>2.2000000000000002</v>
      </c>
      <c r="I1065" s="180"/>
      <c r="L1065" s="176"/>
      <c r="M1065" s="181"/>
      <c r="T1065" s="182"/>
      <c r="AT1065" s="177" t="s">
        <v>1489</v>
      </c>
      <c r="AU1065" s="177" t="s">
        <v>90</v>
      </c>
      <c r="AV1065" s="13" t="s">
        <v>90</v>
      </c>
      <c r="AW1065" s="13" t="s">
        <v>36</v>
      </c>
      <c r="AX1065" s="13" t="s">
        <v>81</v>
      </c>
      <c r="AY1065" s="177" t="s">
        <v>299</v>
      </c>
    </row>
    <row r="1066" spans="2:65" s="14" customFormat="1">
      <c r="B1066" s="183"/>
      <c r="D1066" s="149" t="s">
        <v>1489</v>
      </c>
      <c r="E1066" s="184" t="s">
        <v>1</v>
      </c>
      <c r="F1066" s="185" t="s">
        <v>1496</v>
      </c>
      <c r="H1066" s="186">
        <v>4.4000000000000004</v>
      </c>
      <c r="I1066" s="187"/>
      <c r="L1066" s="183"/>
      <c r="M1066" s="188"/>
      <c r="T1066" s="189"/>
      <c r="AT1066" s="184" t="s">
        <v>1489</v>
      </c>
      <c r="AU1066" s="184" t="s">
        <v>90</v>
      </c>
      <c r="AV1066" s="14" t="s">
        <v>318</v>
      </c>
      <c r="AW1066" s="14" t="s">
        <v>36</v>
      </c>
      <c r="AX1066" s="14" t="s">
        <v>88</v>
      </c>
      <c r="AY1066" s="184" t="s">
        <v>299</v>
      </c>
    </row>
    <row r="1067" spans="2:65" s="1" customFormat="1" ht="49.2" customHeight="1">
      <c r="B1067" s="32"/>
      <c r="C1067" s="136" t="s">
        <v>6620</v>
      </c>
      <c r="D1067" s="136" t="s">
        <v>302</v>
      </c>
      <c r="E1067" s="137" t="s">
        <v>7571</v>
      </c>
      <c r="F1067" s="138" t="s">
        <v>7572</v>
      </c>
      <c r="G1067" s="139" t="s">
        <v>1636</v>
      </c>
      <c r="H1067" s="140">
        <v>0.56299999999999994</v>
      </c>
      <c r="I1067" s="141"/>
      <c r="J1067" s="142">
        <f>ROUND(I1067*H1067,2)</f>
        <v>0</v>
      </c>
      <c r="K1067" s="138" t="s">
        <v>1</v>
      </c>
      <c r="L1067" s="32"/>
      <c r="M1067" s="143" t="s">
        <v>1</v>
      </c>
      <c r="N1067" s="144" t="s">
        <v>46</v>
      </c>
      <c r="P1067" s="145">
        <f>O1067*H1067</f>
        <v>0</v>
      </c>
      <c r="Q1067" s="145">
        <v>0</v>
      </c>
      <c r="R1067" s="145">
        <f>Q1067*H1067</f>
        <v>0</v>
      </c>
      <c r="S1067" s="145">
        <v>0</v>
      </c>
      <c r="T1067" s="146">
        <f>S1067*H1067</f>
        <v>0</v>
      </c>
      <c r="AR1067" s="147" t="s">
        <v>378</v>
      </c>
      <c r="AT1067" s="147" t="s">
        <v>302</v>
      </c>
      <c r="AU1067" s="147" t="s">
        <v>90</v>
      </c>
      <c r="AY1067" s="17" t="s">
        <v>299</v>
      </c>
      <c r="BE1067" s="148">
        <f>IF(N1067="základní",J1067,0)</f>
        <v>0</v>
      </c>
      <c r="BF1067" s="148">
        <f>IF(N1067="snížená",J1067,0)</f>
        <v>0</v>
      </c>
      <c r="BG1067" s="148">
        <f>IF(N1067="zákl. přenesená",J1067,0)</f>
        <v>0</v>
      </c>
      <c r="BH1067" s="148">
        <f>IF(N1067="sníž. přenesená",J1067,0)</f>
        <v>0</v>
      </c>
      <c r="BI1067" s="148">
        <f>IF(N1067="nulová",J1067,0)</f>
        <v>0</v>
      </c>
      <c r="BJ1067" s="17" t="s">
        <v>88</v>
      </c>
      <c r="BK1067" s="148">
        <f>ROUND(I1067*H1067,2)</f>
        <v>0</v>
      </c>
      <c r="BL1067" s="17" t="s">
        <v>378</v>
      </c>
      <c r="BM1067" s="147" t="s">
        <v>7573</v>
      </c>
    </row>
    <row r="1068" spans="2:65" s="11" customFormat="1" ht="22.95" customHeight="1">
      <c r="B1068" s="124"/>
      <c r="D1068" s="125" t="s">
        <v>80</v>
      </c>
      <c r="E1068" s="134" t="s">
        <v>7574</v>
      </c>
      <c r="F1068" s="134" t="s">
        <v>7575</v>
      </c>
      <c r="I1068" s="127"/>
      <c r="J1068" s="135">
        <f>BK1068</f>
        <v>0</v>
      </c>
      <c r="L1068" s="124"/>
      <c r="M1068" s="129"/>
      <c r="P1068" s="130">
        <f>SUM(P1069:P1091)</f>
        <v>0</v>
      </c>
      <c r="R1068" s="130">
        <f>SUM(R1069:R1091)</f>
        <v>0.55926549999999997</v>
      </c>
      <c r="T1068" s="131">
        <f>SUM(T1069:T1091)</f>
        <v>0</v>
      </c>
      <c r="AR1068" s="125" t="s">
        <v>90</v>
      </c>
      <c r="AT1068" s="132" t="s">
        <v>80</v>
      </c>
      <c r="AU1068" s="132" t="s">
        <v>88</v>
      </c>
      <c r="AY1068" s="125" t="s">
        <v>299</v>
      </c>
      <c r="BK1068" s="133">
        <f>SUM(BK1069:BK1091)</f>
        <v>0</v>
      </c>
    </row>
    <row r="1069" spans="2:65" s="1" customFormat="1" ht="37.950000000000003" customHeight="1">
      <c r="B1069" s="32"/>
      <c r="C1069" s="136" t="s">
        <v>6625</v>
      </c>
      <c r="D1069" s="136" t="s">
        <v>302</v>
      </c>
      <c r="E1069" s="137" t="s">
        <v>7576</v>
      </c>
      <c r="F1069" s="138" t="s">
        <v>7577</v>
      </c>
      <c r="G1069" s="139" t="s">
        <v>598</v>
      </c>
      <c r="H1069" s="140">
        <v>1</v>
      </c>
      <c r="I1069" s="141"/>
      <c r="J1069" s="142">
        <f>ROUND(I1069*H1069,2)</f>
        <v>0</v>
      </c>
      <c r="K1069" s="138" t="s">
        <v>1</v>
      </c>
      <c r="L1069" s="32"/>
      <c r="M1069" s="143" t="s">
        <v>1</v>
      </c>
      <c r="N1069" s="144" t="s">
        <v>46</v>
      </c>
      <c r="P1069" s="145">
        <f>O1069*H1069</f>
        <v>0</v>
      </c>
      <c r="Q1069" s="145">
        <v>7.8759999999999997E-2</v>
      </c>
      <c r="R1069" s="145">
        <f>Q1069*H1069</f>
        <v>7.8759999999999997E-2</v>
      </c>
      <c r="S1069" s="145">
        <v>0</v>
      </c>
      <c r="T1069" s="146">
        <f>S1069*H1069</f>
        <v>0</v>
      </c>
      <c r="AR1069" s="147" t="s">
        <v>378</v>
      </c>
      <c r="AT1069" s="147" t="s">
        <v>302</v>
      </c>
      <c r="AU1069" s="147" t="s">
        <v>90</v>
      </c>
      <c r="AY1069" s="17" t="s">
        <v>299</v>
      </c>
      <c r="BE1069" s="148">
        <f>IF(N1069="základní",J1069,0)</f>
        <v>0</v>
      </c>
      <c r="BF1069" s="148">
        <f>IF(N1069="snížená",J1069,0)</f>
        <v>0</v>
      </c>
      <c r="BG1069" s="148">
        <f>IF(N1069="zákl. přenesená",J1069,0)</f>
        <v>0</v>
      </c>
      <c r="BH1069" s="148">
        <f>IF(N1069="sníž. přenesená",J1069,0)</f>
        <v>0</v>
      </c>
      <c r="BI1069" s="148">
        <f>IF(N1069="nulová",J1069,0)</f>
        <v>0</v>
      </c>
      <c r="BJ1069" s="17" t="s">
        <v>88</v>
      </c>
      <c r="BK1069" s="148">
        <f>ROUND(I1069*H1069,2)</f>
        <v>0</v>
      </c>
      <c r="BL1069" s="17" t="s">
        <v>378</v>
      </c>
      <c r="BM1069" s="147" t="s">
        <v>7578</v>
      </c>
    </row>
    <row r="1070" spans="2:65" s="1" customFormat="1" ht="163.19999999999999">
      <c r="B1070" s="32"/>
      <c r="D1070" s="149" t="s">
        <v>308</v>
      </c>
      <c r="F1070" s="150" t="s">
        <v>7579</v>
      </c>
      <c r="I1070" s="151"/>
      <c r="L1070" s="32"/>
      <c r="M1070" s="152"/>
      <c r="T1070" s="56"/>
      <c r="AT1070" s="17" t="s">
        <v>308</v>
      </c>
      <c r="AU1070" s="17" t="s">
        <v>90</v>
      </c>
    </row>
    <row r="1071" spans="2:65" s="12" customFormat="1">
      <c r="B1071" s="170"/>
      <c r="D1071" s="149" t="s">
        <v>1489</v>
      </c>
      <c r="E1071" s="171" t="s">
        <v>1</v>
      </c>
      <c r="F1071" s="172" t="s">
        <v>7580</v>
      </c>
      <c r="H1071" s="171" t="s">
        <v>1</v>
      </c>
      <c r="I1071" s="173"/>
      <c r="L1071" s="170"/>
      <c r="M1071" s="174"/>
      <c r="T1071" s="175"/>
      <c r="AT1071" s="171" t="s">
        <v>1489</v>
      </c>
      <c r="AU1071" s="171" t="s">
        <v>90</v>
      </c>
      <c r="AV1071" s="12" t="s">
        <v>88</v>
      </c>
      <c r="AW1071" s="12" t="s">
        <v>36</v>
      </c>
      <c r="AX1071" s="12" t="s">
        <v>81</v>
      </c>
      <c r="AY1071" s="171" t="s">
        <v>299</v>
      </c>
    </row>
    <row r="1072" spans="2:65" s="13" customFormat="1">
      <c r="B1072" s="176"/>
      <c r="D1072" s="149" t="s">
        <v>1489</v>
      </c>
      <c r="E1072" s="177" t="s">
        <v>1</v>
      </c>
      <c r="F1072" s="178" t="s">
        <v>7581</v>
      </c>
      <c r="H1072" s="179">
        <v>1</v>
      </c>
      <c r="I1072" s="180"/>
      <c r="L1072" s="176"/>
      <c r="M1072" s="181"/>
      <c r="T1072" s="182"/>
      <c r="AT1072" s="177" t="s">
        <v>1489</v>
      </c>
      <c r="AU1072" s="177" t="s">
        <v>90</v>
      </c>
      <c r="AV1072" s="13" t="s">
        <v>90</v>
      </c>
      <c r="AW1072" s="13" t="s">
        <v>36</v>
      </c>
      <c r="AX1072" s="13" t="s">
        <v>81</v>
      </c>
      <c r="AY1072" s="177" t="s">
        <v>299</v>
      </c>
    </row>
    <row r="1073" spans="2:65" s="14" customFormat="1">
      <c r="B1073" s="183"/>
      <c r="D1073" s="149" t="s">
        <v>1489</v>
      </c>
      <c r="E1073" s="184" t="s">
        <v>1</v>
      </c>
      <c r="F1073" s="185" t="s">
        <v>1496</v>
      </c>
      <c r="H1073" s="186">
        <v>1</v>
      </c>
      <c r="I1073" s="187"/>
      <c r="L1073" s="183"/>
      <c r="M1073" s="188"/>
      <c r="T1073" s="189"/>
      <c r="AT1073" s="184" t="s">
        <v>1489</v>
      </c>
      <c r="AU1073" s="184" t="s">
        <v>90</v>
      </c>
      <c r="AV1073" s="14" t="s">
        <v>318</v>
      </c>
      <c r="AW1073" s="14" t="s">
        <v>36</v>
      </c>
      <c r="AX1073" s="14" t="s">
        <v>88</v>
      </c>
      <c r="AY1073" s="184" t="s">
        <v>299</v>
      </c>
    </row>
    <row r="1074" spans="2:65" s="1" customFormat="1" ht="24.15" customHeight="1">
      <c r="B1074" s="32"/>
      <c r="C1074" s="136" t="s">
        <v>6629</v>
      </c>
      <c r="D1074" s="136" t="s">
        <v>302</v>
      </c>
      <c r="E1074" s="137" t="s">
        <v>7582</v>
      </c>
      <c r="F1074" s="138" t="s">
        <v>7583</v>
      </c>
      <c r="G1074" s="139" t="s">
        <v>375</v>
      </c>
      <c r="H1074" s="140">
        <v>43.082999999999998</v>
      </c>
      <c r="I1074" s="141"/>
      <c r="J1074" s="142">
        <f>ROUND(I1074*H1074,2)</f>
        <v>0</v>
      </c>
      <c r="K1074" s="138" t="s">
        <v>3585</v>
      </c>
      <c r="L1074" s="32"/>
      <c r="M1074" s="143" t="s">
        <v>1</v>
      </c>
      <c r="N1074" s="144" t="s">
        <v>46</v>
      </c>
      <c r="P1074" s="145">
        <f>O1074*H1074</f>
        <v>0</v>
      </c>
      <c r="Q1074" s="145">
        <v>0</v>
      </c>
      <c r="R1074" s="145">
        <f>Q1074*H1074</f>
        <v>0</v>
      </c>
      <c r="S1074" s="145">
        <v>0</v>
      </c>
      <c r="T1074" s="146">
        <f>S1074*H1074</f>
        <v>0</v>
      </c>
      <c r="AR1074" s="147" t="s">
        <v>378</v>
      </c>
      <c r="AT1074" s="147" t="s">
        <v>302</v>
      </c>
      <c r="AU1074" s="147" t="s">
        <v>90</v>
      </c>
      <c r="AY1074" s="17" t="s">
        <v>299</v>
      </c>
      <c r="BE1074" s="148">
        <f>IF(N1074="základní",J1074,0)</f>
        <v>0</v>
      </c>
      <c r="BF1074" s="148">
        <f>IF(N1074="snížená",J1074,0)</f>
        <v>0</v>
      </c>
      <c r="BG1074" s="148">
        <f>IF(N1074="zákl. přenesená",J1074,0)</f>
        <v>0</v>
      </c>
      <c r="BH1074" s="148">
        <f>IF(N1074="sníž. přenesená",J1074,0)</f>
        <v>0</v>
      </c>
      <c r="BI1074" s="148">
        <f>IF(N1074="nulová",J1074,0)</f>
        <v>0</v>
      </c>
      <c r="BJ1074" s="17" t="s">
        <v>88</v>
      </c>
      <c r="BK1074" s="148">
        <f>ROUND(I1074*H1074,2)</f>
        <v>0</v>
      </c>
      <c r="BL1074" s="17" t="s">
        <v>378</v>
      </c>
      <c r="BM1074" s="147" t="s">
        <v>7584</v>
      </c>
    </row>
    <row r="1075" spans="2:65" s="12" customFormat="1">
      <c r="B1075" s="170"/>
      <c r="D1075" s="149" t="s">
        <v>1489</v>
      </c>
      <c r="E1075" s="171" t="s">
        <v>1</v>
      </c>
      <c r="F1075" s="172" t="s">
        <v>7585</v>
      </c>
      <c r="H1075" s="171" t="s">
        <v>1</v>
      </c>
      <c r="I1075" s="173"/>
      <c r="L1075" s="170"/>
      <c r="M1075" s="174"/>
      <c r="T1075" s="175"/>
      <c r="AT1075" s="171" t="s">
        <v>1489</v>
      </c>
      <c r="AU1075" s="171" t="s">
        <v>90</v>
      </c>
      <c r="AV1075" s="12" t="s">
        <v>88</v>
      </c>
      <c r="AW1075" s="12" t="s">
        <v>36</v>
      </c>
      <c r="AX1075" s="12" t="s">
        <v>81</v>
      </c>
      <c r="AY1075" s="171" t="s">
        <v>299</v>
      </c>
    </row>
    <row r="1076" spans="2:65" s="13" customFormat="1" ht="30.6">
      <c r="B1076" s="176"/>
      <c r="D1076" s="149" t="s">
        <v>1489</v>
      </c>
      <c r="E1076" s="177" t="s">
        <v>1</v>
      </c>
      <c r="F1076" s="178" t="s">
        <v>7586</v>
      </c>
      <c r="H1076" s="179">
        <v>43.082999999999998</v>
      </c>
      <c r="I1076" s="180"/>
      <c r="L1076" s="176"/>
      <c r="M1076" s="181"/>
      <c r="T1076" s="182"/>
      <c r="AT1076" s="177" t="s">
        <v>1489</v>
      </c>
      <c r="AU1076" s="177" t="s">
        <v>90</v>
      </c>
      <c r="AV1076" s="13" t="s">
        <v>90</v>
      </c>
      <c r="AW1076" s="13" t="s">
        <v>36</v>
      </c>
      <c r="AX1076" s="13" t="s">
        <v>81</v>
      </c>
      <c r="AY1076" s="177" t="s">
        <v>299</v>
      </c>
    </row>
    <row r="1077" spans="2:65" s="14" customFormat="1">
      <c r="B1077" s="183"/>
      <c r="D1077" s="149" t="s">
        <v>1489</v>
      </c>
      <c r="E1077" s="184" t="s">
        <v>1</v>
      </c>
      <c r="F1077" s="185" t="s">
        <v>1496</v>
      </c>
      <c r="H1077" s="186">
        <v>43.082999999999998</v>
      </c>
      <c r="I1077" s="187"/>
      <c r="L1077" s="183"/>
      <c r="M1077" s="188"/>
      <c r="T1077" s="189"/>
      <c r="AT1077" s="184" t="s">
        <v>1489</v>
      </c>
      <c r="AU1077" s="184" t="s">
        <v>90</v>
      </c>
      <c r="AV1077" s="14" t="s">
        <v>318</v>
      </c>
      <c r="AW1077" s="14" t="s">
        <v>36</v>
      </c>
      <c r="AX1077" s="14" t="s">
        <v>88</v>
      </c>
      <c r="AY1077" s="184" t="s">
        <v>299</v>
      </c>
    </row>
    <row r="1078" spans="2:65" s="1" customFormat="1" ht="24.15" customHeight="1">
      <c r="B1078" s="32"/>
      <c r="C1078" s="158" t="s">
        <v>6633</v>
      </c>
      <c r="D1078" s="158" t="s">
        <v>340</v>
      </c>
      <c r="E1078" s="159" t="s">
        <v>7587</v>
      </c>
      <c r="F1078" s="160" t="s">
        <v>7588</v>
      </c>
      <c r="G1078" s="161" t="s">
        <v>375</v>
      </c>
      <c r="H1078" s="162">
        <v>52.13</v>
      </c>
      <c r="I1078" s="163"/>
      <c r="J1078" s="164">
        <f>ROUND(I1078*H1078,2)</f>
        <v>0</v>
      </c>
      <c r="K1078" s="160" t="s">
        <v>3585</v>
      </c>
      <c r="L1078" s="165"/>
      <c r="M1078" s="166" t="s">
        <v>1</v>
      </c>
      <c r="N1078" s="167" t="s">
        <v>46</v>
      </c>
      <c r="P1078" s="145">
        <f>O1078*H1078</f>
        <v>0</v>
      </c>
      <c r="Q1078" s="145">
        <v>7.3499999999999998E-3</v>
      </c>
      <c r="R1078" s="145">
        <f>Q1078*H1078</f>
        <v>0.38315549999999998</v>
      </c>
      <c r="S1078" s="145">
        <v>0</v>
      </c>
      <c r="T1078" s="146">
        <f>S1078*H1078</f>
        <v>0</v>
      </c>
      <c r="AR1078" s="147" t="s">
        <v>457</v>
      </c>
      <c r="AT1078" s="147" t="s">
        <v>340</v>
      </c>
      <c r="AU1078" s="147" t="s">
        <v>90</v>
      </c>
      <c r="AY1078" s="17" t="s">
        <v>299</v>
      </c>
      <c r="BE1078" s="148">
        <f>IF(N1078="základní",J1078,0)</f>
        <v>0</v>
      </c>
      <c r="BF1078" s="148">
        <f>IF(N1078="snížená",J1078,0)</f>
        <v>0</v>
      </c>
      <c r="BG1078" s="148">
        <f>IF(N1078="zákl. přenesená",J1078,0)</f>
        <v>0</v>
      </c>
      <c r="BH1078" s="148">
        <f>IF(N1078="sníž. přenesená",J1078,0)</f>
        <v>0</v>
      </c>
      <c r="BI1078" s="148">
        <f>IF(N1078="nulová",J1078,0)</f>
        <v>0</v>
      </c>
      <c r="BJ1078" s="17" t="s">
        <v>88</v>
      </c>
      <c r="BK1078" s="148">
        <f>ROUND(I1078*H1078,2)</f>
        <v>0</v>
      </c>
      <c r="BL1078" s="17" t="s">
        <v>378</v>
      </c>
      <c r="BM1078" s="147" t="s">
        <v>7589</v>
      </c>
    </row>
    <row r="1079" spans="2:65" s="12" customFormat="1">
      <c r="B1079" s="170"/>
      <c r="D1079" s="149" t="s">
        <v>1489</v>
      </c>
      <c r="E1079" s="171" t="s">
        <v>1</v>
      </c>
      <c r="F1079" s="172" t="s">
        <v>7585</v>
      </c>
      <c r="H1079" s="171" t="s">
        <v>1</v>
      </c>
      <c r="I1079" s="173"/>
      <c r="L1079" s="170"/>
      <c r="M1079" s="174"/>
      <c r="T1079" s="175"/>
      <c r="AT1079" s="171" t="s">
        <v>1489</v>
      </c>
      <c r="AU1079" s="171" t="s">
        <v>90</v>
      </c>
      <c r="AV1079" s="12" t="s">
        <v>88</v>
      </c>
      <c r="AW1079" s="12" t="s">
        <v>36</v>
      </c>
      <c r="AX1079" s="12" t="s">
        <v>81</v>
      </c>
      <c r="AY1079" s="171" t="s">
        <v>299</v>
      </c>
    </row>
    <row r="1080" spans="2:65" s="13" customFormat="1" ht="30.6">
      <c r="B1080" s="176"/>
      <c r="D1080" s="149" t="s">
        <v>1489</v>
      </c>
      <c r="E1080" s="177" t="s">
        <v>1</v>
      </c>
      <c r="F1080" s="178" t="s">
        <v>7590</v>
      </c>
      <c r="H1080" s="179">
        <v>47.390999999999998</v>
      </c>
      <c r="I1080" s="180"/>
      <c r="L1080" s="176"/>
      <c r="M1080" s="181"/>
      <c r="T1080" s="182"/>
      <c r="AT1080" s="177" t="s">
        <v>1489</v>
      </c>
      <c r="AU1080" s="177" t="s">
        <v>90</v>
      </c>
      <c r="AV1080" s="13" t="s">
        <v>90</v>
      </c>
      <c r="AW1080" s="13" t="s">
        <v>36</v>
      </c>
      <c r="AX1080" s="13" t="s">
        <v>81</v>
      </c>
      <c r="AY1080" s="177" t="s">
        <v>299</v>
      </c>
    </row>
    <row r="1081" spans="2:65" s="14" customFormat="1">
      <c r="B1081" s="183"/>
      <c r="D1081" s="149" t="s">
        <v>1489</v>
      </c>
      <c r="E1081" s="184" t="s">
        <v>1</v>
      </c>
      <c r="F1081" s="185" t="s">
        <v>1496</v>
      </c>
      <c r="H1081" s="186">
        <v>47.390999999999998</v>
      </c>
      <c r="I1081" s="187"/>
      <c r="L1081" s="183"/>
      <c r="M1081" s="188"/>
      <c r="T1081" s="189"/>
      <c r="AT1081" s="184" t="s">
        <v>1489</v>
      </c>
      <c r="AU1081" s="184" t="s">
        <v>90</v>
      </c>
      <c r="AV1081" s="14" t="s">
        <v>318</v>
      </c>
      <c r="AW1081" s="14" t="s">
        <v>36</v>
      </c>
      <c r="AX1081" s="14" t="s">
        <v>88</v>
      </c>
      <c r="AY1081" s="184" t="s">
        <v>299</v>
      </c>
    </row>
    <row r="1082" spans="2:65" s="13" customFormat="1">
      <c r="B1082" s="176"/>
      <c r="D1082" s="149" t="s">
        <v>1489</v>
      </c>
      <c r="F1082" s="178" t="s">
        <v>7591</v>
      </c>
      <c r="H1082" s="179">
        <v>52.13</v>
      </c>
      <c r="I1082" s="180"/>
      <c r="L1082" s="176"/>
      <c r="M1082" s="181"/>
      <c r="T1082" s="182"/>
      <c r="AT1082" s="177" t="s">
        <v>1489</v>
      </c>
      <c r="AU1082" s="177" t="s">
        <v>90</v>
      </c>
      <c r="AV1082" s="13" t="s">
        <v>90</v>
      </c>
      <c r="AW1082" s="13" t="s">
        <v>4</v>
      </c>
      <c r="AX1082" s="13" t="s">
        <v>88</v>
      </c>
      <c r="AY1082" s="177" t="s">
        <v>299</v>
      </c>
    </row>
    <row r="1083" spans="2:65" s="1" customFormat="1" ht="21.75" customHeight="1">
      <c r="B1083" s="32"/>
      <c r="C1083" s="136" t="s">
        <v>6637</v>
      </c>
      <c r="D1083" s="136" t="s">
        <v>302</v>
      </c>
      <c r="E1083" s="137" t="s">
        <v>7592</v>
      </c>
      <c r="F1083" s="138" t="s">
        <v>7593</v>
      </c>
      <c r="G1083" s="139" t="s">
        <v>647</v>
      </c>
      <c r="H1083" s="140">
        <v>53.74</v>
      </c>
      <c r="I1083" s="141"/>
      <c r="J1083" s="142">
        <f>ROUND(I1083*H1083,2)</f>
        <v>0</v>
      </c>
      <c r="K1083" s="138" t="s">
        <v>3585</v>
      </c>
      <c r="L1083" s="32"/>
      <c r="M1083" s="143" t="s">
        <v>1</v>
      </c>
      <c r="N1083" s="144" t="s">
        <v>46</v>
      </c>
      <c r="P1083" s="145">
        <f>O1083*H1083</f>
        <v>0</v>
      </c>
      <c r="Q1083" s="145">
        <v>0</v>
      </c>
      <c r="R1083" s="145">
        <f>Q1083*H1083</f>
        <v>0</v>
      </c>
      <c r="S1083" s="145">
        <v>0</v>
      </c>
      <c r="T1083" s="146">
        <f>S1083*H1083</f>
        <v>0</v>
      </c>
      <c r="AR1083" s="147" t="s">
        <v>378</v>
      </c>
      <c r="AT1083" s="147" t="s">
        <v>302</v>
      </c>
      <c r="AU1083" s="147" t="s">
        <v>90</v>
      </c>
      <c r="AY1083" s="17" t="s">
        <v>299</v>
      </c>
      <c r="BE1083" s="148">
        <f>IF(N1083="základní",J1083,0)</f>
        <v>0</v>
      </c>
      <c r="BF1083" s="148">
        <f>IF(N1083="snížená",J1083,0)</f>
        <v>0</v>
      </c>
      <c r="BG1083" s="148">
        <f>IF(N1083="zákl. přenesená",J1083,0)</f>
        <v>0</v>
      </c>
      <c r="BH1083" s="148">
        <f>IF(N1083="sníž. přenesená",J1083,0)</f>
        <v>0</v>
      </c>
      <c r="BI1083" s="148">
        <f>IF(N1083="nulová",J1083,0)</f>
        <v>0</v>
      </c>
      <c r="BJ1083" s="17" t="s">
        <v>88</v>
      </c>
      <c r="BK1083" s="148">
        <f>ROUND(I1083*H1083,2)</f>
        <v>0</v>
      </c>
      <c r="BL1083" s="17" t="s">
        <v>378</v>
      </c>
      <c r="BM1083" s="147" t="s">
        <v>7594</v>
      </c>
    </row>
    <row r="1084" spans="2:65" s="12" customFormat="1">
      <c r="B1084" s="170"/>
      <c r="D1084" s="149" t="s">
        <v>1489</v>
      </c>
      <c r="E1084" s="171" t="s">
        <v>1</v>
      </c>
      <c r="F1084" s="172" t="s">
        <v>7585</v>
      </c>
      <c r="H1084" s="171" t="s">
        <v>1</v>
      </c>
      <c r="I1084" s="173"/>
      <c r="L1084" s="170"/>
      <c r="M1084" s="174"/>
      <c r="T1084" s="175"/>
      <c r="AT1084" s="171" t="s">
        <v>1489</v>
      </c>
      <c r="AU1084" s="171" t="s">
        <v>90</v>
      </c>
      <c r="AV1084" s="12" t="s">
        <v>88</v>
      </c>
      <c r="AW1084" s="12" t="s">
        <v>36</v>
      </c>
      <c r="AX1084" s="12" t="s">
        <v>81</v>
      </c>
      <c r="AY1084" s="171" t="s">
        <v>299</v>
      </c>
    </row>
    <row r="1085" spans="2:65" s="13" customFormat="1" ht="20.399999999999999">
      <c r="B1085" s="176"/>
      <c r="D1085" s="149" t="s">
        <v>1489</v>
      </c>
      <c r="E1085" s="177" t="s">
        <v>1</v>
      </c>
      <c r="F1085" s="178" t="s">
        <v>7595</v>
      </c>
      <c r="H1085" s="179">
        <v>53.74</v>
      </c>
      <c r="I1085" s="180"/>
      <c r="L1085" s="176"/>
      <c r="M1085" s="181"/>
      <c r="T1085" s="182"/>
      <c r="AT1085" s="177" t="s">
        <v>1489</v>
      </c>
      <c r="AU1085" s="177" t="s">
        <v>90</v>
      </c>
      <c r="AV1085" s="13" t="s">
        <v>90</v>
      </c>
      <c r="AW1085" s="13" t="s">
        <v>36</v>
      </c>
      <c r="AX1085" s="13" t="s">
        <v>81</v>
      </c>
      <c r="AY1085" s="177" t="s">
        <v>299</v>
      </c>
    </row>
    <row r="1086" spans="2:65" s="14" customFormat="1">
      <c r="B1086" s="183"/>
      <c r="D1086" s="149" t="s">
        <v>1489</v>
      </c>
      <c r="E1086" s="184" t="s">
        <v>1</v>
      </c>
      <c r="F1086" s="185" t="s">
        <v>1496</v>
      </c>
      <c r="H1086" s="186">
        <v>53.74</v>
      </c>
      <c r="I1086" s="187"/>
      <c r="L1086" s="183"/>
      <c r="M1086" s="188"/>
      <c r="T1086" s="189"/>
      <c r="AT1086" s="184" t="s">
        <v>1489</v>
      </c>
      <c r="AU1086" s="184" t="s">
        <v>90</v>
      </c>
      <c r="AV1086" s="14" t="s">
        <v>318</v>
      </c>
      <c r="AW1086" s="14" t="s">
        <v>36</v>
      </c>
      <c r="AX1086" s="14" t="s">
        <v>88</v>
      </c>
      <c r="AY1086" s="184" t="s">
        <v>299</v>
      </c>
    </row>
    <row r="1087" spans="2:65" s="1" customFormat="1" ht="16.5" customHeight="1">
      <c r="B1087" s="32"/>
      <c r="C1087" s="158" t="s">
        <v>6643</v>
      </c>
      <c r="D1087" s="158" t="s">
        <v>340</v>
      </c>
      <c r="E1087" s="159" t="s">
        <v>7596</v>
      </c>
      <c r="F1087" s="160" t="s">
        <v>7597</v>
      </c>
      <c r="G1087" s="161" t="s">
        <v>1520</v>
      </c>
      <c r="H1087" s="162">
        <v>0.17699999999999999</v>
      </c>
      <c r="I1087" s="163"/>
      <c r="J1087" s="164">
        <f>ROUND(I1087*H1087,2)</f>
        <v>0</v>
      </c>
      <c r="K1087" s="160" t="s">
        <v>3585</v>
      </c>
      <c r="L1087" s="165"/>
      <c r="M1087" s="166" t="s">
        <v>1</v>
      </c>
      <c r="N1087" s="167" t="s">
        <v>46</v>
      </c>
      <c r="P1087" s="145">
        <f>O1087*H1087</f>
        <v>0</v>
      </c>
      <c r="Q1087" s="145">
        <v>0.55000000000000004</v>
      </c>
      <c r="R1087" s="145">
        <f>Q1087*H1087</f>
        <v>9.7350000000000006E-2</v>
      </c>
      <c r="S1087" s="145">
        <v>0</v>
      </c>
      <c r="T1087" s="146">
        <f>S1087*H1087</f>
        <v>0</v>
      </c>
      <c r="AR1087" s="147" t="s">
        <v>457</v>
      </c>
      <c r="AT1087" s="147" t="s">
        <v>340</v>
      </c>
      <c r="AU1087" s="147" t="s">
        <v>90</v>
      </c>
      <c r="AY1087" s="17" t="s">
        <v>299</v>
      </c>
      <c r="BE1087" s="148">
        <f>IF(N1087="základní",J1087,0)</f>
        <v>0</v>
      </c>
      <c r="BF1087" s="148">
        <f>IF(N1087="snížená",J1087,0)</f>
        <v>0</v>
      </c>
      <c r="BG1087" s="148">
        <f>IF(N1087="zákl. přenesená",J1087,0)</f>
        <v>0</v>
      </c>
      <c r="BH1087" s="148">
        <f>IF(N1087="sníž. přenesená",J1087,0)</f>
        <v>0</v>
      </c>
      <c r="BI1087" s="148">
        <f>IF(N1087="nulová",J1087,0)</f>
        <v>0</v>
      </c>
      <c r="BJ1087" s="17" t="s">
        <v>88</v>
      </c>
      <c r="BK1087" s="148">
        <f>ROUND(I1087*H1087,2)</f>
        <v>0</v>
      </c>
      <c r="BL1087" s="17" t="s">
        <v>378</v>
      </c>
      <c r="BM1087" s="147" t="s">
        <v>7598</v>
      </c>
    </row>
    <row r="1088" spans="2:65" s="12" customFormat="1">
      <c r="B1088" s="170"/>
      <c r="D1088" s="149" t="s">
        <v>1489</v>
      </c>
      <c r="E1088" s="171" t="s">
        <v>1</v>
      </c>
      <c r="F1088" s="172" t="s">
        <v>7585</v>
      </c>
      <c r="H1088" s="171" t="s">
        <v>1</v>
      </c>
      <c r="I1088" s="173"/>
      <c r="L1088" s="170"/>
      <c r="M1088" s="174"/>
      <c r="T1088" s="175"/>
      <c r="AT1088" s="171" t="s">
        <v>1489</v>
      </c>
      <c r="AU1088" s="171" t="s">
        <v>90</v>
      </c>
      <c r="AV1088" s="12" t="s">
        <v>88</v>
      </c>
      <c r="AW1088" s="12" t="s">
        <v>36</v>
      </c>
      <c r="AX1088" s="12" t="s">
        <v>81</v>
      </c>
      <c r="AY1088" s="171" t="s">
        <v>299</v>
      </c>
    </row>
    <row r="1089" spans="2:65" s="13" customFormat="1" ht="20.399999999999999">
      <c r="B1089" s="176"/>
      <c r="D1089" s="149" t="s">
        <v>1489</v>
      </c>
      <c r="E1089" s="177" t="s">
        <v>1</v>
      </c>
      <c r="F1089" s="178" t="s">
        <v>7599</v>
      </c>
      <c r="H1089" s="179">
        <v>0.17699999999999999</v>
      </c>
      <c r="I1089" s="180"/>
      <c r="L1089" s="176"/>
      <c r="M1089" s="181"/>
      <c r="T1089" s="182"/>
      <c r="AT1089" s="177" t="s">
        <v>1489</v>
      </c>
      <c r="AU1089" s="177" t="s">
        <v>90</v>
      </c>
      <c r="AV1089" s="13" t="s">
        <v>90</v>
      </c>
      <c r="AW1089" s="13" t="s">
        <v>36</v>
      </c>
      <c r="AX1089" s="13" t="s">
        <v>81</v>
      </c>
      <c r="AY1089" s="177" t="s">
        <v>299</v>
      </c>
    </row>
    <row r="1090" spans="2:65" s="14" customFormat="1">
      <c r="B1090" s="183"/>
      <c r="D1090" s="149" t="s">
        <v>1489</v>
      </c>
      <c r="E1090" s="184" t="s">
        <v>1</v>
      </c>
      <c r="F1090" s="185" t="s">
        <v>1496</v>
      </c>
      <c r="H1090" s="186">
        <v>0.17699999999999999</v>
      </c>
      <c r="I1090" s="187"/>
      <c r="L1090" s="183"/>
      <c r="M1090" s="188"/>
      <c r="T1090" s="189"/>
      <c r="AT1090" s="184" t="s">
        <v>1489</v>
      </c>
      <c r="AU1090" s="184" t="s">
        <v>90</v>
      </c>
      <c r="AV1090" s="14" t="s">
        <v>318</v>
      </c>
      <c r="AW1090" s="14" t="s">
        <v>36</v>
      </c>
      <c r="AX1090" s="14" t="s">
        <v>88</v>
      </c>
      <c r="AY1090" s="184" t="s">
        <v>299</v>
      </c>
    </row>
    <row r="1091" spans="2:65" s="1" customFormat="1" ht="49.2" customHeight="1">
      <c r="B1091" s="32"/>
      <c r="C1091" s="136" t="s">
        <v>6648</v>
      </c>
      <c r="D1091" s="136" t="s">
        <v>302</v>
      </c>
      <c r="E1091" s="137" t="s">
        <v>7600</v>
      </c>
      <c r="F1091" s="138" t="s">
        <v>7601</v>
      </c>
      <c r="G1091" s="139" t="s">
        <v>1636</v>
      </c>
      <c r="H1091" s="140">
        <v>0.55900000000000005</v>
      </c>
      <c r="I1091" s="141"/>
      <c r="J1091" s="142">
        <f>ROUND(I1091*H1091,2)</f>
        <v>0</v>
      </c>
      <c r="K1091" s="138" t="s">
        <v>1</v>
      </c>
      <c r="L1091" s="32"/>
      <c r="M1091" s="143" t="s">
        <v>1</v>
      </c>
      <c r="N1091" s="144" t="s">
        <v>46</v>
      </c>
      <c r="P1091" s="145">
        <f>O1091*H1091</f>
        <v>0</v>
      </c>
      <c r="Q1091" s="145">
        <v>0</v>
      </c>
      <c r="R1091" s="145">
        <f>Q1091*H1091</f>
        <v>0</v>
      </c>
      <c r="S1091" s="145">
        <v>0</v>
      </c>
      <c r="T1091" s="146">
        <f>S1091*H1091</f>
        <v>0</v>
      </c>
      <c r="AR1091" s="147" t="s">
        <v>378</v>
      </c>
      <c r="AT1091" s="147" t="s">
        <v>302</v>
      </c>
      <c r="AU1091" s="147" t="s">
        <v>90</v>
      </c>
      <c r="AY1091" s="17" t="s">
        <v>299</v>
      </c>
      <c r="BE1091" s="148">
        <f>IF(N1091="základní",J1091,0)</f>
        <v>0</v>
      </c>
      <c r="BF1091" s="148">
        <f>IF(N1091="snížená",J1091,0)</f>
        <v>0</v>
      </c>
      <c r="BG1091" s="148">
        <f>IF(N1091="zákl. přenesená",J1091,0)</f>
        <v>0</v>
      </c>
      <c r="BH1091" s="148">
        <f>IF(N1091="sníž. přenesená",J1091,0)</f>
        <v>0</v>
      </c>
      <c r="BI1091" s="148">
        <f>IF(N1091="nulová",J1091,0)</f>
        <v>0</v>
      </c>
      <c r="BJ1091" s="17" t="s">
        <v>88</v>
      </c>
      <c r="BK1091" s="148">
        <f>ROUND(I1091*H1091,2)</f>
        <v>0</v>
      </c>
      <c r="BL1091" s="17" t="s">
        <v>378</v>
      </c>
      <c r="BM1091" s="147" t="s">
        <v>7602</v>
      </c>
    </row>
    <row r="1092" spans="2:65" s="11" customFormat="1" ht="22.95" customHeight="1">
      <c r="B1092" s="124"/>
      <c r="D1092" s="125" t="s">
        <v>80</v>
      </c>
      <c r="E1092" s="134" t="s">
        <v>6618</v>
      </c>
      <c r="F1092" s="134" t="s">
        <v>6619</v>
      </c>
      <c r="I1092" s="127"/>
      <c r="J1092" s="135">
        <f>BK1092</f>
        <v>0</v>
      </c>
      <c r="L1092" s="124"/>
      <c r="M1092" s="129"/>
      <c r="P1092" s="130">
        <f>SUM(P1093:P1198)</f>
        <v>0</v>
      </c>
      <c r="R1092" s="130">
        <f>SUM(R1093:R1198)</f>
        <v>2.8240399999999997</v>
      </c>
      <c r="T1092" s="131">
        <f>SUM(T1093:T1198)</f>
        <v>0</v>
      </c>
      <c r="AR1092" s="125" t="s">
        <v>90</v>
      </c>
      <c r="AT1092" s="132" t="s">
        <v>80</v>
      </c>
      <c r="AU1092" s="132" t="s">
        <v>88</v>
      </c>
      <c r="AY1092" s="125" t="s">
        <v>299</v>
      </c>
      <c r="BK1092" s="133">
        <f>SUM(BK1093:BK1198)</f>
        <v>0</v>
      </c>
    </row>
    <row r="1093" spans="2:65" s="1" customFormat="1" ht="44.25" customHeight="1">
      <c r="B1093" s="32"/>
      <c r="C1093" s="136" t="s">
        <v>6652</v>
      </c>
      <c r="D1093" s="136" t="s">
        <v>302</v>
      </c>
      <c r="E1093" s="137" t="s">
        <v>7603</v>
      </c>
      <c r="F1093" s="138" t="s">
        <v>7604</v>
      </c>
      <c r="G1093" s="139" t="s">
        <v>598</v>
      </c>
      <c r="H1093" s="140">
        <v>1</v>
      </c>
      <c r="I1093" s="141"/>
      <c r="J1093" s="142">
        <f>ROUND(I1093*H1093,2)</f>
        <v>0</v>
      </c>
      <c r="K1093" s="138" t="s">
        <v>1</v>
      </c>
      <c r="L1093" s="32"/>
      <c r="M1093" s="143" t="s">
        <v>1</v>
      </c>
      <c r="N1093" s="144" t="s">
        <v>46</v>
      </c>
      <c r="P1093" s="145">
        <f>O1093*H1093</f>
        <v>0</v>
      </c>
      <c r="Q1093" s="145">
        <v>8.1170000000000006E-2</v>
      </c>
      <c r="R1093" s="145">
        <f>Q1093*H1093</f>
        <v>8.1170000000000006E-2</v>
      </c>
      <c r="S1093" s="145">
        <v>0</v>
      </c>
      <c r="T1093" s="146">
        <f>S1093*H1093</f>
        <v>0</v>
      </c>
      <c r="AR1093" s="147" t="s">
        <v>378</v>
      </c>
      <c r="AT1093" s="147" t="s">
        <v>302</v>
      </c>
      <c r="AU1093" s="147" t="s">
        <v>90</v>
      </c>
      <c r="AY1093" s="17" t="s">
        <v>299</v>
      </c>
      <c r="BE1093" s="148">
        <f>IF(N1093="základní",J1093,0)</f>
        <v>0</v>
      </c>
      <c r="BF1093" s="148">
        <f>IF(N1093="snížená",J1093,0)</f>
        <v>0</v>
      </c>
      <c r="BG1093" s="148">
        <f>IF(N1093="zákl. přenesená",J1093,0)</f>
        <v>0</v>
      </c>
      <c r="BH1093" s="148">
        <f>IF(N1093="sníž. přenesená",J1093,0)</f>
        <v>0</v>
      </c>
      <c r="BI1093" s="148">
        <f>IF(N1093="nulová",J1093,0)</f>
        <v>0</v>
      </c>
      <c r="BJ1093" s="17" t="s">
        <v>88</v>
      </c>
      <c r="BK1093" s="148">
        <f>ROUND(I1093*H1093,2)</f>
        <v>0</v>
      </c>
      <c r="BL1093" s="17" t="s">
        <v>378</v>
      </c>
      <c r="BM1093" s="147" t="s">
        <v>7605</v>
      </c>
    </row>
    <row r="1094" spans="2:65" s="1" customFormat="1" ht="144">
      <c r="B1094" s="32"/>
      <c r="D1094" s="149" t="s">
        <v>308</v>
      </c>
      <c r="F1094" s="150" t="s">
        <v>7606</v>
      </c>
      <c r="I1094" s="151"/>
      <c r="L1094" s="32"/>
      <c r="M1094" s="152"/>
      <c r="T1094" s="56"/>
      <c r="AT1094" s="17" t="s">
        <v>308</v>
      </c>
      <c r="AU1094" s="17" t="s">
        <v>90</v>
      </c>
    </row>
    <row r="1095" spans="2:65" s="12" customFormat="1">
      <c r="B1095" s="170"/>
      <c r="D1095" s="149" t="s">
        <v>1489</v>
      </c>
      <c r="E1095" s="171" t="s">
        <v>1</v>
      </c>
      <c r="F1095" s="172" t="s">
        <v>7607</v>
      </c>
      <c r="H1095" s="171" t="s">
        <v>1</v>
      </c>
      <c r="I1095" s="173"/>
      <c r="L1095" s="170"/>
      <c r="M1095" s="174"/>
      <c r="T1095" s="175"/>
      <c r="AT1095" s="171" t="s">
        <v>1489</v>
      </c>
      <c r="AU1095" s="171" t="s">
        <v>90</v>
      </c>
      <c r="AV1095" s="12" t="s">
        <v>88</v>
      </c>
      <c r="AW1095" s="12" t="s">
        <v>36</v>
      </c>
      <c r="AX1095" s="12" t="s">
        <v>81</v>
      </c>
      <c r="AY1095" s="171" t="s">
        <v>299</v>
      </c>
    </row>
    <row r="1096" spans="2:65" s="13" customFormat="1">
      <c r="B1096" s="176"/>
      <c r="D1096" s="149" t="s">
        <v>1489</v>
      </c>
      <c r="E1096" s="177" t="s">
        <v>1</v>
      </c>
      <c r="F1096" s="178" t="s">
        <v>7608</v>
      </c>
      <c r="H1096" s="179">
        <v>1</v>
      </c>
      <c r="I1096" s="180"/>
      <c r="L1096" s="176"/>
      <c r="M1096" s="181"/>
      <c r="T1096" s="182"/>
      <c r="AT1096" s="177" t="s">
        <v>1489</v>
      </c>
      <c r="AU1096" s="177" t="s">
        <v>90</v>
      </c>
      <c r="AV1096" s="13" t="s">
        <v>90</v>
      </c>
      <c r="AW1096" s="13" t="s">
        <v>36</v>
      </c>
      <c r="AX1096" s="13" t="s">
        <v>81</v>
      </c>
      <c r="AY1096" s="177" t="s">
        <v>299</v>
      </c>
    </row>
    <row r="1097" spans="2:65" s="14" customFormat="1">
      <c r="B1097" s="183"/>
      <c r="D1097" s="149" t="s">
        <v>1489</v>
      </c>
      <c r="E1097" s="184" t="s">
        <v>1</v>
      </c>
      <c r="F1097" s="185" t="s">
        <v>1496</v>
      </c>
      <c r="H1097" s="186">
        <v>1</v>
      </c>
      <c r="I1097" s="187"/>
      <c r="L1097" s="183"/>
      <c r="M1097" s="188"/>
      <c r="T1097" s="189"/>
      <c r="AT1097" s="184" t="s">
        <v>1489</v>
      </c>
      <c r="AU1097" s="184" t="s">
        <v>90</v>
      </c>
      <c r="AV1097" s="14" t="s">
        <v>318</v>
      </c>
      <c r="AW1097" s="14" t="s">
        <v>36</v>
      </c>
      <c r="AX1097" s="14" t="s">
        <v>88</v>
      </c>
      <c r="AY1097" s="184" t="s">
        <v>299</v>
      </c>
    </row>
    <row r="1098" spans="2:65" s="1" customFormat="1" ht="62.7" customHeight="1">
      <c r="B1098" s="32"/>
      <c r="C1098" s="136" t="s">
        <v>6656</v>
      </c>
      <c r="D1098" s="136" t="s">
        <v>302</v>
      </c>
      <c r="E1098" s="137" t="s">
        <v>7609</v>
      </c>
      <c r="F1098" s="138" t="s">
        <v>7610</v>
      </c>
      <c r="G1098" s="139" t="s">
        <v>877</v>
      </c>
      <c r="H1098" s="140">
        <v>2</v>
      </c>
      <c r="I1098" s="141"/>
      <c r="J1098" s="142">
        <f>ROUND(I1098*H1098,2)</f>
        <v>0</v>
      </c>
      <c r="K1098" s="138" t="s">
        <v>1</v>
      </c>
      <c r="L1098" s="32"/>
      <c r="M1098" s="143" t="s">
        <v>1</v>
      </c>
      <c r="N1098" s="144" t="s">
        <v>46</v>
      </c>
      <c r="P1098" s="145">
        <f>O1098*H1098</f>
        <v>0</v>
      </c>
      <c r="Q1098" s="145">
        <v>6.812E-2</v>
      </c>
      <c r="R1098" s="145">
        <f>Q1098*H1098</f>
        <v>0.13624</v>
      </c>
      <c r="S1098" s="145">
        <v>0</v>
      </c>
      <c r="T1098" s="146">
        <f>S1098*H1098</f>
        <v>0</v>
      </c>
      <c r="AR1098" s="147" t="s">
        <v>378</v>
      </c>
      <c r="AT1098" s="147" t="s">
        <v>302</v>
      </c>
      <c r="AU1098" s="147" t="s">
        <v>90</v>
      </c>
      <c r="AY1098" s="17" t="s">
        <v>299</v>
      </c>
      <c r="BE1098" s="148">
        <f>IF(N1098="základní",J1098,0)</f>
        <v>0</v>
      </c>
      <c r="BF1098" s="148">
        <f>IF(N1098="snížená",J1098,0)</f>
        <v>0</v>
      </c>
      <c r="BG1098" s="148">
        <f>IF(N1098="zákl. přenesená",J1098,0)</f>
        <v>0</v>
      </c>
      <c r="BH1098" s="148">
        <f>IF(N1098="sníž. přenesená",J1098,0)</f>
        <v>0</v>
      </c>
      <c r="BI1098" s="148">
        <f>IF(N1098="nulová",J1098,0)</f>
        <v>0</v>
      </c>
      <c r="BJ1098" s="17" t="s">
        <v>88</v>
      </c>
      <c r="BK1098" s="148">
        <f>ROUND(I1098*H1098,2)</f>
        <v>0</v>
      </c>
      <c r="BL1098" s="17" t="s">
        <v>378</v>
      </c>
      <c r="BM1098" s="147" t="s">
        <v>7611</v>
      </c>
    </row>
    <row r="1099" spans="2:65" s="1" customFormat="1" ht="278.39999999999998">
      <c r="B1099" s="32"/>
      <c r="D1099" s="149" t="s">
        <v>308</v>
      </c>
      <c r="F1099" s="150" t="s">
        <v>7612</v>
      </c>
      <c r="I1099" s="151"/>
      <c r="L1099" s="32"/>
      <c r="M1099" s="152"/>
      <c r="T1099" s="56"/>
      <c r="AT1099" s="17" t="s">
        <v>308</v>
      </c>
      <c r="AU1099" s="17" t="s">
        <v>90</v>
      </c>
    </row>
    <row r="1100" spans="2:65" s="12" customFormat="1">
      <c r="B1100" s="170"/>
      <c r="D1100" s="149" t="s">
        <v>1489</v>
      </c>
      <c r="E1100" s="171" t="s">
        <v>1</v>
      </c>
      <c r="F1100" s="172" t="s">
        <v>7607</v>
      </c>
      <c r="H1100" s="171" t="s">
        <v>1</v>
      </c>
      <c r="I1100" s="173"/>
      <c r="L1100" s="170"/>
      <c r="M1100" s="174"/>
      <c r="T1100" s="175"/>
      <c r="AT1100" s="171" t="s">
        <v>1489</v>
      </c>
      <c r="AU1100" s="171" t="s">
        <v>90</v>
      </c>
      <c r="AV1100" s="12" t="s">
        <v>88</v>
      </c>
      <c r="AW1100" s="12" t="s">
        <v>36</v>
      </c>
      <c r="AX1100" s="12" t="s">
        <v>81</v>
      </c>
      <c r="AY1100" s="171" t="s">
        <v>299</v>
      </c>
    </row>
    <row r="1101" spans="2:65" s="13" customFormat="1">
      <c r="B1101" s="176"/>
      <c r="D1101" s="149" t="s">
        <v>1489</v>
      </c>
      <c r="E1101" s="177" t="s">
        <v>1</v>
      </c>
      <c r="F1101" s="178" t="s">
        <v>7613</v>
      </c>
      <c r="H1101" s="179">
        <v>2</v>
      </c>
      <c r="I1101" s="180"/>
      <c r="L1101" s="176"/>
      <c r="M1101" s="181"/>
      <c r="T1101" s="182"/>
      <c r="AT1101" s="177" t="s">
        <v>1489</v>
      </c>
      <c r="AU1101" s="177" t="s">
        <v>90</v>
      </c>
      <c r="AV1101" s="13" t="s">
        <v>90</v>
      </c>
      <c r="AW1101" s="13" t="s">
        <v>36</v>
      </c>
      <c r="AX1101" s="13" t="s">
        <v>81</v>
      </c>
      <c r="AY1101" s="177" t="s">
        <v>299</v>
      </c>
    </row>
    <row r="1102" spans="2:65" s="14" customFormat="1">
      <c r="B1102" s="183"/>
      <c r="D1102" s="149" t="s">
        <v>1489</v>
      </c>
      <c r="E1102" s="184" t="s">
        <v>1</v>
      </c>
      <c r="F1102" s="185" t="s">
        <v>1496</v>
      </c>
      <c r="H1102" s="186">
        <v>2</v>
      </c>
      <c r="I1102" s="187"/>
      <c r="L1102" s="183"/>
      <c r="M1102" s="188"/>
      <c r="T1102" s="189"/>
      <c r="AT1102" s="184" t="s">
        <v>1489</v>
      </c>
      <c r="AU1102" s="184" t="s">
        <v>90</v>
      </c>
      <c r="AV1102" s="14" t="s">
        <v>318</v>
      </c>
      <c r="AW1102" s="14" t="s">
        <v>36</v>
      </c>
      <c r="AX1102" s="14" t="s">
        <v>88</v>
      </c>
      <c r="AY1102" s="184" t="s">
        <v>299</v>
      </c>
    </row>
    <row r="1103" spans="2:65" s="1" customFormat="1" ht="33" customHeight="1">
      <c r="B1103" s="32"/>
      <c r="C1103" s="136" t="s">
        <v>6662</v>
      </c>
      <c r="D1103" s="136" t="s">
        <v>302</v>
      </c>
      <c r="E1103" s="137" t="s">
        <v>7614</v>
      </c>
      <c r="F1103" s="138" t="s">
        <v>7615</v>
      </c>
      <c r="G1103" s="139" t="s">
        <v>598</v>
      </c>
      <c r="H1103" s="140">
        <v>2</v>
      </c>
      <c r="I1103" s="141"/>
      <c r="J1103" s="142">
        <f>ROUND(I1103*H1103,2)</f>
        <v>0</v>
      </c>
      <c r="K1103" s="138" t="s">
        <v>1</v>
      </c>
      <c r="L1103" s="32"/>
      <c r="M1103" s="143" t="s">
        <v>1</v>
      </c>
      <c r="N1103" s="144" t="s">
        <v>46</v>
      </c>
      <c r="P1103" s="145">
        <f>O1103*H1103</f>
        <v>0</v>
      </c>
      <c r="Q1103" s="145">
        <v>8.5580000000000003E-2</v>
      </c>
      <c r="R1103" s="145">
        <f>Q1103*H1103</f>
        <v>0.17116000000000001</v>
      </c>
      <c r="S1103" s="145">
        <v>0</v>
      </c>
      <c r="T1103" s="146">
        <f>S1103*H1103</f>
        <v>0</v>
      </c>
      <c r="AR1103" s="147" t="s">
        <v>378</v>
      </c>
      <c r="AT1103" s="147" t="s">
        <v>302</v>
      </c>
      <c r="AU1103" s="147" t="s">
        <v>90</v>
      </c>
      <c r="AY1103" s="17" t="s">
        <v>299</v>
      </c>
      <c r="BE1103" s="148">
        <f>IF(N1103="základní",J1103,0)</f>
        <v>0</v>
      </c>
      <c r="BF1103" s="148">
        <f>IF(N1103="snížená",J1103,0)</f>
        <v>0</v>
      </c>
      <c r="BG1103" s="148">
        <f>IF(N1103="zákl. přenesená",J1103,0)</f>
        <v>0</v>
      </c>
      <c r="BH1103" s="148">
        <f>IF(N1103="sníž. přenesená",J1103,0)</f>
        <v>0</v>
      </c>
      <c r="BI1103" s="148">
        <f>IF(N1103="nulová",J1103,0)</f>
        <v>0</v>
      </c>
      <c r="BJ1103" s="17" t="s">
        <v>88</v>
      </c>
      <c r="BK1103" s="148">
        <f>ROUND(I1103*H1103,2)</f>
        <v>0</v>
      </c>
      <c r="BL1103" s="17" t="s">
        <v>378</v>
      </c>
      <c r="BM1103" s="147" t="s">
        <v>7616</v>
      </c>
    </row>
    <row r="1104" spans="2:65" s="1" customFormat="1" ht="96">
      <c r="B1104" s="32"/>
      <c r="D1104" s="149" t="s">
        <v>308</v>
      </c>
      <c r="F1104" s="150" t="s">
        <v>7617</v>
      </c>
      <c r="I1104" s="151"/>
      <c r="L1104" s="32"/>
      <c r="M1104" s="152"/>
      <c r="T1104" s="56"/>
      <c r="AT1104" s="17" t="s">
        <v>308</v>
      </c>
      <c r="AU1104" s="17" t="s">
        <v>90</v>
      </c>
    </row>
    <row r="1105" spans="2:65" s="12" customFormat="1">
      <c r="B1105" s="170"/>
      <c r="D1105" s="149" t="s">
        <v>1489</v>
      </c>
      <c r="E1105" s="171" t="s">
        <v>1</v>
      </c>
      <c r="F1105" s="172" t="s">
        <v>7607</v>
      </c>
      <c r="H1105" s="171" t="s">
        <v>1</v>
      </c>
      <c r="I1105" s="173"/>
      <c r="L1105" s="170"/>
      <c r="M1105" s="174"/>
      <c r="T1105" s="175"/>
      <c r="AT1105" s="171" t="s">
        <v>1489</v>
      </c>
      <c r="AU1105" s="171" t="s">
        <v>90</v>
      </c>
      <c r="AV1105" s="12" t="s">
        <v>88</v>
      </c>
      <c r="AW1105" s="12" t="s">
        <v>36</v>
      </c>
      <c r="AX1105" s="12" t="s">
        <v>81</v>
      </c>
      <c r="AY1105" s="171" t="s">
        <v>299</v>
      </c>
    </row>
    <row r="1106" spans="2:65" s="13" customFormat="1">
      <c r="B1106" s="176"/>
      <c r="D1106" s="149" t="s">
        <v>1489</v>
      </c>
      <c r="E1106" s="177" t="s">
        <v>1</v>
      </c>
      <c r="F1106" s="178" t="s">
        <v>7618</v>
      </c>
      <c r="H1106" s="179">
        <v>2</v>
      </c>
      <c r="I1106" s="180"/>
      <c r="L1106" s="176"/>
      <c r="M1106" s="181"/>
      <c r="T1106" s="182"/>
      <c r="AT1106" s="177" t="s">
        <v>1489</v>
      </c>
      <c r="AU1106" s="177" t="s">
        <v>90</v>
      </c>
      <c r="AV1106" s="13" t="s">
        <v>90</v>
      </c>
      <c r="AW1106" s="13" t="s">
        <v>36</v>
      </c>
      <c r="AX1106" s="13" t="s">
        <v>81</v>
      </c>
      <c r="AY1106" s="177" t="s">
        <v>299</v>
      </c>
    </row>
    <row r="1107" spans="2:65" s="14" customFormat="1">
      <c r="B1107" s="183"/>
      <c r="D1107" s="149" t="s">
        <v>1489</v>
      </c>
      <c r="E1107" s="184" t="s">
        <v>1</v>
      </c>
      <c r="F1107" s="185" t="s">
        <v>1496</v>
      </c>
      <c r="H1107" s="186">
        <v>2</v>
      </c>
      <c r="I1107" s="187"/>
      <c r="L1107" s="183"/>
      <c r="M1107" s="188"/>
      <c r="T1107" s="189"/>
      <c r="AT1107" s="184" t="s">
        <v>1489</v>
      </c>
      <c r="AU1107" s="184" t="s">
        <v>90</v>
      </c>
      <c r="AV1107" s="14" t="s">
        <v>318</v>
      </c>
      <c r="AW1107" s="14" t="s">
        <v>36</v>
      </c>
      <c r="AX1107" s="14" t="s">
        <v>88</v>
      </c>
      <c r="AY1107" s="184" t="s">
        <v>299</v>
      </c>
    </row>
    <row r="1108" spans="2:65" s="1" customFormat="1" ht="44.25" customHeight="1">
      <c r="B1108" s="32"/>
      <c r="C1108" s="136" t="s">
        <v>6669</v>
      </c>
      <c r="D1108" s="136" t="s">
        <v>302</v>
      </c>
      <c r="E1108" s="137" t="s">
        <v>7619</v>
      </c>
      <c r="F1108" s="138" t="s">
        <v>7620</v>
      </c>
      <c r="G1108" s="139" t="s">
        <v>877</v>
      </c>
      <c r="H1108" s="140">
        <v>2</v>
      </c>
      <c r="I1108" s="141"/>
      <c r="J1108" s="142">
        <f>ROUND(I1108*H1108,2)</f>
        <v>0</v>
      </c>
      <c r="K1108" s="138" t="s">
        <v>1</v>
      </c>
      <c r="L1108" s="32"/>
      <c r="M1108" s="143" t="s">
        <v>1</v>
      </c>
      <c r="N1108" s="144" t="s">
        <v>46</v>
      </c>
      <c r="P1108" s="145">
        <f>O1108*H1108</f>
        <v>0</v>
      </c>
      <c r="Q1108" s="145">
        <v>0.34689999999999999</v>
      </c>
      <c r="R1108" s="145">
        <f>Q1108*H1108</f>
        <v>0.69379999999999997</v>
      </c>
      <c r="S1108" s="145">
        <v>0</v>
      </c>
      <c r="T1108" s="146">
        <f>S1108*H1108</f>
        <v>0</v>
      </c>
      <c r="AR1108" s="147" t="s">
        <v>378</v>
      </c>
      <c r="AT1108" s="147" t="s">
        <v>302</v>
      </c>
      <c r="AU1108" s="147" t="s">
        <v>90</v>
      </c>
      <c r="AY1108" s="17" t="s">
        <v>299</v>
      </c>
      <c r="BE1108" s="148">
        <f>IF(N1108="základní",J1108,0)</f>
        <v>0</v>
      </c>
      <c r="BF1108" s="148">
        <f>IF(N1108="snížená",J1108,0)</f>
        <v>0</v>
      </c>
      <c r="BG1108" s="148">
        <f>IF(N1108="zákl. přenesená",J1108,0)</f>
        <v>0</v>
      </c>
      <c r="BH1108" s="148">
        <f>IF(N1108="sníž. přenesená",J1108,0)</f>
        <v>0</v>
      </c>
      <c r="BI1108" s="148">
        <f>IF(N1108="nulová",J1108,0)</f>
        <v>0</v>
      </c>
      <c r="BJ1108" s="17" t="s">
        <v>88</v>
      </c>
      <c r="BK1108" s="148">
        <f>ROUND(I1108*H1108,2)</f>
        <v>0</v>
      </c>
      <c r="BL1108" s="17" t="s">
        <v>378</v>
      </c>
      <c r="BM1108" s="147" t="s">
        <v>7621</v>
      </c>
    </row>
    <row r="1109" spans="2:65" s="1" customFormat="1" ht="230.4">
      <c r="B1109" s="32"/>
      <c r="D1109" s="149" t="s">
        <v>308</v>
      </c>
      <c r="F1109" s="150" t="s">
        <v>7622</v>
      </c>
      <c r="I1109" s="151"/>
      <c r="L1109" s="32"/>
      <c r="M1109" s="152"/>
      <c r="T1109" s="56"/>
      <c r="AT1109" s="17" t="s">
        <v>308</v>
      </c>
      <c r="AU1109" s="17" t="s">
        <v>90</v>
      </c>
    </row>
    <row r="1110" spans="2:65" s="12" customFormat="1">
      <c r="B1110" s="170"/>
      <c r="D1110" s="149" t="s">
        <v>1489</v>
      </c>
      <c r="E1110" s="171" t="s">
        <v>1</v>
      </c>
      <c r="F1110" s="172" t="s">
        <v>7607</v>
      </c>
      <c r="H1110" s="171" t="s">
        <v>1</v>
      </c>
      <c r="I1110" s="173"/>
      <c r="L1110" s="170"/>
      <c r="M1110" s="174"/>
      <c r="T1110" s="175"/>
      <c r="AT1110" s="171" t="s">
        <v>1489</v>
      </c>
      <c r="AU1110" s="171" t="s">
        <v>90</v>
      </c>
      <c r="AV1110" s="12" t="s">
        <v>88</v>
      </c>
      <c r="AW1110" s="12" t="s">
        <v>36</v>
      </c>
      <c r="AX1110" s="12" t="s">
        <v>81</v>
      </c>
      <c r="AY1110" s="171" t="s">
        <v>299</v>
      </c>
    </row>
    <row r="1111" spans="2:65" s="13" customFormat="1" ht="20.399999999999999">
      <c r="B1111" s="176"/>
      <c r="D1111" s="149" t="s">
        <v>1489</v>
      </c>
      <c r="E1111" s="177" t="s">
        <v>1</v>
      </c>
      <c r="F1111" s="178" t="s">
        <v>7623</v>
      </c>
      <c r="H1111" s="179">
        <v>2</v>
      </c>
      <c r="I1111" s="180"/>
      <c r="L1111" s="176"/>
      <c r="M1111" s="181"/>
      <c r="T1111" s="182"/>
      <c r="AT1111" s="177" t="s">
        <v>1489</v>
      </c>
      <c r="AU1111" s="177" t="s">
        <v>90</v>
      </c>
      <c r="AV1111" s="13" t="s">
        <v>90</v>
      </c>
      <c r="AW1111" s="13" t="s">
        <v>36</v>
      </c>
      <c r="AX1111" s="13" t="s">
        <v>81</v>
      </c>
      <c r="AY1111" s="177" t="s">
        <v>299</v>
      </c>
    </row>
    <row r="1112" spans="2:65" s="14" customFormat="1">
      <c r="B1112" s="183"/>
      <c r="D1112" s="149" t="s">
        <v>1489</v>
      </c>
      <c r="E1112" s="184" t="s">
        <v>1</v>
      </c>
      <c r="F1112" s="185" t="s">
        <v>1496</v>
      </c>
      <c r="H1112" s="186">
        <v>2</v>
      </c>
      <c r="I1112" s="187"/>
      <c r="L1112" s="183"/>
      <c r="M1112" s="188"/>
      <c r="T1112" s="189"/>
      <c r="AT1112" s="184" t="s">
        <v>1489</v>
      </c>
      <c r="AU1112" s="184" t="s">
        <v>90</v>
      </c>
      <c r="AV1112" s="14" t="s">
        <v>318</v>
      </c>
      <c r="AW1112" s="14" t="s">
        <v>36</v>
      </c>
      <c r="AX1112" s="14" t="s">
        <v>88</v>
      </c>
      <c r="AY1112" s="184" t="s">
        <v>299</v>
      </c>
    </row>
    <row r="1113" spans="2:65" s="1" customFormat="1" ht="33" customHeight="1">
      <c r="B1113" s="32"/>
      <c r="C1113" s="136" t="s">
        <v>6674</v>
      </c>
      <c r="D1113" s="136" t="s">
        <v>302</v>
      </c>
      <c r="E1113" s="137" t="s">
        <v>7624</v>
      </c>
      <c r="F1113" s="138" t="s">
        <v>7625</v>
      </c>
      <c r="G1113" s="139" t="s">
        <v>877</v>
      </c>
      <c r="H1113" s="140">
        <v>2</v>
      </c>
      <c r="I1113" s="141"/>
      <c r="J1113" s="142">
        <f>ROUND(I1113*H1113,2)</f>
        <v>0</v>
      </c>
      <c r="K1113" s="138" t="s">
        <v>1</v>
      </c>
      <c r="L1113" s="32"/>
      <c r="M1113" s="143" t="s">
        <v>1</v>
      </c>
      <c r="N1113" s="144" t="s">
        <v>46</v>
      </c>
      <c r="P1113" s="145">
        <f>O1113*H1113</f>
        <v>0</v>
      </c>
      <c r="Q1113" s="145">
        <v>3.3050000000000003E-2</v>
      </c>
      <c r="R1113" s="145">
        <f>Q1113*H1113</f>
        <v>6.6100000000000006E-2</v>
      </c>
      <c r="S1113" s="145">
        <v>0</v>
      </c>
      <c r="T1113" s="146">
        <f>S1113*H1113</f>
        <v>0</v>
      </c>
      <c r="AR1113" s="147" t="s">
        <v>378</v>
      </c>
      <c r="AT1113" s="147" t="s">
        <v>302</v>
      </c>
      <c r="AU1113" s="147" t="s">
        <v>90</v>
      </c>
      <c r="AY1113" s="17" t="s">
        <v>299</v>
      </c>
      <c r="BE1113" s="148">
        <f>IF(N1113="základní",J1113,0)</f>
        <v>0</v>
      </c>
      <c r="BF1113" s="148">
        <f>IF(N1113="snížená",J1113,0)</f>
        <v>0</v>
      </c>
      <c r="BG1113" s="148">
        <f>IF(N1113="zákl. přenesená",J1113,0)</f>
        <v>0</v>
      </c>
      <c r="BH1113" s="148">
        <f>IF(N1113="sníž. přenesená",J1113,0)</f>
        <v>0</v>
      </c>
      <c r="BI1113" s="148">
        <f>IF(N1113="nulová",J1113,0)</f>
        <v>0</v>
      </c>
      <c r="BJ1113" s="17" t="s">
        <v>88</v>
      </c>
      <c r="BK1113" s="148">
        <f>ROUND(I1113*H1113,2)</f>
        <v>0</v>
      </c>
      <c r="BL1113" s="17" t="s">
        <v>378</v>
      </c>
      <c r="BM1113" s="147" t="s">
        <v>7626</v>
      </c>
    </row>
    <row r="1114" spans="2:65" s="1" customFormat="1" ht="134.4">
      <c r="B1114" s="32"/>
      <c r="D1114" s="149" t="s">
        <v>308</v>
      </c>
      <c r="F1114" s="150" t="s">
        <v>7627</v>
      </c>
      <c r="I1114" s="151"/>
      <c r="L1114" s="32"/>
      <c r="M1114" s="152"/>
      <c r="T1114" s="56"/>
      <c r="AT1114" s="17" t="s">
        <v>308</v>
      </c>
      <c r="AU1114" s="17" t="s">
        <v>90</v>
      </c>
    </row>
    <row r="1115" spans="2:65" s="12" customFormat="1">
      <c r="B1115" s="170"/>
      <c r="D1115" s="149" t="s">
        <v>1489</v>
      </c>
      <c r="E1115" s="171" t="s">
        <v>1</v>
      </c>
      <c r="F1115" s="172" t="s">
        <v>7607</v>
      </c>
      <c r="H1115" s="171" t="s">
        <v>1</v>
      </c>
      <c r="I1115" s="173"/>
      <c r="L1115" s="170"/>
      <c r="M1115" s="174"/>
      <c r="T1115" s="175"/>
      <c r="AT1115" s="171" t="s">
        <v>1489</v>
      </c>
      <c r="AU1115" s="171" t="s">
        <v>90</v>
      </c>
      <c r="AV1115" s="12" t="s">
        <v>88</v>
      </c>
      <c r="AW1115" s="12" t="s">
        <v>36</v>
      </c>
      <c r="AX1115" s="12" t="s">
        <v>81</v>
      </c>
      <c r="AY1115" s="171" t="s">
        <v>299</v>
      </c>
    </row>
    <row r="1116" spans="2:65" s="13" customFormat="1">
      <c r="B1116" s="176"/>
      <c r="D1116" s="149" t="s">
        <v>1489</v>
      </c>
      <c r="E1116" s="177" t="s">
        <v>1</v>
      </c>
      <c r="F1116" s="178" t="s">
        <v>7628</v>
      </c>
      <c r="H1116" s="179">
        <v>2</v>
      </c>
      <c r="I1116" s="180"/>
      <c r="L1116" s="176"/>
      <c r="M1116" s="181"/>
      <c r="T1116" s="182"/>
      <c r="AT1116" s="177" t="s">
        <v>1489</v>
      </c>
      <c r="AU1116" s="177" t="s">
        <v>90</v>
      </c>
      <c r="AV1116" s="13" t="s">
        <v>90</v>
      </c>
      <c r="AW1116" s="13" t="s">
        <v>36</v>
      </c>
      <c r="AX1116" s="13" t="s">
        <v>81</v>
      </c>
      <c r="AY1116" s="177" t="s">
        <v>299</v>
      </c>
    </row>
    <row r="1117" spans="2:65" s="14" customFormat="1">
      <c r="B1117" s="183"/>
      <c r="D1117" s="149" t="s">
        <v>1489</v>
      </c>
      <c r="E1117" s="184" t="s">
        <v>1</v>
      </c>
      <c r="F1117" s="185" t="s">
        <v>1496</v>
      </c>
      <c r="H1117" s="186">
        <v>2</v>
      </c>
      <c r="I1117" s="187"/>
      <c r="L1117" s="183"/>
      <c r="M1117" s="188"/>
      <c r="T1117" s="189"/>
      <c r="AT1117" s="184" t="s">
        <v>1489</v>
      </c>
      <c r="AU1117" s="184" t="s">
        <v>90</v>
      </c>
      <c r="AV1117" s="14" t="s">
        <v>318</v>
      </c>
      <c r="AW1117" s="14" t="s">
        <v>36</v>
      </c>
      <c r="AX1117" s="14" t="s">
        <v>88</v>
      </c>
      <c r="AY1117" s="184" t="s">
        <v>299</v>
      </c>
    </row>
    <row r="1118" spans="2:65" s="1" customFormat="1" ht="33" customHeight="1">
      <c r="B1118" s="32"/>
      <c r="C1118" s="136" t="s">
        <v>6680</v>
      </c>
      <c r="D1118" s="136" t="s">
        <v>302</v>
      </c>
      <c r="E1118" s="137" t="s">
        <v>7629</v>
      </c>
      <c r="F1118" s="138" t="s">
        <v>7630</v>
      </c>
      <c r="G1118" s="139" t="s">
        <v>598</v>
      </c>
      <c r="H1118" s="140">
        <v>2</v>
      </c>
      <c r="I1118" s="141"/>
      <c r="J1118" s="142">
        <f>ROUND(I1118*H1118,2)</f>
        <v>0</v>
      </c>
      <c r="K1118" s="138" t="s">
        <v>1</v>
      </c>
      <c r="L1118" s="32"/>
      <c r="M1118" s="143" t="s">
        <v>1</v>
      </c>
      <c r="N1118" s="144" t="s">
        <v>46</v>
      </c>
      <c r="P1118" s="145">
        <f>O1118*H1118</f>
        <v>0</v>
      </c>
      <c r="Q1118" s="145">
        <v>4.8140000000000002E-2</v>
      </c>
      <c r="R1118" s="145">
        <f>Q1118*H1118</f>
        <v>9.6280000000000004E-2</v>
      </c>
      <c r="S1118" s="145">
        <v>0</v>
      </c>
      <c r="T1118" s="146">
        <f>S1118*H1118</f>
        <v>0</v>
      </c>
      <c r="AR1118" s="147" t="s">
        <v>378</v>
      </c>
      <c r="AT1118" s="147" t="s">
        <v>302</v>
      </c>
      <c r="AU1118" s="147" t="s">
        <v>90</v>
      </c>
      <c r="AY1118" s="17" t="s">
        <v>299</v>
      </c>
      <c r="BE1118" s="148">
        <f>IF(N1118="základní",J1118,0)</f>
        <v>0</v>
      </c>
      <c r="BF1118" s="148">
        <f>IF(N1118="snížená",J1118,0)</f>
        <v>0</v>
      </c>
      <c r="BG1118" s="148">
        <f>IF(N1118="zákl. přenesená",J1118,0)</f>
        <v>0</v>
      </c>
      <c r="BH1118" s="148">
        <f>IF(N1118="sníž. přenesená",J1118,0)</f>
        <v>0</v>
      </c>
      <c r="BI1118" s="148">
        <f>IF(N1118="nulová",J1118,0)</f>
        <v>0</v>
      </c>
      <c r="BJ1118" s="17" t="s">
        <v>88</v>
      </c>
      <c r="BK1118" s="148">
        <f>ROUND(I1118*H1118,2)</f>
        <v>0</v>
      </c>
      <c r="BL1118" s="17" t="s">
        <v>378</v>
      </c>
      <c r="BM1118" s="147" t="s">
        <v>7631</v>
      </c>
    </row>
    <row r="1119" spans="2:65" s="1" customFormat="1" ht="124.8">
      <c r="B1119" s="32"/>
      <c r="D1119" s="149" t="s">
        <v>308</v>
      </c>
      <c r="F1119" s="150" t="s">
        <v>7632</v>
      </c>
      <c r="I1119" s="151"/>
      <c r="L1119" s="32"/>
      <c r="M1119" s="152"/>
      <c r="T1119" s="56"/>
      <c r="AT1119" s="17" t="s">
        <v>308</v>
      </c>
      <c r="AU1119" s="17" t="s">
        <v>90</v>
      </c>
    </row>
    <row r="1120" spans="2:65" s="12" customFormat="1">
      <c r="B1120" s="170"/>
      <c r="D1120" s="149" t="s">
        <v>1489</v>
      </c>
      <c r="E1120" s="171" t="s">
        <v>1</v>
      </c>
      <c r="F1120" s="172" t="s">
        <v>7607</v>
      </c>
      <c r="H1120" s="171" t="s">
        <v>1</v>
      </c>
      <c r="I1120" s="173"/>
      <c r="L1120" s="170"/>
      <c r="M1120" s="174"/>
      <c r="T1120" s="175"/>
      <c r="AT1120" s="171" t="s">
        <v>1489</v>
      </c>
      <c r="AU1120" s="171" t="s">
        <v>90</v>
      </c>
      <c r="AV1120" s="12" t="s">
        <v>88</v>
      </c>
      <c r="AW1120" s="12" t="s">
        <v>36</v>
      </c>
      <c r="AX1120" s="12" t="s">
        <v>81</v>
      </c>
      <c r="AY1120" s="171" t="s">
        <v>299</v>
      </c>
    </row>
    <row r="1121" spans="2:65" s="13" customFormat="1">
      <c r="B1121" s="176"/>
      <c r="D1121" s="149" t="s">
        <v>1489</v>
      </c>
      <c r="E1121" s="177" t="s">
        <v>1</v>
      </c>
      <c r="F1121" s="178" t="s">
        <v>7633</v>
      </c>
      <c r="H1121" s="179">
        <v>2</v>
      </c>
      <c r="I1121" s="180"/>
      <c r="L1121" s="176"/>
      <c r="M1121" s="181"/>
      <c r="T1121" s="182"/>
      <c r="AT1121" s="177" t="s">
        <v>1489</v>
      </c>
      <c r="AU1121" s="177" t="s">
        <v>90</v>
      </c>
      <c r="AV1121" s="13" t="s">
        <v>90</v>
      </c>
      <c r="AW1121" s="13" t="s">
        <v>36</v>
      </c>
      <c r="AX1121" s="13" t="s">
        <v>81</v>
      </c>
      <c r="AY1121" s="177" t="s">
        <v>299</v>
      </c>
    </row>
    <row r="1122" spans="2:65" s="14" customFormat="1">
      <c r="B1122" s="183"/>
      <c r="D1122" s="149" t="s">
        <v>1489</v>
      </c>
      <c r="E1122" s="184" t="s">
        <v>1</v>
      </c>
      <c r="F1122" s="185" t="s">
        <v>1496</v>
      </c>
      <c r="H1122" s="186">
        <v>2</v>
      </c>
      <c r="I1122" s="187"/>
      <c r="L1122" s="183"/>
      <c r="M1122" s="188"/>
      <c r="T1122" s="189"/>
      <c r="AT1122" s="184" t="s">
        <v>1489</v>
      </c>
      <c r="AU1122" s="184" t="s">
        <v>90</v>
      </c>
      <c r="AV1122" s="14" t="s">
        <v>318</v>
      </c>
      <c r="AW1122" s="14" t="s">
        <v>36</v>
      </c>
      <c r="AX1122" s="14" t="s">
        <v>88</v>
      </c>
      <c r="AY1122" s="184" t="s">
        <v>299</v>
      </c>
    </row>
    <row r="1123" spans="2:65" s="1" customFormat="1" ht="24.15" customHeight="1">
      <c r="B1123" s="32"/>
      <c r="C1123" s="136" t="s">
        <v>6684</v>
      </c>
      <c r="D1123" s="136" t="s">
        <v>302</v>
      </c>
      <c r="E1123" s="137" t="s">
        <v>7634</v>
      </c>
      <c r="F1123" s="138" t="s">
        <v>7635</v>
      </c>
      <c r="G1123" s="139" t="s">
        <v>877</v>
      </c>
      <c r="H1123" s="140">
        <v>1</v>
      </c>
      <c r="I1123" s="141"/>
      <c r="J1123" s="142">
        <f>ROUND(I1123*H1123,2)</f>
        <v>0</v>
      </c>
      <c r="K1123" s="138" t="s">
        <v>1</v>
      </c>
      <c r="L1123" s="32"/>
      <c r="M1123" s="143" t="s">
        <v>1</v>
      </c>
      <c r="N1123" s="144" t="s">
        <v>46</v>
      </c>
      <c r="P1123" s="145">
        <f>O1123*H1123</f>
        <v>0</v>
      </c>
      <c r="Q1123" s="145">
        <v>3.8120000000000001E-2</v>
      </c>
      <c r="R1123" s="145">
        <f>Q1123*H1123</f>
        <v>3.8120000000000001E-2</v>
      </c>
      <c r="S1123" s="145">
        <v>0</v>
      </c>
      <c r="T1123" s="146">
        <f>S1123*H1123</f>
        <v>0</v>
      </c>
      <c r="AR1123" s="147" t="s">
        <v>378</v>
      </c>
      <c r="AT1123" s="147" t="s">
        <v>302</v>
      </c>
      <c r="AU1123" s="147" t="s">
        <v>90</v>
      </c>
      <c r="AY1123" s="17" t="s">
        <v>299</v>
      </c>
      <c r="BE1123" s="148">
        <f>IF(N1123="základní",J1123,0)</f>
        <v>0</v>
      </c>
      <c r="BF1123" s="148">
        <f>IF(N1123="snížená",J1123,0)</f>
        <v>0</v>
      </c>
      <c r="BG1123" s="148">
        <f>IF(N1123="zákl. přenesená",J1123,0)</f>
        <v>0</v>
      </c>
      <c r="BH1123" s="148">
        <f>IF(N1123="sníž. přenesená",J1123,0)</f>
        <v>0</v>
      </c>
      <c r="BI1123" s="148">
        <f>IF(N1123="nulová",J1123,0)</f>
        <v>0</v>
      </c>
      <c r="BJ1123" s="17" t="s">
        <v>88</v>
      </c>
      <c r="BK1123" s="148">
        <f>ROUND(I1123*H1123,2)</f>
        <v>0</v>
      </c>
      <c r="BL1123" s="17" t="s">
        <v>378</v>
      </c>
      <c r="BM1123" s="147" t="s">
        <v>7636</v>
      </c>
    </row>
    <row r="1124" spans="2:65" s="1" customFormat="1" ht="76.8">
      <c r="B1124" s="32"/>
      <c r="D1124" s="149" t="s">
        <v>308</v>
      </c>
      <c r="F1124" s="150" t="s">
        <v>7637</v>
      </c>
      <c r="I1124" s="151"/>
      <c r="L1124" s="32"/>
      <c r="M1124" s="152"/>
      <c r="T1124" s="56"/>
      <c r="AT1124" s="17" t="s">
        <v>308</v>
      </c>
      <c r="AU1124" s="17" t="s">
        <v>90</v>
      </c>
    </row>
    <row r="1125" spans="2:65" s="12" customFormat="1">
      <c r="B1125" s="170"/>
      <c r="D1125" s="149" t="s">
        <v>1489</v>
      </c>
      <c r="E1125" s="171" t="s">
        <v>1</v>
      </c>
      <c r="F1125" s="172" t="s">
        <v>7607</v>
      </c>
      <c r="H1125" s="171" t="s">
        <v>1</v>
      </c>
      <c r="I1125" s="173"/>
      <c r="L1125" s="170"/>
      <c r="M1125" s="174"/>
      <c r="T1125" s="175"/>
      <c r="AT1125" s="171" t="s">
        <v>1489</v>
      </c>
      <c r="AU1125" s="171" t="s">
        <v>90</v>
      </c>
      <c r="AV1125" s="12" t="s">
        <v>88</v>
      </c>
      <c r="AW1125" s="12" t="s">
        <v>36</v>
      </c>
      <c r="AX1125" s="12" t="s">
        <v>81</v>
      </c>
      <c r="AY1125" s="171" t="s">
        <v>299</v>
      </c>
    </row>
    <row r="1126" spans="2:65" s="13" customFormat="1">
      <c r="B1126" s="176"/>
      <c r="D1126" s="149" t="s">
        <v>1489</v>
      </c>
      <c r="E1126" s="177" t="s">
        <v>1</v>
      </c>
      <c r="F1126" s="178" t="s">
        <v>7638</v>
      </c>
      <c r="H1126" s="179">
        <v>1</v>
      </c>
      <c r="I1126" s="180"/>
      <c r="L1126" s="176"/>
      <c r="M1126" s="181"/>
      <c r="T1126" s="182"/>
      <c r="AT1126" s="177" t="s">
        <v>1489</v>
      </c>
      <c r="AU1126" s="177" t="s">
        <v>90</v>
      </c>
      <c r="AV1126" s="13" t="s">
        <v>90</v>
      </c>
      <c r="AW1126" s="13" t="s">
        <v>36</v>
      </c>
      <c r="AX1126" s="13" t="s">
        <v>81</v>
      </c>
      <c r="AY1126" s="177" t="s">
        <v>299</v>
      </c>
    </row>
    <row r="1127" spans="2:65" s="14" customFormat="1">
      <c r="B1127" s="183"/>
      <c r="D1127" s="149" t="s">
        <v>1489</v>
      </c>
      <c r="E1127" s="184" t="s">
        <v>1</v>
      </c>
      <c r="F1127" s="185" t="s">
        <v>1496</v>
      </c>
      <c r="H1127" s="186">
        <v>1</v>
      </c>
      <c r="I1127" s="187"/>
      <c r="L1127" s="183"/>
      <c r="M1127" s="188"/>
      <c r="T1127" s="189"/>
      <c r="AT1127" s="184" t="s">
        <v>1489</v>
      </c>
      <c r="AU1127" s="184" t="s">
        <v>90</v>
      </c>
      <c r="AV1127" s="14" t="s">
        <v>318</v>
      </c>
      <c r="AW1127" s="14" t="s">
        <v>36</v>
      </c>
      <c r="AX1127" s="14" t="s">
        <v>88</v>
      </c>
      <c r="AY1127" s="184" t="s">
        <v>299</v>
      </c>
    </row>
    <row r="1128" spans="2:65" s="1" customFormat="1" ht="44.25" customHeight="1">
      <c r="B1128" s="32"/>
      <c r="C1128" s="136" t="s">
        <v>6691</v>
      </c>
      <c r="D1128" s="136" t="s">
        <v>302</v>
      </c>
      <c r="E1128" s="137" t="s">
        <v>7639</v>
      </c>
      <c r="F1128" s="138" t="s">
        <v>7640</v>
      </c>
      <c r="G1128" s="139" t="s">
        <v>877</v>
      </c>
      <c r="H1128" s="140">
        <v>1</v>
      </c>
      <c r="I1128" s="141"/>
      <c r="J1128" s="142">
        <f>ROUND(I1128*H1128,2)</f>
        <v>0</v>
      </c>
      <c r="K1128" s="138" t="s">
        <v>1</v>
      </c>
      <c r="L1128" s="32"/>
      <c r="M1128" s="143" t="s">
        <v>1</v>
      </c>
      <c r="N1128" s="144" t="s">
        <v>46</v>
      </c>
      <c r="P1128" s="145">
        <f>O1128*H1128</f>
        <v>0</v>
      </c>
      <c r="Q1128" s="145">
        <v>5.1999999999999998E-2</v>
      </c>
      <c r="R1128" s="145">
        <f>Q1128*H1128</f>
        <v>5.1999999999999998E-2</v>
      </c>
      <c r="S1128" s="145">
        <v>0</v>
      </c>
      <c r="T1128" s="146">
        <f>S1128*H1128</f>
        <v>0</v>
      </c>
      <c r="AR1128" s="147" t="s">
        <v>378</v>
      </c>
      <c r="AT1128" s="147" t="s">
        <v>302</v>
      </c>
      <c r="AU1128" s="147" t="s">
        <v>90</v>
      </c>
      <c r="AY1128" s="17" t="s">
        <v>299</v>
      </c>
      <c r="BE1128" s="148">
        <f>IF(N1128="základní",J1128,0)</f>
        <v>0</v>
      </c>
      <c r="BF1128" s="148">
        <f>IF(N1128="snížená",J1128,0)</f>
        <v>0</v>
      </c>
      <c r="BG1128" s="148">
        <f>IF(N1128="zákl. přenesená",J1128,0)</f>
        <v>0</v>
      </c>
      <c r="BH1128" s="148">
        <f>IF(N1128="sníž. přenesená",J1128,0)</f>
        <v>0</v>
      </c>
      <c r="BI1128" s="148">
        <f>IF(N1128="nulová",J1128,0)</f>
        <v>0</v>
      </c>
      <c r="BJ1128" s="17" t="s">
        <v>88</v>
      </c>
      <c r="BK1128" s="148">
        <f>ROUND(I1128*H1128,2)</f>
        <v>0</v>
      </c>
      <c r="BL1128" s="17" t="s">
        <v>378</v>
      </c>
      <c r="BM1128" s="147" t="s">
        <v>7641</v>
      </c>
    </row>
    <row r="1129" spans="2:65" s="1" customFormat="1" ht="172.8">
      <c r="B1129" s="32"/>
      <c r="D1129" s="149" t="s">
        <v>308</v>
      </c>
      <c r="F1129" s="150" t="s">
        <v>7642</v>
      </c>
      <c r="I1129" s="151"/>
      <c r="L1129" s="32"/>
      <c r="M1129" s="152"/>
      <c r="T1129" s="56"/>
      <c r="AT1129" s="17" t="s">
        <v>308</v>
      </c>
      <c r="AU1129" s="17" t="s">
        <v>90</v>
      </c>
    </row>
    <row r="1130" spans="2:65" s="12" customFormat="1">
      <c r="B1130" s="170"/>
      <c r="D1130" s="149" t="s">
        <v>1489</v>
      </c>
      <c r="E1130" s="171" t="s">
        <v>1</v>
      </c>
      <c r="F1130" s="172" t="s">
        <v>7607</v>
      </c>
      <c r="H1130" s="171" t="s">
        <v>1</v>
      </c>
      <c r="I1130" s="173"/>
      <c r="L1130" s="170"/>
      <c r="M1130" s="174"/>
      <c r="T1130" s="175"/>
      <c r="AT1130" s="171" t="s">
        <v>1489</v>
      </c>
      <c r="AU1130" s="171" t="s">
        <v>90</v>
      </c>
      <c r="AV1130" s="12" t="s">
        <v>88</v>
      </c>
      <c r="AW1130" s="12" t="s">
        <v>36</v>
      </c>
      <c r="AX1130" s="12" t="s">
        <v>81</v>
      </c>
      <c r="AY1130" s="171" t="s">
        <v>299</v>
      </c>
    </row>
    <row r="1131" spans="2:65" s="13" customFormat="1" ht="20.399999999999999">
      <c r="B1131" s="176"/>
      <c r="D1131" s="149" t="s">
        <v>1489</v>
      </c>
      <c r="E1131" s="177" t="s">
        <v>1</v>
      </c>
      <c r="F1131" s="178" t="s">
        <v>7643</v>
      </c>
      <c r="H1131" s="179">
        <v>1</v>
      </c>
      <c r="I1131" s="180"/>
      <c r="L1131" s="176"/>
      <c r="M1131" s="181"/>
      <c r="T1131" s="182"/>
      <c r="AT1131" s="177" t="s">
        <v>1489</v>
      </c>
      <c r="AU1131" s="177" t="s">
        <v>90</v>
      </c>
      <c r="AV1131" s="13" t="s">
        <v>90</v>
      </c>
      <c r="AW1131" s="13" t="s">
        <v>36</v>
      </c>
      <c r="AX1131" s="13" t="s">
        <v>81</v>
      </c>
      <c r="AY1131" s="177" t="s">
        <v>299</v>
      </c>
    </row>
    <row r="1132" spans="2:65" s="14" customFormat="1">
      <c r="B1132" s="183"/>
      <c r="D1132" s="149" t="s">
        <v>1489</v>
      </c>
      <c r="E1132" s="184" t="s">
        <v>1</v>
      </c>
      <c r="F1132" s="185" t="s">
        <v>1496</v>
      </c>
      <c r="H1132" s="186">
        <v>1</v>
      </c>
      <c r="I1132" s="187"/>
      <c r="L1132" s="183"/>
      <c r="M1132" s="188"/>
      <c r="T1132" s="189"/>
      <c r="AT1132" s="184" t="s">
        <v>1489</v>
      </c>
      <c r="AU1132" s="184" t="s">
        <v>90</v>
      </c>
      <c r="AV1132" s="14" t="s">
        <v>318</v>
      </c>
      <c r="AW1132" s="14" t="s">
        <v>36</v>
      </c>
      <c r="AX1132" s="14" t="s">
        <v>88</v>
      </c>
      <c r="AY1132" s="184" t="s">
        <v>299</v>
      </c>
    </row>
    <row r="1133" spans="2:65" s="1" customFormat="1" ht="44.25" customHeight="1">
      <c r="B1133" s="32"/>
      <c r="C1133" s="136" t="s">
        <v>6696</v>
      </c>
      <c r="D1133" s="136" t="s">
        <v>302</v>
      </c>
      <c r="E1133" s="137" t="s">
        <v>7644</v>
      </c>
      <c r="F1133" s="138" t="s">
        <v>7645</v>
      </c>
      <c r="G1133" s="139" t="s">
        <v>598</v>
      </c>
      <c r="H1133" s="140">
        <v>1</v>
      </c>
      <c r="I1133" s="141"/>
      <c r="J1133" s="142">
        <f>ROUND(I1133*H1133,2)</f>
        <v>0</v>
      </c>
      <c r="K1133" s="138" t="s">
        <v>1</v>
      </c>
      <c r="L1133" s="32"/>
      <c r="M1133" s="143" t="s">
        <v>1</v>
      </c>
      <c r="N1133" s="144" t="s">
        <v>46</v>
      </c>
      <c r="P1133" s="145">
        <f>O1133*H1133</f>
        <v>0</v>
      </c>
      <c r="Q1133" s="145">
        <v>3.95E-2</v>
      </c>
      <c r="R1133" s="145">
        <f>Q1133*H1133</f>
        <v>3.95E-2</v>
      </c>
      <c r="S1133" s="145">
        <v>0</v>
      </c>
      <c r="T1133" s="146">
        <f>S1133*H1133</f>
        <v>0</v>
      </c>
      <c r="AR1133" s="147" t="s">
        <v>378</v>
      </c>
      <c r="AT1133" s="147" t="s">
        <v>302</v>
      </c>
      <c r="AU1133" s="147" t="s">
        <v>90</v>
      </c>
      <c r="AY1133" s="17" t="s">
        <v>299</v>
      </c>
      <c r="BE1133" s="148">
        <f>IF(N1133="základní",J1133,0)</f>
        <v>0</v>
      </c>
      <c r="BF1133" s="148">
        <f>IF(N1133="snížená",J1133,0)</f>
        <v>0</v>
      </c>
      <c r="BG1133" s="148">
        <f>IF(N1133="zákl. přenesená",J1133,0)</f>
        <v>0</v>
      </c>
      <c r="BH1133" s="148">
        <f>IF(N1133="sníž. přenesená",J1133,0)</f>
        <v>0</v>
      </c>
      <c r="BI1133" s="148">
        <f>IF(N1133="nulová",J1133,0)</f>
        <v>0</v>
      </c>
      <c r="BJ1133" s="17" t="s">
        <v>88</v>
      </c>
      <c r="BK1133" s="148">
        <f>ROUND(I1133*H1133,2)</f>
        <v>0</v>
      </c>
      <c r="BL1133" s="17" t="s">
        <v>378</v>
      </c>
      <c r="BM1133" s="147" t="s">
        <v>7646</v>
      </c>
    </row>
    <row r="1134" spans="2:65" s="1" customFormat="1" ht="115.2">
      <c r="B1134" s="32"/>
      <c r="D1134" s="149" t="s">
        <v>308</v>
      </c>
      <c r="F1134" s="150" t="s">
        <v>7647</v>
      </c>
      <c r="I1134" s="151"/>
      <c r="L1134" s="32"/>
      <c r="M1134" s="152"/>
      <c r="T1134" s="56"/>
      <c r="AT1134" s="17" t="s">
        <v>308</v>
      </c>
      <c r="AU1134" s="17" t="s">
        <v>90</v>
      </c>
    </row>
    <row r="1135" spans="2:65" s="12" customFormat="1">
      <c r="B1135" s="170"/>
      <c r="D1135" s="149" t="s">
        <v>1489</v>
      </c>
      <c r="E1135" s="171" t="s">
        <v>1</v>
      </c>
      <c r="F1135" s="172" t="s">
        <v>7607</v>
      </c>
      <c r="H1135" s="171" t="s">
        <v>1</v>
      </c>
      <c r="I1135" s="173"/>
      <c r="L1135" s="170"/>
      <c r="M1135" s="174"/>
      <c r="T1135" s="175"/>
      <c r="AT1135" s="171" t="s">
        <v>1489</v>
      </c>
      <c r="AU1135" s="171" t="s">
        <v>90</v>
      </c>
      <c r="AV1135" s="12" t="s">
        <v>88</v>
      </c>
      <c r="AW1135" s="12" t="s">
        <v>36</v>
      </c>
      <c r="AX1135" s="12" t="s">
        <v>81</v>
      </c>
      <c r="AY1135" s="171" t="s">
        <v>299</v>
      </c>
    </row>
    <row r="1136" spans="2:65" s="13" customFormat="1" ht="20.399999999999999">
      <c r="B1136" s="176"/>
      <c r="D1136" s="149" t="s">
        <v>1489</v>
      </c>
      <c r="E1136" s="177" t="s">
        <v>1</v>
      </c>
      <c r="F1136" s="178" t="s">
        <v>7648</v>
      </c>
      <c r="H1136" s="179">
        <v>1</v>
      </c>
      <c r="I1136" s="180"/>
      <c r="L1136" s="176"/>
      <c r="M1136" s="181"/>
      <c r="T1136" s="182"/>
      <c r="AT1136" s="177" t="s">
        <v>1489</v>
      </c>
      <c r="AU1136" s="177" t="s">
        <v>90</v>
      </c>
      <c r="AV1136" s="13" t="s">
        <v>90</v>
      </c>
      <c r="AW1136" s="13" t="s">
        <v>36</v>
      </c>
      <c r="AX1136" s="13" t="s">
        <v>81</v>
      </c>
      <c r="AY1136" s="177" t="s">
        <v>299</v>
      </c>
    </row>
    <row r="1137" spans="2:65" s="14" customFormat="1">
      <c r="B1137" s="183"/>
      <c r="D1137" s="149" t="s">
        <v>1489</v>
      </c>
      <c r="E1137" s="184" t="s">
        <v>1</v>
      </c>
      <c r="F1137" s="185" t="s">
        <v>1496</v>
      </c>
      <c r="H1137" s="186">
        <v>1</v>
      </c>
      <c r="I1137" s="187"/>
      <c r="L1137" s="183"/>
      <c r="M1137" s="188"/>
      <c r="T1137" s="189"/>
      <c r="AT1137" s="184" t="s">
        <v>1489</v>
      </c>
      <c r="AU1137" s="184" t="s">
        <v>90</v>
      </c>
      <c r="AV1137" s="14" t="s">
        <v>318</v>
      </c>
      <c r="AW1137" s="14" t="s">
        <v>36</v>
      </c>
      <c r="AX1137" s="14" t="s">
        <v>88</v>
      </c>
      <c r="AY1137" s="184" t="s">
        <v>299</v>
      </c>
    </row>
    <row r="1138" spans="2:65" s="1" customFormat="1" ht="49.2" customHeight="1">
      <c r="B1138" s="32"/>
      <c r="C1138" s="136" t="s">
        <v>7649</v>
      </c>
      <c r="D1138" s="136" t="s">
        <v>302</v>
      </c>
      <c r="E1138" s="137" t="s">
        <v>7650</v>
      </c>
      <c r="F1138" s="138" t="s">
        <v>7651</v>
      </c>
      <c r="G1138" s="139" t="s">
        <v>877</v>
      </c>
      <c r="H1138" s="140">
        <v>1</v>
      </c>
      <c r="I1138" s="141"/>
      <c r="J1138" s="142">
        <f>ROUND(I1138*H1138,2)</f>
        <v>0</v>
      </c>
      <c r="K1138" s="138" t="s">
        <v>1</v>
      </c>
      <c r="L1138" s="32"/>
      <c r="M1138" s="143" t="s">
        <v>1</v>
      </c>
      <c r="N1138" s="144" t="s">
        <v>46</v>
      </c>
      <c r="P1138" s="145">
        <f>O1138*H1138</f>
        <v>0</v>
      </c>
      <c r="Q1138" s="145">
        <v>3.8559999999999997E-2</v>
      </c>
      <c r="R1138" s="145">
        <f>Q1138*H1138</f>
        <v>3.8559999999999997E-2</v>
      </c>
      <c r="S1138" s="145">
        <v>0</v>
      </c>
      <c r="T1138" s="146">
        <f>S1138*H1138</f>
        <v>0</v>
      </c>
      <c r="AR1138" s="147" t="s">
        <v>378</v>
      </c>
      <c r="AT1138" s="147" t="s">
        <v>302</v>
      </c>
      <c r="AU1138" s="147" t="s">
        <v>90</v>
      </c>
      <c r="AY1138" s="17" t="s">
        <v>299</v>
      </c>
      <c r="BE1138" s="148">
        <f>IF(N1138="základní",J1138,0)</f>
        <v>0</v>
      </c>
      <c r="BF1138" s="148">
        <f>IF(N1138="snížená",J1138,0)</f>
        <v>0</v>
      </c>
      <c r="BG1138" s="148">
        <f>IF(N1138="zákl. přenesená",J1138,0)</f>
        <v>0</v>
      </c>
      <c r="BH1138" s="148">
        <f>IF(N1138="sníž. přenesená",J1138,0)</f>
        <v>0</v>
      </c>
      <c r="BI1138" s="148">
        <f>IF(N1138="nulová",J1138,0)</f>
        <v>0</v>
      </c>
      <c r="BJ1138" s="17" t="s">
        <v>88</v>
      </c>
      <c r="BK1138" s="148">
        <f>ROUND(I1138*H1138,2)</f>
        <v>0</v>
      </c>
      <c r="BL1138" s="17" t="s">
        <v>378</v>
      </c>
      <c r="BM1138" s="147" t="s">
        <v>7652</v>
      </c>
    </row>
    <row r="1139" spans="2:65" s="1" customFormat="1" ht="134.4">
      <c r="B1139" s="32"/>
      <c r="D1139" s="149" t="s">
        <v>308</v>
      </c>
      <c r="F1139" s="150" t="s">
        <v>7653</v>
      </c>
      <c r="I1139" s="151"/>
      <c r="L1139" s="32"/>
      <c r="M1139" s="152"/>
      <c r="T1139" s="56"/>
      <c r="AT1139" s="17" t="s">
        <v>308</v>
      </c>
      <c r="AU1139" s="17" t="s">
        <v>90</v>
      </c>
    </row>
    <row r="1140" spans="2:65" s="12" customFormat="1">
      <c r="B1140" s="170"/>
      <c r="D1140" s="149" t="s">
        <v>1489</v>
      </c>
      <c r="E1140" s="171" t="s">
        <v>1</v>
      </c>
      <c r="F1140" s="172" t="s">
        <v>7607</v>
      </c>
      <c r="H1140" s="171" t="s">
        <v>1</v>
      </c>
      <c r="I1140" s="173"/>
      <c r="L1140" s="170"/>
      <c r="M1140" s="174"/>
      <c r="T1140" s="175"/>
      <c r="AT1140" s="171" t="s">
        <v>1489</v>
      </c>
      <c r="AU1140" s="171" t="s">
        <v>90</v>
      </c>
      <c r="AV1140" s="12" t="s">
        <v>88</v>
      </c>
      <c r="AW1140" s="12" t="s">
        <v>36</v>
      </c>
      <c r="AX1140" s="12" t="s">
        <v>81</v>
      </c>
      <c r="AY1140" s="171" t="s">
        <v>299</v>
      </c>
    </row>
    <row r="1141" spans="2:65" s="13" customFormat="1">
      <c r="B1141" s="176"/>
      <c r="D1141" s="149" t="s">
        <v>1489</v>
      </c>
      <c r="E1141" s="177" t="s">
        <v>1</v>
      </c>
      <c r="F1141" s="178" t="s">
        <v>7654</v>
      </c>
      <c r="H1141" s="179">
        <v>1</v>
      </c>
      <c r="I1141" s="180"/>
      <c r="L1141" s="176"/>
      <c r="M1141" s="181"/>
      <c r="T1141" s="182"/>
      <c r="AT1141" s="177" t="s">
        <v>1489</v>
      </c>
      <c r="AU1141" s="177" t="s">
        <v>90</v>
      </c>
      <c r="AV1141" s="13" t="s">
        <v>90</v>
      </c>
      <c r="AW1141" s="13" t="s">
        <v>36</v>
      </c>
      <c r="AX1141" s="13" t="s">
        <v>81</v>
      </c>
      <c r="AY1141" s="177" t="s">
        <v>299</v>
      </c>
    </row>
    <row r="1142" spans="2:65" s="14" customFormat="1">
      <c r="B1142" s="183"/>
      <c r="D1142" s="149" t="s">
        <v>1489</v>
      </c>
      <c r="E1142" s="184" t="s">
        <v>1</v>
      </c>
      <c r="F1142" s="185" t="s">
        <v>1496</v>
      </c>
      <c r="H1142" s="186">
        <v>1</v>
      </c>
      <c r="I1142" s="187"/>
      <c r="L1142" s="183"/>
      <c r="M1142" s="188"/>
      <c r="T1142" s="189"/>
      <c r="AT1142" s="184" t="s">
        <v>1489</v>
      </c>
      <c r="AU1142" s="184" t="s">
        <v>90</v>
      </c>
      <c r="AV1142" s="14" t="s">
        <v>318</v>
      </c>
      <c r="AW1142" s="14" t="s">
        <v>36</v>
      </c>
      <c r="AX1142" s="14" t="s">
        <v>88</v>
      </c>
      <c r="AY1142" s="184" t="s">
        <v>299</v>
      </c>
    </row>
    <row r="1143" spans="2:65" s="1" customFormat="1" ht="37.950000000000003" customHeight="1">
      <c r="B1143" s="32"/>
      <c r="C1143" s="136" t="s">
        <v>7655</v>
      </c>
      <c r="D1143" s="136" t="s">
        <v>302</v>
      </c>
      <c r="E1143" s="137" t="s">
        <v>7656</v>
      </c>
      <c r="F1143" s="138" t="s">
        <v>7657</v>
      </c>
      <c r="G1143" s="139" t="s">
        <v>598</v>
      </c>
      <c r="H1143" s="140">
        <v>4</v>
      </c>
      <c r="I1143" s="141"/>
      <c r="J1143" s="142">
        <f>ROUND(I1143*H1143,2)</f>
        <v>0</v>
      </c>
      <c r="K1143" s="138" t="s">
        <v>1</v>
      </c>
      <c r="L1143" s="32"/>
      <c r="M1143" s="143" t="s">
        <v>1</v>
      </c>
      <c r="N1143" s="144" t="s">
        <v>46</v>
      </c>
      <c r="P1143" s="145">
        <f>O1143*H1143</f>
        <v>0</v>
      </c>
      <c r="Q1143" s="145">
        <v>3.9260000000000003E-2</v>
      </c>
      <c r="R1143" s="145">
        <f>Q1143*H1143</f>
        <v>0.15704000000000001</v>
      </c>
      <c r="S1143" s="145">
        <v>0</v>
      </c>
      <c r="T1143" s="146">
        <f>S1143*H1143</f>
        <v>0</v>
      </c>
      <c r="AR1143" s="147" t="s">
        <v>378</v>
      </c>
      <c r="AT1143" s="147" t="s">
        <v>302</v>
      </c>
      <c r="AU1143" s="147" t="s">
        <v>90</v>
      </c>
      <c r="AY1143" s="17" t="s">
        <v>299</v>
      </c>
      <c r="BE1143" s="148">
        <f>IF(N1143="základní",J1143,0)</f>
        <v>0</v>
      </c>
      <c r="BF1143" s="148">
        <f>IF(N1143="snížená",J1143,0)</f>
        <v>0</v>
      </c>
      <c r="BG1143" s="148">
        <f>IF(N1143="zákl. přenesená",J1143,0)</f>
        <v>0</v>
      </c>
      <c r="BH1143" s="148">
        <f>IF(N1143="sníž. přenesená",J1143,0)</f>
        <v>0</v>
      </c>
      <c r="BI1143" s="148">
        <f>IF(N1143="nulová",J1143,0)</f>
        <v>0</v>
      </c>
      <c r="BJ1143" s="17" t="s">
        <v>88</v>
      </c>
      <c r="BK1143" s="148">
        <f>ROUND(I1143*H1143,2)</f>
        <v>0</v>
      </c>
      <c r="BL1143" s="17" t="s">
        <v>378</v>
      </c>
      <c r="BM1143" s="147" t="s">
        <v>7658</v>
      </c>
    </row>
    <row r="1144" spans="2:65" s="1" customFormat="1" ht="124.8">
      <c r="B1144" s="32"/>
      <c r="D1144" s="149" t="s">
        <v>308</v>
      </c>
      <c r="F1144" s="150" t="s">
        <v>7659</v>
      </c>
      <c r="I1144" s="151"/>
      <c r="L1144" s="32"/>
      <c r="M1144" s="152"/>
      <c r="T1144" s="56"/>
      <c r="AT1144" s="17" t="s">
        <v>308</v>
      </c>
      <c r="AU1144" s="17" t="s">
        <v>90</v>
      </c>
    </row>
    <row r="1145" spans="2:65" s="12" customFormat="1">
      <c r="B1145" s="170"/>
      <c r="D1145" s="149" t="s">
        <v>1489</v>
      </c>
      <c r="E1145" s="171" t="s">
        <v>1</v>
      </c>
      <c r="F1145" s="172" t="s">
        <v>7607</v>
      </c>
      <c r="H1145" s="171" t="s">
        <v>1</v>
      </c>
      <c r="I1145" s="173"/>
      <c r="L1145" s="170"/>
      <c r="M1145" s="174"/>
      <c r="T1145" s="175"/>
      <c r="AT1145" s="171" t="s">
        <v>1489</v>
      </c>
      <c r="AU1145" s="171" t="s">
        <v>90</v>
      </c>
      <c r="AV1145" s="12" t="s">
        <v>88</v>
      </c>
      <c r="AW1145" s="12" t="s">
        <v>36</v>
      </c>
      <c r="AX1145" s="12" t="s">
        <v>81</v>
      </c>
      <c r="AY1145" s="171" t="s">
        <v>299</v>
      </c>
    </row>
    <row r="1146" spans="2:65" s="13" customFormat="1" ht="20.399999999999999">
      <c r="B1146" s="176"/>
      <c r="D1146" s="149" t="s">
        <v>1489</v>
      </c>
      <c r="E1146" s="177" t="s">
        <v>1</v>
      </c>
      <c r="F1146" s="178" t="s">
        <v>7660</v>
      </c>
      <c r="H1146" s="179">
        <v>4</v>
      </c>
      <c r="I1146" s="180"/>
      <c r="L1146" s="176"/>
      <c r="M1146" s="181"/>
      <c r="T1146" s="182"/>
      <c r="AT1146" s="177" t="s">
        <v>1489</v>
      </c>
      <c r="AU1146" s="177" t="s">
        <v>90</v>
      </c>
      <c r="AV1146" s="13" t="s">
        <v>90</v>
      </c>
      <c r="AW1146" s="13" t="s">
        <v>36</v>
      </c>
      <c r="AX1146" s="13" t="s">
        <v>81</v>
      </c>
      <c r="AY1146" s="177" t="s">
        <v>299</v>
      </c>
    </row>
    <row r="1147" spans="2:65" s="14" customFormat="1">
      <c r="B1147" s="183"/>
      <c r="D1147" s="149" t="s">
        <v>1489</v>
      </c>
      <c r="E1147" s="184" t="s">
        <v>1</v>
      </c>
      <c r="F1147" s="185" t="s">
        <v>1496</v>
      </c>
      <c r="H1147" s="186">
        <v>4</v>
      </c>
      <c r="I1147" s="187"/>
      <c r="L1147" s="183"/>
      <c r="M1147" s="188"/>
      <c r="T1147" s="189"/>
      <c r="AT1147" s="184" t="s">
        <v>1489</v>
      </c>
      <c r="AU1147" s="184" t="s">
        <v>90</v>
      </c>
      <c r="AV1147" s="14" t="s">
        <v>318</v>
      </c>
      <c r="AW1147" s="14" t="s">
        <v>36</v>
      </c>
      <c r="AX1147" s="14" t="s">
        <v>88</v>
      </c>
      <c r="AY1147" s="184" t="s">
        <v>299</v>
      </c>
    </row>
    <row r="1148" spans="2:65" s="1" customFormat="1" ht="55.5" customHeight="1">
      <c r="B1148" s="32"/>
      <c r="C1148" s="136" t="s">
        <v>7661</v>
      </c>
      <c r="D1148" s="136" t="s">
        <v>302</v>
      </c>
      <c r="E1148" s="137" t="s">
        <v>7662</v>
      </c>
      <c r="F1148" s="138" t="s">
        <v>7663</v>
      </c>
      <c r="G1148" s="139" t="s">
        <v>877</v>
      </c>
      <c r="H1148" s="140">
        <v>1</v>
      </c>
      <c r="I1148" s="141"/>
      <c r="J1148" s="142">
        <f>ROUND(I1148*H1148,2)</f>
        <v>0</v>
      </c>
      <c r="K1148" s="138" t="s">
        <v>1</v>
      </c>
      <c r="L1148" s="32"/>
      <c r="M1148" s="143" t="s">
        <v>1</v>
      </c>
      <c r="N1148" s="144" t="s">
        <v>46</v>
      </c>
      <c r="P1148" s="145">
        <f>O1148*H1148</f>
        <v>0</v>
      </c>
      <c r="Q1148" s="145">
        <v>0.51259999999999994</v>
      </c>
      <c r="R1148" s="145">
        <f>Q1148*H1148</f>
        <v>0.51259999999999994</v>
      </c>
      <c r="S1148" s="145">
        <v>0</v>
      </c>
      <c r="T1148" s="146">
        <f>S1148*H1148</f>
        <v>0</v>
      </c>
      <c r="AR1148" s="147" t="s">
        <v>378</v>
      </c>
      <c r="AT1148" s="147" t="s">
        <v>302</v>
      </c>
      <c r="AU1148" s="147" t="s">
        <v>90</v>
      </c>
      <c r="AY1148" s="17" t="s">
        <v>299</v>
      </c>
      <c r="BE1148" s="148">
        <f>IF(N1148="základní",J1148,0)</f>
        <v>0</v>
      </c>
      <c r="BF1148" s="148">
        <f>IF(N1148="snížená",J1148,0)</f>
        <v>0</v>
      </c>
      <c r="BG1148" s="148">
        <f>IF(N1148="zákl. přenesená",J1148,0)</f>
        <v>0</v>
      </c>
      <c r="BH1148" s="148">
        <f>IF(N1148="sníž. přenesená",J1148,0)</f>
        <v>0</v>
      </c>
      <c r="BI1148" s="148">
        <f>IF(N1148="nulová",J1148,0)</f>
        <v>0</v>
      </c>
      <c r="BJ1148" s="17" t="s">
        <v>88</v>
      </c>
      <c r="BK1148" s="148">
        <f>ROUND(I1148*H1148,2)</f>
        <v>0</v>
      </c>
      <c r="BL1148" s="17" t="s">
        <v>378</v>
      </c>
      <c r="BM1148" s="147" t="s">
        <v>7664</v>
      </c>
    </row>
    <row r="1149" spans="2:65" s="1" customFormat="1" ht="278.39999999999998">
      <c r="B1149" s="32"/>
      <c r="D1149" s="149" t="s">
        <v>308</v>
      </c>
      <c r="F1149" s="150" t="s">
        <v>7665</v>
      </c>
      <c r="I1149" s="151"/>
      <c r="L1149" s="32"/>
      <c r="M1149" s="152"/>
      <c r="T1149" s="56"/>
      <c r="AT1149" s="17" t="s">
        <v>308</v>
      </c>
      <c r="AU1149" s="17" t="s">
        <v>90</v>
      </c>
    </row>
    <row r="1150" spans="2:65" s="12" customFormat="1">
      <c r="B1150" s="170"/>
      <c r="D1150" s="149" t="s">
        <v>1489</v>
      </c>
      <c r="E1150" s="171" t="s">
        <v>1</v>
      </c>
      <c r="F1150" s="172" t="s">
        <v>7607</v>
      </c>
      <c r="H1150" s="171" t="s">
        <v>1</v>
      </c>
      <c r="I1150" s="173"/>
      <c r="L1150" s="170"/>
      <c r="M1150" s="174"/>
      <c r="T1150" s="175"/>
      <c r="AT1150" s="171" t="s">
        <v>1489</v>
      </c>
      <c r="AU1150" s="171" t="s">
        <v>90</v>
      </c>
      <c r="AV1150" s="12" t="s">
        <v>88</v>
      </c>
      <c r="AW1150" s="12" t="s">
        <v>36</v>
      </c>
      <c r="AX1150" s="12" t="s">
        <v>81</v>
      </c>
      <c r="AY1150" s="171" t="s">
        <v>299</v>
      </c>
    </row>
    <row r="1151" spans="2:65" s="13" customFormat="1" ht="20.399999999999999">
      <c r="B1151" s="176"/>
      <c r="D1151" s="149" t="s">
        <v>1489</v>
      </c>
      <c r="E1151" s="177" t="s">
        <v>1</v>
      </c>
      <c r="F1151" s="178" t="s">
        <v>7666</v>
      </c>
      <c r="H1151" s="179">
        <v>1</v>
      </c>
      <c r="I1151" s="180"/>
      <c r="L1151" s="176"/>
      <c r="M1151" s="181"/>
      <c r="T1151" s="182"/>
      <c r="AT1151" s="177" t="s">
        <v>1489</v>
      </c>
      <c r="AU1151" s="177" t="s">
        <v>90</v>
      </c>
      <c r="AV1151" s="13" t="s">
        <v>90</v>
      </c>
      <c r="AW1151" s="13" t="s">
        <v>36</v>
      </c>
      <c r="AX1151" s="13" t="s">
        <v>81</v>
      </c>
      <c r="AY1151" s="177" t="s">
        <v>299</v>
      </c>
    </row>
    <row r="1152" spans="2:65" s="14" customFormat="1">
      <c r="B1152" s="183"/>
      <c r="D1152" s="149" t="s">
        <v>1489</v>
      </c>
      <c r="E1152" s="184" t="s">
        <v>1</v>
      </c>
      <c r="F1152" s="185" t="s">
        <v>1496</v>
      </c>
      <c r="H1152" s="186">
        <v>1</v>
      </c>
      <c r="I1152" s="187"/>
      <c r="L1152" s="183"/>
      <c r="M1152" s="188"/>
      <c r="T1152" s="189"/>
      <c r="AT1152" s="184" t="s">
        <v>1489</v>
      </c>
      <c r="AU1152" s="184" t="s">
        <v>90</v>
      </c>
      <c r="AV1152" s="14" t="s">
        <v>318</v>
      </c>
      <c r="AW1152" s="14" t="s">
        <v>36</v>
      </c>
      <c r="AX1152" s="14" t="s">
        <v>88</v>
      </c>
      <c r="AY1152" s="184" t="s">
        <v>299</v>
      </c>
    </row>
    <row r="1153" spans="2:65" s="1" customFormat="1" ht="37.950000000000003" customHeight="1">
      <c r="B1153" s="32"/>
      <c r="C1153" s="136" t="s">
        <v>7667</v>
      </c>
      <c r="D1153" s="136" t="s">
        <v>302</v>
      </c>
      <c r="E1153" s="137" t="s">
        <v>7668</v>
      </c>
      <c r="F1153" s="138" t="s">
        <v>7669</v>
      </c>
      <c r="G1153" s="139" t="s">
        <v>598</v>
      </c>
      <c r="H1153" s="140">
        <v>2</v>
      </c>
      <c r="I1153" s="141"/>
      <c r="J1153" s="142">
        <f>ROUND(I1153*H1153,2)</f>
        <v>0</v>
      </c>
      <c r="K1153" s="138" t="s">
        <v>1</v>
      </c>
      <c r="L1153" s="32"/>
      <c r="M1153" s="143" t="s">
        <v>1</v>
      </c>
      <c r="N1153" s="144" t="s">
        <v>46</v>
      </c>
      <c r="P1153" s="145">
        <f>O1153*H1153</f>
        <v>0</v>
      </c>
      <c r="Q1153" s="145">
        <v>6.7299999999999999E-3</v>
      </c>
      <c r="R1153" s="145">
        <f>Q1153*H1153</f>
        <v>1.346E-2</v>
      </c>
      <c r="S1153" s="145">
        <v>0</v>
      </c>
      <c r="T1153" s="146">
        <f>S1153*H1153</f>
        <v>0</v>
      </c>
      <c r="AR1153" s="147" t="s">
        <v>378</v>
      </c>
      <c r="AT1153" s="147" t="s">
        <v>302</v>
      </c>
      <c r="AU1153" s="147" t="s">
        <v>90</v>
      </c>
      <c r="AY1153" s="17" t="s">
        <v>299</v>
      </c>
      <c r="BE1153" s="148">
        <f>IF(N1153="základní",J1153,0)</f>
        <v>0</v>
      </c>
      <c r="BF1153" s="148">
        <f>IF(N1153="snížená",J1153,0)</f>
        <v>0</v>
      </c>
      <c r="BG1153" s="148">
        <f>IF(N1153="zákl. přenesená",J1153,0)</f>
        <v>0</v>
      </c>
      <c r="BH1153" s="148">
        <f>IF(N1153="sníž. přenesená",J1153,0)</f>
        <v>0</v>
      </c>
      <c r="BI1153" s="148">
        <f>IF(N1153="nulová",J1153,0)</f>
        <v>0</v>
      </c>
      <c r="BJ1153" s="17" t="s">
        <v>88</v>
      </c>
      <c r="BK1153" s="148">
        <f>ROUND(I1153*H1153,2)</f>
        <v>0</v>
      </c>
      <c r="BL1153" s="17" t="s">
        <v>378</v>
      </c>
      <c r="BM1153" s="147" t="s">
        <v>7670</v>
      </c>
    </row>
    <row r="1154" spans="2:65" s="1" customFormat="1" ht="76.8">
      <c r="B1154" s="32"/>
      <c r="D1154" s="149" t="s">
        <v>308</v>
      </c>
      <c r="F1154" s="150" t="s">
        <v>7671</v>
      </c>
      <c r="I1154" s="151"/>
      <c r="L1154" s="32"/>
      <c r="M1154" s="152"/>
      <c r="T1154" s="56"/>
      <c r="AT1154" s="17" t="s">
        <v>308</v>
      </c>
      <c r="AU1154" s="17" t="s">
        <v>90</v>
      </c>
    </row>
    <row r="1155" spans="2:65" s="12" customFormat="1">
      <c r="B1155" s="170"/>
      <c r="D1155" s="149" t="s">
        <v>1489</v>
      </c>
      <c r="E1155" s="171" t="s">
        <v>1</v>
      </c>
      <c r="F1155" s="172" t="s">
        <v>7607</v>
      </c>
      <c r="H1155" s="171" t="s">
        <v>1</v>
      </c>
      <c r="I1155" s="173"/>
      <c r="L1155" s="170"/>
      <c r="M1155" s="174"/>
      <c r="T1155" s="175"/>
      <c r="AT1155" s="171" t="s">
        <v>1489</v>
      </c>
      <c r="AU1155" s="171" t="s">
        <v>90</v>
      </c>
      <c r="AV1155" s="12" t="s">
        <v>88</v>
      </c>
      <c r="AW1155" s="12" t="s">
        <v>36</v>
      </c>
      <c r="AX1155" s="12" t="s">
        <v>81</v>
      </c>
      <c r="AY1155" s="171" t="s">
        <v>299</v>
      </c>
    </row>
    <row r="1156" spans="2:65" s="13" customFormat="1">
      <c r="B1156" s="176"/>
      <c r="D1156" s="149" t="s">
        <v>1489</v>
      </c>
      <c r="E1156" s="177" t="s">
        <v>1</v>
      </c>
      <c r="F1156" s="178" t="s">
        <v>7672</v>
      </c>
      <c r="H1156" s="179">
        <v>2</v>
      </c>
      <c r="I1156" s="180"/>
      <c r="L1156" s="176"/>
      <c r="M1156" s="181"/>
      <c r="T1156" s="182"/>
      <c r="AT1156" s="177" t="s">
        <v>1489</v>
      </c>
      <c r="AU1156" s="177" t="s">
        <v>90</v>
      </c>
      <c r="AV1156" s="13" t="s">
        <v>90</v>
      </c>
      <c r="AW1156" s="13" t="s">
        <v>36</v>
      </c>
      <c r="AX1156" s="13" t="s">
        <v>81</v>
      </c>
      <c r="AY1156" s="177" t="s">
        <v>299</v>
      </c>
    </row>
    <row r="1157" spans="2:65" s="14" customFormat="1">
      <c r="B1157" s="183"/>
      <c r="D1157" s="149" t="s">
        <v>1489</v>
      </c>
      <c r="E1157" s="184" t="s">
        <v>1</v>
      </c>
      <c r="F1157" s="185" t="s">
        <v>1496</v>
      </c>
      <c r="H1157" s="186">
        <v>2</v>
      </c>
      <c r="I1157" s="187"/>
      <c r="L1157" s="183"/>
      <c r="M1157" s="188"/>
      <c r="T1157" s="189"/>
      <c r="AT1157" s="184" t="s">
        <v>1489</v>
      </c>
      <c r="AU1157" s="184" t="s">
        <v>90</v>
      </c>
      <c r="AV1157" s="14" t="s">
        <v>318</v>
      </c>
      <c r="AW1157" s="14" t="s">
        <v>36</v>
      </c>
      <c r="AX1157" s="14" t="s">
        <v>88</v>
      </c>
      <c r="AY1157" s="184" t="s">
        <v>299</v>
      </c>
    </row>
    <row r="1158" spans="2:65" s="1" customFormat="1" ht="66.75" customHeight="1">
      <c r="B1158" s="32"/>
      <c r="C1158" s="136" t="s">
        <v>7673</v>
      </c>
      <c r="D1158" s="136" t="s">
        <v>302</v>
      </c>
      <c r="E1158" s="137" t="s">
        <v>7674</v>
      </c>
      <c r="F1158" s="138" t="s">
        <v>7675</v>
      </c>
      <c r="G1158" s="139" t="s">
        <v>877</v>
      </c>
      <c r="H1158" s="140">
        <v>1</v>
      </c>
      <c r="I1158" s="141"/>
      <c r="J1158" s="142">
        <f>ROUND(I1158*H1158,2)</f>
        <v>0</v>
      </c>
      <c r="K1158" s="138" t="s">
        <v>1</v>
      </c>
      <c r="L1158" s="32"/>
      <c r="M1158" s="143" t="s">
        <v>1</v>
      </c>
      <c r="N1158" s="144" t="s">
        <v>46</v>
      </c>
      <c r="P1158" s="145">
        <f>O1158*H1158</f>
        <v>0</v>
      </c>
      <c r="Q1158" s="145">
        <v>0.14799999999999999</v>
      </c>
      <c r="R1158" s="145">
        <f>Q1158*H1158</f>
        <v>0.14799999999999999</v>
      </c>
      <c r="S1158" s="145">
        <v>0</v>
      </c>
      <c r="T1158" s="146">
        <f>S1158*H1158</f>
        <v>0</v>
      </c>
      <c r="AR1158" s="147" t="s">
        <v>378</v>
      </c>
      <c r="AT1158" s="147" t="s">
        <v>302</v>
      </c>
      <c r="AU1158" s="147" t="s">
        <v>90</v>
      </c>
      <c r="AY1158" s="17" t="s">
        <v>299</v>
      </c>
      <c r="BE1158" s="148">
        <f>IF(N1158="základní",J1158,0)</f>
        <v>0</v>
      </c>
      <c r="BF1158" s="148">
        <f>IF(N1158="snížená",J1158,0)</f>
        <v>0</v>
      </c>
      <c r="BG1158" s="148">
        <f>IF(N1158="zákl. přenesená",J1158,0)</f>
        <v>0</v>
      </c>
      <c r="BH1158" s="148">
        <f>IF(N1158="sníž. přenesená",J1158,0)</f>
        <v>0</v>
      </c>
      <c r="BI1158" s="148">
        <f>IF(N1158="nulová",J1158,0)</f>
        <v>0</v>
      </c>
      <c r="BJ1158" s="17" t="s">
        <v>88</v>
      </c>
      <c r="BK1158" s="148">
        <f>ROUND(I1158*H1158,2)</f>
        <v>0</v>
      </c>
      <c r="BL1158" s="17" t="s">
        <v>378</v>
      </c>
      <c r="BM1158" s="147" t="s">
        <v>7676</v>
      </c>
    </row>
    <row r="1159" spans="2:65" s="1" customFormat="1" ht="153.6">
      <c r="B1159" s="32"/>
      <c r="D1159" s="149" t="s">
        <v>308</v>
      </c>
      <c r="F1159" s="150" t="s">
        <v>7677</v>
      </c>
      <c r="I1159" s="151"/>
      <c r="L1159" s="32"/>
      <c r="M1159" s="152"/>
      <c r="T1159" s="56"/>
      <c r="AT1159" s="17" t="s">
        <v>308</v>
      </c>
      <c r="AU1159" s="17" t="s">
        <v>90</v>
      </c>
    </row>
    <row r="1160" spans="2:65" s="12" customFormat="1">
      <c r="B1160" s="170"/>
      <c r="D1160" s="149" t="s">
        <v>1489</v>
      </c>
      <c r="E1160" s="171" t="s">
        <v>1</v>
      </c>
      <c r="F1160" s="172" t="s">
        <v>7607</v>
      </c>
      <c r="H1160" s="171" t="s">
        <v>1</v>
      </c>
      <c r="I1160" s="173"/>
      <c r="L1160" s="170"/>
      <c r="M1160" s="174"/>
      <c r="T1160" s="175"/>
      <c r="AT1160" s="171" t="s">
        <v>1489</v>
      </c>
      <c r="AU1160" s="171" t="s">
        <v>90</v>
      </c>
      <c r="AV1160" s="12" t="s">
        <v>88</v>
      </c>
      <c r="AW1160" s="12" t="s">
        <v>36</v>
      </c>
      <c r="AX1160" s="12" t="s">
        <v>81</v>
      </c>
      <c r="AY1160" s="171" t="s">
        <v>299</v>
      </c>
    </row>
    <row r="1161" spans="2:65" s="13" customFormat="1" ht="20.399999999999999">
      <c r="B1161" s="176"/>
      <c r="D1161" s="149" t="s">
        <v>1489</v>
      </c>
      <c r="E1161" s="177" t="s">
        <v>1</v>
      </c>
      <c r="F1161" s="178" t="s">
        <v>7678</v>
      </c>
      <c r="H1161" s="179">
        <v>1</v>
      </c>
      <c r="I1161" s="180"/>
      <c r="L1161" s="176"/>
      <c r="M1161" s="181"/>
      <c r="T1161" s="182"/>
      <c r="AT1161" s="177" t="s">
        <v>1489</v>
      </c>
      <c r="AU1161" s="177" t="s">
        <v>90</v>
      </c>
      <c r="AV1161" s="13" t="s">
        <v>90</v>
      </c>
      <c r="AW1161" s="13" t="s">
        <v>36</v>
      </c>
      <c r="AX1161" s="13" t="s">
        <v>81</v>
      </c>
      <c r="AY1161" s="177" t="s">
        <v>299</v>
      </c>
    </row>
    <row r="1162" spans="2:65" s="14" customFormat="1">
      <c r="B1162" s="183"/>
      <c r="D1162" s="149" t="s">
        <v>1489</v>
      </c>
      <c r="E1162" s="184" t="s">
        <v>1</v>
      </c>
      <c r="F1162" s="185" t="s">
        <v>1496</v>
      </c>
      <c r="H1162" s="186">
        <v>1</v>
      </c>
      <c r="I1162" s="187"/>
      <c r="L1162" s="183"/>
      <c r="M1162" s="188"/>
      <c r="T1162" s="189"/>
      <c r="AT1162" s="184" t="s">
        <v>1489</v>
      </c>
      <c r="AU1162" s="184" t="s">
        <v>90</v>
      </c>
      <c r="AV1162" s="14" t="s">
        <v>318</v>
      </c>
      <c r="AW1162" s="14" t="s">
        <v>36</v>
      </c>
      <c r="AX1162" s="14" t="s">
        <v>88</v>
      </c>
      <c r="AY1162" s="184" t="s">
        <v>299</v>
      </c>
    </row>
    <row r="1163" spans="2:65" s="1" customFormat="1" ht="44.25" customHeight="1">
      <c r="B1163" s="32"/>
      <c r="C1163" s="136" t="s">
        <v>7679</v>
      </c>
      <c r="D1163" s="136" t="s">
        <v>302</v>
      </c>
      <c r="E1163" s="137" t="s">
        <v>7680</v>
      </c>
      <c r="F1163" s="138" t="s">
        <v>7681</v>
      </c>
      <c r="G1163" s="139" t="s">
        <v>877</v>
      </c>
      <c r="H1163" s="140">
        <v>1</v>
      </c>
      <c r="I1163" s="141"/>
      <c r="J1163" s="142">
        <f>ROUND(I1163*H1163,2)</f>
        <v>0</v>
      </c>
      <c r="K1163" s="138" t="s">
        <v>1</v>
      </c>
      <c r="L1163" s="32"/>
      <c r="M1163" s="143" t="s">
        <v>1</v>
      </c>
      <c r="N1163" s="144" t="s">
        <v>46</v>
      </c>
      <c r="P1163" s="145">
        <f>O1163*H1163</f>
        <v>0</v>
      </c>
      <c r="Q1163" s="145">
        <v>0.19819999999999999</v>
      </c>
      <c r="R1163" s="145">
        <f>Q1163*H1163</f>
        <v>0.19819999999999999</v>
      </c>
      <c r="S1163" s="145">
        <v>0</v>
      </c>
      <c r="T1163" s="146">
        <f>S1163*H1163</f>
        <v>0</v>
      </c>
      <c r="AR1163" s="147" t="s">
        <v>378</v>
      </c>
      <c r="AT1163" s="147" t="s">
        <v>302</v>
      </c>
      <c r="AU1163" s="147" t="s">
        <v>90</v>
      </c>
      <c r="AY1163" s="17" t="s">
        <v>299</v>
      </c>
      <c r="BE1163" s="148">
        <f>IF(N1163="základní",J1163,0)</f>
        <v>0</v>
      </c>
      <c r="BF1163" s="148">
        <f>IF(N1163="snížená",J1163,0)</f>
        <v>0</v>
      </c>
      <c r="BG1163" s="148">
        <f>IF(N1163="zákl. přenesená",J1163,0)</f>
        <v>0</v>
      </c>
      <c r="BH1163" s="148">
        <f>IF(N1163="sníž. přenesená",J1163,0)</f>
        <v>0</v>
      </c>
      <c r="BI1163" s="148">
        <f>IF(N1163="nulová",J1163,0)</f>
        <v>0</v>
      </c>
      <c r="BJ1163" s="17" t="s">
        <v>88</v>
      </c>
      <c r="BK1163" s="148">
        <f>ROUND(I1163*H1163,2)</f>
        <v>0</v>
      </c>
      <c r="BL1163" s="17" t="s">
        <v>378</v>
      </c>
      <c r="BM1163" s="147" t="s">
        <v>7682</v>
      </c>
    </row>
    <row r="1164" spans="2:65" s="1" customFormat="1" ht="163.19999999999999">
      <c r="B1164" s="32"/>
      <c r="D1164" s="149" t="s">
        <v>308</v>
      </c>
      <c r="F1164" s="150" t="s">
        <v>7683</v>
      </c>
      <c r="I1164" s="151"/>
      <c r="L1164" s="32"/>
      <c r="M1164" s="152"/>
      <c r="T1164" s="56"/>
      <c r="AT1164" s="17" t="s">
        <v>308</v>
      </c>
      <c r="AU1164" s="17" t="s">
        <v>90</v>
      </c>
    </row>
    <row r="1165" spans="2:65" s="12" customFormat="1">
      <c r="B1165" s="170"/>
      <c r="D1165" s="149" t="s">
        <v>1489</v>
      </c>
      <c r="E1165" s="171" t="s">
        <v>1</v>
      </c>
      <c r="F1165" s="172" t="s">
        <v>7607</v>
      </c>
      <c r="H1165" s="171" t="s">
        <v>1</v>
      </c>
      <c r="I1165" s="173"/>
      <c r="L1165" s="170"/>
      <c r="M1165" s="174"/>
      <c r="T1165" s="175"/>
      <c r="AT1165" s="171" t="s">
        <v>1489</v>
      </c>
      <c r="AU1165" s="171" t="s">
        <v>90</v>
      </c>
      <c r="AV1165" s="12" t="s">
        <v>88</v>
      </c>
      <c r="AW1165" s="12" t="s">
        <v>36</v>
      </c>
      <c r="AX1165" s="12" t="s">
        <v>81</v>
      </c>
      <c r="AY1165" s="171" t="s">
        <v>299</v>
      </c>
    </row>
    <row r="1166" spans="2:65" s="13" customFormat="1" ht="20.399999999999999">
      <c r="B1166" s="176"/>
      <c r="D1166" s="149" t="s">
        <v>1489</v>
      </c>
      <c r="E1166" s="177" t="s">
        <v>1</v>
      </c>
      <c r="F1166" s="178" t="s">
        <v>7684</v>
      </c>
      <c r="H1166" s="179">
        <v>1</v>
      </c>
      <c r="I1166" s="180"/>
      <c r="L1166" s="176"/>
      <c r="M1166" s="181"/>
      <c r="T1166" s="182"/>
      <c r="AT1166" s="177" t="s">
        <v>1489</v>
      </c>
      <c r="AU1166" s="177" t="s">
        <v>90</v>
      </c>
      <c r="AV1166" s="13" t="s">
        <v>90</v>
      </c>
      <c r="AW1166" s="13" t="s">
        <v>36</v>
      </c>
      <c r="AX1166" s="13" t="s">
        <v>81</v>
      </c>
      <c r="AY1166" s="177" t="s">
        <v>299</v>
      </c>
    </row>
    <row r="1167" spans="2:65" s="14" customFormat="1">
      <c r="B1167" s="183"/>
      <c r="D1167" s="149" t="s">
        <v>1489</v>
      </c>
      <c r="E1167" s="184" t="s">
        <v>1</v>
      </c>
      <c r="F1167" s="185" t="s">
        <v>1496</v>
      </c>
      <c r="H1167" s="186">
        <v>1</v>
      </c>
      <c r="I1167" s="187"/>
      <c r="L1167" s="183"/>
      <c r="M1167" s="188"/>
      <c r="T1167" s="189"/>
      <c r="AT1167" s="184" t="s">
        <v>1489</v>
      </c>
      <c r="AU1167" s="184" t="s">
        <v>90</v>
      </c>
      <c r="AV1167" s="14" t="s">
        <v>318</v>
      </c>
      <c r="AW1167" s="14" t="s">
        <v>36</v>
      </c>
      <c r="AX1167" s="14" t="s">
        <v>88</v>
      </c>
      <c r="AY1167" s="184" t="s">
        <v>299</v>
      </c>
    </row>
    <row r="1168" spans="2:65" s="1" customFormat="1" ht="44.25" customHeight="1">
      <c r="B1168" s="32"/>
      <c r="C1168" s="136" t="s">
        <v>7685</v>
      </c>
      <c r="D1168" s="136" t="s">
        <v>302</v>
      </c>
      <c r="E1168" s="137" t="s">
        <v>7686</v>
      </c>
      <c r="F1168" s="138" t="s">
        <v>7687</v>
      </c>
      <c r="G1168" s="139" t="s">
        <v>877</v>
      </c>
      <c r="H1168" s="140">
        <v>1</v>
      </c>
      <c r="I1168" s="141"/>
      <c r="J1168" s="142">
        <f>ROUND(I1168*H1168,2)</f>
        <v>0</v>
      </c>
      <c r="K1168" s="138" t="s">
        <v>1</v>
      </c>
      <c r="L1168" s="32"/>
      <c r="M1168" s="143" t="s">
        <v>1</v>
      </c>
      <c r="N1168" s="144" t="s">
        <v>46</v>
      </c>
      <c r="P1168" s="145">
        <f>O1168*H1168</f>
        <v>0</v>
      </c>
      <c r="Q1168" s="145">
        <v>1.6219999999999998E-2</v>
      </c>
      <c r="R1168" s="145">
        <f>Q1168*H1168</f>
        <v>1.6219999999999998E-2</v>
      </c>
      <c r="S1168" s="145">
        <v>0</v>
      </c>
      <c r="T1168" s="146">
        <f>S1168*H1168</f>
        <v>0</v>
      </c>
      <c r="AR1168" s="147" t="s">
        <v>378</v>
      </c>
      <c r="AT1168" s="147" t="s">
        <v>302</v>
      </c>
      <c r="AU1168" s="147" t="s">
        <v>90</v>
      </c>
      <c r="AY1168" s="17" t="s">
        <v>299</v>
      </c>
      <c r="BE1168" s="148">
        <f>IF(N1168="základní",J1168,0)</f>
        <v>0</v>
      </c>
      <c r="BF1168" s="148">
        <f>IF(N1168="snížená",J1168,0)</f>
        <v>0</v>
      </c>
      <c r="BG1168" s="148">
        <f>IF(N1168="zákl. přenesená",J1168,0)</f>
        <v>0</v>
      </c>
      <c r="BH1168" s="148">
        <f>IF(N1168="sníž. přenesená",J1168,0)</f>
        <v>0</v>
      </c>
      <c r="BI1168" s="148">
        <f>IF(N1168="nulová",J1168,0)</f>
        <v>0</v>
      </c>
      <c r="BJ1168" s="17" t="s">
        <v>88</v>
      </c>
      <c r="BK1168" s="148">
        <f>ROUND(I1168*H1168,2)</f>
        <v>0</v>
      </c>
      <c r="BL1168" s="17" t="s">
        <v>378</v>
      </c>
      <c r="BM1168" s="147" t="s">
        <v>7688</v>
      </c>
    </row>
    <row r="1169" spans="2:65" s="1" customFormat="1" ht="134.4">
      <c r="B1169" s="32"/>
      <c r="D1169" s="149" t="s">
        <v>308</v>
      </c>
      <c r="F1169" s="150" t="s">
        <v>7689</v>
      </c>
      <c r="I1169" s="151"/>
      <c r="L1169" s="32"/>
      <c r="M1169" s="152"/>
      <c r="T1169" s="56"/>
      <c r="AT1169" s="17" t="s">
        <v>308</v>
      </c>
      <c r="AU1169" s="17" t="s">
        <v>90</v>
      </c>
    </row>
    <row r="1170" spans="2:65" s="12" customFormat="1">
      <c r="B1170" s="170"/>
      <c r="D1170" s="149" t="s">
        <v>1489</v>
      </c>
      <c r="E1170" s="171" t="s">
        <v>1</v>
      </c>
      <c r="F1170" s="172" t="s">
        <v>7607</v>
      </c>
      <c r="H1170" s="171" t="s">
        <v>1</v>
      </c>
      <c r="I1170" s="173"/>
      <c r="L1170" s="170"/>
      <c r="M1170" s="174"/>
      <c r="T1170" s="175"/>
      <c r="AT1170" s="171" t="s">
        <v>1489</v>
      </c>
      <c r="AU1170" s="171" t="s">
        <v>90</v>
      </c>
      <c r="AV1170" s="12" t="s">
        <v>88</v>
      </c>
      <c r="AW1170" s="12" t="s">
        <v>36</v>
      </c>
      <c r="AX1170" s="12" t="s">
        <v>81</v>
      </c>
      <c r="AY1170" s="171" t="s">
        <v>299</v>
      </c>
    </row>
    <row r="1171" spans="2:65" s="13" customFormat="1" ht="20.399999999999999">
      <c r="B1171" s="176"/>
      <c r="D1171" s="149" t="s">
        <v>1489</v>
      </c>
      <c r="E1171" s="177" t="s">
        <v>1</v>
      </c>
      <c r="F1171" s="178" t="s">
        <v>7690</v>
      </c>
      <c r="H1171" s="179">
        <v>1</v>
      </c>
      <c r="I1171" s="180"/>
      <c r="L1171" s="176"/>
      <c r="M1171" s="181"/>
      <c r="T1171" s="182"/>
      <c r="AT1171" s="177" t="s">
        <v>1489</v>
      </c>
      <c r="AU1171" s="177" t="s">
        <v>90</v>
      </c>
      <c r="AV1171" s="13" t="s">
        <v>90</v>
      </c>
      <c r="AW1171" s="13" t="s">
        <v>36</v>
      </c>
      <c r="AX1171" s="13" t="s">
        <v>81</v>
      </c>
      <c r="AY1171" s="177" t="s">
        <v>299</v>
      </c>
    </row>
    <row r="1172" spans="2:65" s="14" customFormat="1">
      <c r="B1172" s="183"/>
      <c r="D1172" s="149" t="s">
        <v>1489</v>
      </c>
      <c r="E1172" s="184" t="s">
        <v>1</v>
      </c>
      <c r="F1172" s="185" t="s">
        <v>1496</v>
      </c>
      <c r="H1172" s="186">
        <v>1</v>
      </c>
      <c r="I1172" s="187"/>
      <c r="L1172" s="183"/>
      <c r="M1172" s="188"/>
      <c r="T1172" s="189"/>
      <c r="AT1172" s="184" t="s">
        <v>1489</v>
      </c>
      <c r="AU1172" s="184" t="s">
        <v>90</v>
      </c>
      <c r="AV1172" s="14" t="s">
        <v>318</v>
      </c>
      <c r="AW1172" s="14" t="s">
        <v>36</v>
      </c>
      <c r="AX1172" s="14" t="s">
        <v>88</v>
      </c>
      <c r="AY1172" s="184" t="s">
        <v>299</v>
      </c>
    </row>
    <row r="1173" spans="2:65" s="1" customFormat="1" ht="55.5" customHeight="1">
      <c r="B1173" s="32"/>
      <c r="C1173" s="136" t="s">
        <v>7691</v>
      </c>
      <c r="D1173" s="136" t="s">
        <v>302</v>
      </c>
      <c r="E1173" s="137" t="s">
        <v>7692</v>
      </c>
      <c r="F1173" s="138" t="s">
        <v>7693</v>
      </c>
      <c r="G1173" s="139" t="s">
        <v>877</v>
      </c>
      <c r="H1173" s="140">
        <v>1</v>
      </c>
      <c r="I1173" s="141"/>
      <c r="J1173" s="142">
        <f>ROUND(I1173*H1173,2)</f>
        <v>0</v>
      </c>
      <c r="K1173" s="138" t="s">
        <v>1</v>
      </c>
      <c r="L1173" s="32"/>
      <c r="M1173" s="143" t="s">
        <v>1</v>
      </c>
      <c r="N1173" s="144" t="s">
        <v>46</v>
      </c>
      <c r="P1173" s="145">
        <f>O1173*H1173</f>
        <v>0</v>
      </c>
      <c r="Q1173" s="145">
        <v>0.1106</v>
      </c>
      <c r="R1173" s="145">
        <f>Q1173*H1173</f>
        <v>0.1106</v>
      </c>
      <c r="S1173" s="145">
        <v>0</v>
      </c>
      <c r="T1173" s="146">
        <f>S1173*H1173</f>
        <v>0</v>
      </c>
      <c r="AR1173" s="147" t="s">
        <v>378</v>
      </c>
      <c r="AT1173" s="147" t="s">
        <v>302</v>
      </c>
      <c r="AU1173" s="147" t="s">
        <v>90</v>
      </c>
      <c r="AY1173" s="17" t="s">
        <v>299</v>
      </c>
      <c r="BE1173" s="148">
        <f>IF(N1173="základní",J1173,0)</f>
        <v>0</v>
      </c>
      <c r="BF1173" s="148">
        <f>IF(N1173="snížená",J1173,0)</f>
        <v>0</v>
      </c>
      <c r="BG1173" s="148">
        <f>IF(N1173="zákl. přenesená",J1173,0)</f>
        <v>0</v>
      </c>
      <c r="BH1173" s="148">
        <f>IF(N1173="sníž. přenesená",J1173,0)</f>
        <v>0</v>
      </c>
      <c r="BI1173" s="148">
        <f>IF(N1173="nulová",J1173,0)</f>
        <v>0</v>
      </c>
      <c r="BJ1173" s="17" t="s">
        <v>88</v>
      </c>
      <c r="BK1173" s="148">
        <f>ROUND(I1173*H1173,2)</f>
        <v>0</v>
      </c>
      <c r="BL1173" s="17" t="s">
        <v>378</v>
      </c>
      <c r="BM1173" s="147" t="s">
        <v>7694</v>
      </c>
    </row>
    <row r="1174" spans="2:65" s="1" customFormat="1" ht="240">
      <c r="B1174" s="32"/>
      <c r="D1174" s="149" t="s">
        <v>308</v>
      </c>
      <c r="F1174" s="150" t="s">
        <v>7695</v>
      </c>
      <c r="I1174" s="151"/>
      <c r="L1174" s="32"/>
      <c r="M1174" s="152"/>
      <c r="T1174" s="56"/>
      <c r="AT1174" s="17" t="s">
        <v>308</v>
      </c>
      <c r="AU1174" s="17" t="s">
        <v>90</v>
      </c>
    </row>
    <row r="1175" spans="2:65" s="12" customFormat="1">
      <c r="B1175" s="170"/>
      <c r="D1175" s="149" t="s">
        <v>1489</v>
      </c>
      <c r="E1175" s="171" t="s">
        <v>1</v>
      </c>
      <c r="F1175" s="172" t="s">
        <v>7607</v>
      </c>
      <c r="H1175" s="171" t="s">
        <v>1</v>
      </c>
      <c r="I1175" s="173"/>
      <c r="L1175" s="170"/>
      <c r="M1175" s="174"/>
      <c r="T1175" s="175"/>
      <c r="AT1175" s="171" t="s">
        <v>1489</v>
      </c>
      <c r="AU1175" s="171" t="s">
        <v>90</v>
      </c>
      <c r="AV1175" s="12" t="s">
        <v>88</v>
      </c>
      <c r="AW1175" s="12" t="s">
        <v>36</v>
      </c>
      <c r="AX1175" s="12" t="s">
        <v>81</v>
      </c>
      <c r="AY1175" s="171" t="s">
        <v>299</v>
      </c>
    </row>
    <row r="1176" spans="2:65" s="13" customFormat="1" ht="20.399999999999999">
      <c r="B1176" s="176"/>
      <c r="D1176" s="149" t="s">
        <v>1489</v>
      </c>
      <c r="E1176" s="177" t="s">
        <v>1</v>
      </c>
      <c r="F1176" s="178" t="s">
        <v>7696</v>
      </c>
      <c r="H1176" s="179">
        <v>1</v>
      </c>
      <c r="I1176" s="180"/>
      <c r="L1176" s="176"/>
      <c r="M1176" s="181"/>
      <c r="T1176" s="182"/>
      <c r="AT1176" s="177" t="s">
        <v>1489</v>
      </c>
      <c r="AU1176" s="177" t="s">
        <v>90</v>
      </c>
      <c r="AV1176" s="13" t="s">
        <v>90</v>
      </c>
      <c r="AW1176" s="13" t="s">
        <v>36</v>
      </c>
      <c r="AX1176" s="13" t="s">
        <v>81</v>
      </c>
      <c r="AY1176" s="177" t="s">
        <v>299</v>
      </c>
    </row>
    <row r="1177" spans="2:65" s="14" customFormat="1">
      <c r="B1177" s="183"/>
      <c r="D1177" s="149" t="s">
        <v>1489</v>
      </c>
      <c r="E1177" s="184" t="s">
        <v>1</v>
      </c>
      <c r="F1177" s="185" t="s">
        <v>1496</v>
      </c>
      <c r="H1177" s="186">
        <v>1</v>
      </c>
      <c r="I1177" s="187"/>
      <c r="L1177" s="183"/>
      <c r="M1177" s="188"/>
      <c r="T1177" s="189"/>
      <c r="AT1177" s="184" t="s">
        <v>1489</v>
      </c>
      <c r="AU1177" s="184" t="s">
        <v>90</v>
      </c>
      <c r="AV1177" s="14" t="s">
        <v>318</v>
      </c>
      <c r="AW1177" s="14" t="s">
        <v>36</v>
      </c>
      <c r="AX1177" s="14" t="s">
        <v>88</v>
      </c>
      <c r="AY1177" s="184" t="s">
        <v>299</v>
      </c>
    </row>
    <row r="1178" spans="2:65" s="1" customFormat="1" ht="37.950000000000003" customHeight="1">
      <c r="B1178" s="32"/>
      <c r="C1178" s="136" t="s">
        <v>7697</v>
      </c>
      <c r="D1178" s="136" t="s">
        <v>302</v>
      </c>
      <c r="E1178" s="137" t="s">
        <v>7698</v>
      </c>
      <c r="F1178" s="138" t="s">
        <v>7699</v>
      </c>
      <c r="G1178" s="139" t="s">
        <v>877</v>
      </c>
      <c r="H1178" s="140">
        <v>1</v>
      </c>
      <c r="I1178" s="141"/>
      <c r="J1178" s="142">
        <f>ROUND(I1178*H1178,2)</f>
        <v>0</v>
      </c>
      <c r="K1178" s="138" t="s">
        <v>1</v>
      </c>
      <c r="L1178" s="32"/>
      <c r="M1178" s="143" t="s">
        <v>1</v>
      </c>
      <c r="N1178" s="144" t="s">
        <v>46</v>
      </c>
      <c r="P1178" s="145">
        <f>O1178*H1178</f>
        <v>0</v>
      </c>
      <c r="Q1178" s="145">
        <v>2.9729999999999999E-2</v>
      </c>
      <c r="R1178" s="145">
        <f>Q1178*H1178</f>
        <v>2.9729999999999999E-2</v>
      </c>
      <c r="S1178" s="145">
        <v>0</v>
      </c>
      <c r="T1178" s="146">
        <f>S1178*H1178</f>
        <v>0</v>
      </c>
      <c r="AR1178" s="147" t="s">
        <v>378</v>
      </c>
      <c r="AT1178" s="147" t="s">
        <v>302</v>
      </c>
      <c r="AU1178" s="147" t="s">
        <v>90</v>
      </c>
      <c r="AY1178" s="17" t="s">
        <v>299</v>
      </c>
      <c r="BE1178" s="148">
        <f>IF(N1178="základní",J1178,0)</f>
        <v>0</v>
      </c>
      <c r="BF1178" s="148">
        <f>IF(N1178="snížená",J1178,0)</f>
        <v>0</v>
      </c>
      <c r="BG1178" s="148">
        <f>IF(N1178="zákl. přenesená",J1178,0)</f>
        <v>0</v>
      </c>
      <c r="BH1178" s="148">
        <f>IF(N1178="sníž. přenesená",J1178,0)</f>
        <v>0</v>
      </c>
      <c r="BI1178" s="148">
        <f>IF(N1178="nulová",J1178,0)</f>
        <v>0</v>
      </c>
      <c r="BJ1178" s="17" t="s">
        <v>88</v>
      </c>
      <c r="BK1178" s="148">
        <f>ROUND(I1178*H1178,2)</f>
        <v>0</v>
      </c>
      <c r="BL1178" s="17" t="s">
        <v>378</v>
      </c>
      <c r="BM1178" s="147" t="s">
        <v>7700</v>
      </c>
    </row>
    <row r="1179" spans="2:65" s="1" customFormat="1" ht="134.4">
      <c r="B1179" s="32"/>
      <c r="D1179" s="149" t="s">
        <v>308</v>
      </c>
      <c r="F1179" s="150" t="s">
        <v>7701</v>
      </c>
      <c r="I1179" s="151"/>
      <c r="L1179" s="32"/>
      <c r="M1179" s="152"/>
      <c r="T1179" s="56"/>
      <c r="AT1179" s="17" t="s">
        <v>308</v>
      </c>
      <c r="AU1179" s="17" t="s">
        <v>90</v>
      </c>
    </row>
    <row r="1180" spans="2:65" s="12" customFormat="1">
      <c r="B1180" s="170"/>
      <c r="D1180" s="149" t="s">
        <v>1489</v>
      </c>
      <c r="E1180" s="171" t="s">
        <v>1</v>
      </c>
      <c r="F1180" s="172" t="s">
        <v>7607</v>
      </c>
      <c r="H1180" s="171" t="s">
        <v>1</v>
      </c>
      <c r="I1180" s="173"/>
      <c r="L1180" s="170"/>
      <c r="M1180" s="174"/>
      <c r="T1180" s="175"/>
      <c r="AT1180" s="171" t="s">
        <v>1489</v>
      </c>
      <c r="AU1180" s="171" t="s">
        <v>90</v>
      </c>
      <c r="AV1180" s="12" t="s">
        <v>88</v>
      </c>
      <c r="AW1180" s="12" t="s">
        <v>36</v>
      </c>
      <c r="AX1180" s="12" t="s">
        <v>81</v>
      </c>
      <c r="AY1180" s="171" t="s">
        <v>299</v>
      </c>
    </row>
    <row r="1181" spans="2:65" s="13" customFormat="1">
      <c r="B1181" s="176"/>
      <c r="D1181" s="149" t="s">
        <v>1489</v>
      </c>
      <c r="E1181" s="177" t="s">
        <v>1</v>
      </c>
      <c r="F1181" s="178" t="s">
        <v>7702</v>
      </c>
      <c r="H1181" s="179">
        <v>1</v>
      </c>
      <c r="I1181" s="180"/>
      <c r="L1181" s="176"/>
      <c r="M1181" s="181"/>
      <c r="T1181" s="182"/>
      <c r="AT1181" s="177" t="s">
        <v>1489</v>
      </c>
      <c r="AU1181" s="177" t="s">
        <v>90</v>
      </c>
      <c r="AV1181" s="13" t="s">
        <v>90</v>
      </c>
      <c r="AW1181" s="13" t="s">
        <v>36</v>
      </c>
      <c r="AX1181" s="13" t="s">
        <v>81</v>
      </c>
      <c r="AY1181" s="177" t="s">
        <v>299</v>
      </c>
    </row>
    <row r="1182" spans="2:65" s="14" customFormat="1">
      <c r="B1182" s="183"/>
      <c r="D1182" s="149" t="s">
        <v>1489</v>
      </c>
      <c r="E1182" s="184" t="s">
        <v>1</v>
      </c>
      <c r="F1182" s="185" t="s">
        <v>1496</v>
      </c>
      <c r="H1182" s="186">
        <v>1</v>
      </c>
      <c r="I1182" s="187"/>
      <c r="L1182" s="183"/>
      <c r="M1182" s="188"/>
      <c r="T1182" s="189"/>
      <c r="AT1182" s="184" t="s">
        <v>1489</v>
      </c>
      <c r="AU1182" s="184" t="s">
        <v>90</v>
      </c>
      <c r="AV1182" s="14" t="s">
        <v>318</v>
      </c>
      <c r="AW1182" s="14" t="s">
        <v>36</v>
      </c>
      <c r="AX1182" s="14" t="s">
        <v>88</v>
      </c>
      <c r="AY1182" s="184" t="s">
        <v>299</v>
      </c>
    </row>
    <row r="1183" spans="2:65" s="1" customFormat="1" ht="37.950000000000003" customHeight="1">
      <c r="B1183" s="32"/>
      <c r="C1183" s="136" t="s">
        <v>7703</v>
      </c>
      <c r="D1183" s="136" t="s">
        <v>302</v>
      </c>
      <c r="E1183" s="137" t="s">
        <v>7704</v>
      </c>
      <c r="F1183" s="138" t="s">
        <v>7705</v>
      </c>
      <c r="G1183" s="139" t="s">
        <v>877</v>
      </c>
      <c r="H1183" s="140">
        <v>1</v>
      </c>
      <c r="I1183" s="141"/>
      <c r="J1183" s="142">
        <f>ROUND(I1183*H1183,2)</f>
        <v>0</v>
      </c>
      <c r="K1183" s="138" t="s">
        <v>1</v>
      </c>
      <c r="L1183" s="32"/>
      <c r="M1183" s="143" t="s">
        <v>1</v>
      </c>
      <c r="N1183" s="144" t="s">
        <v>46</v>
      </c>
      <c r="P1183" s="145">
        <f>O1183*H1183</f>
        <v>0</v>
      </c>
      <c r="Q1183" s="145">
        <v>9.4729999999999995E-2</v>
      </c>
      <c r="R1183" s="145">
        <f>Q1183*H1183</f>
        <v>9.4729999999999995E-2</v>
      </c>
      <c r="S1183" s="145">
        <v>0</v>
      </c>
      <c r="T1183" s="146">
        <f>S1183*H1183</f>
        <v>0</v>
      </c>
      <c r="AR1183" s="147" t="s">
        <v>378</v>
      </c>
      <c r="AT1183" s="147" t="s">
        <v>302</v>
      </c>
      <c r="AU1183" s="147" t="s">
        <v>90</v>
      </c>
      <c r="AY1183" s="17" t="s">
        <v>299</v>
      </c>
      <c r="BE1183" s="148">
        <f>IF(N1183="základní",J1183,0)</f>
        <v>0</v>
      </c>
      <c r="BF1183" s="148">
        <f>IF(N1183="snížená",J1183,0)</f>
        <v>0</v>
      </c>
      <c r="BG1183" s="148">
        <f>IF(N1183="zákl. přenesená",J1183,0)</f>
        <v>0</v>
      </c>
      <c r="BH1183" s="148">
        <f>IF(N1183="sníž. přenesená",J1183,0)</f>
        <v>0</v>
      </c>
      <c r="BI1183" s="148">
        <f>IF(N1183="nulová",J1183,0)</f>
        <v>0</v>
      </c>
      <c r="BJ1183" s="17" t="s">
        <v>88</v>
      </c>
      <c r="BK1183" s="148">
        <f>ROUND(I1183*H1183,2)</f>
        <v>0</v>
      </c>
      <c r="BL1183" s="17" t="s">
        <v>378</v>
      </c>
      <c r="BM1183" s="147" t="s">
        <v>7706</v>
      </c>
    </row>
    <row r="1184" spans="2:65" s="1" customFormat="1" ht="144">
      <c r="B1184" s="32"/>
      <c r="D1184" s="149" t="s">
        <v>308</v>
      </c>
      <c r="F1184" s="150" t="s">
        <v>7707</v>
      </c>
      <c r="I1184" s="151"/>
      <c r="L1184" s="32"/>
      <c r="M1184" s="152"/>
      <c r="T1184" s="56"/>
      <c r="AT1184" s="17" t="s">
        <v>308</v>
      </c>
      <c r="AU1184" s="17" t="s">
        <v>90</v>
      </c>
    </row>
    <row r="1185" spans="2:65" s="12" customFormat="1">
      <c r="B1185" s="170"/>
      <c r="D1185" s="149" t="s">
        <v>1489</v>
      </c>
      <c r="E1185" s="171" t="s">
        <v>1</v>
      </c>
      <c r="F1185" s="172" t="s">
        <v>7607</v>
      </c>
      <c r="H1185" s="171" t="s">
        <v>1</v>
      </c>
      <c r="I1185" s="173"/>
      <c r="L1185" s="170"/>
      <c r="M1185" s="174"/>
      <c r="T1185" s="175"/>
      <c r="AT1185" s="171" t="s">
        <v>1489</v>
      </c>
      <c r="AU1185" s="171" t="s">
        <v>90</v>
      </c>
      <c r="AV1185" s="12" t="s">
        <v>88</v>
      </c>
      <c r="AW1185" s="12" t="s">
        <v>36</v>
      </c>
      <c r="AX1185" s="12" t="s">
        <v>81</v>
      </c>
      <c r="AY1185" s="171" t="s">
        <v>299</v>
      </c>
    </row>
    <row r="1186" spans="2:65" s="13" customFormat="1">
      <c r="B1186" s="176"/>
      <c r="D1186" s="149" t="s">
        <v>1489</v>
      </c>
      <c r="E1186" s="177" t="s">
        <v>1</v>
      </c>
      <c r="F1186" s="178" t="s">
        <v>7708</v>
      </c>
      <c r="H1186" s="179">
        <v>1</v>
      </c>
      <c r="I1186" s="180"/>
      <c r="L1186" s="176"/>
      <c r="M1186" s="181"/>
      <c r="T1186" s="182"/>
      <c r="AT1186" s="177" t="s">
        <v>1489</v>
      </c>
      <c r="AU1186" s="177" t="s">
        <v>90</v>
      </c>
      <c r="AV1186" s="13" t="s">
        <v>90</v>
      </c>
      <c r="AW1186" s="13" t="s">
        <v>36</v>
      </c>
      <c r="AX1186" s="13" t="s">
        <v>81</v>
      </c>
      <c r="AY1186" s="177" t="s">
        <v>299</v>
      </c>
    </row>
    <row r="1187" spans="2:65" s="14" customFormat="1">
      <c r="B1187" s="183"/>
      <c r="D1187" s="149" t="s">
        <v>1489</v>
      </c>
      <c r="E1187" s="184" t="s">
        <v>1</v>
      </c>
      <c r="F1187" s="185" t="s">
        <v>1496</v>
      </c>
      <c r="H1187" s="186">
        <v>1</v>
      </c>
      <c r="I1187" s="187"/>
      <c r="L1187" s="183"/>
      <c r="M1187" s="188"/>
      <c r="T1187" s="189"/>
      <c r="AT1187" s="184" t="s">
        <v>1489</v>
      </c>
      <c r="AU1187" s="184" t="s">
        <v>90</v>
      </c>
      <c r="AV1187" s="14" t="s">
        <v>318</v>
      </c>
      <c r="AW1187" s="14" t="s">
        <v>36</v>
      </c>
      <c r="AX1187" s="14" t="s">
        <v>88</v>
      </c>
      <c r="AY1187" s="184" t="s">
        <v>299</v>
      </c>
    </row>
    <row r="1188" spans="2:65" s="1" customFormat="1" ht="37.950000000000003" customHeight="1">
      <c r="B1188" s="32"/>
      <c r="C1188" s="136" t="s">
        <v>7709</v>
      </c>
      <c r="D1188" s="136" t="s">
        <v>302</v>
      </c>
      <c r="E1188" s="137" t="s">
        <v>7710</v>
      </c>
      <c r="F1188" s="138" t="s">
        <v>7711</v>
      </c>
      <c r="G1188" s="139" t="s">
        <v>598</v>
      </c>
      <c r="H1188" s="140">
        <v>2</v>
      </c>
      <c r="I1188" s="141"/>
      <c r="J1188" s="142">
        <f>ROUND(I1188*H1188,2)</f>
        <v>0</v>
      </c>
      <c r="K1188" s="138" t="s">
        <v>1</v>
      </c>
      <c r="L1188" s="32"/>
      <c r="M1188" s="143" t="s">
        <v>1</v>
      </c>
      <c r="N1188" s="144" t="s">
        <v>46</v>
      </c>
      <c r="P1188" s="145">
        <f>O1188*H1188</f>
        <v>0</v>
      </c>
      <c r="Q1188" s="145">
        <v>5.425E-2</v>
      </c>
      <c r="R1188" s="145">
        <f>Q1188*H1188</f>
        <v>0.1085</v>
      </c>
      <c r="S1188" s="145">
        <v>0</v>
      </c>
      <c r="T1188" s="146">
        <f>S1188*H1188</f>
        <v>0</v>
      </c>
      <c r="AR1188" s="147" t="s">
        <v>378</v>
      </c>
      <c r="AT1188" s="147" t="s">
        <v>302</v>
      </c>
      <c r="AU1188" s="147" t="s">
        <v>90</v>
      </c>
      <c r="AY1188" s="17" t="s">
        <v>299</v>
      </c>
      <c r="BE1188" s="148">
        <f>IF(N1188="základní",J1188,0)</f>
        <v>0</v>
      </c>
      <c r="BF1188" s="148">
        <f>IF(N1188="snížená",J1188,0)</f>
        <v>0</v>
      </c>
      <c r="BG1188" s="148">
        <f>IF(N1188="zákl. přenesená",J1188,0)</f>
        <v>0</v>
      </c>
      <c r="BH1188" s="148">
        <f>IF(N1188="sníž. přenesená",J1188,0)</f>
        <v>0</v>
      </c>
      <c r="BI1188" s="148">
        <f>IF(N1188="nulová",J1188,0)</f>
        <v>0</v>
      </c>
      <c r="BJ1188" s="17" t="s">
        <v>88</v>
      </c>
      <c r="BK1188" s="148">
        <f>ROUND(I1188*H1188,2)</f>
        <v>0</v>
      </c>
      <c r="BL1188" s="17" t="s">
        <v>378</v>
      </c>
      <c r="BM1188" s="147" t="s">
        <v>7712</v>
      </c>
    </row>
    <row r="1189" spans="2:65" s="1" customFormat="1" ht="163.19999999999999">
      <c r="B1189" s="32"/>
      <c r="D1189" s="149" t="s">
        <v>308</v>
      </c>
      <c r="F1189" s="150" t="s">
        <v>7713</v>
      </c>
      <c r="I1189" s="151"/>
      <c r="L1189" s="32"/>
      <c r="M1189" s="152"/>
      <c r="T1189" s="56"/>
      <c r="AT1189" s="17" t="s">
        <v>308</v>
      </c>
      <c r="AU1189" s="17" t="s">
        <v>90</v>
      </c>
    </row>
    <row r="1190" spans="2:65" s="12" customFormat="1">
      <c r="B1190" s="170"/>
      <c r="D1190" s="149" t="s">
        <v>1489</v>
      </c>
      <c r="E1190" s="171" t="s">
        <v>1</v>
      </c>
      <c r="F1190" s="172" t="s">
        <v>7607</v>
      </c>
      <c r="H1190" s="171" t="s">
        <v>1</v>
      </c>
      <c r="I1190" s="173"/>
      <c r="L1190" s="170"/>
      <c r="M1190" s="174"/>
      <c r="T1190" s="175"/>
      <c r="AT1190" s="171" t="s">
        <v>1489</v>
      </c>
      <c r="AU1190" s="171" t="s">
        <v>90</v>
      </c>
      <c r="AV1190" s="12" t="s">
        <v>88</v>
      </c>
      <c r="AW1190" s="12" t="s">
        <v>36</v>
      </c>
      <c r="AX1190" s="12" t="s">
        <v>81</v>
      </c>
      <c r="AY1190" s="171" t="s">
        <v>299</v>
      </c>
    </row>
    <row r="1191" spans="2:65" s="13" customFormat="1">
      <c r="B1191" s="176"/>
      <c r="D1191" s="149" t="s">
        <v>1489</v>
      </c>
      <c r="E1191" s="177" t="s">
        <v>1</v>
      </c>
      <c r="F1191" s="178" t="s">
        <v>7714</v>
      </c>
      <c r="H1191" s="179">
        <v>2</v>
      </c>
      <c r="I1191" s="180"/>
      <c r="L1191" s="176"/>
      <c r="M1191" s="181"/>
      <c r="T1191" s="182"/>
      <c r="AT1191" s="177" t="s">
        <v>1489</v>
      </c>
      <c r="AU1191" s="177" t="s">
        <v>90</v>
      </c>
      <c r="AV1191" s="13" t="s">
        <v>90</v>
      </c>
      <c r="AW1191" s="13" t="s">
        <v>36</v>
      </c>
      <c r="AX1191" s="13" t="s">
        <v>81</v>
      </c>
      <c r="AY1191" s="177" t="s">
        <v>299</v>
      </c>
    </row>
    <row r="1192" spans="2:65" s="14" customFormat="1">
      <c r="B1192" s="183"/>
      <c r="D1192" s="149" t="s">
        <v>1489</v>
      </c>
      <c r="E1192" s="184" t="s">
        <v>1</v>
      </c>
      <c r="F1192" s="185" t="s">
        <v>1496</v>
      </c>
      <c r="H1192" s="186">
        <v>2</v>
      </c>
      <c r="I1192" s="187"/>
      <c r="L1192" s="183"/>
      <c r="M1192" s="188"/>
      <c r="T1192" s="189"/>
      <c r="AT1192" s="184" t="s">
        <v>1489</v>
      </c>
      <c r="AU1192" s="184" t="s">
        <v>90</v>
      </c>
      <c r="AV1192" s="14" t="s">
        <v>318</v>
      </c>
      <c r="AW1192" s="14" t="s">
        <v>36</v>
      </c>
      <c r="AX1192" s="14" t="s">
        <v>88</v>
      </c>
      <c r="AY1192" s="184" t="s">
        <v>299</v>
      </c>
    </row>
    <row r="1193" spans="2:65" s="1" customFormat="1" ht="37.950000000000003" customHeight="1">
      <c r="B1193" s="32"/>
      <c r="C1193" s="136" t="s">
        <v>7715</v>
      </c>
      <c r="D1193" s="136" t="s">
        <v>302</v>
      </c>
      <c r="E1193" s="137" t="s">
        <v>7716</v>
      </c>
      <c r="F1193" s="138" t="s">
        <v>7717</v>
      </c>
      <c r="G1193" s="139" t="s">
        <v>598</v>
      </c>
      <c r="H1193" s="140">
        <v>1</v>
      </c>
      <c r="I1193" s="141"/>
      <c r="J1193" s="142">
        <f>ROUND(I1193*H1193,2)</f>
        <v>0</v>
      </c>
      <c r="K1193" s="138" t="s">
        <v>1</v>
      </c>
      <c r="L1193" s="32"/>
      <c r="M1193" s="143" t="s">
        <v>1</v>
      </c>
      <c r="N1193" s="144" t="s">
        <v>46</v>
      </c>
      <c r="P1193" s="145">
        <f>O1193*H1193</f>
        <v>0</v>
      </c>
      <c r="Q1193" s="145">
        <v>2.2030000000000001E-2</v>
      </c>
      <c r="R1193" s="145">
        <f>Q1193*H1193</f>
        <v>2.2030000000000001E-2</v>
      </c>
      <c r="S1193" s="145">
        <v>0</v>
      </c>
      <c r="T1193" s="146">
        <f>S1193*H1193</f>
        <v>0</v>
      </c>
      <c r="AR1193" s="147" t="s">
        <v>378</v>
      </c>
      <c r="AT1193" s="147" t="s">
        <v>302</v>
      </c>
      <c r="AU1193" s="147" t="s">
        <v>90</v>
      </c>
      <c r="AY1193" s="17" t="s">
        <v>299</v>
      </c>
      <c r="BE1193" s="148">
        <f>IF(N1193="základní",J1193,0)</f>
        <v>0</v>
      </c>
      <c r="BF1193" s="148">
        <f>IF(N1193="snížená",J1193,0)</f>
        <v>0</v>
      </c>
      <c r="BG1193" s="148">
        <f>IF(N1193="zákl. přenesená",J1193,0)</f>
        <v>0</v>
      </c>
      <c r="BH1193" s="148">
        <f>IF(N1193="sníž. přenesená",J1193,0)</f>
        <v>0</v>
      </c>
      <c r="BI1193" s="148">
        <f>IF(N1193="nulová",J1193,0)</f>
        <v>0</v>
      </c>
      <c r="BJ1193" s="17" t="s">
        <v>88</v>
      </c>
      <c r="BK1193" s="148">
        <f>ROUND(I1193*H1193,2)</f>
        <v>0</v>
      </c>
      <c r="BL1193" s="17" t="s">
        <v>378</v>
      </c>
      <c r="BM1193" s="147" t="s">
        <v>7718</v>
      </c>
    </row>
    <row r="1194" spans="2:65" s="1" customFormat="1" ht="96">
      <c r="B1194" s="32"/>
      <c r="D1194" s="149" t="s">
        <v>308</v>
      </c>
      <c r="F1194" s="150" t="s">
        <v>7719</v>
      </c>
      <c r="I1194" s="151"/>
      <c r="L1194" s="32"/>
      <c r="M1194" s="152"/>
      <c r="T1194" s="56"/>
      <c r="AT1194" s="17" t="s">
        <v>308</v>
      </c>
      <c r="AU1194" s="17" t="s">
        <v>90</v>
      </c>
    </row>
    <row r="1195" spans="2:65" s="12" customFormat="1">
      <c r="B1195" s="170"/>
      <c r="D1195" s="149" t="s">
        <v>1489</v>
      </c>
      <c r="E1195" s="171" t="s">
        <v>1</v>
      </c>
      <c r="F1195" s="172" t="s">
        <v>7607</v>
      </c>
      <c r="H1195" s="171" t="s">
        <v>1</v>
      </c>
      <c r="I1195" s="173"/>
      <c r="L1195" s="170"/>
      <c r="M1195" s="174"/>
      <c r="T1195" s="175"/>
      <c r="AT1195" s="171" t="s">
        <v>1489</v>
      </c>
      <c r="AU1195" s="171" t="s">
        <v>90</v>
      </c>
      <c r="AV1195" s="12" t="s">
        <v>88</v>
      </c>
      <c r="AW1195" s="12" t="s">
        <v>36</v>
      </c>
      <c r="AX1195" s="12" t="s">
        <v>81</v>
      </c>
      <c r="AY1195" s="171" t="s">
        <v>299</v>
      </c>
    </row>
    <row r="1196" spans="2:65" s="13" customFormat="1" ht="20.399999999999999">
      <c r="B1196" s="176"/>
      <c r="D1196" s="149" t="s">
        <v>1489</v>
      </c>
      <c r="E1196" s="177" t="s">
        <v>1</v>
      </c>
      <c r="F1196" s="178" t="s">
        <v>7720</v>
      </c>
      <c r="H1196" s="179">
        <v>1</v>
      </c>
      <c r="I1196" s="180"/>
      <c r="L1196" s="176"/>
      <c r="M1196" s="181"/>
      <c r="T1196" s="182"/>
      <c r="AT1196" s="177" t="s">
        <v>1489</v>
      </c>
      <c r="AU1196" s="177" t="s">
        <v>90</v>
      </c>
      <c r="AV1196" s="13" t="s">
        <v>90</v>
      </c>
      <c r="AW1196" s="13" t="s">
        <v>36</v>
      </c>
      <c r="AX1196" s="13" t="s">
        <v>81</v>
      </c>
      <c r="AY1196" s="177" t="s">
        <v>299</v>
      </c>
    </row>
    <row r="1197" spans="2:65" s="14" customFormat="1">
      <c r="B1197" s="183"/>
      <c r="D1197" s="149" t="s">
        <v>1489</v>
      </c>
      <c r="E1197" s="184" t="s">
        <v>1</v>
      </c>
      <c r="F1197" s="185" t="s">
        <v>1496</v>
      </c>
      <c r="H1197" s="186">
        <v>1</v>
      </c>
      <c r="I1197" s="187"/>
      <c r="L1197" s="183"/>
      <c r="M1197" s="188"/>
      <c r="T1197" s="189"/>
      <c r="AT1197" s="184" t="s">
        <v>1489</v>
      </c>
      <c r="AU1197" s="184" t="s">
        <v>90</v>
      </c>
      <c r="AV1197" s="14" t="s">
        <v>318</v>
      </c>
      <c r="AW1197" s="14" t="s">
        <v>36</v>
      </c>
      <c r="AX1197" s="14" t="s">
        <v>88</v>
      </c>
      <c r="AY1197" s="184" t="s">
        <v>299</v>
      </c>
    </row>
    <row r="1198" spans="2:65" s="1" customFormat="1" ht="49.2" customHeight="1">
      <c r="B1198" s="32"/>
      <c r="C1198" s="136" t="s">
        <v>7721</v>
      </c>
      <c r="D1198" s="136" t="s">
        <v>302</v>
      </c>
      <c r="E1198" s="137" t="s">
        <v>7722</v>
      </c>
      <c r="F1198" s="138" t="s">
        <v>7723</v>
      </c>
      <c r="G1198" s="139" t="s">
        <v>6434</v>
      </c>
      <c r="H1198" s="201"/>
      <c r="I1198" s="141"/>
      <c r="J1198" s="142">
        <f>ROUND(I1198*H1198,2)</f>
        <v>0</v>
      </c>
      <c r="K1198" s="138" t="s">
        <v>1</v>
      </c>
      <c r="L1198" s="32"/>
      <c r="M1198" s="143" t="s">
        <v>1</v>
      </c>
      <c r="N1198" s="144" t="s">
        <v>46</v>
      </c>
      <c r="P1198" s="145">
        <f>O1198*H1198</f>
        <v>0</v>
      </c>
      <c r="Q1198" s="145">
        <v>0</v>
      </c>
      <c r="R1198" s="145">
        <f>Q1198*H1198</f>
        <v>0</v>
      </c>
      <c r="S1198" s="145">
        <v>0</v>
      </c>
      <c r="T1198" s="146">
        <f>S1198*H1198</f>
        <v>0</v>
      </c>
      <c r="AR1198" s="147" t="s">
        <v>378</v>
      </c>
      <c r="AT1198" s="147" t="s">
        <v>302</v>
      </c>
      <c r="AU1198" s="147" t="s">
        <v>90</v>
      </c>
      <c r="AY1198" s="17" t="s">
        <v>299</v>
      </c>
      <c r="BE1198" s="148">
        <f>IF(N1198="základní",J1198,0)</f>
        <v>0</v>
      </c>
      <c r="BF1198" s="148">
        <f>IF(N1198="snížená",J1198,0)</f>
        <v>0</v>
      </c>
      <c r="BG1198" s="148">
        <f>IF(N1198="zákl. přenesená",J1198,0)</f>
        <v>0</v>
      </c>
      <c r="BH1198" s="148">
        <f>IF(N1198="sníž. přenesená",J1198,0)</f>
        <v>0</v>
      </c>
      <c r="BI1198" s="148">
        <f>IF(N1198="nulová",J1198,0)</f>
        <v>0</v>
      </c>
      <c r="BJ1198" s="17" t="s">
        <v>88</v>
      </c>
      <c r="BK1198" s="148">
        <f>ROUND(I1198*H1198,2)</f>
        <v>0</v>
      </c>
      <c r="BL1198" s="17" t="s">
        <v>378</v>
      </c>
      <c r="BM1198" s="147" t="s">
        <v>7724</v>
      </c>
    </row>
    <row r="1199" spans="2:65" s="11" customFormat="1" ht="22.95" customHeight="1">
      <c r="B1199" s="124"/>
      <c r="D1199" s="125" t="s">
        <v>80</v>
      </c>
      <c r="E1199" s="134" t="s">
        <v>6641</v>
      </c>
      <c r="F1199" s="134" t="s">
        <v>6642</v>
      </c>
      <c r="I1199" s="127"/>
      <c r="J1199" s="135">
        <f>BK1199</f>
        <v>0</v>
      </c>
      <c r="L1199" s="124"/>
      <c r="M1199" s="129"/>
      <c r="P1199" s="130">
        <f>SUM(P1200:P1247)</f>
        <v>0</v>
      </c>
      <c r="R1199" s="130">
        <f>SUM(R1200:R1247)</f>
        <v>1.2650094000000001</v>
      </c>
      <c r="T1199" s="131">
        <f>SUM(T1200:T1247)</f>
        <v>0</v>
      </c>
      <c r="AR1199" s="125" t="s">
        <v>90</v>
      </c>
      <c r="AT1199" s="132" t="s">
        <v>80</v>
      </c>
      <c r="AU1199" s="132" t="s">
        <v>88</v>
      </c>
      <c r="AY1199" s="125" t="s">
        <v>299</v>
      </c>
      <c r="BK1199" s="133">
        <f>SUM(BK1200:BK1247)</f>
        <v>0</v>
      </c>
    </row>
    <row r="1200" spans="2:65" s="1" customFormat="1" ht="24.15" customHeight="1">
      <c r="B1200" s="32"/>
      <c r="C1200" s="136" t="s">
        <v>7725</v>
      </c>
      <c r="D1200" s="136" t="s">
        <v>302</v>
      </c>
      <c r="E1200" s="137" t="s">
        <v>7726</v>
      </c>
      <c r="F1200" s="138" t="s">
        <v>7727</v>
      </c>
      <c r="G1200" s="139" t="s">
        <v>375</v>
      </c>
      <c r="H1200" s="140">
        <v>39.954999999999998</v>
      </c>
      <c r="I1200" s="141"/>
      <c r="J1200" s="142">
        <f>ROUND(I1200*H1200,2)</f>
        <v>0</v>
      </c>
      <c r="K1200" s="138" t="s">
        <v>1</v>
      </c>
      <c r="L1200" s="32"/>
      <c r="M1200" s="143" t="s">
        <v>1</v>
      </c>
      <c r="N1200" s="144" t="s">
        <v>46</v>
      </c>
      <c r="P1200" s="145">
        <f>O1200*H1200</f>
        <v>0</v>
      </c>
      <c r="Q1200" s="145">
        <v>0</v>
      </c>
      <c r="R1200" s="145">
        <f>Q1200*H1200</f>
        <v>0</v>
      </c>
      <c r="S1200" s="145">
        <v>0</v>
      </c>
      <c r="T1200" s="146">
        <f>S1200*H1200</f>
        <v>0</v>
      </c>
      <c r="AR1200" s="147" t="s">
        <v>378</v>
      </c>
      <c r="AT1200" s="147" t="s">
        <v>302</v>
      </c>
      <c r="AU1200" s="147" t="s">
        <v>90</v>
      </c>
      <c r="AY1200" s="17" t="s">
        <v>299</v>
      </c>
      <c r="BE1200" s="148">
        <f>IF(N1200="základní",J1200,0)</f>
        <v>0</v>
      </c>
      <c r="BF1200" s="148">
        <f>IF(N1200="snížená",J1200,0)</f>
        <v>0</v>
      </c>
      <c r="BG1200" s="148">
        <f>IF(N1200="zákl. přenesená",J1200,0)</f>
        <v>0</v>
      </c>
      <c r="BH1200" s="148">
        <f>IF(N1200="sníž. přenesená",J1200,0)</f>
        <v>0</v>
      </c>
      <c r="BI1200" s="148">
        <f>IF(N1200="nulová",J1200,0)</f>
        <v>0</v>
      </c>
      <c r="BJ1200" s="17" t="s">
        <v>88</v>
      </c>
      <c r="BK1200" s="148">
        <f>ROUND(I1200*H1200,2)</f>
        <v>0</v>
      </c>
      <c r="BL1200" s="17" t="s">
        <v>378</v>
      </c>
      <c r="BM1200" s="147" t="s">
        <v>7728</v>
      </c>
    </row>
    <row r="1201" spans="2:65" s="12" customFormat="1">
      <c r="B1201" s="170"/>
      <c r="D1201" s="149" t="s">
        <v>1489</v>
      </c>
      <c r="E1201" s="171" t="s">
        <v>1</v>
      </c>
      <c r="F1201" s="172" t="s">
        <v>6989</v>
      </c>
      <c r="H1201" s="171" t="s">
        <v>1</v>
      </c>
      <c r="I1201" s="173"/>
      <c r="L1201" s="170"/>
      <c r="M1201" s="174"/>
      <c r="T1201" s="175"/>
      <c r="AT1201" s="171" t="s">
        <v>1489</v>
      </c>
      <c r="AU1201" s="171" t="s">
        <v>90</v>
      </c>
      <c r="AV1201" s="12" t="s">
        <v>88</v>
      </c>
      <c r="AW1201" s="12" t="s">
        <v>36</v>
      </c>
      <c r="AX1201" s="12" t="s">
        <v>81</v>
      </c>
      <c r="AY1201" s="171" t="s">
        <v>299</v>
      </c>
    </row>
    <row r="1202" spans="2:65" s="13" customFormat="1" ht="20.399999999999999">
      <c r="B1202" s="176"/>
      <c r="D1202" s="149" t="s">
        <v>1489</v>
      </c>
      <c r="E1202" s="177" t="s">
        <v>1</v>
      </c>
      <c r="F1202" s="178" t="s">
        <v>7729</v>
      </c>
      <c r="H1202" s="179">
        <v>16.54</v>
      </c>
      <c r="I1202" s="180"/>
      <c r="L1202" s="176"/>
      <c r="M1202" s="181"/>
      <c r="T1202" s="182"/>
      <c r="AT1202" s="177" t="s">
        <v>1489</v>
      </c>
      <c r="AU1202" s="177" t="s">
        <v>90</v>
      </c>
      <c r="AV1202" s="13" t="s">
        <v>90</v>
      </c>
      <c r="AW1202" s="13" t="s">
        <v>36</v>
      </c>
      <c r="AX1202" s="13" t="s">
        <v>81</v>
      </c>
      <c r="AY1202" s="177" t="s">
        <v>299</v>
      </c>
    </row>
    <row r="1203" spans="2:65" s="13" customFormat="1" ht="20.399999999999999">
      <c r="B1203" s="176"/>
      <c r="D1203" s="149" t="s">
        <v>1489</v>
      </c>
      <c r="E1203" s="177" t="s">
        <v>1</v>
      </c>
      <c r="F1203" s="178" t="s">
        <v>7407</v>
      </c>
      <c r="H1203" s="179">
        <v>1.96</v>
      </c>
      <c r="I1203" s="180"/>
      <c r="L1203" s="176"/>
      <c r="M1203" s="181"/>
      <c r="T1203" s="182"/>
      <c r="AT1203" s="177" t="s">
        <v>1489</v>
      </c>
      <c r="AU1203" s="177" t="s">
        <v>90</v>
      </c>
      <c r="AV1203" s="13" t="s">
        <v>90</v>
      </c>
      <c r="AW1203" s="13" t="s">
        <v>36</v>
      </c>
      <c r="AX1203" s="13" t="s">
        <v>81</v>
      </c>
      <c r="AY1203" s="177" t="s">
        <v>299</v>
      </c>
    </row>
    <row r="1204" spans="2:65" s="13" customFormat="1" ht="20.399999999999999">
      <c r="B1204" s="176"/>
      <c r="D1204" s="149" t="s">
        <v>1489</v>
      </c>
      <c r="E1204" s="177" t="s">
        <v>1</v>
      </c>
      <c r="F1204" s="178" t="s">
        <v>7730</v>
      </c>
      <c r="H1204" s="179">
        <v>0.40500000000000003</v>
      </c>
      <c r="I1204" s="180"/>
      <c r="L1204" s="176"/>
      <c r="M1204" s="181"/>
      <c r="T1204" s="182"/>
      <c r="AT1204" s="177" t="s">
        <v>1489</v>
      </c>
      <c r="AU1204" s="177" t="s">
        <v>90</v>
      </c>
      <c r="AV1204" s="13" t="s">
        <v>90</v>
      </c>
      <c r="AW1204" s="13" t="s">
        <v>36</v>
      </c>
      <c r="AX1204" s="13" t="s">
        <v>81</v>
      </c>
      <c r="AY1204" s="177" t="s">
        <v>299</v>
      </c>
    </row>
    <row r="1205" spans="2:65" s="13" customFormat="1" ht="20.399999999999999">
      <c r="B1205" s="176"/>
      <c r="D1205" s="149" t="s">
        <v>1489</v>
      </c>
      <c r="E1205" s="177" t="s">
        <v>1</v>
      </c>
      <c r="F1205" s="178" t="s">
        <v>7731</v>
      </c>
      <c r="H1205" s="179">
        <v>8.74</v>
      </c>
      <c r="I1205" s="180"/>
      <c r="L1205" s="176"/>
      <c r="M1205" s="181"/>
      <c r="T1205" s="182"/>
      <c r="AT1205" s="177" t="s">
        <v>1489</v>
      </c>
      <c r="AU1205" s="177" t="s">
        <v>90</v>
      </c>
      <c r="AV1205" s="13" t="s">
        <v>90</v>
      </c>
      <c r="AW1205" s="13" t="s">
        <v>36</v>
      </c>
      <c r="AX1205" s="13" t="s">
        <v>81</v>
      </c>
      <c r="AY1205" s="177" t="s">
        <v>299</v>
      </c>
    </row>
    <row r="1206" spans="2:65" s="13" customFormat="1" ht="20.399999999999999">
      <c r="B1206" s="176"/>
      <c r="D1206" s="149" t="s">
        <v>1489</v>
      </c>
      <c r="E1206" s="177" t="s">
        <v>1</v>
      </c>
      <c r="F1206" s="178" t="s">
        <v>7732</v>
      </c>
      <c r="H1206" s="179">
        <v>12.31</v>
      </c>
      <c r="I1206" s="180"/>
      <c r="L1206" s="176"/>
      <c r="M1206" s="181"/>
      <c r="T1206" s="182"/>
      <c r="AT1206" s="177" t="s">
        <v>1489</v>
      </c>
      <c r="AU1206" s="177" t="s">
        <v>90</v>
      </c>
      <c r="AV1206" s="13" t="s">
        <v>90</v>
      </c>
      <c r="AW1206" s="13" t="s">
        <v>36</v>
      </c>
      <c r="AX1206" s="13" t="s">
        <v>81</v>
      </c>
      <c r="AY1206" s="177" t="s">
        <v>299</v>
      </c>
    </row>
    <row r="1207" spans="2:65" s="14" customFormat="1">
      <c r="B1207" s="183"/>
      <c r="D1207" s="149" t="s">
        <v>1489</v>
      </c>
      <c r="E1207" s="184" t="s">
        <v>1</v>
      </c>
      <c r="F1207" s="185" t="s">
        <v>1496</v>
      </c>
      <c r="H1207" s="186">
        <v>39.954999999999998</v>
      </c>
      <c r="I1207" s="187"/>
      <c r="L1207" s="183"/>
      <c r="M1207" s="188"/>
      <c r="T1207" s="189"/>
      <c r="AT1207" s="184" t="s">
        <v>1489</v>
      </c>
      <c r="AU1207" s="184" t="s">
        <v>90</v>
      </c>
      <c r="AV1207" s="14" t="s">
        <v>318</v>
      </c>
      <c r="AW1207" s="14" t="s">
        <v>36</v>
      </c>
      <c r="AX1207" s="14" t="s">
        <v>88</v>
      </c>
      <c r="AY1207" s="184" t="s">
        <v>299</v>
      </c>
    </row>
    <row r="1208" spans="2:65" s="1" customFormat="1" ht="24.15" customHeight="1">
      <c r="B1208" s="32"/>
      <c r="C1208" s="136" t="s">
        <v>7733</v>
      </c>
      <c r="D1208" s="136" t="s">
        <v>302</v>
      </c>
      <c r="E1208" s="137" t="s">
        <v>7734</v>
      </c>
      <c r="F1208" s="138" t="s">
        <v>7735</v>
      </c>
      <c r="G1208" s="139" t="s">
        <v>375</v>
      </c>
      <c r="H1208" s="140">
        <v>39.954999999999998</v>
      </c>
      <c r="I1208" s="141"/>
      <c r="J1208" s="142">
        <f>ROUND(I1208*H1208,2)</f>
        <v>0</v>
      </c>
      <c r="K1208" s="138" t="s">
        <v>1</v>
      </c>
      <c r="L1208" s="32"/>
      <c r="M1208" s="143" t="s">
        <v>1</v>
      </c>
      <c r="N1208" s="144" t="s">
        <v>46</v>
      </c>
      <c r="P1208" s="145">
        <f>O1208*H1208</f>
        <v>0</v>
      </c>
      <c r="Q1208" s="145">
        <v>2.9999999999999997E-4</v>
      </c>
      <c r="R1208" s="145">
        <f>Q1208*H1208</f>
        <v>1.1986499999999999E-2</v>
      </c>
      <c r="S1208" s="145">
        <v>0</v>
      </c>
      <c r="T1208" s="146">
        <f>S1208*H1208</f>
        <v>0</v>
      </c>
      <c r="AR1208" s="147" t="s">
        <v>378</v>
      </c>
      <c r="AT1208" s="147" t="s">
        <v>302</v>
      </c>
      <c r="AU1208" s="147" t="s">
        <v>90</v>
      </c>
      <c r="AY1208" s="17" t="s">
        <v>299</v>
      </c>
      <c r="BE1208" s="148">
        <f>IF(N1208="základní",J1208,0)</f>
        <v>0</v>
      </c>
      <c r="BF1208" s="148">
        <f>IF(N1208="snížená",J1208,0)</f>
        <v>0</v>
      </c>
      <c r="BG1208" s="148">
        <f>IF(N1208="zákl. přenesená",J1208,0)</f>
        <v>0</v>
      </c>
      <c r="BH1208" s="148">
        <f>IF(N1208="sníž. přenesená",J1208,0)</f>
        <v>0</v>
      </c>
      <c r="BI1208" s="148">
        <f>IF(N1208="nulová",J1208,0)</f>
        <v>0</v>
      </c>
      <c r="BJ1208" s="17" t="s">
        <v>88</v>
      </c>
      <c r="BK1208" s="148">
        <f>ROUND(I1208*H1208,2)</f>
        <v>0</v>
      </c>
      <c r="BL1208" s="17" t="s">
        <v>378</v>
      </c>
      <c r="BM1208" s="147" t="s">
        <v>7736</v>
      </c>
    </row>
    <row r="1209" spans="2:65" s="12" customFormat="1">
      <c r="B1209" s="170"/>
      <c r="D1209" s="149" t="s">
        <v>1489</v>
      </c>
      <c r="E1209" s="171" t="s">
        <v>1</v>
      </c>
      <c r="F1209" s="172" t="s">
        <v>7148</v>
      </c>
      <c r="H1209" s="171" t="s">
        <v>1</v>
      </c>
      <c r="I1209" s="173"/>
      <c r="L1209" s="170"/>
      <c r="M1209" s="174"/>
      <c r="T1209" s="175"/>
      <c r="AT1209" s="171" t="s">
        <v>1489</v>
      </c>
      <c r="AU1209" s="171" t="s">
        <v>90</v>
      </c>
      <c r="AV1209" s="12" t="s">
        <v>88</v>
      </c>
      <c r="AW1209" s="12" t="s">
        <v>36</v>
      </c>
      <c r="AX1209" s="12" t="s">
        <v>81</v>
      </c>
      <c r="AY1209" s="171" t="s">
        <v>299</v>
      </c>
    </row>
    <row r="1210" spans="2:65" s="13" customFormat="1" ht="20.399999999999999">
      <c r="B1210" s="176"/>
      <c r="D1210" s="149" t="s">
        <v>1489</v>
      </c>
      <c r="E1210" s="177" t="s">
        <v>1</v>
      </c>
      <c r="F1210" s="178" t="s">
        <v>7729</v>
      </c>
      <c r="H1210" s="179">
        <v>16.54</v>
      </c>
      <c r="I1210" s="180"/>
      <c r="L1210" s="176"/>
      <c r="M1210" s="181"/>
      <c r="T1210" s="182"/>
      <c r="AT1210" s="177" t="s">
        <v>1489</v>
      </c>
      <c r="AU1210" s="177" t="s">
        <v>90</v>
      </c>
      <c r="AV1210" s="13" t="s">
        <v>90</v>
      </c>
      <c r="AW1210" s="13" t="s">
        <v>36</v>
      </c>
      <c r="AX1210" s="13" t="s">
        <v>81</v>
      </c>
      <c r="AY1210" s="177" t="s">
        <v>299</v>
      </c>
    </row>
    <row r="1211" spans="2:65" s="13" customFormat="1" ht="20.399999999999999">
      <c r="B1211" s="176"/>
      <c r="D1211" s="149" t="s">
        <v>1489</v>
      </c>
      <c r="E1211" s="177" t="s">
        <v>1</v>
      </c>
      <c r="F1211" s="178" t="s">
        <v>7407</v>
      </c>
      <c r="H1211" s="179">
        <v>1.96</v>
      </c>
      <c r="I1211" s="180"/>
      <c r="L1211" s="176"/>
      <c r="M1211" s="181"/>
      <c r="T1211" s="182"/>
      <c r="AT1211" s="177" t="s">
        <v>1489</v>
      </c>
      <c r="AU1211" s="177" t="s">
        <v>90</v>
      </c>
      <c r="AV1211" s="13" t="s">
        <v>90</v>
      </c>
      <c r="AW1211" s="13" t="s">
        <v>36</v>
      </c>
      <c r="AX1211" s="13" t="s">
        <v>81</v>
      </c>
      <c r="AY1211" s="177" t="s">
        <v>299</v>
      </c>
    </row>
    <row r="1212" spans="2:65" s="13" customFormat="1" ht="20.399999999999999">
      <c r="B1212" s="176"/>
      <c r="D1212" s="149" t="s">
        <v>1489</v>
      </c>
      <c r="E1212" s="177" t="s">
        <v>1</v>
      </c>
      <c r="F1212" s="178" t="s">
        <v>7730</v>
      </c>
      <c r="H1212" s="179">
        <v>0.40500000000000003</v>
      </c>
      <c r="I1212" s="180"/>
      <c r="L1212" s="176"/>
      <c r="M1212" s="181"/>
      <c r="T1212" s="182"/>
      <c r="AT1212" s="177" t="s">
        <v>1489</v>
      </c>
      <c r="AU1212" s="177" t="s">
        <v>90</v>
      </c>
      <c r="AV1212" s="13" t="s">
        <v>90</v>
      </c>
      <c r="AW1212" s="13" t="s">
        <v>36</v>
      </c>
      <c r="AX1212" s="13" t="s">
        <v>81</v>
      </c>
      <c r="AY1212" s="177" t="s">
        <v>299</v>
      </c>
    </row>
    <row r="1213" spans="2:65" s="13" customFormat="1" ht="20.399999999999999">
      <c r="B1213" s="176"/>
      <c r="D1213" s="149" t="s">
        <v>1489</v>
      </c>
      <c r="E1213" s="177" t="s">
        <v>1</v>
      </c>
      <c r="F1213" s="178" t="s">
        <v>7731</v>
      </c>
      <c r="H1213" s="179">
        <v>8.74</v>
      </c>
      <c r="I1213" s="180"/>
      <c r="L1213" s="176"/>
      <c r="M1213" s="181"/>
      <c r="T1213" s="182"/>
      <c r="AT1213" s="177" t="s">
        <v>1489</v>
      </c>
      <c r="AU1213" s="177" t="s">
        <v>90</v>
      </c>
      <c r="AV1213" s="13" t="s">
        <v>90</v>
      </c>
      <c r="AW1213" s="13" t="s">
        <v>36</v>
      </c>
      <c r="AX1213" s="13" t="s">
        <v>81</v>
      </c>
      <c r="AY1213" s="177" t="s">
        <v>299</v>
      </c>
    </row>
    <row r="1214" spans="2:65" s="13" customFormat="1" ht="20.399999999999999">
      <c r="B1214" s="176"/>
      <c r="D1214" s="149" t="s">
        <v>1489</v>
      </c>
      <c r="E1214" s="177" t="s">
        <v>1</v>
      </c>
      <c r="F1214" s="178" t="s">
        <v>7732</v>
      </c>
      <c r="H1214" s="179">
        <v>12.31</v>
      </c>
      <c r="I1214" s="180"/>
      <c r="L1214" s="176"/>
      <c r="M1214" s="181"/>
      <c r="T1214" s="182"/>
      <c r="AT1214" s="177" t="s">
        <v>1489</v>
      </c>
      <c r="AU1214" s="177" t="s">
        <v>90</v>
      </c>
      <c r="AV1214" s="13" t="s">
        <v>90</v>
      </c>
      <c r="AW1214" s="13" t="s">
        <v>36</v>
      </c>
      <c r="AX1214" s="13" t="s">
        <v>81</v>
      </c>
      <c r="AY1214" s="177" t="s">
        <v>299</v>
      </c>
    </row>
    <row r="1215" spans="2:65" s="14" customFormat="1">
      <c r="B1215" s="183"/>
      <c r="D1215" s="149" t="s">
        <v>1489</v>
      </c>
      <c r="E1215" s="184" t="s">
        <v>1</v>
      </c>
      <c r="F1215" s="185" t="s">
        <v>1496</v>
      </c>
      <c r="H1215" s="186">
        <v>39.954999999999998</v>
      </c>
      <c r="I1215" s="187"/>
      <c r="L1215" s="183"/>
      <c r="M1215" s="188"/>
      <c r="T1215" s="189"/>
      <c r="AT1215" s="184" t="s">
        <v>1489</v>
      </c>
      <c r="AU1215" s="184" t="s">
        <v>90</v>
      </c>
      <c r="AV1215" s="14" t="s">
        <v>318</v>
      </c>
      <c r="AW1215" s="14" t="s">
        <v>36</v>
      </c>
      <c r="AX1215" s="14" t="s">
        <v>88</v>
      </c>
      <c r="AY1215" s="184" t="s">
        <v>299</v>
      </c>
    </row>
    <row r="1216" spans="2:65" s="1" customFormat="1" ht="24.15" customHeight="1">
      <c r="B1216" s="32"/>
      <c r="C1216" s="136" t="s">
        <v>7737</v>
      </c>
      <c r="D1216" s="136" t="s">
        <v>302</v>
      </c>
      <c r="E1216" s="137" t="s">
        <v>7738</v>
      </c>
      <c r="F1216" s="138" t="s">
        <v>7739</v>
      </c>
      <c r="G1216" s="139" t="s">
        <v>647</v>
      </c>
      <c r="H1216" s="140">
        <v>20.5</v>
      </c>
      <c r="I1216" s="141"/>
      <c r="J1216" s="142">
        <f>ROUND(I1216*H1216,2)</f>
        <v>0</v>
      </c>
      <c r="K1216" s="138" t="s">
        <v>1</v>
      </c>
      <c r="L1216" s="32"/>
      <c r="M1216" s="143" t="s">
        <v>1</v>
      </c>
      <c r="N1216" s="144" t="s">
        <v>46</v>
      </c>
      <c r="P1216" s="145">
        <f>O1216*H1216</f>
        <v>0</v>
      </c>
      <c r="Q1216" s="145">
        <v>4.0000000000000002E-4</v>
      </c>
      <c r="R1216" s="145">
        <f>Q1216*H1216</f>
        <v>8.2000000000000007E-3</v>
      </c>
      <c r="S1216" s="145">
        <v>0</v>
      </c>
      <c r="T1216" s="146">
        <f>S1216*H1216</f>
        <v>0</v>
      </c>
      <c r="AR1216" s="147" t="s">
        <v>378</v>
      </c>
      <c r="AT1216" s="147" t="s">
        <v>302</v>
      </c>
      <c r="AU1216" s="147" t="s">
        <v>90</v>
      </c>
      <c r="AY1216" s="17" t="s">
        <v>299</v>
      </c>
      <c r="BE1216" s="148">
        <f>IF(N1216="základní",J1216,0)</f>
        <v>0</v>
      </c>
      <c r="BF1216" s="148">
        <f>IF(N1216="snížená",J1216,0)</f>
        <v>0</v>
      </c>
      <c r="BG1216" s="148">
        <f>IF(N1216="zákl. přenesená",J1216,0)</f>
        <v>0</v>
      </c>
      <c r="BH1216" s="148">
        <f>IF(N1216="sníž. přenesená",J1216,0)</f>
        <v>0</v>
      </c>
      <c r="BI1216" s="148">
        <f>IF(N1216="nulová",J1216,0)</f>
        <v>0</v>
      </c>
      <c r="BJ1216" s="17" t="s">
        <v>88</v>
      </c>
      <c r="BK1216" s="148">
        <f>ROUND(I1216*H1216,2)</f>
        <v>0</v>
      </c>
      <c r="BL1216" s="17" t="s">
        <v>378</v>
      </c>
      <c r="BM1216" s="147" t="s">
        <v>7740</v>
      </c>
    </row>
    <row r="1217" spans="2:65" s="13" customFormat="1">
      <c r="B1217" s="176"/>
      <c r="D1217" s="149" t="s">
        <v>1489</v>
      </c>
      <c r="E1217" s="177" t="s">
        <v>1</v>
      </c>
      <c r="F1217" s="178" t="s">
        <v>7741</v>
      </c>
      <c r="H1217" s="179">
        <v>9</v>
      </c>
      <c r="I1217" s="180"/>
      <c r="L1217" s="176"/>
      <c r="M1217" s="181"/>
      <c r="T1217" s="182"/>
      <c r="AT1217" s="177" t="s">
        <v>1489</v>
      </c>
      <c r="AU1217" s="177" t="s">
        <v>90</v>
      </c>
      <c r="AV1217" s="13" t="s">
        <v>90</v>
      </c>
      <c r="AW1217" s="13" t="s">
        <v>36</v>
      </c>
      <c r="AX1217" s="13" t="s">
        <v>81</v>
      </c>
      <c r="AY1217" s="177" t="s">
        <v>299</v>
      </c>
    </row>
    <row r="1218" spans="2:65" s="13" customFormat="1" ht="20.399999999999999">
      <c r="B1218" s="176"/>
      <c r="D1218" s="149" t="s">
        <v>1489</v>
      </c>
      <c r="E1218" s="177" t="s">
        <v>1</v>
      </c>
      <c r="F1218" s="178" t="s">
        <v>7742</v>
      </c>
      <c r="H1218" s="179">
        <v>11.5</v>
      </c>
      <c r="I1218" s="180"/>
      <c r="L1218" s="176"/>
      <c r="M1218" s="181"/>
      <c r="T1218" s="182"/>
      <c r="AT1218" s="177" t="s">
        <v>1489</v>
      </c>
      <c r="AU1218" s="177" t="s">
        <v>90</v>
      </c>
      <c r="AV1218" s="13" t="s">
        <v>90</v>
      </c>
      <c r="AW1218" s="13" t="s">
        <v>36</v>
      </c>
      <c r="AX1218" s="13" t="s">
        <v>81</v>
      </c>
      <c r="AY1218" s="177" t="s">
        <v>299</v>
      </c>
    </row>
    <row r="1219" spans="2:65" s="14" customFormat="1">
      <c r="B1219" s="183"/>
      <c r="D1219" s="149" t="s">
        <v>1489</v>
      </c>
      <c r="E1219" s="184" t="s">
        <v>1</v>
      </c>
      <c r="F1219" s="185" t="s">
        <v>1496</v>
      </c>
      <c r="H1219" s="186">
        <v>20.5</v>
      </c>
      <c r="I1219" s="187"/>
      <c r="L1219" s="183"/>
      <c r="M1219" s="188"/>
      <c r="T1219" s="189"/>
      <c r="AT1219" s="184" t="s">
        <v>1489</v>
      </c>
      <c r="AU1219" s="184" t="s">
        <v>90</v>
      </c>
      <c r="AV1219" s="14" t="s">
        <v>318</v>
      </c>
      <c r="AW1219" s="14" t="s">
        <v>36</v>
      </c>
      <c r="AX1219" s="14" t="s">
        <v>88</v>
      </c>
      <c r="AY1219" s="184" t="s">
        <v>299</v>
      </c>
    </row>
    <row r="1220" spans="2:65" s="1" customFormat="1" ht="33" customHeight="1">
      <c r="B1220" s="32"/>
      <c r="C1220" s="158" t="s">
        <v>7743</v>
      </c>
      <c r="D1220" s="158" t="s">
        <v>340</v>
      </c>
      <c r="E1220" s="159" t="s">
        <v>7744</v>
      </c>
      <c r="F1220" s="160" t="s">
        <v>7745</v>
      </c>
      <c r="G1220" s="161" t="s">
        <v>647</v>
      </c>
      <c r="H1220" s="162">
        <v>22.55</v>
      </c>
      <c r="I1220" s="163"/>
      <c r="J1220" s="164">
        <f>ROUND(I1220*H1220,2)</f>
        <v>0</v>
      </c>
      <c r="K1220" s="160" t="s">
        <v>1</v>
      </c>
      <c r="L1220" s="165"/>
      <c r="M1220" s="166" t="s">
        <v>1</v>
      </c>
      <c r="N1220" s="167" t="s">
        <v>46</v>
      </c>
      <c r="P1220" s="145">
        <f>O1220*H1220</f>
        <v>0</v>
      </c>
      <c r="Q1220" s="145">
        <v>2.64E-3</v>
      </c>
      <c r="R1220" s="145">
        <f>Q1220*H1220</f>
        <v>5.9532000000000002E-2</v>
      </c>
      <c r="S1220" s="145">
        <v>0</v>
      </c>
      <c r="T1220" s="146">
        <f>S1220*H1220</f>
        <v>0</v>
      </c>
      <c r="AR1220" s="147" t="s">
        <v>457</v>
      </c>
      <c r="AT1220" s="147" t="s">
        <v>340</v>
      </c>
      <c r="AU1220" s="147" t="s">
        <v>90</v>
      </c>
      <c r="AY1220" s="17" t="s">
        <v>299</v>
      </c>
      <c r="BE1220" s="148">
        <f>IF(N1220="základní",J1220,0)</f>
        <v>0</v>
      </c>
      <c r="BF1220" s="148">
        <f>IF(N1220="snížená",J1220,0)</f>
        <v>0</v>
      </c>
      <c r="BG1220" s="148">
        <f>IF(N1220="zákl. přenesená",J1220,0)</f>
        <v>0</v>
      </c>
      <c r="BH1220" s="148">
        <f>IF(N1220="sníž. přenesená",J1220,0)</f>
        <v>0</v>
      </c>
      <c r="BI1220" s="148">
        <f>IF(N1220="nulová",J1220,0)</f>
        <v>0</v>
      </c>
      <c r="BJ1220" s="17" t="s">
        <v>88</v>
      </c>
      <c r="BK1220" s="148">
        <f>ROUND(I1220*H1220,2)</f>
        <v>0</v>
      </c>
      <c r="BL1220" s="17" t="s">
        <v>378</v>
      </c>
      <c r="BM1220" s="147" t="s">
        <v>7746</v>
      </c>
    </row>
    <row r="1221" spans="2:65" s="12" customFormat="1">
      <c r="B1221" s="170"/>
      <c r="D1221" s="149" t="s">
        <v>1489</v>
      </c>
      <c r="E1221" s="171" t="s">
        <v>1</v>
      </c>
      <c r="F1221" s="172" t="s">
        <v>7747</v>
      </c>
      <c r="H1221" s="171" t="s">
        <v>1</v>
      </c>
      <c r="I1221" s="173"/>
      <c r="L1221" s="170"/>
      <c r="M1221" s="174"/>
      <c r="T1221" s="175"/>
      <c r="AT1221" s="171" t="s">
        <v>1489</v>
      </c>
      <c r="AU1221" s="171" t="s">
        <v>90</v>
      </c>
      <c r="AV1221" s="12" t="s">
        <v>88</v>
      </c>
      <c r="AW1221" s="12" t="s">
        <v>36</v>
      </c>
      <c r="AX1221" s="12" t="s">
        <v>81</v>
      </c>
      <c r="AY1221" s="171" t="s">
        <v>299</v>
      </c>
    </row>
    <row r="1222" spans="2:65" s="13" customFormat="1">
      <c r="B1222" s="176"/>
      <c r="D1222" s="149" t="s">
        <v>1489</v>
      </c>
      <c r="E1222" s="177" t="s">
        <v>1</v>
      </c>
      <c r="F1222" s="178" t="s">
        <v>7748</v>
      </c>
      <c r="H1222" s="179">
        <v>9.9</v>
      </c>
      <c r="I1222" s="180"/>
      <c r="L1222" s="176"/>
      <c r="M1222" s="181"/>
      <c r="T1222" s="182"/>
      <c r="AT1222" s="177" t="s">
        <v>1489</v>
      </c>
      <c r="AU1222" s="177" t="s">
        <v>90</v>
      </c>
      <c r="AV1222" s="13" t="s">
        <v>90</v>
      </c>
      <c r="AW1222" s="13" t="s">
        <v>36</v>
      </c>
      <c r="AX1222" s="13" t="s">
        <v>81</v>
      </c>
      <c r="AY1222" s="177" t="s">
        <v>299</v>
      </c>
    </row>
    <row r="1223" spans="2:65" s="13" customFormat="1" ht="20.399999999999999">
      <c r="B1223" s="176"/>
      <c r="D1223" s="149" t="s">
        <v>1489</v>
      </c>
      <c r="E1223" s="177" t="s">
        <v>1</v>
      </c>
      <c r="F1223" s="178" t="s">
        <v>7749</v>
      </c>
      <c r="H1223" s="179">
        <v>12.65</v>
      </c>
      <c r="I1223" s="180"/>
      <c r="L1223" s="176"/>
      <c r="M1223" s="181"/>
      <c r="T1223" s="182"/>
      <c r="AT1223" s="177" t="s">
        <v>1489</v>
      </c>
      <c r="AU1223" s="177" t="s">
        <v>90</v>
      </c>
      <c r="AV1223" s="13" t="s">
        <v>90</v>
      </c>
      <c r="AW1223" s="13" t="s">
        <v>36</v>
      </c>
      <c r="AX1223" s="13" t="s">
        <v>81</v>
      </c>
      <c r="AY1223" s="177" t="s">
        <v>299</v>
      </c>
    </row>
    <row r="1224" spans="2:65" s="14" customFormat="1">
      <c r="B1224" s="183"/>
      <c r="D1224" s="149" t="s">
        <v>1489</v>
      </c>
      <c r="E1224" s="184" t="s">
        <v>1</v>
      </c>
      <c r="F1224" s="185" t="s">
        <v>1496</v>
      </c>
      <c r="H1224" s="186">
        <v>22.55</v>
      </c>
      <c r="I1224" s="187"/>
      <c r="L1224" s="183"/>
      <c r="M1224" s="188"/>
      <c r="T1224" s="189"/>
      <c r="AT1224" s="184" t="s">
        <v>1489</v>
      </c>
      <c r="AU1224" s="184" t="s">
        <v>90</v>
      </c>
      <c r="AV1224" s="14" t="s">
        <v>318</v>
      </c>
      <c r="AW1224" s="14" t="s">
        <v>36</v>
      </c>
      <c r="AX1224" s="14" t="s">
        <v>88</v>
      </c>
      <c r="AY1224" s="184" t="s">
        <v>299</v>
      </c>
    </row>
    <row r="1225" spans="2:65" s="1" customFormat="1" ht="37.950000000000003" customHeight="1">
      <c r="B1225" s="32"/>
      <c r="C1225" s="136" t="s">
        <v>7750</v>
      </c>
      <c r="D1225" s="136" t="s">
        <v>302</v>
      </c>
      <c r="E1225" s="137" t="s">
        <v>7751</v>
      </c>
      <c r="F1225" s="138" t="s">
        <v>7752</v>
      </c>
      <c r="G1225" s="139" t="s">
        <v>375</v>
      </c>
      <c r="H1225" s="140">
        <v>39.954999999999998</v>
      </c>
      <c r="I1225" s="141"/>
      <c r="J1225" s="142">
        <f>ROUND(I1225*H1225,2)</f>
        <v>0</v>
      </c>
      <c r="K1225" s="138" t="s">
        <v>3585</v>
      </c>
      <c r="L1225" s="32"/>
      <c r="M1225" s="143" t="s">
        <v>1</v>
      </c>
      <c r="N1225" s="144" t="s">
        <v>46</v>
      </c>
      <c r="P1225" s="145">
        <f>O1225*H1225</f>
        <v>0</v>
      </c>
      <c r="Q1225" s="145">
        <v>5.3800000000000002E-3</v>
      </c>
      <c r="R1225" s="145">
        <f>Q1225*H1225</f>
        <v>0.21495790000000001</v>
      </c>
      <c r="S1225" s="145">
        <v>0</v>
      </c>
      <c r="T1225" s="146">
        <f>S1225*H1225</f>
        <v>0</v>
      </c>
      <c r="AR1225" s="147" t="s">
        <v>378</v>
      </c>
      <c r="AT1225" s="147" t="s">
        <v>302</v>
      </c>
      <c r="AU1225" s="147" t="s">
        <v>90</v>
      </c>
      <c r="AY1225" s="17" t="s">
        <v>299</v>
      </c>
      <c r="BE1225" s="148">
        <f>IF(N1225="základní",J1225,0)</f>
        <v>0</v>
      </c>
      <c r="BF1225" s="148">
        <f>IF(N1225="snížená",J1225,0)</f>
        <v>0</v>
      </c>
      <c r="BG1225" s="148">
        <f>IF(N1225="zákl. přenesená",J1225,0)</f>
        <v>0</v>
      </c>
      <c r="BH1225" s="148">
        <f>IF(N1225="sníž. přenesená",J1225,0)</f>
        <v>0</v>
      </c>
      <c r="BI1225" s="148">
        <f>IF(N1225="nulová",J1225,0)</f>
        <v>0</v>
      </c>
      <c r="BJ1225" s="17" t="s">
        <v>88</v>
      </c>
      <c r="BK1225" s="148">
        <f>ROUND(I1225*H1225,2)</f>
        <v>0</v>
      </c>
      <c r="BL1225" s="17" t="s">
        <v>378</v>
      </c>
      <c r="BM1225" s="147" t="s">
        <v>7753</v>
      </c>
    </row>
    <row r="1226" spans="2:65" s="12" customFormat="1">
      <c r="B1226" s="170"/>
      <c r="D1226" s="149" t="s">
        <v>1489</v>
      </c>
      <c r="E1226" s="171" t="s">
        <v>1</v>
      </c>
      <c r="F1226" s="172" t="s">
        <v>7148</v>
      </c>
      <c r="H1226" s="171" t="s">
        <v>1</v>
      </c>
      <c r="I1226" s="173"/>
      <c r="L1226" s="170"/>
      <c r="M1226" s="174"/>
      <c r="T1226" s="175"/>
      <c r="AT1226" s="171" t="s">
        <v>1489</v>
      </c>
      <c r="AU1226" s="171" t="s">
        <v>90</v>
      </c>
      <c r="AV1226" s="12" t="s">
        <v>88</v>
      </c>
      <c r="AW1226" s="12" t="s">
        <v>36</v>
      </c>
      <c r="AX1226" s="12" t="s">
        <v>81</v>
      </c>
      <c r="AY1226" s="171" t="s">
        <v>299</v>
      </c>
    </row>
    <row r="1227" spans="2:65" s="13" customFormat="1" ht="20.399999999999999">
      <c r="B1227" s="176"/>
      <c r="D1227" s="149" t="s">
        <v>1489</v>
      </c>
      <c r="E1227" s="177" t="s">
        <v>1</v>
      </c>
      <c r="F1227" s="178" t="s">
        <v>7729</v>
      </c>
      <c r="H1227" s="179">
        <v>16.54</v>
      </c>
      <c r="I1227" s="180"/>
      <c r="L1227" s="176"/>
      <c r="M1227" s="181"/>
      <c r="T1227" s="182"/>
      <c r="AT1227" s="177" t="s">
        <v>1489</v>
      </c>
      <c r="AU1227" s="177" t="s">
        <v>90</v>
      </c>
      <c r="AV1227" s="13" t="s">
        <v>90</v>
      </c>
      <c r="AW1227" s="13" t="s">
        <v>36</v>
      </c>
      <c r="AX1227" s="13" t="s">
        <v>81</v>
      </c>
      <c r="AY1227" s="177" t="s">
        <v>299</v>
      </c>
    </row>
    <row r="1228" spans="2:65" s="13" customFormat="1" ht="20.399999999999999">
      <c r="B1228" s="176"/>
      <c r="D1228" s="149" t="s">
        <v>1489</v>
      </c>
      <c r="E1228" s="177" t="s">
        <v>1</v>
      </c>
      <c r="F1228" s="178" t="s">
        <v>7407</v>
      </c>
      <c r="H1228" s="179">
        <v>1.96</v>
      </c>
      <c r="I1228" s="180"/>
      <c r="L1228" s="176"/>
      <c r="M1228" s="181"/>
      <c r="T1228" s="182"/>
      <c r="AT1228" s="177" t="s">
        <v>1489</v>
      </c>
      <c r="AU1228" s="177" t="s">
        <v>90</v>
      </c>
      <c r="AV1228" s="13" t="s">
        <v>90</v>
      </c>
      <c r="AW1228" s="13" t="s">
        <v>36</v>
      </c>
      <c r="AX1228" s="13" t="s">
        <v>81</v>
      </c>
      <c r="AY1228" s="177" t="s">
        <v>299</v>
      </c>
    </row>
    <row r="1229" spans="2:65" s="13" customFormat="1" ht="20.399999999999999">
      <c r="B1229" s="176"/>
      <c r="D1229" s="149" t="s">
        <v>1489</v>
      </c>
      <c r="E1229" s="177" t="s">
        <v>1</v>
      </c>
      <c r="F1229" s="178" t="s">
        <v>7730</v>
      </c>
      <c r="H1229" s="179">
        <v>0.40500000000000003</v>
      </c>
      <c r="I1229" s="180"/>
      <c r="L1229" s="176"/>
      <c r="M1229" s="181"/>
      <c r="T1229" s="182"/>
      <c r="AT1229" s="177" t="s">
        <v>1489</v>
      </c>
      <c r="AU1229" s="177" t="s">
        <v>90</v>
      </c>
      <c r="AV1229" s="13" t="s">
        <v>90</v>
      </c>
      <c r="AW1229" s="13" t="s">
        <v>36</v>
      </c>
      <c r="AX1229" s="13" t="s">
        <v>81</v>
      </c>
      <c r="AY1229" s="177" t="s">
        <v>299</v>
      </c>
    </row>
    <row r="1230" spans="2:65" s="13" customFormat="1" ht="20.399999999999999">
      <c r="B1230" s="176"/>
      <c r="D1230" s="149" t="s">
        <v>1489</v>
      </c>
      <c r="E1230" s="177" t="s">
        <v>1</v>
      </c>
      <c r="F1230" s="178" t="s">
        <v>7731</v>
      </c>
      <c r="H1230" s="179">
        <v>8.74</v>
      </c>
      <c r="I1230" s="180"/>
      <c r="L1230" s="176"/>
      <c r="M1230" s="181"/>
      <c r="T1230" s="182"/>
      <c r="AT1230" s="177" t="s">
        <v>1489</v>
      </c>
      <c r="AU1230" s="177" t="s">
        <v>90</v>
      </c>
      <c r="AV1230" s="13" t="s">
        <v>90</v>
      </c>
      <c r="AW1230" s="13" t="s">
        <v>36</v>
      </c>
      <c r="AX1230" s="13" t="s">
        <v>81</v>
      </c>
      <c r="AY1230" s="177" t="s">
        <v>299</v>
      </c>
    </row>
    <row r="1231" spans="2:65" s="13" customFormat="1" ht="20.399999999999999">
      <c r="B1231" s="176"/>
      <c r="D1231" s="149" t="s">
        <v>1489</v>
      </c>
      <c r="E1231" s="177" t="s">
        <v>1</v>
      </c>
      <c r="F1231" s="178" t="s">
        <v>7732</v>
      </c>
      <c r="H1231" s="179">
        <v>12.31</v>
      </c>
      <c r="I1231" s="180"/>
      <c r="L1231" s="176"/>
      <c r="M1231" s="181"/>
      <c r="T1231" s="182"/>
      <c r="AT1231" s="177" t="s">
        <v>1489</v>
      </c>
      <c r="AU1231" s="177" t="s">
        <v>90</v>
      </c>
      <c r="AV1231" s="13" t="s">
        <v>90</v>
      </c>
      <c r="AW1231" s="13" t="s">
        <v>36</v>
      </c>
      <c r="AX1231" s="13" t="s">
        <v>81</v>
      </c>
      <c r="AY1231" s="177" t="s">
        <v>299</v>
      </c>
    </row>
    <row r="1232" spans="2:65" s="14" customFormat="1">
      <c r="B1232" s="183"/>
      <c r="D1232" s="149" t="s">
        <v>1489</v>
      </c>
      <c r="E1232" s="184" t="s">
        <v>1</v>
      </c>
      <c r="F1232" s="185" t="s">
        <v>1496</v>
      </c>
      <c r="H1232" s="186">
        <v>39.954999999999998</v>
      </c>
      <c r="I1232" s="187"/>
      <c r="L1232" s="183"/>
      <c r="M1232" s="188"/>
      <c r="T1232" s="189"/>
      <c r="AT1232" s="184" t="s">
        <v>1489</v>
      </c>
      <c r="AU1232" s="184" t="s">
        <v>90</v>
      </c>
      <c r="AV1232" s="14" t="s">
        <v>318</v>
      </c>
      <c r="AW1232" s="14" t="s">
        <v>36</v>
      </c>
      <c r="AX1232" s="14" t="s">
        <v>88</v>
      </c>
      <c r="AY1232" s="184" t="s">
        <v>299</v>
      </c>
    </row>
    <row r="1233" spans="2:65" s="1" customFormat="1" ht="44.25" customHeight="1">
      <c r="B1233" s="32"/>
      <c r="C1233" s="158" t="s">
        <v>7754</v>
      </c>
      <c r="D1233" s="158" t="s">
        <v>340</v>
      </c>
      <c r="E1233" s="159" t="s">
        <v>7755</v>
      </c>
      <c r="F1233" s="160" t="s">
        <v>7756</v>
      </c>
      <c r="G1233" s="161" t="s">
        <v>375</v>
      </c>
      <c r="H1233" s="162">
        <v>43.951000000000001</v>
      </c>
      <c r="I1233" s="163"/>
      <c r="J1233" s="164">
        <f>ROUND(I1233*H1233,2)</f>
        <v>0</v>
      </c>
      <c r="K1233" s="160" t="s">
        <v>3585</v>
      </c>
      <c r="L1233" s="165"/>
      <c r="M1233" s="166" t="s">
        <v>1</v>
      </c>
      <c r="N1233" s="167" t="s">
        <v>46</v>
      </c>
      <c r="P1233" s="145">
        <f>O1233*H1233</f>
        <v>0</v>
      </c>
      <c r="Q1233" s="145">
        <v>2.1999999999999999E-2</v>
      </c>
      <c r="R1233" s="145">
        <f>Q1233*H1233</f>
        <v>0.96692199999999995</v>
      </c>
      <c r="S1233" s="145">
        <v>0</v>
      </c>
      <c r="T1233" s="146">
        <f>S1233*H1233</f>
        <v>0</v>
      </c>
      <c r="AR1233" s="147" t="s">
        <v>457</v>
      </c>
      <c r="AT1233" s="147" t="s">
        <v>340</v>
      </c>
      <c r="AU1233" s="147" t="s">
        <v>90</v>
      </c>
      <c r="AY1233" s="17" t="s">
        <v>299</v>
      </c>
      <c r="BE1233" s="148">
        <f>IF(N1233="základní",J1233,0)</f>
        <v>0</v>
      </c>
      <c r="BF1233" s="148">
        <f>IF(N1233="snížená",J1233,0)</f>
        <v>0</v>
      </c>
      <c r="BG1233" s="148">
        <f>IF(N1233="zákl. přenesená",J1233,0)</f>
        <v>0</v>
      </c>
      <c r="BH1233" s="148">
        <f>IF(N1233="sníž. přenesená",J1233,0)</f>
        <v>0</v>
      </c>
      <c r="BI1233" s="148">
        <f>IF(N1233="nulová",J1233,0)</f>
        <v>0</v>
      </c>
      <c r="BJ1233" s="17" t="s">
        <v>88</v>
      </c>
      <c r="BK1233" s="148">
        <f>ROUND(I1233*H1233,2)</f>
        <v>0</v>
      </c>
      <c r="BL1233" s="17" t="s">
        <v>378</v>
      </c>
      <c r="BM1233" s="147" t="s">
        <v>7757</v>
      </c>
    </row>
    <row r="1234" spans="2:65" s="12" customFormat="1">
      <c r="B1234" s="170"/>
      <c r="D1234" s="149" t="s">
        <v>1489</v>
      </c>
      <c r="E1234" s="171" t="s">
        <v>1</v>
      </c>
      <c r="F1234" s="172" t="s">
        <v>7148</v>
      </c>
      <c r="H1234" s="171" t="s">
        <v>1</v>
      </c>
      <c r="I1234" s="173"/>
      <c r="L1234" s="170"/>
      <c r="M1234" s="174"/>
      <c r="T1234" s="175"/>
      <c r="AT1234" s="171" t="s">
        <v>1489</v>
      </c>
      <c r="AU1234" s="171" t="s">
        <v>90</v>
      </c>
      <c r="AV1234" s="12" t="s">
        <v>88</v>
      </c>
      <c r="AW1234" s="12" t="s">
        <v>36</v>
      </c>
      <c r="AX1234" s="12" t="s">
        <v>81</v>
      </c>
      <c r="AY1234" s="171" t="s">
        <v>299</v>
      </c>
    </row>
    <row r="1235" spans="2:65" s="13" customFormat="1" ht="20.399999999999999">
      <c r="B1235" s="176"/>
      <c r="D1235" s="149" t="s">
        <v>1489</v>
      </c>
      <c r="E1235" s="177" t="s">
        <v>1</v>
      </c>
      <c r="F1235" s="178" t="s">
        <v>7758</v>
      </c>
      <c r="H1235" s="179">
        <v>18.193999999999999</v>
      </c>
      <c r="I1235" s="180"/>
      <c r="L1235" s="176"/>
      <c r="M1235" s="181"/>
      <c r="T1235" s="182"/>
      <c r="AT1235" s="177" t="s">
        <v>1489</v>
      </c>
      <c r="AU1235" s="177" t="s">
        <v>90</v>
      </c>
      <c r="AV1235" s="13" t="s">
        <v>90</v>
      </c>
      <c r="AW1235" s="13" t="s">
        <v>36</v>
      </c>
      <c r="AX1235" s="13" t="s">
        <v>81</v>
      </c>
      <c r="AY1235" s="177" t="s">
        <v>299</v>
      </c>
    </row>
    <row r="1236" spans="2:65" s="13" customFormat="1" ht="20.399999999999999">
      <c r="B1236" s="176"/>
      <c r="D1236" s="149" t="s">
        <v>1489</v>
      </c>
      <c r="E1236" s="177" t="s">
        <v>1</v>
      </c>
      <c r="F1236" s="178" t="s">
        <v>7759</v>
      </c>
      <c r="H1236" s="179">
        <v>2.1560000000000001</v>
      </c>
      <c r="I1236" s="180"/>
      <c r="L1236" s="176"/>
      <c r="M1236" s="181"/>
      <c r="T1236" s="182"/>
      <c r="AT1236" s="177" t="s">
        <v>1489</v>
      </c>
      <c r="AU1236" s="177" t="s">
        <v>90</v>
      </c>
      <c r="AV1236" s="13" t="s">
        <v>90</v>
      </c>
      <c r="AW1236" s="13" t="s">
        <v>36</v>
      </c>
      <c r="AX1236" s="13" t="s">
        <v>81</v>
      </c>
      <c r="AY1236" s="177" t="s">
        <v>299</v>
      </c>
    </row>
    <row r="1237" spans="2:65" s="13" customFormat="1" ht="20.399999999999999">
      <c r="B1237" s="176"/>
      <c r="D1237" s="149" t="s">
        <v>1489</v>
      </c>
      <c r="E1237" s="177" t="s">
        <v>1</v>
      </c>
      <c r="F1237" s="178" t="s">
        <v>7760</v>
      </c>
      <c r="H1237" s="179">
        <v>0.44600000000000001</v>
      </c>
      <c r="I1237" s="180"/>
      <c r="L1237" s="176"/>
      <c r="M1237" s="181"/>
      <c r="T1237" s="182"/>
      <c r="AT1237" s="177" t="s">
        <v>1489</v>
      </c>
      <c r="AU1237" s="177" t="s">
        <v>90</v>
      </c>
      <c r="AV1237" s="13" t="s">
        <v>90</v>
      </c>
      <c r="AW1237" s="13" t="s">
        <v>36</v>
      </c>
      <c r="AX1237" s="13" t="s">
        <v>81</v>
      </c>
      <c r="AY1237" s="177" t="s">
        <v>299</v>
      </c>
    </row>
    <row r="1238" spans="2:65" s="13" customFormat="1" ht="20.399999999999999">
      <c r="B1238" s="176"/>
      <c r="D1238" s="149" t="s">
        <v>1489</v>
      </c>
      <c r="E1238" s="177" t="s">
        <v>1</v>
      </c>
      <c r="F1238" s="178" t="s">
        <v>7761</v>
      </c>
      <c r="H1238" s="179">
        <v>9.6140000000000008</v>
      </c>
      <c r="I1238" s="180"/>
      <c r="L1238" s="176"/>
      <c r="M1238" s="181"/>
      <c r="T1238" s="182"/>
      <c r="AT1238" s="177" t="s">
        <v>1489</v>
      </c>
      <c r="AU1238" s="177" t="s">
        <v>90</v>
      </c>
      <c r="AV1238" s="13" t="s">
        <v>90</v>
      </c>
      <c r="AW1238" s="13" t="s">
        <v>36</v>
      </c>
      <c r="AX1238" s="13" t="s">
        <v>81</v>
      </c>
      <c r="AY1238" s="177" t="s">
        <v>299</v>
      </c>
    </row>
    <row r="1239" spans="2:65" s="13" customFormat="1" ht="20.399999999999999">
      <c r="B1239" s="176"/>
      <c r="D1239" s="149" t="s">
        <v>1489</v>
      </c>
      <c r="E1239" s="177" t="s">
        <v>1</v>
      </c>
      <c r="F1239" s="178" t="s">
        <v>7762</v>
      </c>
      <c r="H1239" s="179">
        <v>13.541</v>
      </c>
      <c r="I1239" s="180"/>
      <c r="L1239" s="176"/>
      <c r="M1239" s="181"/>
      <c r="T1239" s="182"/>
      <c r="AT1239" s="177" t="s">
        <v>1489</v>
      </c>
      <c r="AU1239" s="177" t="s">
        <v>90</v>
      </c>
      <c r="AV1239" s="13" t="s">
        <v>90</v>
      </c>
      <c r="AW1239" s="13" t="s">
        <v>36</v>
      </c>
      <c r="AX1239" s="13" t="s">
        <v>81</v>
      </c>
      <c r="AY1239" s="177" t="s">
        <v>299</v>
      </c>
    </row>
    <row r="1240" spans="2:65" s="14" customFormat="1">
      <c r="B1240" s="183"/>
      <c r="D1240" s="149" t="s">
        <v>1489</v>
      </c>
      <c r="E1240" s="184" t="s">
        <v>1</v>
      </c>
      <c r="F1240" s="185" t="s">
        <v>1496</v>
      </c>
      <c r="H1240" s="186">
        <v>43.951000000000001</v>
      </c>
      <c r="I1240" s="187"/>
      <c r="L1240" s="183"/>
      <c r="M1240" s="188"/>
      <c r="T1240" s="189"/>
      <c r="AT1240" s="184" t="s">
        <v>1489</v>
      </c>
      <c r="AU1240" s="184" t="s">
        <v>90</v>
      </c>
      <c r="AV1240" s="14" t="s">
        <v>318</v>
      </c>
      <c r="AW1240" s="14" t="s">
        <v>36</v>
      </c>
      <c r="AX1240" s="14" t="s">
        <v>88</v>
      </c>
      <c r="AY1240" s="184" t="s">
        <v>299</v>
      </c>
    </row>
    <row r="1241" spans="2:65" s="1" customFormat="1" ht="16.5" customHeight="1">
      <c r="B1241" s="32"/>
      <c r="C1241" s="136" t="s">
        <v>7763</v>
      </c>
      <c r="D1241" s="136" t="s">
        <v>302</v>
      </c>
      <c r="E1241" s="137" t="s">
        <v>7764</v>
      </c>
      <c r="F1241" s="138" t="s">
        <v>7765</v>
      </c>
      <c r="G1241" s="139" t="s">
        <v>647</v>
      </c>
      <c r="H1241" s="140">
        <v>37.9</v>
      </c>
      <c r="I1241" s="141"/>
      <c r="J1241" s="142">
        <f>ROUND(I1241*H1241,2)</f>
        <v>0</v>
      </c>
      <c r="K1241" s="138" t="s">
        <v>3585</v>
      </c>
      <c r="L1241" s="32"/>
      <c r="M1241" s="143" t="s">
        <v>1</v>
      </c>
      <c r="N1241" s="144" t="s">
        <v>46</v>
      </c>
      <c r="P1241" s="145">
        <f>O1241*H1241</f>
        <v>0</v>
      </c>
      <c r="Q1241" s="145">
        <v>9.0000000000000006E-5</v>
      </c>
      <c r="R1241" s="145">
        <f>Q1241*H1241</f>
        <v>3.411E-3</v>
      </c>
      <c r="S1241" s="145">
        <v>0</v>
      </c>
      <c r="T1241" s="146">
        <f>S1241*H1241</f>
        <v>0</v>
      </c>
      <c r="AR1241" s="147" t="s">
        <v>378</v>
      </c>
      <c r="AT1241" s="147" t="s">
        <v>302</v>
      </c>
      <c r="AU1241" s="147" t="s">
        <v>90</v>
      </c>
      <c r="AY1241" s="17" t="s">
        <v>299</v>
      </c>
      <c r="BE1241" s="148">
        <f>IF(N1241="základní",J1241,0)</f>
        <v>0</v>
      </c>
      <c r="BF1241" s="148">
        <f>IF(N1241="snížená",J1241,0)</f>
        <v>0</v>
      </c>
      <c r="BG1241" s="148">
        <f>IF(N1241="zákl. přenesená",J1241,0)</f>
        <v>0</v>
      </c>
      <c r="BH1241" s="148">
        <f>IF(N1241="sníž. přenesená",J1241,0)</f>
        <v>0</v>
      </c>
      <c r="BI1241" s="148">
        <f>IF(N1241="nulová",J1241,0)</f>
        <v>0</v>
      </c>
      <c r="BJ1241" s="17" t="s">
        <v>88</v>
      </c>
      <c r="BK1241" s="148">
        <f>ROUND(I1241*H1241,2)</f>
        <v>0</v>
      </c>
      <c r="BL1241" s="17" t="s">
        <v>378</v>
      </c>
      <c r="BM1241" s="147" t="s">
        <v>7766</v>
      </c>
    </row>
    <row r="1242" spans="2:65" s="12" customFormat="1">
      <c r="B1242" s="170"/>
      <c r="D1242" s="149" t="s">
        <v>1489</v>
      </c>
      <c r="E1242" s="171" t="s">
        <v>1</v>
      </c>
      <c r="F1242" s="172" t="s">
        <v>7767</v>
      </c>
      <c r="H1242" s="171" t="s">
        <v>1</v>
      </c>
      <c r="I1242" s="173"/>
      <c r="L1242" s="170"/>
      <c r="M1242" s="174"/>
      <c r="T1242" s="175"/>
      <c r="AT1242" s="171" t="s">
        <v>1489</v>
      </c>
      <c r="AU1242" s="171" t="s">
        <v>90</v>
      </c>
      <c r="AV1242" s="12" t="s">
        <v>88</v>
      </c>
      <c r="AW1242" s="12" t="s">
        <v>36</v>
      </c>
      <c r="AX1242" s="12" t="s">
        <v>81</v>
      </c>
      <c r="AY1242" s="171" t="s">
        <v>299</v>
      </c>
    </row>
    <row r="1243" spans="2:65" s="13" customFormat="1">
      <c r="B1243" s="176"/>
      <c r="D1243" s="149" t="s">
        <v>1489</v>
      </c>
      <c r="E1243" s="177" t="s">
        <v>1</v>
      </c>
      <c r="F1243" s="178" t="s">
        <v>7768</v>
      </c>
      <c r="H1243" s="179">
        <v>17.399999999999999</v>
      </c>
      <c r="I1243" s="180"/>
      <c r="L1243" s="176"/>
      <c r="M1243" s="181"/>
      <c r="T1243" s="182"/>
      <c r="AT1243" s="177" t="s">
        <v>1489</v>
      </c>
      <c r="AU1243" s="177" t="s">
        <v>90</v>
      </c>
      <c r="AV1243" s="13" t="s">
        <v>90</v>
      </c>
      <c r="AW1243" s="13" t="s">
        <v>36</v>
      </c>
      <c r="AX1243" s="13" t="s">
        <v>81</v>
      </c>
      <c r="AY1243" s="177" t="s">
        <v>299</v>
      </c>
    </row>
    <row r="1244" spans="2:65" s="13" customFormat="1" ht="20.399999999999999">
      <c r="B1244" s="176"/>
      <c r="D1244" s="149" t="s">
        <v>1489</v>
      </c>
      <c r="E1244" s="177" t="s">
        <v>1</v>
      </c>
      <c r="F1244" s="178" t="s">
        <v>7769</v>
      </c>
      <c r="H1244" s="179">
        <v>9</v>
      </c>
      <c r="I1244" s="180"/>
      <c r="L1244" s="176"/>
      <c r="M1244" s="181"/>
      <c r="T1244" s="182"/>
      <c r="AT1244" s="177" t="s">
        <v>1489</v>
      </c>
      <c r="AU1244" s="177" t="s">
        <v>90</v>
      </c>
      <c r="AV1244" s="13" t="s">
        <v>90</v>
      </c>
      <c r="AW1244" s="13" t="s">
        <v>36</v>
      </c>
      <c r="AX1244" s="13" t="s">
        <v>81</v>
      </c>
      <c r="AY1244" s="177" t="s">
        <v>299</v>
      </c>
    </row>
    <row r="1245" spans="2:65" s="13" customFormat="1" ht="20.399999999999999">
      <c r="B1245" s="176"/>
      <c r="D1245" s="149" t="s">
        <v>1489</v>
      </c>
      <c r="E1245" s="177" t="s">
        <v>1</v>
      </c>
      <c r="F1245" s="178" t="s">
        <v>7742</v>
      </c>
      <c r="H1245" s="179">
        <v>11.5</v>
      </c>
      <c r="I1245" s="180"/>
      <c r="L1245" s="176"/>
      <c r="M1245" s="181"/>
      <c r="T1245" s="182"/>
      <c r="AT1245" s="177" t="s">
        <v>1489</v>
      </c>
      <c r="AU1245" s="177" t="s">
        <v>90</v>
      </c>
      <c r="AV1245" s="13" t="s">
        <v>90</v>
      </c>
      <c r="AW1245" s="13" t="s">
        <v>36</v>
      </c>
      <c r="AX1245" s="13" t="s">
        <v>81</v>
      </c>
      <c r="AY1245" s="177" t="s">
        <v>299</v>
      </c>
    </row>
    <row r="1246" spans="2:65" s="14" customFormat="1">
      <c r="B1246" s="183"/>
      <c r="D1246" s="149" t="s">
        <v>1489</v>
      </c>
      <c r="E1246" s="184" t="s">
        <v>1</v>
      </c>
      <c r="F1246" s="185" t="s">
        <v>1496</v>
      </c>
      <c r="H1246" s="186">
        <v>37.9</v>
      </c>
      <c r="I1246" s="187"/>
      <c r="L1246" s="183"/>
      <c r="M1246" s="188"/>
      <c r="T1246" s="189"/>
      <c r="AT1246" s="184" t="s">
        <v>1489</v>
      </c>
      <c r="AU1246" s="184" t="s">
        <v>90</v>
      </c>
      <c r="AV1246" s="14" t="s">
        <v>318</v>
      </c>
      <c r="AW1246" s="14" t="s">
        <v>36</v>
      </c>
      <c r="AX1246" s="14" t="s">
        <v>88</v>
      </c>
      <c r="AY1246" s="184" t="s">
        <v>299</v>
      </c>
    </row>
    <row r="1247" spans="2:65" s="1" customFormat="1" ht="24.15" customHeight="1">
      <c r="B1247" s="32"/>
      <c r="C1247" s="136" t="s">
        <v>7770</v>
      </c>
      <c r="D1247" s="136" t="s">
        <v>302</v>
      </c>
      <c r="E1247" s="137" t="s">
        <v>7771</v>
      </c>
      <c r="F1247" s="138" t="s">
        <v>7772</v>
      </c>
      <c r="G1247" s="139" t="s">
        <v>1636</v>
      </c>
      <c r="H1247" s="140">
        <v>1.2649999999999999</v>
      </c>
      <c r="I1247" s="141"/>
      <c r="J1247" s="142">
        <f>ROUND(I1247*H1247,2)</f>
        <v>0</v>
      </c>
      <c r="K1247" s="138" t="s">
        <v>1</v>
      </c>
      <c r="L1247" s="32"/>
      <c r="M1247" s="143" t="s">
        <v>1</v>
      </c>
      <c r="N1247" s="144" t="s">
        <v>46</v>
      </c>
      <c r="P1247" s="145">
        <f>O1247*H1247</f>
        <v>0</v>
      </c>
      <c r="Q1247" s="145">
        <v>0</v>
      </c>
      <c r="R1247" s="145">
        <f>Q1247*H1247</f>
        <v>0</v>
      </c>
      <c r="S1247" s="145">
        <v>0</v>
      </c>
      <c r="T1247" s="146">
        <f>S1247*H1247</f>
        <v>0</v>
      </c>
      <c r="AR1247" s="147" t="s">
        <v>378</v>
      </c>
      <c r="AT1247" s="147" t="s">
        <v>302</v>
      </c>
      <c r="AU1247" s="147" t="s">
        <v>90</v>
      </c>
      <c r="AY1247" s="17" t="s">
        <v>299</v>
      </c>
      <c r="BE1247" s="148">
        <f>IF(N1247="základní",J1247,0)</f>
        <v>0</v>
      </c>
      <c r="BF1247" s="148">
        <f>IF(N1247="snížená",J1247,0)</f>
        <v>0</v>
      </c>
      <c r="BG1247" s="148">
        <f>IF(N1247="zákl. přenesená",J1247,0)</f>
        <v>0</v>
      </c>
      <c r="BH1247" s="148">
        <f>IF(N1247="sníž. přenesená",J1247,0)</f>
        <v>0</v>
      </c>
      <c r="BI1247" s="148">
        <f>IF(N1247="nulová",J1247,0)</f>
        <v>0</v>
      </c>
      <c r="BJ1247" s="17" t="s">
        <v>88</v>
      </c>
      <c r="BK1247" s="148">
        <f>ROUND(I1247*H1247,2)</f>
        <v>0</v>
      </c>
      <c r="BL1247" s="17" t="s">
        <v>378</v>
      </c>
      <c r="BM1247" s="147" t="s">
        <v>7773</v>
      </c>
    </row>
    <row r="1248" spans="2:65" s="11" customFormat="1" ht="22.95" customHeight="1">
      <c r="B1248" s="124"/>
      <c r="D1248" s="125" t="s">
        <v>80</v>
      </c>
      <c r="E1248" s="134" t="s">
        <v>6660</v>
      </c>
      <c r="F1248" s="134" t="s">
        <v>6661</v>
      </c>
      <c r="I1248" s="127"/>
      <c r="J1248" s="135">
        <f>BK1248</f>
        <v>0</v>
      </c>
      <c r="L1248" s="124"/>
      <c r="M1248" s="129"/>
      <c r="P1248" s="130">
        <f>SUM(P1249:P1261)</f>
        <v>0</v>
      </c>
      <c r="R1248" s="130">
        <f>SUM(R1249:R1261)</f>
        <v>1.3483776000000001</v>
      </c>
      <c r="T1248" s="131">
        <f>SUM(T1249:T1261)</f>
        <v>0</v>
      </c>
      <c r="AR1248" s="125" t="s">
        <v>90</v>
      </c>
      <c r="AT1248" s="132" t="s">
        <v>80</v>
      </c>
      <c r="AU1248" s="132" t="s">
        <v>88</v>
      </c>
      <c r="AY1248" s="125" t="s">
        <v>299</v>
      </c>
      <c r="BK1248" s="133">
        <f>SUM(BK1249:BK1261)</f>
        <v>0</v>
      </c>
    </row>
    <row r="1249" spans="2:65" s="1" customFormat="1" ht="24.15" customHeight="1">
      <c r="B1249" s="32"/>
      <c r="C1249" s="136" t="s">
        <v>7774</v>
      </c>
      <c r="D1249" s="136" t="s">
        <v>302</v>
      </c>
      <c r="E1249" s="137" t="s">
        <v>7775</v>
      </c>
      <c r="F1249" s="138" t="s">
        <v>7776</v>
      </c>
      <c r="G1249" s="139" t="s">
        <v>375</v>
      </c>
      <c r="H1249" s="140">
        <v>57.92</v>
      </c>
      <c r="I1249" s="141"/>
      <c r="J1249" s="142">
        <f>ROUND(I1249*H1249,2)</f>
        <v>0</v>
      </c>
      <c r="K1249" s="138" t="s">
        <v>1</v>
      </c>
      <c r="L1249" s="32"/>
      <c r="M1249" s="143" t="s">
        <v>1</v>
      </c>
      <c r="N1249" s="144" t="s">
        <v>46</v>
      </c>
      <c r="P1249" s="145">
        <f>O1249*H1249</f>
        <v>0</v>
      </c>
      <c r="Q1249" s="145">
        <v>2.9999999999999997E-4</v>
      </c>
      <c r="R1249" s="145">
        <f>Q1249*H1249</f>
        <v>1.7375999999999999E-2</v>
      </c>
      <c r="S1249" s="145">
        <v>0</v>
      </c>
      <c r="T1249" s="146">
        <f>S1249*H1249</f>
        <v>0</v>
      </c>
      <c r="AR1249" s="147" t="s">
        <v>378</v>
      </c>
      <c r="AT1249" s="147" t="s">
        <v>302</v>
      </c>
      <c r="AU1249" s="147" t="s">
        <v>90</v>
      </c>
      <c r="AY1249" s="17" t="s">
        <v>299</v>
      </c>
      <c r="BE1249" s="148">
        <f>IF(N1249="základní",J1249,0)</f>
        <v>0</v>
      </c>
      <c r="BF1249" s="148">
        <f>IF(N1249="snížená",J1249,0)</f>
        <v>0</v>
      </c>
      <c r="BG1249" s="148">
        <f>IF(N1249="zákl. přenesená",J1249,0)</f>
        <v>0</v>
      </c>
      <c r="BH1249" s="148">
        <f>IF(N1249="sníž. přenesená",J1249,0)</f>
        <v>0</v>
      </c>
      <c r="BI1249" s="148">
        <f>IF(N1249="nulová",J1249,0)</f>
        <v>0</v>
      </c>
      <c r="BJ1249" s="17" t="s">
        <v>88</v>
      </c>
      <c r="BK1249" s="148">
        <f>ROUND(I1249*H1249,2)</f>
        <v>0</v>
      </c>
      <c r="BL1249" s="17" t="s">
        <v>378</v>
      </c>
      <c r="BM1249" s="147" t="s">
        <v>7777</v>
      </c>
    </row>
    <row r="1250" spans="2:65" s="12" customFormat="1">
      <c r="B1250" s="170"/>
      <c r="D1250" s="149" t="s">
        <v>1489</v>
      </c>
      <c r="E1250" s="171" t="s">
        <v>1</v>
      </c>
      <c r="F1250" s="172" t="s">
        <v>6989</v>
      </c>
      <c r="H1250" s="171" t="s">
        <v>1</v>
      </c>
      <c r="I1250" s="173"/>
      <c r="L1250" s="170"/>
      <c r="M1250" s="174"/>
      <c r="T1250" s="175"/>
      <c r="AT1250" s="171" t="s">
        <v>1489</v>
      </c>
      <c r="AU1250" s="171" t="s">
        <v>90</v>
      </c>
      <c r="AV1250" s="12" t="s">
        <v>88</v>
      </c>
      <c r="AW1250" s="12" t="s">
        <v>36</v>
      </c>
      <c r="AX1250" s="12" t="s">
        <v>81</v>
      </c>
      <c r="AY1250" s="171" t="s">
        <v>299</v>
      </c>
    </row>
    <row r="1251" spans="2:65" s="13" customFormat="1" ht="20.399999999999999">
      <c r="B1251" s="176"/>
      <c r="D1251" s="149" t="s">
        <v>1489</v>
      </c>
      <c r="E1251" s="177" t="s">
        <v>1</v>
      </c>
      <c r="F1251" s="178" t="s">
        <v>7778</v>
      </c>
      <c r="H1251" s="179">
        <v>57.92</v>
      </c>
      <c r="I1251" s="180"/>
      <c r="L1251" s="176"/>
      <c r="M1251" s="181"/>
      <c r="T1251" s="182"/>
      <c r="AT1251" s="177" t="s">
        <v>1489</v>
      </c>
      <c r="AU1251" s="177" t="s">
        <v>90</v>
      </c>
      <c r="AV1251" s="13" t="s">
        <v>90</v>
      </c>
      <c r="AW1251" s="13" t="s">
        <v>36</v>
      </c>
      <c r="AX1251" s="13" t="s">
        <v>81</v>
      </c>
      <c r="AY1251" s="177" t="s">
        <v>299</v>
      </c>
    </row>
    <row r="1252" spans="2:65" s="14" customFormat="1">
      <c r="B1252" s="183"/>
      <c r="D1252" s="149" t="s">
        <v>1489</v>
      </c>
      <c r="E1252" s="184" t="s">
        <v>1</v>
      </c>
      <c r="F1252" s="185" t="s">
        <v>1496</v>
      </c>
      <c r="H1252" s="186">
        <v>57.92</v>
      </c>
      <c r="I1252" s="187"/>
      <c r="L1252" s="183"/>
      <c r="M1252" s="188"/>
      <c r="T1252" s="189"/>
      <c r="AT1252" s="184" t="s">
        <v>1489</v>
      </c>
      <c r="AU1252" s="184" t="s">
        <v>90</v>
      </c>
      <c r="AV1252" s="14" t="s">
        <v>318</v>
      </c>
      <c r="AW1252" s="14" t="s">
        <v>36</v>
      </c>
      <c r="AX1252" s="14" t="s">
        <v>88</v>
      </c>
      <c r="AY1252" s="184" t="s">
        <v>299</v>
      </c>
    </row>
    <row r="1253" spans="2:65" s="1" customFormat="1" ht="33" customHeight="1">
      <c r="B1253" s="32"/>
      <c r="C1253" s="136" t="s">
        <v>7779</v>
      </c>
      <c r="D1253" s="136" t="s">
        <v>302</v>
      </c>
      <c r="E1253" s="137" t="s">
        <v>7780</v>
      </c>
      <c r="F1253" s="138" t="s">
        <v>7781</v>
      </c>
      <c r="G1253" s="139" t="s">
        <v>375</v>
      </c>
      <c r="H1253" s="140">
        <v>57.92</v>
      </c>
      <c r="I1253" s="141"/>
      <c r="J1253" s="142">
        <f>ROUND(I1253*H1253,2)</f>
        <v>0</v>
      </c>
      <c r="K1253" s="138" t="s">
        <v>3585</v>
      </c>
      <c r="L1253" s="32"/>
      <c r="M1253" s="143" t="s">
        <v>1</v>
      </c>
      <c r="N1253" s="144" t="s">
        <v>46</v>
      </c>
      <c r="P1253" s="145">
        <f>O1253*H1253</f>
        <v>0</v>
      </c>
      <c r="Q1253" s="145">
        <v>5.3800000000000002E-3</v>
      </c>
      <c r="R1253" s="145">
        <f>Q1253*H1253</f>
        <v>0.31160960000000004</v>
      </c>
      <c r="S1253" s="145">
        <v>0</v>
      </c>
      <c r="T1253" s="146">
        <f>S1253*H1253</f>
        <v>0</v>
      </c>
      <c r="AR1253" s="147" t="s">
        <v>378</v>
      </c>
      <c r="AT1253" s="147" t="s">
        <v>302</v>
      </c>
      <c r="AU1253" s="147" t="s">
        <v>90</v>
      </c>
      <c r="AY1253" s="17" t="s">
        <v>299</v>
      </c>
      <c r="BE1253" s="148">
        <f>IF(N1253="základní",J1253,0)</f>
        <v>0</v>
      </c>
      <c r="BF1253" s="148">
        <f>IF(N1253="snížená",J1253,0)</f>
        <v>0</v>
      </c>
      <c r="BG1253" s="148">
        <f>IF(N1253="zákl. přenesená",J1253,0)</f>
        <v>0</v>
      </c>
      <c r="BH1253" s="148">
        <f>IF(N1253="sníž. přenesená",J1253,0)</f>
        <v>0</v>
      </c>
      <c r="BI1253" s="148">
        <f>IF(N1253="nulová",J1253,0)</f>
        <v>0</v>
      </c>
      <c r="BJ1253" s="17" t="s">
        <v>88</v>
      </c>
      <c r="BK1253" s="148">
        <f>ROUND(I1253*H1253,2)</f>
        <v>0</v>
      </c>
      <c r="BL1253" s="17" t="s">
        <v>378</v>
      </c>
      <c r="BM1253" s="147" t="s">
        <v>7782</v>
      </c>
    </row>
    <row r="1254" spans="2:65" s="12" customFormat="1">
      <c r="B1254" s="170"/>
      <c r="D1254" s="149" t="s">
        <v>1489</v>
      </c>
      <c r="E1254" s="171" t="s">
        <v>1</v>
      </c>
      <c r="F1254" s="172" t="s">
        <v>6989</v>
      </c>
      <c r="H1254" s="171" t="s">
        <v>1</v>
      </c>
      <c r="I1254" s="173"/>
      <c r="L1254" s="170"/>
      <c r="M1254" s="174"/>
      <c r="T1254" s="175"/>
      <c r="AT1254" s="171" t="s">
        <v>1489</v>
      </c>
      <c r="AU1254" s="171" t="s">
        <v>90</v>
      </c>
      <c r="AV1254" s="12" t="s">
        <v>88</v>
      </c>
      <c r="AW1254" s="12" t="s">
        <v>36</v>
      </c>
      <c r="AX1254" s="12" t="s">
        <v>81</v>
      </c>
      <c r="AY1254" s="171" t="s">
        <v>299</v>
      </c>
    </row>
    <row r="1255" spans="2:65" s="13" customFormat="1" ht="20.399999999999999">
      <c r="B1255" s="176"/>
      <c r="D1255" s="149" t="s">
        <v>1489</v>
      </c>
      <c r="E1255" s="177" t="s">
        <v>1</v>
      </c>
      <c r="F1255" s="178" t="s">
        <v>7778</v>
      </c>
      <c r="H1255" s="179">
        <v>57.92</v>
      </c>
      <c r="I1255" s="180"/>
      <c r="L1255" s="176"/>
      <c r="M1255" s="181"/>
      <c r="T1255" s="182"/>
      <c r="AT1255" s="177" t="s">
        <v>1489</v>
      </c>
      <c r="AU1255" s="177" t="s">
        <v>90</v>
      </c>
      <c r="AV1255" s="13" t="s">
        <v>90</v>
      </c>
      <c r="AW1255" s="13" t="s">
        <v>36</v>
      </c>
      <c r="AX1255" s="13" t="s">
        <v>81</v>
      </c>
      <c r="AY1255" s="177" t="s">
        <v>299</v>
      </c>
    </row>
    <row r="1256" spans="2:65" s="14" customFormat="1">
      <c r="B1256" s="183"/>
      <c r="D1256" s="149" t="s">
        <v>1489</v>
      </c>
      <c r="E1256" s="184" t="s">
        <v>1</v>
      </c>
      <c r="F1256" s="185" t="s">
        <v>1496</v>
      </c>
      <c r="H1256" s="186">
        <v>57.92</v>
      </c>
      <c r="I1256" s="187"/>
      <c r="L1256" s="183"/>
      <c r="M1256" s="188"/>
      <c r="T1256" s="189"/>
      <c r="AT1256" s="184" t="s">
        <v>1489</v>
      </c>
      <c r="AU1256" s="184" t="s">
        <v>90</v>
      </c>
      <c r="AV1256" s="14" t="s">
        <v>318</v>
      </c>
      <c r="AW1256" s="14" t="s">
        <v>36</v>
      </c>
      <c r="AX1256" s="14" t="s">
        <v>88</v>
      </c>
      <c r="AY1256" s="184" t="s">
        <v>299</v>
      </c>
    </row>
    <row r="1257" spans="2:65" s="1" customFormat="1" ht="24.15" customHeight="1">
      <c r="B1257" s="32"/>
      <c r="C1257" s="158" t="s">
        <v>7783</v>
      </c>
      <c r="D1257" s="158" t="s">
        <v>340</v>
      </c>
      <c r="E1257" s="159" t="s">
        <v>7784</v>
      </c>
      <c r="F1257" s="160" t="s">
        <v>7785</v>
      </c>
      <c r="G1257" s="161" t="s">
        <v>375</v>
      </c>
      <c r="H1257" s="162">
        <v>63.712000000000003</v>
      </c>
      <c r="I1257" s="163"/>
      <c r="J1257" s="164">
        <f>ROUND(I1257*H1257,2)</f>
        <v>0</v>
      </c>
      <c r="K1257" s="160" t="s">
        <v>3585</v>
      </c>
      <c r="L1257" s="165"/>
      <c r="M1257" s="166" t="s">
        <v>1</v>
      </c>
      <c r="N1257" s="167" t="s">
        <v>46</v>
      </c>
      <c r="P1257" s="145">
        <f>O1257*H1257</f>
        <v>0</v>
      </c>
      <c r="Q1257" s="145">
        <v>1.6E-2</v>
      </c>
      <c r="R1257" s="145">
        <f>Q1257*H1257</f>
        <v>1.0193920000000001</v>
      </c>
      <c r="S1257" s="145">
        <v>0</v>
      </c>
      <c r="T1257" s="146">
        <f>S1257*H1257</f>
        <v>0</v>
      </c>
      <c r="AR1257" s="147" t="s">
        <v>457</v>
      </c>
      <c r="AT1257" s="147" t="s">
        <v>340</v>
      </c>
      <c r="AU1257" s="147" t="s">
        <v>90</v>
      </c>
      <c r="AY1257" s="17" t="s">
        <v>299</v>
      </c>
      <c r="BE1257" s="148">
        <f>IF(N1257="základní",J1257,0)</f>
        <v>0</v>
      </c>
      <c r="BF1257" s="148">
        <f>IF(N1257="snížená",J1257,0)</f>
        <v>0</v>
      </c>
      <c r="BG1257" s="148">
        <f>IF(N1257="zákl. přenesená",J1257,0)</f>
        <v>0</v>
      </c>
      <c r="BH1257" s="148">
        <f>IF(N1257="sníž. přenesená",J1257,0)</f>
        <v>0</v>
      </c>
      <c r="BI1257" s="148">
        <f>IF(N1257="nulová",J1257,0)</f>
        <v>0</v>
      </c>
      <c r="BJ1257" s="17" t="s">
        <v>88</v>
      </c>
      <c r="BK1257" s="148">
        <f>ROUND(I1257*H1257,2)</f>
        <v>0</v>
      </c>
      <c r="BL1257" s="17" t="s">
        <v>378</v>
      </c>
      <c r="BM1257" s="147" t="s">
        <v>7786</v>
      </c>
    </row>
    <row r="1258" spans="2:65" s="12" customFormat="1">
      <c r="B1258" s="170"/>
      <c r="D1258" s="149" t="s">
        <v>1489</v>
      </c>
      <c r="E1258" s="171" t="s">
        <v>1</v>
      </c>
      <c r="F1258" s="172" t="s">
        <v>6989</v>
      </c>
      <c r="H1258" s="171" t="s">
        <v>1</v>
      </c>
      <c r="I1258" s="173"/>
      <c r="L1258" s="170"/>
      <c r="M1258" s="174"/>
      <c r="T1258" s="175"/>
      <c r="AT1258" s="171" t="s">
        <v>1489</v>
      </c>
      <c r="AU1258" s="171" t="s">
        <v>90</v>
      </c>
      <c r="AV1258" s="12" t="s">
        <v>88</v>
      </c>
      <c r="AW1258" s="12" t="s">
        <v>36</v>
      </c>
      <c r="AX1258" s="12" t="s">
        <v>81</v>
      </c>
      <c r="AY1258" s="171" t="s">
        <v>299</v>
      </c>
    </row>
    <row r="1259" spans="2:65" s="13" customFormat="1" ht="20.399999999999999">
      <c r="B1259" s="176"/>
      <c r="D1259" s="149" t="s">
        <v>1489</v>
      </c>
      <c r="E1259" s="177" t="s">
        <v>1</v>
      </c>
      <c r="F1259" s="178" t="s">
        <v>7787</v>
      </c>
      <c r="H1259" s="179">
        <v>63.712000000000003</v>
      </c>
      <c r="I1259" s="180"/>
      <c r="L1259" s="176"/>
      <c r="M1259" s="181"/>
      <c r="T1259" s="182"/>
      <c r="AT1259" s="177" t="s">
        <v>1489</v>
      </c>
      <c r="AU1259" s="177" t="s">
        <v>90</v>
      </c>
      <c r="AV1259" s="13" t="s">
        <v>90</v>
      </c>
      <c r="AW1259" s="13" t="s">
        <v>36</v>
      </c>
      <c r="AX1259" s="13" t="s">
        <v>81</v>
      </c>
      <c r="AY1259" s="177" t="s">
        <v>299</v>
      </c>
    </row>
    <row r="1260" spans="2:65" s="14" customFormat="1">
      <c r="B1260" s="183"/>
      <c r="D1260" s="149" t="s">
        <v>1489</v>
      </c>
      <c r="E1260" s="184" t="s">
        <v>1</v>
      </c>
      <c r="F1260" s="185" t="s">
        <v>1496</v>
      </c>
      <c r="H1260" s="186">
        <v>63.712000000000003</v>
      </c>
      <c r="I1260" s="187"/>
      <c r="L1260" s="183"/>
      <c r="M1260" s="188"/>
      <c r="T1260" s="189"/>
      <c r="AT1260" s="184" t="s">
        <v>1489</v>
      </c>
      <c r="AU1260" s="184" t="s">
        <v>90</v>
      </c>
      <c r="AV1260" s="14" t="s">
        <v>318</v>
      </c>
      <c r="AW1260" s="14" t="s">
        <v>36</v>
      </c>
      <c r="AX1260" s="14" t="s">
        <v>88</v>
      </c>
      <c r="AY1260" s="184" t="s">
        <v>299</v>
      </c>
    </row>
    <row r="1261" spans="2:65" s="1" customFormat="1" ht="44.25" customHeight="1">
      <c r="B1261" s="32"/>
      <c r="C1261" s="136" t="s">
        <v>7788</v>
      </c>
      <c r="D1261" s="136" t="s">
        <v>302</v>
      </c>
      <c r="E1261" s="137" t="s">
        <v>7789</v>
      </c>
      <c r="F1261" s="138" t="s">
        <v>7790</v>
      </c>
      <c r="G1261" s="139" t="s">
        <v>1636</v>
      </c>
      <c r="H1261" s="140">
        <v>1.3480000000000001</v>
      </c>
      <c r="I1261" s="141"/>
      <c r="J1261" s="142">
        <f>ROUND(I1261*H1261,2)</f>
        <v>0</v>
      </c>
      <c r="K1261" s="138" t="s">
        <v>1</v>
      </c>
      <c r="L1261" s="32"/>
      <c r="M1261" s="143" t="s">
        <v>1</v>
      </c>
      <c r="N1261" s="144" t="s">
        <v>46</v>
      </c>
      <c r="P1261" s="145">
        <f>O1261*H1261</f>
        <v>0</v>
      </c>
      <c r="Q1261" s="145">
        <v>0</v>
      </c>
      <c r="R1261" s="145">
        <f>Q1261*H1261</f>
        <v>0</v>
      </c>
      <c r="S1261" s="145">
        <v>0</v>
      </c>
      <c r="T1261" s="146">
        <f>S1261*H1261</f>
        <v>0</v>
      </c>
      <c r="AR1261" s="147" t="s">
        <v>378</v>
      </c>
      <c r="AT1261" s="147" t="s">
        <v>302</v>
      </c>
      <c r="AU1261" s="147" t="s">
        <v>90</v>
      </c>
      <c r="AY1261" s="17" t="s">
        <v>299</v>
      </c>
      <c r="BE1261" s="148">
        <f>IF(N1261="základní",J1261,0)</f>
        <v>0</v>
      </c>
      <c r="BF1261" s="148">
        <f>IF(N1261="snížená",J1261,0)</f>
        <v>0</v>
      </c>
      <c r="BG1261" s="148">
        <f>IF(N1261="zákl. přenesená",J1261,0)</f>
        <v>0</v>
      </c>
      <c r="BH1261" s="148">
        <f>IF(N1261="sníž. přenesená",J1261,0)</f>
        <v>0</v>
      </c>
      <c r="BI1261" s="148">
        <f>IF(N1261="nulová",J1261,0)</f>
        <v>0</v>
      </c>
      <c r="BJ1261" s="17" t="s">
        <v>88</v>
      </c>
      <c r="BK1261" s="148">
        <f>ROUND(I1261*H1261,2)</f>
        <v>0</v>
      </c>
      <c r="BL1261" s="17" t="s">
        <v>378</v>
      </c>
      <c r="BM1261" s="147" t="s">
        <v>7791</v>
      </c>
    </row>
    <row r="1262" spans="2:65" s="11" customFormat="1" ht="22.95" customHeight="1">
      <c r="B1262" s="124"/>
      <c r="D1262" s="125" t="s">
        <v>80</v>
      </c>
      <c r="E1262" s="134" t="s">
        <v>6678</v>
      </c>
      <c r="F1262" s="134" t="s">
        <v>6679</v>
      </c>
      <c r="I1262" s="127"/>
      <c r="J1262" s="135">
        <f>BK1262</f>
        <v>0</v>
      </c>
      <c r="L1262" s="124"/>
      <c r="M1262" s="129"/>
      <c r="P1262" s="130">
        <f>SUM(P1263:P1275)</f>
        <v>0</v>
      </c>
      <c r="R1262" s="130">
        <f>SUM(R1263:R1275)</f>
        <v>1.550988E-2</v>
      </c>
      <c r="T1262" s="131">
        <f>SUM(T1263:T1275)</f>
        <v>0</v>
      </c>
      <c r="AR1262" s="125" t="s">
        <v>90</v>
      </c>
      <c r="AT1262" s="132" t="s">
        <v>80</v>
      </c>
      <c r="AU1262" s="132" t="s">
        <v>88</v>
      </c>
      <c r="AY1262" s="125" t="s">
        <v>299</v>
      </c>
      <c r="BK1262" s="133">
        <f>SUM(BK1263:BK1275)</f>
        <v>0</v>
      </c>
    </row>
    <row r="1263" spans="2:65" s="1" customFormat="1" ht="24.15" customHeight="1">
      <c r="B1263" s="32"/>
      <c r="C1263" s="136" t="s">
        <v>7792</v>
      </c>
      <c r="D1263" s="136" t="s">
        <v>302</v>
      </c>
      <c r="E1263" s="137" t="s">
        <v>7793</v>
      </c>
      <c r="F1263" s="138" t="s">
        <v>7794</v>
      </c>
      <c r="G1263" s="139" t="s">
        <v>375</v>
      </c>
      <c r="H1263" s="140">
        <v>43.082999999999998</v>
      </c>
      <c r="I1263" s="141"/>
      <c r="J1263" s="142">
        <f>ROUND(I1263*H1263,2)</f>
        <v>0</v>
      </c>
      <c r="K1263" s="138" t="s">
        <v>3585</v>
      </c>
      <c r="L1263" s="32"/>
      <c r="M1263" s="143" t="s">
        <v>1</v>
      </c>
      <c r="N1263" s="144" t="s">
        <v>46</v>
      </c>
      <c r="P1263" s="145">
        <f>O1263*H1263</f>
        <v>0</v>
      </c>
      <c r="Q1263" s="145">
        <v>2.0000000000000002E-5</v>
      </c>
      <c r="R1263" s="145">
        <f>Q1263*H1263</f>
        <v>8.6165999999999999E-4</v>
      </c>
      <c r="S1263" s="145">
        <v>0</v>
      </c>
      <c r="T1263" s="146">
        <f>S1263*H1263</f>
        <v>0</v>
      </c>
      <c r="AR1263" s="147" t="s">
        <v>378</v>
      </c>
      <c r="AT1263" s="147" t="s">
        <v>302</v>
      </c>
      <c r="AU1263" s="147" t="s">
        <v>90</v>
      </c>
      <c r="AY1263" s="17" t="s">
        <v>299</v>
      </c>
      <c r="BE1263" s="148">
        <f>IF(N1263="základní",J1263,0)</f>
        <v>0</v>
      </c>
      <c r="BF1263" s="148">
        <f>IF(N1263="snížená",J1263,0)</f>
        <v>0</v>
      </c>
      <c r="BG1263" s="148">
        <f>IF(N1263="zákl. přenesená",J1263,0)</f>
        <v>0</v>
      </c>
      <c r="BH1263" s="148">
        <f>IF(N1263="sníž. přenesená",J1263,0)</f>
        <v>0</v>
      </c>
      <c r="BI1263" s="148">
        <f>IF(N1263="nulová",J1263,0)</f>
        <v>0</v>
      </c>
      <c r="BJ1263" s="17" t="s">
        <v>88</v>
      </c>
      <c r="BK1263" s="148">
        <f>ROUND(I1263*H1263,2)</f>
        <v>0</v>
      </c>
      <c r="BL1263" s="17" t="s">
        <v>378</v>
      </c>
      <c r="BM1263" s="147" t="s">
        <v>7795</v>
      </c>
    </row>
    <row r="1264" spans="2:65" s="12" customFormat="1">
      <c r="B1264" s="170"/>
      <c r="D1264" s="149" t="s">
        <v>1489</v>
      </c>
      <c r="E1264" s="171" t="s">
        <v>1</v>
      </c>
      <c r="F1264" s="172" t="s">
        <v>7585</v>
      </c>
      <c r="H1264" s="171" t="s">
        <v>1</v>
      </c>
      <c r="I1264" s="173"/>
      <c r="L1264" s="170"/>
      <c r="M1264" s="174"/>
      <c r="T1264" s="175"/>
      <c r="AT1264" s="171" t="s">
        <v>1489</v>
      </c>
      <c r="AU1264" s="171" t="s">
        <v>90</v>
      </c>
      <c r="AV1264" s="12" t="s">
        <v>88</v>
      </c>
      <c r="AW1264" s="12" t="s">
        <v>36</v>
      </c>
      <c r="AX1264" s="12" t="s">
        <v>81</v>
      </c>
      <c r="AY1264" s="171" t="s">
        <v>299</v>
      </c>
    </row>
    <row r="1265" spans="2:65" s="13" customFormat="1" ht="30.6">
      <c r="B1265" s="176"/>
      <c r="D1265" s="149" t="s">
        <v>1489</v>
      </c>
      <c r="E1265" s="177" t="s">
        <v>1</v>
      </c>
      <c r="F1265" s="178" t="s">
        <v>7586</v>
      </c>
      <c r="H1265" s="179">
        <v>43.082999999999998</v>
      </c>
      <c r="I1265" s="180"/>
      <c r="L1265" s="176"/>
      <c r="M1265" s="181"/>
      <c r="T1265" s="182"/>
      <c r="AT1265" s="177" t="s">
        <v>1489</v>
      </c>
      <c r="AU1265" s="177" t="s">
        <v>90</v>
      </c>
      <c r="AV1265" s="13" t="s">
        <v>90</v>
      </c>
      <c r="AW1265" s="13" t="s">
        <v>36</v>
      </c>
      <c r="AX1265" s="13" t="s">
        <v>81</v>
      </c>
      <c r="AY1265" s="177" t="s">
        <v>299</v>
      </c>
    </row>
    <row r="1266" spans="2:65" s="14" customFormat="1">
      <c r="B1266" s="183"/>
      <c r="D1266" s="149" t="s">
        <v>1489</v>
      </c>
      <c r="E1266" s="184" t="s">
        <v>1</v>
      </c>
      <c r="F1266" s="185" t="s">
        <v>1496</v>
      </c>
      <c r="H1266" s="186">
        <v>43.082999999999998</v>
      </c>
      <c r="I1266" s="187"/>
      <c r="L1266" s="183"/>
      <c r="M1266" s="188"/>
      <c r="T1266" s="189"/>
      <c r="AT1266" s="184" t="s">
        <v>1489</v>
      </c>
      <c r="AU1266" s="184" t="s">
        <v>90</v>
      </c>
      <c r="AV1266" s="14" t="s">
        <v>318</v>
      </c>
      <c r="AW1266" s="14" t="s">
        <v>36</v>
      </c>
      <c r="AX1266" s="14" t="s">
        <v>88</v>
      </c>
      <c r="AY1266" s="184" t="s">
        <v>299</v>
      </c>
    </row>
    <row r="1267" spans="2:65" s="1" customFormat="1" ht="24.15" customHeight="1">
      <c r="B1267" s="32"/>
      <c r="C1267" s="136" t="s">
        <v>7796</v>
      </c>
      <c r="D1267" s="136" t="s">
        <v>302</v>
      </c>
      <c r="E1267" s="137" t="s">
        <v>7797</v>
      </c>
      <c r="F1267" s="138" t="s">
        <v>7798</v>
      </c>
      <c r="G1267" s="139" t="s">
        <v>375</v>
      </c>
      <c r="H1267" s="140">
        <v>43.082999999999998</v>
      </c>
      <c r="I1267" s="141"/>
      <c r="J1267" s="142">
        <f>ROUND(I1267*H1267,2)</f>
        <v>0</v>
      </c>
      <c r="K1267" s="138" t="s">
        <v>3585</v>
      </c>
      <c r="L1267" s="32"/>
      <c r="M1267" s="143" t="s">
        <v>1</v>
      </c>
      <c r="N1267" s="144" t="s">
        <v>46</v>
      </c>
      <c r="P1267" s="145">
        <f>O1267*H1267</f>
        <v>0</v>
      </c>
      <c r="Q1267" s="145">
        <v>0</v>
      </c>
      <c r="R1267" s="145">
        <f>Q1267*H1267</f>
        <v>0</v>
      </c>
      <c r="S1267" s="145">
        <v>0</v>
      </c>
      <c r="T1267" s="146">
        <f>S1267*H1267</f>
        <v>0</v>
      </c>
      <c r="AR1267" s="147" t="s">
        <v>378</v>
      </c>
      <c r="AT1267" s="147" t="s">
        <v>302</v>
      </c>
      <c r="AU1267" s="147" t="s">
        <v>90</v>
      </c>
      <c r="AY1267" s="17" t="s">
        <v>299</v>
      </c>
      <c r="BE1267" s="148">
        <f>IF(N1267="základní",J1267,0)</f>
        <v>0</v>
      </c>
      <c r="BF1267" s="148">
        <f>IF(N1267="snížená",J1267,0)</f>
        <v>0</v>
      </c>
      <c r="BG1267" s="148">
        <f>IF(N1267="zákl. přenesená",J1267,0)</f>
        <v>0</v>
      </c>
      <c r="BH1267" s="148">
        <f>IF(N1267="sníž. přenesená",J1267,0)</f>
        <v>0</v>
      </c>
      <c r="BI1267" s="148">
        <f>IF(N1267="nulová",J1267,0)</f>
        <v>0</v>
      </c>
      <c r="BJ1267" s="17" t="s">
        <v>88</v>
      </c>
      <c r="BK1267" s="148">
        <f>ROUND(I1267*H1267,2)</f>
        <v>0</v>
      </c>
      <c r="BL1267" s="17" t="s">
        <v>378</v>
      </c>
      <c r="BM1267" s="147" t="s">
        <v>7799</v>
      </c>
    </row>
    <row r="1268" spans="2:65" s="12" customFormat="1">
      <c r="B1268" s="170"/>
      <c r="D1268" s="149" t="s">
        <v>1489</v>
      </c>
      <c r="E1268" s="171" t="s">
        <v>1</v>
      </c>
      <c r="F1268" s="172" t="s">
        <v>7585</v>
      </c>
      <c r="H1268" s="171" t="s">
        <v>1</v>
      </c>
      <c r="I1268" s="173"/>
      <c r="L1268" s="170"/>
      <c r="M1268" s="174"/>
      <c r="T1268" s="175"/>
      <c r="AT1268" s="171" t="s">
        <v>1489</v>
      </c>
      <c r="AU1268" s="171" t="s">
        <v>90</v>
      </c>
      <c r="AV1268" s="12" t="s">
        <v>88</v>
      </c>
      <c r="AW1268" s="12" t="s">
        <v>36</v>
      </c>
      <c r="AX1268" s="12" t="s">
        <v>81</v>
      </c>
      <c r="AY1268" s="171" t="s">
        <v>299</v>
      </c>
    </row>
    <row r="1269" spans="2:65" s="13" customFormat="1" ht="30.6">
      <c r="B1269" s="176"/>
      <c r="D1269" s="149" t="s">
        <v>1489</v>
      </c>
      <c r="E1269" s="177" t="s">
        <v>1</v>
      </c>
      <c r="F1269" s="178" t="s">
        <v>7586</v>
      </c>
      <c r="H1269" s="179">
        <v>43.082999999999998</v>
      </c>
      <c r="I1269" s="180"/>
      <c r="L1269" s="176"/>
      <c r="M1269" s="181"/>
      <c r="T1269" s="182"/>
      <c r="AT1269" s="177" t="s">
        <v>1489</v>
      </c>
      <c r="AU1269" s="177" t="s">
        <v>90</v>
      </c>
      <c r="AV1269" s="13" t="s">
        <v>90</v>
      </c>
      <c r="AW1269" s="13" t="s">
        <v>36</v>
      </c>
      <c r="AX1269" s="13" t="s">
        <v>81</v>
      </c>
      <c r="AY1269" s="177" t="s">
        <v>299</v>
      </c>
    </row>
    <row r="1270" spans="2:65" s="14" customFormat="1">
      <c r="B1270" s="183"/>
      <c r="D1270" s="149" t="s">
        <v>1489</v>
      </c>
      <c r="E1270" s="184" t="s">
        <v>1</v>
      </c>
      <c r="F1270" s="185" t="s">
        <v>1496</v>
      </c>
      <c r="H1270" s="186">
        <v>43.082999999999998</v>
      </c>
      <c r="I1270" s="187"/>
      <c r="L1270" s="183"/>
      <c r="M1270" s="188"/>
      <c r="T1270" s="189"/>
      <c r="AT1270" s="184" t="s">
        <v>1489</v>
      </c>
      <c r="AU1270" s="184" t="s">
        <v>90</v>
      </c>
      <c r="AV1270" s="14" t="s">
        <v>318</v>
      </c>
      <c r="AW1270" s="14" t="s">
        <v>36</v>
      </c>
      <c r="AX1270" s="14" t="s">
        <v>88</v>
      </c>
      <c r="AY1270" s="184" t="s">
        <v>299</v>
      </c>
    </row>
    <row r="1271" spans="2:65" s="1" customFormat="1" ht="24.15" customHeight="1">
      <c r="B1271" s="32"/>
      <c r="C1271" s="136" t="s">
        <v>7800</v>
      </c>
      <c r="D1271" s="136" t="s">
        <v>302</v>
      </c>
      <c r="E1271" s="137" t="s">
        <v>7801</v>
      </c>
      <c r="F1271" s="138" t="s">
        <v>7802</v>
      </c>
      <c r="G1271" s="139" t="s">
        <v>375</v>
      </c>
      <c r="H1271" s="140">
        <v>86.165999999999997</v>
      </c>
      <c r="I1271" s="141"/>
      <c r="J1271" s="142">
        <f>ROUND(I1271*H1271,2)</f>
        <v>0</v>
      </c>
      <c r="K1271" s="138" t="s">
        <v>3585</v>
      </c>
      <c r="L1271" s="32"/>
      <c r="M1271" s="143" t="s">
        <v>1</v>
      </c>
      <c r="N1271" s="144" t="s">
        <v>46</v>
      </c>
      <c r="P1271" s="145">
        <f>O1271*H1271</f>
        <v>0</v>
      </c>
      <c r="Q1271" s="145">
        <v>1.7000000000000001E-4</v>
      </c>
      <c r="R1271" s="145">
        <f>Q1271*H1271</f>
        <v>1.464822E-2</v>
      </c>
      <c r="S1271" s="145">
        <v>0</v>
      </c>
      <c r="T1271" s="146">
        <f>S1271*H1271</f>
        <v>0</v>
      </c>
      <c r="AR1271" s="147" t="s">
        <v>378</v>
      </c>
      <c r="AT1271" s="147" t="s">
        <v>302</v>
      </c>
      <c r="AU1271" s="147" t="s">
        <v>90</v>
      </c>
      <c r="AY1271" s="17" t="s">
        <v>299</v>
      </c>
      <c r="BE1271" s="148">
        <f>IF(N1271="základní",J1271,0)</f>
        <v>0</v>
      </c>
      <c r="BF1271" s="148">
        <f>IF(N1271="snížená",J1271,0)</f>
        <v>0</v>
      </c>
      <c r="BG1271" s="148">
        <f>IF(N1271="zákl. přenesená",J1271,0)</f>
        <v>0</v>
      </c>
      <c r="BH1271" s="148">
        <f>IF(N1271="sníž. přenesená",J1271,0)</f>
        <v>0</v>
      </c>
      <c r="BI1271" s="148">
        <f>IF(N1271="nulová",J1271,0)</f>
        <v>0</v>
      </c>
      <c r="BJ1271" s="17" t="s">
        <v>88</v>
      </c>
      <c r="BK1271" s="148">
        <f>ROUND(I1271*H1271,2)</f>
        <v>0</v>
      </c>
      <c r="BL1271" s="17" t="s">
        <v>378</v>
      </c>
      <c r="BM1271" s="147" t="s">
        <v>7803</v>
      </c>
    </row>
    <row r="1272" spans="2:65" s="12" customFormat="1">
      <c r="B1272" s="170"/>
      <c r="D1272" s="149" t="s">
        <v>1489</v>
      </c>
      <c r="E1272" s="171" t="s">
        <v>1</v>
      </c>
      <c r="F1272" s="172" t="s">
        <v>7585</v>
      </c>
      <c r="H1272" s="171" t="s">
        <v>1</v>
      </c>
      <c r="I1272" s="173"/>
      <c r="L1272" s="170"/>
      <c r="M1272" s="174"/>
      <c r="T1272" s="175"/>
      <c r="AT1272" s="171" t="s">
        <v>1489</v>
      </c>
      <c r="AU1272" s="171" t="s">
        <v>90</v>
      </c>
      <c r="AV1272" s="12" t="s">
        <v>88</v>
      </c>
      <c r="AW1272" s="12" t="s">
        <v>36</v>
      </c>
      <c r="AX1272" s="12" t="s">
        <v>81</v>
      </c>
      <c r="AY1272" s="171" t="s">
        <v>299</v>
      </c>
    </row>
    <row r="1273" spans="2:65" s="12" customFormat="1">
      <c r="B1273" s="170"/>
      <c r="D1273" s="149" t="s">
        <v>1489</v>
      </c>
      <c r="E1273" s="171" t="s">
        <v>1</v>
      </c>
      <c r="F1273" s="172" t="s">
        <v>7804</v>
      </c>
      <c r="H1273" s="171" t="s">
        <v>1</v>
      </c>
      <c r="I1273" s="173"/>
      <c r="L1273" s="170"/>
      <c r="M1273" s="174"/>
      <c r="T1273" s="175"/>
      <c r="AT1273" s="171" t="s">
        <v>1489</v>
      </c>
      <c r="AU1273" s="171" t="s">
        <v>90</v>
      </c>
      <c r="AV1273" s="12" t="s">
        <v>88</v>
      </c>
      <c r="AW1273" s="12" t="s">
        <v>36</v>
      </c>
      <c r="AX1273" s="12" t="s">
        <v>81</v>
      </c>
      <c r="AY1273" s="171" t="s">
        <v>299</v>
      </c>
    </row>
    <row r="1274" spans="2:65" s="13" customFormat="1" ht="30.6">
      <c r="B1274" s="176"/>
      <c r="D1274" s="149" t="s">
        <v>1489</v>
      </c>
      <c r="E1274" s="177" t="s">
        <v>1</v>
      </c>
      <c r="F1274" s="178" t="s">
        <v>7805</v>
      </c>
      <c r="H1274" s="179">
        <v>86.165999999999997</v>
      </c>
      <c r="I1274" s="180"/>
      <c r="L1274" s="176"/>
      <c r="M1274" s="181"/>
      <c r="T1274" s="182"/>
      <c r="AT1274" s="177" t="s">
        <v>1489</v>
      </c>
      <c r="AU1274" s="177" t="s">
        <v>90</v>
      </c>
      <c r="AV1274" s="13" t="s">
        <v>90</v>
      </c>
      <c r="AW1274" s="13" t="s">
        <v>36</v>
      </c>
      <c r="AX1274" s="13" t="s">
        <v>81</v>
      </c>
      <c r="AY1274" s="177" t="s">
        <v>299</v>
      </c>
    </row>
    <row r="1275" spans="2:65" s="14" customFormat="1">
      <c r="B1275" s="183"/>
      <c r="D1275" s="149" t="s">
        <v>1489</v>
      </c>
      <c r="E1275" s="184" t="s">
        <v>1</v>
      </c>
      <c r="F1275" s="185" t="s">
        <v>1496</v>
      </c>
      <c r="H1275" s="186">
        <v>86.165999999999997</v>
      </c>
      <c r="I1275" s="187"/>
      <c r="L1275" s="183"/>
      <c r="M1275" s="198"/>
      <c r="N1275" s="199"/>
      <c r="O1275" s="199"/>
      <c r="P1275" s="199"/>
      <c r="Q1275" s="199"/>
      <c r="R1275" s="199"/>
      <c r="S1275" s="199"/>
      <c r="T1275" s="200"/>
      <c r="AT1275" s="184" t="s">
        <v>1489</v>
      </c>
      <c r="AU1275" s="184" t="s">
        <v>90</v>
      </c>
      <c r="AV1275" s="14" t="s">
        <v>318</v>
      </c>
      <c r="AW1275" s="14" t="s">
        <v>36</v>
      </c>
      <c r="AX1275" s="14" t="s">
        <v>88</v>
      </c>
      <c r="AY1275" s="184" t="s">
        <v>299</v>
      </c>
    </row>
    <row r="1276" spans="2:65" s="1" customFormat="1" ht="6.9" customHeight="1">
      <c r="B1276" s="44"/>
      <c r="C1276" s="45"/>
      <c r="D1276" s="45"/>
      <c r="E1276" s="45"/>
      <c r="F1276" s="45"/>
      <c r="G1276" s="45"/>
      <c r="H1276" s="45"/>
      <c r="I1276" s="45"/>
      <c r="J1276" s="45"/>
      <c r="K1276" s="45"/>
      <c r="L1276" s="32"/>
    </row>
  </sheetData>
  <sheetProtection algorithmName="SHA-512" hashValue="lNEz1+Bf/7qlWG1zeZIp7xs0WWApmjba3l98KpXXjuLoOMIny+UgI65lwLtux2Hx0Pe0bjpo1rhto5l7v9iFkg==" saltValue="4BVLNpDIFmqpu5SDAscJySK6+jpTODALdhoNT/0cKMC+OKAxB4jmUDFFA1rvA+uYV8om+e4r3t8jEQtlhY6Bkw==" spinCount="100000" sheet="1" objects="1" scenarios="1" formatColumns="0" formatRows="0" autoFilter="0"/>
  <autoFilter ref="C135:K1275" xr:uid="{00000000-0009-0000-0000-00002F000000}"/>
  <mergeCells count="9">
    <mergeCell ref="E87:H87"/>
    <mergeCell ref="E126:H126"/>
    <mergeCell ref="E128:H128"/>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BM128"/>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243</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7806</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5689</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1078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ROUND(J118,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ROUND((SUM(BE118:BE127)),  2)</f>
        <v>0</v>
      </c>
      <c r="I33" s="96">
        <v>0.21</v>
      </c>
      <c r="J33" s="86">
        <f>ROUND(((SUM(BE118:BE127))*I33),  2)</f>
        <v>0</v>
      </c>
      <c r="L33" s="32"/>
    </row>
    <row r="34" spans="2:12" s="1" customFormat="1" ht="14.4" customHeight="1">
      <c r="B34" s="32"/>
      <c r="E34" s="27" t="s">
        <v>47</v>
      </c>
      <c r="F34" s="86">
        <f>ROUND((SUM(BF118:BF127)),  2)</f>
        <v>0</v>
      </c>
      <c r="I34" s="96">
        <v>0.12</v>
      </c>
      <c r="J34" s="86">
        <f>ROUND(((SUM(BF118:BF127))*I34),  2)</f>
        <v>0</v>
      </c>
      <c r="L34" s="32"/>
    </row>
    <row r="35" spans="2:12" s="1" customFormat="1" ht="14.4" hidden="1" customHeight="1">
      <c r="B35" s="32"/>
      <c r="E35" s="27" t="s">
        <v>48</v>
      </c>
      <c r="F35" s="86">
        <f>ROUND((SUM(BG118:BG127)),  2)</f>
        <v>0</v>
      </c>
      <c r="I35" s="96">
        <v>0.21</v>
      </c>
      <c r="J35" s="86">
        <f>0</f>
        <v>0</v>
      </c>
      <c r="L35" s="32"/>
    </row>
    <row r="36" spans="2:12" s="1" customFormat="1" ht="14.4" hidden="1" customHeight="1">
      <c r="B36" s="32"/>
      <c r="E36" s="27" t="s">
        <v>49</v>
      </c>
      <c r="F36" s="86">
        <f>ROUND((SUM(BH118:BH127)),  2)</f>
        <v>0</v>
      </c>
      <c r="I36" s="96">
        <v>0.12</v>
      </c>
      <c r="J36" s="86">
        <f>0</f>
        <v>0</v>
      </c>
      <c r="L36" s="32"/>
    </row>
    <row r="37" spans="2:12" s="1" customFormat="1" ht="14.4" hidden="1" customHeight="1">
      <c r="B37" s="32"/>
      <c r="E37" s="27" t="s">
        <v>50</v>
      </c>
      <c r="F37" s="86">
        <f>ROUND((SUM(BI118:BI127)),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SO-07 - Přeložka podzemního vedení NN</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Jiří Hromek</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J118</f>
        <v>0</v>
      </c>
      <c r="L96" s="32"/>
      <c r="AU96" s="17" t="s">
        <v>273</v>
      </c>
    </row>
    <row r="97" spans="2:12" s="8" customFormat="1" ht="24.9" customHeight="1">
      <c r="B97" s="108"/>
      <c r="D97" s="109" t="s">
        <v>7807</v>
      </c>
      <c r="E97" s="110"/>
      <c r="F97" s="110"/>
      <c r="G97" s="110"/>
      <c r="H97" s="110"/>
      <c r="I97" s="110"/>
      <c r="J97" s="111">
        <f>J119</f>
        <v>0</v>
      </c>
      <c r="L97" s="108"/>
    </row>
    <row r="98" spans="2:12" s="9" customFormat="1" ht="19.95" customHeight="1">
      <c r="B98" s="112"/>
      <c r="D98" s="113" t="s">
        <v>1085</v>
      </c>
      <c r="E98" s="114"/>
      <c r="F98" s="114"/>
      <c r="G98" s="114"/>
      <c r="H98" s="114"/>
      <c r="I98" s="114"/>
      <c r="J98" s="115">
        <f>J120</f>
        <v>0</v>
      </c>
      <c r="L98" s="112"/>
    </row>
    <row r="99" spans="2:12" s="1" customFormat="1" ht="21.75" customHeight="1">
      <c r="B99" s="32"/>
      <c r="L99" s="32"/>
    </row>
    <row r="100" spans="2:12" s="1" customFormat="1" ht="6.9" customHeight="1">
      <c r="B100" s="44"/>
      <c r="C100" s="45"/>
      <c r="D100" s="45"/>
      <c r="E100" s="45"/>
      <c r="F100" s="45"/>
      <c r="G100" s="45"/>
      <c r="H100" s="45"/>
      <c r="I100" s="45"/>
      <c r="J100" s="45"/>
      <c r="K100" s="45"/>
      <c r="L100" s="32"/>
    </row>
    <row r="104" spans="2:12" s="1" customFormat="1" ht="6.9" customHeight="1">
      <c r="B104" s="46"/>
      <c r="C104" s="47"/>
      <c r="D104" s="47"/>
      <c r="E104" s="47"/>
      <c r="F104" s="47"/>
      <c r="G104" s="47"/>
      <c r="H104" s="47"/>
      <c r="I104" s="47"/>
      <c r="J104" s="47"/>
      <c r="K104" s="47"/>
      <c r="L104" s="32"/>
    </row>
    <row r="105" spans="2:12" s="1" customFormat="1" ht="24.9" customHeight="1">
      <c r="B105" s="32"/>
      <c r="C105" s="21" t="s">
        <v>284</v>
      </c>
      <c r="L105" s="32"/>
    </row>
    <row r="106" spans="2:12" s="1" customFormat="1" ht="6.9" customHeight="1">
      <c r="B106" s="32"/>
      <c r="L106" s="32"/>
    </row>
    <row r="107" spans="2:12" s="1" customFormat="1" ht="12" customHeight="1">
      <c r="B107" s="32"/>
      <c r="C107" s="27" t="s">
        <v>16</v>
      </c>
      <c r="L107" s="32"/>
    </row>
    <row r="108" spans="2:12" s="1" customFormat="1" ht="16.5" customHeight="1">
      <c r="B108" s="32"/>
      <c r="E108" s="270" t="str">
        <f>E7</f>
        <v>TÁBOR - STOKLASNÁ LHOTA, VODOVOD A KANALIZACE</v>
      </c>
      <c r="F108" s="271"/>
      <c r="G108" s="271"/>
      <c r="H108" s="271"/>
      <c r="L108" s="32"/>
    </row>
    <row r="109" spans="2:12" s="1" customFormat="1" ht="12" customHeight="1">
      <c r="B109" s="32"/>
      <c r="C109" s="27" t="s">
        <v>264</v>
      </c>
      <c r="L109" s="32"/>
    </row>
    <row r="110" spans="2:12" s="1" customFormat="1" ht="16.5" customHeight="1">
      <c r="B110" s="32"/>
      <c r="E110" s="247" t="str">
        <f>E9</f>
        <v>SO-07 - Přeložka podzemního vedení NN</v>
      </c>
      <c r="F110" s="269"/>
      <c r="G110" s="269"/>
      <c r="H110" s="269"/>
      <c r="L110" s="32"/>
    </row>
    <row r="111" spans="2:12" s="1" customFormat="1" ht="6.9" customHeight="1">
      <c r="B111" s="32"/>
      <c r="L111" s="32"/>
    </row>
    <row r="112" spans="2:12" s="1" customFormat="1" ht="12" customHeight="1">
      <c r="B112" s="32"/>
      <c r="C112" s="27" t="s">
        <v>20</v>
      </c>
      <c r="F112" s="25" t="str">
        <f>F12</f>
        <v>Stoklasná Lhota</v>
      </c>
      <c r="I112" s="27" t="s">
        <v>22</v>
      </c>
      <c r="J112" s="52" t="str">
        <f>IF(J12="","",J12)</f>
        <v>28. 4. 2025</v>
      </c>
      <c r="L112" s="32"/>
    </row>
    <row r="113" spans="2:65" s="1" customFormat="1" ht="6.9" customHeight="1">
      <c r="B113" s="32"/>
      <c r="L113" s="32"/>
    </row>
    <row r="114" spans="2:65" s="1" customFormat="1" ht="25.65" customHeight="1">
      <c r="B114" s="32"/>
      <c r="C114" s="27" t="s">
        <v>24</v>
      </c>
      <c r="F114" s="25" t="str">
        <f>E15</f>
        <v xml:space="preserve">Vodárenská společnost Táborsko </v>
      </c>
      <c r="I114" s="27" t="s">
        <v>32</v>
      </c>
      <c r="J114" s="30" t="str">
        <f>E21</f>
        <v>Aquaprocon s.r.o., Divize Praha</v>
      </c>
      <c r="L114" s="32"/>
    </row>
    <row r="115" spans="2:65" s="1" customFormat="1" ht="15.15" customHeight="1">
      <c r="B115" s="32"/>
      <c r="C115" s="27" t="s">
        <v>30</v>
      </c>
      <c r="F115" s="25" t="str">
        <f>IF(E18="","",E18)</f>
        <v>Vyplň údaj</v>
      </c>
      <c r="I115" s="27" t="s">
        <v>37</v>
      </c>
      <c r="J115" s="30" t="str">
        <f>E24</f>
        <v>ing. Jiří Hromek</v>
      </c>
      <c r="L115" s="32"/>
    </row>
    <row r="116" spans="2:65" s="1" customFormat="1" ht="10.35" customHeight="1">
      <c r="B116" s="32"/>
      <c r="L116" s="32"/>
    </row>
    <row r="117" spans="2:65" s="10" customFormat="1" ht="29.25" customHeight="1">
      <c r="B117" s="116"/>
      <c r="C117" s="117" t="s">
        <v>285</v>
      </c>
      <c r="D117" s="118" t="s">
        <v>66</v>
      </c>
      <c r="E117" s="118" t="s">
        <v>62</v>
      </c>
      <c r="F117" s="118" t="s">
        <v>63</v>
      </c>
      <c r="G117" s="118" t="s">
        <v>286</v>
      </c>
      <c r="H117" s="118" t="s">
        <v>287</v>
      </c>
      <c r="I117" s="118" t="s">
        <v>288</v>
      </c>
      <c r="J117" s="118" t="s">
        <v>271</v>
      </c>
      <c r="K117" s="119" t="s">
        <v>289</v>
      </c>
      <c r="L117" s="116"/>
      <c r="M117" s="59" t="s">
        <v>1</v>
      </c>
      <c r="N117" s="60" t="s">
        <v>45</v>
      </c>
      <c r="O117" s="60" t="s">
        <v>290</v>
      </c>
      <c r="P117" s="60" t="s">
        <v>291</v>
      </c>
      <c r="Q117" s="60" t="s">
        <v>292</v>
      </c>
      <c r="R117" s="60" t="s">
        <v>293</v>
      </c>
      <c r="S117" s="60" t="s">
        <v>294</v>
      </c>
      <c r="T117" s="61" t="s">
        <v>295</v>
      </c>
    </row>
    <row r="118" spans="2:65" s="1" customFormat="1" ht="22.95" customHeight="1">
      <c r="B118" s="32"/>
      <c r="C118" s="64" t="s">
        <v>296</v>
      </c>
      <c r="J118" s="120">
        <f>BK118</f>
        <v>0</v>
      </c>
      <c r="L118" s="32"/>
      <c r="M118" s="62"/>
      <c r="N118" s="53"/>
      <c r="O118" s="53"/>
      <c r="P118" s="121">
        <f>P119</f>
        <v>0</v>
      </c>
      <c r="Q118" s="53"/>
      <c r="R118" s="121">
        <f>R119</f>
        <v>0</v>
      </c>
      <c r="S118" s="53"/>
      <c r="T118" s="122">
        <f>T119</f>
        <v>0</v>
      </c>
      <c r="AT118" s="17" t="s">
        <v>80</v>
      </c>
      <c r="AU118" s="17" t="s">
        <v>273</v>
      </c>
      <c r="BK118" s="123">
        <f>BK119</f>
        <v>0</v>
      </c>
    </row>
    <row r="119" spans="2:65" s="11" customFormat="1" ht="25.95" customHeight="1">
      <c r="B119" s="124"/>
      <c r="D119" s="125" t="s">
        <v>80</v>
      </c>
      <c r="E119" s="126" t="s">
        <v>887</v>
      </c>
      <c r="F119" s="126" t="s">
        <v>7808</v>
      </c>
      <c r="I119" s="127"/>
      <c r="J119" s="128">
        <f>BK119</f>
        <v>0</v>
      </c>
      <c r="L119" s="124"/>
      <c r="M119" s="129"/>
      <c r="P119" s="130">
        <f>P120</f>
        <v>0</v>
      </c>
      <c r="R119" s="130">
        <f>R120</f>
        <v>0</v>
      </c>
      <c r="T119" s="131">
        <f>T120</f>
        <v>0</v>
      </c>
      <c r="AR119" s="125" t="s">
        <v>298</v>
      </c>
      <c r="AT119" s="132" t="s">
        <v>80</v>
      </c>
      <c r="AU119" s="132" t="s">
        <v>81</v>
      </c>
      <c r="AY119" s="125" t="s">
        <v>299</v>
      </c>
      <c r="BK119" s="133">
        <f>BK120</f>
        <v>0</v>
      </c>
    </row>
    <row r="120" spans="2:65" s="11" customFormat="1" ht="22.95" customHeight="1">
      <c r="B120" s="124"/>
      <c r="D120" s="125" t="s">
        <v>80</v>
      </c>
      <c r="E120" s="134" t="s">
        <v>1447</v>
      </c>
      <c r="F120" s="134" t="s">
        <v>1448</v>
      </c>
      <c r="I120" s="127"/>
      <c r="J120" s="135">
        <f>BK120</f>
        <v>0</v>
      </c>
      <c r="L120" s="124"/>
      <c r="M120" s="129"/>
      <c r="P120" s="130">
        <f>SUM(P121:P127)</f>
        <v>0</v>
      </c>
      <c r="R120" s="130">
        <f>SUM(R121:R127)</f>
        <v>0</v>
      </c>
      <c r="T120" s="131">
        <f>SUM(T121:T127)</f>
        <v>0</v>
      </c>
      <c r="AR120" s="125" t="s">
        <v>298</v>
      </c>
      <c r="AT120" s="132" t="s">
        <v>80</v>
      </c>
      <c r="AU120" s="132" t="s">
        <v>88</v>
      </c>
      <c r="AY120" s="125" t="s">
        <v>299</v>
      </c>
      <c r="BK120" s="133">
        <f>SUM(BK121:BK127)</f>
        <v>0</v>
      </c>
    </row>
    <row r="121" spans="2:65" s="1" customFormat="1" ht="16.5" customHeight="1">
      <c r="B121" s="32"/>
      <c r="C121" s="136" t="s">
        <v>88</v>
      </c>
      <c r="D121" s="136" t="s">
        <v>302</v>
      </c>
      <c r="E121" s="137" t="s">
        <v>1450</v>
      </c>
      <c r="F121" s="138" t="s">
        <v>1451</v>
      </c>
      <c r="G121" s="139" t="s">
        <v>578</v>
      </c>
      <c r="H121" s="140">
        <v>1</v>
      </c>
      <c r="I121" s="141"/>
      <c r="J121" s="142">
        <f>ROUND(I121*H121,2)</f>
        <v>0</v>
      </c>
      <c r="K121" s="138" t="s">
        <v>1</v>
      </c>
      <c r="L121" s="32"/>
      <c r="M121" s="143" t="s">
        <v>1</v>
      </c>
      <c r="N121" s="144" t="s">
        <v>46</v>
      </c>
      <c r="P121" s="145">
        <f>O121*H121</f>
        <v>0</v>
      </c>
      <c r="Q121" s="145">
        <v>0</v>
      </c>
      <c r="R121" s="145">
        <f>Q121*H121</f>
        <v>0</v>
      </c>
      <c r="S121" s="145">
        <v>0</v>
      </c>
      <c r="T121" s="146">
        <f>S121*H121</f>
        <v>0</v>
      </c>
      <c r="AR121" s="147" t="s">
        <v>306</v>
      </c>
      <c r="AT121" s="147" t="s">
        <v>302</v>
      </c>
      <c r="AU121" s="147" t="s">
        <v>90</v>
      </c>
      <c r="AY121" s="17" t="s">
        <v>299</v>
      </c>
      <c r="BE121" s="148">
        <f>IF(N121="základní",J121,0)</f>
        <v>0</v>
      </c>
      <c r="BF121" s="148">
        <f>IF(N121="snížená",J121,0)</f>
        <v>0</v>
      </c>
      <c r="BG121" s="148">
        <f>IF(N121="zákl. přenesená",J121,0)</f>
        <v>0</v>
      </c>
      <c r="BH121" s="148">
        <f>IF(N121="sníž. přenesená",J121,0)</f>
        <v>0</v>
      </c>
      <c r="BI121" s="148">
        <f>IF(N121="nulová",J121,0)</f>
        <v>0</v>
      </c>
      <c r="BJ121" s="17" t="s">
        <v>88</v>
      </c>
      <c r="BK121" s="148">
        <f>ROUND(I121*H121,2)</f>
        <v>0</v>
      </c>
      <c r="BL121" s="17" t="s">
        <v>306</v>
      </c>
      <c r="BM121" s="147" t="s">
        <v>7809</v>
      </c>
    </row>
    <row r="122" spans="2:65" s="1" customFormat="1" ht="16.5" customHeight="1">
      <c r="B122" s="32"/>
      <c r="C122" s="136" t="s">
        <v>90</v>
      </c>
      <c r="D122" s="136" t="s">
        <v>302</v>
      </c>
      <c r="E122" s="137" t="s">
        <v>1454</v>
      </c>
      <c r="F122" s="138" t="s">
        <v>5723</v>
      </c>
      <c r="G122" s="139" t="s">
        <v>647</v>
      </c>
      <c r="H122" s="140">
        <v>15</v>
      </c>
      <c r="I122" s="141"/>
      <c r="J122" s="142">
        <f>ROUND(I122*H122,2)</f>
        <v>0</v>
      </c>
      <c r="K122" s="138" t="s">
        <v>1</v>
      </c>
      <c r="L122" s="32"/>
      <c r="M122" s="143" t="s">
        <v>1</v>
      </c>
      <c r="N122" s="144" t="s">
        <v>46</v>
      </c>
      <c r="P122" s="145">
        <f>O122*H122</f>
        <v>0</v>
      </c>
      <c r="Q122" s="145">
        <v>0</v>
      </c>
      <c r="R122" s="145">
        <f>Q122*H122</f>
        <v>0</v>
      </c>
      <c r="S122" s="145">
        <v>0</v>
      </c>
      <c r="T122" s="146">
        <f>S122*H122</f>
        <v>0</v>
      </c>
      <c r="AR122" s="147" t="s">
        <v>306</v>
      </c>
      <c r="AT122" s="147" t="s">
        <v>302</v>
      </c>
      <c r="AU122" s="147" t="s">
        <v>90</v>
      </c>
      <c r="AY122" s="17" t="s">
        <v>299</v>
      </c>
      <c r="BE122" s="148">
        <f>IF(N122="základní",J122,0)</f>
        <v>0</v>
      </c>
      <c r="BF122" s="148">
        <f>IF(N122="snížená",J122,0)</f>
        <v>0</v>
      </c>
      <c r="BG122" s="148">
        <f>IF(N122="zákl. přenesená",J122,0)</f>
        <v>0</v>
      </c>
      <c r="BH122" s="148">
        <f>IF(N122="sníž. přenesená",J122,0)</f>
        <v>0</v>
      </c>
      <c r="BI122" s="148">
        <f>IF(N122="nulová",J122,0)</f>
        <v>0</v>
      </c>
      <c r="BJ122" s="17" t="s">
        <v>88</v>
      </c>
      <c r="BK122" s="148">
        <f>ROUND(I122*H122,2)</f>
        <v>0</v>
      </c>
      <c r="BL122" s="17" t="s">
        <v>306</v>
      </c>
      <c r="BM122" s="147" t="s">
        <v>7810</v>
      </c>
    </row>
    <row r="123" spans="2:65" s="1" customFormat="1" ht="28.8">
      <c r="B123" s="32"/>
      <c r="D123" s="149" t="s">
        <v>308</v>
      </c>
      <c r="F123" s="150" t="s">
        <v>7811</v>
      </c>
      <c r="I123" s="151"/>
      <c r="L123" s="32"/>
      <c r="M123" s="152"/>
      <c r="T123" s="56"/>
      <c r="AT123" s="17" t="s">
        <v>308</v>
      </c>
      <c r="AU123" s="17" t="s">
        <v>90</v>
      </c>
    </row>
    <row r="124" spans="2:65" s="1" customFormat="1" ht="16.5" customHeight="1">
      <c r="B124" s="32"/>
      <c r="C124" s="136" t="s">
        <v>298</v>
      </c>
      <c r="D124" s="136" t="s">
        <v>302</v>
      </c>
      <c r="E124" s="137" t="s">
        <v>1459</v>
      </c>
      <c r="F124" s="138" t="s">
        <v>1460</v>
      </c>
      <c r="G124" s="139" t="s">
        <v>647</v>
      </c>
      <c r="H124" s="140">
        <v>15</v>
      </c>
      <c r="I124" s="141"/>
      <c r="J124" s="142">
        <f>ROUND(I124*H124,2)</f>
        <v>0</v>
      </c>
      <c r="K124" s="138" t="s">
        <v>1</v>
      </c>
      <c r="L124" s="32"/>
      <c r="M124" s="143" t="s">
        <v>1</v>
      </c>
      <c r="N124" s="144" t="s">
        <v>46</v>
      </c>
      <c r="P124" s="145">
        <f>O124*H124</f>
        <v>0</v>
      </c>
      <c r="Q124" s="145">
        <v>0</v>
      </c>
      <c r="R124" s="145">
        <f>Q124*H124</f>
        <v>0</v>
      </c>
      <c r="S124" s="145">
        <v>0</v>
      </c>
      <c r="T124" s="146">
        <f>S124*H124</f>
        <v>0</v>
      </c>
      <c r="AR124" s="147" t="s">
        <v>306</v>
      </c>
      <c r="AT124" s="147" t="s">
        <v>302</v>
      </c>
      <c r="AU124" s="147" t="s">
        <v>90</v>
      </c>
      <c r="AY124" s="17" t="s">
        <v>299</v>
      </c>
      <c r="BE124" s="148">
        <f>IF(N124="základní",J124,0)</f>
        <v>0</v>
      </c>
      <c r="BF124" s="148">
        <f>IF(N124="snížená",J124,0)</f>
        <v>0</v>
      </c>
      <c r="BG124" s="148">
        <f>IF(N124="zákl. přenesená",J124,0)</f>
        <v>0</v>
      </c>
      <c r="BH124" s="148">
        <f>IF(N124="sníž. přenesená",J124,0)</f>
        <v>0</v>
      </c>
      <c r="BI124" s="148">
        <f>IF(N124="nulová",J124,0)</f>
        <v>0</v>
      </c>
      <c r="BJ124" s="17" t="s">
        <v>88</v>
      </c>
      <c r="BK124" s="148">
        <f>ROUND(I124*H124,2)</f>
        <v>0</v>
      </c>
      <c r="BL124" s="17" t="s">
        <v>306</v>
      </c>
      <c r="BM124" s="147" t="s">
        <v>7812</v>
      </c>
    </row>
    <row r="125" spans="2:65" s="1" customFormat="1" ht="16.5" customHeight="1">
      <c r="B125" s="32"/>
      <c r="C125" s="136" t="s">
        <v>318</v>
      </c>
      <c r="D125" s="136" t="s">
        <v>302</v>
      </c>
      <c r="E125" s="137" t="s">
        <v>1463</v>
      </c>
      <c r="F125" s="138" t="s">
        <v>7813</v>
      </c>
      <c r="G125" s="139" t="s">
        <v>647</v>
      </c>
      <c r="H125" s="140">
        <v>15</v>
      </c>
      <c r="I125" s="141"/>
      <c r="J125" s="142">
        <f>ROUND(I125*H125,2)</f>
        <v>0</v>
      </c>
      <c r="K125" s="138" t="s">
        <v>1</v>
      </c>
      <c r="L125" s="32"/>
      <c r="M125" s="143" t="s">
        <v>1</v>
      </c>
      <c r="N125" s="144" t="s">
        <v>46</v>
      </c>
      <c r="P125" s="145">
        <f>O125*H125</f>
        <v>0</v>
      </c>
      <c r="Q125" s="145">
        <v>0</v>
      </c>
      <c r="R125" s="145">
        <f>Q125*H125</f>
        <v>0</v>
      </c>
      <c r="S125" s="145">
        <v>0</v>
      </c>
      <c r="T125" s="146">
        <f>S125*H125</f>
        <v>0</v>
      </c>
      <c r="AR125" s="147" t="s">
        <v>306</v>
      </c>
      <c r="AT125" s="147" t="s">
        <v>302</v>
      </c>
      <c r="AU125" s="147" t="s">
        <v>90</v>
      </c>
      <c r="AY125" s="17" t="s">
        <v>299</v>
      </c>
      <c r="BE125" s="148">
        <f>IF(N125="základní",J125,0)</f>
        <v>0</v>
      </c>
      <c r="BF125" s="148">
        <f>IF(N125="snížená",J125,0)</f>
        <v>0</v>
      </c>
      <c r="BG125" s="148">
        <f>IF(N125="zákl. přenesená",J125,0)</f>
        <v>0</v>
      </c>
      <c r="BH125" s="148">
        <f>IF(N125="sníž. přenesená",J125,0)</f>
        <v>0</v>
      </c>
      <c r="BI125" s="148">
        <f>IF(N125="nulová",J125,0)</f>
        <v>0</v>
      </c>
      <c r="BJ125" s="17" t="s">
        <v>88</v>
      </c>
      <c r="BK125" s="148">
        <f>ROUND(I125*H125,2)</f>
        <v>0</v>
      </c>
      <c r="BL125" s="17" t="s">
        <v>306</v>
      </c>
      <c r="BM125" s="147" t="s">
        <v>7814</v>
      </c>
    </row>
    <row r="126" spans="2:65" s="1" customFormat="1" ht="16.5" customHeight="1">
      <c r="B126" s="32"/>
      <c r="C126" s="136" t="s">
        <v>323</v>
      </c>
      <c r="D126" s="136" t="s">
        <v>302</v>
      </c>
      <c r="E126" s="137" t="s">
        <v>5726</v>
      </c>
      <c r="F126" s="138" t="s">
        <v>5731</v>
      </c>
      <c r="G126" s="139" t="s">
        <v>1520</v>
      </c>
      <c r="H126" s="140">
        <v>4.2</v>
      </c>
      <c r="I126" s="141"/>
      <c r="J126" s="142">
        <f>ROUND(I126*H126,2)</f>
        <v>0</v>
      </c>
      <c r="K126" s="138" t="s">
        <v>1</v>
      </c>
      <c r="L126" s="32"/>
      <c r="M126" s="143" t="s">
        <v>1</v>
      </c>
      <c r="N126" s="144" t="s">
        <v>46</v>
      </c>
      <c r="P126" s="145">
        <f>O126*H126</f>
        <v>0</v>
      </c>
      <c r="Q126" s="145">
        <v>0</v>
      </c>
      <c r="R126" s="145">
        <f>Q126*H126</f>
        <v>0</v>
      </c>
      <c r="S126" s="145">
        <v>0</v>
      </c>
      <c r="T126" s="146">
        <f>S126*H126</f>
        <v>0</v>
      </c>
      <c r="AR126" s="147" t="s">
        <v>306</v>
      </c>
      <c r="AT126" s="147" t="s">
        <v>302</v>
      </c>
      <c r="AU126" s="147" t="s">
        <v>90</v>
      </c>
      <c r="AY126" s="17" t="s">
        <v>299</v>
      </c>
      <c r="BE126" s="148">
        <f>IF(N126="základní",J126,0)</f>
        <v>0</v>
      </c>
      <c r="BF126" s="148">
        <f>IF(N126="snížená",J126,0)</f>
        <v>0</v>
      </c>
      <c r="BG126" s="148">
        <f>IF(N126="zákl. přenesená",J126,0)</f>
        <v>0</v>
      </c>
      <c r="BH126" s="148">
        <f>IF(N126="sníž. přenesená",J126,0)</f>
        <v>0</v>
      </c>
      <c r="BI126" s="148">
        <f>IF(N126="nulová",J126,0)</f>
        <v>0</v>
      </c>
      <c r="BJ126" s="17" t="s">
        <v>88</v>
      </c>
      <c r="BK126" s="148">
        <f>ROUND(I126*H126,2)</f>
        <v>0</v>
      </c>
      <c r="BL126" s="17" t="s">
        <v>306</v>
      </c>
      <c r="BM126" s="147" t="s">
        <v>7815</v>
      </c>
    </row>
    <row r="127" spans="2:65" s="1" customFormat="1" ht="19.2">
      <c r="B127" s="32"/>
      <c r="D127" s="149" t="s">
        <v>308</v>
      </c>
      <c r="F127" s="150" t="s">
        <v>5733</v>
      </c>
      <c r="I127" s="151"/>
      <c r="L127" s="32"/>
      <c r="M127" s="168"/>
      <c r="N127" s="155"/>
      <c r="O127" s="155"/>
      <c r="P127" s="155"/>
      <c r="Q127" s="155"/>
      <c r="R127" s="155"/>
      <c r="S127" s="155"/>
      <c r="T127" s="169"/>
      <c r="AT127" s="17" t="s">
        <v>308</v>
      </c>
      <c r="AU127" s="17" t="s">
        <v>90</v>
      </c>
    </row>
    <row r="128" spans="2:65" s="1" customFormat="1" ht="6.9" customHeight="1">
      <c r="B128" s="44"/>
      <c r="C128" s="45"/>
      <c r="D128" s="45"/>
      <c r="E128" s="45"/>
      <c r="F128" s="45"/>
      <c r="G128" s="45"/>
      <c r="H128" s="45"/>
      <c r="I128" s="45"/>
      <c r="J128" s="45"/>
      <c r="K128" s="45"/>
      <c r="L128" s="32"/>
    </row>
  </sheetData>
  <sheetProtection algorithmName="SHA-512" hashValue="m76FsueEqs6AIQgahjhEVmrqSkO1I1Ni9QDKmP+VZFWuNB5jNMZF30lIai1XnM5Sp4aysHZc9TkfEC6W1JxrbQ==" saltValue="VjkkdaXowS5CRfFT7bTc1bGFCLIsGJAzL47QRRIrMv2sZ43kDhR3NneVDp/fnCwrhcMgM1u248/z2KQNPg0DVg==" spinCount="100000" sheet="1" objects="1" scenarios="1" formatColumns="0" formatRows="0" autoFilter="0"/>
  <autoFilter ref="C117:K127" xr:uid="{00000000-0009-0000-0000-000030000000}"/>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8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104</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1077</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27</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1078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ROUND(J124,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ROUND((SUM(BE124:BE279)),  2)</f>
        <v>0</v>
      </c>
      <c r="I33" s="96">
        <v>0.21</v>
      </c>
      <c r="J33" s="86">
        <f>ROUND(((SUM(BE124:BE279))*I33),  2)</f>
        <v>0</v>
      </c>
      <c r="L33" s="32"/>
    </row>
    <row r="34" spans="2:12" s="1" customFormat="1" ht="14.4" customHeight="1">
      <c r="B34" s="32"/>
      <c r="E34" s="27" t="s">
        <v>47</v>
      </c>
      <c r="F34" s="86">
        <f>ROUND((SUM(BF124:BF279)),  2)</f>
        <v>0</v>
      </c>
      <c r="I34" s="96">
        <v>0.12</v>
      </c>
      <c r="J34" s="86">
        <f>ROUND(((SUM(BF124:BF279))*I34),  2)</f>
        <v>0</v>
      </c>
      <c r="L34" s="32"/>
    </row>
    <row r="35" spans="2:12" s="1" customFormat="1" ht="14.4" hidden="1" customHeight="1">
      <c r="B35" s="32"/>
      <c r="E35" s="27" t="s">
        <v>48</v>
      </c>
      <c r="F35" s="86">
        <f>ROUND((SUM(BG124:BG279)),  2)</f>
        <v>0</v>
      </c>
      <c r="I35" s="96">
        <v>0.21</v>
      </c>
      <c r="J35" s="86">
        <f>0</f>
        <v>0</v>
      </c>
      <c r="L35" s="32"/>
    </row>
    <row r="36" spans="2:12" s="1" customFormat="1" ht="14.4" hidden="1" customHeight="1">
      <c r="B36" s="32"/>
      <c r="E36" s="27" t="s">
        <v>49</v>
      </c>
      <c r="F36" s="86">
        <f>ROUND((SUM(BH124:BH279)),  2)</f>
        <v>0</v>
      </c>
      <c r="I36" s="96">
        <v>0.12</v>
      </c>
      <c r="J36" s="86">
        <f>0</f>
        <v>0</v>
      </c>
      <c r="L36" s="32"/>
    </row>
    <row r="37" spans="2:12" s="1" customFormat="1" ht="14.4" hidden="1" customHeight="1">
      <c r="B37" s="32"/>
      <c r="E37" s="27" t="s">
        <v>50</v>
      </c>
      <c r="F37" s="86">
        <f>ROUND((SUM(BI124:BI279)),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PS-03 - VDJ - elektro-technologická část</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Vodárenská společnost Táborsko s.r.o.</v>
      </c>
      <c r="I91" s="27" t="s">
        <v>32</v>
      </c>
      <c r="J91" s="30" t="str">
        <f>E21</f>
        <v>Aquaprocon s.r.o., Divize Praha</v>
      </c>
      <c r="L91" s="32"/>
    </row>
    <row r="92" spans="2:47" s="1" customFormat="1" ht="15.15" customHeight="1">
      <c r="B92" s="32"/>
      <c r="C92" s="27" t="s">
        <v>30</v>
      </c>
      <c r="F92" s="25" t="str">
        <f>IF(E18="","",E18)</f>
        <v>Vyplň údaj</v>
      </c>
      <c r="I92" s="27" t="s">
        <v>37</v>
      </c>
      <c r="J92" s="30" t="str">
        <f>E24</f>
        <v>ing. Jiří Hromek</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J124</f>
        <v>0</v>
      </c>
      <c r="L96" s="32"/>
      <c r="AU96" s="17" t="s">
        <v>273</v>
      </c>
    </row>
    <row r="97" spans="2:12" s="8" customFormat="1" ht="24.9" customHeight="1">
      <c r="B97" s="108"/>
      <c r="D97" s="109" t="s">
        <v>1079</v>
      </c>
      <c r="E97" s="110"/>
      <c r="F97" s="110"/>
      <c r="G97" s="110"/>
      <c r="H97" s="110"/>
      <c r="I97" s="110"/>
      <c r="J97" s="111">
        <f>J125</f>
        <v>0</v>
      </c>
      <c r="L97" s="108"/>
    </row>
    <row r="98" spans="2:12" s="9" customFormat="1" ht="19.95" customHeight="1">
      <c r="B98" s="112"/>
      <c r="D98" s="113" t="s">
        <v>1080</v>
      </c>
      <c r="E98" s="114"/>
      <c r="F98" s="114"/>
      <c r="G98" s="114"/>
      <c r="H98" s="114"/>
      <c r="I98" s="114"/>
      <c r="J98" s="115">
        <f>J126</f>
        <v>0</v>
      </c>
      <c r="L98" s="112"/>
    </row>
    <row r="99" spans="2:12" s="9" customFormat="1" ht="19.95" customHeight="1">
      <c r="B99" s="112"/>
      <c r="D99" s="113" t="s">
        <v>1081</v>
      </c>
      <c r="E99" s="114"/>
      <c r="F99" s="114"/>
      <c r="G99" s="114"/>
      <c r="H99" s="114"/>
      <c r="I99" s="114"/>
      <c r="J99" s="115">
        <f>J188</f>
        <v>0</v>
      </c>
      <c r="L99" s="112"/>
    </row>
    <row r="100" spans="2:12" s="9" customFormat="1" ht="19.95" customHeight="1">
      <c r="B100" s="112"/>
      <c r="D100" s="113" t="s">
        <v>1082</v>
      </c>
      <c r="E100" s="114"/>
      <c r="F100" s="114"/>
      <c r="G100" s="114"/>
      <c r="H100" s="114"/>
      <c r="I100" s="114"/>
      <c r="J100" s="115">
        <f>J229</f>
        <v>0</v>
      </c>
      <c r="L100" s="112"/>
    </row>
    <row r="101" spans="2:12" s="9" customFormat="1" ht="19.95" customHeight="1">
      <c r="B101" s="112"/>
      <c r="D101" s="113" t="s">
        <v>1083</v>
      </c>
      <c r="E101" s="114"/>
      <c r="F101" s="114"/>
      <c r="G101" s="114"/>
      <c r="H101" s="114"/>
      <c r="I101" s="114"/>
      <c r="J101" s="115">
        <f>J239</f>
        <v>0</v>
      </c>
      <c r="L101" s="112"/>
    </row>
    <row r="102" spans="2:12" s="9" customFormat="1" ht="19.95" customHeight="1">
      <c r="B102" s="112"/>
      <c r="D102" s="113" t="s">
        <v>1084</v>
      </c>
      <c r="E102" s="114"/>
      <c r="F102" s="114"/>
      <c r="G102" s="114"/>
      <c r="H102" s="114"/>
      <c r="I102" s="114"/>
      <c r="J102" s="115">
        <f>J262</f>
        <v>0</v>
      </c>
      <c r="L102" s="112"/>
    </row>
    <row r="103" spans="2:12" s="9" customFormat="1" ht="19.95" customHeight="1">
      <c r="B103" s="112"/>
      <c r="D103" s="113" t="s">
        <v>1085</v>
      </c>
      <c r="E103" s="114"/>
      <c r="F103" s="114"/>
      <c r="G103" s="114"/>
      <c r="H103" s="114"/>
      <c r="I103" s="114"/>
      <c r="J103" s="115">
        <f>J270</f>
        <v>0</v>
      </c>
      <c r="L103" s="112"/>
    </row>
    <row r="104" spans="2:12" s="9" customFormat="1" ht="19.95" customHeight="1">
      <c r="B104" s="112"/>
      <c r="D104" s="113" t="s">
        <v>1086</v>
      </c>
      <c r="E104" s="114"/>
      <c r="F104" s="114"/>
      <c r="G104" s="114"/>
      <c r="H104" s="114"/>
      <c r="I104" s="114"/>
      <c r="J104" s="115">
        <f>J277</f>
        <v>0</v>
      </c>
      <c r="L104" s="112"/>
    </row>
    <row r="105" spans="2:12" s="1" customFormat="1" ht="21.75" customHeight="1">
      <c r="B105" s="32"/>
      <c r="L105" s="32"/>
    </row>
    <row r="106" spans="2:12" s="1" customFormat="1" ht="6.9" customHeight="1">
      <c r="B106" s="44"/>
      <c r="C106" s="45"/>
      <c r="D106" s="45"/>
      <c r="E106" s="45"/>
      <c r="F106" s="45"/>
      <c r="G106" s="45"/>
      <c r="H106" s="45"/>
      <c r="I106" s="45"/>
      <c r="J106" s="45"/>
      <c r="K106" s="45"/>
      <c r="L106" s="32"/>
    </row>
    <row r="110" spans="2:12" s="1" customFormat="1" ht="6.9" customHeight="1">
      <c r="B110" s="46"/>
      <c r="C110" s="47"/>
      <c r="D110" s="47"/>
      <c r="E110" s="47"/>
      <c r="F110" s="47"/>
      <c r="G110" s="47"/>
      <c r="H110" s="47"/>
      <c r="I110" s="47"/>
      <c r="J110" s="47"/>
      <c r="K110" s="47"/>
      <c r="L110" s="32"/>
    </row>
    <row r="111" spans="2:12" s="1" customFormat="1" ht="24.9" customHeight="1">
      <c r="B111" s="32"/>
      <c r="C111" s="21" t="s">
        <v>284</v>
      </c>
      <c r="L111" s="32"/>
    </row>
    <row r="112" spans="2:12" s="1" customFormat="1" ht="6.9" customHeight="1">
      <c r="B112" s="32"/>
      <c r="L112" s="32"/>
    </row>
    <row r="113" spans="2:65" s="1" customFormat="1" ht="12" customHeight="1">
      <c r="B113" s="32"/>
      <c r="C113" s="27" t="s">
        <v>16</v>
      </c>
      <c r="L113" s="32"/>
    </row>
    <row r="114" spans="2:65" s="1" customFormat="1" ht="16.5" customHeight="1">
      <c r="B114" s="32"/>
      <c r="E114" s="270" t="str">
        <f>E7</f>
        <v>TÁBOR - STOKLASNÁ LHOTA, VODOVOD A KANALIZACE</v>
      </c>
      <c r="F114" s="271"/>
      <c r="G114" s="271"/>
      <c r="H114" s="271"/>
      <c r="L114" s="32"/>
    </row>
    <row r="115" spans="2:65" s="1" customFormat="1" ht="12" customHeight="1">
      <c r="B115" s="32"/>
      <c r="C115" s="27" t="s">
        <v>264</v>
      </c>
      <c r="L115" s="32"/>
    </row>
    <row r="116" spans="2:65" s="1" customFormat="1" ht="16.5" customHeight="1">
      <c r="B116" s="32"/>
      <c r="E116" s="247" t="str">
        <f>E9</f>
        <v>PS-03 - VDJ - elektro-technologická část</v>
      </c>
      <c r="F116" s="269"/>
      <c r="G116" s="269"/>
      <c r="H116" s="269"/>
      <c r="L116" s="32"/>
    </row>
    <row r="117" spans="2:65" s="1" customFormat="1" ht="6.9" customHeight="1">
      <c r="B117" s="32"/>
      <c r="L117" s="32"/>
    </row>
    <row r="118" spans="2:65" s="1" customFormat="1" ht="12" customHeight="1">
      <c r="B118" s="32"/>
      <c r="C118" s="27" t="s">
        <v>20</v>
      </c>
      <c r="F118" s="25" t="str">
        <f>F12</f>
        <v>Stoklasná Lhota</v>
      </c>
      <c r="I118" s="27" t="s">
        <v>22</v>
      </c>
      <c r="J118" s="52" t="str">
        <f>IF(J12="","",J12)</f>
        <v>28. 4. 2025</v>
      </c>
      <c r="L118" s="32"/>
    </row>
    <row r="119" spans="2:65" s="1" customFormat="1" ht="6.9" customHeight="1">
      <c r="B119" s="32"/>
      <c r="L119" s="32"/>
    </row>
    <row r="120" spans="2:65" s="1" customFormat="1" ht="25.65" customHeight="1">
      <c r="B120" s="32"/>
      <c r="C120" s="27" t="s">
        <v>24</v>
      </c>
      <c r="F120" s="25" t="str">
        <f>E15</f>
        <v>Vodárenská společnost Táborsko s.r.o.</v>
      </c>
      <c r="I120" s="27" t="s">
        <v>32</v>
      </c>
      <c r="J120" s="30" t="str">
        <f>E21</f>
        <v>Aquaprocon s.r.o., Divize Praha</v>
      </c>
      <c r="L120" s="32"/>
    </row>
    <row r="121" spans="2:65" s="1" customFormat="1" ht="15.15" customHeight="1">
      <c r="B121" s="32"/>
      <c r="C121" s="27" t="s">
        <v>30</v>
      </c>
      <c r="F121" s="25" t="str">
        <f>IF(E18="","",E18)</f>
        <v>Vyplň údaj</v>
      </c>
      <c r="I121" s="27" t="s">
        <v>37</v>
      </c>
      <c r="J121" s="30" t="str">
        <f>E24</f>
        <v>ing. Jiří Hromek</v>
      </c>
      <c r="L121" s="32"/>
    </row>
    <row r="122" spans="2:65" s="1" customFormat="1" ht="10.35" customHeight="1">
      <c r="B122" s="32"/>
      <c r="L122" s="32"/>
    </row>
    <row r="123" spans="2:65" s="10" customFormat="1" ht="29.25" customHeight="1">
      <c r="B123" s="116"/>
      <c r="C123" s="117" t="s">
        <v>285</v>
      </c>
      <c r="D123" s="118" t="s">
        <v>66</v>
      </c>
      <c r="E123" s="118" t="s">
        <v>62</v>
      </c>
      <c r="F123" s="118" t="s">
        <v>63</v>
      </c>
      <c r="G123" s="118" t="s">
        <v>286</v>
      </c>
      <c r="H123" s="118" t="s">
        <v>287</v>
      </c>
      <c r="I123" s="118" t="s">
        <v>288</v>
      </c>
      <c r="J123" s="118" t="s">
        <v>271</v>
      </c>
      <c r="K123" s="119" t="s">
        <v>289</v>
      </c>
      <c r="L123" s="116"/>
      <c r="M123" s="59" t="s">
        <v>1</v>
      </c>
      <c r="N123" s="60" t="s">
        <v>45</v>
      </c>
      <c r="O123" s="60" t="s">
        <v>290</v>
      </c>
      <c r="P123" s="60" t="s">
        <v>291</v>
      </c>
      <c r="Q123" s="60" t="s">
        <v>292</v>
      </c>
      <c r="R123" s="60" t="s">
        <v>293</v>
      </c>
      <c r="S123" s="60" t="s">
        <v>294</v>
      </c>
      <c r="T123" s="61" t="s">
        <v>295</v>
      </c>
    </row>
    <row r="124" spans="2:65" s="1" customFormat="1" ht="22.95" customHeight="1">
      <c r="B124" s="32"/>
      <c r="C124" s="64" t="s">
        <v>296</v>
      </c>
      <c r="J124" s="120">
        <f>BK124</f>
        <v>0</v>
      </c>
      <c r="L124" s="32"/>
      <c r="M124" s="62"/>
      <c r="N124" s="53"/>
      <c r="O124" s="53"/>
      <c r="P124" s="121">
        <f>P125</f>
        <v>0</v>
      </c>
      <c r="Q124" s="53"/>
      <c r="R124" s="121">
        <f>R125</f>
        <v>0</v>
      </c>
      <c r="S124" s="53"/>
      <c r="T124" s="122">
        <f>T125</f>
        <v>0</v>
      </c>
      <c r="AT124" s="17" t="s">
        <v>80</v>
      </c>
      <c r="AU124" s="17" t="s">
        <v>273</v>
      </c>
      <c r="BK124" s="123">
        <f>BK125</f>
        <v>0</v>
      </c>
    </row>
    <row r="125" spans="2:65" s="11" customFormat="1" ht="25.95" customHeight="1">
      <c r="B125" s="124"/>
      <c r="D125" s="125" t="s">
        <v>80</v>
      </c>
      <c r="E125" s="126" t="s">
        <v>887</v>
      </c>
      <c r="F125" s="126" t="s">
        <v>1087</v>
      </c>
      <c r="I125" s="127"/>
      <c r="J125" s="128">
        <f>BK125</f>
        <v>0</v>
      </c>
      <c r="L125" s="124"/>
      <c r="M125" s="129"/>
      <c r="P125" s="130">
        <f>P126+P188+P229+P239+P262+P270+P277</f>
        <v>0</v>
      </c>
      <c r="R125" s="130">
        <f>R126+R188+R229+R239+R262+R270+R277</f>
        <v>0</v>
      </c>
      <c r="T125" s="131">
        <f>T126+T188+T229+T239+T262+T270+T277</f>
        <v>0</v>
      </c>
      <c r="AR125" s="125" t="s">
        <v>298</v>
      </c>
      <c r="AT125" s="132" t="s">
        <v>80</v>
      </c>
      <c r="AU125" s="132" t="s">
        <v>81</v>
      </c>
      <c r="AY125" s="125" t="s">
        <v>299</v>
      </c>
      <c r="BK125" s="133">
        <f>BK126+BK188+BK229+BK239+BK262+BK270+BK277</f>
        <v>0</v>
      </c>
    </row>
    <row r="126" spans="2:65" s="11" customFormat="1" ht="22.95" customHeight="1">
      <c r="B126" s="124"/>
      <c r="D126" s="125" t="s">
        <v>80</v>
      </c>
      <c r="E126" s="134" t="s">
        <v>1088</v>
      </c>
      <c r="F126" s="134" t="s">
        <v>1089</v>
      </c>
      <c r="I126" s="127"/>
      <c r="J126" s="135">
        <f>BK126</f>
        <v>0</v>
      </c>
      <c r="L126" s="124"/>
      <c r="M126" s="129"/>
      <c r="P126" s="130">
        <f>SUM(P127:P187)</f>
        <v>0</v>
      </c>
      <c r="R126" s="130">
        <f>SUM(R127:R187)</f>
        <v>0</v>
      </c>
      <c r="T126" s="131">
        <f>SUM(T127:T187)</f>
        <v>0</v>
      </c>
      <c r="AR126" s="125" t="s">
        <v>298</v>
      </c>
      <c r="AT126" s="132" t="s">
        <v>80</v>
      </c>
      <c r="AU126" s="132" t="s">
        <v>88</v>
      </c>
      <c r="AY126" s="125" t="s">
        <v>299</v>
      </c>
      <c r="BK126" s="133">
        <f>SUM(BK127:BK187)</f>
        <v>0</v>
      </c>
    </row>
    <row r="127" spans="2:65" s="1" customFormat="1" ht="16.5" customHeight="1">
      <c r="B127" s="32"/>
      <c r="C127" s="136" t="s">
        <v>88</v>
      </c>
      <c r="D127" s="136" t="s">
        <v>302</v>
      </c>
      <c r="E127" s="137" t="s">
        <v>1090</v>
      </c>
      <c r="F127" s="138" t="s">
        <v>1091</v>
      </c>
      <c r="G127" s="139" t="s">
        <v>578</v>
      </c>
      <c r="H127" s="140">
        <v>1</v>
      </c>
      <c r="I127" s="141"/>
      <c r="J127" s="142">
        <f>ROUND(I127*H127,2)</f>
        <v>0</v>
      </c>
      <c r="K127" s="138" t="s">
        <v>1</v>
      </c>
      <c r="L127" s="32"/>
      <c r="M127" s="143" t="s">
        <v>1</v>
      </c>
      <c r="N127" s="144" t="s">
        <v>46</v>
      </c>
      <c r="P127" s="145">
        <f>O127*H127</f>
        <v>0</v>
      </c>
      <c r="Q127" s="145">
        <v>0</v>
      </c>
      <c r="R127" s="145">
        <f>Q127*H127</f>
        <v>0</v>
      </c>
      <c r="S127" s="145">
        <v>0</v>
      </c>
      <c r="T127" s="146">
        <f>S127*H127</f>
        <v>0</v>
      </c>
      <c r="AR127" s="147" t="s">
        <v>306</v>
      </c>
      <c r="AT127" s="147" t="s">
        <v>302</v>
      </c>
      <c r="AU127" s="147" t="s">
        <v>90</v>
      </c>
      <c r="AY127" s="17" t="s">
        <v>299</v>
      </c>
      <c r="BE127" s="148">
        <f>IF(N127="základní",J127,0)</f>
        <v>0</v>
      </c>
      <c r="BF127" s="148">
        <f>IF(N127="snížená",J127,0)</f>
        <v>0</v>
      </c>
      <c r="BG127" s="148">
        <f>IF(N127="zákl. přenesená",J127,0)</f>
        <v>0</v>
      </c>
      <c r="BH127" s="148">
        <f>IF(N127="sníž. přenesená",J127,0)</f>
        <v>0</v>
      </c>
      <c r="BI127" s="148">
        <f>IF(N127="nulová",J127,0)</f>
        <v>0</v>
      </c>
      <c r="BJ127" s="17" t="s">
        <v>88</v>
      </c>
      <c r="BK127" s="148">
        <f>ROUND(I127*H127,2)</f>
        <v>0</v>
      </c>
      <c r="BL127" s="17" t="s">
        <v>306</v>
      </c>
      <c r="BM127" s="147" t="s">
        <v>1092</v>
      </c>
    </row>
    <row r="128" spans="2:65" s="1" customFormat="1" ht="67.2">
      <c r="B128" s="32"/>
      <c r="D128" s="149" t="s">
        <v>308</v>
      </c>
      <c r="F128" s="150" t="s">
        <v>1093</v>
      </c>
      <c r="I128" s="151"/>
      <c r="L128" s="32"/>
      <c r="M128" s="152"/>
      <c r="T128" s="56"/>
      <c r="AT128" s="17" t="s">
        <v>308</v>
      </c>
      <c r="AU128" s="17" t="s">
        <v>90</v>
      </c>
    </row>
    <row r="129" spans="2:65" s="1" customFormat="1" ht="16.5" customHeight="1">
      <c r="B129" s="32"/>
      <c r="C129" s="158" t="s">
        <v>90</v>
      </c>
      <c r="D129" s="158" t="s">
        <v>340</v>
      </c>
      <c r="E129" s="159" t="s">
        <v>1094</v>
      </c>
      <c r="F129" s="160" t="s">
        <v>1095</v>
      </c>
      <c r="G129" s="161" t="s">
        <v>578</v>
      </c>
      <c r="H129" s="162">
        <v>1</v>
      </c>
      <c r="I129" s="163"/>
      <c r="J129" s="164">
        <f>ROUND(I129*H129,2)</f>
        <v>0</v>
      </c>
      <c r="K129" s="160" t="s">
        <v>1</v>
      </c>
      <c r="L129" s="165"/>
      <c r="M129" s="166" t="s">
        <v>1</v>
      </c>
      <c r="N129" s="167" t="s">
        <v>46</v>
      </c>
      <c r="P129" s="145">
        <f>O129*H129</f>
        <v>0</v>
      </c>
      <c r="Q129" s="145">
        <v>0</v>
      </c>
      <c r="R129" s="145">
        <f>Q129*H129</f>
        <v>0</v>
      </c>
      <c r="S129" s="145">
        <v>0</v>
      </c>
      <c r="T129" s="146">
        <f>S129*H129</f>
        <v>0</v>
      </c>
      <c r="AR129" s="147" t="s">
        <v>893</v>
      </c>
      <c r="AT129" s="147" t="s">
        <v>340</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306</v>
      </c>
      <c r="BM129" s="147" t="s">
        <v>1096</v>
      </c>
    </row>
    <row r="130" spans="2:65" s="1" customFormat="1" ht="21.75" customHeight="1">
      <c r="B130" s="32"/>
      <c r="C130" s="158" t="s">
        <v>298</v>
      </c>
      <c r="D130" s="158" t="s">
        <v>340</v>
      </c>
      <c r="E130" s="159" t="s">
        <v>1097</v>
      </c>
      <c r="F130" s="160" t="s">
        <v>1098</v>
      </c>
      <c r="G130" s="161" t="s">
        <v>500</v>
      </c>
      <c r="H130" s="162">
        <v>1</v>
      </c>
      <c r="I130" s="163"/>
      <c r="J130" s="164">
        <f>ROUND(I130*H130,2)</f>
        <v>0</v>
      </c>
      <c r="K130" s="160" t="s">
        <v>1</v>
      </c>
      <c r="L130" s="165"/>
      <c r="M130" s="166" t="s">
        <v>1</v>
      </c>
      <c r="N130" s="167" t="s">
        <v>46</v>
      </c>
      <c r="P130" s="145">
        <f>O130*H130</f>
        <v>0</v>
      </c>
      <c r="Q130" s="145">
        <v>0</v>
      </c>
      <c r="R130" s="145">
        <f>Q130*H130</f>
        <v>0</v>
      </c>
      <c r="S130" s="145">
        <v>0</v>
      </c>
      <c r="T130" s="146">
        <f>S130*H130</f>
        <v>0</v>
      </c>
      <c r="AR130" s="147" t="s">
        <v>893</v>
      </c>
      <c r="AT130" s="147" t="s">
        <v>340</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306</v>
      </c>
      <c r="BM130" s="147" t="s">
        <v>1099</v>
      </c>
    </row>
    <row r="131" spans="2:65" s="1" customFormat="1" ht="48">
      <c r="B131" s="32"/>
      <c r="D131" s="149" t="s">
        <v>308</v>
      </c>
      <c r="F131" s="150" t="s">
        <v>1100</v>
      </c>
      <c r="I131" s="151"/>
      <c r="L131" s="32"/>
      <c r="M131" s="152"/>
      <c r="T131" s="56"/>
      <c r="AT131" s="17" t="s">
        <v>308</v>
      </c>
      <c r="AU131" s="17" t="s">
        <v>90</v>
      </c>
    </row>
    <row r="132" spans="2:65" s="1" customFormat="1" ht="16.5" customHeight="1">
      <c r="B132" s="32"/>
      <c r="C132" s="158" t="s">
        <v>318</v>
      </c>
      <c r="D132" s="158" t="s">
        <v>340</v>
      </c>
      <c r="E132" s="159" t="s">
        <v>1101</v>
      </c>
      <c r="F132" s="160" t="s">
        <v>1102</v>
      </c>
      <c r="G132" s="161" t="s">
        <v>500</v>
      </c>
      <c r="H132" s="162">
        <v>1</v>
      </c>
      <c r="I132" s="163"/>
      <c r="J132" s="164">
        <f>ROUND(I132*H132,2)</f>
        <v>0</v>
      </c>
      <c r="K132" s="160" t="s">
        <v>1</v>
      </c>
      <c r="L132" s="165"/>
      <c r="M132" s="166" t="s">
        <v>1</v>
      </c>
      <c r="N132" s="167" t="s">
        <v>46</v>
      </c>
      <c r="P132" s="145">
        <f>O132*H132</f>
        <v>0</v>
      </c>
      <c r="Q132" s="145">
        <v>0</v>
      </c>
      <c r="R132" s="145">
        <f>Q132*H132</f>
        <v>0</v>
      </c>
      <c r="S132" s="145">
        <v>0</v>
      </c>
      <c r="T132" s="146">
        <f>S132*H132</f>
        <v>0</v>
      </c>
      <c r="AR132" s="147" t="s">
        <v>893</v>
      </c>
      <c r="AT132" s="147" t="s">
        <v>340</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306</v>
      </c>
      <c r="BM132" s="147" t="s">
        <v>1103</v>
      </c>
    </row>
    <row r="133" spans="2:65" s="1" customFormat="1" ht="28.8">
      <c r="B133" s="32"/>
      <c r="D133" s="149" t="s">
        <v>308</v>
      </c>
      <c r="F133" s="150" t="s">
        <v>1104</v>
      </c>
      <c r="I133" s="151"/>
      <c r="L133" s="32"/>
      <c r="M133" s="152"/>
      <c r="T133" s="56"/>
      <c r="AT133" s="17" t="s">
        <v>308</v>
      </c>
      <c r="AU133" s="17" t="s">
        <v>90</v>
      </c>
    </row>
    <row r="134" spans="2:65" s="1" customFormat="1" ht="21.75" customHeight="1">
      <c r="B134" s="32"/>
      <c r="C134" s="158" t="s">
        <v>323</v>
      </c>
      <c r="D134" s="158" t="s">
        <v>340</v>
      </c>
      <c r="E134" s="159" t="s">
        <v>1105</v>
      </c>
      <c r="F134" s="160" t="s">
        <v>1106</v>
      </c>
      <c r="G134" s="161" t="s">
        <v>500</v>
      </c>
      <c r="H134" s="162">
        <v>1</v>
      </c>
      <c r="I134" s="163"/>
      <c r="J134" s="164">
        <f>ROUND(I134*H134,2)</f>
        <v>0</v>
      </c>
      <c r="K134" s="160" t="s">
        <v>1</v>
      </c>
      <c r="L134" s="165"/>
      <c r="M134" s="166" t="s">
        <v>1</v>
      </c>
      <c r="N134" s="167" t="s">
        <v>46</v>
      </c>
      <c r="P134" s="145">
        <f>O134*H134</f>
        <v>0</v>
      </c>
      <c r="Q134" s="145">
        <v>0</v>
      </c>
      <c r="R134" s="145">
        <f>Q134*H134</f>
        <v>0</v>
      </c>
      <c r="S134" s="145">
        <v>0</v>
      </c>
      <c r="T134" s="146">
        <f>S134*H134</f>
        <v>0</v>
      </c>
      <c r="AR134" s="147" t="s">
        <v>893</v>
      </c>
      <c r="AT134" s="147" t="s">
        <v>340</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306</v>
      </c>
      <c r="BM134" s="147" t="s">
        <v>1107</v>
      </c>
    </row>
    <row r="135" spans="2:65" s="1" customFormat="1" ht="48">
      <c r="B135" s="32"/>
      <c r="D135" s="149" t="s">
        <v>308</v>
      </c>
      <c r="F135" s="150" t="s">
        <v>1108</v>
      </c>
      <c r="I135" s="151"/>
      <c r="L135" s="32"/>
      <c r="M135" s="152"/>
      <c r="T135" s="56"/>
      <c r="AT135" s="17" t="s">
        <v>308</v>
      </c>
      <c r="AU135" s="17" t="s">
        <v>90</v>
      </c>
    </row>
    <row r="136" spans="2:65" s="1" customFormat="1" ht="24.15" customHeight="1">
      <c r="B136" s="32"/>
      <c r="C136" s="158" t="s">
        <v>328</v>
      </c>
      <c r="D136" s="158" t="s">
        <v>340</v>
      </c>
      <c r="E136" s="159" t="s">
        <v>1109</v>
      </c>
      <c r="F136" s="160" t="s">
        <v>1110</v>
      </c>
      <c r="G136" s="161" t="s">
        <v>578</v>
      </c>
      <c r="H136" s="162">
        <v>1</v>
      </c>
      <c r="I136" s="163"/>
      <c r="J136" s="164">
        <f>ROUND(I136*H136,2)</f>
        <v>0</v>
      </c>
      <c r="K136" s="160" t="s">
        <v>1</v>
      </c>
      <c r="L136" s="165"/>
      <c r="M136" s="166" t="s">
        <v>1</v>
      </c>
      <c r="N136" s="167" t="s">
        <v>46</v>
      </c>
      <c r="P136" s="145">
        <f>O136*H136</f>
        <v>0</v>
      </c>
      <c r="Q136" s="145">
        <v>0</v>
      </c>
      <c r="R136" s="145">
        <f>Q136*H136</f>
        <v>0</v>
      </c>
      <c r="S136" s="145">
        <v>0</v>
      </c>
      <c r="T136" s="146">
        <f>S136*H136</f>
        <v>0</v>
      </c>
      <c r="AR136" s="147" t="s">
        <v>893</v>
      </c>
      <c r="AT136" s="147" t="s">
        <v>340</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306</v>
      </c>
      <c r="BM136" s="147" t="s">
        <v>1111</v>
      </c>
    </row>
    <row r="137" spans="2:65" s="1" customFormat="1" ht="16.5" customHeight="1">
      <c r="B137" s="32"/>
      <c r="C137" s="158" t="s">
        <v>333</v>
      </c>
      <c r="D137" s="158" t="s">
        <v>340</v>
      </c>
      <c r="E137" s="159" t="s">
        <v>1112</v>
      </c>
      <c r="F137" s="160" t="s">
        <v>1113</v>
      </c>
      <c r="G137" s="161" t="s">
        <v>500</v>
      </c>
      <c r="H137" s="162">
        <v>2</v>
      </c>
      <c r="I137" s="163"/>
      <c r="J137" s="164">
        <f>ROUND(I137*H137,2)</f>
        <v>0</v>
      </c>
      <c r="K137" s="160" t="s">
        <v>1</v>
      </c>
      <c r="L137" s="165"/>
      <c r="M137" s="166" t="s">
        <v>1</v>
      </c>
      <c r="N137" s="167" t="s">
        <v>46</v>
      </c>
      <c r="P137" s="145">
        <f>O137*H137</f>
        <v>0</v>
      </c>
      <c r="Q137" s="145">
        <v>0</v>
      </c>
      <c r="R137" s="145">
        <f>Q137*H137</f>
        <v>0</v>
      </c>
      <c r="S137" s="145">
        <v>0</v>
      </c>
      <c r="T137" s="146">
        <f>S137*H137</f>
        <v>0</v>
      </c>
      <c r="AR137" s="147" t="s">
        <v>893</v>
      </c>
      <c r="AT137" s="147" t="s">
        <v>340</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306</v>
      </c>
      <c r="BM137" s="147" t="s">
        <v>1114</v>
      </c>
    </row>
    <row r="138" spans="2:65" s="1" customFormat="1" ht="16.5" customHeight="1">
      <c r="B138" s="32"/>
      <c r="C138" s="158" t="s">
        <v>337</v>
      </c>
      <c r="D138" s="158" t="s">
        <v>340</v>
      </c>
      <c r="E138" s="159" t="s">
        <v>1115</v>
      </c>
      <c r="F138" s="160" t="s">
        <v>1116</v>
      </c>
      <c r="G138" s="161" t="s">
        <v>578</v>
      </c>
      <c r="H138" s="162">
        <v>1</v>
      </c>
      <c r="I138" s="163"/>
      <c r="J138" s="164">
        <f>ROUND(I138*H138,2)</f>
        <v>0</v>
      </c>
      <c r="K138" s="160" t="s">
        <v>1</v>
      </c>
      <c r="L138" s="165"/>
      <c r="M138" s="166" t="s">
        <v>1</v>
      </c>
      <c r="N138" s="167" t="s">
        <v>46</v>
      </c>
      <c r="P138" s="145">
        <f>O138*H138</f>
        <v>0</v>
      </c>
      <c r="Q138" s="145">
        <v>0</v>
      </c>
      <c r="R138" s="145">
        <f>Q138*H138</f>
        <v>0</v>
      </c>
      <c r="S138" s="145">
        <v>0</v>
      </c>
      <c r="T138" s="146">
        <f>S138*H138</f>
        <v>0</v>
      </c>
      <c r="AR138" s="147" t="s">
        <v>893</v>
      </c>
      <c r="AT138" s="147" t="s">
        <v>340</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306</v>
      </c>
      <c r="BM138" s="147" t="s">
        <v>1117</v>
      </c>
    </row>
    <row r="139" spans="2:65" s="1" customFormat="1" ht="19.2">
      <c r="B139" s="32"/>
      <c r="D139" s="149" t="s">
        <v>308</v>
      </c>
      <c r="F139" s="150" t="s">
        <v>1118</v>
      </c>
      <c r="I139" s="151"/>
      <c r="L139" s="32"/>
      <c r="M139" s="152"/>
      <c r="T139" s="56"/>
      <c r="AT139" s="17" t="s">
        <v>308</v>
      </c>
      <c r="AU139" s="17" t="s">
        <v>90</v>
      </c>
    </row>
    <row r="140" spans="2:65" s="1" customFormat="1" ht="16.5" customHeight="1">
      <c r="B140" s="32"/>
      <c r="C140" s="158" t="s">
        <v>342</v>
      </c>
      <c r="D140" s="158" t="s">
        <v>340</v>
      </c>
      <c r="E140" s="159" t="s">
        <v>1119</v>
      </c>
      <c r="F140" s="160" t="s">
        <v>1120</v>
      </c>
      <c r="G140" s="161" t="s">
        <v>500</v>
      </c>
      <c r="H140" s="162">
        <v>2</v>
      </c>
      <c r="I140" s="163"/>
      <c r="J140" s="164">
        <f>ROUND(I140*H140,2)</f>
        <v>0</v>
      </c>
      <c r="K140" s="160" t="s">
        <v>1</v>
      </c>
      <c r="L140" s="165"/>
      <c r="M140" s="166" t="s">
        <v>1</v>
      </c>
      <c r="N140" s="167" t="s">
        <v>46</v>
      </c>
      <c r="P140" s="145">
        <f>O140*H140</f>
        <v>0</v>
      </c>
      <c r="Q140" s="145">
        <v>0</v>
      </c>
      <c r="R140" s="145">
        <f>Q140*H140</f>
        <v>0</v>
      </c>
      <c r="S140" s="145">
        <v>0</v>
      </c>
      <c r="T140" s="146">
        <f>S140*H140</f>
        <v>0</v>
      </c>
      <c r="AR140" s="147" t="s">
        <v>893</v>
      </c>
      <c r="AT140" s="147" t="s">
        <v>340</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306</v>
      </c>
      <c r="BM140" s="147" t="s">
        <v>1121</v>
      </c>
    </row>
    <row r="141" spans="2:65" s="1" customFormat="1" ht="19.2">
      <c r="B141" s="32"/>
      <c r="D141" s="149" t="s">
        <v>308</v>
      </c>
      <c r="F141" s="150" t="s">
        <v>1122</v>
      </c>
      <c r="I141" s="151"/>
      <c r="L141" s="32"/>
      <c r="M141" s="152"/>
      <c r="T141" s="56"/>
      <c r="AT141" s="17" t="s">
        <v>308</v>
      </c>
      <c r="AU141" s="17" t="s">
        <v>90</v>
      </c>
    </row>
    <row r="142" spans="2:65" s="1" customFormat="1" ht="16.5" customHeight="1">
      <c r="B142" s="32"/>
      <c r="C142" s="158" t="s">
        <v>347</v>
      </c>
      <c r="D142" s="158" t="s">
        <v>340</v>
      </c>
      <c r="E142" s="159" t="s">
        <v>1123</v>
      </c>
      <c r="F142" s="160" t="s">
        <v>1124</v>
      </c>
      <c r="G142" s="161" t="s">
        <v>578</v>
      </c>
      <c r="H142" s="162">
        <v>1</v>
      </c>
      <c r="I142" s="163"/>
      <c r="J142" s="164">
        <f>ROUND(I142*H142,2)</f>
        <v>0</v>
      </c>
      <c r="K142" s="160" t="s">
        <v>1</v>
      </c>
      <c r="L142" s="165"/>
      <c r="M142" s="166" t="s">
        <v>1</v>
      </c>
      <c r="N142" s="167" t="s">
        <v>46</v>
      </c>
      <c r="P142" s="145">
        <f>O142*H142</f>
        <v>0</v>
      </c>
      <c r="Q142" s="145">
        <v>0</v>
      </c>
      <c r="R142" s="145">
        <f>Q142*H142</f>
        <v>0</v>
      </c>
      <c r="S142" s="145">
        <v>0</v>
      </c>
      <c r="T142" s="146">
        <f>S142*H142</f>
        <v>0</v>
      </c>
      <c r="AR142" s="147" t="s">
        <v>893</v>
      </c>
      <c r="AT142" s="147" t="s">
        <v>340</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306</v>
      </c>
      <c r="BM142" s="147" t="s">
        <v>1125</v>
      </c>
    </row>
    <row r="143" spans="2:65" s="1" customFormat="1" ht="28.8">
      <c r="B143" s="32"/>
      <c r="D143" s="149" t="s">
        <v>308</v>
      </c>
      <c r="F143" s="150" t="s">
        <v>1126</v>
      </c>
      <c r="I143" s="151"/>
      <c r="L143" s="32"/>
      <c r="M143" s="152"/>
      <c r="T143" s="56"/>
      <c r="AT143" s="17" t="s">
        <v>308</v>
      </c>
      <c r="AU143" s="17" t="s">
        <v>90</v>
      </c>
    </row>
    <row r="144" spans="2:65" s="1" customFormat="1" ht="16.5" customHeight="1">
      <c r="B144" s="32"/>
      <c r="C144" s="158" t="s">
        <v>351</v>
      </c>
      <c r="D144" s="158" t="s">
        <v>340</v>
      </c>
      <c r="E144" s="159" t="s">
        <v>1127</v>
      </c>
      <c r="F144" s="160" t="s">
        <v>1128</v>
      </c>
      <c r="G144" s="161" t="s">
        <v>578</v>
      </c>
      <c r="H144" s="162">
        <v>1</v>
      </c>
      <c r="I144" s="163"/>
      <c r="J144" s="164">
        <f>ROUND(I144*H144,2)</f>
        <v>0</v>
      </c>
      <c r="K144" s="160" t="s">
        <v>1</v>
      </c>
      <c r="L144" s="165"/>
      <c r="M144" s="166" t="s">
        <v>1</v>
      </c>
      <c r="N144" s="167" t="s">
        <v>46</v>
      </c>
      <c r="P144" s="145">
        <f>O144*H144</f>
        <v>0</v>
      </c>
      <c r="Q144" s="145">
        <v>0</v>
      </c>
      <c r="R144" s="145">
        <f>Q144*H144</f>
        <v>0</v>
      </c>
      <c r="S144" s="145">
        <v>0</v>
      </c>
      <c r="T144" s="146">
        <f>S144*H144</f>
        <v>0</v>
      </c>
      <c r="AR144" s="147" t="s">
        <v>893</v>
      </c>
      <c r="AT144" s="147" t="s">
        <v>340</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306</v>
      </c>
      <c r="BM144" s="147" t="s">
        <v>1129</v>
      </c>
    </row>
    <row r="145" spans="2:65" s="1" customFormat="1" ht="28.8">
      <c r="B145" s="32"/>
      <c r="D145" s="149" t="s">
        <v>308</v>
      </c>
      <c r="F145" s="150" t="s">
        <v>1130</v>
      </c>
      <c r="I145" s="151"/>
      <c r="L145" s="32"/>
      <c r="M145" s="152"/>
      <c r="T145" s="56"/>
      <c r="AT145" s="17" t="s">
        <v>308</v>
      </c>
      <c r="AU145" s="17" t="s">
        <v>90</v>
      </c>
    </row>
    <row r="146" spans="2:65" s="1" customFormat="1" ht="16.5" customHeight="1">
      <c r="B146" s="32"/>
      <c r="C146" s="158" t="s">
        <v>8</v>
      </c>
      <c r="D146" s="158" t="s">
        <v>340</v>
      </c>
      <c r="E146" s="159" t="s">
        <v>1131</v>
      </c>
      <c r="F146" s="160" t="s">
        <v>1132</v>
      </c>
      <c r="G146" s="161" t="s">
        <v>578</v>
      </c>
      <c r="H146" s="162">
        <v>1</v>
      </c>
      <c r="I146" s="163"/>
      <c r="J146" s="164">
        <f>ROUND(I146*H146,2)</f>
        <v>0</v>
      </c>
      <c r="K146" s="160" t="s">
        <v>1</v>
      </c>
      <c r="L146" s="165"/>
      <c r="M146" s="166" t="s">
        <v>1</v>
      </c>
      <c r="N146" s="167" t="s">
        <v>46</v>
      </c>
      <c r="P146" s="145">
        <f>O146*H146</f>
        <v>0</v>
      </c>
      <c r="Q146" s="145">
        <v>0</v>
      </c>
      <c r="R146" s="145">
        <f>Q146*H146</f>
        <v>0</v>
      </c>
      <c r="S146" s="145">
        <v>0</v>
      </c>
      <c r="T146" s="146">
        <f>S146*H146</f>
        <v>0</v>
      </c>
      <c r="AR146" s="147" t="s">
        <v>893</v>
      </c>
      <c r="AT146" s="147" t="s">
        <v>340</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306</v>
      </c>
      <c r="BM146" s="147" t="s">
        <v>1133</v>
      </c>
    </row>
    <row r="147" spans="2:65" s="1" customFormat="1" ht="28.8">
      <c r="B147" s="32"/>
      <c r="D147" s="149" t="s">
        <v>308</v>
      </c>
      <c r="F147" s="150" t="s">
        <v>1134</v>
      </c>
      <c r="I147" s="151"/>
      <c r="L147" s="32"/>
      <c r="M147" s="152"/>
      <c r="T147" s="56"/>
      <c r="AT147" s="17" t="s">
        <v>308</v>
      </c>
      <c r="AU147" s="17" t="s">
        <v>90</v>
      </c>
    </row>
    <row r="148" spans="2:65" s="1" customFormat="1" ht="16.5" customHeight="1">
      <c r="B148" s="32"/>
      <c r="C148" s="158" t="s">
        <v>362</v>
      </c>
      <c r="D148" s="158" t="s">
        <v>340</v>
      </c>
      <c r="E148" s="159" t="s">
        <v>1135</v>
      </c>
      <c r="F148" s="160" t="s">
        <v>1136</v>
      </c>
      <c r="G148" s="161" t="s">
        <v>500</v>
      </c>
      <c r="H148" s="162">
        <v>1</v>
      </c>
      <c r="I148" s="163"/>
      <c r="J148" s="164">
        <f>ROUND(I148*H148,2)</f>
        <v>0</v>
      </c>
      <c r="K148" s="160" t="s">
        <v>1</v>
      </c>
      <c r="L148" s="165"/>
      <c r="M148" s="166" t="s">
        <v>1</v>
      </c>
      <c r="N148" s="167" t="s">
        <v>46</v>
      </c>
      <c r="P148" s="145">
        <f>O148*H148</f>
        <v>0</v>
      </c>
      <c r="Q148" s="145">
        <v>0</v>
      </c>
      <c r="R148" s="145">
        <f>Q148*H148</f>
        <v>0</v>
      </c>
      <c r="S148" s="145">
        <v>0</v>
      </c>
      <c r="T148" s="146">
        <f>S148*H148</f>
        <v>0</v>
      </c>
      <c r="AR148" s="147" t="s">
        <v>893</v>
      </c>
      <c r="AT148" s="147" t="s">
        <v>340</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306</v>
      </c>
      <c r="BM148" s="147" t="s">
        <v>1137</v>
      </c>
    </row>
    <row r="149" spans="2:65" s="1" customFormat="1" ht="28.8">
      <c r="B149" s="32"/>
      <c r="D149" s="149" t="s">
        <v>308</v>
      </c>
      <c r="F149" s="150" t="s">
        <v>1138</v>
      </c>
      <c r="I149" s="151"/>
      <c r="L149" s="32"/>
      <c r="M149" s="152"/>
      <c r="T149" s="56"/>
      <c r="AT149" s="17" t="s">
        <v>308</v>
      </c>
      <c r="AU149" s="17" t="s">
        <v>90</v>
      </c>
    </row>
    <row r="150" spans="2:65" s="1" customFormat="1" ht="16.5" customHeight="1">
      <c r="B150" s="32"/>
      <c r="C150" s="158" t="s">
        <v>367</v>
      </c>
      <c r="D150" s="158" t="s">
        <v>340</v>
      </c>
      <c r="E150" s="159" t="s">
        <v>1139</v>
      </c>
      <c r="F150" s="160" t="s">
        <v>1140</v>
      </c>
      <c r="G150" s="161" t="s">
        <v>500</v>
      </c>
      <c r="H150" s="162">
        <v>1</v>
      </c>
      <c r="I150" s="163"/>
      <c r="J150" s="164">
        <f>ROUND(I150*H150,2)</f>
        <v>0</v>
      </c>
      <c r="K150" s="160" t="s">
        <v>1</v>
      </c>
      <c r="L150" s="165"/>
      <c r="M150" s="166" t="s">
        <v>1</v>
      </c>
      <c r="N150" s="167" t="s">
        <v>46</v>
      </c>
      <c r="P150" s="145">
        <f>O150*H150</f>
        <v>0</v>
      </c>
      <c r="Q150" s="145">
        <v>0</v>
      </c>
      <c r="R150" s="145">
        <f>Q150*H150</f>
        <v>0</v>
      </c>
      <c r="S150" s="145">
        <v>0</v>
      </c>
      <c r="T150" s="146">
        <f>S150*H150</f>
        <v>0</v>
      </c>
      <c r="AR150" s="147" t="s">
        <v>893</v>
      </c>
      <c r="AT150" s="147" t="s">
        <v>340</v>
      </c>
      <c r="AU150" s="147" t="s">
        <v>90</v>
      </c>
      <c r="AY150" s="17" t="s">
        <v>299</v>
      </c>
      <c r="BE150" s="148">
        <f>IF(N150="základní",J150,0)</f>
        <v>0</v>
      </c>
      <c r="BF150" s="148">
        <f>IF(N150="snížená",J150,0)</f>
        <v>0</v>
      </c>
      <c r="BG150" s="148">
        <f>IF(N150="zákl. přenesená",J150,0)</f>
        <v>0</v>
      </c>
      <c r="BH150" s="148">
        <f>IF(N150="sníž. přenesená",J150,0)</f>
        <v>0</v>
      </c>
      <c r="BI150" s="148">
        <f>IF(N150="nulová",J150,0)</f>
        <v>0</v>
      </c>
      <c r="BJ150" s="17" t="s">
        <v>88</v>
      </c>
      <c r="BK150" s="148">
        <f>ROUND(I150*H150,2)</f>
        <v>0</v>
      </c>
      <c r="BL150" s="17" t="s">
        <v>306</v>
      </c>
      <c r="BM150" s="147" t="s">
        <v>1141</v>
      </c>
    </row>
    <row r="151" spans="2:65" s="1" customFormat="1" ht="16.5" customHeight="1">
      <c r="B151" s="32"/>
      <c r="C151" s="158" t="s">
        <v>372</v>
      </c>
      <c r="D151" s="158" t="s">
        <v>340</v>
      </c>
      <c r="E151" s="159" t="s">
        <v>1142</v>
      </c>
      <c r="F151" s="160" t="s">
        <v>1143</v>
      </c>
      <c r="G151" s="161" t="s">
        <v>500</v>
      </c>
      <c r="H151" s="162">
        <v>1</v>
      </c>
      <c r="I151" s="163"/>
      <c r="J151" s="164">
        <f>ROUND(I151*H151,2)</f>
        <v>0</v>
      </c>
      <c r="K151" s="160" t="s">
        <v>1</v>
      </c>
      <c r="L151" s="165"/>
      <c r="M151" s="166" t="s">
        <v>1</v>
      </c>
      <c r="N151" s="167" t="s">
        <v>46</v>
      </c>
      <c r="P151" s="145">
        <f>O151*H151</f>
        <v>0</v>
      </c>
      <c r="Q151" s="145">
        <v>0</v>
      </c>
      <c r="R151" s="145">
        <f>Q151*H151</f>
        <v>0</v>
      </c>
      <c r="S151" s="145">
        <v>0</v>
      </c>
      <c r="T151" s="146">
        <f>S151*H151</f>
        <v>0</v>
      </c>
      <c r="AR151" s="147" t="s">
        <v>893</v>
      </c>
      <c r="AT151" s="147" t="s">
        <v>340</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306</v>
      </c>
      <c r="BM151" s="147" t="s">
        <v>1144</v>
      </c>
    </row>
    <row r="152" spans="2:65" s="1" customFormat="1" ht="16.5" customHeight="1">
      <c r="B152" s="32"/>
      <c r="C152" s="158" t="s">
        <v>378</v>
      </c>
      <c r="D152" s="158" t="s">
        <v>340</v>
      </c>
      <c r="E152" s="159" t="s">
        <v>1145</v>
      </c>
      <c r="F152" s="160" t="s">
        <v>1146</v>
      </c>
      <c r="G152" s="161" t="s">
        <v>500</v>
      </c>
      <c r="H152" s="162">
        <v>1</v>
      </c>
      <c r="I152" s="163"/>
      <c r="J152" s="164">
        <f>ROUND(I152*H152,2)</f>
        <v>0</v>
      </c>
      <c r="K152" s="160" t="s">
        <v>1</v>
      </c>
      <c r="L152" s="165"/>
      <c r="M152" s="166" t="s">
        <v>1</v>
      </c>
      <c r="N152" s="167" t="s">
        <v>46</v>
      </c>
      <c r="P152" s="145">
        <f>O152*H152</f>
        <v>0</v>
      </c>
      <c r="Q152" s="145">
        <v>0</v>
      </c>
      <c r="R152" s="145">
        <f>Q152*H152</f>
        <v>0</v>
      </c>
      <c r="S152" s="145">
        <v>0</v>
      </c>
      <c r="T152" s="146">
        <f>S152*H152</f>
        <v>0</v>
      </c>
      <c r="AR152" s="147" t="s">
        <v>893</v>
      </c>
      <c r="AT152" s="147" t="s">
        <v>340</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306</v>
      </c>
      <c r="BM152" s="147" t="s">
        <v>1147</v>
      </c>
    </row>
    <row r="153" spans="2:65" s="1" customFormat="1" ht="16.5" customHeight="1">
      <c r="B153" s="32"/>
      <c r="C153" s="158" t="s">
        <v>384</v>
      </c>
      <c r="D153" s="158" t="s">
        <v>340</v>
      </c>
      <c r="E153" s="159" t="s">
        <v>1148</v>
      </c>
      <c r="F153" s="160" t="s">
        <v>1149</v>
      </c>
      <c r="G153" s="161" t="s">
        <v>500</v>
      </c>
      <c r="H153" s="162">
        <v>1</v>
      </c>
      <c r="I153" s="163"/>
      <c r="J153" s="164">
        <f>ROUND(I153*H153,2)</f>
        <v>0</v>
      </c>
      <c r="K153" s="160" t="s">
        <v>1</v>
      </c>
      <c r="L153" s="165"/>
      <c r="M153" s="166" t="s">
        <v>1</v>
      </c>
      <c r="N153" s="167" t="s">
        <v>46</v>
      </c>
      <c r="P153" s="145">
        <f>O153*H153</f>
        <v>0</v>
      </c>
      <c r="Q153" s="145">
        <v>0</v>
      </c>
      <c r="R153" s="145">
        <f>Q153*H153</f>
        <v>0</v>
      </c>
      <c r="S153" s="145">
        <v>0</v>
      </c>
      <c r="T153" s="146">
        <f>S153*H153</f>
        <v>0</v>
      </c>
      <c r="AR153" s="147" t="s">
        <v>893</v>
      </c>
      <c r="AT153" s="147" t="s">
        <v>340</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306</v>
      </c>
      <c r="BM153" s="147" t="s">
        <v>1150</v>
      </c>
    </row>
    <row r="154" spans="2:65" s="1" customFormat="1" ht="16.5" customHeight="1">
      <c r="B154" s="32"/>
      <c r="C154" s="158" t="s">
        <v>389</v>
      </c>
      <c r="D154" s="158" t="s">
        <v>340</v>
      </c>
      <c r="E154" s="159" t="s">
        <v>1151</v>
      </c>
      <c r="F154" s="160" t="s">
        <v>1152</v>
      </c>
      <c r="G154" s="161" t="s">
        <v>578</v>
      </c>
      <c r="H154" s="162">
        <v>1</v>
      </c>
      <c r="I154" s="163"/>
      <c r="J154" s="164">
        <f>ROUND(I154*H154,2)</f>
        <v>0</v>
      </c>
      <c r="K154" s="160" t="s">
        <v>1</v>
      </c>
      <c r="L154" s="165"/>
      <c r="M154" s="166" t="s">
        <v>1</v>
      </c>
      <c r="N154" s="167" t="s">
        <v>46</v>
      </c>
      <c r="P154" s="145">
        <f>O154*H154</f>
        <v>0</v>
      </c>
      <c r="Q154" s="145">
        <v>0</v>
      </c>
      <c r="R154" s="145">
        <f>Q154*H154</f>
        <v>0</v>
      </c>
      <c r="S154" s="145">
        <v>0</v>
      </c>
      <c r="T154" s="146">
        <f>S154*H154</f>
        <v>0</v>
      </c>
      <c r="AR154" s="147" t="s">
        <v>893</v>
      </c>
      <c r="AT154" s="147" t="s">
        <v>340</v>
      </c>
      <c r="AU154" s="147" t="s">
        <v>90</v>
      </c>
      <c r="AY154" s="17" t="s">
        <v>299</v>
      </c>
      <c r="BE154" s="148">
        <f>IF(N154="základní",J154,0)</f>
        <v>0</v>
      </c>
      <c r="BF154" s="148">
        <f>IF(N154="snížená",J154,0)</f>
        <v>0</v>
      </c>
      <c r="BG154" s="148">
        <f>IF(N154="zákl. přenesená",J154,0)</f>
        <v>0</v>
      </c>
      <c r="BH154" s="148">
        <f>IF(N154="sníž. přenesená",J154,0)</f>
        <v>0</v>
      </c>
      <c r="BI154" s="148">
        <f>IF(N154="nulová",J154,0)</f>
        <v>0</v>
      </c>
      <c r="BJ154" s="17" t="s">
        <v>88</v>
      </c>
      <c r="BK154" s="148">
        <f>ROUND(I154*H154,2)</f>
        <v>0</v>
      </c>
      <c r="BL154" s="17" t="s">
        <v>306</v>
      </c>
      <c r="BM154" s="147" t="s">
        <v>1153</v>
      </c>
    </row>
    <row r="155" spans="2:65" s="1" customFormat="1" ht="38.4">
      <c r="B155" s="32"/>
      <c r="D155" s="149" t="s">
        <v>308</v>
      </c>
      <c r="F155" s="150" t="s">
        <v>1154</v>
      </c>
      <c r="I155" s="151"/>
      <c r="L155" s="32"/>
      <c r="M155" s="152"/>
      <c r="T155" s="56"/>
      <c r="AT155" s="17" t="s">
        <v>308</v>
      </c>
      <c r="AU155" s="17" t="s">
        <v>90</v>
      </c>
    </row>
    <row r="156" spans="2:65" s="1" customFormat="1" ht="16.5" customHeight="1">
      <c r="B156" s="32"/>
      <c r="C156" s="158" t="s">
        <v>394</v>
      </c>
      <c r="D156" s="158" t="s">
        <v>340</v>
      </c>
      <c r="E156" s="159" t="s">
        <v>1155</v>
      </c>
      <c r="F156" s="160" t="s">
        <v>1156</v>
      </c>
      <c r="G156" s="161" t="s">
        <v>578</v>
      </c>
      <c r="H156" s="162">
        <v>2</v>
      </c>
      <c r="I156" s="163"/>
      <c r="J156" s="164">
        <f>ROUND(I156*H156,2)</f>
        <v>0</v>
      </c>
      <c r="K156" s="160" t="s">
        <v>1</v>
      </c>
      <c r="L156" s="165"/>
      <c r="M156" s="166" t="s">
        <v>1</v>
      </c>
      <c r="N156" s="167" t="s">
        <v>46</v>
      </c>
      <c r="P156" s="145">
        <f>O156*H156</f>
        <v>0</v>
      </c>
      <c r="Q156" s="145">
        <v>0</v>
      </c>
      <c r="R156" s="145">
        <f>Q156*H156</f>
        <v>0</v>
      </c>
      <c r="S156" s="145">
        <v>0</v>
      </c>
      <c r="T156" s="146">
        <f>S156*H156</f>
        <v>0</v>
      </c>
      <c r="AR156" s="147" t="s">
        <v>893</v>
      </c>
      <c r="AT156" s="147" t="s">
        <v>340</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306</v>
      </c>
      <c r="BM156" s="147" t="s">
        <v>1157</v>
      </c>
    </row>
    <row r="157" spans="2:65" s="1" customFormat="1" ht="28.8">
      <c r="B157" s="32"/>
      <c r="D157" s="149" t="s">
        <v>308</v>
      </c>
      <c r="F157" s="150" t="s">
        <v>1158</v>
      </c>
      <c r="I157" s="151"/>
      <c r="L157" s="32"/>
      <c r="M157" s="152"/>
      <c r="T157" s="56"/>
      <c r="AT157" s="17" t="s">
        <v>308</v>
      </c>
      <c r="AU157" s="17" t="s">
        <v>90</v>
      </c>
    </row>
    <row r="158" spans="2:65" s="1" customFormat="1" ht="16.5" customHeight="1">
      <c r="B158" s="32"/>
      <c r="C158" s="158" t="s">
        <v>399</v>
      </c>
      <c r="D158" s="158" t="s">
        <v>340</v>
      </c>
      <c r="E158" s="159" t="s">
        <v>1159</v>
      </c>
      <c r="F158" s="160" t="s">
        <v>1160</v>
      </c>
      <c r="G158" s="161" t="s">
        <v>578</v>
      </c>
      <c r="H158" s="162">
        <v>1</v>
      </c>
      <c r="I158" s="163"/>
      <c r="J158" s="164">
        <f>ROUND(I158*H158,2)</f>
        <v>0</v>
      </c>
      <c r="K158" s="160" t="s">
        <v>1</v>
      </c>
      <c r="L158" s="165"/>
      <c r="M158" s="166" t="s">
        <v>1</v>
      </c>
      <c r="N158" s="167" t="s">
        <v>46</v>
      </c>
      <c r="P158" s="145">
        <f>O158*H158</f>
        <v>0</v>
      </c>
      <c r="Q158" s="145">
        <v>0</v>
      </c>
      <c r="R158" s="145">
        <f>Q158*H158</f>
        <v>0</v>
      </c>
      <c r="S158" s="145">
        <v>0</v>
      </c>
      <c r="T158" s="146">
        <f>S158*H158</f>
        <v>0</v>
      </c>
      <c r="AR158" s="147" t="s">
        <v>893</v>
      </c>
      <c r="AT158" s="147" t="s">
        <v>340</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306</v>
      </c>
      <c r="BM158" s="147" t="s">
        <v>1161</v>
      </c>
    </row>
    <row r="159" spans="2:65" s="1" customFormat="1" ht="28.8">
      <c r="B159" s="32"/>
      <c r="D159" s="149" t="s">
        <v>308</v>
      </c>
      <c r="F159" s="150" t="s">
        <v>1162</v>
      </c>
      <c r="I159" s="151"/>
      <c r="L159" s="32"/>
      <c r="M159" s="152"/>
      <c r="T159" s="56"/>
      <c r="AT159" s="17" t="s">
        <v>308</v>
      </c>
      <c r="AU159" s="17" t="s">
        <v>90</v>
      </c>
    </row>
    <row r="160" spans="2:65" s="1" customFormat="1" ht="21.75" customHeight="1">
      <c r="B160" s="32"/>
      <c r="C160" s="158" t="s">
        <v>7</v>
      </c>
      <c r="D160" s="158" t="s">
        <v>340</v>
      </c>
      <c r="E160" s="159" t="s">
        <v>1163</v>
      </c>
      <c r="F160" s="160" t="s">
        <v>1164</v>
      </c>
      <c r="G160" s="161" t="s">
        <v>578</v>
      </c>
      <c r="H160" s="162">
        <v>1</v>
      </c>
      <c r="I160" s="163"/>
      <c r="J160" s="164">
        <f>ROUND(I160*H160,2)</f>
        <v>0</v>
      </c>
      <c r="K160" s="160" t="s">
        <v>1</v>
      </c>
      <c r="L160" s="165"/>
      <c r="M160" s="166" t="s">
        <v>1</v>
      </c>
      <c r="N160" s="167" t="s">
        <v>46</v>
      </c>
      <c r="P160" s="145">
        <f>O160*H160</f>
        <v>0</v>
      </c>
      <c r="Q160" s="145">
        <v>0</v>
      </c>
      <c r="R160" s="145">
        <f>Q160*H160</f>
        <v>0</v>
      </c>
      <c r="S160" s="145">
        <v>0</v>
      </c>
      <c r="T160" s="146">
        <f>S160*H160</f>
        <v>0</v>
      </c>
      <c r="AR160" s="147" t="s">
        <v>893</v>
      </c>
      <c r="AT160" s="147" t="s">
        <v>340</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306</v>
      </c>
      <c r="BM160" s="147" t="s">
        <v>1165</v>
      </c>
    </row>
    <row r="161" spans="2:65" s="1" customFormat="1" ht="38.4">
      <c r="B161" s="32"/>
      <c r="D161" s="149" t="s">
        <v>308</v>
      </c>
      <c r="F161" s="150" t="s">
        <v>1166</v>
      </c>
      <c r="I161" s="151"/>
      <c r="L161" s="32"/>
      <c r="M161" s="152"/>
      <c r="T161" s="56"/>
      <c r="AT161" s="17" t="s">
        <v>308</v>
      </c>
      <c r="AU161" s="17" t="s">
        <v>90</v>
      </c>
    </row>
    <row r="162" spans="2:65" s="1" customFormat="1" ht="16.5" customHeight="1">
      <c r="B162" s="32"/>
      <c r="C162" s="158" t="s">
        <v>408</v>
      </c>
      <c r="D162" s="158" t="s">
        <v>340</v>
      </c>
      <c r="E162" s="159" t="s">
        <v>1167</v>
      </c>
      <c r="F162" s="160" t="s">
        <v>1168</v>
      </c>
      <c r="G162" s="161" t="s">
        <v>500</v>
      </c>
      <c r="H162" s="162">
        <v>1</v>
      </c>
      <c r="I162" s="163"/>
      <c r="J162" s="164">
        <f>ROUND(I162*H162,2)</f>
        <v>0</v>
      </c>
      <c r="K162" s="160" t="s">
        <v>1</v>
      </c>
      <c r="L162" s="165"/>
      <c r="M162" s="166" t="s">
        <v>1</v>
      </c>
      <c r="N162" s="167" t="s">
        <v>46</v>
      </c>
      <c r="P162" s="145">
        <f>O162*H162</f>
        <v>0</v>
      </c>
      <c r="Q162" s="145">
        <v>0</v>
      </c>
      <c r="R162" s="145">
        <f>Q162*H162</f>
        <v>0</v>
      </c>
      <c r="S162" s="145">
        <v>0</v>
      </c>
      <c r="T162" s="146">
        <f>S162*H162</f>
        <v>0</v>
      </c>
      <c r="AR162" s="147" t="s">
        <v>893</v>
      </c>
      <c r="AT162" s="147" t="s">
        <v>340</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306</v>
      </c>
      <c r="BM162" s="147" t="s">
        <v>1169</v>
      </c>
    </row>
    <row r="163" spans="2:65" s="1" customFormat="1" ht="28.8">
      <c r="B163" s="32"/>
      <c r="D163" s="149" t="s">
        <v>308</v>
      </c>
      <c r="F163" s="150" t="s">
        <v>1170</v>
      </c>
      <c r="I163" s="151"/>
      <c r="L163" s="32"/>
      <c r="M163" s="152"/>
      <c r="T163" s="56"/>
      <c r="AT163" s="17" t="s">
        <v>308</v>
      </c>
      <c r="AU163" s="17" t="s">
        <v>90</v>
      </c>
    </row>
    <row r="164" spans="2:65" s="1" customFormat="1" ht="21.75" customHeight="1">
      <c r="B164" s="32"/>
      <c r="C164" s="158" t="s">
        <v>413</v>
      </c>
      <c r="D164" s="158" t="s">
        <v>340</v>
      </c>
      <c r="E164" s="159" t="s">
        <v>1171</v>
      </c>
      <c r="F164" s="160" t="s">
        <v>1172</v>
      </c>
      <c r="G164" s="161" t="s">
        <v>500</v>
      </c>
      <c r="H164" s="162">
        <v>2</v>
      </c>
      <c r="I164" s="163"/>
      <c r="J164" s="164">
        <f>ROUND(I164*H164,2)</f>
        <v>0</v>
      </c>
      <c r="K164" s="160" t="s">
        <v>1</v>
      </c>
      <c r="L164" s="165"/>
      <c r="M164" s="166" t="s">
        <v>1</v>
      </c>
      <c r="N164" s="167" t="s">
        <v>46</v>
      </c>
      <c r="P164" s="145">
        <f>O164*H164</f>
        <v>0</v>
      </c>
      <c r="Q164" s="145">
        <v>0</v>
      </c>
      <c r="R164" s="145">
        <f>Q164*H164</f>
        <v>0</v>
      </c>
      <c r="S164" s="145">
        <v>0</v>
      </c>
      <c r="T164" s="146">
        <f>S164*H164</f>
        <v>0</v>
      </c>
      <c r="AR164" s="147" t="s">
        <v>893</v>
      </c>
      <c r="AT164" s="147" t="s">
        <v>340</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306</v>
      </c>
      <c r="BM164" s="147" t="s">
        <v>1173</v>
      </c>
    </row>
    <row r="165" spans="2:65" s="1" customFormat="1" ht="38.4">
      <c r="B165" s="32"/>
      <c r="D165" s="149" t="s">
        <v>308</v>
      </c>
      <c r="F165" s="150" t="s">
        <v>1174</v>
      </c>
      <c r="I165" s="151"/>
      <c r="L165" s="32"/>
      <c r="M165" s="152"/>
      <c r="T165" s="56"/>
      <c r="AT165" s="17" t="s">
        <v>308</v>
      </c>
      <c r="AU165" s="17" t="s">
        <v>90</v>
      </c>
    </row>
    <row r="166" spans="2:65" s="1" customFormat="1" ht="21.75" customHeight="1">
      <c r="B166" s="32"/>
      <c r="C166" s="158" t="s">
        <v>418</v>
      </c>
      <c r="D166" s="158" t="s">
        <v>340</v>
      </c>
      <c r="E166" s="159" t="s">
        <v>1175</v>
      </c>
      <c r="F166" s="160" t="s">
        <v>1176</v>
      </c>
      <c r="G166" s="161" t="s">
        <v>500</v>
      </c>
      <c r="H166" s="162">
        <v>2</v>
      </c>
      <c r="I166" s="163"/>
      <c r="J166" s="164">
        <f>ROUND(I166*H166,2)</f>
        <v>0</v>
      </c>
      <c r="K166" s="160" t="s">
        <v>1</v>
      </c>
      <c r="L166" s="165"/>
      <c r="M166" s="166" t="s">
        <v>1</v>
      </c>
      <c r="N166" s="167" t="s">
        <v>46</v>
      </c>
      <c r="P166" s="145">
        <f>O166*H166</f>
        <v>0</v>
      </c>
      <c r="Q166" s="145">
        <v>0</v>
      </c>
      <c r="R166" s="145">
        <f>Q166*H166</f>
        <v>0</v>
      </c>
      <c r="S166" s="145">
        <v>0</v>
      </c>
      <c r="T166" s="146">
        <f>S166*H166</f>
        <v>0</v>
      </c>
      <c r="AR166" s="147" t="s">
        <v>893</v>
      </c>
      <c r="AT166" s="147" t="s">
        <v>340</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306</v>
      </c>
      <c r="BM166" s="147" t="s">
        <v>1177</v>
      </c>
    </row>
    <row r="167" spans="2:65" s="1" customFormat="1" ht="38.4">
      <c r="B167" s="32"/>
      <c r="D167" s="149" t="s">
        <v>308</v>
      </c>
      <c r="F167" s="150" t="s">
        <v>1178</v>
      </c>
      <c r="I167" s="151"/>
      <c r="L167" s="32"/>
      <c r="M167" s="152"/>
      <c r="T167" s="56"/>
      <c r="AT167" s="17" t="s">
        <v>308</v>
      </c>
      <c r="AU167" s="17" t="s">
        <v>90</v>
      </c>
    </row>
    <row r="168" spans="2:65" s="1" customFormat="1" ht="21.75" customHeight="1">
      <c r="B168" s="32"/>
      <c r="C168" s="158" t="s">
        <v>423</v>
      </c>
      <c r="D168" s="158" t="s">
        <v>340</v>
      </c>
      <c r="E168" s="159" t="s">
        <v>1179</v>
      </c>
      <c r="F168" s="160" t="s">
        <v>1180</v>
      </c>
      <c r="G168" s="161" t="s">
        <v>500</v>
      </c>
      <c r="H168" s="162">
        <v>5</v>
      </c>
      <c r="I168" s="163"/>
      <c r="J168" s="164">
        <f>ROUND(I168*H168,2)</f>
        <v>0</v>
      </c>
      <c r="K168" s="160" t="s">
        <v>1</v>
      </c>
      <c r="L168" s="165"/>
      <c r="M168" s="166" t="s">
        <v>1</v>
      </c>
      <c r="N168" s="167" t="s">
        <v>46</v>
      </c>
      <c r="P168" s="145">
        <f>O168*H168</f>
        <v>0</v>
      </c>
      <c r="Q168" s="145">
        <v>0</v>
      </c>
      <c r="R168" s="145">
        <f>Q168*H168</f>
        <v>0</v>
      </c>
      <c r="S168" s="145">
        <v>0</v>
      </c>
      <c r="T168" s="146">
        <f>S168*H168</f>
        <v>0</v>
      </c>
      <c r="AR168" s="147" t="s">
        <v>893</v>
      </c>
      <c r="AT168" s="147" t="s">
        <v>340</v>
      </c>
      <c r="AU168" s="147" t="s">
        <v>90</v>
      </c>
      <c r="AY168" s="17" t="s">
        <v>299</v>
      </c>
      <c r="BE168" s="148">
        <f>IF(N168="základní",J168,0)</f>
        <v>0</v>
      </c>
      <c r="BF168" s="148">
        <f>IF(N168="snížená",J168,0)</f>
        <v>0</v>
      </c>
      <c r="BG168" s="148">
        <f>IF(N168="zákl. přenesená",J168,0)</f>
        <v>0</v>
      </c>
      <c r="BH168" s="148">
        <f>IF(N168="sníž. přenesená",J168,0)</f>
        <v>0</v>
      </c>
      <c r="BI168" s="148">
        <f>IF(N168="nulová",J168,0)</f>
        <v>0</v>
      </c>
      <c r="BJ168" s="17" t="s">
        <v>88</v>
      </c>
      <c r="BK168" s="148">
        <f>ROUND(I168*H168,2)</f>
        <v>0</v>
      </c>
      <c r="BL168" s="17" t="s">
        <v>306</v>
      </c>
      <c r="BM168" s="147" t="s">
        <v>1181</v>
      </c>
    </row>
    <row r="169" spans="2:65" s="1" customFormat="1" ht="16.5" customHeight="1">
      <c r="B169" s="32"/>
      <c r="C169" s="158" t="s">
        <v>428</v>
      </c>
      <c r="D169" s="158" t="s">
        <v>340</v>
      </c>
      <c r="E169" s="159" t="s">
        <v>1182</v>
      </c>
      <c r="F169" s="160" t="s">
        <v>1183</v>
      </c>
      <c r="G169" s="161" t="s">
        <v>500</v>
      </c>
      <c r="H169" s="162">
        <v>5</v>
      </c>
      <c r="I169" s="163"/>
      <c r="J169" s="164">
        <f>ROUND(I169*H169,2)</f>
        <v>0</v>
      </c>
      <c r="K169" s="160" t="s">
        <v>1</v>
      </c>
      <c r="L169" s="165"/>
      <c r="M169" s="166" t="s">
        <v>1</v>
      </c>
      <c r="N169" s="167" t="s">
        <v>46</v>
      </c>
      <c r="P169" s="145">
        <f>O169*H169</f>
        <v>0</v>
      </c>
      <c r="Q169" s="145">
        <v>0</v>
      </c>
      <c r="R169" s="145">
        <f>Q169*H169</f>
        <v>0</v>
      </c>
      <c r="S169" s="145">
        <v>0</v>
      </c>
      <c r="T169" s="146">
        <f>S169*H169</f>
        <v>0</v>
      </c>
      <c r="AR169" s="147" t="s">
        <v>893</v>
      </c>
      <c r="AT169" s="147" t="s">
        <v>340</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306</v>
      </c>
      <c r="BM169" s="147" t="s">
        <v>1184</v>
      </c>
    </row>
    <row r="170" spans="2:65" s="1" customFormat="1" ht="16.5" customHeight="1">
      <c r="B170" s="32"/>
      <c r="C170" s="158" t="s">
        <v>433</v>
      </c>
      <c r="D170" s="158" t="s">
        <v>340</v>
      </c>
      <c r="E170" s="159" t="s">
        <v>1185</v>
      </c>
      <c r="F170" s="160" t="s">
        <v>1186</v>
      </c>
      <c r="G170" s="161" t="s">
        <v>500</v>
      </c>
      <c r="H170" s="162">
        <v>4</v>
      </c>
      <c r="I170" s="163"/>
      <c r="J170" s="164">
        <f>ROUND(I170*H170,2)</f>
        <v>0</v>
      </c>
      <c r="K170" s="160" t="s">
        <v>1</v>
      </c>
      <c r="L170" s="165"/>
      <c r="M170" s="166" t="s">
        <v>1</v>
      </c>
      <c r="N170" s="167" t="s">
        <v>46</v>
      </c>
      <c r="P170" s="145">
        <f>O170*H170</f>
        <v>0</v>
      </c>
      <c r="Q170" s="145">
        <v>0</v>
      </c>
      <c r="R170" s="145">
        <f>Q170*H170</f>
        <v>0</v>
      </c>
      <c r="S170" s="145">
        <v>0</v>
      </c>
      <c r="T170" s="146">
        <f>S170*H170</f>
        <v>0</v>
      </c>
      <c r="AR170" s="147" t="s">
        <v>893</v>
      </c>
      <c r="AT170" s="147" t="s">
        <v>340</v>
      </c>
      <c r="AU170" s="147" t="s">
        <v>90</v>
      </c>
      <c r="AY170" s="17" t="s">
        <v>299</v>
      </c>
      <c r="BE170" s="148">
        <f>IF(N170="základní",J170,0)</f>
        <v>0</v>
      </c>
      <c r="BF170" s="148">
        <f>IF(N170="snížená",J170,0)</f>
        <v>0</v>
      </c>
      <c r="BG170" s="148">
        <f>IF(N170="zákl. přenesená",J170,0)</f>
        <v>0</v>
      </c>
      <c r="BH170" s="148">
        <f>IF(N170="sníž. přenesená",J170,0)</f>
        <v>0</v>
      </c>
      <c r="BI170" s="148">
        <f>IF(N170="nulová",J170,0)</f>
        <v>0</v>
      </c>
      <c r="BJ170" s="17" t="s">
        <v>88</v>
      </c>
      <c r="BK170" s="148">
        <f>ROUND(I170*H170,2)</f>
        <v>0</v>
      </c>
      <c r="BL170" s="17" t="s">
        <v>306</v>
      </c>
      <c r="BM170" s="147" t="s">
        <v>1187</v>
      </c>
    </row>
    <row r="171" spans="2:65" s="1" customFormat="1" ht="16.5" customHeight="1">
      <c r="B171" s="32"/>
      <c r="C171" s="158" t="s">
        <v>438</v>
      </c>
      <c r="D171" s="158" t="s">
        <v>340</v>
      </c>
      <c r="E171" s="159" t="s">
        <v>1188</v>
      </c>
      <c r="F171" s="160" t="s">
        <v>1189</v>
      </c>
      <c r="G171" s="161" t="s">
        <v>500</v>
      </c>
      <c r="H171" s="162">
        <v>4</v>
      </c>
      <c r="I171" s="163"/>
      <c r="J171" s="164">
        <f>ROUND(I171*H171,2)</f>
        <v>0</v>
      </c>
      <c r="K171" s="160" t="s">
        <v>1</v>
      </c>
      <c r="L171" s="165"/>
      <c r="M171" s="166" t="s">
        <v>1</v>
      </c>
      <c r="N171" s="167" t="s">
        <v>46</v>
      </c>
      <c r="P171" s="145">
        <f>O171*H171</f>
        <v>0</v>
      </c>
      <c r="Q171" s="145">
        <v>0</v>
      </c>
      <c r="R171" s="145">
        <f>Q171*H171</f>
        <v>0</v>
      </c>
      <c r="S171" s="145">
        <v>0</v>
      </c>
      <c r="T171" s="146">
        <f>S171*H171</f>
        <v>0</v>
      </c>
      <c r="AR171" s="147" t="s">
        <v>893</v>
      </c>
      <c r="AT171" s="147" t="s">
        <v>340</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306</v>
      </c>
      <c r="BM171" s="147" t="s">
        <v>1190</v>
      </c>
    </row>
    <row r="172" spans="2:65" s="1" customFormat="1" ht="24.15" customHeight="1">
      <c r="B172" s="32"/>
      <c r="C172" s="158" t="s">
        <v>444</v>
      </c>
      <c r="D172" s="158" t="s">
        <v>340</v>
      </c>
      <c r="E172" s="159" t="s">
        <v>1191</v>
      </c>
      <c r="F172" s="160" t="s">
        <v>1192</v>
      </c>
      <c r="G172" s="161" t="s">
        <v>578</v>
      </c>
      <c r="H172" s="162">
        <v>1</v>
      </c>
      <c r="I172" s="163"/>
      <c r="J172" s="164">
        <f>ROUND(I172*H172,2)</f>
        <v>0</v>
      </c>
      <c r="K172" s="160" t="s">
        <v>1</v>
      </c>
      <c r="L172" s="165"/>
      <c r="M172" s="166" t="s">
        <v>1</v>
      </c>
      <c r="N172" s="167" t="s">
        <v>46</v>
      </c>
      <c r="P172" s="145">
        <f>O172*H172</f>
        <v>0</v>
      </c>
      <c r="Q172" s="145">
        <v>0</v>
      </c>
      <c r="R172" s="145">
        <f>Q172*H172</f>
        <v>0</v>
      </c>
      <c r="S172" s="145">
        <v>0</v>
      </c>
      <c r="T172" s="146">
        <f>S172*H172</f>
        <v>0</v>
      </c>
      <c r="AR172" s="147" t="s">
        <v>893</v>
      </c>
      <c r="AT172" s="147" t="s">
        <v>340</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306</v>
      </c>
      <c r="BM172" s="147" t="s">
        <v>1193</v>
      </c>
    </row>
    <row r="173" spans="2:65" s="1" customFormat="1" ht="28.8">
      <c r="B173" s="32"/>
      <c r="D173" s="149" t="s">
        <v>308</v>
      </c>
      <c r="F173" s="150" t="s">
        <v>1194</v>
      </c>
      <c r="I173" s="151"/>
      <c r="L173" s="32"/>
      <c r="M173" s="152"/>
      <c r="T173" s="56"/>
      <c r="AT173" s="17" t="s">
        <v>308</v>
      </c>
      <c r="AU173" s="17" t="s">
        <v>90</v>
      </c>
    </row>
    <row r="174" spans="2:65" s="1" customFormat="1" ht="16.5" customHeight="1">
      <c r="B174" s="32"/>
      <c r="C174" s="158" t="s">
        <v>448</v>
      </c>
      <c r="D174" s="158" t="s">
        <v>340</v>
      </c>
      <c r="E174" s="159" t="s">
        <v>1195</v>
      </c>
      <c r="F174" s="160" t="s">
        <v>1196</v>
      </c>
      <c r="G174" s="161" t="s">
        <v>500</v>
      </c>
      <c r="H174" s="162">
        <v>2</v>
      </c>
      <c r="I174" s="163"/>
      <c r="J174" s="164">
        <f t="shared" ref="J174:J184" si="0">ROUND(I174*H174,2)</f>
        <v>0</v>
      </c>
      <c r="K174" s="160" t="s">
        <v>1</v>
      </c>
      <c r="L174" s="165"/>
      <c r="M174" s="166" t="s">
        <v>1</v>
      </c>
      <c r="N174" s="167" t="s">
        <v>46</v>
      </c>
      <c r="P174" s="145">
        <f t="shared" ref="P174:P184" si="1">O174*H174</f>
        <v>0</v>
      </c>
      <c r="Q174" s="145">
        <v>0</v>
      </c>
      <c r="R174" s="145">
        <f t="shared" ref="R174:R184" si="2">Q174*H174</f>
        <v>0</v>
      </c>
      <c r="S174" s="145">
        <v>0</v>
      </c>
      <c r="T174" s="146">
        <f t="shared" ref="T174:T184" si="3">S174*H174</f>
        <v>0</v>
      </c>
      <c r="AR174" s="147" t="s">
        <v>893</v>
      </c>
      <c r="AT174" s="147" t="s">
        <v>340</v>
      </c>
      <c r="AU174" s="147" t="s">
        <v>90</v>
      </c>
      <c r="AY174" s="17" t="s">
        <v>299</v>
      </c>
      <c r="BE174" s="148">
        <f t="shared" ref="BE174:BE184" si="4">IF(N174="základní",J174,0)</f>
        <v>0</v>
      </c>
      <c r="BF174" s="148">
        <f t="shared" ref="BF174:BF184" si="5">IF(N174="snížená",J174,0)</f>
        <v>0</v>
      </c>
      <c r="BG174" s="148">
        <f t="shared" ref="BG174:BG184" si="6">IF(N174="zákl. přenesená",J174,0)</f>
        <v>0</v>
      </c>
      <c r="BH174" s="148">
        <f t="shared" ref="BH174:BH184" si="7">IF(N174="sníž. přenesená",J174,0)</f>
        <v>0</v>
      </c>
      <c r="BI174" s="148">
        <f t="shared" ref="BI174:BI184" si="8">IF(N174="nulová",J174,0)</f>
        <v>0</v>
      </c>
      <c r="BJ174" s="17" t="s">
        <v>88</v>
      </c>
      <c r="BK174" s="148">
        <f t="shared" ref="BK174:BK184" si="9">ROUND(I174*H174,2)</f>
        <v>0</v>
      </c>
      <c r="BL174" s="17" t="s">
        <v>306</v>
      </c>
      <c r="BM174" s="147" t="s">
        <v>1197</v>
      </c>
    </row>
    <row r="175" spans="2:65" s="1" customFormat="1" ht="16.5" customHeight="1">
      <c r="B175" s="32"/>
      <c r="C175" s="158" t="s">
        <v>452</v>
      </c>
      <c r="D175" s="158" t="s">
        <v>340</v>
      </c>
      <c r="E175" s="159" t="s">
        <v>1198</v>
      </c>
      <c r="F175" s="160" t="s">
        <v>1199</v>
      </c>
      <c r="G175" s="161" t="s">
        <v>578</v>
      </c>
      <c r="H175" s="162">
        <v>1</v>
      </c>
      <c r="I175" s="163"/>
      <c r="J175" s="164">
        <f t="shared" si="0"/>
        <v>0</v>
      </c>
      <c r="K175" s="160" t="s">
        <v>1</v>
      </c>
      <c r="L175" s="165"/>
      <c r="M175" s="166" t="s">
        <v>1</v>
      </c>
      <c r="N175" s="167" t="s">
        <v>46</v>
      </c>
      <c r="P175" s="145">
        <f t="shared" si="1"/>
        <v>0</v>
      </c>
      <c r="Q175" s="145">
        <v>0</v>
      </c>
      <c r="R175" s="145">
        <f t="shared" si="2"/>
        <v>0</v>
      </c>
      <c r="S175" s="145">
        <v>0</v>
      </c>
      <c r="T175" s="146">
        <f t="shared" si="3"/>
        <v>0</v>
      </c>
      <c r="AR175" s="147" t="s">
        <v>893</v>
      </c>
      <c r="AT175" s="147" t="s">
        <v>340</v>
      </c>
      <c r="AU175" s="147" t="s">
        <v>90</v>
      </c>
      <c r="AY175" s="17" t="s">
        <v>299</v>
      </c>
      <c r="BE175" s="148">
        <f t="shared" si="4"/>
        <v>0</v>
      </c>
      <c r="BF175" s="148">
        <f t="shared" si="5"/>
        <v>0</v>
      </c>
      <c r="BG175" s="148">
        <f t="shared" si="6"/>
        <v>0</v>
      </c>
      <c r="BH175" s="148">
        <f t="shared" si="7"/>
        <v>0</v>
      </c>
      <c r="BI175" s="148">
        <f t="shared" si="8"/>
        <v>0</v>
      </c>
      <c r="BJ175" s="17" t="s">
        <v>88</v>
      </c>
      <c r="BK175" s="148">
        <f t="shared" si="9"/>
        <v>0</v>
      </c>
      <c r="BL175" s="17" t="s">
        <v>306</v>
      </c>
      <c r="BM175" s="147" t="s">
        <v>1200</v>
      </c>
    </row>
    <row r="176" spans="2:65" s="1" customFormat="1" ht="16.5" customHeight="1">
      <c r="B176" s="32"/>
      <c r="C176" s="158" t="s">
        <v>457</v>
      </c>
      <c r="D176" s="158" t="s">
        <v>340</v>
      </c>
      <c r="E176" s="159" t="s">
        <v>1201</v>
      </c>
      <c r="F176" s="160" t="s">
        <v>1202</v>
      </c>
      <c r="G176" s="161" t="s">
        <v>578</v>
      </c>
      <c r="H176" s="162">
        <v>1</v>
      </c>
      <c r="I176" s="163"/>
      <c r="J176" s="164">
        <f t="shared" si="0"/>
        <v>0</v>
      </c>
      <c r="K176" s="160" t="s">
        <v>1</v>
      </c>
      <c r="L176" s="165"/>
      <c r="M176" s="166" t="s">
        <v>1</v>
      </c>
      <c r="N176" s="167" t="s">
        <v>46</v>
      </c>
      <c r="P176" s="145">
        <f t="shared" si="1"/>
        <v>0</v>
      </c>
      <c r="Q176" s="145">
        <v>0</v>
      </c>
      <c r="R176" s="145">
        <f t="shared" si="2"/>
        <v>0</v>
      </c>
      <c r="S176" s="145">
        <v>0</v>
      </c>
      <c r="T176" s="146">
        <f t="shared" si="3"/>
        <v>0</v>
      </c>
      <c r="AR176" s="147" t="s">
        <v>893</v>
      </c>
      <c r="AT176" s="147" t="s">
        <v>340</v>
      </c>
      <c r="AU176" s="147" t="s">
        <v>90</v>
      </c>
      <c r="AY176" s="17" t="s">
        <v>299</v>
      </c>
      <c r="BE176" s="148">
        <f t="shared" si="4"/>
        <v>0</v>
      </c>
      <c r="BF176" s="148">
        <f t="shared" si="5"/>
        <v>0</v>
      </c>
      <c r="BG176" s="148">
        <f t="shared" si="6"/>
        <v>0</v>
      </c>
      <c r="BH176" s="148">
        <f t="shared" si="7"/>
        <v>0</v>
      </c>
      <c r="BI176" s="148">
        <f t="shared" si="8"/>
        <v>0</v>
      </c>
      <c r="BJ176" s="17" t="s">
        <v>88</v>
      </c>
      <c r="BK176" s="148">
        <f t="shared" si="9"/>
        <v>0</v>
      </c>
      <c r="BL176" s="17" t="s">
        <v>306</v>
      </c>
      <c r="BM176" s="147" t="s">
        <v>1203</v>
      </c>
    </row>
    <row r="177" spans="2:65" s="1" customFormat="1" ht="16.5" customHeight="1">
      <c r="B177" s="32"/>
      <c r="C177" s="158" t="s">
        <v>461</v>
      </c>
      <c r="D177" s="158" t="s">
        <v>340</v>
      </c>
      <c r="E177" s="159" t="s">
        <v>1204</v>
      </c>
      <c r="F177" s="160" t="s">
        <v>1205</v>
      </c>
      <c r="G177" s="161" t="s">
        <v>578</v>
      </c>
      <c r="H177" s="162">
        <v>1</v>
      </c>
      <c r="I177" s="163"/>
      <c r="J177" s="164">
        <f t="shared" si="0"/>
        <v>0</v>
      </c>
      <c r="K177" s="160" t="s">
        <v>1</v>
      </c>
      <c r="L177" s="165"/>
      <c r="M177" s="166" t="s">
        <v>1</v>
      </c>
      <c r="N177" s="167" t="s">
        <v>46</v>
      </c>
      <c r="P177" s="145">
        <f t="shared" si="1"/>
        <v>0</v>
      </c>
      <c r="Q177" s="145">
        <v>0</v>
      </c>
      <c r="R177" s="145">
        <f t="shared" si="2"/>
        <v>0</v>
      </c>
      <c r="S177" s="145">
        <v>0</v>
      </c>
      <c r="T177" s="146">
        <f t="shared" si="3"/>
        <v>0</v>
      </c>
      <c r="AR177" s="147" t="s">
        <v>893</v>
      </c>
      <c r="AT177" s="147" t="s">
        <v>340</v>
      </c>
      <c r="AU177" s="147" t="s">
        <v>90</v>
      </c>
      <c r="AY177" s="17" t="s">
        <v>299</v>
      </c>
      <c r="BE177" s="148">
        <f t="shared" si="4"/>
        <v>0</v>
      </c>
      <c r="BF177" s="148">
        <f t="shared" si="5"/>
        <v>0</v>
      </c>
      <c r="BG177" s="148">
        <f t="shared" si="6"/>
        <v>0</v>
      </c>
      <c r="BH177" s="148">
        <f t="shared" si="7"/>
        <v>0</v>
      </c>
      <c r="BI177" s="148">
        <f t="shared" si="8"/>
        <v>0</v>
      </c>
      <c r="BJ177" s="17" t="s">
        <v>88</v>
      </c>
      <c r="BK177" s="148">
        <f t="shared" si="9"/>
        <v>0</v>
      </c>
      <c r="BL177" s="17" t="s">
        <v>306</v>
      </c>
      <c r="BM177" s="147" t="s">
        <v>1206</v>
      </c>
    </row>
    <row r="178" spans="2:65" s="1" customFormat="1" ht="16.5" customHeight="1">
      <c r="B178" s="32"/>
      <c r="C178" s="158" t="s">
        <v>465</v>
      </c>
      <c r="D178" s="158" t="s">
        <v>340</v>
      </c>
      <c r="E178" s="159" t="s">
        <v>1207</v>
      </c>
      <c r="F178" s="160" t="s">
        <v>1208</v>
      </c>
      <c r="G178" s="161" t="s">
        <v>578</v>
      </c>
      <c r="H178" s="162">
        <v>1</v>
      </c>
      <c r="I178" s="163"/>
      <c r="J178" s="164">
        <f t="shared" si="0"/>
        <v>0</v>
      </c>
      <c r="K178" s="160" t="s">
        <v>1</v>
      </c>
      <c r="L178" s="165"/>
      <c r="M178" s="166" t="s">
        <v>1</v>
      </c>
      <c r="N178" s="167" t="s">
        <v>46</v>
      </c>
      <c r="P178" s="145">
        <f t="shared" si="1"/>
        <v>0</v>
      </c>
      <c r="Q178" s="145">
        <v>0</v>
      </c>
      <c r="R178" s="145">
        <f t="shared" si="2"/>
        <v>0</v>
      </c>
      <c r="S178" s="145">
        <v>0</v>
      </c>
      <c r="T178" s="146">
        <f t="shared" si="3"/>
        <v>0</v>
      </c>
      <c r="AR178" s="147" t="s">
        <v>893</v>
      </c>
      <c r="AT178" s="147" t="s">
        <v>340</v>
      </c>
      <c r="AU178" s="147" t="s">
        <v>90</v>
      </c>
      <c r="AY178" s="17" t="s">
        <v>299</v>
      </c>
      <c r="BE178" s="148">
        <f t="shared" si="4"/>
        <v>0</v>
      </c>
      <c r="BF178" s="148">
        <f t="shared" si="5"/>
        <v>0</v>
      </c>
      <c r="BG178" s="148">
        <f t="shared" si="6"/>
        <v>0</v>
      </c>
      <c r="BH178" s="148">
        <f t="shared" si="7"/>
        <v>0</v>
      </c>
      <c r="BI178" s="148">
        <f t="shared" si="8"/>
        <v>0</v>
      </c>
      <c r="BJ178" s="17" t="s">
        <v>88</v>
      </c>
      <c r="BK178" s="148">
        <f t="shared" si="9"/>
        <v>0</v>
      </c>
      <c r="BL178" s="17" t="s">
        <v>306</v>
      </c>
      <c r="BM178" s="147" t="s">
        <v>1209</v>
      </c>
    </row>
    <row r="179" spans="2:65" s="1" customFormat="1" ht="16.5" customHeight="1">
      <c r="B179" s="32"/>
      <c r="C179" s="158" t="s">
        <v>469</v>
      </c>
      <c r="D179" s="158" t="s">
        <v>340</v>
      </c>
      <c r="E179" s="159" t="s">
        <v>1210</v>
      </c>
      <c r="F179" s="160" t="s">
        <v>1211</v>
      </c>
      <c r="G179" s="161" t="s">
        <v>578</v>
      </c>
      <c r="H179" s="162">
        <v>1</v>
      </c>
      <c r="I179" s="163"/>
      <c r="J179" s="164">
        <f t="shared" si="0"/>
        <v>0</v>
      </c>
      <c r="K179" s="160" t="s">
        <v>1</v>
      </c>
      <c r="L179" s="165"/>
      <c r="M179" s="166" t="s">
        <v>1</v>
      </c>
      <c r="N179" s="167" t="s">
        <v>46</v>
      </c>
      <c r="P179" s="145">
        <f t="shared" si="1"/>
        <v>0</v>
      </c>
      <c r="Q179" s="145">
        <v>0</v>
      </c>
      <c r="R179" s="145">
        <f t="shared" si="2"/>
        <v>0</v>
      </c>
      <c r="S179" s="145">
        <v>0</v>
      </c>
      <c r="T179" s="146">
        <f t="shared" si="3"/>
        <v>0</v>
      </c>
      <c r="AR179" s="147" t="s">
        <v>893</v>
      </c>
      <c r="AT179" s="147" t="s">
        <v>340</v>
      </c>
      <c r="AU179" s="147" t="s">
        <v>90</v>
      </c>
      <c r="AY179" s="17" t="s">
        <v>299</v>
      </c>
      <c r="BE179" s="148">
        <f t="shared" si="4"/>
        <v>0</v>
      </c>
      <c r="BF179" s="148">
        <f t="shared" si="5"/>
        <v>0</v>
      </c>
      <c r="BG179" s="148">
        <f t="shared" si="6"/>
        <v>0</v>
      </c>
      <c r="BH179" s="148">
        <f t="shared" si="7"/>
        <v>0</v>
      </c>
      <c r="BI179" s="148">
        <f t="shared" si="8"/>
        <v>0</v>
      </c>
      <c r="BJ179" s="17" t="s">
        <v>88</v>
      </c>
      <c r="BK179" s="148">
        <f t="shared" si="9"/>
        <v>0</v>
      </c>
      <c r="BL179" s="17" t="s">
        <v>306</v>
      </c>
      <c r="BM179" s="147" t="s">
        <v>1212</v>
      </c>
    </row>
    <row r="180" spans="2:65" s="1" customFormat="1" ht="16.5" customHeight="1">
      <c r="B180" s="32"/>
      <c r="C180" s="158" t="s">
        <v>475</v>
      </c>
      <c r="D180" s="158" t="s">
        <v>340</v>
      </c>
      <c r="E180" s="159" t="s">
        <v>1213</v>
      </c>
      <c r="F180" s="160" t="s">
        <v>1214</v>
      </c>
      <c r="G180" s="161" t="s">
        <v>578</v>
      </c>
      <c r="H180" s="162">
        <v>1</v>
      </c>
      <c r="I180" s="163"/>
      <c r="J180" s="164">
        <f t="shared" si="0"/>
        <v>0</v>
      </c>
      <c r="K180" s="160" t="s">
        <v>1</v>
      </c>
      <c r="L180" s="165"/>
      <c r="M180" s="166" t="s">
        <v>1</v>
      </c>
      <c r="N180" s="167" t="s">
        <v>46</v>
      </c>
      <c r="P180" s="145">
        <f t="shared" si="1"/>
        <v>0</v>
      </c>
      <c r="Q180" s="145">
        <v>0</v>
      </c>
      <c r="R180" s="145">
        <f t="shared" si="2"/>
        <v>0</v>
      </c>
      <c r="S180" s="145">
        <v>0</v>
      </c>
      <c r="T180" s="146">
        <f t="shared" si="3"/>
        <v>0</v>
      </c>
      <c r="AR180" s="147" t="s">
        <v>893</v>
      </c>
      <c r="AT180" s="147" t="s">
        <v>340</v>
      </c>
      <c r="AU180" s="147" t="s">
        <v>90</v>
      </c>
      <c r="AY180" s="17" t="s">
        <v>299</v>
      </c>
      <c r="BE180" s="148">
        <f t="shared" si="4"/>
        <v>0</v>
      </c>
      <c r="BF180" s="148">
        <f t="shared" si="5"/>
        <v>0</v>
      </c>
      <c r="BG180" s="148">
        <f t="shared" si="6"/>
        <v>0</v>
      </c>
      <c r="BH180" s="148">
        <f t="shared" si="7"/>
        <v>0</v>
      </c>
      <c r="BI180" s="148">
        <f t="shared" si="8"/>
        <v>0</v>
      </c>
      <c r="BJ180" s="17" t="s">
        <v>88</v>
      </c>
      <c r="BK180" s="148">
        <f t="shared" si="9"/>
        <v>0</v>
      </c>
      <c r="BL180" s="17" t="s">
        <v>306</v>
      </c>
      <c r="BM180" s="147" t="s">
        <v>1215</v>
      </c>
    </row>
    <row r="181" spans="2:65" s="1" customFormat="1" ht="16.5" customHeight="1">
      <c r="B181" s="32"/>
      <c r="C181" s="158" t="s">
        <v>482</v>
      </c>
      <c r="D181" s="158" t="s">
        <v>340</v>
      </c>
      <c r="E181" s="159" t="s">
        <v>1216</v>
      </c>
      <c r="F181" s="160" t="s">
        <v>1217</v>
      </c>
      <c r="G181" s="161" t="s">
        <v>578</v>
      </c>
      <c r="H181" s="162">
        <v>1</v>
      </c>
      <c r="I181" s="163"/>
      <c r="J181" s="164">
        <f t="shared" si="0"/>
        <v>0</v>
      </c>
      <c r="K181" s="160" t="s">
        <v>1</v>
      </c>
      <c r="L181" s="165"/>
      <c r="M181" s="166" t="s">
        <v>1</v>
      </c>
      <c r="N181" s="167" t="s">
        <v>46</v>
      </c>
      <c r="P181" s="145">
        <f t="shared" si="1"/>
        <v>0</v>
      </c>
      <c r="Q181" s="145">
        <v>0</v>
      </c>
      <c r="R181" s="145">
        <f t="shared" si="2"/>
        <v>0</v>
      </c>
      <c r="S181" s="145">
        <v>0</v>
      </c>
      <c r="T181" s="146">
        <f t="shared" si="3"/>
        <v>0</v>
      </c>
      <c r="AR181" s="147" t="s">
        <v>893</v>
      </c>
      <c r="AT181" s="147" t="s">
        <v>340</v>
      </c>
      <c r="AU181" s="147" t="s">
        <v>90</v>
      </c>
      <c r="AY181" s="17" t="s">
        <v>299</v>
      </c>
      <c r="BE181" s="148">
        <f t="shared" si="4"/>
        <v>0</v>
      </c>
      <c r="BF181" s="148">
        <f t="shared" si="5"/>
        <v>0</v>
      </c>
      <c r="BG181" s="148">
        <f t="shared" si="6"/>
        <v>0</v>
      </c>
      <c r="BH181" s="148">
        <f t="shared" si="7"/>
        <v>0</v>
      </c>
      <c r="BI181" s="148">
        <f t="shared" si="8"/>
        <v>0</v>
      </c>
      <c r="BJ181" s="17" t="s">
        <v>88</v>
      </c>
      <c r="BK181" s="148">
        <f t="shared" si="9"/>
        <v>0</v>
      </c>
      <c r="BL181" s="17" t="s">
        <v>306</v>
      </c>
      <c r="BM181" s="147" t="s">
        <v>1218</v>
      </c>
    </row>
    <row r="182" spans="2:65" s="1" customFormat="1" ht="21.75" customHeight="1">
      <c r="B182" s="32"/>
      <c r="C182" s="136" t="s">
        <v>618</v>
      </c>
      <c r="D182" s="136" t="s">
        <v>302</v>
      </c>
      <c r="E182" s="137" t="s">
        <v>1219</v>
      </c>
      <c r="F182" s="138" t="s">
        <v>1220</v>
      </c>
      <c r="G182" s="139" t="s">
        <v>578</v>
      </c>
      <c r="H182" s="140">
        <v>1</v>
      </c>
      <c r="I182" s="141"/>
      <c r="J182" s="142">
        <f t="shared" si="0"/>
        <v>0</v>
      </c>
      <c r="K182" s="138" t="s">
        <v>1</v>
      </c>
      <c r="L182" s="32"/>
      <c r="M182" s="143" t="s">
        <v>1</v>
      </c>
      <c r="N182" s="144" t="s">
        <v>46</v>
      </c>
      <c r="P182" s="145">
        <f t="shared" si="1"/>
        <v>0</v>
      </c>
      <c r="Q182" s="145">
        <v>0</v>
      </c>
      <c r="R182" s="145">
        <f t="shared" si="2"/>
        <v>0</v>
      </c>
      <c r="S182" s="145">
        <v>0</v>
      </c>
      <c r="T182" s="146">
        <f t="shared" si="3"/>
        <v>0</v>
      </c>
      <c r="AR182" s="147" t="s">
        <v>306</v>
      </c>
      <c r="AT182" s="147" t="s">
        <v>302</v>
      </c>
      <c r="AU182" s="147" t="s">
        <v>90</v>
      </c>
      <c r="AY182" s="17" t="s">
        <v>299</v>
      </c>
      <c r="BE182" s="148">
        <f t="shared" si="4"/>
        <v>0</v>
      </c>
      <c r="BF182" s="148">
        <f t="shared" si="5"/>
        <v>0</v>
      </c>
      <c r="BG182" s="148">
        <f t="shared" si="6"/>
        <v>0</v>
      </c>
      <c r="BH182" s="148">
        <f t="shared" si="7"/>
        <v>0</v>
      </c>
      <c r="BI182" s="148">
        <f t="shared" si="8"/>
        <v>0</v>
      </c>
      <c r="BJ182" s="17" t="s">
        <v>88</v>
      </c>
      <c r="BK182" s="148">
        <f t="shared" si="9"/>
        <v>0</v>
      </c>
      <c r="BL182" s="17" t="s">
        <v>306</v>
      </c>
      <c r="BM182" s="147" t="s">
        <v>1221</v>
      </c>
    </row>
    <row r="183" spans="2:65" s="1" customFormat="1" ht="24.15" customHeight="1">
      <c r="B183" s="32"/>
      <c r="C183" s="136" t="s">
        <v>622</v>
      </c>
      <c r="D183" s="136" t="s">
        <v>302</v>
      </c>
      <c r="E183" s="137" t="s">
        <v>1222</v>
      </c>
      <c r="F183" s="138" t="s">
        <v>1223</v>
      </c>
      <c r="G183" s="139" t="s">
        <v>578</v>
      </c>
      <c r="H183" s="140">
        <v>1</v>
      </c>
      <c r="I183" s="141"/>
      <c r="J183" s="142">
        <f t="shared" si="0"/>
        <v>0</v>
      </c>
      <c r="K183" s="138" t="s">
        <v>1</v>
      </c>
      <c r="L183" s="32"/>
      <c r="M183" s="143" t="s">
        <v>1</v>
      </c>
      <c r="N183" s="144" t="s">
        <v>46</v>
      </c>
      <c r="P183" s="145">
        <f t="shared" si="1"/>
        <v>0</v>
      </c>
      <c r="Q183" s="145">
        <v>0</v>
      </c>
      <c r="R183" s="145">
        <f t="shared" si="2"/>
        <v>0</v>
      </c>
      <c r="S183" s="145">
        <v>0</v>
      </c>
      <c r="T183" s="146">
        <f t="shared" si="3"/>
        <v>0</v>
      </c>
      <c r="AR183" s="147" t="s">
        <v>306</v>
      </c>
      <c r="AT183" s="147" t="s">
        <v>302</v>
      </c>
      <c r="AU183" s="147" t="s">
        <v>90</v>
      </c>
      <c r="AY183" s="17" t="s">
        <v>299</v>
      </c>
      <c r="BE183" s="148">
        <f t="shared" si="4"/>
        <v>0</v>
      </c>
      <c r="BF183" s="148">
        <f t="shared" si="5"/>
        <v>0</v>
      </c>
      <c r="BG183" s="148">
        <f t="shared" si="6"/>
        <v>0</v>
      </c>
      <c r="BH183" s="148">
        <f t="shared" si="7"/>
        <v>0</v>
      </c>
      <c r="BI183" s="148">
        <f t="shared" si="8"/>
        <v>0</v>
      </c>
      <c r="BJ183" s="17" t="s">
        <v>88</v>
      </c>
      <c r="BK183" s="148">
        <f t="shared" si="9"/>
        <v>0</v>
      </c>
      <c r="BL183" s="17" t="s">
        <v>306</v>
      </c>
      <c r="BM183" s="147" t="s">
        <v>1224</v>
      </c>
    </row>
    <row r="184" spans="2:65" s="1" customFormat="1" ht="16.5" customHeight="1">
      <c r="B184" s="32"/>
      <c r="C184" s="136" t="s">
        <v>626</v>
      </c>
      <c r="D184" s="136" t="s">
        <v>302</v>
      </c>
      <c r="E184" s="137" t="s">
        <v>1225</v>
      </c>
      <c r="F184" s="138" t="s">
        <v>1226</v>
      </c>
      <c r="G184" s="139" t="s">
        <v>578</v>
      </c>
      <c r="H184" s="140">
        <v>1</v>
      </c>
      <c r="I184" s="141"/>
      <c r="J184" s="142">
        <f t="shared" si="0"/>
        <v>0</v>
      </c>
      <c r="K184" s="138" t="s">
        <v>1</v>
      </c>
      <c r="L184" s="32"/>
      <c r="M184" s="143" t="s">
        <v>1</v>
      </c>
      <c r="N184" s="144" t="s">
        <v>46</v>
      </c>
      <c r="P184" s="145">
        <f t="shared" si="1"/>
        <v>0</v>
      </c>
      <c r="Q184" s="145">
        <v>0</v>
      </c>
      <c r="R184" s="145">
        <f t="shared" si="2"/>
        <v>0</v>
      </c>
      <c r="S184" s="145">
        <v>0</v>
      </c>
      <c r="T184" s="146">
        <f t="shared" si="3"/>
        <v>0</v>
      </c>
      <c r="AR184" s="147" t="s">
        <v>306</v>
      </c>
      <c r="AT184" s="147" t="s">
        <v>302</v>
      </c>
      <c r="AU184" s="147" t="s">
        <v>90</v>
      </c>
      <c r="AY184" s="17" t="s">
        <v>299</v>
      </c>
      <c r="BE184" s="148">
        <f t="shared" si="4"/>
        <v>0</v>
      </c>
      <c r="BF184" s="148">
        <f t="shared" si="5"/>
        <v>0</v>
      </c>
      <c r="BG184" s="148">
        <f t="shared" si="6"/>
        <v>0</v>
      </c>
      <c r="BH184" s="148">
        <f t="shared" si="7"/>
        <v>0</v>
      </c>
      <c r="BI184" s="148">
        <f t="shared" si="8"/>
        <v>0</v>
      </c>
      <c r="BJ184" s="17" t="s">
        <v>88</v>
      </c>
      <c r="BK184" s="148">
        <f t="shared" si="9"/>
        <v>0</v>
      </c>
      <c r="BL184" s="17" t="s">
        <v>306</v>
      </c>
      <c r="BM184" s="147" t="s">
        <v>1227</v>
      </c>
    </row>
    <row r="185" spans="2:65" s="1" customFormat="1" ht="38.4">
      <c r="B185" s="32"/>
      <c r="D185" s="149" t="s">
        <v>308</v>
      </c>
      <c r="F185" s="150" t="s">
        <v>1228</v>
      </c>
      <c r="I185" s="151"/>
      <c r="L185" s="32"/>
      <c r="M185" s="152"/>
      <c r="T185" s="56"/>
      <c r="AT185" s="17" t="s">
        <v>308</v>
      </c>
      <c r="AU185" s="17" t="s">
        <v>90</v>
      </c>
    </row>
    <row r="186" spans="2:65" s="1" customFormat="1" ht="16.5" customHeight="1">
      <c r="B186" s="32"/>
      <c r="C186" s="136" t="s">
        <v>630</v>
      </c>
      <c r="D186" s="136" t="s">
        <v>302</v>
      </c>
      <c r="E186" s="137" t="s">
        <v>1229</v>
      </c>
      <c r="F186" s="138" t="s">
        <v>1230</v>
      </c>
      <c r="G186" s="139" t="s">
        <v>578</v>
      </c>
      <c r="H186" s="140">
        <v>1</v>
      </c>
      <c r="I186" s="141"/>
      <c r="J186" s="142">
        <f>ROUND(I186*H186,2)</f>
        <v>0</v>
      </c>
      <c r="K186" s="138" t="s">
        <v>1</v>
      </c>
      <c r="L186" s="32"/>
      <c r="M186" s="143" t="s">
        <v>1</v>
      </c>
      <c r="N186" s="144" t="s">
        <v>46</v>
      </c>
      <c r="P186" s="145">
        <f>O186*H186</f>
        <v>0</v>
      </c>
      <c r="Q186" s="145">
        <v>0</v>
      </c>
      <c r="R186" s="145">
        <f>Q186*H186</f>
        <v>0</v>
      </c>
      <c r="S186" s="145">
        <v>0</v>
      </c>
      <c r="T186" s="146">
        <f>S186*H186</f>
        <v>0</v>
      </c>
      <c r="AR186" s="147" t="s">
        <v>306</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306</v>
      </c>
      <c r="BM186" s="147" t="s">
        <v>1231</v>
      </c>
    </row>
    <row r="187" spans="2:65" s="1" customFormat="1" ht="201.6">
      <c r="B187" s="32"/>
      <c r="D187" s="149" t="s">
        <v>308</v>
      </c>
      <c r="F187" s="150" t="s">
        <v>1232</v>
      </c>
      <c r="I187" s="151"/>
      <c r="L187" s="32"/>
      <c r="M187" s="152"/>
      <c r="T187" s="56"/>
      <c r="AT187" s="17" t="s">
        <v>308</v>
      </c>
      <c r="AU187" s="17" t="s">
        <v>90</v>
      </c>
    </row>
    <row r="188" spans="2:65" s="11" customFormat="1" ht="22.95" customHeight="1">
      <c r="B188" s="124"/>
      <c r="D188" s="125" t="s">
        <v>80</v>
      </c>
      <c r="E188" s="134" t="s">
        <v>1233</v>
      </c>
      <c r="F188" s="134" t="s">
        <v>1234</v>
      </c>
      <c r="I188" s="127"/>
      <c r="J188" s="135">
        <f>BK188</f>
        <v>0</v>
      </c>
      <c r="L188" s="124"/>
      <c r="M188" s="129"/>
      <c r="P188" s="130">
        <f>SUM(P189:P228)</f>
        <v>0</v>
      </c>
      <c r="R188" s="130">
        <f>SUM(R189:R228)</f>
        <v>0</v>
      </c>
      <c r="T188" s="131">
        <f>SUM(T189:T228)</f>
        <v>0</v>
      </c>
      <c r="AR188" s="125" t="s">
        <v>298</v>
      </c>
      <c r="AT188" s="132" t="s">
        <v>80</v>
      </c>
      <c r="AU188" s="132" t="s">
        <v>88</v>
      </c>
      <c r="AY188" s="125" t="s">
        <v>299</v>
      </c>
      <c r="BK188" s="133">
        <f>SUM(BK189:BK228)</f>
        <v>0</v>
      </c>
    </row>
    <row r="189" spans="2:65" s="1" customFormat="1" ht="16.5" customHeight="1">
      <c r="B189" s="32"/>
      <c r="C189" s="136" t="s">
        <v>634</v>
      </c>
      <c r="D189" s="136" t="s">
        <v>302</v>
      </c>
      <c r="E189" s="137" t="s">
        <v>1235</v>
      </c>
      <c r="F189" s="138" t="s">
        <v>1236</v>
      </c>
      <c r="G189" s="139" t="s">
        <v>647</v>
      </c>
      <c r="H189" s="140">
        <v>20</v>
      </c>
      <c r="I189" s="141"/>
      <c r="J189" s="142">
        <f t="shared" ref="J189:J198" si="10">ROUND(I189*H189,2)</f>
        <v>0</v>
      </c>
      <c r="K189" s="138" t="s">
        <v>1</v>
      </c>
      <c r="L189" s="32"/>
      <c r="M189" s="143" t="s">
        <v>1</v>
      </c>
      <c r="N189" s="144" t="s">
        <v>46</v>
      </c>
      <c r="P189" s="145">
        <f t="shared" ref="P189:P198" si="11">O189*H189</f>
        <v>0</v>
      </c>
      <c r="Q189" s="145">
        <v>0</v>
      </c>
      <c r="R189" s="145">
        <f t="shared" ref="R189:R198" si="12">Q189*H189</f>
        <v>0</v>
      </c>
      <c r="S189" s="145">
        <v>0</v>
      </c>
      <c r="T189" s="146">
        <f t="shared" ref="T189:T198" si="13">S189*H189</f>
        <v>0</v>
      </c>
      <c r="AR189" s="147" t="s">
        <v>306</v>
      </c>
      <c r="AT189" s="147" t="s">
        <v>302</v>
      </c>
      <c r="AU189" s="147" t="s">
        <v>90</v>
      </c>
      <c r="AY189" s="17" t="s">
        <v>299</v>
      </c>
      <c r="BE189" s="148">
        <f t="shared" ref="BE189:BE198" si="14">IF(N189="základní",J189,0)</f>
        <v>0</v>
      </c>
      <c r="BF189" s="148">
        <f t="shared" ref="BF189:BF198" si="15">IF(N189="snížená",J189,0)</f>
        <v>0</v>
      </c>
      <c r="BG189" s="148">
        <f t="shared" ref="BG189:BG198" si="16">IF(N189="zákl. přenesená",J189,0)</f>
        <v>0</v>
      </c>
      <c r="BH189" s="148">
        <f t="shared" ref="BH189:BH198" si="17">IF(N189="sníž. přenesená",J189,0)</f>
        <v>0</v>
      </c>
      <c r="BI189" s="148">
        <f t="shared" ref="BI189:BI198" si="18">IF(N189="nulová",J189,0)</f>
        <v>0</v>
      </c>
      <c r="BJ189" s="17" t="s">
        <v>88</v>
      </c>
      <c r="BK189" s="148">
        <f t="shared" ref="BK189:BK198" si="19">ROUND(I189*H189,2)</f>
        <v>0</v>
      </c>
      <c r="BL189" s="17" t="s">
        <v>306</v>
      </c>
      <c r="BM189" s="147" t="s">
        <v>1237</v>
      </c>
    </row>
    <row r="190" spans="2:65" s="1" customFormat="1" ht="16.5" customHeight="1">
      <c r="B190" s="32"/>
      <c r="C190" s="136" t="s">
        <v>638</v>
      </c>
      <c r="D190" s="136" t="s">
        <v>302</v>
      </c>
      <c r="E190" s="137" t="s">
        <v>1238</v>
      </c>
      <c r="F190" s="138" t="s">
        <v>1239</v>
      </c>
      <c r="G190" s="139" t="s">
        <v>647</v>
      </c>
      <c r="H190" s="140">
        <v>76</v>
      </c>
      <c r="I190" s="141"/>
      <c r="J190" s="142">
        <f t="shared" si="10"/>
        <v>0</v>
      </c>
      <c r="K190" s="138" t="s">
        <v>1</v>
      </c>
      <c r="L190" s="32"/>
      <c r="M190" s="143" t="s">
        <v>1</v>
      </c>
      <c r="N190" s="144" t="s">
        <v>46</v>
      </c>
      <c r="P190" s="145">
        <f t="shared" si="11"/>
        <v>0</v>
      </c>
      <c r="Q190" s="145">
        <v>0</v>
      </c>
      <c r="R190" s="145">
        <f t="shared" si="12"/>
        <v>0</v>
      </c>
      <c r="S190" s="145">
        <v>0</v>
      </c>
      <c r="T190" s="146">
        <f t="shared" si="13"/>
        <v>0</v>
      </c>
      <c r="AR190" s="147" t="s">
        <v>306</v>
      </c>
      <c r="AT190" s="147" t="s">
        <v>302</v>
      </c>
      <c r="AU190" s="147" t="s">
        <v>90</v>
      </c>
      <c r="AY190" s="17" t="s">
        <v>299</v>
      </c>
      <c r="BE190" s="148">
        <f t="shared" si="14"/>
        <v>0</v>
      </c>
      <c r="BF190" s="148">
        <f t="shared" si="15"/>
        <v>0</v>
      </c>
      <c r="BG190" s="148">
        <f t="shared" si="16"/>
        <v>0</v>
      </c>
      <c r="BH190" s="148">
        <f t="shared" si="17"/>
        <v>0</v>
      </c>
      <c r="BI190" s="148">
        <f t="shared" si="18"/>
        <v>0</v>
      </c>
      <c r="BJ190" s="17" t="s">
        <v>88</v>
      </c>
      <c r="BK190" s="148">
        <f t="shared" si="19"/>
        <v>0</v>
      </c>
      <c r="BL190" s="17" t="s">
        <v>306</v>
      </c>
      <c r="BM190" s="147" t="s">
        <v>1240</v>
      </c>
    </row>
    <row r="191" spans="2:65" s="1" customFormat="1" ht="16.5" customHeight="1">
      <c r="B191" s="32"/>
      <c r="C191" s="136" t="s">
        <v>644</v>
      </c>
      <c r="D191" s="136" t="s">
        <v>302</v>
      </c>
      <c r="E191" s="137" t="s">
        <v>1241</v>
      </c>
      <c r="F191" s="138" t="s">
        <v>1242</v>
      </c>
      <c r="G191" s="139" t="s">
        <v>647</v>
      </c>
      <c r="H191" s="140">
        <v>28</v>
      </c>
      <c r="I191" s="141"/>
      <c r="J191" s="142">
        <f t="shared" si="10"/>
        <v>0</v>
      </c>
      <c r="K191" s="138" t="s">
        <v>1</v>
      </c>
      <c r="L191" s="32"/>
      <c r="M191" s="143" t="s">
        <v>1</v>
      </c>
      <c r="N191" s="144" t="s">
        <v>46</v>
      </c>
      <c r="P191" s="145">
        <f t="shared" si="11"/>
        <v>0</v>
      </c>
      <c r="Q191" s="145">
        <v>0</v>
      </c>
      <c r="R191" s="145">
        <f t="shared" si="12"/>
        <v>0</v>
      </c>
      <c r="S191" s="145">
        <v>0</v>
      </c>
      <c r="T191" s="146">
        <f t="shared" si="13"/>
        <v>0</v>
      </c>
      <c r="AR191" s="147" t="s">
        <v>306</v>
      </c>
      <c r="AT191" s="147" t="s">
        <v>302</v>
      </c>
      <c r="AU191" s="147" t="s">
        <v>90</v>
      </c>
      <c r="AY191" s="17" t="s">
        <v>299</v>
      </c>
      <c r="BE191" s="148">
        <f t="shared" si="14"/>
        <v>0</v>
      </c>
      <c r="BF191" s="148">
        <f t="shared" si="15"/>
        <v>0</v>
      </c>
      <c r="BG191" s="148">
        <f t="shared" si="16"/>
        <v>0</v>
      </c>
      <c r="BH191" s="148">
        <f t="shared" si="17"/>
        <v>0</v>
      </c>
      <c r="BI191" s="148">
        <f t="shared" si="18"/>
        <v>0</v>
      </c>
      <c r="BJ191" s="17" t="s">
        <v>88</v>
      </c>
      <c r="BK191" s="148">
        <f t="shared" si="19"/>
        <v>0</v>
      </c>
      <c r="BL191" s="17" t="s">
        <v>306</v>
      </c>
      <c r="BM191" s="147" t="s">
        <v>1243</v>
      </c>
    </row>
    <row r="192" spans="2:65" s="1" customFormat="1" ht="16.5" customHeight="1">
      <c r="B192" s="32"/>
      <c r="C192" s="136" t="s">
        <v>649</v>
      </c>
      <c r="D192" s="136" t="s">
        <v>302</v>
      </c>
      <c r="E192" s="137" t="s">
        <v>1244</v>
      </c>
      <c r="F192" s="138" t="s">
        <v>1245</v>
      </c>
      <c r="G192" s="139" t="s">
        <v>647</v>
      </c>
      <c r="H192" s="140">
        <v>60</v>
      </c>
      <c r="I192" s="141"/>
      <c r="J192" s="142">
        <f t="shared" si="10"/>
        <v>0</v>
      </c>
      <c r="K192" s="138" t="s">
        <v>1</v>
      </c>
      <c r="L192" s="32"/>
      <c r="M192" s="143" t="s">
        <v>1</v>
      </c>
      <c r="N192" s="144" t="s">
        <v>46</v>
      </c>
      <c r="P192" s="145">
        <f t="shared" si="11"/>
        <v>0</v>
      </c>
      <c r="Q192" s="145">
        <v>0</v>
      </c>
      <c r="R192" s="145">
        <f t="shared" si="12"/>
        <v>0</v>
      </c>
      <c r="S192" s="145">
        <v>0</v>
      </c>
      <c r="T192" s="146">
        <f t="shared" si="13"/>
        <v>0</v>
      </c>
      <c r="AR192" s="147" t="s">
        <v>306</v>
      </c>
      <c r="AT192" s="147" t="s">
        <v>302</v>
      </c>
      <c r="AU192" s="147" t="s">
        <v>90</v>
      </c>
      <c r="AY192" s="17" t="s">
        <v>299</v>
      </c>
      <c r="BE192" s="148">
        <f t="shared" si="14"/>
        <v>0</v>
      </c>
      <c r="BF192" s="148">
        <f t="shared" si="15"/>
        <v>0</v>
      </c>
      <c r="BG192" s="148">
        <f t="shared" si="16"/>
        <v>0</v>
      </c>
      <c r="BH192" s="148">
        <f t="shared" si="17"/>
        <v>0</v>
      </c>
      <c r="BI192" s="148">
        <f t="shared" si="18"/>
        <v>0</v>
      </c>
      <c r="BJ192" s="17" t="s">
        <v>88</v>
      </c>
      <c r="BK192" s="148">
        <f t="shared" si="19"/>
        <v>0</v>
      </c>
      <c r="BL192" s="17" t="s">
        <v>306</v>
      </c>
      <c r="BM192" s="147" t="s">
        <v>1246</v>
      </c>
    </row>
    <row r="193" spans="2:65" s="1" customFormat="1" ht="16.5" customHeight="1">
      <c r="B193" s="32"/>
      <c r="C193" s="136" t="s">
        <v>653</v>
      </c>
      <c r="D193" s="136" t="s">
        <v>302</v>
      </c>
      <c r="E193" s="137" t="s">
        <v>1247</v>
      </c>
      <c r="F193" s="138" t="s">
        <v>1248</v>
      </c>
      <c r="G193" s="139" t="s">
        <v>647</v>
      </c>
      <c r="H193" s="140">
        <v>28</v>
      </c>
      <c r="I193" s="141"/>
      <c r="J193" s="142">
        <f t="shared" si="10"/>
        <v>0</v>
      </c>
      <c r="K193" s="138" t="s">
        <v>1</v>
      </c>
      <c r="L193" s="32"/>
      <c r="M193" s="143" t="s">
        <v>1</v>
      </c>
      <c r="N193" s="144" t="s">
        <v>46</v>
      </c>
      <c r="P193" s="145">
        <f t="shared" si="11"/>
        <v>0</v>
      </c>
      <c r="Q193" s="145">
        <v>0</v>
      </c>
      <c r="R193" s="145">
        <f t="shared" si="12"/>
        <v>0</v>
      </c>
      <c r="S193" s="145">
        <v>0</v>
      </c>
      <c r="T193" s="146">
        <f t="shared" si="13"/>
        <v>0</v>
      </c>
      <c r="AR193" s="147" t="s">
        <v>306</v>
      </c>
      <c r="AT193" s="147" t="s">
        <v>302</v>
      </c>
      <c r="AU193" s="147" t="s">
        <v>90</v>
      </c>
      <c r="AY193" s="17" t="s">
        <v>299</v>
      </c>
      <c r="BE193" s="148">
        <f t="shared" si="14"/>
        <v>0</v>
      </c>
      <c r="BF193" s="148">
        <f t="shared" si="15"/>
        <v>0</v>
      </c>
      <c r="BG193" s="148">
        <f t="shared" si="16"/>
        <v>0</v>
      </c>
      <c r="BH193" s="148">
        <f t="shared" si="17"/>
        <v>0</v>
      </c>
      <c r="BI193" s="148">
        <f t="shared" si="18"/>
        <v>0</v>
      </c>
      <c r="BJ193" s="17" t="s">
        <v>88</v>
      </c>
      <c r="BK193" s="148">
        <f t="shared" si="19"/>
        <v>0</v>
      </c>
      <c r="BL193" s="17" t="s">
        <v>306</v>
      </c>
      <c r="BM193" s="147" t="s">
        <v>1249</v>
      </c>
    </row>
    <row r="194" spans="2:65" s="1" customFormat="1" ht="21.75" customHeight="1">
      <c r="B194" s="32"/>
      <c r="C194" s="136" t="s">
        <v>657</v>
      </c>
      <c r="D194" s="136" t="s">
        <v>302</v>
      </c>
      <c r="E194" s="137" t="s">
        <v>1250</v>
      </c>
      <c r="F194" s="138" t="s">
        <v>1251</v>
      </c>
      <c r="G194" s="139" t="s">
        <v>647</v>
      </c>
      <c r="H194" s="140">
        <v>126</v>
      </c>
      <c r="I194" s="141"/>
      <c r="J194" s="142">
        <f t="shared" si="10"/>
        <v>0</v>
      </c>
      <c r="K194" s="138" t="s">
        <v>1</v>
      </c>
      <c r="L194" s="32"/>
      <c r="M194" s="143" t="s">
        <v>1</v>
      </c>
      <c r="N194" s="144" t="s">
        <v>46</v>
      </c>
      <c r="P194" s="145">
        <f t="shared" si="11"/>
        <v>0</v>
      </c>
      <c r="Q194" s="145">
        <v>0</v>
      </c>
      <c r="R194" s="145">
        <f t="shared" si="12"/>
        <v>0</v>
      </c>
      <c r="S194" s="145">
        <v>0</v>
      </c>
      <c r="T194" s="146">
        <f t="shared" si="13"/>
        <v>0</v>
      </c>
      <c r="AR194" s="147" t="s">
        <v>306</v>
      </c>
      <c r="AT194" s="147" t="s">
        <v>302</v>
      </c>
      <c r="AU194" s="147" t="s">
        <v>90</v>
      </c>
      <c r="AY194" s="17" t="s">
        <v>299</v>
      </c>
      <c r="BE194" s="148">
        <f t="shared" si="14"/>
        <v>0</v>
      </c>
      <c r="BF194" s="148">
        <f t="shared" si="15"/>
        <v>0</v>
      </c>
      <c r="BG194" s="148">
        <f t="shared" si="16"/>
        <v>0</v>
      </c>
      <c r="BH194" s="148">
        <f t="shared" si="17"/>
        <v>0</v>
      </c>
      <c r="BI194" s="148">
        <f t="shared" si="18"/>
        <v>0</v>
      </c>
      <c r="BJ194" s="17" t="s">
        <v>88</v>
      </c>
      <c r="BK194" s="148">
        <f t="shared" si="19"/>
        <v>0</v>
      </c>
      <c r="BL194" s="17" t="s">
        <v>306</v>
      </c>
      <c r="BM194" s="147" t="s">
        <v>1252</v>
      </c>
    </row>
    <row r="195" spans="2:65" s="1" customFormat="1" ht="21.75" customHeight="1">
      <c r="B195" s="32"/>
      <c r="C195" s="136" t="s">
        <v>661</v>
      </c>
      <c r="D195" s="136" t="s">
        <v>302</v>
      </c>
      <c r="E195" s="137" t="s">
        <v>1253</v>
      </c>
      <c r="F195" s="138" t="s">
        <v>1254</v>
      </c>
      <c r="G195" s="139" t="s">
        <v>647</v>
      </c>
      <c r="H195" s="140">
        <v>42</v>
      </c>
      <c r="I195" s="141"/>
      <c r="J195" s="142">
        <f t="shared" si="10"/>
        <v>0</v>
      </c>
      <c r="K195" s="138" t="s">
        <v>1</v>
      </c>
      <c r="L195" s="32"/>
      <c r="M195" s="143" t="s">
        <v>1</v>
      </c>
      <c r="N195" s="144" t="s">
        <v>46</v>
      </c>
      <c r="P195" s="145">
        <f t="shared" si="11"/>
        <v>0</v>
      </c>
      <c r="Q195" s="145">
        <v>0</v>
      </c>
      <c r="R195" s="145">
        <f t="shared" si="12"/>
        <v>0</v>
      </c>
      <c r="S195" s="145">
        <v>0</v>
      </c>
      <c r="T195" s="146">
        <f t="shared" si="13"/>
        <v>0</v>
      </c>
      <c r="AR195" s="147" t="s">
        <v>306</v>
      </c>
      <c r="AT195" s="147" t="s">
        <v>302</v>
      </c>
      <c r="AU195" s="147" t="s">
        <v>90</v>
      </c>
      <c r="AY195" s="17" t="s">
        <v>299</v>
      </c>
      <c r="BE195" s="148">
        <f t="shared" si="14"/>
        <v>0</v>
      </c>
      <c r="BF195" s="148">
        <f t="shared" si="15"/>
        <v>0</v>
      </c>
      <c r="BG195" s="148">
        <f t="shared" si="16"/>
        <v>0</v>
      </c>
      <c r="BH195" s="148">
        <f t="shared" si="17"/>
        <v>0</v>
      </c>
      <c r="BI195" s="148">
        <f t="shared" si="18"/>
        <v>0</v>
      </c>
      <c r="BJ195" s="17" t="s">
        <v>88</v>
      </c>
      <c r="BK195" s="148">
        <f t="shared" si="19"/>
        <v>0</v>
      </c>
      <c r="BL195" s="17" t="s">
        <v>306</v>
      </c>
      <c r="BM195" s="147" t="s">
        <v>1255</v>
      </c>
    </row>
    <row r="196" spans="2:65" s="1" customFormat="1" ht="24.15" customHeight="1">
      <c r="B196" s="32"/>
      <c r="C196" s="136" t="s">
        <v>665</v>
      </c>
      <c r="D196" s="136" t="s">
        <v>302</v>
      </c>
      <c r="E196" s="137" t="s">
        <v>1256</v>
      </c>
      <c r="F196" s="138" t="s">
        <v>1257</v>
      </c>
      <c r="G196" s="139" t="s">
        <v>647</v>
      </c>
      <c r="H196" s="140">
        <v>48</v>
      </c>
      <c r="I196" s="141"/>
      <c r="J196" s="142">
        <f t="shared" si="10"/>
        <v>0</v>
      </c>
      <c r="K196" s="138" t="s">
        <v>1</v>
      </c>
      <c r="L196" s="32"/>
      <c r="M196" s="143" t="s">
        <v>1</v>
      </c>
      <c r="N196" s="144" t="s">
        <v>46</v>
      </c>
      <c r="P196" s="145">
        <f t="shared" si="11"/>
        <v>0</v>
      </c>
      <c r="Q196" s="145">
        <v>0</v>
      </c>
      <c r="R196" s="145">
        <f t="shared" si="12"/>
        <v>0</v>
      </c>
      <c r="S196" s="145">
        <v>0</v>
      </c>
      <c r="T196" s="146">
        <f t="shared" si="13"/>
        <v>0</v>
      </c>
      <c r="AR196" s="147" t="s">
        <v>306</v>
      </c>
      <c r="AT196" s="147" t="s">
        <v>302</v>
      </c>
      <c r="AU196" s="147" t="s">
        <v>90</v>
      </c>
      <c r="AY196" s="17" t="s">
        <v>299</v>
      </c>
      <c r="BE196" s="148">
        <f t="shared" si="14"/>
        <v>0</v>
      </c>
      <c r="BF196" s="148">
        <f t="shared" si="15"/>
        <v>0</v>
      </c>
      <c r="BG196" s="148">
        <f t="shared" si="16"/>
        <v>0</v>
      </c>
      <c r="BH196" s="148">
        <f t="shared" si="17"/>
        <v>0</v>
      </c>
      <c r="BI196" s="148">
        <f t="shared" si="18"/>
        <v>0</v>
      </c>
      <c r="BJ196" s="17" t="s">
        <v>88</v>
      </c>
      <c r="BK196" s="148">
        <f t="shared" si="19"/>
        <v>0</v>
      </c>
      <c r="BL196" s="17" t="s">
        <v>306</v>
      </c>
      <c r="BM196" s="147" t="s">
        <v>1258</v>
      </c>
    </row>
    <row r="197" spans="2:65" s="1" customFormat="1" ht="16.5" customHeight="1">
      <c r="B197" s="32"/>
      <c r="C197" s="136" t="s">
        <v>669</v>
      </c>
      <c r="D197" s="136" t="s">
        <v>302</v>
      </c>
      <c r="E197" s="137" t="s">
        <v>1259</v>
      </c>
      <c r="F197" s="138" t="s">
        <v>1260</v>
      </c>
      <c r="G197" s="139" t="s">
        <v>578</v>
      </c>
      <c r="H197" s="140">
        <v>1</v>
      </c>
      <c r="I197" s="141"/>
      <c r="J197" s="142">
        <f t="shared" si="10"/>
        <v>0</v>
      </c>
      <c r="K197" s="138" t="s">
        <v>1</v>
      </c>
      <c r="L197" s="32"/>
      <c r="M197" s="143" t="s">
        <v>1</v>
      </c>
      <c r="N197" s="144" t="s">
        <v>46</v>
      </c>
      <c r="P197" s="145">
        <f t="shared" si="11"/>
        <v>0</v>
      </c>
      <c r="Q197" s="145">
        <v>0</v>
      </c>
      <c r="R197" s="145">
        <f t="shared" si="12"/>
        <v>0</v>
      </c>
      <c r="S197" s="145">
        <v>0</v>
      </c>
      <c r="T197" s="146">
        <f t="shared" si="13"/>
        <v>0</v>
      </c>
      <c r="AR197" s="147" t="s">
        <v>306</v>
      </c>
      <c r="AT197" s="147" t="s">
        <v>302</v>
      </c>
      <c r="AU197" s="147" t="s">
        <v>90</v>
      </c>
      <c r="AY197" s="17" t="s">
        <v>299</v>
      </c>
      <c r="BE197" s="148">
        <f t="shared" si="14"/>
        <v>0</v>
      </c>
      <c r="BF197" s="148">
        <f t="shared" si="15"/>
        <v>0</v>
      </c>
      <c r="BG197" s="148">
        <f t="shared" si="16"/>
        <v>0</v>
      </c>
      <c r="BH197" s="148">
        <f t="shared" si="17"/>
        <v>0</v>
      </c>
      <c r="BI197" s="148">
        <f t="shared" si="18"/>
        <v>0</v>
      </c>
      <c r="BJ197" s="17" t="s">
        <v>88</v>
      </c>
      <c r="BK197" s="148">
        <f t="shared" si="19"/>
        <v>0</v>
      </c>
      <c r="BL197" s="17" t="s">
        <v>306</v>
      </c>
      <c r="BM197" s="147" t="s">
        <v>1261</v>
      </c>
    </row>
    <row r="198" spans="2:65" s="1" customFormat="1" ht="21.75" customHeight="1">
      <c r="B198" s="32"/>
      <c r="C198" s="136" t="s">
        <v>673</v>
      </c>
      <c r="D198" s="136" t="s">
        <v>302</v>
      </c>
      <c r="E198" s="137" t="s">
        <v>1262</v>
      </c>
      <c r="F198" s="138" t="s">
        <v>1263</v>
      </c>
      <c r="G198" s="139" t="s">
        <v>647</v>
      </c>
      <c r="H198" s="140">
        <v>20</v>
      </c>
      <c r="I198" s="141"/>
      <c r="J198" s="142">
        <f t="shared" si="10"/>
        <v>0</v>
      </c>
      <c r="K198" s="138" t="s">
        <v>1</v>
      </c>
      <c r="L198" s="32"/>
      <c r="M198" s="143" t="s">
        <v>1</v>
      </c>
      <c r="N198" s="144" t="s">
        <v>46</v>
      </c>
      <c r="P198" s="145">
        <f t="shared" si="11"/>
        <v>0</v>
      </c>
      <c r="Q198" s="145">
        <v>0</v>
      </c>
      <c r="R198" s="145">
        <f t="shared" si="12"/>
        <v>0</v>
      </c>
      <c r="S198" s="145">
        <v>0</v>
      </c>
      <c r="T198" s="146">
        <f t="shared" si="13"/>
        <v>0</v>
      </c>
      <c r="AR198" s="147" t="s">
        <v>306</v>
      </c>
      <c r="AT198" s="147" t="s">
        <v>302</v>
      </c>
      <c r="AU198" s="147" t="s">
        <v>90</v>
      </c>
      <c r="AY198" s="17" t="s">
        <v>299</v>
      </c>
      <c r="BE198" s="148">
        <f t="shared" si="14"/>
        <v>0</v>
      </c>
      <c r="BF198" s="148">
        <f t="shared" si="15"/>
        <v>0</v>
      </c>
      <c r="BG198" s="148">
        <f t="shared" si="16"/>
        <v>0</v>
      </c>
      <c r="BH198" s="148">
        <f t="shared" si="17"/>
        <v>0</v>
      </c>
      <c r="BI198" s="148">
        <f t="shared" si="18"/>
        <v>0</v>
      </c>
      <c r="BJ198" s="17" t="s">
        <v>88</v>
      </c>
      <c r="BK198" s="148">
        <f t="shared" si="19"/>
        <v>0</v>
      </c>
      <c r="BL198" s="17" t="s">
        <v>306</v>
      </c>
      <c r="BM198" s="147" t="s">
        <v>1264</v>
      </c>
    </row>
    <row r="199" spans="2:65" s="1" customFormat="1" ht="38.4">
      <c r="B199" s="32"/>
      <c r="D199" s="149" t="s">
        <v>308</v>
      </c>
      <c r="F199" s="150" t="s">
        <v>1265</v>
      </c>
      <c r="I199" s="151"/>
      <c r="L199" s="32"/>
      <c r="M199" s="152"/>
      <c r="T199" s="56"/>
      <c r="AT199" s="17" t="s">
        <v>308</v>
      </c>
      <c r="AU199" s="17" t="s">
        <v>90</v>
      </c>
    </row>
    <row r="200" spans="2:65" s="1" customFormat="1" ht="21.75" customHeight="1">
      <c r="B200" s="32"/>
      <c r="C200" s="136" t="s">
        <v>677</v>
      </c>
      <c r="D200" s="136" t="s">
        <v>302</v>
      </c>
      <c r="E200" s="137" t="s">
        <v>1266</v>
      </c>
      <c r="F200" s="138" t="s">
        <v>1267</v>
      </c>
      <c r="G200" s="139" t="s">
        <v>647</v>
      </c>
      <c r="H200" s="140">
        <v>14</v>
      </c>
      <c r="I200" s="141"/>
      <c r="J200" s="142">
        <f>ROUND(I200*H200,2)</f>
        <v>0</v>
      </c>
      <c r="K200" s="138" t="s">
        <v>1</v>
      </c>
      <c r="L200" s="32"/>
      <c r="M200" s="143" t="s">
        <v>1</v>
      </c>
      <c r="N200" s="144" t="s">
        <v>46</v>
      </c>
      <c r="P200" s="145">
        <f>O200*H200</f>
        <v>0</v>
      </c>
      <c r="Q200" s="145">
        <v>0</v>
      </c>
      <c r="R200" s="145">
        <f>Q200*H200</f>
        <v>0</v>
      </c>
      <c r="S200" s="145">
        <v>0</v>
      </c>
      <c r="T200" s="146">
        <f>S200*H200</f>
        <v>0</v>
      </c>
      <c r="AR200" s="147" t="s">
        <v>306</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306</v>
      </c>
      <c r="BM200" s="147" t="s">
        <v>1268</v>
      </c>
    </row>
    <row r="201" spans="2:65" s="1" customFormat="1" ht="38.4">
      <c r="B201" s="32"/>
      <c r="D201" s="149" t="s">
        <v>308</v>
      </c>
      <c r="F201" s="150" t="s">
        <v>1265</v>
      </c>
      <c r="I201" s="151"/>
      <c r="L201" s="32"/>
      <c r="M201" s="152"/>
      <c r="T201" s="56"/>
      <c r="AT201" s="17" t="s">
        <v>308</v>
      </c>
      <c r="AU201" s="17" t="s">
        <v>90</v>
      </c>
    </row>
    <row r="202" spans="2:65" s="1" customFormat="1" ht="24.15" customHeight="1">
      <c r="B202" s="32"/>
      <c r="C202" s="136" t="s">
        <v>681</v>
      </c>
      <c r="D202" s="136" t="s">
        <v>302</v>
      </c>
      <c r="E202" s="137" t="s">
        <v>1269</v>
      </c>
      <c r="F202" s="138" t="s">
        <v>1270</v>
      </c>
      <c r="G202" s="139" t="s">
        <v>647</v>
      </c>
      <c r="H202" s="140">
        <v>5</v>
      </c>
      <c r="I202" s="141"/>
      <c r="J202" s="142">
        <f>ROUND(I202*H202,2)</f>
        <v>0</v>
      </c>
      <c r="K202" s="138" t="s">
        <v>1</v>
      </c>
      <c r="L202" s="32"/>
      <c r="M202" s="143" t="s">
        <v>1</v>
      </c>
      <c r="N202" s="144" t="s">
        <v>46</v>
      </c>
      <c r="P202" s="145">
        <f>O202*H202</f>
        <v>0</v>
      </c>
      <c r="Q202" s="145">
        <v>0</v>
      </c>
      <c r="R202" s="145">
        <f>Q202*H202</f>
        <v>0</v>
      </c>
      <c r="S202" s="145">
        <v>0</v>
      </c>
      <c r="T202" s="146">
        <f>S202*H202</f>
        <v>0</v>
      </c>
      <c r="AR202" s="147" t="s">
        <v>306</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306</v>
      </c>
      <c r="BM202" s="147" t="s">
        <v>1271</v>
      </c>
    </row>
    <row r="203" spans="2:65" s="1" customFormat="1" ht="24.15" customHeight="1">
      <c r="B203" s="32"/>
      <c r="C203" s="136" t="s">
        <v>685</v>
      </c>
      <c r="D203" s="136" t="s">
        <v>302</v>
      </c>
      <c r="E203" s="137" t="s">
        <v>1272</v>
      </c>
      <c r="F203" s="138" t="s">
        <v>1273</v>
      </c>
      <c r="G203" s="139" t="s">
        <v>647</v>
      </c>
      <c r="H203" s="140">
        <v>5</v>
      </c>
      <c r="I203" s="141"/>
      <c r="J203" s="142">
        <f>ROUND(I203*H203,2)</f>
        <v>0</v>
      </c>
      <c r="K203" s="138" t="s">
        <v>1</v>
      </c>
      <c r="L203" s="32"/>
      <c r="M203" s="143" t="s">
        <v>1</v>
      </c>
      <c r="N203" s="144" t="s">
        <v>46</v>
      </c>
      <c r="P203" s="145">
        <f>O203*H203</f>
        <v>0</v>
      </c>
      <c r="Q203" s="145">
        <v>0</v>
      </c>
      <c r="R203" s="145">
        <f>Q203*H203</f>
        <v>0</v>
      </c>
      <c r="S203" s="145">
        <v>0</v>
      </c>
      <c r="T203" s="146">
        <f>S203*H203</f>
        <v>0</v>
      </c>
      <c r="AR203" s="147" t="s">
        <v>306</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306</v>
      </c>
      <c r="BM203" s="147" t="s">
        <v>1274</v>
      </c>
    </row>
    <row r="204" spans="2:65" s="1" customFormat="1" ht="16.5" customHeight="1">
      <c r="B204" s="32"/>
      <c r="C204" s="136" t="s">
        <v>689</v>
      </c>
      <c r="D204" s="136" t="s">
        <v>302</v>
      </c>
      <c r="E204" s="137" t="s">
        <v>1275</v>
      </c>
      <c r="F204" s="138" t="s">
        <v>1276</v>
      </c>
      <c r="G204" s="139" t="s">
        <v>647</v>
      </c>
      <c r="H204" s="140">
        <v>20</v>
      </c>
      <c r="I204" s="141"/>
      <c r="J204" s="142">
        <f>ROUND(I204*H204,2)</f>
        <v>0</v>
      </c>
      <c r="K204" s="138" t="s">
        <v>1</v>
      </c>
      <c r="L204" s="32"/>
      <c r="M204" s="143" t="s">
        <v>1</v>
      </c>
      <c r="N204" s="144" t="s">
        <v>46</v>
      </c>
      <c r="P204" s="145">
        <f>O204*H204</f>
        <v>0</v>
      </c>
      <c r="Q204" s="145">
        <v>0</v>
      </c>
      <c r="R204" s="145">
        <f>Q204*H204</f>
        <v>0</v>
      </c>
      <c r="S204" s="145">
        <v>0</v>
      </c>
      <c r="T204" s="146">
        <f>S204*H204</f>
        <v>0</v>
      </c>
      <c r="AR204" s="147" t="s">
        <v>306</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306</v>
      </c>
      <c r="BM204" s="147" t="s">
        <v>1277</v>
      </c>
    </row>
    <row r="205" spans="2:65" s="1" customFormat="1" ht="28.8">
      <c r="B205" s="32"/>
      <c r="D205" s="149" t="s">
        <v>308</v>
      </c>
      <c r="F205" s="150" t="s">
        <v>1278</v>
      </c>
      <c r="I205" s="151"/>
      <c r="L205" s="32"/>
      <c r="M205" s="152"/>
      <c r="T205" s="56"/>
      <c r="AT205" s="17" t="s">
        <v>308</v>
      </c>
      <c r="AU205" s="17" t="s">
        <v>90</v>
      </c>
    </row>
    <row r="206" spans="2:65" s="1" customFormat="1" ht="24.15" customHeight="1">
      <c r="B206" s="32"/>
      <c r="C206" s="136" t="s">
        <v>693</v>
      </c>
      <c r="D206" s="136" t="s">
        <v>302</v>
      </c>
      <c r="E206" s="137" t="s">
        <v>1279</v>
      </c>
      <c r="F206" s="138" t="s">
        <v>1280</v>
      </c>
      <c r="G206" s="139" t="s">
        <v>647</v>
      </c>
      <c r="H206" s="140">
        <v>6</v>
      </c>
      <c r="I206" s="141"/>
      <c r="J206" s="142">
        <f t="shared" ref="J206:J213" si="20">ROUND(I206*H206,2)</f>
        <v>0</v>
      </c>
      <c r="K206" s="138" t="s">
        <v>1</v>
      </c>
      <c r="L206" s="32"/>
      <c r="M206" s="143" t="s">
        <v>1</v>
      </c>
      <c r="N206" s="144" t="s">
        <v>46</v>
      </c>
      <c r="P206" s="145">
        <f t="shared" ref="P206:P213" si="21">O206*H206</f>
        <v>0</v>
      </c>
      <c r="Q206" s="145">
        <v>0</v>
      </c>
      <c r="R206" s="145">
        <f t="shared" ref="R206:R213" si="22">Q206*H206</f>
        <v>0</v>
      </c>
      <c r="S206" s="145">
        <v>0</v>
      </c>
      <c r="T206" s="146">
        <f t="shared" ref="T206:T213" si="23">S206*H206</f>
        <v>0</v>
      </c>
      <c r="AR206" s="147" t="s">
        <v>306</v>
      </c>
      <c r="AT206" s="147" t="s">
        <v>302</v>
      </c>
      <c r="AU206" s="147" t="s">
        <v>90</v>
      </c>
      <c r="AY206" s="17" t="s">
        <v>299</v>
      </c>
      <c r="BE206" s="148">
        <f t="shared" ref="BE206:BE213" si="24">IF(N206="základní",J206,0)</f>
        <v>0</v>
      </c>
      <c r="BF206" s="148">
        <f t="shared" ref="BF206:BF213" si="25">IF(N206="snížená",J206,0)</f>
        <v>0</v>
      </c>
      <c r="BG206" s="148">
        <f t="shared" ref="BG206:BG213" si="26">IF(N206="zákl. přenesená",J206,0)</f>
        <v>0</v>
      </c>
      <c r="BH206" s="148">
        <f t="shared" ref="BH206:BH213" si="27">IF(N206="sníž. přenesená",J206,0)</f>
        <v>0</v>
      </c>
      <c r="BI206" s="148">
        <f t="shared" ref="BI206:BI213" si="28">IF(N206="nulová",J206,0)</f>
        <v>0</v>
      </c>
      <c r="BJ206" s="17" t="s">
        <v>88</v>
      </c>
      <c r="BK206" s="148">
        <f t="shared" ref="BK206:BK213" si="29">ROUND(I206*H206,2)</f>
        <v>0</v>
      </c>
      <c r="BL206" s="17" t="s">
        <v>306</v>
      </c>
      <c r="BM206" s="147" t="s">
        <v>1281</v>
      </c>
    </row>
    <row r="207" spans="2:65" s="1" customFormat="1" ht="24.15" customHeight="1">
      <c r="B207" s="32"/>
      <c r="C207" s="136" t="s">
        <v>697</v>
      </c>
      <c r="D207" s="136" t="s">
        <v>302</v>
      </c>
      <c r="E207" s="137" t="s">
        <v>1282</v>
      </c>
      <c r="F207" s="138" t="s">
        <v>1283</v>
      </c>
      <c r="G207" s="139" t="s">
        <v>647</v>
      </c>
      <c r="H207" s="140">
        <v>6</v>
      </c>
      <c r="I207" s="141"/>
      <c r="J207" s="142">
        <f t="shared" si="20"/>
        <v>0</v>
      </c>
      <c r="K207" s="138" t="s">
        <v>1</v>
      </c>
      <c r="L207" s="32"/>
      <c r="M207" s="143" t="s">
        <v>1</v>
      </c>
      <c r="N207" s="144" t="s">
        <v>46</v>
      </c>
      <c r="P207" s="145">
        <f t="shared" si="21"/>
        <v>0</v>
      </c>
      <c r="Q207" s="145">
        <v>0</v>
      </c>
      <c r="R207" s="145">
        <f t="shared" si="22"/>
        <v>0</v>
      </c>
      <c r="S207" s="145">
        <v>0</v>
      </c>
      <c r="T207" s="146">
        <f t="shared" si="23"/>
        <v>0</v>
      </c>
      <c r="AR207" s="147" t="s">
        <v>306</v>
      </c>
      <c r="AT207" s="147" t="s">
        <v>302</v>
      </c>
      <c r="AU207" s="147" t="s">
        <v>90</v>
      </c>
      <c r="AY207" s="17" t="s">
        <v>299</v>
      </c>
      <c r="BE207" s="148">
        <f t="shared" si="24"/>
        <v>0</v>
      </c>
      <c r="BF207" s="148">
        <f t="shared" si="25"/>
        <v>0</v>
      </c>
      <c r="BG207" s="148">
        <f t="shared" si="26"/>
        <v>0</v>
      </c>
      <c r="BH207" s="148">
        <f t="shared" si="27"/>
        <v>0</v>
      </c>
      <c r="BI207" s="148">
        <f t="shared" si="28"/>
        <v>0</v>
      </c>
      <c r="BJ207" s="17" t="s">
        <v>88</v>
      </c>
      <c r="BK207" s="148">
        <f t="shared" si="29"/>
        <v>0</v>
      </c>
      <c r="BL207" s="17" t="s">
        <v>306</v>
      </c>
      <c r="BM207" s="147" t="s">
        <v>1284</v>
      </c>
    </row>
    <row r="208" spans="2:65" s="1" customFormat="1" ht="16.5" customHeight="1">
      <c r="B208" s="32"/>
      <c r="C208" s="136" t="s">
        <v>701</v>
      </c>
      <c r="D208" s="136" t="s">
        <v>302</v>
      </c>
      <c r="E208" s="137" t="s">
        <v>1285</v>
      </c>
      <c r="F208" s="138" t="s">
        <v>1286</v>
      </c>
      <c r="G208" s="139" t="s">
        <v>578</v>
      </c>
      <c r="H208" s="140">
        <v>1</v>
      </c>
      <c r="I208" s="141"/>
      <c r="J208" s="142">
        <f t="shared" si="20"/>
        <v>0</v>
      </c>
      <c r="K208" s="138" t="s">
        <v>1</v>
      </c>
      <c r="L208" s="32"/>
      <c r="M208" s="143" t="s">
        <v>1</v>
      </c>
      <c r="N208" s="144" t="s">
        <v>46</v>
      </c>
      <c r="P208" s="145">
        <f t="shared" si="21"/>
        <v>0</v>
      </c>
      <c r="Q208" s="145">
        <v>0</v>
      </c>
      <c r="R208" s="145">
        <f t="shared" si="22"/>
        <v>0</v>
      </c>
      <c r="S208" s="145">
        <v>0</v>
      </c>
      <c r="T208" s="146">
        <f t="shared" si="23"/>
        <v>0</v>
      </c>
      <c r="AR208" s="147" t="s">
        <v>306</v>
      </c>
      <c r="AT208" s="147" t="s">
        <v>302</v>
      </c>
      <c r="AU208" s="147" t="s">
        <v>90</v>
      </c>
      <c r="AY208" s="17" t="s">
        <v>299</v>
      </c>
      <c r="BE208" s="148">
        <f t="shared" si="24"/>
        <v>0</v>
      </c>
      <c r="BF208" s="148">
        <f t="shared" si="25"/>
        <v>0</v>
      </c>
      <c r="BG208" s="148">
        <f t="shared" si="26"/>
        <v>0</v>
      </c>
      <c r="BH208" s="148">
        <f t="shared" si="27"/>
        <v>0</v>
      </c>
      <c r="BI208" s="148">
        <f t="shared" si="28"/>
        <v>0</v>
      </c>
      <c r="BJ208" s="17" t="s">
        <v>88</v>
      </c>
      <c r="BK208" s="148">
        <f t="shared" si="29"/>
        <v>0</v>
      </c>
      <c r="BL208" s="17" t="s">
        <v>306</v>
      </c>
      <c r="BM208" s="147" t="s">
        <v>1287</v>
      </c>
    </row>
    <row r="209" spans="2:65" s="1" customFormat="1" ht="16.5" customHeight="1">
      <c r="B209" s="32"/>
      <c r="C209" s="136" t="s">
        <v>705</v>
      </c>
      <c r="D209" s="136" t="s">
        <v>302</v>
      </c>
      <c r="E209" s="137" t="s">
        <v>1288</v>
      </c>
      <c r="F209" s="138" t="s">
        <v>1289</v>
      </c>
      <c r="G209" s="139" t="s">
        <v>578</v>
      </c>
      <c r="H209" s="140">
        <v>1</v>
      </c>
      <c r="I209" s="141"/>
      <c r="J209" s="142">
        <f t="shared" si="20"/>
        <v>0</v>
      </c>
      <c r="K209" s="138" t="s">
        <v>1</v>
      </c>
      <c r="L209" s="32"/>
      <c r="M209" s="143" t="s">
        <v>1</v>
      </c>
      <c r="N209" s="144" t="s">
        <v>46</v>
      </c>
      <c r="P209" s="145">
        <f t="shared" si="21"/>
        <v>0</v>
      </c>
      <c r="Q209" s="145">
        <v>0</v>
      </c>
      <c r="R209" s="145">
        <f t="shared" si="22"/>
        <v>0</v>
      </c>
      <c r="S209" s="145">
        <v>0</v>
      </c>
      <c r="T209" s="146">
        <f t="shared" si="23"/>
        <v>0</v>
      </c>
      <c r="AR209" s="147" t="s">
        <v>306</v>
      </c>
      <c r="AT209" s="147" t="s">
        <v>302</v>
      </c>
      <c r="AU209" s="147" t="s">
        <v>90</v>
      </c>
      <c r="AY209" s="17" t="s">
        <v>299</v>
      </c>
      <c r="BE209" s="148">
        <f t="shared" si="24"/>
        <v>0</v>
      </c>
      <c r="BF209" s="148">
        <f t="shared" si="25"/>
        <v>0</v>
      </c>
      <c r="BG209" s="148">
        <f t="shared" si="26"/>
        <v>0</v>
      </c>
      <c r="BH209" s="148">
        <f t="shared" si="27"/>
        <v>0</v>
      </c>
      <c r="BI209" s="148">
        <f t="shared" si="28"/>
        <v>0</v>
      </c>
      <c r="BJ209" s="17" t="s">
        <v>88</v>
      </c>
      <c r="BK209" s="148">
        <f t="shared" si="29"/>
        <v>0</v>
      </c>
      <c r="BL209" s="17" t="s">
        <v>306</v>
      </c>
      <c r="BM209" s="147" t="s">
        <v>1290</v>
      </c>
    </row>
    <row r="210" spans="2:65" s="1" customFormat="1" ht="16.5" customHeight="1">
      <c r="B210" s="32"/>
      <c r="C210" s="136" t="s">
        <v>709</v>
      </c>
      <c r="D210" s="136" t="s">
        <v>302</v>
      </c>
      <c r="E210" s="137" t="s">
        <v>1291</v>
      </c>
      <c r="F210" s="138" t="s">
        <v>1292</v>
      </c>
      <c r="G210" s="139" t="s">
        <v>578</v>
      </c>
      <c r="H210" s="140">
        <v>1</v>
      </c>
      <c r="I210" s="141"/>
      <c r="J210" s="142">
        <f t="shared" si="20"/>
        <v>0</v>
      </c>
      <c r="K210" s="138" t="s">
        <v>1</v>
      </c>
      <c r="L210" s="32"/>
      <c r="M210" s="143" t="s">
        <v>1</v>
      </c>
      <c r="N210" s="144" t="s">
        <v>46</v>
      </c>
      <c r="P210" s="145">
        <f t="shared" si="21"/>
        <v>0</v>
      </c>
      <c r="Q210" s="145">
        <v>0</v>
      </c>
      <c r="R210" s="145">
        <f t="shared" si="22"/>
        <v>0</v>
      </c>
      <c r="S210" s="145">
        <v>0</v>
      </c>
      <c r="T210" s="146">
        <f t="shared" si="23"/>
        <v>0</v>
      </c>
      <c r="AR210" s="147" t="s">
        <v>306</v>
      </c>
      <c r="AT210" s="147" t="s">
        <v>302</v>
      </c>
      <c r="AU210" s="147" t="s">
        <v>90</v>
      </c>
      <c r="AY210" s="17" t="s">
        <v>299</v>
      </c>
      <c r="BE210" s="148">
        <f t="shared" si="24"/>
        <v>0</v>
      </c>
      <c r="BF210" s="148">
        <f t="shared" si="25"/>
        <v>0</v>
      </c>
      <c r="BG210" s="148">
        <f t="shared" si="26"/>
        <v>0</v>
      </c>
      <c r="BH210" s="148">
        <f t="shared" si="27"/>
        <v>0</v>
      </c>
      <c r="BI210" s="148">
        <f t="shared" si="28"/>
        <v>0</v>
      </c>
      <c r="BJ210" s="17" t="s">
        <v>88</v>
      </c>
      <c r="BK210" s="148">
        <f t="shared" si="29"/>
        <v>0</v>
      </c>
      <c r="BL210" s="17" t="s">
        <v>306</v>
      </c>
      <c r="BM210" s="147" t="s">
        <v>1293</v>
      </c>
    </row>
    <row r="211" spans="2:65" s="1" customFormat="1" ht="16.5" customHeight="1">
      <c r="B211" s="32"/>
      <c r="C211" s="136" t="s">
        <v>713</v>
      </c>
      <c r="D211" s="136" t="s">
        <v>302</v>
      </c>
      <c r="E211" s="137" t="s">
        <v>1294</v>
      </c>
      <c r="F211" s="138" t="s">
        <v>1295</v>
      </c>
      <c r="G211" s="139" t="s">
        <v>500</v>
      </c>
      <c r="H211" s="140">
        <v>1</v>
      </c>
      <c r="I211" s="141"/>
      <c r="J211" s="142">
        <f t="shared" si="20"/>
        <v>0</v>
      </c>
      <c r="K211" s="138" t="s">
        <v>1</v>
      </c>
      <c r="L211" s="32"/>
      <c r="M211" s="143" t="s">
        <v>1</v>
      </c>
      <c r="N211" s="144" t="s">
        <v>46</v>
      </c>
      <c r="P211" s="145">
        <f t="shared" si="21"/>
        <v>0</v>
      </c>
      <c r="Q211" s="145">
        <v>0</v>
      </c>
      <c r="R211" s="145">
        <f t="shared" si="22"/>
        <v>0</v>
      </c>
      <c r="S211" s="145">
        <v>0</v>
      </c>
      <c r="T211" s="146">
        <f t="shared" si="23"/>
        <v>0</v>
      </c>
      <c r="AR211" s="147" t="s">
        <v>306</v>
      </c>
      <c r="AT211" s="147" t="s">
        <v>302</v>
      </c>
      <c r="AU211" s="147" t="s">
        <v>90</v>
      </c>
      <c r="AY211" s="17" t="s">
        <v>299</v>
      </c>
      <c r="BE211" s="148">
        <f t="shared" si="24"/>
        <v>0</v>
      </c>
      <c r="BF211" s="148">
        <f t="shared" si="25"/>
        <v>0</v>
      </c>
      <c r="BG211" s="148">
        <f t="shared" si="26"/>
        <v>0</v>
      </c>
      <c r="BH211" s="148">
        <f t="shared" si="27"/>
        <v>0</v>
      </c>
      <c r="BI211" s="148">
        <f t="shared" si="28"/>
        <v>0</v>
      </c>
      <c r="BJ211" s="17" t="s">
        <v>88</v>
      </c>
      <c r="BK211" s="148">
        <f t="shared" si="29"/>
        <v>0</v>
      </c>
      <c r="BL211" s="17" t="s">
        <v>306</v>
      </c>
      <c r="BM211" s="147" t="s">
        <v>1296</v>
      </c>
    </row>
    <row r="212" spans="2:65" s="1" customFormat="1" ht="24.15" customHeight="1">
      <c r="B212" s="32"/>
      <c r="C212" s="136" t="s">
        <v>717</v>
      </c>
      <c r="D212" s="136" t="s">
        <v>302</v>
      </c>
      <c r="E212" s="137" t="s">
        <v>1297</v>
      </c>
      <c r="F212" s="138" t="s">
        <v>1298</v>
      </c>
      <c r="G212" s="139" t="s">
        <v>500</v>
      </c>
      <c r="H212" s="140">
        <v>7</v>
      </c>
      <c r="I212" s="141"/>
      <c r="J212" s="142">
        <f t="shared" si="20"/>
        <v>0</v>
      </c>
      <c r="K212" s="138" t="s">
        <v>1</v>
      </c>
      <c r="L212" s="32"/>
      <c r="M212" s="143" t="s">
        <v>1</v>
      </c>
      <c r="N212" s="144" t="s">
        <v>46</v>
      </c>
      <c r="P212" s="145">
        <f t="shared" si="21"/>
        <v>0</v>
      </c>
      <c r="Q212" s="145">
        <v>0</v>
      </c>
      <c r="R212" s="145">
        <f t="shared" si="22"/>
        <v>0</v>
      </c>
      <c r="S212" s="145">
        <v>0</v>
      </c>
      <c r="T212" s="146">
        <f t="shared" si="23"/>
        <v>0</v>
      </c>
      <c r="AR212" s="147" t="s">
        <v>306</v>
      </c>
      <c r="AT212" s="147" t="s">
        <v>302</v>
      </c>
      <c r="AU212" s="147" t="s">
        <v>90</v>
      </c>
      <c r="AY212" s="17" t="s">
        <v>299</v>
      </c>
      <c r="BE212" s="148">
        <f t="shared" si="24"/>
        <v>0</v>
      </c>
      <c r="BF212" s="148">
        <f t="shared" si="25"/>
        <v>0</v>
      </c>
      <c r="BG212" s="148">
        <f t="shared" si="26"/>
        <v>0</v>
      </c>
      <c r="BH212" s="148">
        <f t="shared" si="27"/>
        <v>0</v>
      </c>
      <c r="BI212" s="148">
        <f t="shared" si="28"/>
        <v>0</v>
      </c>
      <c r="BJ212" s="17" t="s">
        <v>88</v>
      </c>
      <c r="BK212" s="148">
        <f t="shared" si="29"/>
        <v>0</v>
      </c>
      <c r="BL212" s="17" t="s">
        <v>306</v>
      </c>
      <c r="BM212" s="147" t="s">
        <v>1299</v>
      </c>
    </row>
    <row r="213" spans="2:65" s="1" customFormat="1" ht="24.15" customHeight="1">
      <c r="B213" s="32"/>
      <c r="C213" s="136" t="s">
        <v>721</v>
      </c>
      <c r="D213" s="136" t="s">
        <v>302</v>
      </c>
      <c r="E213" s="137" t="s">
        <v>1300</v>
      </c>
      <c r="F213" s="138" t="s">
        <v>1301</v>
      </c>
      <c r="G213" s="139" t="s">
        <v>500</v>
      </c>
      <c r="H213" s="140">
        <v>1</v>
      </c>
      <c r="I213" s="141"/>
      <c r="J213" s="142">
        <f t="shared" si="20"/>
        <v>0</v>
      </c>
      <c r="K213" s="138" t="s">
        <v>1</v>
      </c>
      <c r="L213" s="32"/>
      <c r="M213" s="143" t="s">
        <v>1</v>
      </c>
      <c r="N213" s="144" t="s">
        <v>46</v>
      </c>
      <c r="P213" s="145">
        <f t="shared" si="21"/>
        <v>0</v>
      </c>
      <c r="Q213" s="145">
        <v>0</v>
      </c>
      <c r="R213" s="145">
        <f t="shared" si="22"/>
        <v>0</v>
      </c>
      <c r="S213" s="145">
        <v>0</v>
      </c>
      <c r="T213" s="146">
        <f t="shared" si="23"/>
        <v>0</v>
      </c>
      <c r="AR213" s="147" t="s">
        <v>306</v>
      </c>
      <c r="AT213" s="147" t="s">
        <v>302</v>
      </c>
      <c r="AU213" s="147" t="s">
        <v>90</v>
      </c>
      <c r="AY213" s="17" t="s">
        <v>299</v>
      </c>
      <c r="BE213" s="148">
        <f t="shared" si="24"/>
        <v>0</v>
      </c>
      <c r="BF213" s="148">
        <f t="shared" si="25"/>
        <v>0</v>
      </c>
      <c r="BG213" s="148">
        <f t="shared" si="26"/>
        <v>0</v>
      </c>
      <c r="BH213" s="148">
        <f t="shared" si="27"/>
        <v>0</v>
      </c>
      <c r="BI213" s="148">
        <f t="shared" si="28"/>
        <v>0</v>
      </c>
      <c r="BJ213" s="17" t="s">
        <v>88</v>
      </c>
      <c r="BK213" s="148">
        <f t="shared" si="29"/>
        <v>0</v>
      </c>
      <c r="BL213" s="17" t="s">
        <v>306</v>
      </c>
      <c r="BM213" s="147" t="s">
        <v>1302</v>
      </c>
    </row>
    <row r="214" spans="2:65" s="1" customFormat="1" ht="28.8">
      <c r="B214" s="32"/>
      <c r="D214" s="149" t="s">
        <v>308</v>
      </c>
      <c r="F214" s="150" t="s">
        <v>1303</v>
      </c>
      <c r="I214" s="151"/>
      <c r="L214" s="32"/>
      <c r="M214" s="152"/>
      <c r="T214" s="56"/>
      <c r="AT214" s="17" t="s">
        <v>308</v>
      </c>
      <c r="AU214" s="17" t="s">
        <v>90</v>
      </c>
    </row>
    <row r="215" spans="2:65" s="1" customFormat="1" ht="16.5" customHeight="1">
      <c r="B215" s="32"/>
      <c r="C215" s="136" t="s">
        <v>306</v>
      </c>
      <c r="D215" s="136" t="s">
        <v>302</v>
      </c>
      <c r="E215" s="137" t="s">
        <v>1304</v>
      </c>
      <c r="F215" s="138" t="s">
        <v>1305</v>
      </c>
      <c r="G215" s="139" t="s">
        <v>500</v>
      </c>
      <c r="H215" s="140">
        <v>3</v>
      </c>
      <c r="I215" s="141"/>
      <c r="J215" s="142">
        <f>ROUND(I215*H215,2)</f>
        <v>0</v>
      </c>
      <c r="K215" s="138" t="s">
        <v>1</v>
      </c>
      <c r="L215" s="32"/>
      <c r="M215" s="143" t="s">
        <v>1</v>
      </c>
      <c r="N215" s="144" t="s">
        <v>46</v>
      </c>
      <c r="P215" s="145">
        <f>O215*H215</f>
        <v>0</v>
      </c>
      <c r="Q215" s="145">
        <v>0</v>
      </c>
      <c r="R215" s="145">
        <f>Q215*H215</f>
        <v>0</v>
      </c>
      <c r="S215" s="145">
        <v>0</v>
      </c>
      <c r="T215" s="146">
        <f>S215*H215</f>
        <v>0</v>
      </c>
      <c r="AR215" s="147" t="s">
        <v>306</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306</v>
      </c>
      <c r="BM215" s="147" t="s">
        <v>1306</v>
      </c>
    </row>
    <row r="216" spans="2:65" s="1" customFormat="1" ht="16.5" customHeight="1">
      <c r="B216" s="32"/>
      <c r="C216" s="136" t="s">
        <v>728</v>
      </c>
      <c r="D216" s="136" t="s">
        <v>302</v>
      </c>
      <c r="E216" s="137" t="s">
        <v>1307</v>
      </c>
      <c r="F216" s="138" t="s">
        <v>1308</v>
      </c>
      <c r="G216" s="139" t="s">
        <v>500</v>
      </c>
      <c r="H216" s="140">
        <v>1</v>
      </c>
      <c r="I216" s="141"/>
      <c r="J216" s="142">
        <f>ROUND(I216*H216,2)</f>
        <v>0</v>
      </c>
      <c r="K216" s="138" t="s">
        <v>1</v>
      </c>
      <c r="L216" s="32"/>
      <c r="M216" s="143" t="s">
        <v>1</v>
      </c>
      <c r="N216" s="144" t="s">
        <v>46</v>
      </c>
      <c r="P216" s="145">
        <f>O216*H216</f>
        <v>0</v>
      </c>
      <c r="Q216" s="145">
        <v>0</v>
      </c>
      <c r="R216" s="145">
        <f>Q216*H216</f>
        <v>0</v>
      </c>
      <c r="S216" s="145">
        <v>0</v>
      </c>
      <c r="T216" s="146">
        <f>S216*H216</f>
        <v>0</v>
      </c>
      <c r="AR216" s="147" t="s">
        <v>306</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306</v>
      </c>
      <c r="BM216" s="147" t="s">
        <v>1309</v>
      </c>
    </row>
    <row r="217" spans="2:65" s="1" customFormat="1" ht="38.4">
      <c r="B217" s="32"/>
      <c r="D217" s="149" t="s">
        <v>308</v>
      </c>
      <c r="F217" s="150" t="s">
        <v>1310</v>
      </c>
      <c r="I217" s="151"/>
      <c r="L217" s="32"/>
      <c r="M217" s="152"/>
      <c r="T217" s="56"/>
      <c r="AT217" s="17" t="s">
        <v>308</v>
      </c>
      <c r="AU217" s="17" t="s">
        <v>90</v>
      </c>
    </row>
    <row r="218" spans="2:65" s="1" customFormat="1" ht="16.5" customHeight="1">
      <c r="B218" s="32"/>
      <c r="C218" s="136" t="s">
        <v>732</v>
      </c>
      <c r="D218" s="136" t="s">
        <v>302</v>
      </c>
      <c r="E218" s="137" t="s">
        <v>1311</v>
      </c>
      <c r="F218" s="138" t="s">
        <v>1312</v>
      </c>
      <c r="G218" s="139" t="s">
        <v>500</v>
      </c>
      <c r="H218" s="140">
        <v>1</v>
      </c>
      <c r="I218" s="141"/>
      <c r="J218" s="142">
        <f>ROUND(I218*H218,2)</f>
        <v>0</v>
      </c>
      <c r="K218" s="138" t="s">
        <v>1</v>
      </c>
      <c r="L218" s="32"/>
      <c r="M218" s="143" t="s">
        <v>1</v>
      </c>
      <c r="N218" s="144" t="s">
        <v>46</v>
      </c>
      <c r="P218" s="145">
        <f>O218*H218</f>
        <v>0</v>
      </c>
      <c r="Q218" s="145">
        <v>0</v>
      </c>
      <c r="R218" s="145">
        <f>Q218*H218</f>
        <v>0</v>
      </c>
      <c r="S218" s="145">
        <v>0</v>
      </c>
      <c r="T218" s="146">
        <f>S218*H218</f>
        <v>0</v>
      </c>
      <c r="AR218" s="147" t="s">
        <v>306</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306</v>
      </c>
      <c r="BM218" s="147" t="s">
        <v>1313</v>
      </c>
    </row>
    <row r="219" spans="2:65" s="1" customFormat="1" ht="21.75" customHeight="1">
      <c r="B219" s="32"/>
      <c r="C219" s="136" t="s">
        <v>736</v>
      </c>
      <c r="D219" s="136" t="s">
        <v>302</v>
      </c>
      <c r="E219" s="137" t="s">
        <v>1314</v>
      </c>
      <c r="F219" s="138" t="s">
        <v>1315</v>
      </c>
      <c r="G219" s="139" t="s">
        <v>500</v>
      </c>
      <c r="H219" s="140">
        <v>6</v>
      </c>
      <c r="I219" s="141"/>
      <c r="J219" s="142">
        <f>ROUND(I219*H219,2)</f>
        <v>0</v>
      </c>
      <c r="K219" s="138" t="s">
        <v>1</v>
      </c>
      <c r="L219" s="32"/>
      <c r="M219" s="143" t="s">
        <v>1</v>
      </c>
      <c r="N219" s="144" t="s">
        <v>46</v>
      </c>
      <c r="P219" s="145">
        <f>O219*H219</f>
        <v>0</v>
      </c>
      <c r="Q219" s="145">
        <v>0</v>
      </c>
      <c r="R219" s="145">
        <f>Q219*H219</f>
        <v>0</v>
      </c>
      <c r="S219" s="145">
        <v>0</v>
      </c>
      <c r="T219" s="146">
        <f>S219*H219</f>
        <v>0</v>
      </c>
      <c r="AR219" s="147" t="s">
        <v>306</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306</v>
      </c>
      <c r="BM219" s="147" t="s">
        <v>1316</v>
      </c>
    </row>
    <row r="220" spans="2:65" s="1" customFormat="1" ht="24.15" customHeight="1">
      <c r="B220" s="32"/>
      <c r="C220" s="136" t="s">
        <v>740</v>
      </c>
      <c r="D220" s="136" t="s">
        <v>302</v>
      </c>
      <c r="E220" s="137" t="s">
        <v>1317</v>
      </c>
      <c r="F220" s="138" t="s">
        <v>1318</v>
      </c>
      <c r="G220" s="139" t="s">
        <v>578</v>
      </c>
      <c r="H220" s="140">
        <v>1</v>
      </c>
      <c r="I220" s="141"/>
      <c r="J220" s="142">
        <f>ROUND(I220*H220,2)</f>
        <v>0</v>
      </c>
      <c r="K220" s="138" t="s">
        <v>1</v>
      </c>
      <c r="L220" s="32"/>
      <c r="M220" s="143" t="s">
        <v>1</v>
      </c>
      <c r="N220" s="144" t="s">
        <v>46</v>
      </c>
      <c r="P220" s="145">
        <f>O220*H220</f>
        <v>0</v>
      </c>
      <c r="Q220" s="145">
        <v>0</v>
      </c>
      <c r="R220" s="145">
        <f>Q220*H220</f>
        <v>0</v>
      </c>
      <c r="S220" s="145">
        <v>0</v>
      </c>
      <c r="T220" s="146">
        <f>S220*H220</f>
        <v>0</v>
      </c>
      <c r="AR220" s="147" t="s">
        <v>306</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306</v>
      </c>
      <c r="BM220" s="147" t="s">
        <v>1319</v>
      </c>
    </row>
    <row r="221" spans="2:65" s="1" customFormat="1" ht="16.5" customHeight="1">
      <c r="B221" s="32"/>
      <c r="C221" s="136" t="s">
        <v>745</v>
      </c>
      <c r="D221" s="136" t="s">
        <v>302</v>
      </c>
      <c r="E221" s="137" t="s">
        <v>1320</v>
      </c>
      <c r="F221" s="138" t="s">
        <v>1321</v>
      </c>
      <c r="G221" s="139" t="s">
        <v>578</v>
      </c>
      <c r="H221" s="140">
        <v>2</v>
      </c>
      <c r="I221" s="141"/>
      <c r="J221" s="142">
        <f>ROUND(I221*H221,2)</f>
        <v>0</v>
      </c>
      <c r="K221" s="138" t="s">
        <v>1</v>
      </c>
      <c r="L221" s="32"/>
      <c r="M221" s="143" t="s">
        <v>1</v>
      </c>
      <c r="N221" s="144" t="s">
        <v>46</v>
      </c>
      <c r="P221" s="145">
        <f>O221*H221</f>
        <v>0</v>
      </c>
      <c r="Q221" s="145">
        <v>0</v>
      </c>
      <c r="R221" s="145">
        <f>Q221*H221</f>
        <v>0</v>
      </c>
      <c r="S221" s="145">
        <v>0</v>
      </c>
      <c r="T221" s="146">
        <f>S221*H221</f>
        <v>0</v>
      </c>
      <c r="AR221" s="147" t="s">
        <v>306</v>
      </c>
      <c r="AT221" s="147" t="s">
        <v>302</v>
      </c>
      <c r="AU221" s="147" t="s">
        <v>90</v>
      </c>
      <c r="AY221" s="17" t="s">
        <v>299</v>
      </c>
      <c r="BE221" s="148">
        <f>IF(N221="základní",J221,0)</f>
        <v>0</v>
      </c>
      <c r="BF221" s="148">
        <f>IF(N221="snížená",J221,0)</f>
        <v>0</v>
      </c>
      <c r="BG221" s="148">
        <f>IF(N221="zákl. přenesená",J221,0)</f>
        <v>0</v>
      </c>
      <c r="BH221" s="148">
        <f>IF(N221="sníž. přenesená",J221,0)</f>
        <v>0</v>
      </c>
      <c r="BI221" s="148">
        <f>IF(N221="nulová",J221,0)</f>
        <v>0</v>
      </c>
      <c r="BJ221" s="17" t="s">
        <v>88</v>
      </c>
      <c r="BK221" s="148">
        <f>ROUND(I221*H221,2)</f>
        <v>0</v>
      </c>
      <c r="BL221" s="17" t="s">
        <v>306</v>
      </c>
      <c r="BM221" s="147" t="s">
        <v>1322</v>
      </c>
    </row>
    <row r="222" spans="2:65" s="1" customFormat="1" ht="38.4">
      <c r="B222" s="32"/>
      <c r="D222" s="149" t="s">
        <v>308</v>
      </c>
      <c r="F222" s="150" t="s">
        <v>1323</v>
      </c>
      <c r="I222" s="151"/>
      <c r="L222" s="32"/>
      <c r="M222" s="152"/>
      <c r="T222" s="56"/>
      <c r="AT222" s="17" t="s">
        <v>308</v>
      </c>
      <c r="AU222" s="17" t="s">
        <v>90</v>
      </c>
    </row>
    <row r="223" spans="2:65" s="1" customFormat="1" ht="16.5" customHeight="1">
      <c r="B223" s="32"/>
      <c r="C223" s="136" t="s">
        <v>749</v>
      </c>
      <c r="D223" s="136" t="s">
        <v>302</v>
      </c>
      <c r="E223" s="137" t="s">
        <v>1324</v>
      </c>
      <c r="F223" s="138" t="s">
        <v>1325</v>
      </c>
      <c r="G223" s="139" t="s">
        <v>578</v>
      </c>
      <c r="H223" s="140">
        <v>1</v>
      </c>
      <c r="I223" s="141"/>
      <c r="J223" s="142">
        <f>ROUND(I223*H223,2)</f>
        <v>0</v>
      </c>
      <c r="K223" s="138" t="s">
        <v>1</v>
      </c>
      <c r="L223" s="32"/>
      <c r="M223" s="143" t="s">
        <v>1</v>
      </c>
      <c r="N223" s="144" t="s">
        <v>46</v>
      </c>
      <c r="P223" s="145">
        <f>O223*H223</f>
        <v>0</v>
      </c>
      <c r="Q223" s="145">
        <v>0</v>
      </c>
      <c r="R223" s="145">
        <f>Q223*H223</f>
        <v>0</v>
      </c>
      <c r="S223" s="145">
        <v>0</v>
      </c>
      <c r="T223" s="146">
        <f>S223*H223</f>
        <v>0</v>
      </c>
      <c r="AR223" s="147" t="s">
        <v>306</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306</v>
      </c>
      <c r="BM223" s="147" t="s">
        <v>1326</v>
      </c>
    </row>
    <row r="224" spans="2:65" s="1" customFormat="1" ht="38.4">
      <c r="B224" s="32"/>
      <c r="D224" s="149" t="s">
        <v>308</v>
      </c>
      <c r="F224" s="150" t="s">
        <v>1327</v>
      </c>
      <c r="I224" s="151"/>
      <c r="L224" s="32"/>
      <c r="M224" s="152"/>
      <c r="T224" s="56"/>
      <c r="AT224" s="17" t="s">
        <v>308</v>
      </c>
      <c r="AU224" s="17" t="s">
        <v>90</v>
      </c>
    </row>
    <row r="225" spans="2:65" s="1" customFormat="1" ht="16.5" customHeight="1">
      <c r="B225" s="32"/>
      <c r="C225" s="136" t="s">
        <v>753</v>
      </c>
      <c r="D225" s="136" t="s">
        <v>302</v>
      </c>
      <c r="E225" s="137" t="s">
        <v>1328</v>
      </c>
      <c r="F225" s="138" t="s">
        <v>1329</v>
      </c>
      <c r="G225" s="139" t="s">
        <v>647</v>
      </c>
      <c r="H225" s="140">
        <v>2</v>
      </c>
      <c r="I225" s="141"/>
      <c r="J225" s="142">
        <f>ROUND(I225*H225,2)</f>
        <v>0</v>
      </c>
      <c r="K225" s="138" t="s">
        <v>1</v>
      </c>
      <c r="L225" s="32"/>
      <c r="M225" s="143" t="s">
        <v>1</v>
      </c>
      <c r="N225" s="144" t="s">
        <v>46</v>
      </c>
      <c r="P225" s="145">
        <f>O225*H225</f>
        <v>0</v>
      </c>
      <c r="Q225" s="145">
        <v>0</v>
      </c>
      <c r="R225" s="145">
        <f>Q225*H225</f>
        <v>0</v>
      </c>
      <c r="S225" s="145">
        <v>0</v>
      </c>
      <c r="T225" s="146">
        <f>S225*H225</f>
        <v>0</v>
      </c>
      <c r="AR225" s="147" t="s">
        <v>306</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306</v>
      </c>
      <c r="BM225" s="147" t="s">
        <v>1330</v>
      </c>
    </row>
    <row r="226" spans="2:65" s="1" customFormat="1" ht="24.15" customHeight="1">
      <c r="B226" s="32"/>
      <c r="C226" s="136" t="s">
        <v>757</v>
      </c>
      <c r="D226" s="136" t="s">
        <v>302</v>
      </c>
      <c r="E226" s="137" t="s">
        <v>1331</v>
      </c>
      <c r="F226" s="138" t="s">
        <v>1332</v>
      </c>
      <c r="G226" s="139" t="s">
        <v>578</v>
      </c>
      <c r="H226" s="140">
        <v>1</v>
      </c>
      <c r="I226" s="141"/>
      <c r="J226" s="142">
        <f>ROUND(I226*H226,2)</f>
        <v>0</v>
      </c>
      <c r="K226" s="138" t="s">
        <v>1</v>
      </c>
      <c r="L226" s="32"/>
      <c r="M226" s="143" t="s">
        <v>1</v>
      </c>
      <c r="N226" s="144" t="s">
        <v>46</v>
      </c>
      <c r="P226" s="145">
        <f>O226*H226</f>
        <v>0</v>
      </c>
      <c r="Q226" s="145">
        <v>0</v>
      </c>
      <c r="R226" s="145">
        <f>Q226*H226</f>
        <v>0</v>
      </c>
      <c r="S226" s="145">
        <v>0</v>
      </c>
      <c r="T226" s="146">
        <f>S226*H226</f>
        <v>0</v>
      </c>
      <c r="AR226" s="147" t="s">
        <v>306</v>
      </c>
      <c r="AT226" s="147" t="s">
        <v>302</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306</v>
      </c>
      <c r="BM226" s="147" t="s">
        <v>1333</v>
      </c>
    </row>
    <row r="227" spans="2:65" s="1" customFormat="1" ht="24.15" customHeight="1">
      <c r="B227" s="32"/>
      <c r="C227" s="136" t="s">
        <v>763</v>
      </c>
      <c r="D227" s="136" t="s">
        <v>302</v>
      </c>
      <c r="E227" s="137" t="s">
        <v>1334</v>
      </c>
      <c r="F227" s="138" t="s">
        <v>1335</v>
      </c>
      <c r="G227" s="139" t="s">
        <v>578</v>
      </c>
      <c r="H227" s="140">
        <v>1</v>
      </c>
      <c r="I227" s="141"/>
      <c r="J227" s="142">
        <f>ROUND(I227*H227,2)</f>
        <v>0</v>
      </c>
      <c r="K227" s="138" t="s">
        <v>1</v>
      </c>
      <c r="L227" s="32"/>
      <c r="M227" s="143" t="s">
        <v>1</v>
      </c>
      <c r="N227" s="144" t="s">
        <v>46</v>
      </c>
      <c r="P227" s="145">
        <f>O227*H227</f>
        <v>0</v>
      </c>
      <c r="Q227" s="145">
        <v>0</v>
      </c>
      <c r="R227" s="145">
        <f>Q227*H227</f>
        <v>0</v>
      </c>
      <c r="S227" s="145">
        <v>0</v>
      </c>
      <c r="T227" s="146">
        <f>S227*H227</f>
        <v>0</v>
      </c>
      <c r="AR227" s="147" t="s">
        <v>306</v>
      </c>
      <c r="AT227" s="147" t="s">
        <v>302</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306</v>
      </c>
      <c r="BM227" s="147" t="s">
        <v>1336</v>
      </c>
    </row>
    <row r="228" spans="2:65" s="1" customFormat="1" ht="16.5" customHeight="1">
      <c r="B228" s="32"/>
      <c r="C228" s="158" t="s">
        <v>767</v>
      </c>
      <c r="D228" s="158" t="s">
        <v>340</v>
      </c>
      <c r="E228" s="159" t="s">
        <v>1337</v>
      </c>
      <c r="F228" s="160" t="s">
        <v>1217</v>
      </c>
      <c r="G228" s="161" t="s">
        <v>578</v>
      </c>
      <c r="H228" s="162">
        <v>1</v>
      </c>
      <c r="I228" s="163"/>
      <c r="J228" s="164">
        <f>ROUND(I228*H228,2)</f>
        <v>0</v>
      </c>
      <c r="K228" s="160" t="s">
        <v>1</v>
      </c>
      <c r="L228" s="165"/>
      <c r="M228" s="166" t="s">
        <v>1</v>
      </c>
      <c r="N228" s="167" t="s">
        <v>46</v>
      </c>
      <c r="P228" s="145">
        <f>O228*H228</f>
        <v>0</v>
      </c>
      <c r="Q228" s="145">
        <v>0</v>
      </c>
      <c r="R228" s="145">
        <f>Q228*H228</f>
        <v>0</v>
      </c>
      <c r="S228" s="145">
        <v>0</v>
      </c>
      <c r="T228" s="146">
        <f>S228*H228</f>
        <v>0</v>
      </c>
      <c r="AR228" s="147" t="s">
        <v>893</v>
      </c>
      <c r="AT228" s="147" t="s">
        <v>340</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306</v>
      </c>
      <c r="BM228" s="147" t="s">
        <v>1338</v>
      </c>
    </row>
    <row r="229" spans="2:65" s="11" customFormat="1" ht="22.95" customHeight="1">
      <c r="B229" s="124"/>
      <c r="D229" s="125" t="s">
        <v>80</v>
      </c>
      <c r="E229" s="134" t="s">
        <v>1339</v>
      </c>
      <c r="F229" s="134" t="s">
        <v>1340</v>
      </c>
      <c r="I229" s="127"/>
      <c r="J229" s="135">
        <f>BK229</f>
        <v>0</v>
      </c>
      <c r="L229" s="124"/>
      <c r="M229" s="129"/>
      <c r="P229" s="130">
        <f>SUM(P230:P238)</f>
        <v>0</v>
      </c>
      <c r="R229" s="130">
        <f>SUM(R230:R238)</f>
        <v>0</v>
      </c>
      <c r="T229" s="131">
        <f>SUM(T230:T238)</f>
        <v>0</v>
      </c>
      <c r="AR229" s="125" t="s">
        <v>298</v>
      </c>
      <c r="AT229" s="132" t="s">
        <v>80</v>
      </c>
      <c r="AU229" s="132" t="s">
        <v>88</v>
      </c>
      <c r="AY229" s="125" t="s">
        <v>299</v>
      </c>
      <c r="BK229" s="133">
        <f>SUM(BK230:BK238)</f>
        <v>0</v>
      </c>
    </row>
    <row r="230" spans="2:65" s="1" customFormat="1" ht="21.75" customHeight="1">
      <c r="B230" s="32"/>
      <c r="C230" s="136" t="s">
        <v>771</v>
      </c>
      <c r="D230" s="136" t="s">
        <v>302</v>
      </c>
      <c r="E230" s="137" t="s">
        <v>1341</v>
      </c>
      <c r="F230" s="138" t="s">
        <v>1342</v>
      </c>
      <c r="G230" s="139" t="s">
        <v>578</v>
      </c>
      <c r="H230" s="140">
        <v>2</v>
      </c>
      <c r="I230" s="141"/>
      <c r="J230" s="142">
        <f>ROUND(I230*H230,2)</f>
        <v>0</v>
      </c>
      <c r="K230" s="138" t="s">
        <v>1</v>
      </c>
      <c r="L230" s="32"/>
      <c r="M230" s="143" t="s">
        <v>1</v>
      </c>
      <c r="N230" s="144" t="s">
        <v>46</v>
      </c>
      <c r="P230" s="145">
        <f>O230*H230</f>
        <v>0</v>
      </c>
      <c r="Q230" s="145">
        <v>0</v>
      </c>
      <c r="R230" s="145">
        <f>Q230*H230</f>
        <v>0</v>
      </c>
      <c r="S230" s="145">
        <v>0</v>
      </c>
      <c r="T230" s="146">
        <f>S230*H230</f>
        <v>0</v>
      </c>
      <c r="AR230" s="147" t="s">
        <v>306</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306</v>
      </c>
      <c r="BM230" s="147" t="s">
        <v>1343</v>
      </c>
    </row>
    <row r="231" spans="2:65" s="1" customFormat="1" ht="38.4">
      <c r="B231" s="32"/>
      <c r="D231" s="149" t="s">
        <v>308</v>
      </c>
      <c r="F231" s="150" t="s">
        <v>1344</v>
      </c>
      <c r="I231" s="151"/>
      <c r="L231" s="32"/>
      <c r="M231" s="152"/>
      <c r="T231" s="56"/>
      <c r="AT231" s="17" t="s">
        <v>308</v>
      </c>
      <c r="AU231" s="17" t="s">
        <v>90</v>
      </c>
    </row>
    <row r="232" spans="2:65" s="1" customFormat="1" ht="21.75" customHeight="1">
      <c r="B232" s="32"/>
      <c r="C232" s="136" t="s">
        <v>775</v>
      </c>
      <c r="D232" s="136" t="s">
        <v>302</v>
      </c>
      <c r="E232" s="137" t="s">
        <v>1345</v>
      </c>
      <c r="F232" s="138" t="s">
        <v>1346</v>
      </c>
      <c r="G232" s="139" t="s">
        <v>578</v>
      </c>
      <c r="H232" s="140">
        <v>1</v>
      </c>
      <c r="I232" s="141"/>
      <c r="J232" s="142">
        <f>ROUND(I232*H232,2)</f>
        <v>0</v>
      </c>
      <c r="K232" s="138" t="s">
        <v>1</v>
      </c>
      <c r="L232" s="32"/>
      <c r="M232" s="143" t="s">
        <v>1</v>
      </c>
      <c r="N232" s="144" t="s">
        <v>46</v>
      </c>
      <c r="P232" s="145">
        <f>O232*H232</f>
        <v>0</v>
      </c>
      <c r="Q232" s="145">
        <v>0</v>
      </c>
      <c r="R232" s="145">
        <f>Q232*H232</f>
        <v>0</v>
      </c>
      <c r="S232" s="145">
        <v>0</v>
      </c>
      <c r="T232" s="146">
        <f>S232*H232</f>
        <v>0</v>
      </c>
      <c r="AR232" s="147" t="s">
        <v>306</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306</v>
      </c>
      <c r="BM232" s="147" t="s">
        <v>1347</v>
      </c>
    </row>
    <row r="233" spans="2:65" s="1" customFormat="1" ht="48">
      <c r="B233" s="32"/>
      <c r="D233" s="149" t="s">
        <v>308</v>
      </c>
      <c r="F233" s="150" t="s">
        <v>1348</v>
      </c>
      <c r="I233" s="151"/>
      <c r="L233" s="32"/>
      <c r="M233" s="152"/>
      <c r="T233" s="56"/>
      <c r="AT233" s="17" t="s">
        <v>308</v>
      </c>
      <c r="AU233" s="17" t="s">
        <v>90</v>
      </c>
    </row>
    <row r="234" spans="2:65" s="1" customFormat="1" ht="16.5" customHeight="1">
      <c r="B234" s="32"/>
      <c r="C234" s="136" t="s">
        <v>779</v>
      </c>
      <c r="D234" s="136" t="s">
        <v>302</v>
      </c>
      <c r="E234" s="137" t="s">
        <v>1349</v>
      </c>
      <c r="F234" s="138" t="s">
        <v>1350</v>
      </c>
      <c r="G234" s="139" t="s">
        <v>578</v>
      </c>
      <c r="H234" s="140">
        <v>4</v>
      </c>
      <c r="I234" s="141"/>
      <c r="J234" s="142">
        <f>ROUND(I234*H234,2)</f>
        <v>0</v>
      </c>
      <c r="K234" s="138" t="s">
        <v>1</v>
      </c>
      <c r="L234" s="32"/>
      <c r="M234" s="143" t="s">
        <v>1</v>
      </c>
      <c r="N234" s="144" t="s">
        <v>46</v>
      </c>
      <c r="P234" s="145">
        <f>O234*H234</f>
        <v>0</v>
      </c>
      <c r="Q234" s="145">
        <v>0</v>
      </c>
      <c r="R234" s="145">
        <f>Q234*H234</f>
        <v>0</v>
      </c>
      <c r="S234" s="145">
        <v>0</v>
      </c>
      <c r="T234" s="146">
        <f>S234*H234</f>
        <v>0</v>
      </c>
      <c r="AR234" s="147" t="s">
        <v>306</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306</v>
      </c>
      <c r="BM234" s="147" t="s">
        <v>1351</v>
      </c>
    </row>
    <row r="235" spans="2:65" s="1" customFormat="1" ht="38.4">
      <c r="B235" s="32"/>
      <c r="D235" s="149" t="s">
        <v>308</v>
      </c>
      <c r="F235" s="150" t="s">
        <v>1352</v>
      </c>
      <c r="I235" s="151"/>
      <c r="L235" s="32"/>
      <c r="M235" s="152"/>
      <c r="T235" s="56"/>
      <c r="AT235" s="17" t="s">
        <v>308</v>
      </c>
      <c r="AU235" s="17" t="s">
        <v>90</v>
      </c>
    </row>
    <row r="236" spans="2:65" s="1" customFormat="1" ht="16.5" customHeight="1">
      <c r="B236" s="32"/>
      <c r="C236" s="136" t="s">
        <v>783</v>
      </c>
      <c r="D236" s="136" t="s">
        <v>302</v>
      </c>
      <c r="E236" s="137" t="s">
        <v>1353</v>
      </c>
      <c r="F236" s="138" t="s">
        <v>1354</v>
      </c>
      <c r="G236" s="139" t="s">
        <v>500</v>
      </c>
      <c r="H236" s="140">
        <v>1</v>
      </c>
      <c r="I236" s="141"/>
      <c r="J236" s="142">
        <f>ROUND(I236*H236,2)</f>
        <v>0</v>
      </c>
      <c r="K236" s="138" t="s">
        <v>1</v>
      </c>
      <c r="L236" s="32"/>
      <c r="M236" s="143" t="s">
        <v>1</v>
      </c>
      <c r="N236" s="144" t="s">
        <v>46</v>
      </c>
      <c r="P236" s="145">
        <f>O236*H236</f>
        <v>0</v>
      </c>
      <c r="Q236" s="145">
        <v>0</v>
      </c>
      <c r="R236" s="145">
        <f>Q236*H236</f>
        <v>0</v>
      </c>
      <c r="S236" s="145">
        <v>0</v>
      </c>
      <c r="T236" s="146">
        <f>S236*H236</f>
        <v>0</v>
      </c>
      <c r="AR236" s="147" t="s">
        <v>306</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306</v>
      </c>
      <c r="BM236" s="147" t="s">
        <v>1355</v>
      </c>
    </row>
    <row r="237" spans="2:65" s="1" customFormat="1" ht="38.4">
      <c r="B237" s="32"/>
      <c r="D237" s="149" t="s">
        <v>308</v>
      </c>
      <c r="F237" s="150" t="s">
        <v>1356</v>
      </c>
      <c r="I237" s="151"/>
      <c r="L237" s="32"/>
      <c r="M237" s="152"/>
      <c r="T237" s="56"/>
      <c r="AT237" s="17" t="s">
        <v>308</v>
      </c>
      <c r="AU237" s="17" t="s">
        <v>90</v>
      </c>
    </row>
    <row r="238" spans="2:65" s="1" customFormat="1" ht="21.75" customHeight="1">
      <c r="B238" s="32"/>
      <c r="C238" s="136" t="s">
        <v>787</v>
      </c>
      <c r="D238" s="136" t="s">
        <v>302</v>
      </c>
      <c r="E238" s="137" t="s">
        <v>1357</v>
      </c>
      <c r="F238" s="138" t="s">
        <v>1358</v>
      </c>
      <c r="G238" s="139" t="s">
        <v>578</v>
      </c>
      <c r="H238" s="140">
        <v>2</v>
      </c>
      <c r="I238" s="141"/>
      <c r="J238" s="142">
        <f>ROUND(I238*H238,2)</f>
        <v>0</v>
      </c>
      <c r="K238" s="138" t="s">
        <v>1</v>
      </c>
      <c r="L238" s="32"/>
      <c r="M238" s="143" t="s">
        <v>1</v>
      </c>
      <c r="N238" s="144" t="s">
        <v>46</v>
      </c>
      <c r="P238" s="145">
        <f>O238*H238</f>
        <v>0</v>
      </c>
      <c r="Q238" s="145">
        <v>0</v>
      </c>
      <c r="R238" s="145">
        <f>Q238*H238</f>
        <v>0</v>
      </c>
      <c r="S238" s="145">
        <v>0</v>
      </c>
      <c r="T238" s="146">
        <f>S238*H238</f>
        <v>0</v>
      </c>
      <c r="AR238" s="147" t="s">
        <v>306</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306</v>
      </c>
      <c r="BM238" s="147" t="s">
        <v>1359</v>
      </c>
    </row>
    <row r="239" spans="2:65" s="11" customFormat="1" ht="22.95" customHeight="1">
      <c r="B239" s="124"/>
      <c r="D239" s="125" t="s">
        <v>80</v>
      </c>
      <c r="E239" s="134" t="s">
        <v>1360</v>
      </c>
      <c r="F239" s="134" t="s">
        <v>1361</v>
      </c>
      <c r="I239" s="127"/>
      <c r="J239" s="135">
        <f>BK239</f>
        <v>0</v>
      </c>
      <c r="L239" s="124"/>
      <c r="M239" s="129"/>
      <c r="P239" s="130">
        <f>SUM(P240:P261)</f>
        <v>0</v>
      </c>
      <c r="R239" s="130">
        <f>SUM(R240:R261)</f>
        <v>0</v>
      </c>
      <c r="T239" s="131">
        <f>SUM(T240:T261)</f>
        <v>0</v>
      </c>
      <c r="AR239" s="125" t="s">
        <v>298</v>
      </c>
      <c r="AT239" s="132" t="s">
        <v>80</v>
      </c>
      <c r="AU239" s="132" t="s">
        <v>88</v>
      </c>
      <c r="AY239" s="125" t="s">
        <v>299</v>
      </c>
      <c r="BK239" s="133">
        <f>SUM(BK240:BK261)</f>
        <v>0</v>
      </c>
    </row>
    <row r="240" spans="2:65" s="1" customFormat="1" ht="16.5" customHeight="1">
      <c r="B240" s="32"/>
      <c r="C240" s="136" t="s">
        <v>791</v>
      </c>
      <c r="D240" s="136" t="s">
        <v>302</v>
      </c>
      <c r="E240" s="137" t="s">
        <v>1362</v>
      </c>
      <c r="F240" s="138" t="s">
        <v>1363</v>
      </c>
      <c r="G240" s="139" t="s">
        <v>647</v>
      </c>
      <c r="H240" s="140">
        <v>40</v>
      </c>
      <c r="I240" s="141"/>
      <c r="J240" s="142">
        <f t="shared" ref="J240:J252" si="30">ROUND(I240*H240,2)</f>
        <v>0</v>
      </c>
      <c r="K240" s="138" t="s">
        <v>1</v>
      </c>
      <c r="L240" s="32"/>
      <c r="M240" s="143" t="s">
        <v>1</v>
      </c>
      <c r="N240" s="144" t="s">
        <v>46</v>
      </c>
      <c r="P240" s="145">
        <f t="shared" ref="P240:P252" si="31">O240*H240</f>
        <v>0</v>
      </c>
      <c r="Q240" s="145">
        <v>0</v>
      </c>
      <c r="R240" s="145">
        <f t="shared" ref="R240:R252" si="32">Q240*H240</f>
        <v>0</v>
      </c>
      <c r="S240" s="145">
        <v>0</v>
      </c>
      <c r="T240" s="146">
        <f t="shared" ref="T240:T252" si="33">S240*H240</f>
        <v>0</v>
      </c>
      <c r="AR240" s="147" t="s">
        <v>306</v>
      </c>
      <c r="AT240" s="147" t="s">
        <v>302</v>
      </c>
      <c r="AU240" s="147" t="s">
        <v>90</v>
      </c>
      <c r="AY240" s="17" t="s">
        <v>299</v>
      </c>
      <c r="BE240" s="148">
        <f t="shared" ref="BE240:BE252" si="34">IF(N240="základní",J240,0)</f>
        <v>0</v>
      </c>
      <c r="BF240" s="148">
        <f t="shared" ref="BF240:BF252" si="35">IF(N240="snížená",J240,0)</f>
        <v>0</v>
      </c>
      <c r="BG240" s="148">
        <f t="shared" ref="BG240:BG252" si="36">IF(N240="zákl. přenesená",J240,0)</f>
        <v>0</v>
      </c>
      <c r="BH240" s="148">
        <f t="shared" ref="BH240:BH252" si="37">IF(N240="sníž. přenesená",J240,0)</f>
        <v>0</v>
      </c>
      <c r="BI240" s="148">
        <f t="shared" ref="BI240:BI252" si="38">IF(N240="nulová",J240,0)</f>
        <v>0</v>
      </c>
      <c r="BJ240" s="17" t="s">
        <v>88</v>
      </c>
      <c r="BK240" s="148">
        <f t="shared" ref="BK240:BK252" si="39">ROUND(I240*H240,2)</f>
        <v>0</v>
      </c>
      <c r="BL240" s="17" t="s">
        <v>306</v>
      </c>
      <c r="BM240" s="147" t="s">
        <v>1364</v>
      </c>
    </row>
    <row r="241" spans="2:65" s="1" customFormat="1" ht="16.5" customHeight="1">
      <c r="B241" s="32"/>
      <c r="C241" s="136" t="s">
        <v>795</v>
      </c>
      <c r="D241" s="136" t="s">
        <v>302</v>
      </c>
      <c r="E241" s="137" t="s">
        <v>1365</v>
      </c>
      <c r="F241" s="138" t="s">
        <v>1366</v>
      </c>
      <c r="G241" s="139" t="s">
        <v>647</v>
      </c>
      <c r="H241" s="140">
        <v>7</v>
      </c>
      <c r="I241" s="141"/>
      <c r="J241" s="142">
        <f t="shared" si="30"/>
        <v>0</v>
      </c>
      <c r="K241" s="138" t="s">
        <v>1</v>
      </c>
      <c r="L241" s="32"/>
      <c r="M241" s="143" t="s">
        <v>1</v>
      </c>
      <c r="N241" s="144" t="s">
        <v>46</v>
      </c>
      <c r="P241" s="145">
        <f t="shared" si="31"/>
        <v>0</v>
      </c>
      <c r="Q241" s="145">
        <v>0</v>
      </c>
      <c r="R241" s="145">
        <f t="shared" si="32"/>
        <v>0</v>
      </c>
      <c r="S241" s="145">
        <v>0</v>
      </c>
      <c r="T241" s="146">
        <f t="shared" si="33"/>
        <v>0</v>
      </c>
      <c r="AR241" s="147" t="s">
        <v>306</v>
      </c>
      <c r="AT241" s="147" t="s">
        <v>302</v>
      </c>
      <c r="AU241" s="147" t="s">
        <v>90</v>
      </c>
      <c r="AY241" s="17" t="s">
        <v>299</v>
      </c>
      <c r="BE241" s="148">
        <f t="shared" si="34"/>
        <v>0</v>
      </c>
      <c r="BF241" s="148">
        <f t="shared" si="35"/>
        <v>0</v>
      </c>
      <c r="BG241" s="148">
        <f t="shared" si="36"/>
        <v>0</v>
      </c>
      <c r="BH241" s="148">
        <f t="shared" si="37"/>
        <v>0</v>
      </c>
      <c r="BI241" s="148">
        <f t="shared" si="38"/>
        <v>0</v>
      </c>
      <c r="BJ241" s="17" t="s">
        <v>88</v>
      </c>
      <c r="BK241" s="148">
        <f t="shared" si="39"/>
        <v>0</v>
      </c>
      <c r="BL241" s="17" t="s">
        <v>306</v>
      </c>
      <c r="BM241" s="147" t="s">
        <v>1367</v>
      </c>
    </row>
    <row r="242" spans="2:65" s="1" customFormat="1" ht="16.5" customHeight="1">
      <c r="B242" s="32"/>
      <c r="C242" s="136" t="s">
        <v>799</v>
      </c>
      <c r="D242" s="136" t="s">
        <v>302</v>
      </c>
      <c r="E242" s="137" t="s">
        <v>1368</v>
      </c>
      <c r="F242" s="138" t="s">
        <v>1369</v>
      </c>
      <c r="G242" s="139" t="s">
        <v>500</v>
      </c>
      <c r="H242" s="140">
        <v>1</v>
      </c>
      <c r="I242" s="141"/>
      <c r="J242" s="142">
        <f t="shared" si="30"/>
        <v>0</v>
      </c>
      <c r="K242" s="138" t="s">
        <v>1</v>
      </c>
      <c r="L242" s="32"/>
      <c r="M242" s="143" t="s">
        <v>1</v>
      </c>
      <c r="N242" s="144" t="s">
        <v>46</v>
      </c>
      <c r="P242" s="145">
        <f t="shared" si="31"/>
        <v>0</v>
      </c>
      <c r="Q242" s="145">
        <v>0</v>
      </c>
      <c r="R242" s="145">
        <f t="shared" si="32"/>
        <v>0</v>
      </c>
      <c r="S242" s="145">
        <v>0</v>
      </c>
      <c r="T242" s="146">
        <f t="shared" si="33"/>
        <v>0</v>
      </c>
      <c r="AR242" s="147" t="s">
        <v>306</v>
      </c>
      <c r="AT242" s="147" t="s">
        <v>302</v>
      </c>
      <c r="AU242" s="147" t="s">
        <v>90</v>
      </c>
      <c r="AY242" s="17" t="s">
        <v>299</v>
      </c>
      <c r="BE242" s="148">
        <f t="shared" si="34"/>
        <v>0</v>
      </c>
      <c r="BF242" s="148">
        <f t="shared" si="35"/>
        <v>0</v>
      </c>
      <c r="BG242" s="148">
        <f t="shared" si="36"/>
        <v>0</v>
      </c>
      <c r="BH242" s="148">
        <f t="shared" si="37"/>
        <v>0</v>
      </c>
      <c r="BI242" s="148">
        <f t="shared" si="38"/>
        <v>0</v>
      </c>
      <c r="BJ242" s="17" t="s">
        <v>88</v>
      </c>
      <c r="BK242" s="148">
        <f t="shared" si="39"/>
        <v>0</v>
      </c>
      <c r="BL242" s="17" t="s">
        <v>306</v>
      </c>
      <c r="BM242" s="147" t="s">
        <v>1370</v>
      </c>
    </row>
    <row r="243" spans="2:65" s="1" customFormat="1" ht="24.15" customHeight="1">
      <c r="B243" s="32"/>
      <c r="C243" s="136" t="s">
        <v>803</v>
      </c>
      <c r="D243" s="136" t="s">
        <v>302</v>
      </c>
      <c r="E243" s="137" t="s">
        <v>1371</v>
      </c>
      <c r="F243" s="138" t="s">
        <v>1372</v>
      </c>
      <c r="G243" s="139" t="s">
        <v>647</v>
      </c>
      <c r="H243" s="140">
        <v>40</v>
      </c>
      <c r="I243" s="141"/>
      <c r="J243" s="142">
        <f t="shared" si="30"/>
        <v>0</v>
      </c>
      <c r="K243" s="138" t="s">
        <v>1</v>
      </c>
      <c r="L243" s="32"/>
      <c r="M243" s="143" t="s">
        <v>1</v>
      </c>
      <c r="N243" s="144" t="s">
        <v>46</v>
      </c>
      <c r="P243" s="145">
        <f t="shared" si="31"/>
        <v>0</v>
      </c>
      <c r="Q243" s="145">
        <v>0</v>
      </c>
      <c r="R243" s="145">
        <f t="shared" si="32"/>
        <v>0</v>
      </c>
      <c r="S243" s="145">
        <v>0</v>
      </c>
      <c r="T243" s="146">
        <f t="shared" si="33"/>
        <v>0</v>
      </c>
      <c r="AR243" s="147" t="s">
        <v>306</v>
      </c>
      <c r="AT243" s="147" t="s">
        <v>302</v>
      </c>
      <c r="AU243" s="147" t="s">
        <v>90</v>
      </c>
      <c r="AY243" s="17" t="s">
        <v>299</v>
      </c>
      <c r="BE243" s="148">
        <f t="shared" si="34"/>
        <v>0</v>
      </c>
      <c r="BF243" s="148">
        <f t="shared" si="35"/>
        <v>0</v>
      </c>
      <c r="BG243" s="148">
        <f t="shared" si="36"/>
        <v>0</v>
      </c>
      <c r="BH243" s="148">
        <f t="shared" si="37"/>
        <v>0</v>
      </c>
      <c r="BI243" s="148">
        <f t="shared" si="38"/>
        <v>0</v>
      </c>
      <c r="BJ243" s="17" t="s">
        <v>88</v>
      </c>
      <c r="BK243" s="148">
        <f t="shared" si="39"/>
        <v>0</v>
      </c>
      <c r="BL243" s="17" t="s">
        <v>306</v>
      </c>
      <c r="BM243" s="147" t="s">
        <v>1373</v>
      </c>
    </row>
    <row r="244" spans="2:65" s="1" customFormat="1" ht="16.5" customHeight="1">
      <c r="B244" s="32"/>
      <c r="C244" s="136" t="s">
        <v>807</v>
      </c>
      <c r="D244" s="136" t="s">
        <v>302</v>
      </c>
      <c r="E244" s="137" t="s">
        <v>1374</v>
      </c>
      <c r="F244" s="138" t="s">
        <v>1375</v>
      </c>
      <c r="G244" s="139" t="s">
        <v>647</v>
      </c>
      <c r="H244" s="140">
        <v>15</v>
      </c>
      <c r="I244" s="141"/>
      <c r="J244" s="142">
        <f t="shared" si="30"/>
        <v>0</v>
      </c>
      <c r="K244" s="138" t="s">
        <v>1</v>
      </c>
      <c r="L244" s="32"/>
      <c r="M244" s="143" t="s">
        <v>1</v>
      </c>
      <c r="N244" s="144" t="s">
        <v>46</v>
      </c>
      <c r="P244" s="145">
        <f t="shared" si="31"/>
        <v>0</v>
      </c>
      <c r="Q244" s="145">
        <v>0</v>
      </c>
      <c r="R244" s="145">
        <f t="shared" si="32"/>
        <v>0</v>
      </c>
      <c r="S244" s="145">
        <v>0</v>
      </c>
      <c r="T244" s="146">
        <f t="shared" si="33"/>
        <v>0</v>
      </c>
      <c r="AR244" s="147" t="s">
        <v>306</v>
      </c>
      <c r="AT244" s="147" t="s">
        <v>302</v>
      </c>
      <c r="AU244" s="147" t="s">
        <v>90</v>
      </c>
      <c r="AY244" s="17" t="s">
        <v>299</v>
      </c>
      <c r="BE244" s="148">
        <f t="shared" si="34"/>
        <v>0</v>
      </c>
      <c r="BF244" s="148">
        <f t="shared" si="35"/>
        <v>0</v>
      </c>
      <c r="BG244" s="148">
        <f t="shared" si="36"/>
        <v>0</v>
      </c>
      <c r="BH244" s="148">
        <f t="shared" si="37"/>
        <v>0</v>
      </c>
      <c r="BI244" s="148">
        <f t="shared" si="38"/>
        <v>0</v>
      </c>
      <c r="BJ244" s="17" t="s">
        <v>88</v>
      </c>
      <c r="BK244" s="148">
        <f t="shared" si="39"/>
        <v>0</v>
      </c>
      <c r="BL244" s="17" t="s">
        <v>306</v>
      </c>
      <c r="BM244" s="147" t="s">
        <v>1376</v>
      </c>
    </row>
    <row r="245" spans="2:65" s="1" customFormat="1" ht="24.15" customHeight="1">
      <c r="B245" s="32"/>
      <c r="C245" s="136" t="s">
        <v>811</v>
      </c>
      <c r="D245" s="136" t="s">
        <v>302</v>
      </c>
      <c r="E245" s="137" t="s">
        <v>1377</v>
      </c>
      <c r="F245" s="138" t="s">
        <v>1378</v>
      </c>
      <c r="G245" s="139" t="s">
        <v>578</v>
      </c>
      <c r="H245" s="140">
        <v>1</v>
      </c>
      <c r="I245" s="141"/>
      <c r="J245" s="142">
        <f t="shared" si="30"/>
        <v>0</v>
      </c>
      <c r="K245" s="138" t="s">
        <v>1</v>
      </c>
      <c r="L245" s="32"/>
      <c r="M245" s="143" t="s">
        <v>1</v>
      </c>
      <c r="N245" s="144" t="s">
        <v>46</v>
      </c>
      <c r="P245" s="145">
        <f t="shared" si="31"/>
        <v>0</v>
      </c>
      <c r="Q245" s="145">
        <v>0</v>
      </c>
      <c r="R245" s="145">
        <f t="shared" si="32"/>
        <v>0</v>
      </c>
      <c r="S245" s="145">
        <v>0</v>
      </c>
      <c r="T245" s="146">
        <f t="shared" si="33"/>
        <v>0</v>
      </c>
      <c r="AR245" s="147" t="s">
        <v>306</v>
      </c>
      <c r="AT245" s="147" t="s">
        <v>302</v>
      </c>
      <c r="AU245" s="147" t="s">
        <v>90</v>
      </c>
      <c r="AY245" s="17" t="s">
        <v>299</v>
      </c>
      <c r="BE245" s="148">
        <f t="shared" si="34"/>
        <v>0</v>
      </c>
      <c r="BF245" s="148">
        <f t="shared" si="35"/>
        <v>0</v>
      </c>
      <c r="BG245" s="148">
        <f t="shared" si="36"/>
        <v>0</v>
      </c>
      <c r="BH245" s="148">
        <f t="shared" si="37"/>
        <v>0</v>
      </c>
      <c r="BI245" s="148">
        <f t="shared" si="38"/>
        <v>0</v>
      </c>
      <c r="BJ245" s="17" t="s">
        <v>88</v>
      </c>
      <c r="BK245" s="148">
        <f t="shared" si="39"/>
        <v>0</v>
      </c>
      <c r="BL245" s="17" t="s">
        <v>306</v>
      </c>
      <c r="BM245" s="147" t="s">
        <v>1379</v>
      </c>
    </row>
    <row r="246" spans="2:65" s="1" customFormat="1" ht="16.5" customHeight="1">
      <c r="B246" s="32"/>
      <c r="C246" s="136" t="s">
        <v>815</v>
      </c>
      <c r="D246" s="136" t="s">
        <v>302</v>
      </c>
      <c r="E246" s="137" t="s">
        <v>1380</v>
      </c>
      <c r="F246" s="138" t="s">
        <v>1381</v>
      </c>
      <c r="G246" s="139" t="s">
        <v>578</v>
      </c>
      <c r="H246" s="140">
        <v>1</v>
      </c>
      <c r="I246" s="141"/>
      <c r="J246" s="142">
        <f t="shared" si="30"/>
        <v>0</v>
      </c>
      <c r="K246" s="138" t="s">
        <v>1</v>
      </c>
      <c r="L246" s="32"/>
      <c r="M246" s="143" t="s">
        <v>1</v>
      </c>
      <c r="N246" s="144" t="s">
        <v>46</v>
      </c>
      <c r="P246" s="145">
        <f t="shared" si="31"/>
        <v>0</v>
      </c>
      <c r="Q246" s="145">
        <v>0</v>
      </c>
      <c r="R246" s="145">
        <f t="shared" si="32"/>
        <v>0</v>
      </c>
      <c r="S246" s="145">
        <v>0</v>
      </c>
      <c r="T246" s="146">
        <f t="shared" si="33"/>
        <v>0</v>
      </c>
      <c r="AR246" s="147" t="s">
        <v>306</v>
      </c>
      <c r="AT246" s="147" t="s">
        <v>302</v>
      </c>
      <c r="AU246" s="147" t="s">
        <v>90</v>
      </c>
      <c r="AY246" s="17" t="s">
        <v>299</v>
      </c>
      <c r="BE246" s="148">
        <f t="shared" si="34"/>
        <v>0</v>
      </c>
      <c r="BF246" s="148">
        <f t="shared" si="35"/>
        <v>0</v>
      </c>
      <c r="BG246" s="148">
        <f t="shared" si="36"/>
        <v>0</v>
      </c>
      <c r="BH246" s="148">
        <f t="shared" si="37"/>
        <v>0</v>
      </c>
      <c r="BI246" s="148">
        <f t="shared" si="38"/>
        <v>0</v>
      </c>
      <c r="BJ246" s="17" t="s">
        <v>88</v>
      </c>
      <c r="BK246" s="148">
        <f t="shared" si="39"/>
        <v>0</v>
      </c>
      <c r="BL246" s="17" t="s">
        <v>306</v>
      </c>
      <c r="BM246" s="147" t="s">
        <v>1382</v>
      </c>
    </row>
    <row r="247" spans="2:65" s="1" customFormat="1" ht="16.5" customHeight="1">
      <c r="B247" s="32"/>
      <c r="C247" s="136" t="s">
        <v>819</v>
      </c>
      <c r="D247" s="136" t="s">
        <v>302</v>
      </c>
      <c r="E247" s="137" t="s">
        <v>1383</v>
      </c>
      <c r="F247" s="138" t="s">
        <v>1384</v>
      </c>
      <c r="G247" s="139" t="s">
        <v>877</v>
      </c>
      <c r="H247" s="140">
        <v>1</v>
      </c>
      <c r="I247" s="141"/>
      <c r="J247" s="142">
        <f t="shared" si="30"/>
        <v>0</v>
      </c>
      <c r="K247" s="138" t="s">
        <v>1</v>
      </c>
      <c r="L247" s="32"/>
      <c r="M247" s="143" t="s">
        <v>1</v>
      </c>
      <c r="N247" s="144" t="s">
        <v>46</v>
      </c>
      <c r="P247" s="145">
        <f t="shared" si="31"/>
        <v>0</v>
      </c>
      <c r="Q247" s="145">
        <v>0</v>
      </c>
      <c r="R247" s="145">
        <f t="shared" si="32"/>
        <v>0</v>
      </c>
      <c r="S247" s="145">
        <v>0</v>
      </c>
      <c r="T247" s="146">
        <f t="shared" si="33"/>
        <v>0</v>
      </c>
      <c r="AR247" s="147" t="s">
        <v>306</v>
      </c>
      <c r="AT247" s="147" t="s">
        <v>302</v>
      </c>
      <c r="AU247" s="147" t="s">
        <v>90</v>
      </c>
      <c r="AY247" s="17" t="s">
        <v>299</v>
      </c>
      <c r="BE247" s="148">
        <f t="shared" si="34"/>
        <v>0</v>
      </c>
      <c r="BF247" s="148">
        <f t="shared" si="35"/>
        <v>0</v>
      </c>
      <c r="BG247" s="148">
        <f t="shared" si="36"/>
        <v>0</v>
      </c>
      <c r="BH247" s="148">
        <f t="shared" si="37"/>
        <v>0</v>
      </c>
      <c r="BI247" s="148">
        <f t="shared" si="38"/>
        <v>0</v>
      </c>
      <c r="BJ247" s="17" t="s">
        <v>88</v>
      </c>
      <c r="BK247" s="148">
        <f t="shared" si="39"/>
        <v>0</v>
      </c>
      <c r="BL247" s="17" t="s">
        <v>306</v>
      </c>
      <c r="BM247" s="147" t="s">
        <v>1385</v>
      </c>
    </row>
    <row r="248" spans="2:65" s="1" customFormat="1" ht="16.5" customHeight="1">
      <c r="B248" s="32"/>
      <c r="C248" s="136" t="s">
        <v>824</v>
      </c>
      <c r="D248" s="136" t="s">
        <v>302</v>
      </c>
      <c r="E248" s="137" t="s">
        <v>1386</v>
      </c>
      <c r="F248" s="138" t="s">
        <v>1387</v>
      </c>
      <c r="G248" s="139" t="s">
        <v>647</v>
      </c>
      <c r="H248" s="140">
        <v>28</v>
      </c>
      <c r="I248" s="141"/>
      <c r="J248" s="142">
        <f t="shared" si="30"/>
        <v>0</v>
      </c>
      <c r="K248" s="138" t="s">
        <v>1</v>
      </c>
      <c r="L248" s="32"/>
      <c r="M248" s="143" t="s">
        <v>1</v>
      </c>
      <c r="N248" s="144" t="s">
        <v>46</v>
      </c>
      <c r="P248" s="145">
        <f t="shared" si="31"/>
        <v>0</v>
      </c>
      <c r="Q248" s="145">
        <v>0</v>
      </c>
      <c r="R248" s="145">
        <f t="shared" si="32"/>
        <v>0</v>
      </c>
      <c r="S248" s="145">
        <v>0</v>
      </c>
      <c r="T248" s="146">
        <f t="shared" si="33"/>
        <v>0</v>
      </c>
      <c r="AR248" s="147" t="s">
        <v>306</v>
      </c>
      <c r="AT248" s="147" t="s">
        <v>302</v>
      </c>
      <c r="AU248" s="147" t="s">
        <v>90</v>
      </c>
      <c r="AY248" s="17" t="s">
        <v>299</v>
      </c>
      <c r="BE248" s="148">
        <f t="shared" si="34"/>
        <v>0</v>
      </c>
      <c r="BF248" s="148">
        <f t="shared" si="35"/>
        <v>0</v>
      </c>
      <c r="BG248" s="148">
        <f t="shared" si="36"/>
        <v>0</v>
      </c>
      <c r="BH248" s="148">
        <f t="shared" si="37"/>
        <v>0</v>
      </c>
      <c r="BI248" s="148">
        <f t="shared" si="38"/>
        <v>0</v>
      </c>
      <c r="BJ248" s="17" t="s">
        <v>88</v>
      </c>
      <c r="BK248" s="148">
        <f t="shared" si="39"/>
        <v>0</v>
      </c>
      <c r="BL248" s="17" t="s">
        <v>306</v>
      </c>
      <c r="BM248" s="147" t="s">
        <v>1388</v>
      </c>
    </row>
    <row r="249" spans="2:65" s="1" customFormat="1" ht="16.5" customHeight="1">
      <c r="B249" s="32"/>
      <c r="C249" s="136" t="s">
        <v>830</v>
      </c>
      <c r="D249" s="136" t="s">
        <v>302</v>
      </c>
      <c r="E249" s="137" t="s">
        <v>1389</v>
      </c>
      <c r="F249" s="138" t="s">
        <v>1390</v>
      </c>
      <c r="G249" s="139" t="s">
        <v>500</v>
      </c>
      <c r="H249" s="140">
        <v>8</v>
      </c>
      <c r="I249" s="141"/>
      <c r="J249" s="142">
        <f t="shared" si="30"/>
        <v>0</v>
      </c>
      <c r="K249" s="138" t="s">
        <v>1</v>
      </c>
      <c r="L249" s="32"/>
      <c r="M249" s="143" t="s">
        <v>1</v>
      </c>
      <c r="N249" s="144" t="s">
        <v>46</v>
      </c>
      <c r="P249" s="145">
        <f t="shared" si="31"/>
        <v>0</v>
      </c>
      <c r="Q249" s="145">
        <v>0</v>
      </c>
      <c r="R249" s="145">
        <f t="shared" si="32"/>
        <v>0</v>
      </c>
      <c r="S249" s="145">
        <v>0</v>
      </c>
      <c r="T249" s="146">
        <f t="shared" si="33"/>
        <v>0</v>
      </c>
      <c r="AR249" s="147" t="s">
        <v>306</v>
      </c>
      <c r="AT249" s="147" t="s">
        <v>302</v>
      </c>
      <c r="AU249" s="147" t="s">
        <v>90</v>
      </c>
      <c r="AY249" s="17" t="s">
        <v>299</v>
      </c>
      <c r="BE249" s="148">
        <f t="shared" si="34"/>
        <v>0</v>
      </c>
      <c r="BF249" s="148">
        <f t="shared" si="35"/>
        <v>0</v>
      </c>
      <c r="BG249" s="148">
        <f t="shared" si="36"/>
        <v>0</v>
      </c>
      <c r="BH249" s="148">
        <f t="shared" si="37"/>
        <v>0</v>
      </c>
      <c r="BI249" s="148">
        <f t="shared" si="38"/>
        <v>0</v>
      </c>
      <c r="BJ249" s="17" t="s">
        <v>88</v>
      </c>
      <c r="BK249" s="148">
        <f t="shared" si="39"/>
        <v>0</v>
      </c>
      <c r="BL249" s="17" t="s">
        <v>306</v>
      </c>
      <c r="BM249" s="147" t="s">
        <v>1391</v>
      </c>
    </row>
    <row r="250" spans="2:65" s="1" customFormat="1" ht="16.5" customHeight="1">
      <c r="B250" s="32"/>
      <c r="C250" s="136" t="s">
        <v>834</v>
      </c>
      <c r="D250" s="136" t="s">
        <v>302</v>
      </c>
      <c r="E250" s="137" t="s">
        <v>1392</v>
      </c>
      <c r="F250" s="138" t="s">
        <v>1393</v>
      </c>
      <c r="G250" s="139" t="s">
        <v>500</v>
      </c>
      <c r="H250" s="140">
        <v>4</v>
      </c>
      <c r="I250" s="141"/>
      <c r="J250" s="142">
        <f t="shared" si="30"/>
        <v>0</v>
      </c>
      <c r="K250" s="138" t="s">
        <v>1</v>
      </c>
      <c r="L250" s="32"/>
      <c r="M250" s="143" t="s">
        <v>1</v>
      </c>
      <c r="N250" s="144" t="s">
        <v>46</v>
      </c>
      <c r="P250" s="145">
        <f t="shared" si="31"/>
        <v>0</v>
      </c>
      <c r="Q250" s="145">
        <v>0</v>
      </c>
      <c r="R250" s="145">
        <f t="shared" si="32"/>
        <v>0</v>
      </c>
      <c r="S250" s="145">
        <v>0</v>
      </c>
      <c r="T250" s="146">
        <f t="shared" si="33"/>
        <v>0</v>
      </c>
      <c r="AR250" s="147" t="s">
        <v>306</v>
      </c>
      <c r="AT250" s="147" t="s">
        <v>302</v>
      </c>
      <c r="AU250" s="147" t="s">
        <v>90</v>
      </c>
      <c r="AY250" s="17" t="s">
        <v>299</v>
      </c>
      <c r="BE250" s="148">
        <f t="shared" si="34"/>
        <v>0</v>
      </c>
      <c r="BF250" s="148">
        <f t="shared" si="35"/>
        <v>0</v>
      </c>
      <c r="BG250" s="148">
        <f t="shared" si="36"/>
        <v>0</v>
      </c>
      <c r="BH250" s="148">
        <f t="shared" si="37"/>
        <v>0</v>
      </c>
      <c r="BI250" s="148">
        <f t="shared" si="38"/>
        <v>0</v>
      </c>
      <c r="BJ250" s="17" t="s">
        <v>88</v>
      </c>
      <c r="BK250" s="148">
        <f t="shared" si="39"/>
        <v>0</v>
      </c>
      <c r="BL250" s="17" t="s">
        <v>306</v>
      </c>
      <c r="BM250" s="147" t="s">
        <v>1394</v>
      </c>
    </row>
    <row r="251" spans="2:65" s="1" customFormat="1" ht="16.5" customHeight="1">
      <c r="B251" s="32"/>
      <c r="C251" s="136" t="s">
        <v>838</v>
      </c>
      <c r="D251" s="136" t="s">
        <v>302</v>
      </c>
      <c r="E251" s="137" t="s">
        <v>1395</v>
      </c>
      <c r="F251" s="138" t="s">
        <v>1396</v>
      </c>
      <c r="G251" s="139" t="s">
        <v>500</v>
      </c>
      <c r="H251" s="140">
        <v>4</v>
      </c>
      <c r="I251" s="141"/>
      <c r="J251" s="142">
        <f t="shared" si="30"/>
        <v>0</v>
      </c>
      <c r="K251" s="138" t="s">
        <v>1</v>
      </c>
      <c r="L251" s="32"/>
      <c r="M251" s="143" t="s">
        <v>1</v>
      </c>
      <c r="N251" s="144" t="s">
        <v>46</v>
      </c>
      <c r="P251" s="145">
        <f t="shared" si="31"/>
        <v>0</v>
      </c>
      <c r="Q251" s="145">
        <v>0</v>
      </c>
      <c r="R251" s="145">
        <f t="shared" si="32"/>
        <v>0</v>
      </c>
      <c r="S251" s="145">
        <v>0</v>
      </c>
      <c r="T251" s="146">
        <f t="shared" si="33"/>
        <v>0</v>
      </c>
      <c r="AR251" s="147" t="s">
        <v>306</v>
      </c>
      <c r="AT251" s="147" t="s">
        <v>302</v>
      </c>
      <c r="AU251" s="147" t="s">
        <v>90</v>
      </c>
      <c r="AY251" s="17" t="s">
        <v>299</v>
      </c>
      <c r="BE251" s="148">
        <f t="shared" si="34"/>
        <v>0</v>
      </c>
      <c r="BF251" s="148">
        <f t="shared" si="35"/>
        <v>0</v>
      </c>
      <c r="BG251" s="148">
        <f t="shared" si="36"/>
        <v>0</v>
      </c>
      <c r="BH251" s="148">
        <f t="shared" si="37"/>
        <v>0</v>
      </c>
      <c r="BI251" s="148">
        <f t="shared" si="38"/>
        <v>0</v>
      </c>
      <c r="BJ251" s="17" t="s">
        <v>88</v>
      </c>
      <c r="BK251" s="148">
        <f t="shared" si="39"/>
        <v>0</v>
      </c>
      <c r="BL251" s="17" t="s">
        <v>306</v>
      </c>
      <c r="BM251" s="147" t="s">
        <v>1397</v>
      </c>
    </row>
    <row r="252" spans="2:65" s="1" customFormat="1" ht="16.5" customHeight="1">
      <c r="B252" s="32"/>
      <c r="C252" s="136" t="s">
        <v>842</v>
      </c>
      <c r="D252" s="136" t="s">
        <v>302</v>
      </c>
      <c r="E252" s="137" t="s">
        <v>1398</v>
      </c>
      <c r="F252" s="138" t="s">
        <v>1399</v>
      </c>
      <c r="G252" s="139" t="s">
        <v>500</v>
      </c>
      <c r="H252" s="140">
        <v>28</v>
      </c>
      <c r="I252" s="141"/>
      <c r="J252" s="142">
        <f t="shared" si="30"/>
        <v>0</v>
      </c>
      <c r="K252" s="138" t="s">
        <v>1</v>
      </c>
      <c r="L252" s="32"/>
      <c r="M252" s="143" t="s">
        <v>1</v>
      </c>
      <c r="N252" s="144" t="s">
        <v>46</v>
      </c>
      <c r="P252" s="145">
        <f t="shared" si="31"/>
        <v>0</v>
      </c>
      <c r="Q252" s="145">
        <v>0</v>
      </c>
      <c r="R252" s="145">
        <f t="shared" si="32"/>
        <v>0</v>
      </c>
      <c r="S252" s="145">
        <v>0</v>
      </c>
      <c r="T252" s="146">
        <f t="shared" si="33"/>
        <v>0</v>
      </c>
      <c r="AR252" s="147" t="s">
        <v>306</v>
      </c>
      <c r="AT252" s="147" t="s">
        <v>302</v>
      </c>
      <c r="AU252" s="147" t="s">
        <v>90</v>
      </c>
      <c r="AY252" s="17" t="s">
        <v>299</v>
      </c>
      <c r="BE252" s="148">
        <f t="shared" si="34"/>
        <v>0</v>
      </c>
      <c r="BF252" s="148">
        <f t="shared" si="35"/>
        <v>0</v>
      </c>
      <c r="BG252" s="148">
        <f t="shared" si="36"/>
        <v>0</v>
      </c>
      <c r="BH252" s="148">
        <f t="shared" si="37"/>
        <v>0</v>
      </c>
      <c r="BI252" s="148">
        <f t="shared" si="38"/>
        <v>0</v>
      </c>
      <c r="BJ252" s="17" t="s">
        <v>88</v>
      </c>
      <c r="BK252" s="148">
        <f t="shared" si="39"/>
        <v>0</v>
      </c>
      <c r="BL252" s="17" t="s">
        <v>306</v>
      </c>
      <c r="BM252" s="147" t="s">
        <v>1400</v>
      </c>
    </row>
    <row r="253" spans="2:65" s="1" customFormat="1" ht="38.4">
      <c r="B253" s="32"/>
      <c r="D253" s="149" t="s">
        <v>308</v>
      </c>
      <c r="F253" s="150" t="s">
        <v>1401</v>
      </c>
      <c r="I253" s="151"/>
      <c r="L253" s="32"/>
      <c r="M253" s="152"/>
      <c r="T253" s="56"/>
      <c r="AT253" s="17" t="s">
        <v>308</v>
      </c>
      <c r="AU253" s="17" t="s">
        <v>90</v>
      </c>
    </row>
    <row r="254" spans="2:65" s="1" customFormat="1" ht="16.5" customHeight="1">
      <c r="B254" s="32"/>
      <c r="C254" s="136" t="s">
        <v>846</v>
      </c>
      <c r="D254" s="136" t="s">
        <v>302</v>
      </c>
      <c r="E254" s="137" t="s">
        <v>1402</v>
      </c>
      <c r="F254" s="138" t="s">
        <v>1403</v>
      </c>
      <c r="G254" s="139" t="s">
        <v>578</v>
      </c>
      <c r="H254" s="140">
        <v>1</v>
      </c>
      <c r="I254" s="141"/>
      <c r="J254" s="142">
        <f>ROUND(I254*H254,2)</f>
        <v>0</v>
      </c>
      <c r="K254" s="138" t="s">
        <v>1</v>
      </c>
      <c r="L254" s="32"/>
      <c r="M254" s="143" t="s">
        <v>1</v>
      </c>
      <c r="N254" s="144" t="s">
        <v>46</v>
      </c>
      <c r="P254" s="145">
        <f>O254*H254</f>
        <v>0</v>
      </c>
      <c r="Q254" s="145">
        <v>0</v>
      </c>
      <c r="R254" s="145">
        <f>Q254*H254</f>
        <v>0</v>
      </c>
      <c r="S254" s="145">
        <v>0</v>
      </c>
      <c r="T254" s="146">
        <f>S254*H254</f>
        <v>0</v>
      </c>
      <c r="AR254" s="147" t="s">
        <v>306</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306</v>
      </c>
      <c r="BM254" s="147" t="s">
        <v>1404</v>
      </c>
    </row>
    <row r="255" spans="2:65" s="1" customFormat="1" ht="19.2">
      <c r="B255" s="32"/>
      <c r="D255" s="149" t="s">
        <v>308</v>
      </c>
      <c r="F255" s="150" t="s">
        <v>1405</v>
      </c>
      <c r="I255" s="151"/>
      <c r="L255" s="32"/>
      <c r="M255" s="152"/>
      <c r="T255" s="56"/>
      <c r="AT255" s="17" t="s">
        <v>308</v>
      </c>
      <c r="AU255" s="17" t="s">
        <v>90</v>
      </c>
    </row>
    <row r="256" spans="2:65" s="1" customFormat="1" ht="16.5" customHeight="1">
      <c r="B256" s="32"/>
      <c r="C256" s="136" t="s">
        <v>850</v>
      </c>
      <c r="D256" s="136" t="s">
        <v>302</v>
      </c>
      <c r="E256" s="137" t="s">
        <v>1406</v>
      </c>
      <c r="F256" s="138" t="s">
        <v>1407</v>
      </c>
      <c r="G256" s="139" t="s">
        <v>500</v>
      </c>
      <c r="H256" s="140">
        <v>4</v>
      </c>
      <c r="I256" s="141"/>
      <c r="J256" s="142">
        <f t="shared" ref="J256:J261" si="40">ROUND(I256*H256,2)</f>
        <v>0</v>
      </c>
      <c r="K256" s="138" t="s">
        <v>1</v>
      </c>
      <c r="L256" s="32"/>
      <c r="M256" s="143" t="s">
        <v>1</v>
      </c>
      <c r="N256" s="144" t="s">
        <v>46</v>
      </c>
      <c r="P256" s="145">
        <f t="shared" ref="P256:P261" si="41">O256*H256</f>
        <v>0</v>
      </c>
      <c r="Q256" s="145">
        <v>0</v>
      </c>
      <c r="R256" s="145">
        <f t="shared" ref="R256:R261" si="42">Q256*H256</f>
        <v>0</v>
      </c>
      <c r="S256" s="145">
        <v>0</v>
      </c>
      <c r="T256" s="146">
        <f t="shared" ref="T256:T261" si="43">S256*H256</f>
        <v>0</v>
      </c>
      <c r="AR256" s="147" t="s">
        <v>306</v>
      </c>
      <c r="AT256" s="147" t="s">
        <v>302</v>
      </c>
      <c r="AU256" s="147" t="s">
        <v>90</v>
      </c>
      <c r="AY256" s="17" t="s">
        <v>299</v>
      </c>
      <c r="BE256" s="148">
        <f t="shared" ref="BE256:BE261" si="44">IF(N256="základní",J256,0)</f>
        <v>0</v>
      </c>
      <c r="BF256" s="148">
        <f t="shared" ref="BF256:BF261" si="45">IF(N256="snížená",J256,0)</f>
        <v>0</v>
      </c>
      <c r="BG256" s="148">
        <f t="shared" ref="BG256:BG261" si="46">IF(N256="zákl. přenesená",J256,0)</f>
        <v>0</v>
      </c>
      <c r="BH256" s="148">
        <f t="shared" ref="BH256:BH261" si="47">IF(N256="sníž. přenesená",J256,0)</f>
        <v>0</v>
      </c>
      <c r="BI256" s="148">
        <f t="shared" ref="BI256:BI261" si="48">IF(N256="nulová",J256,0)</f>
        <v>0</v>
      </c>
      <c r="BJ256" s="17" t="s">
        <v>88</v>
      </c>
      <c r="BK256" s="148">
        <f t="shared" ref="BK256:BK261" si="49">ROUND(I256*H256,2)</f>
        <v>0</v>
      </c>
      <c r="BL256" s="17" t="s">
        <v>306</v>
      </c>
      <c r="BM256" s="147" t="s">
        <v>1408</v>
      </c>
    </row>
    <row r="257" spans="2:65" s="1" customFormat="1" ht="24.15" customHeight="1">
      <c r="B257" s="32"/>
      <c r="C257" s="136" t="s">
        <v>854</v>
      </c>
      <c r="D257" s="136" t="s">
        <v>302</v>
      </c>
      <c r="E257" s="137" t="s">
        <v>1409</v>
      </c>
      <c r="F257" s="138" t="s">
        <v>1410</v>
      </c>
      <c r="G257" s="139" t="s">
        <v>500</v>
      </c>
      <c r="H257" s="140">
        <v>5</v>
      </c>
      <c r="I257" s="141"/>
      <c r="J257" s="142">
        <f t="shared" si="40"/>
        <v>0</v>
      </c>
      <c r="K257" s="138" t="s">
        <v>1</v>
      </c>
      <c r="L257" s="32"/>
      <c r="M257" s="143" t="s">
        <v>1</v>
      </c>
      <c r="N257" s="144" t="s">
        <v>46</v>
      </c>
      <c r="P257" s="145">
        <f t="shared" si="41"/>
        <v>0</v>
      </c>
      <c r="Q257" s="145">
        <v>0</v>
      </c>
      <c r="R257" s="145">
        <f t="shared" si="42"/>
        <v>0</v>
      </c>
      <c r="S257" s="145">
        <v>0</v>
      </c>
      <c r="T257" s="146">
        <f t="shared" si="43"/>
        <v>0</v>
      </c>
      <c r="AR257" s="147" t="s">
        <v>306</v>
      </c>
      <c r="AT257" s="147" t="s">
        <v>302</v>
      </c>
      <c r="AU257" s="147" t="s">
        <v>90</v>
      </c>
      <c r="AY257" s="17" t="s">
        <v>299</v>
      </c>
      <c r="BE257" s="148">
        <f t="shared" si="44"/>
        <v>0</v>
      </c>
      <c r="BF257" s="148">
        <f t="shared" si="45"/>
        <v>0</v>
      </c>
      <c r="BG257" s="148">
        <f t="shared" si="46"/>
        <v>0</v>
      </c>
      <c r="BH257" s="148">
        <f t="shared" si="47"/>
        <v>0</v>
      </c>
      <c r="BI257" s="148">
        <f t="shared" si="48"/>
        <v>0</v>
      </c>
      <c r="BJ257" s="17" t="s">
        <v>88</v>
      </c>
      <c r="BK257" s="148">
        <f t="shared" si="49"/>
        <v>0</v>
      </c>
      <c r="BL257" s="17" t="s">
        <v>306</v>
      </c>
      <c r="BM257" s="147" t="s">
        <v>1411</v>
      </c>
    </row>
    <row r="258" spans="2:65" s="1" customFormat="1" ht="16.5" customHeight="1">
      <c r="B258" s="32"/>
      <c r="C258" s="136" t="s">
        <v>858</v>
      </c>
      <c r="D258" s="136" t="s">
        <v>302</v>
      </c>
      <c r="E258" s="137" t="s">
        <v>1412</v>
      </c>
      <c r="F258" s="138" t="s">
        <v>1413</v>
      </c>
      <c r="G258" s="139" t="s">
        <v>500</v>
      </c>
      <c r="H258" s="140">
        <v>1</v>
      </c>
      <c r="I258" s="141"/>
      <c r="J258" s="142">
        <f t="shared" si="40"/>
        <v>0</v>
      </c>
      <c r="K258" s="138" t="s">
        <v>1</v>
      </c>
      <c r="L258" s="32"/>
      <c r="M258" s="143" t="s">
        <v>1</v>
      </c>
      <c r="N258" s="144" t="s">
        <v>46</v>
      </c>
      <c r="P258" s="145">
        <f t="shared" si="41"/>
        <v>0</v>
      </c>
      <c r="Q258" s="145">
        <v>0</v>
      </c>
      <c r="R258" s="145">
        <f t="shared" si="42"/>
        <v>0</v>
      </c>
      <c r="S258" s="145">
        <v>0</v>
      </c>
      <c r="T258" s="146">
        <f t="shared" si="43"/>
        <v>0</v>
      </c>
      <c r="AR258" s="147" t="s">
        <v>306</v>
      </c>
      <c r="AT258" s="147" t="s">
        <v>302</v>
      </c>
      <c r="AU258" s="147" t="s">
        <v>90</v>
      </c>
      <c r="AY258" s="17" t="s">
        <v>299</v>
      </c>
      <c r="BE258" s="148">
        <f t="shared" si="44"/>
        <v>0</v>
      </c>
      <c r="BF258" s="148">
        <f t="shared" si="45"/>
        <v>0</v>
      </c>
      <c r="BG258" s="148">
        <f t="shared" si="46"/>
        <v>0</v>
      </c>
      <c r="BH258" s="148">
        <f t="shared" si="47"/>
        <v>0</v>
      </c>
      <c r="BI258" s="148">
        <f t="shared" si="48"/>
        <v>0</v>
      </c>
      <c r="BJ258" s="17" t="s">
        <v>88</v>
      </c>
      <c r="BK258" s="148">
        <f t="shared" si="49"/>
        <v>0</v>
      </c>
      <c r="BL258" s="17" t="s">
        <v>306</v>
      </c>
      <c r="BM258" s="147" t="s">
        <v>1414</v>
      </c>
    </row>
    <row r="259" spans="2:65" s="1" customFormat="1" ht="16.5" customHeight="1">
      <c r="B259" s="32"/>
      <c r="C259" s="136" t="s">
        <v>862</v>
      </c>
      <c r="D259" s="136" t="s">
        <v>302</v>
      </c>
      <c r="E259" s="137" t="s">
        <v>1415</v>
      </c>
      <c r="F259" s="138" t="s">
        <v>1416</v>
      </c>
      <c r="G259" s="139" t="s">
        <v>500</v>
      </c>
      <c r="H259" s="140">
        <v>1</v>
      </c>
      <c r="I259" s="141"/>
      <c r="J259" s="142">
        <f t="shared" si="40"/>
        <v>0</v>
      </c>
      <c r="K259" s="138" t="s">
        <v>1</v>
      </c>
      <c r="L259" s="32"/>
      <c r="M259" s="143" t="s">
        <v>1</v>
      </c>
      <c r="N259" s="144" t="s">
        <v>46</v>
      </c>
      <c r="P259" s="145">
        <f t="shared" si="41"/>
        <v>0</v>
      </c>
      <c r="Q259" s="145">
        <v>0</v>
      </c>
      <c r="R259" s="145">
        <f t="shared" si="42"/>
        <v>0</v>
      </c>
      <c r="S259" s="145">
        <v>0</v>
      </c>
      <c r="T259" s="146">
        <f t="shared" si="43"/>
        <v>0</v>
      </c>
      <c r="AR259" s="147" t="s">
        <v>306</v>
      </c>
      <c r="AT259" s="147" t="s">
        <v>302</v>
      </c>
      <c r="AU259" s="147" t="s">
        <v>90</v>
      </c>
      <c r="AY259" s="17" t="s">
        <v>299</v>
      </c>
      <c r="BE259" s="148">
        <f t="shared" si="44"/>
        <v>0</v>
      </c>
      <c r="BF259" s="148">
        <f t="shared" si="45"/>
        <v>0</v>
      </c>
      <c r="BG259" s="148">
        <f t="shared" si="46"/>
        <v>0</v>
      </c>
      <c r="BH259" s="148">
        <f t="shared" si="47"/>
        <v>0</v>
      </c>
      <c r="BI259" s="148">
        <f t="shared" si="48"/>
        <v>0</v>
      </c>
      <c r="BJ259" s="17" t="s">
        <v>88</v>
      </c>
      <c r="BK259" s="148">
        <f t="shared" si="49"/>
        <v>0</v>
      </c>
      <c r="BL259" s="17" t="s">
        <v>306</v>
      </c>
      <c r="BM259" s="147" t="s">
        <v>1417</v>
      </c>
    </row>
    <row r="260" spans="2:65" s="1" customFormat="1" ht="16.5" customHeight="1">
      <c r="B260" s="32"/>
      <c r="C260" s="136" t="s">
        <v>866</v>
      </c>
      <c r="D260" s="136" t="s">
        <v>302</v>
      </c>
      <c r="E260" s="137" t="s">
        <v>1418</v>
      </c>
      <c r="F260" s="138" t="s">
        <v>1419</v>
      </c>
      <c r="G260" s="139" t="s">
        <v>500</v>
      </c>
      <c r="H260" s="140">
        <v>1</v>
      </c>
      <c r="I260" s="141"/>
      <c r="J260" s="142">
        <f t="shared" si="40"/>
        <v>0</v>
      </c>
      <c r="K260" s="138" t="s">
        <v>1</v>
      </c>
      <c r="L260" s="32"/>
      <c r="M260" s="143" t="s">
        <v>1</v>
      </c>
      <c r="N260" s="144" t="s">
        <v>46</v>
      </c>
      <c r="P260" s="145">
        <f t="shared" si="41"/>
        <v>0</v>
      </c>
      <c r="Q260" s="145">
        <v>0</v>
      </c>
      <c r="R260" s="145">
        <f t="shared" si="42"/>
        <v>0</v>
      </c>
      <c r="S260" s="145">
        <v>0</v>
      </c>
      <c r="T260" s="146">
        <f t="shared" si="43"/>
        <v>0</v>
      </c>
      <c r="AR260" s="147" t="s">
        <v>306</v>
      </c>
      <c r="AT260" s="147" t="s">
        <v>302</v>
      </c>
      <c r="AU260" s="147" t="s">
        <v>90</v>
      </c>
      <c r="AY260" s="17" t="s">
        <v>299</v>
      </c>
      <c r="BE260" s="148">
        <f t="shared" si="44"/>
        <v>0</v>
      </c>
      <c r="BF260" s="148">
        <f t="shared" si="45"/>
        <v>0</v>
      </c>
      <c r="BG260" s="148">
        <f t="shared" si="46"/>
        <v>0</v>
      </c>
      <c r="BH260" s="148">
        <f t="shared" si="47"/>
        <v>0</v>
      </c>
      <c r="BI260" s="148">
        <f t="shared" si="48"/>
        <v>0</v>
      </c>
      <c r="BJ260" s="17" t="s">
        <v>88</v>
      </c>
      <c r="BK260" s="148">
        <f t="shared" si="49"/>
        <v>0</v>
      </c>
      <c r="BL260" s="17" t="s">
        <v>306</v>
      </c>
      <c r="BM260" s="147" t="s">
        <v>1420</v>
      </c>
    </row>
    <row r="261" spans="2:65" s="1" customFormat="1" ht="16.5" customHeight="1">
      <c r="B261" s="32"/>
      <c r="C261" s="136" t="s">
        <v>870</v>
      </c>
      <c r="D261" s="136" t="s">
        <v>302</v>
      </c>
      <c r="E261" s="137" t="s">
        <v>1421</v>
      </c>
      <c r="F261" s="138" t="s">
        <v>1422</v>
      </c>
      <c r="G261" s="139" t="s">
        <v>500</v>
      </c>
      <c r="H261" s="140">
        <v>4</v>
      </c>
      <c r="I261" s="141"/>
      <c r="J261" s="142">
        <f t="shared" si="40"/>
        <v>0</v>
      </c>
      <c r="K261" s="138" t="s">
        <v>1</v>
      </c>
      <c r="L261" s="32"/>
      <c r="M261" s="143" t="s">
        <v>1</v>
      </c>
      <c r="N261" s="144" t="s">
        <v>46</v>
      </c>
      <c r="P261" s="145">
        <f t="shared" si="41"/>
        <v>0</v>
      </c>
      <c r="Q261" s="145">
        <v>0</v>
      </c>
      <c r="R261" s="145">
        <f t="shared" si="42"/>
        <v>0</v>
      </c>
      <c r="S261" s="145">
        <v>0</v>
      </c>
      <c r="T261" s="146">
        <f t="shared" si="43"/>
        <v>0</v>
      </c>
      <c r="AR261" s="147" t="s">
        <v>306</v>
      </c>
      <c r="AT261" s="147" t="s">
        <v>302</v>
      </c>
      <c r="AU261" s="147" t="s">
        <v>90</v>
      </c>
      <c r="AY261" s="17" t="s">
        <v>299</v>
      </c>
      <c r="BE261" s="148">
        <f t="shared" si="44"/>
        <v>0</v>
      </c>
      <c r="BF261" s="148">
        <f t="shared" si="45"/>
        <v>0</v>
      </c>
      <c r="BG261" s="148">
        <f t="shared" si="46"/>
        <v>0</v>
      </c>
      <c r="BH261" s="148">
        <f t="shared" si="47"/>
        <v>0</v>
      </c>
      <c r="BI261" s="148">
        <f t="shared" si="48"/>
        <v>0</v>
      </c>
      <c r="BJ261" s="17" t="s">
        <v>88</v>
      </c>
      <c r="BK261" s="148">
        <f t="shared" si="49"/>
        <v>0</v>
      </c>
      <c r="BL261" s="17" t="s">
        <v>306</v>
      </c>
      <c r="BM261" s="147" t="s">
        <v>1423</v>
      </c>
    </row>
    <row r="262" spans="2:65" s="11" customFormat="1" ht="22.95" customHeight="1">
      <c r="B262" s="124"/>
      <c r="D262" s="125" t="s">
        <v>80</v>
      </c>
      <c r="E262" s="134" t="s">
        <v>1424</v>
      </c>
      <c r="F262" s="134" t="s">
        <v>1425</v>
      </c>
      <c r="I262" s="127"/>
      <c r="J262" s="135">
        <f>BK262</f>
        <v>0</v>
      </c>
      <c r="L262" s="124"/>
      <c r="M262" s="129"/>
      <c r="P262" s="130">
        <f>SUM(P263:P269)</f>
        <v>0</v>
      </c>
      <c r="R262" s="130">
        <f>SUM(R263:R269)</f>
        <v>0</v>
      </c>
      <c r="T262" s="131">
        <f>SUM(T263:T269)</f>
        <v>0</v>
      </c>
      <c r="AR262" s="125" t="s">
        <v>298</v>
      </c>
      <c r="AT262" s="132" t="s">
        <v>80</v>
      </c>
      <c r="AU262" s="132" t="s">
        <v>88</v>
      </c>
      <c r="AY262" s="125" t="s">
        <v>299</v>
      </c>
      <c r="BK262" s="133">
        <f>SUM(BK263:BK269)</f>
        <v>0</v>
      </c>
    </row>
    <row r="263" spans="2:65" s="1" customFormat="1" ht="16.5" customHeight="1">
      <c r="B263" s="32"/>
      <c r="C263" s="136" t="s">
        <v>874</v>
      </c>
      <c r="D263" s="136" t="s">
        <v>302</v>
      </c>
      <c r="E263" s="137" t="s">
        <v>1426</v>
      </c>
      <c r="F263" s="138" t="s">
        <v>1427</v>
      </c>
      <c r="G263" s="139" t="s">
        <v>500</v>
      </c>
      <c r="H263" s="140">
        <v>1</v>
      </c>
      <c r="I263" s="141"/>
      <c r="J263" s="142">
        <f>ROUND(I263*H263,2)</f>
        <v>0</v>
      </c>
      <c r="K263" s="138" t="s">
        <v>1</v>
      </c>
      <c r="L263" s="32"/>
      <c r="M263" s="143" t="s">
        <v>1</v>
      </c>
      <c r="N263" s="144" t="s">
        <v>46</v>
      </c>
      <c r="P263" s="145">
        <f>O263*H263</f>
        <v>0</v>
      </c>
      <c r="Q263" s="145">
        <v>0</v>
      </c>
      <c r="R263" s="145">
        <f>Q263*H263</f>
        <v>0</v>
      </c>
      <c r="S263" s="145">
        <v>0</v>
      </c>
      <c r="T263" s="146">
        <f>S263*H263</f>
        <v>0</v>
      </c>
      <c r="AR263" s="147" t="s">
        <v>306</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306</v>
      </c>
      <c r="BM263" s="147" t="s">
        <v>1428</v>
      </c>
    </row>
    <row r="264" spans="2:65" s="1" customFormat="1" ht="16.5" customHeight="1">
      <c r="B264" s="32"/>
      <c r="C264" s="136" t="s">
        <v>1429</v>
      </c>
      <c r="D264" s="136" t="s">
        <v>302</v>
      </c>
      <c r="E264" s="137" t="s">
        <v>1430</v>
      </c>
      <c r="F264" s="138" t="s">
        <v>1431</v>
      </c>
      <c r="G264" s="139" t="s">
        <v>500</v>
      </c>
      <c r="H264" s="140">
        <v>1</v>
      </c>
      <c r="I264" s="141"/>
      <c r="J264" s="142">
        <f>ROUND(I264*H264,2)</f>
        <v>0</v>
      </c>
      <c r="K264" s="138" t="s">
        <v>1</v>
      </c>
      <c r="L264" s="32"/>
      <c r="M264" s="143" t="s">
        <v>1</v>
      </c>
      <c r="N264" s="144" t="s">
        <v>46</v>
      </c>
      <c r="P264" s="145">
        <f>O264*H264</f>
        <v>0</v>
      </c>
      <c r="Q264" s="145">
        <v>0</v>
      </c>
      <c r="R264" s="145">
        <f>Q264*H264</f>
        <v>0</v>
      </c>
      <c r="S264" s="145">
        <v>0</v>
      </c>
      <c r="T264" s="146">
        <f>S264*H264</f>
        <v>0</v>
      </c>
      <c r="AR264" s="147" t="s">
        <v>306</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306</v>
      </c>
      <c r="BM264" s="147" t="s">
        <v>1432</v>
      </c>
    </row>
    <row r="265" spans="2:65" s="1" customFormat="1" ht="28.8">
      <c r="B265" s="32"/>
      <c r="D265" s="149" t="s">
        <v>308</v>
      </c>
      <c r="F265" s="150" t="s">
        <v>1433</v>
      </c>
      <c r="I265" s="151"/>
      <c r="L265" s="32"/>
      <c r="M265" s="152"/>
      <c r="T265" s="56"/>
      <c r="AT265" s="17" t="s">
        <v>308</v>
      </c>
      <c r="AU265" s="17" t="s">
        <v>90</v>
      </c>
    </row>
    <row r="266" spans="2:65" s="1" customFormat="1" ht="16.5" customHeight="1">
      <c r="B266" s="32"/>
      <c r="C266" s="136" t="s">
        <v>1434</v>
      </c>
      <c r="D266" s="136" t="s">
        <v>302</v>
      </c>
      <c r="E266" s="137" t="s">
        <v>1435</v>
      </c>
      <c r="F266" s="138" t="s">
        <v>1436</v>
      </c>
      <c r="G266" s="139" t="s">
        <v>500</v>
      </c>
      <c r="H266" s="140">
        <v>1</v>
      </c>
      <c r="I266" s="141"/>
      <c r="J266" s="142">
        <f>ROUND(I266*H266,2)</f>
        <v>0</v>
      </c>
      <c r="K266" s="138" t="s">
        <v>1</v>
      </c>
      <c r="L266" s="32"/>
      <c r="M266" s="143" t="s">
        <v>1</v>
      </c>
      <c r="N266" s="144" t="s">
        <v>46</v>
      </c>
      <c r="P266" s="145">
        <f>O266*H266</f>
        <v>0</v>
      </c>
      <c r="Q266" s="145">
        <v>0</v>
      </c>
      <c r="R266" s="145">
        <f>Q266*H266</f>
        <v>0</v>
      </c>
      <c r="S266" s="145">
        <v>0</v>
      </c>
      <c r="T266" s="146">
        <f>S266*H266</f>
        <v>0</v>
      </c>
      <c r="AR266" s="147" t="s">
        <v>306</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306</v>
      </c>
      <c r="BM266" s="147" t="s">
        <v>1437</v>
      </c>
    </row>
    <row r="267" spans="2:65" s="1" customFormat="1" ht="28.8">
      <c r="B267" s="32"/>
      <c r="D267" s="149" t="s">
        <v>308</v>
      </c>
      <c r="F267" s="150" t="s">
        <v>1438</v>
      </c>
      <c r="I267" s="151"/>
      <c r="L267" s="32"/>
      <c r="M267" s="152"/>
      <c r="T267" s="56"/>
      <c r="AT267" s="17" t="s">
        <v>308</v>
      </c>
      <c r="AU267" s="17" t="s">
        <v>90</v>
      </c>
    </row>
    <row r="268" spans="2:65" s="1" customFormat="1" ht="16.5" customHeight="1">
      <c r="B268" s="32"/>
      <c r="C268" s="136" t="s">
        <v>1439</v>
      </c>
      <c r="D268" s="136" t="s">
        <v>302</v>
      </c>
      <c r="E268" s="137" t="s">
        <v>1440</v>
      </c>
      <c r="F268" s="138" t="s">
        <v>1441</v>
      </c>
      <c r="G268" s="139" t="s">
        <v>500</v>
      </c>
      <c r="H268" s="140">
        <v>1</v>
      </c>
      <c r="I268" s="141"/>
      <c r="J268" s="142">
        <f>ROUND(I268*H268,2)</f>
        <v>0</v>
      </c>
      <c r="K268" s="138" t="s">
        <v>1</v>
      </c>
      <c r="L268" s="32"/>
      <c r="M268" s="143" t="s">
        <v>1</v>
      </c>
      <c r="N268" s="144" t="s">
        <v>46</v>
      </c>
      <c r="P268" s="145">
        <f>O268*H268</f>
        <v>0</v>
      </c>
      <c r="Q268" s="145">
        <v>0</v>
      </c>
      <c r="R268" s="145">
        <f>Q268*H268</f>
        <v>0</v>
      </c>
      <c r="S268" s="145">
        <v>0</v>
      </c>
      <c r="T268" s="146">
        <f>S268*H268</f>
        <v>0</v>
      </c>
      <c r="AR268" s="147" t="s">
        <v>306</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306</v>
      </c>
      <c r="BM268" s="147" t="s">
        <v>1442</v>
      </c>
    </row>
    <row r="269" spans="2:65" s="1" customFormat="1" ht="16.5" customHeight="1">
      <c r="B269" s="32"/>
      <c r="C269" s="136" t="s">
        <v>1443</v>
      </c>
      <c r="D269" s="136" t="s">
        <v>302</v>
      </c>
      <c r="E269" s="137" t="s">
        <v>1444</v>
      </c>
      <c r="F269" s="138" t="s">
        <v>1445</v>
      </c>
      <c r="G269" s="139" t="s">
        <v>578</v>
      </c>
      <c r="H269" s="140">
        <v>1</v>
      </c>
      <c r="I269" s="141"/>
      <c r="J269" s="142">
        <f>ROUND(I269*H269,2)</f>
        <v>0</v>
      </c>
      <c r="K269" s="138" t="s">
        <v>1</v>
      </c>
      <c r="L269" s="32"/>
      <c r="M269" s="143" t="s">
        <v>1</v>
      </c>
      <c r="N269" s="144" t="s">
        <v>46</v>
      </c>
      <c r="P269" s="145">
        <f>O269*H269</f>
        <v>0</v>
      </c>
      <c r="Q269" s="145">
        <v>0</v>
      </c>
      <c r="R269" s="145">
        <f>Q269*H269</f>
        <v>0</v>
      </c>
      <c r="S269" s="145">
        <v>0</v>
      </c>
      <c r="T269" s="146">
        <f>S269*H269</f>
        <v>0</v>
      </c>
      <c r="AR269" s="147" t="s">
        <v>306</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306</v>
      </c>
      <c r="BM269" s="147" t="s">
        <v>1446</v>
      </c>
    </row>
    <row r="270" spans="2:65" s="11" customFormat="1" ht="22.95" customHeight="1">
      <c r="B270" s="124"/>
      <c r="D270" s="125" t="s">
        <v>80</v>
      </c>
      <c r="E270" s="134" t="s">
        <v>1447</v>
      </c>
      <c r="F270" s="134" t="s">
        <v>1448</v>
      </c>
      <c r="I270" s="127"/>
      <c r="J270" s="135">
        <f>BK270</f>
        <v>0</v>
      </c>
      <c r="L270" s="124"/>
      <c r="M270" s="129"/>
      <c r="P270" s="130">
        <f>SUM(P271:P276)</f>
        <v>0</v>
      </c>
      <c r="R270" s="130">
        <f>SUM(R271:R276)</f>
        <v>0</v>
      </c>
      <c r="T270" s="131">
        <f>SUM(T271:T276)</f>
        <v>0</v>
      </c>
      <c r="AR270" s="125" t="s">
        <v>298</v>
      </c>
      <c r="AT270" s="132" t="s">
        <v>80</v>
      </c>
      <c r="AU270" s="132" t="s">
        <v>88</v>
      </c>
      <c r="AY270" s="125" t="s">
        <v>299</v>
      </c>
      <c r="BK270" s="133">
        <f>SUM(BK271:BK276)</f>
        <v>0</v>
      </c>
    </row>
    <row r="271" spans="2:65" s="1" customFormat="1" ht="16.5" customHeight="1">
      <c r="B271" s="32"/>
      <c r="C271" s="136" t="s">
        <v>1449</v>
      </c>
      <c r="D271" s="136" t="s">
        <v>302</v>
      </c>
      <c r="E271" s="137" t="s">
        <v>1450</v>
      </c>
      <c r="F271" s="138" t="s">
        <v>1451</v>
      </c>
      <c r="G271" s="139" t="s">
        <v>578</v>
      </c>
      <c r="H271" s="140">
        <v>1</v>
      </c>
      <c r="I271" s="141"/>
      <c r="J271" s="142">
        <f>ROUND(I271*H271,2)</f>
        <v>0</v>
      </c>
      <c r="K271" s="138" t="s">
        <v>1</v>
      </c>
      <c r="L271" s="32"/>
      <c r="M271" s="143" t="s">
        <v>1</v>
      </c>
      <c r="N271" s="144" t="s">
        <v>46</v>
      </c>
      <c r="P271" s="145">
        <f>O271*H271</f>
        <v>0</v>
      </c>
      <c r="Q271" s="145">
        <v>0</v>
      </c>
      <c r="R271" s="145">
        <f>Q271*H271</f>
        <v>0</v>
      </c>
      <c r="S271" s="145">
        <v>0</v>
      </c>
      <c r="T271" s="146">
        <f>S271*H271</f>
        <v>0</v>
      </c>
      <c r="AR271" s="147" t="s">
        <v>306</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306</v>
      </c>
      <c r="BM271" s="147" t="s">
        <v>1452</v>
      </c>
    </row>
    <row r="272" spans="2:65" s="1" customFormat="1" ht="16.5" customHeight="1">
      <c r="B272" s="32"/>
      <c r="C272" s="136" t="s">
        <v>1453</v>
      </c>
      <c r="D272" s="136" t="s">
        <v>302</v>
      </c>
      <c r="E272" s="137" t="s">
        <v>1454</v>
      </c>
      <c r="F272" s="138" t="s">
        <v>1455</v>
      </c>
      <c r="G272" s="139" t="s">
        <v>647</v>
      </c>
      <c r="H272" s="140">
        <v>5</v>
      </c>
      <c r="I272" s="141"/>
      <c r="J272" s="142">
        <f>ROUND(I272*H272,2)</f>
        <v>0</v>
      </c>
      <c r="K272" s="138" t="s">
        <v>1</v>
      </c>
      <c r="L272" s="32"/>
      <c r="M272" s="143" t="s">
        <v>1</v>
      </c>
      <c r="N272" s="144" t="s">
        <v>46</v>
      </c>
      <c r="P272" s="145">
        <f>O272*H272</f>
        <v>0</v>
      </c>
      <c r="Q272" s="145">
        <v>0</v>
      </c>
      <c r="R272" s="145">
        <f>Q272*H272</f>
        <v>0</v>
      </c>
      <c r="S272" s="145">
        <v>0</v>
      </c>
      <c r="T272" s="146">
        <f>S272*H272</f>
        <v>0</v>
      </c>
      <c r="AR272" s="147" t="s">
        <v>306</v>
      </c>
      <c r="AT272" s="147" t="s">
        <v>302</v>
      </c>
      <c r="AU272" s="147" t="s">
        <v>90</v>
      </c>
      <c r="AY272" s="17" t="s">
        <v>299</v>
      </c>
      <c r="BE272" s="148">
        <f>IF(N272="základní",J272,0)</f>
        <v>0</v>
      </c>
      <c r="BF272" s="148">
        <f>IF(N272="snížená",J272,0)</f>
        <v>0</v>
      </c>
      <c r="BG272" s="148">
        <f>IF(N272="zákl. přenesená",J272,0)</f>
        <v>0</v>
      </c>
      <c r="BH272" s="148">
        <f>IF(N272="sníž. přenesená",J272,0)</f>
        <v>0</v>
      </c>
      <c r="BI272" s="148">
        <f>IF(N272="nulová",J272,0)</f>
        <v>0</v>
      </c>
      <c r="BJ272" s="17" t="s">
        <v>88</v>
      </c>
      <c r="BK272" s="148">
        <f>ROUND(I272*H272,2)</f>
        <v>0</v>
      </c>
      <c r="BL272" s="17" t="s">
        <v>306</v>
      </c>
      <c r="BM272" s="147" t="s">
        <v>1456</v>
      </c>
    </row>
    <row r="273" spans="2:65" s="1" customFormat="1" ht="28.8">
      <c r="B273" s="32"/>
      <c r="D273" s="149" t="s">
        <v>308</v>
      </c>
      <c r="F273" s="150" t="s">
        <v>1457</v>
      </c>
      <c r="I273" s="151"/>
      <c r="L273" s="32"/>
      <c r="M273" s="152"/>
      <c r="T273" s="56"/>
      <c r="AT273" s="17" t="s">
        <v>308</v>
      </c>
      <c r="AU273" s="17" t="s">
        <v>90</v>
      </c>
    </row>
    <row r="274" spans="2:65" s="1" customFormat="1" ht="16.5" customHeight="1">
      <c r="B274" s="32"/>
      <c r="C274" s="136" t="s">
        <v>1458</v>
      </c>
      <c r="D274" s="136" t="s">
        <v>302</v>
      </c>
      <c r="E274" s="137" t="s">
        <v>1459</v>
      </c>
      <c r="F274" s="138" t="s">
        <v>1460</v>
      </c>
      <c r="G274" s="139" t="s">
        <v>647</v>
      </c>
      <c r="H274" s="140">
        <v>5</v>
      </c>
      <c r="I274" s="141"/>
      <c r="J274" s="142">
        <f>ROUND(I274*H274,2)</f>
        <v>0</v>
      </c>
      <c r="K274" s="138" t="s">
        <v>1</v>
      </c>
      <c r="L274" s="32"/>
      <c r="M274" s="143" t="s">
        <v>1</v>
      </c>
      <c r="N274" s="144" t="s">
        <v>46</v>
      </c>
      <c r="P274" s="145">
        <f>O274*H274</f>
        <v>0</v>
      </c>
      <c r="Q274" s="145">
        <v>0</v>
      </c>
      <c r="R274" s="145">
        <f>Q274*H274</f>
        <v>0</v>
      </c>
      <c r="S274" s="145">
        <v>0</v>
      </c>
      <c r="T274" s="146">
        <f>S274*H274</f>
        <v>0</v>
      </c>
      <c r="AR274" s="147" t="s">
        <v>306</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306</v>
      </c>
      <c r="BM274" s="147" t="s">
        <v>1461</v>
      </c>
    </row>
    <row r="275" spans="2:65" s="1" customFormat="1" ht="24.15" customHeight="1">
      <c r="B275" s="32"/>
      <c r="C275" s="136" t="s">
        <v>1462</v>
      </c>
      <c r="D275" s="136" t="s">
        <v>302</v>
      </c>
      <c r="E275" s="137" t="s">
        <v>1463</v>
      </c>
      <c r="F275" s="138" t="s">
        <v>1464</v>
      </c>
      <c r="G275" s="139" t="s">
        <v>647</v>
      </c>
      <c r="H275" s="140">
        <v>5</v>
      </c>
      <c r="I275" s="141"/>
      <c r="J275" s="142">
        <f>ROUND(I275*H275,2)</f>
        <v>0</v>
      </c>
      <c r="K275" s="138" t="s">
        <v>1</v>
      </c>
      <c r="L275" s="32"/>
      <c r="M275" s="143" t="s">
        <v>1</v>
      </c>
      <c r="N275" s="144" t="s">
        <v>46</v>
      </c>
      <c r="P275" s="145">
        <f>O275*H275</f>
        <v>0</v>
      </c>
      <c r="Q275" s="145">
        <v>0</v>
      </c>
      <c r="R275" s="145">
        <f>Q275*H275</f>
        <v>0</v>
      </c>
      <c r="S275" s="145">
        <v>0</v>
      </c>
      <c r="T275" s="146">
        <f>S275*H275</f>
        <v>0</v>
      </c>
      <c r="AR275" s="147" t="s">
        <v>306</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306</v>
      </c>
      <c r="BM275" s="147" t="s">
        <v>1465</v>
      </c>
    </row>
    <row r="276" spans="2:65" s="1" customFormat="1" ht="28.8">
      <c r="B276" s="32"/>
      <c r="D276" s="149" t="s">
        <v>308</v>
      </c>
      <c r="F276" s="150" t="s">
        <v>1457</v>
      </c>
      <c r="I276" s="151"/>
      <c r="L276" s="32"/>
      <c r="M276" s="152"/>
      <c r="T276" s="56"/>
      <c r="AT276" s="17" t="s">
        <v>308</v>
      </c>
      <c r="AU276" s="17" t="s">
        <v>90</v>
      </c>
    </row>
    <row r="277" spans="2:65" s="11" customFormat="1" ht="22.95" customHeight="1">
      <c r="B277" s="124"/>
      <c r="D277" s="125" t="s">
        <v>80</v>
      </c>
      <c r="E277" s="134" t="s">
        <v>1466</v>
      </c>
      <c r="F277" s="134" t="s">
        <v>1467</v>
      </c>
      <c r="I277" s="127"/>
      <c r="J277" s="135">
        <f>BK277</f>
        <v>0</v>
      </c>
      <c r="L277" s="124"/>
      <c r="M277" s="129"/>
      <c r="P277" s="130">
        <f>SUM(P278:P279)</f>
        <v>0</v>
      </c>
      <c r="R277" s="130">
        <f>SUM(R278:R279)</f>
        <v>0</v>
      </c>
      <c r="T277" s="131">
        <f>SUM(T278:T279)</f>
        <v>0</v>
      </c>
      <c r="AR277" s="125" t="s">
        <v>298</v>
      </c>
      <c r="AT277" s="132" t="s">
        <v>80</v>
      </c>
      <c r="AU277" s="132" t="s">
        <v>88</v>
      </c>
      <c r="AY277" s="125" t="s">
        <v>299</v>
      </c>
      <c r="BK277" s="133">
        <f>SUM(BK278:BK279)</f>
        <v>0</v>
      </c>
    </row>
    <row r="278" spans="2:65" s="1" customFormat="1" ht="16.5" customHeight="1">
      <c r="B278" s="32"/>
      <c r="C278" s="136" t="s">
        <v>1468</v>
      </c>
      <c r="D278" s="136" t="s">
        <v>302</v>
      </c>
      <c r="E278" s="137" t="s">
        <v>1469</v>
      </c>
      <c r="F278" s="138" t="s">
        <v>1470</v>
      </c>
      <c r="G278" s="139" t="s">
        <v>578</v>
      </c>
      <c r="H278" s="140">
        <v>1</v>
      </c>
      <c r="I278" s="141"/>
      <c r="J278" s="142">
        <f>ROUND(I278*H278,2)</f>
        <v>0</v>
      </c>
      <c r="K278" s="138" t="s">
        <v>1</v>
      </c>
      <c r="L278" s="32"/>
      <c r="M278" s="143" t="s">
        <v>1</v>
      </c>
      <c r="N278" s="144" t="s">
        <v>46</v>
      </c>
      <c r="P278" s="145">
        <f>O278*H278</f>
        <v>0</v>
      </c>
      <c r="Q278" s="145">
        <v>0</v>
      </c>
      <c r="R278" s="145">
        <f>Q278*H278</f>
        <v>0</v>
      </c>
      <c r="S278" s="145">
        <v>0</v>
      </c>
      <c r="T278" s="146">
        <f>S278*H278</f>
        <v>0</v>
      </c>
      <c r="AR278" s="147" t="s">
        <v>306</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306</v>
      </c>
      <c r="BM278" s="147" t="s">
        <v>1471</v>
      </c>
    </row>
    <row r="279" spans="2:65" s="1" customFormat="1" ht="28.8">
      <c r="B279" s="32"/>
      <c r="D279" s="149" t="s">
        <v>308</v>
      </c>
      <c r="F279" s="150" t="s">
        <v>1472</v>
      </c>
      <c r="I279" s="151"/>
      <c r="L279" s="32"/>
      <c r="M279" s="168"/>
      <c r="N279" s="155"/>
      <c r="O279" s="155"/>
      <c r="P279" s="155"/>
      <c r="Q279" s="155"/>
      <c r="R279" s="155"/>
      <c r="S279" s="155"/>
      <c r="T279" s="169"/>
      <c r="AT279" s="17" t="s">
        <v>308</v>
      </c>
      <c r="AU279" s="17" t="s">
        <v>90</v>
      </c>
    </row>
    <row r="280" spans="2:65" s="1" customFormat="1" ht="6.9" customHeight="1">
      <c r="B280" s="44"/>
      <c r="C280" s="45"/>
      <c r="D280" s="45"/>
      <c r="E280" s="45"/>
      <c r="F280" s="45"/>
      <c r="G280" s="45"/>
      <c r="H280" s="45"/>
      <c r="I280" s="45"/>
      <c r="J280" s="45"/>
      <c r="K280" s="45"/>
      <c r="L280" s="32"/>
    </row>
  </sheetData>
  <sheetProtection algorithmName="SHA-512" hashValue="+LdoOct1cCnZYNA7yc65T4sba0cFWP1w4PqsVfEHyJsEWY+Ds8J7wVQLwhs7O7Dlp63kvFPTVsIh9Fcja63plQ==" saltValue="FJLMgaU8R1kSUAF2FbftErMlrUqi7yjRgkpMSFqrTD5uEJGBWi9D/ipKFj6tyd+JtGZGO0ou7La1U70Grd11rA==" spinCount="100000" sheet="1" objects="1" scenarios="1" formatColumns="0" formatRows="0" autoFilter="0"/>
  <autoFilter ref="C123:K279" xr:uid="{00000000-0009-0000-0000-000004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2:BM360"/>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249</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7816</v>
      </c>
      <c r="F9" s="269"/>
      <c r="G9" s="269"/>
      <c r="H9" s="269"/>
      <c r="L9" s="32"/>
    </row>
    <row r="10" spans="2:46" s="1" customFormat="1" ht="12" customHeight="1">
      <c r="B10" s="32"/>
      <c r="D10" s="27" t="s">
        <v>266</v>
      </c>
      <c r="L10" s="32"/>
    </row>
    <row r="11" spans="2:46" s="1" customFormat="1" ht="16.5" customHeight="1">
      <c r="B11" s="32"/>
      <c r="E11" s="247" t="s">
        <v>7817</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5689</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ROUND(J129,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ROUND((SUM(BE129:BE359)),  2)</f>
        <v>0</v>
      </c>
      <c r="I35" s="96">
        <v>0.21</v>
      </c>
      <c r="J35" s="86">
        <f>ROUND(((SUM(BE129:BE359))*I35),  2)</f>
        <v>0</v>
      </c>
      <c r="L35" s="32"/>
    </row>
    <row r="36" spans="2:12" s="1" customFormat="1" ht="14.4" customHeight="1">
      <c r="B36" s="32"/>
      <c r="E36" s="27" t="s">
        <v>47</v>
      </c>
      <c r="F36" s="86">
        <f>ROUND((SUM(BF129:BF359)),  2)</f>
        <v>0</v>
      </c>
      <c r="I36" s="96">
        <v>0.12</v>
      </c>
      <c r="J36" s="86">
        <f>ROUND(((SUM(BF129:BF359))*I36),  2)</f>
        <v>0</v>
      </c>
      <c r="L36" s="32"/>
    </row>
    <row r="37" spans="2:12" s="1" customFormat="1" ht="14.4" hidden="1" customHeight="1">
      <c r="B37" s="32"/>
      <c r="E37" s="27" t="s">
        <v>48</v>
      </c>
      <c r="F37" s="86">
        <f>ROUND((SUM(BG129:BG359)),  2)</f>
        <v>0</v>
      </c>
      <c r="I37" s="96">
        <v>0.21</v>
      </c>
      <c r="J37" s="86">
        <f>0</f>
        <v>0</v>
      </c>
      <c r="L37" s="32"/>
    </row>
    <row r="38" spans="2:12" s="1" customFormat="1" ht="14.4" hidden="1" customHeight="1">
      <c r="B38" s="32"/>
      <c r="E38" s="27" t="s">
        <v>49</v>
      </c>
      <c r="F38" s="86">
        <f>ROUND((SUM(BH129:BH359)),  2)</f>
        <v>0</v>
      </c>
      <c r="I38" s="96">
        <v>0.12</v>
      </c>
      <c r="J38" s="86">
        <f>0</f>
        <v>0</v>
      </c>
      <c r="L38" s="32"/>
    </row>
    <row r="39" spans="2:12" s="1" customFormat="1" ht="14.4" hidden="1" customHeight="1">
      <c r="B39" s="32"/>
      <c r="E39" s="27" t="s">
        <v>50</v>
      </c>
      <c r="F39" s="86">
        <f>ROUND((SUM(BI129:BI359)),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7816</v>
      </c>
      <c r="F87" s="269"/>
      <c r="G87" s="269"/>
      <c r="H87" s="269"/>
      <c r="L87" s="32"/>
    </row>
    <row r="88" spans="2:12" s="1" customFormat="1" ht="12" customHeight="1">
      <c r="B88" s="32"/>
      <c r="C88" s="27" t="s">
        <v>266</v>
      </c>
      <c r="L88" s="32"/>
    </row>
    <row r="89" spans="2:12" s="1" customFormat="1" ht="16.5" customHeight="1">
      <c r="B89" s="32"/>
      <c r="E89" s="247" t="str">
        <f>E11</f>
        <v>SO-08.1 - Kanalizační přípojky</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 xml:space="preserve">Vodárenská společnost Táborsko </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J129</f>
        <v>0</v>
      </c>
      <c r="L98" s="32"/>
      <c r="AU98" s="17" t="s">
        <v>273</v>
      </c>
    </row>
    <row r="99" spans="2:47" s="8" customFormat="1" ht="24.9" customHeight="1">
      <c r="B99" s="108"/>
      <c r="D99" s="109" t="s">
        <v>1476</v>
      </c>
      <c r="E99" s="110"/>
      <c r="F99" s="110"/>
      <c r="G99" s="110"/>
      <c r="H99" s="110"/>
      <c r="I99" s="110"/>
      <c r="J99" s="111">
        <f>J130</f>
        <v>0</v>
      </c>
      <c r="L99" s="108"/>
    </row>
    <row r="100" spans="2:47" s="9" customFormat="1" ht="19.95" customHeight="1">
      <c r="B100" s="112"/>
      <c r="D100" s="113" t="s">
        <v>1477</v>
      </c>
      <c r="E100" s="114"/>
      <c r="F100" s="114"/>
      <c r="G100" s="114"/>
      <c r="H100" s="114"/>
      <c r="I100" s="114"/>
      <c r="J100" s="115">
        <f>J131</f>
        <v>0</v>
      </c>
      <c r="L100" s="112"/>
    </row>
    <row r="101" spans="2:47" s="9" customFormat="1" ht="19.95" customHeight="1">
      <c r="B101" s="112"/>
      <c r="D101" s="113" t="s">
        <v>1478</v>
      </c>
      <c r="E101" s="114"/>
      <c r="F101" s="114"/>
      <c r="G101" s="114"/>
      <c r="H101" s="114"/>
      <c r="I101" s="114"/>
      <c r="J101" s="115">
        <f>J256</f>
        <v>0</v>
      </c>
      <c r="L101" s="112"/>
    </row>
    <row r="102" spans="2:47" s="9" customFormat="1" ht="19.95" customHeight="1">
      <c r="B102" s="112"/>
      <c r="D102" s="113" t="s">
        <v>1479</v>
      </c>
      <c r="E102" s="114"/>
      <c r="F102" s="114"/>
      <c r="G102" s="114"/>
      <c r="H102" s="114"/>
      <c r="I102" s="114"/>
      <c r="J102" s="115">
        <f>J266</f>
        <v>0</v>
      </c>
      <c r="L102" s="112"/>
    </row>
    <row r="103" spans="2:47" s="9" customFormat="1" ht="19.95" customHeight="1">
      <c r="B103" s="112"/>
      <c r="D103" s="113" t="s">
        <v>1986</v>
      </c>
      <c r="E103" s="114"/>
      <c r="F103" s="114"/>
      <c r="G103" s="114"/>
      <c r="H103" s="114"/>
      <c r="I103" s="114"/>
      <c r="J103" s="115">
        <f>J279</f>
        <v>0</v>
      </c>
      <c r="L103" s="112"/>
    </row>
    <row r="104" spans="2:47" s="9" customFormat="1" ht="19.95" customHeight="1">
      <c r="B104" s="112"/>
      <c r="D104" s="113" t="s">
        <v>1480</v>
      </c>
      <c r="E104" s="114"/>
      <c r="F104" s="114"/>
      <c r="G104" s="114"/>
      <c r="H104" s="114"/>
      <c r="I104" s="114"/>
      <c r="J104" s="115">
        <f>J289</f>
        <v>0</v>
      </c>
      <c r="L104" s="112"/>
    </row>
    <row r="105" spans="2:47" s="9" customFormat="1" ht="19.95" customHeight="1">
      <c r="B105" s="112"/>
      <c r="D105" s="113" t="s">
        <v>5751</v>
      </c>
      <c r="E105" s="114"/>
      <c r="F105" s="114"/>
      <c r="G105" s="114"/>
      <c r="H105" s="114"/>
      <c r="I105" s="114"/>
      <c r="J105" s="115">
        <f>J342</f>
        <v>0</v>
      </c>
      <c r="L105" s="112"/>
    </row>
    <row r="106" spans="2:47" s="9" customFormat="1" ht="19.95" customHeight="1">
      <c r="B106" s="112"/>
      <c r="D106" s="113" t="s">
        <v>1882</v>
      </c>
      <c r="E106" s="114"/>
      <c r="F106" s="114"/>
      <c r="G106" s="114"/>
      <c r="H106" s="114"/>
      <c r="I106" s="114"/>
      <c r="J106" s="115">
        <f>J347</f>
        <v>0</v>
      </c>
      <c r="L106" s="112"/>
    </row>
    <row r="107" spans="2:47" s="9" customFormat="1" ht="19.95" customHeight="1">
      <c r="B107" s="112"/>
      <c r="D107" s="113" t="s">
        <v>1481</v>
      </c>
      <c r="E107" s="114"/>
      <c r="F107" s="114"/>
      <c r="G107" s="114"/>
      <c r="H107" s="114"/>
      <c r="I107" s="114"/>
      <c r="J107" s="115">
        <f>J358</f>
        <v>0</v>
      </c>
      <c r="L107" s="112"/>
    </row>
    <row r="108" spans="2:47" s="1" customFormat="1" ht="21.75" customHeight="1">
      <c r="B108" s="32"/>
      <c r="L108" s="32"/>
    </row>
    <row r="109" spans="2:47" s="1" customFormat="1" ht="6.9" customHeight="1">
      <c r="B109" s="44"/>
      <c r="C109" s="45"/>
      <c r="D109" s="45"/>
      <c r="E109" s="45"/>
      <c r="F109" s="45"/>
      <c r="G109" s="45"/>
      <c r="H109" s="45"/>
      <c r="I109" s="45"/>
      <c r="J109" s="45"/>
      <c r="K109" s="45"/>
      <c r="L109" s="32"/>
    </row>
    <row r="113" spans="2:20" s="1" customFormat="1" ht="6.9" customHeight="1">
      <c r="B113" s="46"/>
      <c r="C113" s="47"/>
      <c r="D113" s="47"/>
      <c r="E113" s="47"/>
      <c r="F113" s="47"/>
      <c r="G113" s="47"/>
      <c r="H113" s="47"/>
      <c r="I113" s="47"/>
      <c r="J113" s="47"/>
      <c r="K113" s="47"/>
      <c r="L113" s="32"/>
    </row>
    <row r="114" spans="2:20" s="1" customFormat="1" ht="24.9" customHeight="1">
      <c r="B114" s="32"/>
      <c r="C114" s="21" t="s">
        <v>284</v>
      </c>
      <c r="L114" s="32"/>
    </row>
    <row r="115" spans="2:20" s="1" customFormat="1" ht="6.9" customHeight="1">
      <c r="B115" s="32"/>
      <c r="L115" s="32"/>
    </row>
    <row r="116" spans="2:20" s="1" customFormat="1" ht="12" customHeight="1">
      <c r="B116" s="32"/>
      <c r="C116" s="27" t="s">
        <v>16</v>
      </c>
      <c r="L116" s="32"/>
    </row>
    <row r="117" spans="2:20" s="1" customFormat="1" ht="16.5" customHeight="1">
      <c r="B117" s="32"/>
      <c r="E117" s="270" t="str">
        <f>E7</f>
        <v>TÁBOR - STOKLASNÁ LHOTA, VODOVOD A KANALIZACE</v>
      </c>
      <c r="F117" s="271"/>
      <c r="G117" s="271"/>
      <c r="H117" s="271"/>
      <c r="L117" s="32"/>
    </row>
    <row r="118" spans="2:20" ht="12" customHeight="1">
      <c r="B118" s="20"/>
      <c r="C118" s="27" t="s">
        <v>264</v>
      </c>
      <c r="L118" s="20"/>
    </row>
    <row r="119" spans="2:20" s="1" customFormat="1" ht="16.5" customHeight="1">
      <c r="B119" s="32"/>
      <c r="E119" s="270" t="s">
        <v>7816</v>
      </c>
      <c r="F119" s="269"/>
      <c r="G119" s="269"/>
      <c r="H119" s="269"/>
      <c r="L119" s="32"/>
    </row>
    <row r="120" spans="2:20" s="1" customFormat="1" ht="12" customHeight="1">
      <c r="B120" s="32"/>
      <c r="C120" s="27" t="s">
        <v>266</v>
      </c>
      <c r="L120" s="32"/>
    </row>
    <row r="121" spans="2:20" s="1" customFormat="1" ht="16.5" customHeight="1">
      <c r="B121" s="32"/>
      <c r="E121" s="247" t="str">
        <f>E11</f>
        <v>SO-08.1 - Kanalizační přípojky</v>
      </c>
      <c r="F121" s="269"/>
      <c r="G121" s="269"/>
      <c r="H121" s="269"/>
      <c r="L121" s="32"/>
    </row>
    <row r="122" spans="2:20" s="1" customFormat="1" ht="6.9" customHeight="1">
      <c r="B122" s="32"/>
      <c r="L122" s="32"/>
    </row>
    <row r="123" spans="2:20" s="1" customFormat="1" ht="12" customHeight="1">
      <c r="B123" s="32"/>
      <c r="C123" s="27" t="s">
        <v>20</v>
      </c>
      <c r="F123" s="25" t="str">
        <f>F14</f>
        <v>Stoklasná Lhota</v>
      </c>
      <c r="I123" s="27" t="s">
        <v>22</v>
      </c>
      <c r="J123" s="52" t="str">
        <f>IF(J14="","",J14)</f>
        <v>28. 4. 2025</v>
      </c>
      <c r="L123" s="32"/>
    </row>
    <row r="124" spans="2:20" s="1" customFormat="1" ht="6.9" customHeight="1">
      <c r="B124" s="32"/>
      <c r="L124" s="32"/>
    </row>
    <row r="125" spans="2:20" s="1" customFormat="1" ht="25.65" customHeight="1">
      <c r="B125" s="32"/>
      <c r="C125" s="27" t="s">
        <v>24</v>
      </c>
      <c r="F125" s="25" t="str">
        <f>E17</f>
        <v xml:space="preserve">Vodárenská společnost Táborsko </v>
      </c>
      <c r="I125" s="27" t="s">
        <v>32</v>
      </c>
      <c r="J125" s="30" t="str">
        <f>E23</f>
        <v>Aquaprocon s.r.o., Divize Praha</v>
      </c>
      <c r="L125" s="32"/>
    </row>
    <row r="126" spans="2:20" s="1" customFormat="1" ht="15.15" customHeight="1">
      <c r="B126" s="32"/>
      <c r="C126" s="27" t="s">
        <v>30</v>
      </c>
      <c r="F126" s="25" t="str">
        <f>IF(E20="","",E20)</f>
        <v>Vyplň údaj</v>
      </c>
      <c r="I126" s="27" t="s">
        <v>37</v>
      </c>
      <c r="J126" s="30" t="str">
        <f>E26</f>
        <v>ing. Zdena Průšková</v>
      </c>
      <c r="L126" s="32"/>
    </row>
    <row r="127" spans="2:20" s="1" customFormat="1" ht="10.35" customHeight="1">
      <c r="B127" s="32"/>
      <c r="L127" s="32"/>
    </row>
    <row r="128" spans="2:20" s="10" customFormat="1" ht="29.25" customHeight="1">
      <c r="B128" s="116"/>
      <c r="C128" s="117" t="s">
        <v>285</v>
      </c>
      <c r="D128" s="118" t="s">
        <v>66</v>
      </c>
      <c r="E128" s="118" t="s">
        <v>62</v>
      </c>
      <c r="F128" s="118" t="s">
        <v>63</v>
      </c>
      <c r="G128" s="118" t="s">
        <v>286</v>
      </c>
      <c r="H128" s="118" t="s">
        <v>287</v>
      </c>
      <c r="I128" s="118" t="s">
        <v>288</v>
      </c>
      <c r="J128" s="118" t="s">
        <v>271</v>
      </c>
      <c r="K128" s="119" t="s">
        <v>289</v>
      </c>
      <c r="L128" s="116"/>
      <c r="M128" s="59" t="s">
        <v>1</v>
      </c>
      <c r="N128" s="60" t="s">
        <v>45</v>
      </c>
      <c r="O128" s="60" t="s">
        <v>290</v>
      </c>
      <c r="P128" s="60" t="s">
        <v>291</v>
      </c>
      <c r="Q128" s="60" t="s">
        <v>292</v>
      </c>
      <c r="R128" s="60" t="s">
        <v>293</v>
      </c>
      <c r="S128" s="60" t="s">
        <v>294</v>
      </c>
      <c r="T128" s="61" t="s">
        <v>295</v>
      </c>
    </row>
    <row r="129" spans="2:65" s="1" customFormat="1" ht="22.95" customHeight="1">
      <c r="B129" s="32"/>
      <c r="C129" s="64" t="s">
        <v>296</v>
      </c>
      <c r="J129" s="120">
        <f>BK129</f>
        <v>0</v>
      </c>
      <c r="L129" s="32"/>
      <c r="M129" s="62"/>
      <c r="N129" s="53"/>
      <c r="O129" s="53"/>
      <c r="P129" s="121">
        <f>P130</f>
        <v>0</v>
      </c>
      <c r="Q129" s="53"/>
      <c r="R129" s="121">
        <f>R130</f>
        <v>29.965696269999995</v>
      </c>
      <c r="S129" s="53"/>
      <c r="T129" s="122">
        <f>T130</f>
        <v>109.07652000000002</v>
      </c>
      <c r="AT129" s="17" t="s">
        <v>80</v>
      </c>
      <c r="AU129" s="17" t="s">
        <v>273</v>
      </c>
      <c r="BK129" s="123">
        <f>BK130</f>
        <v>0</v>
      </c>
    </row>
    <row r="130" spans="2:65" s="11" customFormat="1" ht="25.95" customHeight="1">
      <c r="B130" s="124"/>
      <c r="D130" s="125" t="s">
        <v>80</v>
      </c>
      <c r="E130" s="126" t="s">
        <v>1482</v>
      </c>
      <c r="F130" s="126" t="s">
        <v>1483</v>
      </c>
      <c r="I130" s="127"/>
      <c r="J130" s="128">
        <f>BK130</f>
        <v>0</v>
      </c>
      <c r="L130" s="124"/>
      <c r="M130" s="129"/>
      <c r="P130" s="130">
        <f>P131+P256+P266+P279+P289+P342+P347+P358</f>
        <v>0</v>
      </c>
      <c r="R130" s="130">
        <f>R131+R256+R266+R279+R289+R342+R347+R358</f>
        <v>29.965696269999995</v>
      </c>
      <c r="T130" s="131">
        <f>T131+T256+T266+T279+T289+T342+T347+T358</f>
        <v>109.07652000000002</v>
      </c>
      <c r="AR130" s="125" t="s">
        <v>88</v>
      </c>
      <c r="AT130" s="132" t="s">
        <v>80</v>
      </c>
      <c r="AU130" s="132" t="s">
        <v>81</v>
      </c>
      <c r="AY130" s="125" t="s">
        <v>299</v>
      </c>
      <c r="BK130" s="133">
        <f>BK131+BK256+BK266+BK279+BK289+BK342+BK347+BK358</f>
        <v>0</v>
      </c>
    </row>
    <row r="131" spans="2:65" s="11" customFormat="1" ht="22.95" customHeight="1">
      <c r="B131" s="124"/>
      <c r="D131" s="125" t="s">
        <v>80</v>
      </c>
      <c r="E131" s="134" t="s">
        <v>88</v>
      </c>
      <c r="F131" s="134" t="s">
        <v>1448</v>
      </c>
      <c r="I131" s="127"/>
      <c r="J131" s="135">
        <f>BK131</f>
        <v>0</v>
      </c>
      <c r="L131" s="124"/>
      <c r="M131" s="129"/>
      <c r="P131" s="130">
        <f>SUM(P132:P255)</f>
        <v>0</v>
      </c>
      <c r="R131" s="130">
        <f>SUM(R132:R255)</f>
        <v>3.2004459999999995</v>
      </c>
      <c r="T131" s="131">
        <f>SUM(T132:T255)</f>
        <v>109.07652000000002</v>
      </c>
      <c r="AR131" s="125" t="s">
        <v>88</v>
      </c>
      <c r="AT131" s="132" t="s">
        <v>80</v>
      </c>
      <c r="AU131" s="132" t="s">
        <v>88</v>
      </c>
      <c r="AY131" s="125" t="s">
        <v>299</v>
      </c>
      <c r="BK131" s="133">
        <f>SUM(BK132:BK255)</f>
        <v>0</v>
      </c>
    </row>
    <row r="132" spans="2:65" s="1" customFormat="1" ht="24.15" customHeight="1">
      <c r="B132" s="32"/>
      <c r="C132" s="136" t="s">
        <v>88</v>
      </c>
      <c r="D132" s="136" t="s">
        <v>302</v>
      </c>
      <c r="E132" s="137" t="s">
        <v>7818</v>
      </c>
      <c r="F132" s="138" t="s">
        <v>7819</v>
      </c>
      <c r="G132" s="139" t="s">
        <v>375</v>
      </c>
      <c r="H132" s="140">
        <v>167.184</v>
      </c>
      <c r="I132" s="141"/>
      <c r="J132" s="142">
        <f>ROUND(I132*H132,2)</f>
        <v>0</v>
      </c>
      <c r="K132" s="138" t="s">
        <v>1487</v>
      </c>
      <c r="L132" s="32"/>
      <c r="M132" s="143" t="s">
        <v>1</v>
      </c>
      <c r="N132" s="144" t="s">
        <v>46</v>
      </c>
      <c r="P132" s="145">
        <f>O132*H132</f>
        <v>0</v>
      </c>
      <c r="Q132" s="145">
        <v>0</v>
      </c>
      <c r="R132" s="145">
        <f>Q132*H132</f>
        <v>0</v>
      </c>
      <c r="S132" s="145">
        <v>0.26</v>
      </c>
      <c r="T132" s="146">
        <f>S132*H132</f>
        <v>43.467840000000002</v>
      </c>
      <c r="AR132" s="147" t="s">
        <v>318</v>
      </c>
      <c r="AT132" s="147" t="s">
        <v>302</v>
      </c>
      <c r="AU132" s="147" t="s">
        <v>90</v>
      </c>
      <c r="AY132" s="17" t="s">
        <v>299</v>
      </c>
      <c r="BE132" s="148">
        <f>IF(N132="základní",J132,0)</f>
        <v>0</v>
      </c>
      <c r="BF132" s="148">
        <f>IF(N132="snížená",J132,0)</f>
        <v>0</v>
      </c>
      <c r="BG132" s="148">
        <f>IF(N132="zákl. přenesená",J132,0)</f>
        <v>0</v>
      </c>
      <c r="BH132" s="148">
        <f>IF(N132="sníž. přenesená",J132,0)</f>
        <v>0</v>
      </c>
      <c r="BI132" s="148">
        <f>IF(N132="nulová",J132,0)</f>
        <v>0</v>
      </c>
      <c r="BJ132" s="17" t="s">
        <v>88</v>
      </c>
      <c r="BK132" s="148">
        <f>ROUND(I132*H132,2)</f>
        <v>0</v>
      </c>
      <c r="BL132" s="17" t="s">
        <v>318</v>
      </c>
      <c r="BM132" s="147" t="s">
        <v>7820</v>
      </c>
    </row>
    <row r="133" spans="2:65" s="12" customFormat="1">
      <c r="B133" s="170"/>
      <c r="D133" s="149" t="s">
        <v>1489</v>
      </c>
      <c r="E133" s="171" t="s">
        <v>1</v>
      </c>
      <c r="F133" s="172" t="s">
        <v>7821</v>
      </c>
      <c r="H133" s="171" t="s">
        <v>1</v>
      </c>
      <c r="I133" s="173"/>
      <c r="L133" s="170"/>
      <c r="M133" s="174"/>
      <c r="T133" s="175"/>
      <c r="AT133" s="171" t="s">
        <v>1489</v>
      </c>
      <c r="AU133" s="171" t="s">
        <v>90</v>
      </c>
      <c r="AV133" s="12" t="s">
        <v>88</v>
      </c>
      <c r="AW133" s="12" t="s">
        <v>36</v>
      </c>
      <c r="AX133" s="12" t="s">
        <v>81</v>
      </c>
      <c r="AY133" s="171" t="s">
        <v>299</v>
      </c>
    </row>
    <row r="134" spans="2:65" s="12" customFormat="1">
      <c r="B134" s="170"/>
      <c r="D134" s="149" t="s">
        <v>1489</v>
      </c>
      <c r="E134" s="171" t="s">
        <v>1</v>
      </c>
      <c r="F134" s="172" t="s">
        <v>7822</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7823</v>
      </c>
      <c r="H135" s="179">
        <v>167.184</v>
      </c>
      <c r="I135" s="180"/>
      <c r="L135" s="176"/>
      <c r="M135" s="181"/>
      <c r="T135" s="182"/>
      <c r="AT135" s="177" t="s">
        <v>1489</v>
      </c>
      <c r="AU135" s="177" t="s">
        <v>90</v>
      </c>
      <c r="AV135" s="13" t="s">
        <v>90</v>
      </c>
      <c r="AW135" s="13" t="s">
        <v>36</v>
      </c>
      <c r="AX135" s="13" t="s">
        <v>88</v>
      </c>
      <c r="AY135" s="177" t="s">
        <v>299</v>
      </c>
    </row>
    <row r="136" spans="2:65" s="1" customFormat="1" ht="24.15" customHeight="1">
      <c r="B136" s="32"/>
      <c r="C136" s="136" t="s">
        <v>90</v>
      </c>
      <c r="D136" s="136" t="s">
        <v>302</v>
      </c>
      <c r="E136" s="137" t="s">
        <v>7824</v>
      </c>
      <c r="F136" s="138" t="s">
        <v>7825</v>
      </c>
      <c r="G136" s="139" t="s">
        <v>375</v>
      </c>
      <c r="H136" s="140">
        <v>41.795999999999999</v>
      </c>
      <c r="I136" s="141"/>
      <c r="J136" s="142">
        <f>ROUND(I136*H136,2)</f>
        <v>0</v>
      </c>
      <c r="K136" s="138" t="s">
        <v>1487</v>
      </c>
      <c r="L136" s="32"/>
      <c r="M136" s="143" t="s">
        <v>1</v>
      </c>
      <c r="N136" s="144" t="s">
        <v>46</v>
      </c>
      <c r="P136" s="145">
        <f>O136*H136</f>
        <v>0</v>
      </c>
      <c r="Q136" s="145">
        <v>0</v>
      </c>
      <c r="R136" s="145">
        <f>Q136*H136</f>
        <v>0</v>
      </c>
      <c r="S136" s="145">
        <v>0.18</v>
      </c>
      <c r="T136" s="146">
        <f>S136*H136</f>
        <v>7.5232799999999997</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7826</v>
      </c>
    </row>
    <row r="137" spans="2:65" s="12" customFormat="1">
      <c r="B137" s="170"/>
      <c r="D137" s="149" t="s">
        <v>1489</v>
      </c>
      <c r="E137" s="171" t="s">
        <v>1</v>
      </c>
      <c r="F137" s="172" t="s">
        <v>7821</v>
      </c>
      <c r="H137" s="171" t="s">
        <v>1</v>
      </c>
      <c r="I137" s="173"/>
      <c r="L137" s="170"/>
      <c r="M137" s="174"/>
      <c r="T137" s="175"/>
      <c r="AT137" s="171" t="s">
        <v>1489</v>
      </c>
      <c r="AU137" s="171" t="s">
        <v>90</v>
      </c>
      <c r="AV137" s="12" t="s">
        <v>88</v>
      </c>
      <c r="AW137" s="12" t="s">
        <v>36</v>
      </c>
      <c r="AX137" s="12" t="s">
        <v>81</v>
      </c>
      <c r="AY137" s="171" t="s">
        <v>299</v>
      </c>
    </row>
    <row r="138" spans="2:65" s="12" customFormat="1">
      <c r="B138" s="170"/>
      <c r="D138" s="149" t="s">
        <v>1489</v>
      </c>
      <c r="E138" s="171" t="s">
        <v>1</v>
      </c>
      <c r="F138" s="172" t="s">
        <v>7827</v>
      </c>
      <c r="H138" s="171" t="s">
        <v>1</v>
      </c>
      <c r="I138" s="173"/>
      <c r="L138" s="170"/>
      <c r="M138" s="174"/>
      <c r="T138" s="175"/>
      <c r="AT138" s="171" t="s">
        <v>1489</v>
      </c>
      <c r="AU138" s="171" t="s">
        <v>90</v>
      </c>
      <c r="AV138" s="12" t="s">
        <v>88</v>
      </c>
      <c r="AW138" s="12" t="s">
        <v>36</v>
      </c>
      <c r="AX138" s="12" t="s">
        <v>81</v>
      </c>
      <c r="AY138" s="171" t="s">
        <v>299</v>
      </c>
    </row>
    <row r="139" spans="2:65" s="13" customFormat="1">
      <c r="B139" s="176"/>
      <c r="D139" s="149" t="s">
        <v>1489</v>
      </c>
      <c r="E139" s="177" t="s">
        <v>1</v>
      </c>
      <c r="F139" s="178" t="s">
        <v>7828</v>
      </c>
      <c r="H139" s="179">
        <v>41.795999999999999</v>
      </c>
      <c r="I139" s="180"/>
      <c r="L139" s="176"/>
      <c r="M139" s="181"/>
      <c r="T139" s="182"/>
      <c r="AT139" s="177" t="s">
        <v>1489</v>
      </c>
      <c r="AU139" s="177" t="s">
        <v>90</v>
      </c>
      <c r="AV139" s="13" t="s">
        <v>90</v>
      </c>
      <c r="AW139" s="13" t="s">
        <v>36</v>
      </c>
      <c r="AX139" s="13" t="s">
        <v>88</v>
      </c>
      <c r="AY139" s="177" t="s">
        <v>299</v>
      </c>
    </row>
    <row r="140" spans="2:65" s="1" customFormat="1" ht="24.15" customHeight="1">
      <c r="B140" s="32"/>
      <c r="C140" s="136" t="s">
        <v>298</v>
      </c>
      <c r="D140" s="136" t="s">
        <v>302</v>
      </c>
      <c r="E140" s="137" t="s">
        <v>1883</v>
      </c>
      <c r="F140" s="138" t="s">
        <v>1884</v>
      </c>
      <c r="G140" s="139" t="s">
        <v>375</v>
      </c>
      <c r="H140" s="140">
        <v>26.16</v>
      </c>
      <c r="I140" s="141"/>
      <c r="J140" s="142">
        <f>ROUND(I140*H140,2)</f>
        <v>0</v>
      </c>
      <c r="K140" s="138" t="s">
        <v>1487</v>
      </c>
      <c r="L140" s="32"/>
      <c r="M140" s="143" t="s">
        <v>1</v>
      </c>
      <c r="N140" s="144" t="s">
        <v>46</v>
      </c>
      <c r="P140" s="145">
        <f>O140*H140</f>
        <v>0</v>
      </c>
      <c r="Q140" s="145">
        <v>0</v>
      </c>
      <c r="R140" s="145">
        <f>Q140*H140</f>
        <v>0</v>
      </c>
      <c r="S140" s="145">
        <v>0.17</v>
      </c>
      <c r="T140" s="146">
        <f>S140*H140</f>
        <v>4.4472000000000005</v>
      </c>
      <c r="AR140" s="147" t="s">
        <v>318</v>
      </c>
      <c r="AT140" s="147" t="s">
        <v>302</v>
      </c>
      <c r="AU140" s="147" t="s">
        <v>90</v>
      </c>
      <c r="AY140" s="17" t="s">
        <v>299</v>
      </c>
      <c r="BE140" s="148">
        <f>IF(N140="základní",J140,0)</f>
        <v>0</v>
      </c>
      <c r="BF140" s="148">
        <f>IF(N140="snížená",J140,0)</f>
        <v>0</v>
      </c>
      <c r="BG140" s="148">
        <f>IF(N140="zákl. přenesená",J140,0)</f>
        <v>0</v>
      </c>
      <c r="BH140" s="148">
        <f>IF(N140="sníž. přenesená",J140,0)</f>
        <v>0</v>
      </c>
      <c r="BI140" s="148">
        <f>IF(N140="nulová",J140,0)</f>
        <v>0</v>
      </c>
      <c r="BJ140" s="17" t="s">
        <v>88</v>
      </c>
      <c r="BK140" s="148">
        <f>ROUND(I140*H140,2)</f>
        <v>0</v>
      </c>
      <c r="BL140" s="17" t="s">
        <v>318</v>
      </c>
      <c r="BM140" s="147" t="s">
        <v>7829</v>
      </c>
    </row>
    <row r="141" spans="2:65" s="12" customFormat="1">
      <c r="B141" s="170"/>
      <c r="D141" s="149" t="s">
        <v>1489</v>
      </c>
      <c r="E141" s="171" t="s">
        <v>1</v>
      </c>
      <c r="F141" s="172" t="s">
        <v>7821</v>
      </c>
      <c r="H141" s="171" t="s">
        <v>1</v>
      </c>
      <c r="I141" s="173"/>
      <c r="L141" s="170"/>
      <c r="M141" s="174"/>
      <c r="T141" s="175"/>
      <c r="AT141" s="171" t="s">
        <v>1489</v>
      </c>
      <c r="AU141" s="171" t="s">
        <v>90</v>
      </c>
      <c r="AV141" s="12" t="s">
        <v>88</v>
      </c>
      <c r="AW141" s="12" t="s">
        <v>36</v>
      </c>
      <c r="AX141" s="12" t="s">
        <v>81</v>
      </c>
      <c r="AY141" s="171" t="s">
        <v>299</v>
      </c>
    </row>
    <row r="142" spans="2:65" s="12" customFormat="1">
      <c r="B142" s="170"/>
      <c r="D142" s="149" t="s">
        <v>1489</v>
      </c>
      <c r="E142" s="171" t="s">
        <v>1</v>
      </c>
      <c r="F142" s="172" t="s">
        <v>1887</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7830</v>
      </c>
      <c r="H143" s="179">
        <v>26.16</v>
      </c>
      <c r="I143" s="180"/>
      <c r="L143" s="176"/>
      <c r="M143" s="181"/>
      <c r="T143" s="182"/>
      <c r="AT143" s="177" t="s">
        <v>1489</v>
      </c>
      <c r="AU143" s="177" t="s">
        <v>90</v>
      </c>
      <c r="AV143" s="13" t="s">
        <v>90</v>
      </c>
      <c r="AW143" s="13" t="s">
        <v>36</v>
      </c>
      <c r="AX143" s="13" t="s">
        <v>88</v>
      </c>
      <c r="AY143" s="177" t="s">
        <v>299</v>
      </c>
    </row>
    <row r="144" spans="2:65" s="1" customFormat="1" ht="24.15" customHeight="1">
      <c r="B144" s="32"/>
      <c r="C144" s="136" t="s">
        <v>318</v>
      </c>
      <c r="D144" s="136" t="s">
        <v>302</v>
      </c>
      <c r="E144" s="137" t="s">
        <v>4545</v>
      </c>
      <c r="F144" s="138" t="s">
        <v>4546</v>
      </c>
      <c r="G144" s="139" t="s">
        <v>375</v>
      </c>
      <c r="H144" s="140">
        <v>153.25200000000001</v>
      </c>
      <c r="I144" s="141"/>
      <c r="J144" s="142">
        <f>ROUND(I144*H144,2)</f>
        <v>0</v>
      </c>
      <c r="K144" s="138" t="s">
        <v>1487</v>
      </c>
      <c r="L144" s="32"/>
      <c r="M144" s="143" t="s">
        <v>1</v>
      </c>
      <c r="N144" s="144" t="s">
        <v>46</v>
      </c>
      <c r="P144" s="145">
        <f>O144*H144</f>
        <v>0</v>
      </c>
      <c r="Q144" s="145">
        <v>0</v>
      </c>
      <c r="R144" s="145">
        <f>Q144*H144</f>
        <v>0</v>
      </c>
      <c r="S144" s="145">
        <v>0.28999999999999998</v>
      </c>
      <c r="T144" s="146">
        <f>S144*H144</f>
        <v>44.443080000000002</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7831</v>
      </c>
    </row>
    <row r="145" spans="2:65" s="12" customFormat="1">
      <c r="B145" s="170"/>
      <c r="D145" s="149" t="s">
        <v>1489</v>
      </c>
      <c r="E145" s="171" t="s">
        <v>1</v>
      </c>
      <c r="F145" s="172" t="s">
        <v>7821</v>
      </c>
      <c r="H145" s="171" t="s">
        <v>1</v>
      </c>
      <c r="I145" s="173"/>
      <c r="L145" s="170"/>
      <c r="M145" s="174"/>
      <c r="T145" s="175"/>
      <c r="AT145" s="171" t="s">
        <v>1489</v>
      </c>
      <c r="AU145" s="171" t="s">
        <v>90</v>
      </c>
      <c r="AV145" s="12" t="s">
        <v>88</v>
      </c>
      <c r="AW145" s="12" t="s">
        <v>36</v>
      </c>
      <c r="AX145" s="12" t="s">
        <v>81</v>
      </c>
      <c r="AY145" s="171" t="s">
        <v>299</v>
      </c>
    </row>
    <row r="146" spans="2:65" s="12" customFormat="1">
      <c r="B146" s="170"/>
      <c r="D146" s="149" t="s">
        <v>1489</v>
      </c>
      <c r="E146" s="171" t="s">
        <v>1</v>
      </c>
      <c r="F146" s="172" t="s">
        <v>7832</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7833</v>
      </c>
      <c r="H147" s="179">
        <v>111.456</v>
      </c>
      <c r="I147" s="180"/>
      <c r="L147" s="176"/>
      <c r="M147" s="181"/>
      <c r="T147" s="182"/>
      <c r="AT147" s="177" t="s">
        <v>1489</v>
      </c>
      <c r="AU147" s="177" t="s">
        <v>90</v>
      </c>
      <c r="AV147" s="13" t="s">
        <v>90</v>
      </c>
      <c r="AW147" s="13" t="s">
        <v>36</v>
      </c>
      <c r="AX147" s="13" t="s">
        <v>81</v>
      </c>
      <c r="AY147" s="177" t="s">
        <v>299</v>
      </c>
    </row>
    <row r="148" spans="2:65" s="12" customFormat="1">
      <c r="B148" s="170"/>
      <c r="D148" s="149" t="s">
        <v>1489</v>
      </c>
      <c r="E148" s="171" t="s">
        <v>1</v>
      </c>
      <c r="F148" s="172" t="s">
        <v>7827</v>
      </c>
      <c r="H148" s="171" t="s">
        <v>1</v>
      </c>
      <c r="I148" s="173"/>
      <c r="L148" s="170"/>
      <c r="M148" s="174"/>
      <c r="T148" s="175"/>
      <c r="AT148" s="171" t="s">
        <v>1489</v>
      </c>
      <c r="AU148" s="171" t="s">
        <v>90</v>
      </c>
      <c r="AV148" s="12" t="s">
        <v>88</v>
      </c>
      <c r="AW148" s="12" t="s">
        <v>36</v>
      </c>
      <c r="AX148" s="12" t="s">
        <v>81</v>
      </c>
      <c r="AY148" s="171" t="s">
        <v>299</v>
      </c>
    </row>
    <row r="149" spans="2:65" s="13" customFormat="1">
      <c r="B149" s="176"/>
      <c r="D149" s="149" t="s">
        <v>1489</v>
      </c>
      <c r="E149" s="177" t="s">
        <v>1</v>
      </c>
      <c r="F149" s="178" t="s">
        <v>7828</v>
      </c>
      <c r="H149" s="179">
        <v>41.795999999999999</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153.25200000000001</v>
      </c>
      <c r="I150" s="187"/>
      <c r="L150" s="183"/>
      <c r="M150" s="188"/>
      <c r="T150" s="189"/>
      <c r="AT150" s="184" t="s">
        <v>1489</v>
      </c>
      <c r="AU150" s="184" t="s">
        <v>90</v>
      </c>
      <c r="AV150" s="14" t="s">
        <v>318</v>
      </c>
      <c r="AW150" s="14" t="s">
        <v>36</v>
      </c>
      <c r="AX150" s="14" t="s">
        <v>88</v>
      </c>
      <c r="AY150" s="184" t="s">
        <v>299</v>
      </c>
    </row>
    <row r="151" spans="2:65" s="1" customFormat="1" ht="24.15" customHeight="1">
      <c r="B151" s="32"/>
      <c r="C151" s="136" t="s">
        <v>323</v>
      </c>
      <c r="D151" s="136" t="s">
        <v>302</v>
      </c>
      <c r="E151" s="137" t="s">
        <v>7834</v>
      </c>
      <c r="F151" s="138" t="s">
        <v>7835</v>
      </c>
      <c r="G151" s="139" t="s">
        <v>375</v>
      </c>
      <c r="H151" s="140">
        <v>41.795999999999999</v>
      </c>
      <c r="I151" s="141"/>
      <c r="J151" s="142">
        <f>ROUND(I151*H151,2)</f>
        <v>0</v>
      </c>
      <c r="K151" s="138" t="s">
        <v>1487</v>
      </c>
      <c r="L151" s="32"/>
      <c r="M151" s="143" t="s">
        <v>1</v>
      </c>
      <c r="N151" s="144" t="s">
        <v>46</v>
      </c>
      <c r="P151" s="145">
        <f>O151*H151</f>
        <v>0</v>
      </c>
      <c r="Q151" s="145">
        <v>0</v>
      </c>
      <c r="R151" s="145">
        <f>Q151*H151</f>
        <v>0</v>
      </c>
      <c r="S151" s="145">
        <v>0.22</v>
      </c>
      <c r="T151" s="146">
        <f>S151*H151</f>
        <v>9.1951199999999993</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7836</v>
      </c>
    </row>
    <row r="152" spans="2:65" s="1" customFormat="1" ht="24.15" customHeight="1">
      <c r="B152" s="32"/>
      <c r="C152" s="136" t="s">
        <v>328</v>
      </c>
      <c r="D152" s="136" t="s">
        <v>302</v>
      </c>
      <c r="E152" s="137" t="s">
        <v>2013</v>
      </c>
      <c r="F152" s="138" t="s">
        <v>2014</v>
      </c>
      <c r="G152" s="139" t="s">
        <v>375</v>
      </c>
      <c r="H152" s="140">
        <v>618.48</v>
      </c>
      <c r="I152" s="141"/>
      <c r="J152" s="142">
        <f>ROUND(I152*H152,2)</f>
        <v>0</v>
      </c>
      <c r="K152" s="138" t="s">
        <v>1487</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7837</v>
      </c>
    </row>
    <row r="153" spans="2:65" s="12" customFormat="1">
      <c r="B153" s="170"/>
      <c r="D153" s="149" t="s">
        <v>1489</v>
      </c>
      <c r="E153" s="171" t="s">
        <v>1</v>
      </c>
      <c r="F153" s="172" t="s">
        <v>7821</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E154" s="177" t="s">
        <v>1</v>
      </c>
      <c r="F154" s="178" t="s">
        <v>7838</v>
      </c>
      <c r="H154" s="179">
        <v>618.48</v>
      </c>
      <c r="I154" s="180"/>
      <c r="L154" s="176"/>
      <c r="M154" s="181"/>
      <c r="T154" s="182"/>
      <c r="AT154" s="177" t="s">
        <v>1489</v>
      </c>
      <c r="AU154" s="177" t="s">
        <v>90</v>
      </c>
      <c r="AV154" s="13" t="s">
        <v>90</v>
      </c>
      <c r="AW154" s="13" t="s">
        <v>36</v>
      </c>
      <c r="AX154" s="13" t="s">
        <v>88</v>
      </c>
      <c r="AY154" s="177" t="s">
        <v>299</v>
      </c>
    </row>
    <row r="155" spans="2:65" s="1" customFormat="1" ht="33" customHeight="1">
      <c r="B155" s="32"/>
      <c r="C155" s="136" t="s">
        <v>333</v>
      </c>
      <c r="D155" s="136" t="s">
        <v>302</v>
      </c>
      <c r="E155" s="137" t="s">
        <v>1542</v>
      </c>
      <c r="F155" s="138" t="s">
        <v>1543</v>
      </c>
      <c r="G155" s="139" t="s">
        <v>1520</v>
      </c>
      <c r="H155" s="140">
        <v>426.37</v>
      </c>
      <c r="I155" s="141"/>
      <c r="J155" s="142">
        <f>ROUND(I155*H155,2)</f>
        <v>0</v>
      </c>
      <c r="K155" s="138" t="s">
        <v>1487</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7839</v>
      </c>
    </row>
    <row r="156" spans="2:65" s="12" customFormat="1">
      <c r="B156" s="170"/>
      <c r="D156" s="149" t="s">
        <v>1489</v>
      </c>
      <c r="E156" s="171" t="s">
        <v>1</v>
      </c>
      <c r="F156" s="172" t="s">
        <v>7821</v>
      </c>
      <c r="H156" s="171" t="s">
        <v>1</v>
      </c>
      <c r="I156" s="173"/>
      <c r="L156" s="170"/>
      <c r="M156" s="174"/>
      <c r="T156" s="175"/>
      <c r="AT156" s="171" t="s">
        <v>1489</v>
      </c>
      <c r="AU156" s="171" t="s">
        <v>90</v>
      </c>
      <c r="AV156" s="12" t="s">
        <v>88</v>
      </c>
      <c r="AW156" s="12" t="s">
        <v>36</v>
      </c>
      <c r="AX156" s="12" t="s">
        <v>81</v>
      </c>
      <c r="AY156" s="171" t="s">
        <v>299</v>
      </c>
    </row>
    <row r="157" spans="2:65" s="12" customFormat="1" ht="20.399999999999999">
      <c r="B157" s="170"/>
      <c r="D157" s="149" t="s">
        <v>1489</v>
      </c>
      <c r="E157" s="171" t="s">
        <v>1</v>
      </c>
      <c r="F157" s="172" t="s">
        <v>7840</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E158" s="177" t="s">
        <v>1</v>
      </c>
      <c r="F158" s="178" t="s">
        <v>7841</v>
      </c>
      <c r="H158" s="179">
        <v>291.78699999999998</v>
      </c>
      <c r="I158" s="180"/>
      <c r="L158" s="176"/>
      <c r="M158" s="181"/>
      <c r="T158" s="182"/>
      <c r="AT158" s="177" t="s">
        <v>1489</v>
      </c>
      <c r="AU158" s="177" t="s">
        <v>90</v>
      </c>
      <c r="AV158" s="13" t="s">
        <v>90</v>
      </c>
      <c r="AW158" s="13" t="s">
        <v>36</v>
      </c>
      <c r="AX158" s="13" t="s">
        <v>81</v>
      </c>
      <c r="AY158" s="177" t="s">
        <v>299</v>
      </c>
    </row>
    <row r="159" spans="2:65" s="12" customFormat="1">
      <c r="B159" s="170"/>
      <c r="D159" s="149" t="s">
        <v>1489</v>
      </c>
      <c r="E159" s="171" t="s">
        <v>1</v>
      </c>
      <c r="F159" s="172" t="s">
        <v>7842</v>
      </c>
      <c r="H159" s="171" t="s">
        <v>1</v>
      </c>
      <c r="I159" s="173"/>
      <c r="L159" s="170"/>
      <c r="M159" s="174"/>
      <c r="T159" s="175"/>
      <c r="AT159" s="171" t="s">
        <v>1489</v>
      </c>
      <c r="AU159" s="171" t="s">
        <v>90</v>
      </c>
      <c r="AV159" s="12" t="s">
        <v>88</v>
      </c>
      <c r="AW159" s="12" t="s">
        <v>36</v>
      </c>
      <c r="AX159" s="12" t="s">
        <v>81</v>
      </c>
      <c r="AY159" s="171" t="s">
        <v>299</v>
      </c>
    </row>
    <row r="160" spans="2:65" s="13" customFormat="1">
      <c r="B160" s="176"/>
      <c r="D160" s="149" t="s">
        <v>1489</v>
      </c>
      <c r="E160" s="177" t="s">
        <v>1</v>
      </c>
      <c r="F160" s="178" t="s">
        <v>7843</v>
      </c>
      <c r="H160" s="179">
        <v>37.658000000000001</v>
      </c>
      <c r="I160" s="180"/>
      <c r="L160" s="176"/>
      <c r="M160" s="181"/>
      <c r="T160" s="182"/>
      <c r="AT160" s="177" t="s">
        <v>1489</v>
      </c>
      <c r="AU160" s="177" t="s">
        <v>90</v>
      </c>
      <c r="AV160" s="13" t="s">
        <v>90</v>
      </c>
      <c r="AW160" s="13" t="s">
        <v>36</v>
      </c>
      <c r="AX160" s="13" t="s">
        <v>81</v>
      </c>
      <c r="AY160" s="177" t="s">
        <v>299</v>
      </c>
    </row>
    <row r="161" spans="2:65" s="15" customFormat="1">
      <c r="B161" s="190"/>
      <c r="D161" s="149" t="s">
        <v>1489</v>
      </c>
      <c r="E161" s="191" t="s">
        <v>1</v>
      </c>
      <c r="F161" s="192" t="s">
        <v>1549</v>
      </c>
      <c r="H161" s="193">
        <v>329.44499999999999</v>
      </c>
      <c r="I161" s="194"/>
      <c r="L161" s="190"/>
      <c r="M161" s="195"/>
      <c r="T161" s="196"/>
      <c r="AT161" s="191" t="s">
        <v>1489</v>
      </c>
      <c r="AU161" s="191" t="s">
        <v>90</v>
      </c>
      <c r="AV161" s="15" t="s">
        <v>298</v>
      </c>
      <c r="AW161" s="15" t="s">
        <v>36</v>
      </c>
      <c r="AX161" s="15" t="s">
        <v>81</v>
      </c>
      <c r="AY161" s="191" t="s">
        <v>299</v>
      </c>
    </row>
    <row r="162" spans="2:65" s="12" customFormat="1">
      <c r="B162" s="170"/>
      <c r="D162" s="149" t="s">
        <v>1489</v>
      </c>
      <c r="E162" s="171" t="s">
        <v>1</v>
      </c>
      <c r="F162" s="172" t="s">
        <v>7844</v>
      </c>
      <c r="H162" s="171" t="s">
        <v>1</v>
      </c>
      <c r="I162" s="173"/>
      <c r="L162" s="170"/>
      <c r="M162" s="174"/>
      <c r="T162" s="175"/>
      <c r="AT162" s="171" t="s">
        <v>1489</v>
      </c>
      <c r="AU162" s="171" t="s">
        <v>90</v>
      </c>
      <c r="AV162" s="12" t="s">
        <v>88</v>
      </c>
      <c r="AW162" s="12" t="s">
        <v>36</v>
      </c>
      <c r="AX162" s="12" t="s">
        <v>81</v>
      </c>
      <c r="AY162" s="171" t="s">
        <v>299</v>
      </c>
    </row>
    <row r="163" spans="2:65" s="13" customFormat="1">
      <c r="B163" s="176"/>
      <c r="D163" s="149" t="s">
        <v>1489</v>
      </c>
      <c r="E163" s="177" t="s">
        <v>1</v>
      </c>
      <c r="F163" s="178" t="s">
        <v>7845</v>
      </c>
      <c r="H163" s="179">
        <v>44.472000000000001</v>
      </c>
      <c r="I163" s="180"/>
      <c r="L163" s="176"/>
      <c r="M163" s="181"/>
      <c r="T163" s="182"/>
      <c r="AT163" s="177" t="s">
        <v>1489</v>
      </c>
      <c r="AU163" s="177" t="s">
        <v>90</v>
      </c>
      <c r="AV163" s="13" t="s">
        <v>90</v>
      </c>
      <c r="AW163" s="13" t="s">
        <v>36</v>
      </c>
      <c r="AX163" s="13" t="s">
        <v>81</v>
      </c>
      <c r="AY163" s="177" t="s">
        <v>299</v>
      </c>
    </row>
    <row r="164" spans="2:65" s="12" customFormat="1">
      <c r="B164" s="170"/>
      <c r="D164" s="149" t="s">
        <v>1489</v>
      </c>
      <c r="E164" s="171" t="s">
        <v>1</v>
      </c>
      <c r="F164" s="172" t="s">
        <v>7846</v>
      </c>
      <c r="H164" s="171" t="s">
        <v>1</v>
      </c>
      <c r="I164" s="173"/>
      <c r="L164" s="170"/>
      <c r="M164" s="174"/>
      <c r="T164" s="175"/>
      <c r="AT164" s="171" t="s">
        <v>1489</v>
      </c>
      <c r="AU164" s="171" t="s">
        <v>90</v>
      </c>
      <c r="AV164" s="12" t="s">
        <v>88</v>
      </c>
      <c r="AW164" s="12" t="s">
        <v>36</v>
      </c>
      <c r="AX164" s="12" t="s">
        <v>81</v>
      </c>
      <c r="AY164" s="171" t="s">
        <v>299</v>
      </c>
    </row>
    <row r="165" spans="2:65" s="13" customFormat="1">
      <c r="B165" s="176"/>
      <c r="D165" s="149" t="s">
        <v>1489</v>
      </c>
      <c r="E165" s="177" t="s">
        <v>1</v>
      </c>
      <c r="F165" s="178" t="s">
        <v>7847</v>
      </c>
      <c r="H165" s="179">
        <v>214.553</v>
      </c>
      <c r="I165" s="180"/>
      <c r="L165" s="176"/>
      <c r="M165" s="181"/>
      <c r="T165" s="182"/>
      <c r="AT165" s="177" t="s">
        <v>1489</v>
      </c>
      <c r="AU165" s="177" t="s">
        <v>90</v>
      </c>
      <c r="AV165" s="13" t="s">
        <v>90</v>
      </c>
      <c r="AW165" s="13" t="s">
        <v>36</v>
      </c>
      <c r="AX165" s="13" t="s">
        <v>81</v>
      </c>
      <c r="AY165" s="177" t="s">
        <v>299</v>
      </c>
    </row>
    <row r="166" spans="2:65" s="12" customFormat="1">
      <c r="B166" s="170"/>
      <c r="D166" s="149" t="s">
        <v>1489</v>
      </c>
      <c r="E166" s="171" t="s">
        <v>1</v>
      </c>
      <c r="F166" s="172" t="s">
        <v>7848</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E167" s="177" t="s">
        <v>1</v>
      </c>
      <c r="F167" s="178" t="s">
        <v>7849</v>
      </c>
      <c r="H167" s="179">
        <v>1051.4159999999999</v>
      </c>
      <c r="I167" s="180"/>
      <c r="L167" s="176"/>
      <c r="M167" s="181"/>
      <c r="T167" s="182"/>
      <c r="AT167" s="177" t="s">
        <v>1489</v>
      </c>
      <c r="AU167" s="177" t="s">
        <v>90</v>
      </c>
      <c r="AV167" s="13" t="s">
        <v>90</v>
      </c>
      <c r="AW167" s="13" t="s">
        <v>36</v>
      </c>
      <c r="AX167" s="13" t="s">
        <v>81</v>
      </c>
      <c r="AY167" s="177" t="s">
        <v>299</v>
      </c>
    </row>
    <row r="168" spans="2:65" s="15" customFormat="1">
      <c r="B168" s="190"/>
      <c r="D168" s="149" t="s">
        <v>1489</v>
      </c>
      <c r="E168" s="191" t="s">
        <v>1</v>
      </c>
      <c r="F168" s="192" t="s">
        <v>1549</v>
      </c>
      <c r="H168" s="193">
        <v>1310.441</v>
      </c>
      <c r="I168" s="194"/>
      <c r="L168" s="190"/>
      <c r="M168" s="195"/>
      <c r="T168" s="196"/>
      <c r="AT168" s="191" t="s">
        <v>1489</v>
      </c>
      <c r="AU168" s="191" t="s">
        <v>90</v>
      </c>
      <c r="AV168" s="15" t="s">
        <v>298</v>
      </c>
      <c r="AW168" s="15" t="s">
        <v>36</v>
      </c>
      <c r="AX168" s="15" t="s">
        <v>81</v>
      </c>
      <c r="AY168" s="191" t="s">
        <v>299</v>
      </c>
    </row>
    <row r="169" spans="2:65" s="14" customFormat="1">
      <c r="B169" s="183"/>
      <c r="D169" s="149" t="s">
        <v>1489</v>
      </c>
      <c r="E169" s="184" t="s">
        <v>1</v>
      </c>
      <c r="F169" s="185" t="s">
        <v>1496</v>
      </c>
      <c r="H169" s="186">
        <v>1639.886</v>
      </c>
      <c r="I169" s="187"/>
      <c r="L169" s="183"/>
      <c r="M169" s="188"/>
      <c r="T169" s="189"/>
      <c r="AT169" s="184" t="s">
        <v>1489</v>
      </c>
      <c r="AU169" s="184" t="s">
        <v>90</v>
      </c>
      <c r="AV169" s="14" t="s">
        <v>318</v>
      </c>
      <c r="AW169" s="14" t="s">
        <v>36</v>
      </c>
      <c r="AX169" s="14" t="s">
        <v>81</v>
      </c>
      <c r="AY169" s="184" t="s">
        <v>299</v>
      </c>
    </row>
    <row r="170" spans="2:65" s="12" customFormat="1">
      <c r="B170" s="170"/>
      <c r="D170" s="149" t="s">
        <v>1489</v>
      </c>
      <c r="E170" s="171" t="s">
        <v>1</v>
      </c>
      <c r="F170" s="172" t="s">
        <v>1530</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E171" s="177" t="s">
        <v>1</v>
      </c>
      <c r="F171" s="178" t="s">
        <v>7850</v>
      </c>
      <c r="H171" s="179">
        <v>426.37</v>
      </c>
      <c r="I171" s="180"/>
      <c r="L171" s="176"/>
      <c r="M171" s="181"/>
      <c r="T171" s="182"/>
      <c r="AT171" s="177" t="s">
        <v>1489</v>
      </c>
      <c r="AU171" s="177" t="s">
        <v>90</v>
      </c>
      <c r="AV171" s="13" t="s">
        <v>90</v>
      </c>
      <c r="AW171" s="13" t="s">
        <v>36</v>
      </c>
      <c r="AX171" s="13" t="s">
        <v>88</v>
      </c>
      <c r="AY171" s="177" t="s">
        <v>299</v>
      </c>
    </row>
    <row r="172" spans="2:65" s="1" customFormat="1" ht="33" customHeight="1">
      <c r="B172" s="32"/>
      <c r="C172" s="136" t="s">
        <v>337</v>
      </c>
      <c r="D172" s="136" t="s">
        <v>302</v>
      </c>
      <c r="E172" s="137" t="s">
        <v>1563</v>
      </c>
      <c r="F172" s="138" t="s">
        <v>1564</v>
      </c>
      <c r="G172" s="139" t="s">
        <v>1520</v>
      </c>
      <c r="H172" s="140">
        <v>65.594999999999999</v>
      </c>
      <c r="I172" s="141"/>
      <c r="J172" s="142">
        <f>ROUND(I172*H172,2)</f>
        <v>0</v>
      </c>
      <c r="K172" s="138" t="s">
        <v>1487</v>
      </c>
      <c r="L172" s="32"/>
      <c r="M172" s="143" t="s">
        <v>1</v>
      </c>
      <c r="N172" s="144" t="s">
        <v>46</v>
      </c>
      <c r="P172" s="145">
        <f>O172*H172</f>
        <v>0</v>
      </c>
      <c r="Q172" s="145">
        <v>0</v>
      </c>
      <c r="R172" s="145">
        <f>Q172*H172</f>
        <v>0</v>
      </c>
      <c r="S172" s="145">
        <v>0</v>
      </c>
      <c r="T172" s="146">
        <f>S172*H172</f>
        <v>0</v>
      </c>
      <c r="AR172" s="147" t="s">
        <v>318</v>
      </c>
      <c r="AT172" s="147" t="s">
        <v>302</v>
      </c>
      <c r="AU172" s="147" t="s">
        <v>90</v>
      </c>
      <c r="AY172" s="17" t="s">
        <v>299</v>
      </c>
      <c r="BE172" s="148">
        <f>IF(N172="základní",J172,0)</f>
        <v>0</v>
      </c>
      <c r="BF172" s="148">
        <f>IF(N172="snížená",J172,0)</f>
        <v>0</v>
      </c>
      <c r="BG172" s="148">
        <f>IF(N172="zákl. přenesená",J172,0)</f>
        <v>0</v>
      </c>
      <c r="BH172" s="148">
        <f>IF(N172="sníž. přenesená",J172,0)</f>
        <v>0</v>
      </c>
      <c r="BI172" s="148">
        <f>IF(N172="nulová",J172,0)</f>
        <v>0</v>
      </c>
      <c r="BJ172" s="17" t="s">
        <v>88</v>
      </c>
      <c r="BK172" s="148">
        <f>ROUND(I172*H172,2)</f>
        <v>0</v>
      </c>
      <c r="BL172" s="17" t="s">
        <v>318</v>
      </c>
      <c r="BM172" s="147" t="s">
        <v>7851</v>
      </c>
    </row>
    <row r="173" spans="2:65" s="12" customFormat="1">
      <c r="B173" s="170"/>
      <c r="D173" s="149" t="s">
        <v>1489</v>
      </c>
      <c r="E173" s="171" t="s">
        <v>1</v>
      </c>
      <c r="F173" s="172" t="s">
        <v>7821</v>
      </c>
      <c r="H173" s="171" t="s">
        <v>1</v>
      </c>
      <c r="I173" s="173"/>
      <c r="L173" s="170"/>
      <c r="M173" s="174"/>
      <c r="T173" s="175"/>
      <c r="AT173" s="171" t="s">
        <v>1489</v>
      </c>
      <c r="AU173" s="171" t="s">
        <v>90</v>
      </c>
      <c r="AV173" s="12" t="s">
        <v>88</v>
      </c>
      <c r="AW173" s="12" t="s">
        <v>36</v>
      </c>
      <c r="AX173" s="12" t="s">
        <v>81</v>
      </c>
      <c r="AY173" s="171" t="s">
        <v>299</v>
      </c>
    </row>
    <row r="174" spans="2:65" s="12" customFormat="1">
      <c r="B174" s="170"/>
      <c r="D174" s="149" t="s">
        <v>1489</v>
      </c>
      <c r="E174" s="171" t="s">
        <v>1</v>
      </c>
      <c r="F174" s="172" t="s">
        <v>1535</v>
      </c>
      <c r="H174" s="171" t="s">
        <v>1</v>
      </c>
      <c r="I174" s="173"/>
      <c r="L174" s="170"/>
      <c r="M174" s="174"/>
      <c r="T174" s="175"/>
      <c r="AT174" s="171" t="s">
        <v>1489</v>
      </c>
      <c r="AU174" s="171" t="s">
        <v>90</v>
      </c>
      <c r="AV174" s="12" t="s">
        <v>88</v>
      </c>
      <c r="AW174" s="12" t="s">
        <v>36</v>
      </c>
      <c r="AX174" s="12" t="s">
        <v>81</v>
      </c>
      <c r="AY174" s="171" t="s">
        <v>299</v>
      </c>
    </row>
    <row r="175" spans="2:65" s="13" customFormat="1">
      <c r="B175" s="176"/>
      <c r="D175" s="149" t="s">
        <v>1489</v>
      </c>
      <c r="E175" s="177" t="s">
        <v>1</v>
      </c>
      <c r="F175" s="178" t="s">
        <v>7852</v>
      </c>
      <c r="H175" s="179">
        <v>65.594999999999999</v>
      </c>
      <c r="I175" s="180"/>
      <c r="L175" s="176"/>
      <c r="M175" s="181"/>
      <c r="T175" s="182"/>
      <c r="AT175" s="177" t="s">
        <v>1489</v>
      </c>
      <c r="AU175" s="177" t="s">
        <v>90</v>
      </c>
      <c r="AV175" s="13" t="s">
        <v>90</v>
      </c>
      <c r="AW175" s="13" t="s">
        <v>36</v>
      </c>
      <c r="AX175" s="13" t="s">
        <v>88</v>
      </c>
      <c r="AY175" s="177" t="s">
        <v>299</v>
      </c>
    </row>
    <row r="176" spans="2:65" s="1" customFormat="1" ht="33" customHeight="1">
      <c r="B176" s="32"/>
      <c r="C176" s="136" t="s">
        <v>342</v>
      </c>
      <c r="D176" s="136" t="s">
        <v>302</v>
      </c>
      <c r="E176" s="137" t="s">
        <v>1567</v>
      </c>
      <c r="F176" s="138" t="s">
        <v>1568</v>
      </c>
      <c r="G176" s="139" t="s">
        <v>1520</v>
      </c>
      <c r="H176" s="140">
        <v>1147.92</v>
      </c>
      <c r="I176" s="141"/>
      <c r="J176" s="142">
        <f>ROUND(I176*H176,2)</f>
        <v>0</v>
      </c>
      <c r="K176" s="138" t="s">
        <v>1487</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7853</v>
      </c>
    </row>
    <row r="177" spans="2:65" s="12" customFormat="1">
      <c r="B177" s="170"/>
      <c r="D177" s="149" t="s">
        <v>1489</v>
      </c>
      <c r="E177" s="171" t="s">
        <v>1</v>
      </c>
      <c r="F177" s="172" t="s">
        <v>7821</v>
      </c>
      <c r="H177" s="171" t="s">
        <v>1</v>
      </c>
      <c r="I177" s="173"/>
      <c r="L177" s="170"/>
      <c r="M177" s="174"/>
      <c r="T177" s="175"/>
      <c r="AT177" s="171" t="s">
        <v>1489</v>
      </c>
      <c r="AU177" s="171" t="s">
        <v>90</v>
      </c>
      <c r="AV177" s="12" t="s">
        <v>88</v>
      </c>
      <c r="AW177" s="12" t="s">
        <v>36</v>
      </c>
      <c r="AX177" s="12" t="s">
        <v>81</v>
      </c>
      <c r="AY177" s="171" t="s">
        <v>299</v>
      </c>
    </row>
    <row r="178" spans="2:65" s="12" customFormat="1">
      <c r="B178" s="170"/>
      <c r="D178" s="149" t="s">
        <v>1489</v>
      </c>
      <c r="E178" s="171" t="s">
        <v>1</v>
      </c>
      <c r="F178" s="172" t="s">
        <v>1540</v>
      </c>
      <c r="H178" s="171" t="s">
        <v>1</v>
      </c>
      <c r="I178" s="173"/>
      <c r="L178" s="170"/>
      <c r="M178" s="174"/>
      <c r="T178" s="175"/>
      <c r="AT178" s="171" t="s">
        <v>1489</v>
      </c>
      <c r="AU178" s="171" t="s">
        <v>90</v>
      </c>
      <c r="AV178" s="12" t="s">
        <v>88</v>
      </c>
      <c r="AW178" s="12" t="s">
        <v>36</v>
      </c>
      <c r="AX178" s="12" t="s">
        <v>81</v>
      </c>
      <c r="AY178" s="171" t="s">
        <v>299</v>
      </c>
    </row>
    <row r="179" spans="2:65" s="13" customFormat="1">
      <c r="B179" s="176"/>
      <c r="D179" s="149" t="s">
        <v>1489</v>
      </c>
      <c r="E179" s="177" t="s">
        <v>1</v>
      </c>
      <c r="F179" s="178" t="s">
        <v>7854</v>
      </c>
      <c r="H179" s="179">
        <v>1147.92</v>
      </c>
      <c r="I179" s="180"/>
      <c r="L179" s="176"/>
      <c r="M179" s="181"/>
      <c r="T179" s="182"/>
      <c r="AT179" s="177" t="s">
        <v>1489</v>
      </c>
      <c r="AU179" s="177" t="s">
        <v>90</v>
      </c>
      <c r="AV179" s="13" t="s">
        <v>90</v>
      </c>
      <c r="AW179" s="13" t="s">
        <v>36</v>
      </c>
      <c r="AX179" s="13" t="s">
        <v>88</v>
      </c>
      <c r="AY179" s="177" t="s">
        <v>299</v>
      </c>
    </row>
    <row r="180" spans="2:65" s="1" customFormat="1" ht="24.15" customHeight="1">
      <c r="B180" s="32"/>
      <c r="C180" s="136" t="s">
        <v>347</v>
      </c>
      <c r="D180" s="136" t="s">
        <v>302</v>
      </c>
      <c r="E180" s="137" t="s">
        <v>2049</v>
      </c>
      <c r="F180" s="138" t="s">
        <v>2050</v>
      </c>
      <c r="G180" s="139" t="s">
        <v>375</v>
      </c>
      <c r="H180" s="140">
        <v>3747.04</v>
      </c>
      <c r="I180" s="141"/>
      <c r="J180" s="142">
        <f>ROUND(I180*H180,2)</f>
        <v>0</v>
      </c>
      <c r="K180" s="138" t="s">
        <v>1487</v>
      </c>
      <c r="L180" s="32"/>
      <c r="M180" s="143" t="s">
        <v>1</v>
      </c>
      <c r="N180" s="144" t="s">
        <v>46</v>
      </c>
      <c r="P180" s="145">
        <f>O180*H180</f>
        <v>0</v>
      </c>
      <c r="Q180" s="145">
        <v>8.4999999999999995E-4</v>
      </c>
      <c r="R180" s="145">
        <f>Q180*H180</f>
        <v>3.1849839999999996</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7855</v>
      </c>
    </row>
    <row r="181" spans="2:65" s="12" customFormat="1">
      <c r="B181" s="170"/>
      <c r="D181" s="149" t="s">
        <v>1489</v>
      </c>
      <c r="E181" s="171" t="s">
        <v>1</v>
      </c>
      <c r="F181" s="172" t="s">
        <v>7821</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E182" s="177" t="s">
        <v>1</v>
      </c>
      <c r="F182" s="178" t="s">
        <v>7856</v>
      </c>
      <c r="H182" s="179">
        <v>3747.04</v>
      </c>
      <c r="I182" s="180"/>
      <c r="L182" s="176"/>
      <c r="M182" s="181"/>
      <c r="T182" s="182"/>
      <c r="AT182" s="177" t="s">
        <v>1489</v>
      </c>
      <c r="AU182" s="177" t="s">
        <v>90</v>
      </c>
      <c r="AV182" s="13" t="s">
        <v>90</v>
      </c>
      <c r="AW182" s="13" t="s">
        <v>36</v>
      </c>
      <c r="AX182" s="13" t="s">
        <v>88</v>
      </c>
      <c r="AY182" s="177" t="s">
        <v>299</v>
      </c>
    </row>
    <row r="183" spans="2:65" s="1" customFormat="1" ht="24.15" customHeight="1">
      <c r="B183" s="32"/>
      <c r="C183" s="136" t="s">
        <v>351</v>
      </c>
      <c r="D183" s="136" t="s">
        <v>302</v>
      </c>
      <c r="E183" s="137" t="s">
        <v>2054</v>
      </c>
      <c r="F183" s="138" t="s">
        <v>2055</v>
      </c>
      <c r="G183" s="139" t="s">
        <v>375</v>
      </c>
      <c r="H183" s="140">
        <v>3747.04</v>
      </c>
      <c r="I183" s="141"/>
      <c r="J183" s="142">
        <f>ROUND(I183*H183,2)</f>
        <v>0</v>
      </c>
      <c r="K183" s="138" t="s">
        <v>1487</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7857</v>
      </c>
    </row>
    <row r="184" spans="2:65" s="1" customFormat="1" ht="37.950000000000003" customHeight="1">
      <c r="B184" s="32"/>
      <c r="C184" s="136" t="s">
        <v>8</v>
      </c>
      <c r="D184" s="136" t="s">
        <v>302</v>
      </c>
      <c r="E184" s="137" t="s">
        <v>1608</v>
      </c>
      <c r="F184" s="138" t="s">
        <v>1609</v>
      </c>
      <c r="G184" s="139" t="s">
        <v>1520</v>
      </c>
      <c r="H184" s="140">
        <v>983.93</v>
      </c>
      <c r="I184" s="141"/>
      <c r="J184" s="142">
        <f>ROUND(I184*H184,2)</f>
        <v>0</v>
      </c>
      <c r="K184" s="138" t="s">
        <v>1487</v>
      </c>
      <c r="L184" s="32"/>
      <c r="M184" s="143" t="s">
        <v>1</v>
      </c>
      <c r="N184" s="144" t="s">
        <v>46</v>
      </c>
      <c r="P184" s="145">
        <f>O184*H184</f>
        <v>0</v>
      </c>
      <c r="Q184" s="145">
        <v>0</v>
      </c>
      <c r="R184" s="145">
        <f>Q184*H184</f>
        <v>0</v>
      </c>
      <c r="S184" s="145">
        <v>0</v>
      </c>
      <c r="T184" s="146">
        <f>S184*H184</f>
        <v>0</v>
      </c>
      <c r="AR184" s="147" t="s">
        <v>318</v>
      </c>
      <c r="AT184" s="147" t="s">
        <v>302</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7858</v>
      </c>
    </row>
    <row r="185" spans="2:65" s="12" customFormat="1">
      <c r="B185" s="170"/>
      <c r="D185" s="149" t="s">
        <v>1489</v>
      </c>
      <c r="E185" s="171" t="s">
        <v>1</v>
      </c>
      <c r="F185" s="172" t="s">
        <v>7821</v>
      </c>
      <c r="H185" s="171" t="s">
        <v>1</v>
      </c>
      <c r="I185" s="173"/>
      <c r="L185" s="170"/>
      <c r="M185" s="174"/>
      <c r="T185" s="175"/>
      <c r="AT185" s="171" t="s">
        <v>1489</v>
      </c>
      <c r="AU185" s="171" t="s">
        <v>90</v>
      </c>
      <c r="AV185" s="12" t="s">
        <v>88</v>
      </c>
      <c r="AW185" s="12" t="s">
        <v>36</v>
      </c>
      <c r="AX185" s="12" t="s">
        <v>81</v>
      </c>
      <c r="AY185" s="171" t="s">
        <v>299</v>
      </c>
    </row>
    <row r="186" spans="2:65" s="13" customFormat="1">
      <c r="B186" s="176"/>
      <c r="D186" s="149" t="s">
        <v>1489</v>
      </c>
      <c r="E186" s="177" t="s">
        <v>1</v>
      </c>
      <c r="F186" s="178" t="s">
        <v>7859</v>
      </c>
      <c r="H186" s="179">
        <v>491.96499999999997</v>
      </c>
      <c r="I186" s="180"/>
      <c r="L186" s="176"/>
      <c r="M186" s="181"/>
      <c r="T186" s="182"/>
      <c r="AT186" s="177" t="s">
        <v>1489</v>
      </c>
      <c r="AU186" s="177" t="s">
        <v>90</v>
      </c>
      <c r="AV186" s="13" t="s">
        <v>90</v>
      </c>
      <c r="AW186" s="13" t="s">
        <v>36</v>
      </c>
      <c r="AX186" s="13" t="s">
        <v>81</v>
      </c>
      <c r="AY186" s="177" t="s">
        <v>299</v>
      </c>
    </row>
    <row r="187" spans="2:65" s="13" customFormat="1">
      <c r="B187" s="176"/>
      <c r="D187" s="149" t="s">
        <v>1489</v>
      </c>
      <c r="E187" s="177" t="s">
        <v>1</v>
      </c>
      <c r="F187" s="178" t="s">
        <v>7860</v>
      </c>
      <c r="H187" s="179">
        <v>491.96499999999997</v>
      </c>
      <c r="I187" s="180"/>
      <c r="L187" s="176"/>
      <c r="M187" s="181"/>
      <c r="T187" s="182"/>
      <c r="AT187" s="177" t="s">
        <v>1489</v>
      </c>
      <c r="AU187" s="177" t="s">
        <v>90</v>
      </c>
      <c r="AV187" s="13" t="s">
        <v>90</v>
      </c>
      <c r="AW187" s="13" t="s">
        <v>36</v>
      </c>
      <c r="AX187" s="13" t="s">
        <v>81</v>
      </c>
      <c r="AY187" s="177" t="s">
        <v>299</v>
      </c>
    </row>
    <row r="188" spans="2:65" s="14" customFormat="1">
      <c r="B188" s="183"/>
      <c r="D188" s="149" t="s">
        <v>1489</v>
      </c>
      <c r="E188" s="184" t="s">
        <v>1</v>
      </c>
      <c r="F188" s="185" t="s">
        <v>1496</v>
      </c>
      <c r="H188" s="186">
        <v>983.93</v>
      </c>
      <c r="I188" s="187"/>
      <c r="L188" s="183"/>
      <c r="M188" s="188"/>
      <c r="T188" s="189"/>
      <c r="AT188" s="184" t="s">
        <v>1489</v>
      </c>
      <c r="AU188" s="184" t="s">
        <v>90</v>
      </c>
      <c r="AV188" s="14" t="s">
        <v>318</v>
      </c>
      <c r="AW188" s="14" t="s">
        <v>36</v>
      </c>
      <c r="AX188" s="14" t="s">
        <v>88</v>
      </c>
      <c r="AY188" s="184" t="s">
        <v>299</v>
      </c>
    </row>
    <row r="189" spans="2:65" s="1" customFormat="1" ht="37.950000000000003" customHeight="1">
      <c r="B189" s="32"/>
      <c r="C189" s="136" t="s">
        <v>362</v>
      </c>
      <c r="D189" s="136" t="s">
        <v>302</v>
      </c>
      <c r="E189" s="137" t="s">
        <v>1613</v>
      </c>
      <c r="F189" s="138" t="s">
        <v>1614</v>
      </c>
      <c r="G189" s="139" t="s">
        <v>1520</v>
      </c>
      <c r="H189" s="140">
        <v>1025.646</v>
      </c>
      <c r="I189" s="141"/>
      <c r="J189" s="142">
        <f>ROUND(I189*H189,2)</f>
        <v>0</v>
      </c>
      <c r="K189" s="138" t="s">
        <v>1487</v>
      </c>
      <c r="L189" s="32"/>
      <c r="M189" s="143" t="s">
        <v>1</v>
      </c>
      <c r="N189" s="144" t="s">
        <v>46</v>
      </c>
      <c r="P189" s="145">
        <f>O189*H189</f>
        <v>0</v>
      </c>
      <c r="Q189" s="145">
        <v>0</v>
      </c>
      <c r="R189" s="145">
        <f>Q189*H189</f>
        <v>0</v>
      </c>
      <c r="S189" s="145">
        <v>0</v>
      </c>
      <c r="T189" s="146">
        <f>S189*H189</f>
        <v>0</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7861</v>
      </c>
    </row>
    <row r="190" spans="2:65" s="12" customFormat="1">
      <c r="B190" s="170"/>
      <c r="D190" s="149" t="s">
        <v>1489</v>
      </c>
      <c r="E190" s="171" t="s">
        <v>1</v>
      </c>
      <c r="F190" s="172" t="s">
        <v>7821</v>
      </c>
      <c r="H190" s="171" t="s">
        <v>1</v>
      </c>
      <c r="I190" s="173"/>
      <c r="L190" s="170"/>
      <c r="M190" s="174"/>
      <c r="T190" s="175"/>
      <c r="AT190" s="171" t="s">
        <v>1489</v>
      </c>
      <c r="AU190" s="171" t="s">
        <v>90</v>
      </c>
      <c r="AV190" s="12" t="s">
        <v>88</v>
      </c>
      <c r="AW190" s="12" t="s">
        <v>36</v>
      </c>
      <c r="AX190" s="12" t="s">
        <v>81</v>
      </c>
      <c r="AY190" s="171" t="s">
        <v>299</v>
      </c>
    </row>
    <row r="191" spans="2:65" s="13" customFormat="1">
      <c r="B191" s="176"/>
      <c r="D191" s="149" t="s">
        <v>1489</v>
      </c>
      <c r="E191" s="177" t="s">
        <v>1</v>
      </c>
      <c r="F191" s="178" t="s">
        <v>7862</v>
      </c>
      <c r="H191" s="179">
        <v>512.82299999999998</v>
      </c>
      <c r="I191" s="180"/>
      <c r="L191" s="176"/>
      <c r="M191" s="181"/>
      <c r="T191" s="182"/>
      <c r="AT191" s="177" t="s">
        <v>1489</v>
      </c>
      <c r="AU191" s="177" t="s">
        <v>90</v>
      </c>
      <c r="AV191" s="13" t="s">
        <v>90</v>
      </c>
      <c r="AW191" s="13" t="s">
        <v>36</v>
      </c>
      <c r="AX191" s="13" t="s">
        <v>81</v>
      </c>
      <c r="AY191" s="177" t="s">
        <v>299</v>
      </c>
    </row>
    <row r="192" spans="2:65" s="13" customFormat="1">
      <c r="B192" s="176"/>
      <c r="D192" s="149" t="s">
        <v>1489</v>
      </c>
      <c r="E192" s="177" t="s">
        <v>1</v>
      </c>
      <c r="F192" s="178" t="s">
        <v>7863</v>
      </c>
      <c r="H192" s="179">
        <v>512.82299999999998</v>
      </c>
      <c r="I192" s="180"/>
      <c r="L192" s="176"/>
      <c r="M192" s="181"/>
      <c r="T192" s="182"/>
      <c r="AT192" s="177" t="s">
        <v>1489</v>
      </c>
      <c r="AU192" s="177" t="s">
        <v>90</v>
      </c>
      <c r="AV192" s="13" t="s">
        <v>90</v>
      </c>
      <c r="AW192" s="13" t="s">
        <v>36</v>
      </c>
      <c r="AX192" s="13" t="s">
        <v>81</v>
      </c>
      <c r="AY192" s="177" t="s">
        <v>299</v>
      </c>
    </row>
    <row r="193" spans="2:65" s="14" customFormat="1">
      <c r="B193" s="183"/>
      <c r="D193" s="149" t="s">
        <v>1489</v>
      </c>
      <c r="E193" s="184" t="s">
        <v>1</v>
      </c>
      <c r="F193" s="185" t="s">
        <v>1496</v>
      </c>
      <c r="H193" s="186">
        <v>1025.646</v>
      </c>
      <c r="I193" s="187"/>
      <c r="L193" s="183"/>
      <c r="M193" s="188"/>
      <c r="T193" s="189"/>
      <c r="AT193" s="184" t="s">
        <v>1489</v>
      </c>
      <c r="AU193" s="184" t="s">
        <v>90</v>
      </c>
      <c r="AV193" s="14" t="s">
        <v>318</v>
      </c>
      <c r="AW193" s="14" t="s">
        <v>36</v>
      </c>
      <c r="AX193" s="14" t="s">
        <v>88</v>
      </c>
      <c r="AY193" s="184" t="s">
        <v>299</v>
      </c>
    </row>
    <row r="194" spans="2:65" s="1" customFormat="1" ht="37.950000000000003" customHeight="1">
      <c r="B194" s="32"/>
      <c r="C194" s="136" t="s">
        <v>367</v>
      </c>
      <c r="D194" s="136" t="s">
        <v>302</v>
      </c>
      <c r="E194" s="137" t="s">
        <v>1618</v>
      </c>
      <c r="F194" s="138" t="s">
        <v>1619</v>
      </c>
      <c r="G194" s="139" t="s">
        <v>1520</v>
      </c>
      <c r="H194" s="140">
        <v>635.09699999999998</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7864</v>
      </c>
    </row>
    <row r="195" spans="2:65" s="12" customFormat="1">
      <c r="B195" s="170"/>
      <c r="D195" s="149" t="s">
        <v>1489</v>
      </c>
      <c r="E195" s="171" t="s">
        <v>1</v>
      </c>
      <c r="F195" s="172" t="s">
        <v>7821</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E196" s="177" t="s">
        <v>1</v>
      </c>
      <c r="F196" s="178" t="s">
        <v>7865</v>
      </c>
      <c r="H196" s="179">
        <v>635.09699999999998</v>
      </c>
      <c r="I196" s="180"/>
      <c r="L196" s="176"/>
      <c r="M196" s="181"/>
      <c r="T196" s="182"/>
      <c r="AT196" s="177" t="s">
        <v>1489</v>
      </c>
      <c r="AU196" s="177" t="s">
        <v>90</v>
      </c>
      <c r="AV196" s="13" t="s">
        <v>90</v>
      </c>
      <c r="AW196" s="13" t="s">
        <v>36</v>
      </c>
      <c r="AX196" s="13" t="s">
        <v>81</v>
      </c>
      <c r="AY196" s="177" t="s">
        <v>299</v>
      </c>
    </row>
    <row r="197" spans="2:65" s="14" customFormat="1">
      <c r="B197" s="183"/>
      <c r="D197" s="149" t="s">
        <v>1489</v>
      </c>
      <c r="E197" s="184" t="s">
        <v>1</v>
      </c>
      <c r="F197" s="185" t="s">
        <v>1496</v>
      </c>
      <c r="H197" s="186">
        <v>635.09699999999998</v>
      </c>
      <c r="I197" s="187"/>
      <c r="L197" s="183"/>
      <c r="M197" s="188"/>
      <c r="T197" s="189"/>
      <c r="AT197" s="184" t="s">
        <v>1489</v>
      </c>
      <c r="AU197" s="184" t="s">
        <v>90</v>
      </c>
      <c r="AV197" s="14" t="s">
        <v>318</v>
      </c>
      <c r="AW197" s="14" t="s">
        <v>36</v>
      </c>
      <c r="AX197" s="14" t="s">
        <v>88</v>
      </c>
      <c r="AY197" s="184" t="s">
        <v>299</v>
      </c>
    </row>
    <row r="198" spans="2:65" s="1" customFormat="1" ht="37.950000000000003" customHeight="1">
      <c r="B198" s="32"/>
      <c r="C198" s="136" t="s">
        <v>372</v>
      </c>
      <c r="D198" s="136" t="s">
        <v>302</v>
      </c>
      <c r="E198" s="137" t="s">
        <v>1622</v>
      </c>
      <c r="F198" s="138" t="s">
        <v>1623</v>
      </c>
      <c r="G198" s="139" t="s">
        <v>1520</v>
      </c>
      <c r="H198" s="140">
        <v>4445.6790000000001</v>
      </c>
      <c r="I198" s="141"/>
      <c r="J198" s="142">
        <f>ROUND(I198*H198,2)</f>
        <v>0</v>
      </c>
      <c r="K198" s="138" t="s">
        <v>1487</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7866</v>
      </c>
    </row>
    <row r="199" spans="2:65" s="13" customFormat="1">
      <c r="B199" s="176"/>
      <c r="D199" s="149" t="s">
        <v>1489</v>
      </c>
      <c r="F199" s="178" t="s">
        <v>7867</v>
      </c>
      <c r="H199" s="179">
        <v>4445.6790000000001</v>
      </c>
      <c r="I199" s="180"/>
      <c r="L199" s="176"/>
      <c r="M199" s="181"/>
      <c r="T199" s="182"/>
      <c r="AT199" s="177" t="s">
        <v>1489</v>
      </c>
      <c r="AU199" s="177" t="s">
        <v>90</v>
      </c>
      <c r="AV199" s="13" t="s">
        <v>90</v>
      </c>
      <c r="AW199" s="13" t="s">
        <v>4</v>
      </c>
      <c r="AX199" s="13" t="s">
        <v>88</v>
      </c>
      <c r="AY199" s="177" t="s">
        <v>299</v>
      </c>
    </row>
    <row r="200" spans="2:65" s="1" customFormat="1" ht="24.15" customHeight="1">
      <c r="B200" s="32"/>
      <c r="C200" s="136" t="s">
        <v>378</v>
      </c>
      <c r="D200" s="136" t="s">
        <v>302</v>
      </c>
      <c r="E200" s="137" t="s">
        <v>1626</v>
      </c>
      <c r="F200" s="138" t="s">
        <v>1627</v>
      </c>
      <c r="G200" s="139" t="s">
        <v>1520</v>
      </c>
      <c r="H200" s="140">
        <v>491.96499999999997</v>
      </c>
      <c r="I200" s="141"/>
      <c r="J200" s="142">
        <f>ROUND(I200*H200,2)</f>
        <v>0</v>
      </c>
      <c r="K200" s="138" t="s">
        <v>1487</v>
      </c>
      <c r="L200" s="32"/>
      <c r="M200" s="143" t="s">
        <v>1</v>
      </c>
      <c r="N200" s="144" t="s">
        <v>46</v>
      </c>
      <c r="P200" s="145">
        <f>O200*H200</f>
        <v>0</v>
      </c>
      <c r="Q200" s="145">
        <v>0</v>
      </c>
      <c r="R200" s="145">
        <f>Q200*H200</f>
        <v>0</v>
      </c>
      <c r="S200" s="145">
        <v>0</v>
      </c>
      <c r="T200" s="146">
        <f>S200*H200</f>
        <v>0</v>
      </c>
      <c r="AR200" s="147" t="s">
        <v>318</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7868</v>
      </c>
    </row>
    <row r="201" spans="2:65" s="12" customFormat="1">
      <c r="B201" s="170"/>
      <c r="D201" s="149" t="s">
        <v>1489</v>
      </c>
      <c r="E201" s="171" t="s">
        <v>1</v>
      </c>
      <c r="F201" s="172" t="s">
        <v>7821</v>
      </c>
      <c r="H201" s="171" t="s">
        <v>1</v>
      </c>
      <c r="I201" s="173"/>
      <c r="L201" s="170"/>
      <c r="M201" s="174"/>
      <c r="T201" s="175"/>
      <c r="AT201" s="171" t="s">
        <v>1489</v>
      </c>
      <c r="AU201" s="171" t="s">
        <v>90</v>
      </c>
      <c r="AV201" s="12" t="s">
        <v>88</v>
      </c>
      <c r="AW201" s="12" t="s">
        <v>36</v>
      </c>
      <c r="AX201" s="12" t="s">
        <v>81</v>
      </c>
      <c r="AY201" s="171" t="s">
        <v>299</v>
      </c>
    </row>
    <row r="202" spans="2:65" s="13" customFormat="1">
      <c r="B202" s="176"/>
      <c r="D202" s="149" t="s">
        <v>1489</v>
      </c>
      <c r="E202" s="177" t="s">
        <v>1</v>
      </c>
      <c r="F202" s="178" t="s">
        <v>7869</v>
      </c>
      <c r="H202" s="179">
        <v>491.96499999999997</v>
      </c>
      <c r="I202" s="180"/>
      <c r="L202" s="176"/>
      <c r="M202" s="181"/>
      <c r="T202" s="182"/>
      <c r="AT202" s="177" t="s">
        <v>1489</v>
      </c>
      <c r="AU202" s="177" t="s">
        <v>90</v>
      </c>
      <c r="AV202" s="13" t="s">
        <v>90</v>
      </c>
      <c r="AW202" s="13" t="s">
        <v>36</v>
      </c>
      <c r="AX202" s="13" t="s">
        <v>88</v>
      </c>
      <c r="AY202" s="177" t="s">
        <v>299</v>
      </c>
    </row>
    <row r="203" spans="2:65" s="1" customFormat="1" ht="24.15" customHeight="1">
      <c r="B203" s="32"/>
      <c r="C203" s="136" t="s">
        <v>384</v>
      </c>
      <c r="D203" s="136" t="s">
        <v>302</v>
      </c>
      <c r="E203" s="137" t="s">
        <v>1630</v>
      </c>
      <c r="F203" s="138" t="s">
        <v>1631</v>
      </c>
      <c r="G203" s="139" t="s">
        <v>1520</v>
      </c>
      <c r="H203" s="140">
        <v>512.82299999999998</v>
      </c>
      <c r="I203" s="141"/>
      <c r="J203" s="142">
        <f>ROUND(I203*H203,2)</f>
        <v>0</v>
      </c>
      <c r="K203" s="138" t="s">
        <v>1487</v>
      </c>
      <c r="L203" s="32"/>
      <c r="M203" s="143" t="s">
        <v>1</v>
      </c>
      <c r="N203" s="144" t="s">
        <v>46</v>
      </c>
      <c r="P203" s="145">
        <f>O203*H203</f>
        <v>0</v>
      </c>
      <c r="Q203" s="145">
        <v>0</v>
      </c>
      <c r="R203" s="145">
        <f>Q203*H203</f>
        <v>0</v>
      </c>
      <c r="S203" s="145">
        <v>0</v>
      </c>
      <c r="T203" s="146">
        <f>S203*H203</f>
        <v>0</v>
      </c>
      <c r="AR203" s="147" t="s">
        <v>318</v>
      </c>
      <c r="AT203" s="147" t="s">
        <v>302</v>
      </c>
      <c r="AU203" s="147" t="s">
        <v>90</v>
      </c>
      <c r="AY203" s="17" t="s">
        <v>299</v>
      </c>
      <c r="BE203" s="148">
        <f>IF(N203="základní",J203,0)</f>
        <v>0</v>
      </c>
      <c r="BF203" s="148">
        <f>IF(N203="snížená",J203,0)</f>
        <v>0</v>
      </c>
      <c r="BG203" s="148">
        <f>IF(N203="zákl. přenesená",J203,0)</f>
        <v>0</v>
      </c>
      <c r="BH203" s="148">
        <f>IF(N203="sníž. přenesená",J203,0)</f>
        <v>0</v>
      </c>
      <c r="BI203" s="148">
        <f>IF(N203="nulová",J203,0)</f>
        <v>0</v>
      </c>
      <c r="BJ203" s="17" t="s">
        <v>88</v>
      </c>
      <c r="BK203" s="148">
        <f>ROUND(I203*H203,2)</f>
        <v>0</v>
      </c>
      <c r="BL203" s="17" t="s">
        <v>318</v>
      </c>
      <c r="BM203" s="147" t="s">
        <v>7870</v>
      </c>
    </row>
    <row r="204" spans="2:65" s="12" customFormat="1">
      <c r="B204" s="170"/>
      <c r="D204" s="149" t="s">
        <v>1489</v>
      </c>
      <c r="E204" s="171" t="s">
        <v>1</v>
      </c>
      <c r="F204" s="172" t="s">
        <v>7821</v>
      </c>
      <c r="H204" s="171" t="s">
        <v>1</v>
      </c>
      <c r="I204" s="173"/>
      <c r="L204" s="170"/>
      <c r="M204" s="174"/>
      <c r="T204" s="175"/>
      <c r="AT204" s="171" t="s">
        <v>1489</v>
      </c>
      <c r="AU204" s="171" t="s">
        <v>90</v>
      </c>
      <c r="AV204" s="12" t="s">
        <v>88</v>
      </c>
      <c r="AW204" s="12" t="s">
        <v>36</v>
      </c>
      <c r="AX204" s="12" t="s">
        <v>81</v>
      </c>
      <c r="AY204" s="171" t="s">
        <v>299</v>
      </c>
    </row>
    <row r="205" spans="2:65" s="13" customFormat="1">
      <c r="B205" s="176"/>
      <c r="D205" s="149" t="s">
        <v>1489</v>
      </c>
      <c r="E205" s="177" t="s">
        <v>1</v>
      </c>
      <c r="F205" s="178" t="s">
        <v>7871</v>
      </c>
      <c r="H205" s="179">
        <v>512.82299999999998</v>
      </c>
      <c r="I205" s="180"/>
      <c r="L205" s="176"/>
      <c r="M205" s="181"/>
      <c r="T205" s="182"/>
      <c r="AT205" s="177" t="s">
        <v>1489</v>
      </c>
      <c r="AU205" s="177" t="s">
        <v>90</v>
      </c>
      <c r="AV205" s="13" t="s">
        <v>90</v>
      </c>
      <c r="AW205" s="13" t="s">
        <v>36</v>
      </c>
      <c r="AX205" s="13" t="s">
        <v>88</v>
      </c>
      <c r="AY205" s="177" t="s">
        <v>299</v>
      </c>
    </row>
    <row r="206" spans="2:65" s="1" customFormat="1" ht="33" customHeight="1">
      <c r="B206" s="32"/>
      <c r="C206" s="136" t="s">
        <v>389</v>
      </c>
      <c r="D206" s="136" t="s">
        <v>302</v>
      </c>
      <c r="E206" s="137" t="s">
        <v>1634</v>
      </c>
      <c r="F206" s="138" t="s">
        <v>1635</v>
      </c>
      <c r="G206" s="139" t="s">
        <v>1636</v>
      </c>
      <c r="H206" s="140">
        <v>1079.665</v>
      </c>
      <c r="I206" s="141"/>
      <c r="J206" s="142">
        <f>ROUND(I206*H206,2)</f>
        <v>0</v>
      </c>
      <c r="K206" s="138" t="s">
        <v>1487</v>
      </c>
      <c r="L206" s="32"/>
      <c r="M206" s="143" t="s">
        <v>1</v>
      </c>
      <c r="N206" s="144" t="s">
        <v>46</v>
      </c>
      <c r="P206" s="145">
        <f>O206*H206</f>
        <v>0</v>
      </c>
      <c r="Q206" s="145">
        <v>0</v>
      </c>
      <c r="R206" s="145">
        <f>Q206*H206</f>
        <v>0</v>
      </c>
      <c r="S206" s="145">
        <v>0</v>
      </c>
      <c r="T206" s="146">
        <f>S206*H206</f>
        <v>0</v>
      </c>
      <c r="AR206" s="147" t="s">
        <v>318</v>
      </c>
      <c r="AT206" s="147" t="s">
        <v>302</v>
      </c>
      <c r="AU206" s="147" t="s">
        <v>90</v>
      </c>
      <c r="AY206" s="17" t="s">
        <v>299</v>
      </c>
      <c r="BE206" s="148">
        <f>IF(N206="základní",J206,0)</f>
        <v>0</v>
      </c>
      <c r="BF206" s="148">
        <f>IF(N206="snížená",J206,0)</f>
        <v>0</v>
      </c>
      <c r="BG206" s="148">
        <f>IF(N206="zákl. přenesená",J206,0)</f>
        <v>0</v>
      </c>
      <c r="BH206" s="148">
        <f>IF(N206="sníž. přenesená",J206,0)</f>
        <v>0</v>
      </c>
      <c r="BI206" s="148">
        <f>IF(N206="nulová",J206,0)</f>
        <v>0</v>
      </c>
      <c r="BJ206" s="17" t="s">
        <v>88</v>
      </c>
      <c r="BK206" s="148">
        <f>ROUND(I206*H206,2)</f>
        <v>0</v>
      </c>
      <c r="BL206" s="17" t="s">
        <v>318</v>
      </c>
      <c r="BM206" s="147" t="s">
        <v>7872</v>
      </c>
    </row>
    <row r="207" spans="2:65" s="12" customFormat="1">
      <c r="B207" s="170"/>
      <c r="D207" s="149" t="s">
        <v>1489</v>
      </c>
      <c r="E207" s="171" t="s">
        <v>1</v>
      </c>
      <c r="F207" s="172" t="s">
        <v>7821</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7873</v>
      </c>
      <c r="H208" s="179">
        <v>1079.665</v>
      </c>
      <c r="I208" s="180"/>
      <c r="L208" s="176"/>
      <c r="M208" s="181"/>
      <c r="T208" s="182"/>
      <c r="AT208" s="177" t="s">
        <v>1489</v>
      </c>
      <c r="AU208" s="177" t="s">
        <v>90</v>
      </c>
      <c r="AV208" s="13" t="s">
        <v>90</v>
      </c>
      <c r="AW208" s="13" t="s">
        <v>36</v>
      </c>
      <c r="AX208" s="13" t="s">
        <v>88</v>
      </c>
      <c r="AY208" s="177" t="s">
        <v>299</v>
      </c>
    </row>
    <row r="209" spans="2:65" s="1" customFormat="1" ht="16.5" customHeight="1">
      <c r="B209" s="32"/>
      <c r="C209" s="136" t="s">
        <v>394</v>
      </c>
      <c r="D209" s="136" t="s">
        <v>302</v>
      </c>
      <c r="E209" s="137" t="s">
        <v>1639</v>
      </c>
      <c r="F209" s="138" t="s">
        <v>1640</v>
      </c>
      <c r="G209" s="139" t="s">
        <v>1520</v>
      </c>
      <c r="H209" s="140">
        <v>1004.788</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7874</v>
      </c>
    </row>
    <row r="210" spans="2:65" s="12" customFormat="1">
      <c r="B210" s="170"/>
      <c r="D210" s="149" t="s">
        <v>1489</v>
      </c>
      <c r="E210" s="171" t="s">
        <v>1</v>
      </c>
      <c r="F210" s="172" t="s">
        <v>7821</v>
      </c>
      <c r="H210" s="171" t="s">
        <v>1</v>
      </c>
      <c r="I210" s="173"/>
      <c r="L210" s="170"/>
      <c r="M210" s="174"/>
      <c r="T210" s="175"/>
      <c r="AT210" s="171" t="s">
        <v>1489</v>
      </c>
      <c r="AU210" s="171" t="s">
        <v>90</v>
      </c>
      <c r="AV210" s="12" t="s">
        <v>88</v>
      </c>
      <c r="AW210" s="12" t="s">
        <v>36</v>
      </c>
      <c r="AX210" s="12" t="s">
        <v>81</v>
      </c>
      <c r="AY210" s="171" t="s">
        <v>299</v>
      </c>
    </row>
    <row r="211" spans="2:65" s="13" customFormat="1">
      <c r="B211" s="176"/>
      <c r="D211" s="149" t="s">
        <v>1489</v>
      </c>
      <c r="E211" s="177" t="s">
        <v>1</v>
      </c>
      <c r="F211" s="178" t="s">
        <v>7860</v>
      </c>
      <c r="H211" s="179">
        <v>491.96499999999997</v>
      </c>
      <c r="I211" s="180"/>
      <c r="L211" s="176"/>
      <c r="M211" s="181"/>
      <c r="T211" s="182"/>
      <c r="AT211" s="177" t="s">
        <v>1489</v>
      </c>
      <c r="AU211" s="177" t="s">
        <v>90</v>
      </c>
      <c r="AV211" s="13" t="s">
        <v>90</v>
      </c>
      <c r="AW211" s="13" t="s">
        <v>36</v>
      </c>
      <c r="AX211" s="13" t="s">
        <v>81</v>
      </c>
      <c r="AY211" s="177" t="s">
        <v>299</v>
      </c>
    </row>
    <row r="212" spans="2:65" s="13" customFormat="1">
      <c r="B212" s="176"/>
      <c r="D212" s="149" t="s">
        <v>1489</v>
      </c>
      <c r="E212" s="177" t="s">
        <v>1</v>
      </c>
      <c r="F212" s="178" t="s">
        <v>7863</v>
      </c>
      <c r="H212" s="179">
        <v>512.82299999999998</v>
      </c>
      <c r="I212" s="180"/>
      <c r="L212" s="176"/>
      <c r="M212" s="181"/>
      <c r="T212" s="182"/>
      <c r="AT212" s="177" t="s">
        <v>1489</v>
      </c>
      <c r="AU212" s="177" t="s">
        <v>90</v>
      </c>
      <c r="AV212" s="13" t="s">
        <v>90</v>
      </c>
      <c r="AW212" s="13" t="s">
        <v>36</v>
      </c>
      <c r="AX212" s="13" t="s">
        <v>81</v>
      </c>
      <c r="AY212" s="177" t="s">
        <v>299</v>
      </c>
    </row>
    <row r="213" spans="2:65" s="14" customFormat="1">
      <c r="B213" s="183"/>
      <c r="D213" s="149" t="s">
        <v>1489</v>
      </c>
      <c r="E213" s="184" t="s">
        <v>1</v>
      </c>
      <c r="F213" s="185" t="s">
        <v>1496</v>
      </c>
      <c r="H213" s="186">
        <v>1004.788</v>
      </c>
      <c r="I213" s="187"/>
      <c r="L213" s="183"/>
      <c r="M213" s="188"/>
      <c r="T213" s="189"/>
      <c r="AT213" s="184" t="s">
        <v>1489</v>
      </c>
      <c r="AU213" s="184" t="s">
        <v>90</v>
      </c>
      <c r="AV213" s="14" t="s">
        <v>318</v>
      </c>
      <c r="AW213" s="14" t="s">
        <v>36</v>
      </c>
      <c r="AX213" s="14" t="s">
        <v>88</v>
      </c>
      <c r="AY213" s="184" t="s">
        <v>299</v>
      </c>
    </row>
    <row r="214" spans="2:65" s="1" customFormat="1" ht="24.15" customHeight="1">
      <c r="B214" s="32"/>
      <c r="C214" s="136" t="s">
        <v>399</v>
      </c>
      <c r="D214" s="136" t="s">
        <v>302</v>
      </c>
      <c r="E214" s="137" t="s">
        <v>1643</v>
      </c>
      <c r="F214" s="138" t="s">
        <v>1644</v>
      </c>
      <c r="G214" s="139" t="s">
        <v>1520</v>
      </c>
      <c r="H214" s="140">
        <v>1026.7339999999999</v>
      </c>
      <c r="I214" s="141"/>
      <c r="J214" s="142">
        <f>ROUND(I214*H214,2)</f>
        <v>0</v>
      </c>
      <c r="K214" s="138" t="s">
        <v>1487</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7875</v>
      </c>
    </row>
    <row r="215" spans="2:65" s="12" customFormat="1">
      <c r="B215" s="170"/>
      <c r="D215" s="149" t="s">
        <v>1489</v>
      </c>
      <c r="E215" s="171" t="s">
        <v>1</v>
      </c>
      <c r="F215" s="172" t="s">
        <v>7821</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7876</v>
      </c>
      <c r="H216" s="171" t="s">
        <v>1</v>
      </c>
      <c r="I216" s="173"/>
      <c r="L216" s="170"/>
      <c r="M216" s="174"/>
      <c r="T216" s="175"/>
      <c r="AT216" s="171" t="s">
        <v>1489</v>
      </c>
      <c r="AU216" s="171" t="s">
        <v>90</v>
      </c>
      <c r="AV216" s="12" t="s">
        <v>88</v>
      </c>
      <c r="AW216" s="12" t="s">
        <v>36</v>
      </c>
      <c r="AX216" s="12" t="s">
        <v>81</v>
      </c>
      <c r="AY216" s="171" t="s">
        <v>299</v>
      </c>
    </row>
    <row r="217" spans="2:65" s="13" customFormat="1">
      <c r="B217" s="176"/>
      <c r="D217" s="149" t="s">
        <v>1489</v>
      </c>
      <c r="E217" s="177" t="s">
        <v>1</v>
      </c>
      <c r="F217" s="178" t="s">
        <v>7877</v>
      </c>
      <c r="H217" s="179">
        <v>164.923</v>
      </c>
      <c r="I217" s="180"/>
      <c r="L217" s="176"/>
      <c r="M217" s="181"/>
      <c r="T217" s="182"/>
      <c r="AT217" s="177" t="s">
        <v>1489</v>
      </c>
      <c r="AU217" s="177" t="s">
        <v>90</v>
      </c>
      <c r="AV217" s="13" t="s">
        <v>90</v>
      </c>
      <c r="AW217" s="13" t="s">
        <v>36</v>
      </c>
      <c r="AX217" s="13" t="s">
        <v>81</v>
      </c>
      <c r="AY217" s="177" t="s">
        <v>299</v>
      </c>
    </row>
    <row r="218" spans="2:65" s="12" customFormat="1">
      <c r="B218" s="170"/>
      <c r="D218" s="149" t="s">
        <v>1489</v>
      </c>
      <c r="E218" s="171" t="s">
        <v>1</v>
      </c>
      <c r="F218" s="172" t="s">
        <v>7878</v>
      </c>
      <c r="H218" s="171" t="s">
        <v>1</v>
      </c>
      <c r="I218" s="173"/>
      <c r="L218" s="170"/>
      <c r="M218" s="174"/>
      <c r="T218" s="175"/>
      <c r="AT218" s="171" t="s">
        <v>1489</v>
      </c>
      <c r="AU218" s="171" t="s">
        <v>90</v>
      </c>
      <c r="AV218" s="12" t="s">
        <v>88</v>
      </c>
      <c r="AW218" s="12" t="s">
        <v>36</v>
      </c>
      <c r="AX218" s="12" t="s">
        <v>81</v>
      </c>
      <c r="AY218" s="171" t="s">
        <v>299</v>
      </c>
    </row>
    <row r="219" spans="2:65" s="12" customFormat="1">
      <c r="B219" s="170"/>
      <c r="D219" s="149" t="s">
        <v>1489</v>
      </c>
      <c r="E219" s="171" t="s">
        <v>1</v>
      </c>
      <c r="F219" s="172" t="s">
        <v>7879</v>
      </c>
      <c r="H219" s="171" t="s">
        <v>1</v>
      </c>
      <c r="I219" s="173"/>
      <c r="L219" s="170"/>
      <c r="M219" s="174"/>
      <c r="T219" s="175"/>
      <c r="AT219" s="171" t="s">
        <v>1489</v>
      </c>
      <c r="AU219" s="171" t="s">
        <v>90</v>
      </c>
      <c r="AV219" s="12" t="s">
        <v>88</v>
      </c>
      <c r="AW219" s="12" t="s">
        <v>36</v>
      </c>
      <c r="AX219" s="12" t="s">
        <v>81</v>
      </c>
      <c r="AY219" s="171" t="s">
        <v>299</v>
      </c>
    </row>
    <row r="220" spans="2:65" s="12" customFormat="1">
      <c r="B220" s="170"/>
      <c r="D220" s="149" t="s">
        <v>1489</v>
      </c>
      <c r="E220" s="171" t="s">
        <v>1</v>
      </c>
      <c r="F220" s="172" t="s">
        <v>7880</v>
      </c>
      <c r="H220" s="171" t="s">
        <v>1</v>
      </c>
      <c r="I220" s="173"/>
      <c r="L220" s="170"/>
      <c r="M220" s="174"/>
      <c r="T220" s="175"/>
      <c r="AT220" s="171" t="s">
        <v>1489</v>
      </c>
      <c r="AU220" s="171" t="s">
        <v>90</v>
      </c>
      <c r="AV220" s="12" t="s">
        <v>88</v>
      </c>
      <c r="AW220" s="12" t="s">
        <v>36</v>
      </c>
      <c r="AX220" s="12" t="s">
        <v>81</v>
      </c>
      <c r="AY220" s="171" t="s">
        <v>299</v>
      </c>
    </row>
    <row r="221" spans="2:65" s="13" customFormat="1">
      <c r="B221" s="176"/>
      <c r="D221" s="149" t="s">
        <v>1489</v>
      </c>
      <c r="E221" s="177" t="s">
        <v>1</v>
      </c>
      <c r="F221" s="178" t="s">
        <v>7881</v>
      </c>
      <c r="H221" s="179">
        <v>21.745999999999999</v>
      </c>
      <c r="I221" s="180"/>
      <c r="L221" s="176"/>
      <c r="M221" s="181"/>
      <c r="T221" s="182"/>
      <c r="AT221" s="177" t="s">
        <v>1489</v>
      </c>
      <c r="AU221" s="177" t="s">
        <v>90</v>
      </c>
      <c r="AV221" s="13" t="s">
        <v>90</v>
      </c>
      <c r="AW221" s="13" t="s">
        <v>36</v>
      </c>
      <c r="AX221" s="13" t="s">
        <v>81</v>
      </c>
      <c r="AY221" s="177" t="s">
        <v>299</v>
      </c>
    </row>
    <row r="222" spans="2:65" s="12" customFormat="1">
      <c r="B222" s="170"/>
      <c r="D222" s="149" t="s">
        <v>1489</v>
      </c>
      <c r="E222" s="171" t="s">
        <v>1</v>
      </c>
      <c r="F222" s="172" t="s">
        <v>7882</v>
      </c>
      <c r="H222" s="171" t="s">
        <v>1</v>
      </c>
      <c r="I222" s="173"/>
      <c r="L222" s="170"/>
      <c r="M222" s="174"/>
      <c r="T222" s="175"/>
      <c r="AT222" s="171" t="s">
        <v>1489</v>
      </c>
      <c r="AU222" s="171" t="s">
        <v>90</v>
      </c>
      <c r="AV222" s="12" t="s">
        <v>88</v>
      </c>
      <c r="AW222" s="12" t="s">
        <v>36</v>
      </c>
      <c r="AX222" s="12" t="s">
        <v>81</v>
      </c>
      <c r="AY222" s="171" t="s">
        <v>299</v>
      </c>
    </row>
    <row r="223" spans="2:65" s="12" customFormat="1">
      <c r="B223" s="170"/>
      <c r="D223" s="149" t="s">
        <v>1489</v>
      </c>
      <c r="E223" s="171" t="s">
        <v>1</v>
      </c>
      <c r="F223" s="172" t="s">
        <v>7883</v>
      </c>
      <c r="H223" s="171" t="s">
        <v>1</v>
      </c>
      <c r="I223" s="173"/>
      <c r="L223" s="170"/>
      <c r="M223" s="174"/>
      <c r="T223" s="175"/>
      <c r="AT223" s="171" t="s">
        <v>1489</v>
      </c>
      <c r="AU223" s="171" t="s">
        <v>90</v>
      </c>
      <c r="AV223" s="12" t="s">
        <v>88</v>
      </c>
      <c r="AW223" s="12" t="s">
        <v>36</v>
      </c>
      <c r="AX223" s="12" t="s">
        <v>81</v>
      </c>
      <c r="AY223" s="171" t="s">
        <v>299</v>
      </c>
    </row>
    <row r="224" spans="2:65" s="12" customFormat="1">
      <c r="B224" s="170"/>
      <c r="D224" s="149" t="s">
        <v>1489</v>
      </c>
      <c r="E224" s="171" t="s">
        <v>1</v>
      </c>
      <c r="F224" s="172" t="s">
        <v>7884</v>
      </c>
      <c r="H224" s="171" t="s">
        <v>1</v>
      </c>
      <c r="I224" s="173"/>
      <c r="L224" s="170"/>
      <c r="M224" s="174"/>
      <c r="T224" s="175"/>
      <c r="AT224" s="171" t="s">
        <v>1489</v>
      </c>
      <c r="AU224" s="171" t="s">
        <v>90</v>
      </c>
      <c r="AV224" s="12" t="s">
        <v>88</v>
      </c>
      <c r="AW224" s="12" t="s">
        <v>36</v>
      </c>
      <c r="AX224" s="12" t="s">
        <v>81</v>
      </c>
      <c r="AY224" s="171" t="s">
        <v>299</v>
      </c>
    </row>
    <row r="225" spans="2:65" s="13" customFormat="1">
      <c r="B225" s="176"/>
      <c r="D225" s="149" t="s">
        <v>1489</v>
      </c>
      <c r="E225" s="177" t="s">
        <v>1</v>
      </c>
      <c r="F225" s="178" t="s">
        <v>7885</v>
      </c>
      <c r="H225" s="179">
        <v>840.06500000000005</v>
      </c>
      <c r="I225" s="180"/>
      <c r="L225" s="176"/>
      <c r="M225" s="181"/>
      <c r="T225" s="182"/>
      <c r="AT225" s="177" t="s">
        <v>1489</v>
      </c>
      <c r="AU225" s="177" t="s">
        <v>90</v>
      </c>
      <c r="AV225" s="13" t="s">
        <v>90</v>
      </c>
      <c r="AW225" s="13" t="s">
        <v>36</v>
      </c>
      <c r="AX225" s="13" t="s">
        <v>81</v>
      </c>
      <c r="AY225" s="177" t="s">
        <v>299</v>
      </c>
    </row>
    <row r="226" spans="2:65" s="12" customFormat="1">
      <c r="B226" s="170"/>
      <c r="D226" s="149" t="s">
        <v>1489</v>
      </c>
      <c r="E226" s="171" t="s">
        <v>1</v>
      </c>
      <c r="F226" s="172" t="s">
        <v>1649</v>
      </c>
      <c r="H226" s="171" t="s">
        <v>1</v>
      </c>
      <c r="I226" s="173"/>
      <c r="L226" s="170"/>
      <c r="M226" s="174"/>
      <c r="T226" s="175"/>
      <c r="AT226" s="171" t="s">
        <v>1489</v>
      </c>
      <c r="AU226" s="171" t="s">
        <v>90</v>
      </c>
      <c r="AV226" s="12" t="s">
        <v>88</v>
      </c>
      <c r="AW226" s="12" t="s">
        <v>36</v>
      </c>
      <c r="AX226" s="12" t="s">
        <v>81</v>
      </c>
      <c r="AY226" s="171" t="s">
        <v>299</v>
      </c>
    </row>
    <row r="227" spans="2:65" s="14" customFormat="1">
      <c r="B227" s="183"/>
      <c r="D227" s="149" t="s">
        <v>1489</v>
      </c>
      <c r="E227" s="184" t="s">
        <v>1</v>
      </c>
      <c r="F227" s="185" t="s">
        <v>1496</v>
      </c>
      <c r="H227" s="186">
        <v>1026.7339999999999</v>
      </c>
      <c r="I227" s="187"/>
      <c r="L227" s="183"/>
      <c r="M227" s="188"/>
      <c r="T227" s="189"/>
      <c r="AT227" s="184" t="s">
        <v>1489</v>
      </c>
      <c r="AU227" s="184" t="s">
        <v>90</v>
      </c>
      <c r="AV227" s="14" t="s">
        <v>318</v>
      </c>
      <c r="AW227" s="14" t="s">
        <v>36</v>
      </c>
      <c r="AX227" s="14" t="s">
        <v>88</v>
      </c>
      <c r="AY227" s="184" t="s">
        <v>299</v>
      </c>
    </row>
    <row r="228" spans="2:65" s="13" customFormat="1">
      <c r="B228" s="176"/>
      <c r="D228" s="149" t="s">
        <v>1489</v>
      </c>
      <c r="E228" s="177" t="s">
        <v>1</v>
      </c>
      <c r="F228" s="178" t="s">
        <v>7886</v>
      </c>
      <c r="H228" s="179">
        <v>1004.788</v>
      </c>
      <c r="I228" s="180"/>
      <c r="L228" s="176"/>
      <c r="M228" s="181"/>
      <c r="T228" s="182"/>
      <c r="AT228" s="177" t="s">
        <v>1489</v>
      </c>
      <c r="AU228" s="177" t="s">
        <v>90</v>
      </c>
      <c r="AV228" s="13" t="s">
        <v>90</v>
      </c>
      <c r="AW228" s="13" t="s">
        <v>36</v>
      </c>
      <c r="AX228" s="13" t="s">
        <v>81</v>
      </c>
      <c r="AY228" s="177" t="s">
        <v>299</v>
      </c>
    </row>
    <row r="229" spans="2:65" s="13" customFormat="1">
      <c r="B229" s="176"/>
      <c r="D229" s="149" t="s">
        <v>1489</v>
      </c>
      <c r="E229" s="177" t="s">
        <v>1</v>
      </c>
      <c r="F229" s="178" t="s">
        <v>7887</v>
      </c>
      <c r="H229" s="179">
        <v>21.946000000000002</v>
      </c>
      <c r="I229" s="180"/>
      <c r="L229" s="176"/>
      <c r="M229" s="181"/>
      <c r="T229" s="182"/>
      <c r="AT229" s="177" t="s">
        <v>1489</v>
      </c>
      <c r="AU229" s="177" t="s">
        <v>90</v>
      </c>
      <c r="AV229" s="13" t="s">
        <v>90</v>
      </c>
      <c r="AW229" s="13" t="s">
        <v>36</v>
      </c>
      <c r="AX229" s="13" t="s">
        <v>81</v>
      </c>
      <c r="AY229" s="177" t="s">
        <v>299</v>
      </c>
    </row>
    <row r="230" spans="2:65" s="1" customFormat="1" ht="24.15" customHeight="1">
      <c r="B230" s="32"/>
      <c r="C230" s="158" t="s">
        <v>7</v>
      </c>
      <c r="D230" s="158" t="s">
        <v>340</v>
      </c>
      <c r="E230" s="159" t="s">
        <v>1665</v>
      </c>
      <c r="F230" s="160" t="s">
        <v>1666</v>
      </c>
      <c r="G230" s="161" t="s">
        <v>1520</v>
      </c>
      <c r="H230" s="162">
        <v>24.382000000000001</v>
      </c>
      <c r="I230" s="163"/>
      <c r="J230" s="164">
        <f>ROUND(I230*H230,2)</f>
        <v>0</v>
      </c>
      <c r="K230" s="160" t="s">
        <v>1</v>
      </c>
      <c r="L230" s="165"/>
      <c r="M230" s="166" t="s">
        <v>1</v>
      </c>
      <c r="N230" s="167" t="s">
        <v>46</v>
      </c>
      <c r="P230" s="145">
        <f>O230*H230</f>
        <v>0</v>
      </c>
      <c r="Q230" s="145">
        <v>0</v>
      </c>
      <c r="R230" s="145">
        <f>Q230*H230</f>
        <v>0</v>
      </c>
      <c r="S230" s="145">
        <v>0</v>
      </c>
      <c r="T230" s="146">
        <f>S230*H230</f>
        <v>0</v>
      </c>
      <c r="AR230" s="147" t="s">
        <v>337</v>
      </c>
      <c r="AT230" s="147" t="s">
        <v>340</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7888</v>
      </c>
    </row>
    <row r="231" spans="2:65" s="12" customFormat="1">
      <c r="B231" s="170"/>
      <c r="D231" s="149" t="s">
        <v>1489</v>
      </c>
      <c r="E231" s="171" t="s">
        <v>1</v>
      </c>
      <c r="F231" s="172" t="s">
        <v>7821</v>
      </c>
      <c r="H231" s="171" t="s">
        <v>1</v>
      </c>
      <c r="I231" s="173"/>
      <c r="L231" s="170"/>
      <c r="M231" s="174"/>
      <c r="T231" s="175"/>
      <c r="AT231" s="171" t="s">
        <v>1489</v>
      </c>
      <c r="AU231" s="171" t="s">
        <v>90</v>
      </c>
      <c r="AV231" s="12" t="s">
        <v>88</v>
      </c>
      <c r="AW231" s="12" t="s">
        <v>36</v>
      </c>
      <c r="AX231" s="12" t="s">
        <v>81</v>
      </c>
      <c r="AY231" s="171" t="s">
        <v>299</v>
      </c>
    </row>
    <row r="232" spans="2:65" s="12" customFormat="1">
      <c r="B232" s="170"/>
      <c r="D232" s="149" t="s">
        <v>1489</v>
      </c>
      <c r="E232" s="171" t="s">
        <v>1</v>
      </c>
      <c r="F232" s="172" t="s">
        <v>1668</v>
      </c>
      <c r="H232" s="171" t="s">
        <v>1</v>
      </c>
      <c r="I232" s="173"/>
      <c r="L232" s="170"/>
      <c r="M232" s="174"/>
      <c r="T232" s="175"/>
      <c r="AT232" s="171" t="s">
        <v>1489</v>
      </c>
      <c r="AU232" s="171" t="s">
        <v>90</v>
      </c>
      <c r="AV232" s="12" t="s">
        <v>88</v>
      </c>
      <c r="AW232" s="12" t="s">
        <v>36</v>
      </c>
      <c r="AX232" s="12" t="s">
        <v>81</v>
      </c>
      <c r="AY232" s="171" t="s">
        <v>299</v>
      </c>
    </row>
    <row r="233" spans="2:65" s="13" customFormat="1">
      <c r="B233" s="176"/>
      <c r="D233" s="149" t="s">
        <v>1489</v>
      </c>
      <c r="E233" s="177" t="s">
        <v>1</v>
      </c>
      <c r="F233" s="178" t="s">
        <v>7889</v>
      </c>
      <c r="H233" s="179">
        <v>24.382000000000001</v>
      </c>
      <c r="I233" s="180"/>
      <c r="L233" s="176"/>
      <c r="M233" s="181"/>
      <c r="T233" s="182"/>
      <c r="AT233" s="177" t="s">
        <v>1489</v>
      </c>
      <c r="AU233" s="177" t="s">
        <v>90</v>
      </c>
      <c r="AV233" s="13" t="s">
        <v>90</v>
      </c>
      <c r="AW233" s="13" t="s">
        <v>36</v>
      </c>
      <c r="AX233" s="13" t="s">
        <v>88</v>
      </c>
      <c r="AY233" s="177" t="s">
        <v>299</v>
      </c>
    </row>
    <row r="234" spans="2:65" s="1" customFormat="1" ht="24.15" customHeight="1">
      <c r="B234" s="32"/>
      <c r="C234" s="136" t="s">
        <v>408</v>
      </c>
      <c r="D234" s="136" t="s">
        <v>302</v>
      </c>
      <c r="E234" s="137" t="s">
        <v>1670</v>
      </c>
      <c r="F234" s="138" t="s">
        <v>1671</v>
      </c>
      <c r="G234" s="139" t="s">
        <v>1520</v>
      </c>
      <c r="H234" s="140">
        <v>506.41899999999998</v>
      </c>
      <c r="I234" s="141"/>
      <c r="J234" s="142">
        <f>ROUND(I234*H234,2)</f>
        <v>0</v>
      </c>
      <c r="K234" s="138" t="s">
        <v>1487</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7890</v>
      </c>
    </row>
    <row r="235" spans="2:65" s="12" customFormat="1">
      <c r="B235" s="170"/>
      <c r="D235" s="149" t="s">
        <v>1489</v>
      </c>
      <c r="E235" s="171" t="s">
        <v>1</v>
      </c>
      <c r="F235" s="172" t="s">
        <v>7821</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7891</v>
      </c>
      <c r="H236" s="179">
        <v>95.147999999999996</v>
      </c>
      <c r="I236" s="180"/>
      <c r="L236" s="176"/>
      <c r="M236" s="181"/>
      <c r="T236" s="182"/>
      <c r="AT236" s="177" t="s">
        <v>1489</v>
      </c>
      <c r="AU236" s="177" t="s">
        <v>90</v>
      </c>
      <c r="AV236" s="13" t="s">
        <v>90</v>
      </c>
      <c r="AW236" s="13" t="s">
        <v>36</v>
      </c>
      <c r="AX236" s="13" t="s">
        <v>81</v>
      </c>
      <c r="AY236" s="177" t="s">
        <v>299</v>
      </c>
    </row>
    <row r="237" spans="2:65" s="13" customFormat="1">
      <c r="B237" s="176"/>
      <c r="D237" s="149" t="s">
        <v>1489</v>
      </c>
      <c r="E237" s="177" t="s">
        <v>1</v>
      </c>
      <c r="F237" s="178" t="s">
        <v>7892</v>
      </c>
      <c r="H237" s="179">
        <v>11.933999999999999</v>
      </c>
      <c r="I237" s="180"/>
      <c r="L237" s="176"/>
      <c r="M237" s="181"/>
      <c r="T237" s="182"/>
      <c r="AT237" s="177" t="s">
        <v>1489</v>
      </c>
      <c r="AU237" s="177" t="s">
        <v>90</v>
      </c>
      <c r="AV237" s="13" t="s">
        <v>90</v>
      </c>
      <c r="AW237" s="13" t="s">
        <v>36</v>
      </c>
      <c r="AX237" s="13" t="s">
        <v>81</v>
      </c>
      <c r="AY237" s="177" t="s">
        <v>299</v>
      </c>
    </row>
    <row r="238" spans="2:65" s="13" customFormat="1">
      <c r="B238" s="176"/>
      <c r="D238" s="149" t="s">
        <v>1489</v>
      </c>
      <c r="E238" s="177" t="s">
        <v>1</v>
      </c>
      <c r="F238" s="178" t="s">
        <v>7893</v>
      </c>
      <c r="H238" s="179">
        <v>352.78199999999998</v>
      </c>
      <c r="I238" s="180"/>
      <c r="L238" s="176"/>
      <c r="M238" s="181"/>
      <c r="T238" s="182"/>
      <c r="AT238" s="177" t="s">
        <v>1489</v>
      </c>
      <c r="AU238" s="177" t="s">
        <v>90</v>
      </c>
      <c r="AV238" s="13" t="s">
        <v>90</v>
      </c>
      <c r="AW238" s="13" t="s">
        <v>36</v>
      </c>
      <c r="AX238" s="13" t="s">
        <v>81</v>
      </c>
      <c r="AY238" s="177" t="s">
        <v>299</v>
      </c>
    </row>
    <row r="239" spans="2:65" s="15" customFormat="1">
      <c r="B239" s="190"/>
      <c r="D239" s="149" t="s">
        <v>1489</v>
      </c>
      <c r="E239" s="191" t="s">
        <v>1</v>
      </c>
      <c r="F239" s="192" t="s">
        <v>1549</v>
      </c>
      <c r="H239" s="193">
        <v>459.86399999999998</v>
      </c>
      <c r="I239" s="194"/>
      <c r="L239" s="190"/>
      <c r="M239" s="195"/>
      <c r="T239" s="196"/>
      <c r="AT239" s="191" t="s">
        <v>1489</v>
      </c>
      <c r="AU239" s="191" t="s">
        <v>90</v>
      </c>
      <c r="AV239" s="15" t="s">
        <v>298</v>
      </c>
      <c r="AW239" s="15" t="s">
        <v>36</v>
      </c>
      <c r="AX239" s="15" t="s">
        <v>81</v>
      </c>
      <c r="AY239" s="191" t="s">
        <v>299</v>
      </c>
    </row>
    <row r="240" spans="2:65" s="13" customFormat="1">
      <c r="B240" s="176"/>
      <c r="D240" s="149" t="s">
        <v>1489</v>
      </c>
      <c r="E240" s="177" t="s">
        <v>1</v>
      </c>
      <c r="F240" s="178" t="s">
        <v>7894</v>
      </c>
      <c r="H240" s="179">
        <v>-15.048999999999999</v>
      </c>
      <c r="I240" s="180"/>
      <c r="L240" s="176"/>
      <c r="M240" s="181"/>
      <c r="T240" s="182"/>
      <c r="AT240" s="177" t="s">
        <v>1489</v>
      </c>
      <c r="AU240" s="177" t="s">
        <v>90</v>
      </c>
      <c r="AV240" s="13" t="s">
        <v>90</v>
      </c>
      <c r="AW240" s="13" t="s">
        <v>36</v>
      </c>
      <c r="AX240" s="13" t="s">
        <v>81</v>
      </c>
      <c r="AY240" s="177" t="s">
        <v>299</v>
      </c>
    </row>
    <row r="241" spans="2:65" s="15" customFormat="1">
      <c r="B241" s="190"/>
      <c r="D241" s="149" t="s">
        <v>1489</v>
      </c>
      <c r="E241" s="191" t="s">
        <v>1</v>
      </c>
      <c r="F241" s="192" t="s">
        <v>1549</v>
      </c>
      <c r="H241" s="193">
        <v>-15.048999999999999</v>
      </c>
      <c r="I241" s="194"/>
      <c r="L241" s="190"/>
      <c r="M241" s="195"/>
      <c r="T241" s="196"/>
      <c r="AT241" s="191" t="s">
        <v>1489</v>
      </c>
      <c r="AU241" s="191" t="s">
        <v>90</v>
      </c>
      <c r="AV241" s="15" t="s">
        <v>298</v>
      </c>
      <c r="AW241" s="15" t="s">
        <v>36</v>
      </c>
      <c r="AX241" s="15" t="s">
        <v>81</v>
      </c>
      <c r="AY241" s="191" t="s">
        <v>299</v>
      </c>
    </row>
    <row r="242" spans="2:65" s="13" customFormat="1">
      <c r="B242" s="176"/>
      <c r="D242" s="149" t="s">
        <v>1489</v>
      </c>
      <c r="E242" s="177" t="s">
        <v>1</v>
      </c>
      <c r="F242" s="178" t="s">
        <v>7895</v>
      </c>
      <c r="H242" s="179">
        <v>25.001999999999999</v>
      </c>
      <c r="I242" s="180"/>
      <c r="L242" s="176"/>
      <c r="M242" s="181"/>
      <c r="T242" s="182"/>
      <c r="AT242" s="177" t="s">
        <v>1489</v>
      </c>
      <c r="AU242" s="177" t="s">
        <v>90</v>
      </c>
      <c r="AV242" s="13" t="s">
        <v>90</v>
      </c>
      <c r="AW242" s="13" t="s">
        <v>36</v>
      </c>
      <c r="AX242" s="13" t="s">
        <v>81</v>
      </c>
      <c r="AY242" s="177" t="s">
        <v>299</v>
      </c>
    </row>
    <row r="243" spans="2:65" s="13" customFormat="1">
      <c r="B243" s="176"/>
      <c r="D243" s="149" t="s">
        <v>1489</v>
      </c>
      <c r="E243" s="177" t="s">
        <v>1</v>
      </c>
      <c r="F243" s="178" t="s">
        <v>7896</v>
      </c>
      <c r="H243" s="179">
        <v>-0.81799999999999995</v>
      </c>
      <c r="I243" s="180"/>
      <c r="L243" s="176"/>
      <c r="M243" s="181"/>
      <c r="T243" s="182"/>
      <c r="AT243" s="177" t="s">
        <v>1489</v>
      </c>
      <c r="AU243" s="177" t="s">
        <v>90</v>
      </c>
      <c r="AV243" s="13" t="s">
        <v>90</v>
      </c>
      <c r="AW243" s="13" t="s">
        <v>36</v>
      </c>
      <c r="AX243" s="13" t="s">
        <v>81</v>
      </c>
      <c r="AY243" s="177" t="s">
        <v>299</v>
      </c>
    </row>
    <row r="244" spans="2:65" s="13" customFormat="1">
      <c r="B244" s="176"/>
      <c r="D244" s="149" t="s">
        <v>1489</v>
      </c>
      <c r="E244" s="177" t="s">
        <v>1</v>
      </c>
      <c r="F244" s="178" t="s">
        <v>7897</v>
      </c>
      <c r="H244" s="179">
        <v>37.536000000000001</v>
      </c>
      <c r="I244" s="180"/>
      <c r="L244" s="176"/>
      <c r="M244" s="181"/>
      <c r="T244" s="182"/>
      <c r="AT244" s="177" t="s">
        <v>1489</v>
      </c>
      <c r="AU244" s="177" t="s">
        <v>90</v>
      </c>
      <c r="AV244" s="13" t="s">
        <v>90</v>
      </c>
      <c r="AW244" s="13" t="s">
        <v>36</v>
      </c>
      <c r="AX244" s="13" t="s">
        <v>81</v>
      </c>
      <c r="AY244" s="177" t="s">
        <v>299</v>
      </c>
    </row>
    <row r="245" spans="2:65" s="13" customFormat="1">
      <c r="B245" s="176"/>
      <c r="D245" s="149" t="s">
        <v>1489</v>
      </c>
      <c r="E245" s="177" t="s">
        <v>1</v>
      </c>
      <c r="F245" s="178" t="s">
        <v>7898</v>
      </c>
      <c r="H245" s="179">
        <v>-0.11600000000000001</v>
      </c>
      <c r="I245" s="180"/>
      <c r="L245" s="176"/>
      <c r="M245" s="181"/>
      <c r="T245" s="182"/>
      <c r="AT245" s="177" t="s">
        <v>1489</v>
      </c>
      <c r="AU245" s="177" t="s">
        <v>90</v>
      </c>
      <c r="AV245" s="13" t="s">
        <v>90</v>
      </c>
      <c r="AW245" s="13" t="s">
        <v>36</v>
      </c>
      <c r="AX245" s="13" t="s">
        <v>81</v>
      </c>
      <c r="AY245" s="177" t="s">
        <v>299</v>
      </c>
    </row>
    <row r="246" spans="2:65" s="15" customFormat="1">
      <c r="B246" s="190"/>
      <c r="D246" s="149" t="s">
        <v>1489</v>
      </c>
      <c r="E246" s="191" t="s">
        <v>1</v>
      </c>
      <c r="F246" s="192" t="s">
        <v>1549</v>
      </c>
      <c r="H246" s="193">
        <v>61.603999999999999</v>
      </c>
      <c r="I246" s="194"/>
      <c r="L246" s="190"/>
      <c r="M246" s="195"/>
      <c r="T246" s="196"/>
      <c r="AT246" s="191" t="s">
        <v>1489</v>
      </c>
      <c r="AU246" s="191" t="s">
        <v>90</v>
      </c>
      <c r="AV246" s="15" t="s">
        <v>298</v>
      </c>
      <c r="AW246" s="15" t="s">
        <v>36</v>
      </c>
      <c r="AX246" s="15" t="s">
        <v>81</v>
      </c>
      <c r="AY246" s="191" t="s">
        <v>299</v>
      </c>
    </row>
    <row r="247" spans="2:65" s="14" customFormat="1">
      <c r="B247" s="183"/>
      <c r="D247" s="149" t="s">
        <v>1489</v>
      </c>
      <c r="E247" s="184" t="s">
        <v>1</v>
      </c>
      <c r="F247" s="185" t="s">
        <v>1496</v>
      </c>
      <c r="H247" s="186">
        <v>506.41899999999998</v>
      </c>
      <c r="I247" s="187"/>
      <c r="L247" s="183"/>
      <c r="M247" s="188"/>
      <c r="T247" s="189"/>
      <c r="AT247" s="184" t="s">
        <v>1489</v>
      </c>
      <c r="AU247" s="184" t="s">
        <v>90</v>
      </c>
      <c r="AV247" s="14" t="s">
        <v>318</v>
      </c>
      <c r="AW247" s="14" t="s">
        <v>36</v>
      </c>
      <c r="AX247" s="14" t="s">
        <v>88</v>
      </c>
      <c r="AY247" s="184" t="s">
        <v>299</v>
      </c>
    </row>
    <row r="248" spans="2:65" s="1" customFormat="1" ht="16.5" customHeight="1">
      <c r="B248" s="32"/>
      <c r="C248" s="158" t="s">
        <v>413</v>
      </c>
      <c r="D248" s="158" t="s">
        <v>340</v>
      </c>
      <c r="E248" s="159" t="s">
        <v>1678</v>
      </c>
      <c r="F248" s="160" t="s">
        <v>1679</v>
      </c>
      <c r="G248" s="161" t="s">
        <v>1636</v>
      </c>
      <c r="H248" s="162">
        <v>1012.838</v>
      </c>
      <c r="I248" s="163"/>
      <c r="J248" s="164">
        <f>ROUND(I248*H248,2)</f>
        <v>0</v>
      </c>
      <c r="K248" s="160" t="s">
        <v>1487</v>
      </c>
      <c r="L248" s="165"/>
      <c r="M248" s="166" t="s">
        <v>1</v>
      </c>
      <c r="N248" s="167" t="s">
        <v>46</v>
      </c>
      <c r="P248" s="145">
        <f>O248*H248</f>
        <v>0</v>
      </c>
      <c r="Q248" s="145">
        <v>0</v>
      </c>
      <c r="R248" s="145">
        <f>Q248*H248</f>
        <v>0</v>
      </c>
      <c r="S248" s="145">
        <v>0</v>
      </c>
      <c r="T248" s="146">
        <f>S248*H248</f>
        <v>0</v>
      </c>
      <c r="AR248" s="147" t="s">
        <v>337</v>
      </c>
      <c r="AT248" s="147" t="s">
        <v>340</v>
      </c>
      <c r="AU248" s="147" t="s">
        <v>90</v>
      </c>
      <c r="AY248" s="17" t="s">
        <v>299</v>
      </c>
      <c r="BE248" s="148">
        <f>IF(N248="základní",J248,0)</f>
        <v>0</v>
      </c>
      <c r="BF248" s="148">
        <f>IF(N248="snížená",J248,0)</f>
        <v>0</v>
      </c>
      <c r="BG248" s="148">
        <f>IF(N248="zákl. přenesená",J248,0)</f>
        <v>0</v>
      </c>
      <c r="BH248" s="148">
        <f>IF(N248="sníž. přenesená",J248,0)</f>
        <v>0</v>
      </c>
      <c r="BI248" s="148">
        <f>IF(N248="nulová",J248,0)</f>
        <v>0</v>
      </c>
      <c r="BJ248" s="17" t="s">
        <v>88</v>
      </c>
      <c r="BK248" s="148">
        <f>ROUND(I248*H248,2)</f>
        <v>0</v>
      </c>
      <c r="BL248" s="17" t="s">
        <v>318</v>
      </c>
      <c r="BM248" s="147" t="s">
        <v>7899</v>
      </c>
    </row>
    <row r="249" spans="2:65" s="13" customFormat="1">
      <c r="B249" s="176"/>
      <c r="D249" s="149" t="s">
        <v>1489</v>
      </c>
      <c r="F249" s="178" t="s">
        <v>7900</v>
      </c>
      <c r="H249" s="179">
        <v>1012.838</v>
      </c>
      <c r="I249" s="180"/>
      <c r="L249" s="176"/>
      <c r="M249" s="181"/>
      <c r="T249" s="182"/>
      <c r="AT249" s="177" t="s">
        <v>1489</v>
      </c>
      <c r="AU249" s="177" t="s">
        <v>90</v>
      </c>
      <c r="AV249" s="13" t="s">
        <v>90</v>
      </c>
      <c r="AW249" s="13" t="s">
        <v>4</v>
      </c>
      <c r="AX249" s="13" t="s">
        <v>88</v>
      </c>
      <c r="AY249" s="177" t="s">
        <v>299</v>
      </c>
    </row>
    <row r="250" spans="2:65" s="1" customFormat="1" ht="24.15" customHeight="1">
      <c r="B250" s="32"/>
      <c r="C250" s="136" t="s">
        <v>418</v>
      </c>
      <c r="D250" s="136" t="s">
        <v>302</v>
      </c>
      <c r="E250" s="137" t="s">
        <v>1682</v>
      </c>
      <c r="F250" s="138" t="s">
        <v>1683</v>
      </c>
      <c r="G250" s="139" t="s">
        <v>375</v>
      </c>
      <c r="H250" s="140">
        <v>618.48</v>
      </c>
      <c r="I250" s="141"/>
      <c r="J250" s="142">
        <f>ROUND(I250*H250,2)</f>
        <v>0</v>
      </c>
      <c r="K250" s="138" t="s">
        <v>1487</v>
      </c>
      <c r="L250" s="32"/>
      <c r="M250" s="143" t="s">
        <v>1</v>
      </c>
      <c r="N250" s="144" t="s">
        <v>46</v>
      </c>
      <c r="P250" s="145">
        <f>O250*H250</f>
        <v>0</v>
      </c>
      <c r="Q250" s="145">
        <v>0</v>
      </c>
      <c r="R250" s="145">
        <f>Q250*H250</f>
        <v>0</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7901</v>
      </c>
    </row>
    <row r="251" spans="2:65" s="12" customFormat="1">
      <c r="B251" s="170"/>
      <c r="D251" s="149" t="s">
        <v>1489</v>
      </c>
      <c r="E251" s="171" t="s">
        <v>1</v>
      </c>
      <c r="F251" s="172" t="s">
        <v>7821</v>
      </c>
      <c r="H251" s="171" t="s">
        <v>1</v>
      </c>
      <c r="I251" s="173"/>
      <c r="L251" s="170"/>
      <c r="M251" s="174"/>
      <c r="T251" s="175"/>
      <c r="AT251" s="171" t="s">
        <v>1489</v>
      </c>
      <c r="AU251" s="171" t="s">
        <v>90</v>
      </c>
      <c r="AV251" s="12" t="s">
        <v>88</v>
      </c>
      <c r="AW251" s="12" t="s">
        <v>36</v>
      </c>
      <c r="AX251" s="12" t="s">
        <v>81</v>
      </c>
      <c r="AY251" s="171" t="s">
        <v>299</v>
      </c>
    </row>
    <row r="252" spans="2:65" s="13" customFormat="1">
      <c r="B252" s="176"/>
      <c r="D252" s="149" t="s">
        <v>1489</v>
      </c>
      <c r="E252" s="177" t="s">
        <v>1</v>
      </c>
      <c r="F252" s="178" t="s">
        <v>7838</v>
      </c>
      <c r="H252" s="179">
        <v>618.48</v>
      </c>
      <c r="I252" s="180"/>
      <c r="L252" s="176"/>
      <c r="M252" s="181"/>
      <c r="T252" s="182"/>
      <c r="AT252" s="177" t="s">
        <v>1489</v>
      </c>
      <c r="AU252" s="177" t="s">
        <v>90</v>
      </c>
      <c r="AV252" s="13" t="s">
        <v>90</v>
      </c>
      <c r="AW252" s="13" t="s">
        <v>36</v>
      </c>
      <c r="AX252" s="13" t="s">
        <v>88</v>
      </c>
      <c r="AY252" s="177" t="s">
        <v>299</v>
      </c>
    </row>
    <row r="253" spans="2:65" s="1" customFormat="1" ht="24.15" customHeight="1">
      <c r="B253" s="32"/>
      <c r="C253" s="136" t="s">
        <v>423</v>
      </c>
      <c r="D253" s="136" t="s">
        <v>302</v>
      </c>
      <c r="E253" s="137" t="s">
        <v>1686</v>
      </c>
      <c r="F253" s="138" t="s">
        <v>1687</v>
      </c>
      <c r="G253" s="139" t="s">
        <v>375</v>
      </c>
      <c r="H253" s="140">
        <v>618.48</v>
      </c>
      <c r="I253" s="141"/>
      <c r="J253" s="142">
        <f>ROUND(I253*H253,2)</f>
        <v>0</v>
      </c>
      <c r="K253" s="138" t="s">
        <v>1487</v>
      </c>
      <c r="L253" s="32"/>
      <c r="M253" s="143" t="s">
        <v>1</v>
      </c>
      <c r="N253" s="144" t="s">
        <v>46</v>
      </c>
      <c r="P253" s="145">
        <f>O253*H253</f>
        <v>0</v>
      </c>
      <c r="Q253" s="145">
        <v>0</v>
      </c>
      <c r="R253" s="145">
        <f>Q253*H253</f>
        <v>0</v>
      </c>
      <c r="S253" s="145">
        <v>0</v>
      </c>
      <c r="T253" s="146">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7902</v>
      </c>
    </row>
    <row r="254" spans="2:65" s="1" customFormat="1" ht="16.5" customHeight="1">
      <c r="B254" s="32"/>
      <c r="C254" s="158" t="s">
        <v>428</v>
      </c>
      <c r="D254" s="158" t="s">
        <v>340</v>
      </c>
      <c r="E254" s="159" t="s">
        <v>1689</v>
      </c>
      <c r="F254" s="160" t="s">
        <v>1690</v>
      </c>
      <c r="G254" s="161" t="s">
        <v>822</v>
      </c>
      <c r="H254" s="162">
        <v>15.462</v>
      </c>
      <c r="I254" s="163"/>
      <c r="J254" s="164">
        <f>ROUND(I254*H254,2)</f>
        <v>0</v>
      </c>
      <c r="K254" s="160" t="s">
        <v>1487</v>
      </c>
      <c r="L254" s="165"/>
      <c r="M254" s="166" t="s">
        <v>1</v>
      </c>
      <c r="N254" s="167" t="s">
        <v>46</v>
      </c>
      <c r="P254" s="145">
        <f>O254*H254</f>
        <v>0</v>
      </c>
      <c r="Q254" s="145">
        <v>1E-3</v>
      </c>
      <c r="R254" s="145">
        <f>Q254*H254</f>
        <v>1.5462E-2</v>
      </c>
      <c r="S254" s="145">
        <v>0</v>
      </c>
      <c r="T254" s="146">
        <f>S254*H254</f>
        <v>0</v>
      </c>
      <c r="AR254" s="147" t="s">
        <v>337</v>
      </c>
      <c r="AT254" s="147" t="s">
        <v>340</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7903</v>
      </c>
    </row>
    <row r="255" spans="2:65" s="13" customFormat="1">
      <c r="B255" s="176"/>
      <c r="D255" s="149" t="s">
        <v>1489</v>
      </c>
      <c r="F255" s="178" t="s">
        <v>7904</v>
      </c>
      <c r="H255" s="179">
        <v>15.462</v>
      </c>
      <c r="I255" s="180"/>
      <c r="L255" s="176"/>
      <c r="M255" s="181"/>
      <c r="T255" s="182"/>
      <c r="AT255" s="177" t="s">
        <v>1489</v>
      </c>
      <c r="AU255" s="177" t="s">
        <v>90</v>
      </c>
      <c r="AV255" s="13" t="s">
        <v>90</v>
      </c>
      <c r="AW255" s="13" t="s">
        <v>4</v>
      </c>
      <c r="AX255" s="13" t="s">
        <v>88</v>
      </c>
      <c r="AY255" s="177" t="s">
        <v>299</v>
      </c>
    </row>
    <row r="256" spans="2:65" s="11" customFormat="1" ht="22.95" customHeight="1">
      <c r="B256" s="124"/>
      <c r="D256" s="125" t="s">
        <v>80</v>
      </c>
      <c r="E256" s="134" t="s">
        <v>90</v>
      </c>
      <c r="F256" s="134" t="s">
        <v>1693</v>
      </c>
      <c r="I256" s="127"/>
      <c r="J256" s="135">
        <f>BK256</f>
        <v>0</v>
      </c>
      <c r="L256" s="124"/>
      <c r="M256" s="129"/>
      <c r="P256" s="130">
        <f>SUM(P257:P265)</f>
        <v>0</v>
      </c>
      <c r="R256" s="130">
        <f>SUM(R257:R265)</f>
        <v>5.0069645999999999</v>
      </c>
      <c r="T256" s="131">
        <f>SUM(T257:T265)</f>
        <v>0</v>
      </c>
      <c r="AR256" s="125" t="s">
        <v>88</v>
      </c>
      <c r="AT256" s="132" t="s">
        <v>80</v>
      </c>
      <c r="AU256" s="132" t="s">
        <v>88</v>
      </c>
      <c r="AY256" s="125" t="s">
        <v>299</v>
      </c>
      <c r="BK256" s="133">
        <f>SUM(BK257:BK265)</f>
        <v>0</v>
      </c>
    </row>
    <row r="257" spans="2:65" s="1" customFormat="1" ht="16.5" customHeight="1">
      <c r="B257" s="32"/>
      <c r="C257" s="136" t="s">
        <v>433</v>
      </c>
      <c r="D257" s="136" t="s">
        <v>302</v>
      </c>
      <c r="E257" s="137" t="s">
        <v>7905</v>
      </c>
      <c r="F257" s="138" t="s">
        <v>7906</v>
      </c>
      <c r="G257" s="139" t="s">
        <v>1520</v>
      </c>
      <c r="H257" s="140">
        <v>1.98</v>
      </c>
      <c r="I257" s="141"/>
      <c r="J257" s="142">
        <f>ROUND(I257*H257,2)</f>
        <v>0</v>
      </c>
      <c r="K257" s="138" t="s">
        <v>1487</v>
      </c>
      <c r="L257" s="32"/>
      <c r="M257" s="143" t="s">
        <v>1</v>
      </c>
      <c r="N257" s="144" t="s">
        <v>46</v>
      </c>
      <c r="P257" s="145">
        <f>O257*H257</f>
        <v>0</v>
      </c>
      <c r="Q257" s="145">
        <v>2.5018699999999998</v>
      </c>
      <c r="R257" s="145">
        <f>Q257*H257</f>
        <v>4.9537025999999997</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7907</v>
      </c>
    </row>
    <row r="258" spans="2:65" s="12" customFormat="1">
      <c r="B258" s="170"/>
      <c r="D258" s="149" t="s">
        <v>1489</v>
      </c>
      <c r="E258" s="171" t="s">
        <v>1</v>
      </c>
      <c r="F258" s="172" t="s">
        <v>7821</v>
      </c>
      <c r="H258" s="171" t="s">
        <v>1</v>
      </c>
      <c r="I258" s="173"/>
      <c r="L258" s="170"/>
      <c r="M258" s="174"/>
      <c r="T258" s="175"/>
      <c r="AT258" s="171" t="s">
        <v>1489</v>
      </c>
      <c r="AU258" s="171" t="s">
        <v>90</v>
      </c>
      <c r="AV258" s="12" t="s">
        <v>88</v>
      </c>
      <c r="AW258" s="12" t="s">
        <v>36</v>
      </c>
      <c r="AX258" s="12" t="s">
        <v>81</v>
      </c>
      <c r="AY258" s="171" t="s">
        <v>299</v>
      </c>
    </row>
    <row r="259" spans="2:65" s="12" customFormat="1">
      <c r="B259" s="170"/>
      <c r="D259" s="149" t="s">
        <v>1489</v>
      </c>
      <c r="E259" s="171" t="s">
        <v>1</v>
      </c>
      <c r="F259" s="172" t="s">
        <v>7908</v>
      </c>
      <c r="H259" s="171" t="s">
        <v>1</v>
      </c>
      <c r="I259" s="173"/>
      <c r="L259" s="170"/>
      <c r="M259" s="174"/>
      <c r="T259" s="175"/>
      <c r="AT259" s="171" t="s">
        <v>1489</v>
      </c>
      <c r="AU259" s="171" t="s">
        <v>90</v>
      </c>
      <c r="AV259" s="12" t="s">
        <v>88</v>
      </c>
      <c r="AW259" s="12" t="s">
        <v>36</v>
      </c>
      <c r="AX259" s="12" t="s">
        <v>81</v>
      </c>
      <c r="AY259" s="171" t="s">
        <v>299</v>
      </c>
    </row>
    <row r="260" spans="2:65" s="13" customFormat="1">
      <c r="B260" s="176"/>
      <c r="D260" s="149" t="s">
        <v>1489</v>
      </c>
      <c r="E260" s="177" t="s">
        <v>1</v>
      </c>
      <c r="F260" s="178" t="s">
        <v>7909</v>
      </c>
      <c r="H260" s="179">
        <v>1.98</v>
      </c>
      <c r="I260" s="180"/>
      <c r="L260" s="176"/>
      <c r="M260" s="181"/>
      <c r="T260" s="182"/>
      <c r="AT260" s="177" t="s">
        <v>1489</v>
      </c>
      <c r="AU260" s="177" t="s">
        <v>90</v>
      </c>
      <c r="AV260" s="13" t="s">
        <v>90</v>
      </c>
      <c r="AW260" s="13" t="s">
        <v>36</v>
      </c>
      <c r="AX260" s="13" t="s">
        <v>88</v>
      </c>
      <c r="AY260" s="177" t="s">
        <v>299</v>
      </c>
    </row>
    <row r="261" spans="2:65" s="1" customFormat="1" ht="16.5" customHeight="1">
      <c r="B261" s="32"/>
      <c r="C261" s="136" t="s">
        <v>438</v>
      </c>
      <c r="D261" s="136" t="s">
        <v>302</v>
      </c>
      <c r="E261" s="137" t="s">
        <v>6955</v>
      </c>
      <c r="F261" s="138" t="s">
        <v>7910</v>
      </c>
      <c r="G261" s="139" t="s">
        <v>375</v>
      </c>
      <c r="H261" s="140">
        <v>19.8</v>
      </c>
      <c r="I261" s="141"/>
      <c r="J261" s="142">
        <f>ROUND(I261*H261,2)</f>
        <v>0</v>
      </c>
      <c r="K261" s="138" t="s">
        <v>1487</v>
      </c>
      <c r="L261" s="32"/>
      <c r="M261" s="143" t="s">
        <v>1</v>
      </c>
      <c r="N261" s="144" t="s">
        <v>46</v>
      </c>
      <c r="P261" s="145">
        <f>O261*H261</f>
        <v>0</v>
      </c>
      <c r="Q261" s="145">
        <v>2.6900000000000001E-3</v>
      </c>
      <c r="R261" s="145">
        <f>Q261*H261</f>
        <v>5.3262000000000004E-2</v>
      </c>
      <c r="S261" s="145">
        <v>0</v>
      </c>
      <c r="T261" s="146">
        <f>S261*H261</f>
        <v>0</v>
      </c>
      <c r="AR261" s="147" t="s">
        <v>318</v>
      </c>
      <c r="AT261" s="147" t="s">
        <v>302</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7911</v>
      </c>
    </row>
    <row r="262" spans="2:65" s="12" customFormat="1">
      <c r="B262" s="170"/>
      <c r="D262" s="149" t="s">
        <v>1489</v>
      </c>
      <c r="E262" s="171" t="s">
        <v>1</v>
      </c>
      <c r="F262" s="172" t="s">
        <v>7821</v>
      </c>
      <c r="H262" s="171" t="s">
        <v>1</v>
      </c>
      <c r="I262" s="173"/>
      <c r="L262" s="170"/>
      <c r="M262" s="174"/>
      <c r="T262" s="175"/>
      <c r="AT262" s="171" t="s">
        <v>1489</v>
      </c>
      <c r="AU262" s="171" t="s">
        <v>90</v>
      </c>
      <c r="AV262" s="12" t="s">
        <v>88</v>
      </c>
      <c r="AW262" s="12" t="s">
        <v>36</v>
      </c>
      <c r="AX262" s="12" t="s">
        <v>81</v>
      </c>
      <c r="AY262" s="171" t="s">
        <v>299</v>
      </c>
    </row>
    <row r="263" spans="2:65" s="12" customFormat="1">
      <c r="B263" s="170"/>
      <c r="D263" s="149" t="s">
        <v>1489</v>
      </c>
      <c r="E263" s="171" t="s">
        <v>1</v>
      </c>
      <c r="F263" s="172" t="s">
        <v>7908</v>
      </c>
      <c r="H263" s="171" t="s">
        <v>1</v>
      </c>
      <c r="I263" s="173"/>
      <c r="L263" s="170"/>
      <c r="M263" s="174"/>
      <c r="T263" s="175"/>
      <c r="AT263" s="171" t="s">
        <v>1489</v>
      </c>
      <c r="AU263" s="171" t="s">
        <v>90</v>
      </c>
      <c r="AV263" s="12" t="s">
        <v>88</v>
      </c>
      <c r="AW263" s="12" t="s">
        <v>36</v>
      </c>
      <c r="AX263" s="12" t="s">
        <v>81</v>
      </c>
      <c r="AY263" s="171" t="s">
        <v>299</v>
      </c>
    </row>
    <row r="264" spans="2:65" s="13" customFormat="1">
      <c r="B264" s="176"/>
      <c r="D264" s="149" t="s">
        <v>1489</v>
      </c>
      <c r="E264" s="177" t="s">
        <v>1</v>
      </c>
      <c r="F264" s="178" t="s">
        <v>7912</v>
      </c>
      <c r="H264" s="179">
        <v>19.8</v>
      </c>
      <c r="I264" s="180"/>
      <c r="L264" s="176"/>
      <c r="M264" s="181"/>
      <c r="T264" s="182"/>
      <c r="AT264" s="177" t="s">
        <v>1489</v>
      </c>
      <c r="AU264" s="177" t="s">
        <v>90</v>
      </c>
      <c r="AV264" s="13" t="s">
        <v>90</v>
      </c>
      <c r="AW264" s="13" t="s">
        <v>36</v>
      </c>
      <c r="AX264" s="13" t="s">
        <v>88</v>
      </c>
      <c r="AY264" s="177" t="s">
        <v>299</v>
      </c>
    </row>
    <row r="265" spans="2:65" s="1" customFormat="1" ht="16.5" customHeight="1">
      <c r="B265" s="32"/>
      <c r="C265" s="136" t="s">
        <v>444</v>
      </c>
      <c r="D265" s="136" t="s">
        <v>302</v>
      </c>
      <c r="E265" s="137" t="s">
        <v>6959</v>
      </c>
      <c r="F265" s="138" t="s">
        <v>7913</v>
      </c>
      <c r="G265" s="139" t="s">
        <v>375</v>
      </c>
      <c r="H265" s="140">
        <v>19.8</v>
      </c>
      <c r="I265" s="141"/>
      <c r="J265" s="142">
        <f>ROUND(I265*H265,2)</f>
        <v>0</v>
      </c>
      <c r="K265" s="138" t="s">
        <v>1487</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7914</v>
      </c>
    </row>
    <row r="266" spans="2:65" s="11" customFormat="1" ht="22.95" customHeight="1">
      <c r="B266" s="124"/>
      <c r="D266" s="125" t="s">
        <v>80</v>
      </c>
      <c r="E266" s="134" t="s">
        <v>318</v>
      </c>
      <c r="F266" s="134" t="s">
        <v>1702</v>
      </c>
      <c r="I266" s="127"/>
      <c r="J266" s="135">
        <f>BK266</f>
        <v>0</v>
      </c>
      <c r="L266" s="124"/>
      <c r="M266" s="129"/>
      <c r="P266" s="130">
        <f>SUM(P267:P278)</f>
        <v>0</v>
      </c>
      <c r="R266" s="130">
        <f>SUM(R267:R278)</f>
        <v>0</v>
      </c>
      <c r="T266" s="131">
        <f>SUM(T267:T278)</f>
        <v>0</v>
      </c>
      <c r="AR266" s="125" t="s">
        <v>88</v>
      </c>
      <c r="AT266" s="132" t="s">
        <v>80</v>
      </c>
      <c r="AU266" s="132" t="s">
        <v>88</v>
      </c>
      <c r="AY266" s="125" t="s">
        <v>299</v>
      </c>
      <c r="BK266" s="133">
        <f>SUM(BK267:BK278)</f>
        <v>0</v>
      </c>
    </row>
    <row r="267" spans="2:65" s="1" customFormat="1" ht="16.5" customHeight="1">
      <c r="B267" s="32"/>
      <c r="C267" s="136" t="s">
        <v>448</v>
      </c>
      <c r="D267" s="136" t="s">
        <v>302</v>
      </c>
      <c r="E267" s="137" t="s">
        <v>1703</v>
      </c>
      <c r="F267" s="138" t="s">
        <v>1704</v>
      </c>
      <c r="G267" s="139" t="s">
        <v>1520</v>
      </c>
      <c r="H267" s="140">
        <v>178.18199999999999</v>
      </c>
      <c r="I267" s="141"/>
      <c r="J267" s="142">
        <f>ROUND(I267*H267,2)</f>
        <v>0</v>
      </c>
      <c r="K267" s="138" t="s">
        <v>1487</v>
      </c>
      <c r="L267" s="32"/>
      <c r="M267" s="143" t="s">
        <v>1</v>
      </c>
      <c r="N267" s="144" t="s">
        <v>46</v>
      </c>
      <c r="P267" s="145">
        <f>O267*H267</f>
        <v>0</v>
      </c>
      <c r="Q267" s="145">
        <v>0</v>
      </c>
      <c r="R267" s="145">
        <f>Q267*H267</f>
        <v>0</v>
      </c>
      <c r="S267" s="145">
        <v>0</v>
      </c>
      <c r="T267" s="146">
        <f>S267*H267</f>
        <v>0</v>
      </c>
      <c r="AR267" s="147" t="s">
        <v>318</v>
      </c>
      <c r="AT267" s="147" t="s">
        <v>302</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7915</v>
      </c>
    </row>
    <row r="268" spans="2:65" s="12" customFormat="1">
      <c r="B268" s="170"/>
      <c r="D268" s="149" t="s">
        <v>1489</v>
      </c>
      <c r="E268" s="171" t="s">
        <v>1</v>
      </c>
      <c r="F268" s="172" t="s">
        <v>7821</v>
      </c>
      <c r="H268" s="171" t="s">
        <v>1</v>
      </c>
      <c r="I268" s="173"/>
      <c r="L268" s="170"/>
      <c r="M268" s="174"/>
      <c r="T268" s="175"/>
      <c r="AT268" s="171" t="s">
        <v>1489</v>
      </c>
      <c r="AU268" s="171" t="s">
        <v>90</v>
      </c>
      <c r="AV268" s="12" t="s">
        <v>88</v>
      </c>
      <c r="AW268" s="12" t="s">
        <v>36</v>
      </c>
      <c r="AX268" s="12" t="s">
        <v>81</v>
      </c>
      <c r="AY268" s="171" t="s">
        <v>299</v>
      </c>
    </row>
    <row r="269" spans="2:65" s="13" customFormat="1">
      <c r="B269" s="176"/>
      <c r="D269" s="149" t="s">
        <v>1489</v>
      </c>
      <c r="E269" s="177" t="s">
        <v>1</v>
      </c>
      <c r="F269" s="178" t="s">
        <v>7916</v>
      </c>
      <c r="H269" s="179">
        <v>31.716000000000001</v>
      </c>
      <c r="I269" s="180"/>
      <c r="L269" s="176"/>
      <c r="M269" s="181"/>
      <c r="T269" s="182"/>
      <c r="AT269" s="177" t="s">
        <v>1489</v>
      </c>
      <c r="AU269" s="177" t="s">
        <v>90</v>
      </c>
      <c r="AV269" s="13" t="s">
        <v>90</v>
      </c>
      <c r="AW269" s="13" t="s">
        <v>36</v>
      </c>
      <c r="AX269" s="13" t="s">
        <v>81</v>
      </c>
      <c r="AY269" s="177" t="s">
        <v>299</v>
      </c>
    </row>
    <row r="270" spans="2:65" s="13" customFormat="1">
      <c r="B270" s="176"/>
      <c r="D270" s="149" t="s">
        <v>1489</v>
      </c>
      <c r="E270" s="177" t="s">
        <v>1</v>
      </c>
      <c r="F270" s="178" t="s">
        <v>7917</v>
      </c>
      <c r="H270" s="179">
        <v>3.9780000000000002</v>
      </c>
      <c r="I270" s="180"/>
      <c r="L270" s="176"/>
      <c r="M270" s="181"/>
      <c r="T270" s="182"/>
      <c r="AT270" s="177" t="s">
        <v>1489</v>
      </c>
      <c r="AU270" s="177" t="s">
        <v>90</v>
      </c>
      <c r="AV270" s="13" t="s">
        <v>90</v>
      </c>
      <c r="AW270" s="13" t="s">
        <v>36</v>
      </c>
      <c r="AX270" s="13" t="s">
        <v>81</v>
      </c>
      <c r="AY270" s="177" t="s">
        <v>299</v>
      </c>
    </row>
    <row r="271" spans="2:65" s="15" customFormat="1">
      <c r="B271" s="190"/>
      <c r="D271" s="149" t="s">
        <v>1489</v>
      </c>
      <c r="E271" s="191" t="s">
        <v>1</v>
      </c>
      <c r="F271" s="192" t="s">
        <v>1549</v>
      </c>
      <c r="H271" s="193">
        <v>35.694000000000003</v>
      </c>
      <c r="I271" s="194"/>
      <c r="L271" s="190"/>
      <c r="M271" s="195"/>
      <c r="T271" s="196"/>
      <c r="AT271" s="191" t="s">
        <v>1489</v>
      </c>
      <c r="AU271" s="191" t="s">
        <v>90</v>
      </c>
      <c r="AV271" s="15" t="s">
        <v>298</v>
      </c>
      <c r="AW271" s="15" t="s">
        <v>36</v>
      </c>
      <c r="AX271" s="15" t="s">
        <v>81</v>
      </c>
      <c r="AY271" s="191" t="s">
        <v>299</v>
      </c>
    </row>
    <row r="272" spans="2:65" s="13" customFormat="1">
      <c r="B272" s="176"/>
      <c r="D272" s="149" t="s">
        <v>1489</v>
      </c>
      <c r="E272" s="177" t="s">
        <v>1</v>
      </c>
      <c r="F272" s="178" t="s">
        <v>7918</v>
      </c>
      <c r="H272" s="179">
        <v>3.9239999999999999</v>
      </c>
      <c r="I272" s="180"/>
      <c r="L272" s="176"/>
      <c r="M272" s="181"/>
      <c r="T272" s="182"/>
      <c r="AT272" s="177" t="s">
        <v>1489</v>
      </c>
      <c r="AU272" s="177" t="s">
        <v>90</v>
      </c>
      <c r="AV272" s="13" t="s">
        <v>90</v>
      </c>
      <c r="AW272" s="13" t="s">
        <v>36</v>
      </c>
      <c r="AX272" s="13" t="s">
        <v>81</v>
      </c>
      <c r="AY272" s="177" t="s">
        <v>299</v>
      </c>
    </row>
    <row r="273" spans="2:65" s="13" customFormat="1">
      <c r="B273" s="176"/>
      <c r="D273" s="149" t="s">
        <v>1489</v>
      </c>
      <c r="E273" s="177" t="s">
        <v>1</v>
      </c>
      <c r="F273" s="178" t="s">
        <v>7919</v>
      </c>
      <c r="H273" s="179">
        <v>20.898</v>
      </c>
      <c r="I273" s="180"/>
      <c r="L273" s="176"/>
      <c r="M273" s="181"/>
      <c r="T273" s="182"/>
      <c r="AT273" s="177" t="s">
        <v>1489</v>
      </c>
      <c r="AU273" s="177" t="s">
        <v>90</v>
      </c>
      <c r="AV273" s="13" t="s">
        <v>90</v>
      </c>
      <c r="AW273" s="13" t="s">
        <v>36</v>
      </c>
      <c r="AX273" s="13" t="s">
        <v>81</v>
      </c>
      <c r="AY273" s="177" t="s">
        <v>299</v>
      </c>
    </row>
    <row r="274" spans="2:65" s="13" customFormat="1">
      <c r="B274" s="176"/>
      <c r="D274" s="149" t="s">
        <v>1489</v>
      </c>
      <c r="E274" s="177" t="s">
        <v>1</v>
      </c>
      <c r="F274" s="178" t="s">
        <v>7920</v>
      </c>
      <c r="H274" s="179">
        <v>92.772000000000006</v>
      </c>
      <c r="I274" s="180"/>
      <c r="L274" s="176"/>
      <c r="M274" s="181"/>
      <c r="T274" s="182"/>
      <c r="AT274" s="177" t="s">
        <v>1489</v>
      </c>
      <c r="AU274" s="177" t="s">
        <v>90</v>
      </c>
      <c r="AV274" s="13" t="s">
        <v>90</v>
      </c>
      <c r="AW274" s="13" t="s">
        <v>36</v>
      </c>
      <c r="AX274" s="13" t="s">
        <v>81</v>
      </c>
      <c r="AY274" s="177" t="s">
        <v>299</v>
      </c>
    </row>
    <row r="275" spans="2:65" s="15" customFormat="1">
      <c r="B275" s="190"/>
      <c r="D275" s="149" t="s">
        <v>1489</v>
      </c>
      <c r="E275" s="191" t="s">
        <v>1</v>
      </c>
      <c r="F275" s="192" t="s">
        <v>1549</v>
      </c>
      <c r="H275" s="193">
        <v>117.59399999999999</v>
      </c>
      <c r="I275" s="194"/>
      <c r="L275" s="190"/>
      <c r="M275" s="195"/>
      <c r="T275" s="196"/>
      <c r="AT275" s="191" t="s">
        <v>1489</v>
      </c>
      <c r="AU275" s="191" t="s">
        <v>90</v>
      </c>
      <c r="AV275" s="15" t="s">
        <v>298</v>
      </c>
      <c r="AW275" s="15" t="s">
        <v>36</v>
      </c>
      <c r="AX275" s="15" t="s">
        <v>81</v>
      </c>
      <c r="AY275" s="191" t="s">
        <v>299</v>
      </c>
    </row>
    <row r="276" spans="2:65" s="13" customFormat="1">
      <c r="B276" s="176"/>
      <c r="D276" s="149" t="s">
        <v>1489</v>
      </c>
      <c r="E276" s="177" t="s">
        <v>1</v>
      </c>
      <c r="F276" s="178" t="s">
        <v>7921</v>
      </c>
      <c r="H276" s="179">
        <v>8.3339999999999996</v>
      </c>
      <c r="I276" s="180"/>
      <c r="L276" s="176"/>
      <c r="M276" s="181"/>
      <c r="T276" s="182"/>
      <c r="AT276" s="177" t="s">
        <v>1489</v>
      </c>
      <c r="AU276" s="177" t="s">
        <v>90</v>
      </c>
      <c r="AV276" s="13" t="s">
        <v>90</v>
      </c>
      <c r="AW276" s="13" t="s">
        <v>36</v>
      </c>
      <c r="AX276" s="13" t="s">
        <v>81</v>
      </c>
      <c r="AY276" s="177" t="s">
        <v>299</v>
      </c>
    </row>
    <row r="277" spans="2:65" s="13" customFormat="1">
      <c r="B277" s="176"/>
      <c r="D277" s="149" t="s">
        <v>1489</v>
      </c>
      <c r="E277" s="177" t="s">
        <v>1</v>
      </c>
      <c r="F277" s="178" t="s">
        <v>7922</v>
      </c>
      <c r="H277" s="179">
        <v>16.559999999999999</v>
      </c>
      <c r="I277" s="180"/>
      <c r="L277" s="176"/>
      <c r="M277" s="181"/>
      <c r="T277" s="182"/>
      <c r="AT277" s="177" t="s">
        <v>1489</v>
      </c>
      <c r="AU277" s="177" t="s">
        <v>90</v>
      </c>
      <c r="AV277" s="13" t="s">
        <v>90</v>
      </c>
      <c r="AW277" s="13" t="s">
        <v>36</v>
      </c>
      <c r="AX277" s="13" t="s">
        <v>81</v>
      </c>
      <c r="AY277" s="177" t="s">
        <v>299</v>
      </c>
    </row>
    <row r="278" spans="2:65" s="14" customFormat="1">
      <c r="B278" s="183"/>
      <c r="D278" s="149" t="s">
        <v>1489</v>
      </c>
      <c r="E278" s="184" t="s">
        <v>1</v>
      </c>
      <c r="F278" s="185" t="s">
        <v>1496</v>
      </c>
      <c r="H278" s="186">
        <v>178.18199999999999</v>
      </c>
      <c r="I278" s="187"/>
      <c r="L278" s="183"/>
      <c r="M278" s="188"/>
      <c r="T278" s="189"/>
      <c r="AT278" s="184" t="s">
        <v>1489</v>
      </c>
      <c r="AU278" s="184" t="s">
        <v>90</v>
      </c>
      <c r="AV278" s="14" t="s">
        <v>318</v>
      </c>
      <c r="AW278" s="14" t="s">
        <v>36</v>
      </c>
      <c r="AX278" s="14" t="s">
        <v>88</v>
      </c>
      <c r="AY278" s="184" t="s">
        <v>299</v>
      </c>
    </row>
    <row r="279" spans="2:65" s="11" customFormat="1" ht="22.95" customHeight="1">
      <c r="B279" s="124"/>
      <c r="D279" s="125" t="s">
        <v>80</v>
      </c>
      <c r="E279" s="134" t="s">
        <v>323</v>
      </c>
      <c r="F279" s="134" t="s">
        <v>2121</v>
      </c>
      <c r="I279" s="127"/>
      <c r="J279" s="135">
        <f>BK279</f>
        <v>0</v>
      </c>
      <c r="L279" s="124"/>
      <c r="M279" s="129"/>
      <c r="P279" s="130">
        <f>SUM(P280:P288)</f>
        <v>0</v>
      </c>
      <c r="R279" s="130">
        <f>SUM(R280:R288)</f>
        <v>14.916156479999998</v>
      </c>
      <c r="T279" s="131">
        <f>SUM(T280:T288)</f>
        <v>0</v>
      </c>
      <c r="AR279" s="125" t="s">
        <v>88</v>
      </c>
      <c r="AT279" s="132" t="s">
        <v>80</v>
      </c>
      <c r="AU279" s="132" t="s">
        <v>88</v>
      </c>
      <c r="AY279" s="125" t="s">
        <v>299</v>
      </c>
      <c r="BK279" s="133">
        <f>SUM(BK280:BK288)</f>
        <v>0</v>
      </c>
    </row>
    <row r="280" spans="2:65" s="1" customFormat="1" ht="24.15" customHeight="1">
      <c r="B280" s="32"/>
      <c r="C280" s="136" t="s">
        <v>452</v>
      </c>
      <c r="D280" s="136" t="s">
        <v>302</v>
      </c>
      <c r="E280" s="137" t="s">
        <v>7923</v>
      </c>
      <c r="F280" s="138" t="s">
        <v>7924</v>
      </c>
      <c r="G280" s="139" t="s">
        <v>375</v>
      </c>
      <c r="H280" s="140">
        <v>41.795999999999999</v>
      </c>
      <c r="I280" s="141"/>
      <c r="J280" s="142">
        <f>ROUND(I280*H280,2)</f>
        <v>0</v>
      </c>
      <c r="K280" s="138" t="s">
        <v>1487</v>
      </c>
      <c r="L280" s="32"/>
      <c r="M280" s="143" t="s">
        <v>1</v>
      </c>
      <c r="N280" s="144" t="s">
        <v>46</v>
      </c>
      <c r="P280" s="145">
        <f>O280*H280</f>
        <v>0</v>
      </c>
      <c r="Q280" s="145">
        <v>0</v>
      </c>
      <c r="R280" s="145">
        <f>Q280*H280</f>
        <v>0</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7925</v>
      </c>
    </row>
    <row r="281" spans="2:65" s="1" customFormat="1" ht="21.75" customHeight="1">
      <c r="B281" s="32"/>
      <c r="C281" s="136" t="s">
        <v>457</v>
      </c>
      <c r="D281" s="136" t="s">
        <v>302</v>
      </c>
      <c r="E281" s="137" t="s">
        <v>6252</v>
      </c>
      <c r="F281" s="138" t="s">
        <v>6253</v>
      </c>
      <c r="G281" s="139" t="s">
        <v>375</v>
      </c>
      <c r="H281" s="140">
        <v>41.795999999999999</v>
      </c>
      <c r="I281" s="141"/>
      <c r="J281" s="142">
        <f>ROUND(I281*H281,2)</f>
        <v>0</v>
      </c>
      <c r="K281" s="138" t="s">
        <v>1487</v>
      </c>
      <c r="L281" s="32"/>
      <c r="M281" s="143" t="s">
        <v>1</v>
      </c>
      <c r="N281" s="144" t="s">
        <v>46</v>
      </c>
      <c r="P281" s="145">
        <f>O281*H281</f>
        <v>0</v>
      </c>
      <c r="Q281" s="145">
        <v>0</v>
      </c>
      <c r="R281" s="145">
        <f>Q281*H281</f>
        <v>0</v>
      </c>
      <c r="S281" s="145">
        <v>0</v>
      </c>
      <c r="T281" s="146">
        <f>S281*H281</f>
        <v>0</v>
      </c>
      <c r="AR281" s="147" t="s">
        <v>318</v>
      </c>
      <c r="AT281" s="147" t="s">
        <v>302</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7926</v>
      </c>
    </row>
    <row r="282" spans="2:65" s="1" customFormat="1" ht="21.75" customHeight="1">
      <c r="B282" s="32"/>
      <c r="C282" s="136" t="s">
        <v>461</v>
      </c>
      <c r="D282" s="136" t="s">
        <v>302</v>
      </c>
      <c r="E282" s="137" t="s">
        <v>6256</v>
      </c>
      <c r="F282" s="138" t="s">
        <v>6257</v>
      </c>
      <c r="G282" s="139" t="s">
        <v>375</v>
      </c>
      <c r="H282" s="140">
        <v>111.456</v>
      </c>
      <c r="I282" s="141"/>
      <c r="J282" s="142">
        <f>ROUND(I282*H282,2)</f>
        <v>0</v>
      </c>
      <c r="K282" s="138" t="s">
        <v>1487</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7927</v>
      </c>
    </row>
    <row r="283" spans="2:65" s="1" customFormat="1" ht="24.15" customHeight="1">
      <c r="B283" s="32"/>
      <c r="C283" s="136" t="s">
        <v>465</v>
      </c>
      <c r="D283" s="136" t="s">
        <v>302</v>
      </c>
      <c r="E283" s="137" t="s">
        <v>7928</v>
      </c>
      <c r="F283" s="138" t="s">
        <v>7929</v>
      </c>
      <c r="G283" s="139" t="s">
        <v>375</v>
      </c>
      <c r="H283" s="140">
        <v>41.795999999999999</v>
      </c>
      <c r="I283" s="141"/>
      <c r="J283" s="142">
        <f>ROUND(I283*H283,2)</f>
        <v>0</v>
      </c>
      <c r="K283" s="138" t="s">
        <v>1</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7930</v>
      </c>
    </row>
    <row r="284" spans="2:65" s="1" customFormat="1" ht="24.15" customHeight="1">
      <c r="B284" s="32"/>
      <c r="C284" s="136" t="s">
        <v>469</v>
      </c>
      <c r="D284" s="136" t="s">
        <v>302</v>
      </c>
      <c r="E284" s="137" t="s">
        <v>7931</v>
      </c>
      <c r="F284" s="138" t="s">
        <v>7932</v>
      </c>
      <c r="G284" s="139" t="s">
        <v>375</v>
      </c>
      <c r="H284" s="140">
        <v>167.184</v>
      </c>
      <c r="I284" s="141"/>
      <c r="J284" s="142">
        <f>ROUND(I284*H284,2)</f>
        <v>0</v>
      </c>
      <c r="K284" s="138" t="s">
        <v>1487</v>
      </c>
      <c r="L284" s="32"/>
      <c r="M284" s="143" t="s">
        <v>1</v>
      </c>
      <c r="N284" s="144" t="s">
        <v>46</v>
      </c>
      <c r="P284" s="145">
        <f>O284*H284</f>
        <v>0</v>
      </c>
      <c r="Q284" s="145">
        <v>8.9219999999999994E-2</v>
      </c>
      <c r="R284" s="145">
        <f>Q284*H284</f>
        <v>14.916156479999998</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7933</v>
      </c>
    </row>
    <row r="285" spans="2:65" s="12" customFormat="1">
      <c r="B285" s="170"/>
      <c r="D285" s="149" t="s">
        <v>1489</v>
      </c>
      <c r="E285" s="171" t="s">
        <v>1</v>
      </c>
      <c r="F285" s="172" t="s">
        <v>7821</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7822</v>
      </c>
      <c r="H286" s="171" t="s">
        <v>1</v>
      </c>
      <c r="I286" s="173"/>
      <c r="L286" s="170"/>
      <c r="M286" s="174"/>
      <c r="T286" s="175"/>
      <c r="AT286" s="171" t="s">
        <v>1489</v>
      </c>
      <c r="AU286" s="171" t="s">
        <v>90</v>
      </c>
      <c r="AV286" s="12" t="s">
        <v>88</v>
      </c>
      <c r="AW286" s="12" t="s">
        <v>36</v>
      </c>
      <c r="AX286" s="12" t="s">
        <v>81</v>
      </c>
      <c r="AY286" s="171" t="s">
        <v>299</v>
      </c>
    </row>
    <row r="287" spans="2:65" s="13" customFormat="1">
      <c r="B287" s="176"/>
      <c r="D287" s="149" t="s">
        <v>1489</v>
      </c>
      <c r="E287" s="177" t="s">
        <v>1</v>
      </c>
      <c r="F287" s="178" t="s">
        <v>7934</v>
      </c>
      <c r="H287" s="179">
        <v>167.184</v>
      </c>
      <c r="I287" s="180"/>
      <c r="L287" s="176"/>
      <c r="M287" s="181"/>
      <c r="T287" s="182"/>
      <c r="AT287" s="177" t="s">
        <v>1489</v>
      </c>
      <c r="AU287" s="177" t="s">
        <v>90</v>
      </c>
      <c r="AV287" s="13" t="s">
        <v>90</v>
      </c>
      <c r="AW287" s="13" t="s">
        <v>36</v>
      </c>
      <c r="AX287" s="13" t="s">
        <v>88</v>
      </c>
      <c r="AY287" s="177" t="s">
        <v>299</v>
      </c>
    </row>
    <row r="288" spans="2:65" s="12" customFormat="1">
      <c r="B288" s="170"/>
      <c r="D288" s="149" t="s">
        <v>1489</v>
      </c>
      <c r="E288" s="171" t="s">
        <v>1</v>
      </c>
      <c r="F288" s="172" t="s">
        <v>7935</v>
      </c>
      <c r="H288" s="171" t="s">
        <v>1</v>
      </c>
      <c r="I288" s="173"/>
      <c r="L288" s="170"/>
      <c r="M288" s="174"/>
      <c r="T288" s="175"/>
      <c r="AT288" s="171" t="s">
        <v>1489</v>
      </c>
      <c r="AU288" s="171" t="s">
        <v>90</v>
      </c>
      <c r="AV288" s="12" t="s">
        <v>88</v>
      </c>
      <c r="AW288" s="12" t="s">
        <v>36</v>
      </c>
      <c r="AX288" s="12" t="s">
        <v>81</v>
      </c>
      <c r="AY288" s="171" t="s">
        <v>299</v>
      </c>
    </row>
    <row r="289" spans="2:65" s="11" customFormat="1" ht="22.95" customHeight="1">
      <c r="B289" s="124"/>
      <c r="D289" s="125" t="s">
        <v>80</v>
      </c>
      <c r="E289" s="134" t="s">
        <v>337</v>
      </c>
      <c r="F289" s="134" t="s">
        <v>1728</v>
      </c>
      <c r="I289" s="127"/>
      <c r="J289" s="135">
        <f>BK289</f>
        <v>0</v>
      </c>
      <c r="L289" s="124"/>
      <c r="M289" s="129"/>
      <c r="P289" s="130">
        <f>SUM(P290:P341)</f>
        <v>0</v>
      </c>
      <c r="R289" s="130">
        <f>SUM(R290:R341)</f>
        <v>6.8421291899999996</v>
      </c>
      <c r="T289" s="131">
        <f>SUM(T290:T341)</f>
        <v>0</v>
      </c>
      <c r="AR289" s="125" t="s">
        <v>88</v>
      </c>
      <c r="AT289" s="132" t="s">
        <v>80</v>
      </c>
      <c r="AU289" s="132" t="s">
        <v>88</v>
      </c>
      <c r="AY289" s="125" t="s">
        <v>299</v>
      </c>
      <c r="BK289" s="133">
        <f>SUM(BK290:BK341)</f>
        <v>0</v>
      </c>
    </row>
    <row r="290" spans="2:65" s="1" customFormat="1" ht="33" customHeight="1">
      <c r="B290" s="32"/>
      <c r="C290" s="136" t="s">
        <v>475</v>
      </c>
      <c r="D290" s="136" t="s">
        <v>302</v>
      </c>
      <c r="E290" s="137" t="s">
        <v>7936</v>
      </c>
      <c r="F290" s="138" t="s">
        <v>7937</v>
      </c>
      <c r="G290" s="139" t="s">
        <v>647</v>
      </c>
      <c r="H290" s="140">
        <v>92</v>
      </c>
      <c r="I290" s="141"/>
      <c r="J290" s="142">
        <f>ROUND(I290*H290,2)</f>
        <v>0</v>
      </c>
      <c r="K290" s="138" t="s">
        <v>1487</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7938</v>
      </c>
    </row>
    <row r="291" spans="2:65" s="12" customFormat="1">
      <c r="B291" s="170"/>
      <c r="D291" s="149" t="s">
        <v>1489</v>
      </c>
      <c r="E291" s="171" t="s">
        <v>1</v>
      </c>
      <c r="F291" s="172" t="s">
        <v>7821</v>
      </c>
      <c r="H291" s="171" t="s">
        <v>1</v>
      </c>
      <c r="I291" s="173"/>
      <c r="L291" s="170"/>
      <c r="M291" s="174"/>
      <c r="T291" s="175"/>
      <c r="AT291" s="171" t="s">
        <v>1489</v>
      </c>
      <c r="AU291" s="171" t="s">
        <v>90</v>
      </c>
      <c r="AV291" s="12" t="s">
        <v>88</v>
      </c>
      <c r="AW291" s="12" t="s">
        <v>36</v>
      </c>
      <c r="AX291" s="12" t="s">
        <v>81</v>
      </c>
      <c r="AY291" s="171" t="s">
        <v>299</v>
      </c>
    </row>
    <row r="292" spans="2:65" s="12" customFormat="1">
      <c r="B292" s="170"/>
      <c r="D292" s="149" t="s">
        <v>1489</v>
      </c>
      <c r="E292" s="171" t="s">
        <v>1</v>
      </c>
      <c r="F292" s="172" t="s">
        <v>7939</v>
      </c>
      <c r="H292" s="171" t="s">
        <v>1</v>
      </c>
      <c r="I292" s="173"/>
      <c r="L292" s="170"/>
      <c r="M292" s="174"/>
      <c r="T292" s="175"/>
      <c r="AT292" s="171" t="s">
        <v>1489</v>
      </c>
      <c r="AU292" s="171" t="s">
        <v>90</v>
      </c>
      <c r="AV292" s="12" t="s">
        <v>88</v>
      </c>
      <c r="AW292" s="12" t="s">
        <v>36</v>
      </c>
      <c r="AX292" s="12" t="s">
        <v>81</v>
      </c>
      <c r="AY292" s="171" t="s">
        <v>299</v>
      </c>
    </row>
    <row r="293" spans="2:65" s="13" customFormat="1">
      <c r="B293" s="176"/>
      <c r="D293" s="149" t="s">
        <v>1489</v>
      </c>
      <c r="E293" s="177" t="s">
        <v>1</v>
      </c>
      <c r="F293" s="178" t="s">
        <v>7940</v>
      </c>
      <c r="H293" s="179">
        <v>92</v>
      </c>
      <c r="I293" s="180"/>
      <c r="L293" s="176"/>
      <c r="M293" s="181"/>
      <c r="T293" s="182"/>
      <c r="AT293" s="177" t="s">
        <v>1489</v>
      </c>
      <c r="AU293" s="177" t="s">
        <v>90</v>
      </c>
      <c r="AV293" s="13" t="s">
        <v>90</v>
      </c>
      <c r="AW293" s="13" t="s">
        <v>36</v>
      </c>
      <c r="AX293" s="13" t="s">
        <v>88</v>
      </c>
      <c r="AY293" s="177" t="s">
        <v>299</v>
      </c>
    </row>
    <row r="294" spans="2:65" s="1" customFormat="1" ht="16.5" customHeight="1">
      <c r="B294" s="32"/>
      <c r="C294" s="158" t="s">
        <v>482</v>
      </c>
      <c r="D294" s="158" t="s">
        <v>340</v>
      </c>
      <c r="E294" s="159" t="s">
        <v>7941</v>
      </c>
      <c r="F294" s="160" t="s">
        <v>7942</v>
      </c>
      <c r="G294" s="161" t="s">
        <v>647</v>
      </c>
      <c r="H294" s="162">
        <v>93.38</v>
      </c>
      <c r="I294" s="163"/>
      <c r="J294" s="164">
        <f>ROUND(I294*H294,2)</f>
        <v>0</v>
      </c>
      <c r="K294" s="160" t="s">
        <v>1487</v>
      </c>
      <c r="L294" s="165"/>
      <c r="M294" s="166" t="s">
        <v>1</v>
      </c>
      <c r="N294" s="167" t="s">
        <v>46</v>
      </c>
      <c r="P294" s="145">
        <f>O294*H294</f>
        <v>0</v>
      </c>
      <c r="Q294" s="145">
        <v>3.3E-4</v>
      </c>
      <c r="R294" s="145">
        <f>Q294*H294</f>
        <v>3.08154E-2</v>
      </c>
      <c r="S294" s="145">
        <v>0</v>
      </c>
      <c r="T294" s="146">
        <f>S294*H294</f>
        <v>0</v>
      </c>
      <c r="AR294" s="147" t="s">
        <v>337</v>
      </c>
      <c r="AT294" s="147" t="s">
        <v>340</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7943</v>
      </c>
    </row>
    <row r="295" spans="2:65" s="13" customFormat="1">
      <c r="B295" s="176"/>
      <c r="D295" s="149" t="s">
        <v>1489</v>
      </c>
      <c r="F295" s="178" t="s">
        <v>7944</v>
      </c>
      <c r="H295" s="179">
        <v>93.38</v>
      </c>
      <c r="I295" s="180"/>
      <c r="L295" s="176"/>
      <c r="M295" s="181"/>
      <c r="T295" s="182"/>
      <c r="AT295" s="177" t="s">
        <v>1489</v>
      </c>
      <c r="AU295" s="177" t="s">
        <v>90</v>
      </c>
      <c r="AV295" s="13" t="s">
        <v>90</v>
      </c>
      <c r="AW295" s="13" t="s">
        <v>4</v>
      </c>
      <c r="AX295" s="13" t="s">
        <v>88</v>
      </c>
      <c r="AY295" s="177" t="s">
        <v>299</v>
      </c>
    </row>
    <row r="296" spans="2:65" s="1" customFormat="1" ht="24.15" customHeight="1">
      <c r="B296" s="32"/>
      <c r="C296" s="136" t="s">
        <v>618</v>
      </c>
      <c r="D296" s="136" t="s">
        <v>302</v>
      </c>
      <c r="E296" s="137" t="s">
        <v>7945</v>
      </c>
      <c r="F296" s="138" t="s">
        <v>7946</v>
      </c>
      <c r="G296" s="139" t="s">
        <v>647</v>
      </c>
      <c r="H296" s="140">
        <v>897.9</v>
      </c>
      <c r="I296" s="141"/>
      <c r="J296" s="142">
        <f>ROUND(I296*H296,2)</f>
        <v>0</v>
      </c>
      <c r="K296" s="138" t="s">
        <v>1487</v>
      </c>
      <c r="L296" s="32"/>
      <c r="M296" s="143" t="s">
        <v>1</v>
      </c>
      <c r="N296" s="144" t="s">
        <v>46</v>
      </c>
      <c r="P296" s="145">
        <f>O296*H296</f>
        <v>0</v>
      </c>
      <c r="Q296" s="145">
        <v>1.0000000000000001E-5</v>
      </c>
      <c r="R296" s="145">
        <f>Q296*H296</f>
        <v>8.9790000000000009E-3</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7947</v>
      </c>
    </row>
    <row r="297" spans="2:65" s="12" customFormat="1">
      <c r="B297" s="170"/>
      <c r="D297" s="149" t="s">
        <v>1489</v>
      </c>
      <c r="E297" s="171" t="s">
        <v>1</v>
      </c>
      <c r="F297" s="172" t="s">
        <v>7821</v>
      </c>
      <c r="H297" s="171" t="s">
        <v>1</v>
      </c>
      <c r="I297" s="173"/>
      <c r="L297" s="170"/>
      <c r="M297" s="174"/>
      <c r="T297" s="175"/>
      <c r="AT297" s="171" t="s">
        <v>1489</v>
      </c>
      <c r="AU297" s="171" t="s">
        <v>90</v>
      </c>
      <c r="AV297" s="12" t="s">
        <v>88</v>
      </c>
      <c r="AW297" s="12" t="s">
        <v>36</v>
      </c>
      <c r="AX297" s="12" t="s">
        <v>81</v>
      </c>
      <c r="AY297" s="171" t="s">
        <v>299</v>
      </c>
    </row>
    <row r="298" spans="2:65" s="13" customFormat="1">
      <c r="B298" s="176"/>
      <c r="D298" s="149" t="s">
        <v>1489</v>
      </c>
      <c r="E298" s="177" t="s">
        <v>1</v>
      </c>
      <c r="F298" s="178" t="s">
        <v>7948</v>
      </c>
      <c r="H298" s="179">
        <v>897.9</v>
      </c>
      <c r="I298" s="180"/>
      <c r="L298" s="176"/>
      <c r="M298" s="181"/>
      <c r="T298" s="182"/>
      <c r="AT298" s="177" t="s">
        <v>1489</v>
      </c>
      <c r="AU298" s="177" t="s">
        <v>90</v>
      </c>
      <c r="AV298" s="13" t="s">
        <v>90</v>
      </c>
      <c r="AW298" s="13" t="s">
        <v>36</v>
      </c>
      <c r="AX298" s="13" t="s">
        <v>88</v>
      </c>
      <c r="AY298" s="177" t="s">
        <v>299</v>
      </c>
    </row>
    <row r="299" spans="2:65" s="1" customFormat="1" ht="24.15" customHeight="1">
      <c r="B299" s="32"/>
      <c r="C299" s="158" t="s">
        <v>622</v>
      </c>
      <c r="D299" s="158" t="s">
        <v>340</v>
      </c>
      <c r="E299" s="159" t="s">
        <v>7949</v>
      </c>
      <c r="F299" s="160" t="s">
        <v>7950</v>
      </c>
      <c r="G299" s="161" t="s">
        <v>647</v>
      </c>
      <c r="H299" s="162">
        <v>911.36900000000003</v>
      </c>
      <c r="I299" s="163"/>
      <c r="J299" s="164">
        <f>ROUND(I299*H299,2)</f>
        <v>0</v>
      </c>
      <c r="K299" s="160" t="s">
        <v>1487</v>
      </c>
      <c r="L299" s="165"/>
      <c r="M299" s="166" t="s">
        <v>1</v>
      </c>
      <c r="N299" s="167" t="s">
        <v>46</v>
      </c>
      <c r="P299" s="145">
        <f>O299*H299</f>
        <v>0</v>
      </c>
      <c r="Q299" s="145">
        <v>2.9099999999999998E-3</v>
      </c>
      <c r="R299" s="145">
        <f>Q299*H299</f>
        <v>2.6520837899999998</v>
      </c>
      <c r="S299" s="145">
        <v>0</v>
      </c>
      <c r="T299" s="146">
        <f>S299*H299</f>
        <v>0</v>
      </c>
      <c r="AR299" s="147" t="s">
        <v>337</v>
      </c>
      <c r="AT299" s="147" t="s">
        <v>340</v>
      </c>
      <c r="AU299" s="147" t="s">
        <v>90</v>
      </c>
      <c r="AY299" s="17" t="s">
        <v>299</v>
      </c>
      <c r="BE299" s="148">
        <f>IF(N299="základní",J299,0)</f>
        <v>0</v>
      </c>
      <c r="BF299" s="148">
        <f>IF(N299="snížená",J299,0)</f>
        <v>0</v>
      </c>
      <c r="BG299" s="148">
        <f>IF(N299="zákl. přenesená",J299,0)</f>
        <v>0</v>
      </c>
      <c r="BH299" s="148">
        <f>IF(N299="sníž. přenesená",J299,0)</f>
        <v>0</v>
      </c>
      <c r="BI299" s="148">
        <f>IF(N299="nulová",J299,0)</f>
        <v>0</v>
      </c>
      <c r="BJ299" s="17" t="s">
        <v>88</v>
      </c>
      <c r="BK299" s="148">
        <f>ROUND(I299*H299,2)</f>
        <v>0</v>
      </c>
      <c r="BL299" s="17" t="s">
        <v>318</v>
      </c>
      <c r="BM299" s="147" t="s">
        <v>7951</v>
      </c>
    </row>
    <row r="300" spans="2:65" s="13" customFormat="1">
      <c r="B300" s="176"/>
      <c r="D300" s="149" t="s">
        <v>1489</v>
      </c>
      <c r="F300" s="178" t="s">
        <v>7952</v>
      </c>
      <c r="H300" s="179">
        <v>911.36900000000003</v>
      </c>
      <c r="I300" s="180"/>
      <c r="L300" s="176"/>
      <c r="M300" s="181"/>
      <c r="T300" s="182"/>
      <c r="AT300" s="177" t="s">
        <v>1489</v>
      </c>
      <c r="AU300" s="177" t="s">
        <v>90</v>
      </c>
      <c r="AV300" s="13" t="s">
        <v>90</v>
      </c>
      <c r="AW300" s="13" t="s">
        <v>4</v>
      </c>
      <c r="AX300" s="13" t="s">
        <v>88</v>
      </c>
      <c r="AY300" s="177" t="s">
        <v>299</v>
      </c>
    </row>
    <row r="301" spans="2:65" s="1" customFormat="1" ht="33" customHeight="1">
      <c r="B301" s="32"/>
      <c r="C301" s="136" t="s">
        <v>626</v>
      </c>
      <c r="D301" s="136" t="s">
        <v>302</v>
      </c>
      <c r="E301" s="137" t="s">
        <v>7953</v>
      </c>
      <c r="F301" s="138" t="s">
        <v>7954</v>
      </c>
      <c r="G301" s="139" t="s">
        <v>598</v>
      </c>
      <c r="H301" s="140">
        <v>228</v>
      </c>
      <c r="I301" s="141"/>
      <c r="J301" s="142">
        <f>ROUND(I301*H301,2)</f>
        <v>0</v>
      </c>
      <c r="K301" s="138" t="s">
        <v>1487</v>
      </c>
      <c r="L301" s="32"/>
      <c r="M301" s="143" t="s">
        <v>1</v>
      </c>
      <c r="N301" s="144" t="s">
        <v>46</v>
      </c>
      <c r="P301" s="145">
        <f>O301*H301</f>
        <v>0</v>
      </c>
      <c r="Q301" s="145">
        <v>0</v>
      </c>
      <c r="R301" s="145">
        <f>Q301*H301</f>
        <v>0</v>
      </c>
      <c r="S301" s="145">
        <v>0</v>
      </c>
      <c r="T301" s="146">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7955</v>
      </c>
    </row>
    <row r="302" spans="2:65" s="12" customFormat="1">
      <c r="B302" s="170"/>
      <c r="D302" s="149" t="s">
        <v>1489</v>
      </c>
      <c r="E302" s="171" t="s">
        <v>1</v>
      </c>
      <c r="F302" s="172" t="s">
        <v>7821</v>
      </c>
      <c r="H302" s="171" t="s">
        <v>1</v>
      </c>
      <c r="I302" s="173"/>
      <c r="L302" s="170"/>
      <c r="M302" s="174"/>
      <c r="T302" s="175"/>
      <c r="AT302" s="171" t="s">
        <v>1489</v>
      </c>
      <c r="AU302" s="171" t="s">
        <v>90</v>
      </c>
      <c r="AV302" s="12" t="s">
        <v>88</v>
      </c>
      <c r="AW302" s="12" t="s">
        <v>36</v>
      </c>
      <c r="AX302" s="12" t="s">
        <v>81</v>
      </c>
      <c r="AY302" s="171" t="s">
        <v>299</v>
      </c>
    </row>
    <row r="303" spans="2:65" s="12" customFormat="1">
      <c r="B303" s="170"/>
      <c r="D303" s="149" t="s">
        <v>1489</v>
      </c>
      <c r="E303" s="171" t="s">
        <v>1</v>
      </c>
      <c r="F303" s="172" t="s">
        <v>7956</v>
      </c>
      <c r="H303" s="171" t="s">
        <v>1</v>
      </c>
      <c r="I303" s="173"/>
      <c r="L303" s="170"/>
      <c r="M303" s="174"/>
      <c r="T303" s="175"/>
      <c r="AT303" s="171" t="s">
        <v>1489</v>
      </c>
      <c r="AU303" s="171" t="s">
        <v>90</v>
      </c>
      <c r="AV303" s="12" t="s">
        <v>88</v>
      </c>
      <c r="AW303" s="12" t="s">
        <v>36</v>
      </c>
      <c r="AX303" s="12" t="s">
        <v>81</v>
      </c>
      <c r="AY303" s="171" t="s">
        <v>299</v>
      </c>
    </row>
    <row r="304" spans="2:65" s="13" customFormat="1">
      <c r="B304" s="176"/>
      <c r="D304" s="149" t="s">
        <v>1489</v>
      </c>
      <c r="E304" s="177" t="s">
        <v>1</v>
      </c>
      <c r="F304" s="178" t="s">
        <v>7957</v>
      </c>
      <c r="H304" s="179">
        <v>228</v>
      </c>
      <c r="I304" s="180"/>
      <c r="L304" s="176"/>
      <c r="M304" s="181"/>
      <c r="T304" s="182"/>
      <c r="AT304" s="177" t="s">
        <v>1489</v>
      </c>
      <c r="AU304" s="177" t="s">
        <v>90</v>
      </c>
      <c r="AV304" s="13" t="s">
        <v>90</v>
      </c>
      <c r="AW304" s="13" t="s">
        <v>36</v>
      </c>
      <c r="AX304" s="13" t="s">
        <v>88</v>
      </c>
      <c r="AY304" s="177" t="s">
        <v>299</v>
      </c>
    </row>
    <row r="305" spans="2:65" s="1" customFormat="1" ht="21.75" customHeight="1">
      <c r="B305" s="32"/>
      <c r="C305" s="158" t="s">
        <v>630</v>
      </c>
      <c r="D305" s="158" t="s">
        <v>340</v>
      </c>
      <c r="E305" s="159" t="s">
        <v>7958</v>
      </c>
      <c r="F305" s="160" t="s">
        <v>7959</v>
      </c>
      <c r="G305" s="161" t="s">
        <v>598</v>
      </c>
      <c r="H305" s="162">
        <v>76</v>
      </c>
      <c r="I305" s="163"/>
      <c r="J305" s="164">
        <f>ROUND(I305*H305,2)</f>
        <v>0</v>
      </c>
      <c r="K305" s="160" t="s">
        <v>1487</v>
      </c>
      <c r="L305" s="165"/>
      <c r="M305" s="166" t="s">
        <v>1</v>
      </c>
      <c r="N305" s="167" t="s">
        <v>46</v>
      </c>
      <c r="P305" s="145">
        <f>O305*H305</f>
        <v>0</v>
      </c>
      <c r="Q305" s="145">
        <v>8.0000000000000004E-4</v>
      </c>
      <c r="R305" s="145">
        <f>Q305*H305</f>
        <v>6.08E-2</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7960</v>
      </c>
    </row>
    <row r="306" spans="2:65" s="1" customFormat="1" ht="21.75" customHeight="1">
      <c r="B306" s="32"/>
      <c r="C306" s="158" t="s">
        <v>634</v>
      </c>
      <c r="D306" s="158" t="s">
        <v>340</v>
      </c>
      <c r="E306" s="159" t="s">
        <v>7961</v>
      </c>
      <c r="F306" s="160" t="s">
        <v>7962</v>
      </c>
      <c r="G306" s="161" t="s">
        <v>598</v>
      </c>
      <c r="H306" s="162">
        <v>152</v>
      </c>
      <c r="I306" s="163"/>
      <c r="J306" s="164">
        <f>ROUND(I306*H306,2)</f>
        <v>0</v>
      </c>
      <c r="K306" s="160" t="s">
        <v>1487</v>
      </c>
      <c r="L306" s="165"/>
      <c r="M306" s="166" t="s">
        <v>1</v>
      </c>
      <c r="N306" s="167" t="s">
        <v>46</v>
      </c>
      <c r="P306" s="145">
        <f>O306*H306</f>
        <v>0</v>
      </c>
      <c r="Q306" s="145">
        <v>1E-3</v>
      </c>
      <c r="R306" s="145">
        <f>Q306*H306</f>
        <v>0.152</v>
      </c>
      <c r="S306" s="145">
        <v>0</v>
      </c>
      <c r="T306" s="146">
        <f>S306*H306</f>
        <v>0</v>
      </c>
      <c r="AR306" s="147" t="s">
        <v>337</v>
      </c>
      <c r="AT306" s="147" t="s">
        <v>340</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7963</v>
      </c>
    </row>
    <row r="307" spans="2:65" s="1" customFormat="1" ht="24.15" customHeight="1">
      <c r="B307" s="32"/>
      <c r="C307" s="136" t="s">
        <v>638</v>
      </c>
      <c r="D307" s="136" t="s">
        <v>302</v>
      </c>
      <c r="E307" s="137" t="s">
        <v>7964</v>
      </c>
      <c r="F307" s="138" t="s">
        <v>7965</v>
      </c>
      <c r="G307" s="139" t="s">
        <v>598</v>
      </c>
      <c r="H307" s="140">
        <v>77</v>
      </c>
      <c r="I307" s="141"/>
      <c r="J307" s="142">
        <f>ROUND(I307*H307,2)</f>
        <v>0</v>
      </c>
      <c r="K307" s="138" t="s">
        <v>1</v>
      </c>
      <c r="L307" s="32"/>
      <c r="M307" s="143" t="s">
        <v>1</v>
      </c>
      <c r="N307" s="144" t="s">
        <v>46</v>
      </c>
      <c r="P307" s="145">
        <f>O307*H307</f>
        <v>0</v>
      </c>
      <c r="Q307" s="145">
        <v>1.4E-2</v>
      </c>
      <c r="R307" s="145">
        <f>Q307*H307</f>
        <v>1.0780000000000001</v>
      </c>
      <c r="S307" s="145">
        <v>0</v>
      </c>
      <c r="T307" s="146">
        <f>S307*H307</f>
        <v>0</v>
      </c>
      <c r="AR307" s="147" t="s">
        <v>318</v>
      </c>
      <c r="AT307" s="147" t="s">
        <v>302</v>
      </c>
      <c r="AU307" s="147" t="s">
        <v>90</v>
      </c>
      <c r="AY307" s="17" t="s">
        <v>299</v>
      </c>
      <c r="BE307" s="148">
        <f>IF(N307="základní",J307,0)</f>
        <v>0</v>
      </c>
      <c r="BF307" s="148">
        <f>IF(N307="snížená",J307,0)</f>
        <v>0</v>
      </c>
      <c r="BG307" s="148">
        <f>IF(N307="zákl. přenesená",J307,0)</f>
        <v>0</v>
      </c>
      <c r="BH307" s="148">
        <f>IF(N307="sníž. přenesená",J307,0)</f>
        <v>0</v>
      </c>
      <c r="BI307" s="148">
        <f>IF(N307="nulová",J307,0)</f>
        <v>0</v>
      </c>
      <c r="BJ307" s="17" t="s">
        <v>88</v>
      </c>
      <c r="BK307" s="148">
        <f>ROUND(I307*H307,2)</f>
        <v>0</v>
      </c>
      <c r="BL307" s="17" t="s">
        <v>318</v>
      </c>
      <c r="BM307" s="147" t="s">
        <v>7966</v>
      </c>
    </row>
    <row r="308" spans="2:65" s="1" customFormat="1" ht="67.2">
      <c r="B308" s="32"/>
      <c r="D308" s="149" t="s">
        <v>308</v>
      </c>
      <c r="F308" s="150" t="s">
        <v>7967</v>
      </c>
      <c r="I308" s="151"/>
      <c r="L308" s="32"/>
      <c r="M308" s="152"/>
      <c r="T308" s="56"/>
      <c r="AT308" s="17" t="s">
        <v>308</v>
      </c>
      <c r="AU308" s="17" t="s">
        <v>90</v>
      </c>
    </row>
    <row r="309" spans="2:65" s="13" customFormat="1">
      <c r="B309" s="176"/>
      <c r="D309" s="149" t="s">
        <v>1489</v>
      </c>
      <c r="E309" s="177" t="s">
        <v>1</v>
      </c>
      <c r="F309" s="178" t="s">
        <v>7968</v>
      </c>
      <c r="H309" s="179">
        <v>68</v>
      </c>
      <c r="I309" s="180"/>
      <c r="L309" s="176"/>
      <c r="M309" s="181"/>
      <c r="T309" s="182"/>
      <c r="AT309" s="177" t="s">
        <v>1489</v>
      </c>
      <c r="AU309" s="177" t="s">
        <v>90</v>
      </c>
      <c r="AV309" s="13" t="s">
        <v>90</v>
      </c>
      <c r="AW309" s="13" t="s">
        <v>36</v>
      </c>
      <c r="AX309" s="13" t="s">
        <v>81</v>
      </c>
      <c r="AY309" s="177" t="s">
        <v>299</v>
      </c>
    </row>
    <row r="310" spans="2:65" s="13" customFormat="1" ht="20.399999999999999">
      <c r="B310" s="176"/>
      <c r="D310" s="149" t="s">
        <v>1489</v>
      </c>
      <c r="E310" s="177" t="s">
        <v>1</v>
      </c>
      <c r="F310" s="178" t="s">
        <v>7969</v>
      </c>
      <c r="H310" s="179">
        <v>9</v>
      </c>
      <c r="I310" s="180"/>
      <c r="L310" s="176"/>
      <c r="M310" s="181"/>
      <c r="T310" s="182"/>
      <c r="AT310" s="177" t="s">
        <v>1489</v>
      </c>
      <c r="AU310" s="177" t="s">
        <v>90</v>
      </c>
      <c r="AV310" s="13" t="s">
        <v>90</v>
      </c>
      <c r="AW310" s="13" t="s">
        <v>36</v>
      </c>
      <c r="AX310" s="13" t="s">
        <v>81</v>
      </c>
      <c r="AY310" s="177" t="s">
        <v>299</v>
      </c>
    </row>
    <row r="311" spans="2:65" s="14" customFormat="1">
      <c r="B311" s="183"/>
      <c r="D311" s="149" t="s">
        <v>1489</v>
      </c>
      <c r="E311" s="184" t="s">
        <v>1</v>
      </c>
      <c r="F311" s="185" t="s">
        <v>1496</v>
      </c>
      <c r="H311" s="186">
        <v>77</v>
      </c>
      <c r="I311" s="187"/>
      <c r="L311" s="183"/>
      <c r="M311" s="188"/>
      <c r="T311" s="189"/>
      <c r="AT311" s="184" t="s">
        <v>1489</v>
      </c>
      <c r="AU311" s="184" t="s">
        <v>90</v>
      </c>
      <c r="AV311" s="14" t="s">
        <v>318</v>
      </c>
      <c r="AW311" s="14" t="s">
        <v>36</v>
      </c>
      <c r="AX311" s="14" t="s">
        <v>88</v>
      </c>
      <c r="AY311" s="184" t="s">
        <v>299</v>
      </c>
    </row>
    <row r="312" spans="2:65" s="1" customFormat="1" ht="16.5" customHeight="1">
      <c r="B312" s="32"/>
      <c r="C312" s="136" t="s">
        <v>644</v>
      </c>
      <c r="D312" s="136" t="s">
        <v>302</v>
      </c>
      <c r="E312" s="137" t="s">
        <v>7970</v>
      </c>
      <c r="F312" s="138" t="s">
        <v>7971</v>
      </c>
      <c r="G312" s="139" t="s">
        <v>598</v>
      </c>
      <c r="H312" s="140">
        <v>1</v>
      </c>
      <c r="I312" s="141"/>
      <c r="J312" s="142">
        <f>ROUND(I312*H312,2)</f>
        <v>0</v>
      </c>
      <c r="K312" s="138" t="s">
        <v>1</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7972</v>
      </c>
    </row>
    <row r="313" spans="2:65" s="1" customFormat="1" ht="24.15" customHeight="1">
      <c r="B313" s="32"/>
      <c r="C313" s="136" t="s">
        <v>649</v>
      </c>
      <c r="D313" s="136" t="s">
        <v>302</v>
      </c>
      <c r="E313" s="137" t="s">
        <v>7973</v>
      </c>
      <c r="F313" s="138" t="s">
        <v>7974</v>
      </c>
      <c r="G313" s="139" t="s">
        <v>598</v>
      </c>
      <c r="H313" s="140">
        <v>12</v>
      </c>
      <c r="I313" s="141"/>
      <c r="J313" s="142">
        <f>ROUND(I313*H313,2)</f>
        <v>0</v>
      </c>
      <c r="K313" s="138" t="s">
        <v>1487</v>
      </c>
      <c r="L313" s="32"/>
      <c r="M313" s="143" t="s">
        <v>1</v>
      </c>
      <c r="N313" s="144" t="s">
        <v>46</v>
      </c>
      <c r="P313" s="145">
        <f>O313*H313</f>
        <v>0</v>
      </c>
      <c r="Q313" s="145">
        <v>8.0000000000000007E-5</v>
      </c>
      <c r="R313" s="145">
        <f>Q313*H313</f>
        <v>9.6000000000000013E-4</v>
      </c>
      <c r="S313" s="145">
        <v>0</v>
      </c>
      <c r="T313" s="146">
        <f>S313*H313</f>
        <v>0</v>
      </c>
      <c r="AR313" s="147" t="s">
        <v>318</v>
      </c>
      <c r="AT313" s="147" t="s">
        <v>302</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7975</v>
      </c>
    </row>
    <row r="314" spans="2:65" s="12" customFormat="1">
      <c r="B314" s="170"/>
      <c r="D314" s="149" t="s">
        <v>1489</v>
      </c>
      <c r="E314" s="171" t="s">
        <v>1</v>
      </c>
      <c r="F314" s="172" t="s">
        <v>7821</v>
      </c>
      <c r="H314" s="171" t="s">
        <v>1</v>
      </c>
      <c r="I314" s="173"/>
      <c r="L314" s="170"/>
      <c r="M314" s="174"/>
      <c r="T314" s="175"/>
      <c r="AT314" s="171" t="s">
        <v>1489</v>
      </c>
      <c r="AU314" s="171" t="s">
        <v>90</v>
      </c>
      <c r="AV314" s="12" t="s">
        <v>88</v>
      </c>
      <c r="AW314" s="12" t="s">
        <v>36</v>
      </c>
      <c r="AX314" s="12" t="s">
        <v>81</v>
      </c>
      <c r="AY314" s="171" t="s">
        <v>299</v>
      </c>
    </row>
    <row r="315" spans="2:65" s="12" customFormat="1">
      <c r="B315" s="170"/>
      <c r="D315" s="149" t="s">
        <v>1489</v>
      </c>
      <c r="E315" s="171" t="s">
        <v>1</v>
      </c>
      <c r="F315" s="172" t="s">
        <v>7976</v>
      </c>
      <c r="H315" s="171" t="s">
        <v>1</v>
      </c>
      <c r="I315" s="173"/>
      <c r="L315" s="170"/>
      <c r="M315" s="174"/>
      <c r="T315" s="175"/>
      <c r="AT315" s="171" t="s">
        <v>1489</v>
      </c>
      <c r="AU315" s="171" t="s">
        <v>90</v>
      </c>
      <c r="AV315" s="12" t="s">
        <v>88</v>
      </c>
      <c r="AW315" s="12" t="s">
        <v>36</v>
      </c>
      <c r="AX315" s="12" t="s">
        <v>81</v>
      </c>
      <c r="AY315" s="171" t="s">
        <v>299</v>
      </c>
    </row>
    <row r="316" spans="2:65" s="13" customFormat="1">
      <c r="B316" s="176"/>
      <c r="D316" s="149" t="s">
        <v>1489</v>
      </c>
      <c r="E316" s="177" t="s">
        <v>1</v>
      </c>
      <c r="F316" s="178" t="s">
        <v>8</v>
      </c>
      <c r="H316" s="179">
        <v>12</v>
      </c>
      <c r="I316" s="180"/>
      <c r="L316" s="176"/>
      <c r="M316" s="181"/>
      <c r="T316" s="182"/>
      <c r="AT316" s="177" t="s">
        <v>1489</v>
      </c>
      <c r="AU316" s="177" t="s">
        <v>90</v>
      </c>
      <c r="AV316" s="13" t="s">
        <v>90</v>
      </c>
      <c r="AW316" s="13" t="s">
        <v>36</v>
      </c>
      <c r="AX316" s="13" t="s">
        <v>88</v>
      </c>
      <c r="AY316" s="177" t="s">
        <v>299</v>
      </c>
    </row>
    <row r="317" spans="2:65" s="1" customFormat="1" ht="21.75" customHeight="1">
      <c r="B317" s="32"/>
      <c r="C317" s="158" t="s">
        <v>653</v>
      </c>
      <c r="D317" s="158" t="s">
        <v>340</v>
      </c>
      <c r="E317" s="159" t="s">
        <v>7977</v>
      </c>
      <c r="F317" s="160" t="s">
        <v>7978</v>
      </c>
      <c r="G317" s="161" t="s">
        <v>598</v>
      </c>
      <c r="H317" s="162">
        <v>12</v>
      </c>
      <c r="I317" s="163"/>
      <c r="J317" s="164">
        <f>ROUND(I317*H317,2)</f>
        <v>0</v>
      </c>
      <c r="K317" s="160" t="s">
        <v>1487</v>
      </c>
      <c r="L317" s="165"/>
      <c r="M317" s="166" t="s">
        <v>1</v>
      </c>
      <c r="N317" s="167" t="s">
        <v>46</v>
      </c>
      <c r="P317" s="145">
        <f>O317*H317</f>
        <v>0</v>
      </c>
      <c r="Q317" s="145">
        <v>8.9999999999999998E-4</v>
      </c>
      <c r="R317" s="145">
        <f>Q317*H317</f>
        <v>1.0800000000000001E-2</v>
      </c>
      <c r="S317" s="145">
        <v>0</v>
      </c>
      <c r="T317" s="146">
        <f>S317*H317</f>
        <v>0</v>
      </c>
      <c r="AR317" s="147" t="s">
        <v>337</v>
      </c>
      <c r="AT317" s="147" t="s">
        <v>340</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7979</v>
      </c>
    </row>
    <row r="318" spans="2:65" s="1" customFormat="1" ht="24.15" customHeight="1">
      <c r="B318" s="32"/>
      <c r="C318" s="136" t="s">
        <v>657</v>
      </c>
      <c r="D318" s="136" t="s">
        <v>302</v>
      </c>
      <c r="E318" s="137" t="s">
        <v>7980</v>
      </c>
      <c r="F318" s="138" t="s">
        <v>7981</v>
      </c>
      <c r="G318" s="139" t="s">
        <v>598</v>
      </c>
      <c r="H318" s="140">
        <v>74</v>
      </c>
      <c r="I318" s="141"/>
      <c r="J318" s="142">
        <f>ROUND(I318*H318,2)</f>
        <v>0</v>
      </c>
      <c r="K318" s="138" t="s">
        <v>1487</v>
      </c>
      <c r="L318" s="32"/>
      <c r="M318" s="143" t="s">
        <v>1</v>
      </c>
      <c r="N318" s="144" t="s">
        <v>46</v>
      </c>
      <c r="P318" s="145">
        <f>O318*H318</f>
        <v>0</v>
      </c>
      <c r="Q318" s="145">
        <v>1E-4</v>
      </c>
      <c r="R318" s="145">
        <f>Q318*H318</f>
        <v>7.4000000000000003E-3</v>
      </c>
      <c r="S318" s="145">
        <v>0</v>
      </c>
      <c r="T318" s="146">
        <f>S318*H318</f>
        <v>0</v>
      </c>
      <c r="AR318" s="147" t="s">
        <v>318</v>
      </c>
      <c r="AT318" s="147" t="s">
        <v>302</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7982</v>
      </c>
    </row>
    <row r="319" spans="2:65" s="12" customFormat="1">
      <c r="B319" s="170"/>
      <c r="D319" s="149" t="s">
        <v>1489</v>
      </c>
      <c r="E319" s="171" t="s">
        <v>1</v>
      </c>
      <c r="F319" s="172" t="s">
        <v>7821</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767</v>
      </c>
      <c r="H320" s="179">
        <v>74</v>
      </c>
      <c r="I320" s="180"/>
      <c r="L320" s="176"/>
      <c r="M320" s="181"/>
      <c r="T320" s="182"/>
      <c r="AT320" s="177" t="s">
        <v>1489</v>
      </c>
      <c r="AU320" s="177" t="s">
        <v>90</v>
      </c>
      <c r="AV320" s="13" t="s">
        <v>90</v>
      </c>
      <c r="AW320" s="13" t="s">
        <v>36</v>
      </c>
      <c r="AX320" s="13" t="s">
        <v>88</v>
      </c>
      <c r="AY320" s="177" t="s">
        <v>299</v>
      </c>
    </row>
    <row r="321" spans="2:65" s="1" customFormat="1" ht="16.5" customHeight="1">
      <c r="B321" s="32"/>
      <c r="C321" s="158" t="s">
        <v>661</v>
      </c>
      <c r="D321" s="158" t="s">
        <v>340</v>
      </c>
      <c r="E321" s="159" t="s">
        <v>7983</v>
      </c>
      <c r="F321" s="160" t="s">
        <v>7984</v>
      </c>
      <c r="G321" s="161" t="s">
        <v>598</v>
      </c>
      <c r="H321" s="162">
        <v>74</v>
      </c>
      <c r="I321" s="163"/>
      <c r="J321" s="164">
        <f>ROUND(I321*H321,2)</f>
        <v>0</v>
      </c>
      <c r="K321" s="160" t="s">
        <v>1</v>
      </c>
      <c r="L321" s="165"/>
      <c r="M321" s="166" t="s">
        <v>1</v>
      </c>
      <c r="N321" s="167" t="s">
        <v>46</v>
      </c>
      <c r="P321" s="145">
        <f>O321*H321</f>
        <v>0</v>
      </c>
      <c r="Q321" s="145">
        <v>8.8000000000000005E-3</v>
      </c>
      <c r="R321" s="145">
        <f>Q321*H321</f>
        <v>0.6512</v>
      </c>
      <c r="S321" s="145">
        <v>0</v>
      </c>
      <c r="T321" s="146">
        <f>S321*H321</f>
        <v>0</v>
      </c>
      <c r="AR321" s="147" t="s">
        <v>337</v>
      </c>
      <c r="AT321" s="147" t="s">
        <v>340</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7985</v>
      </c>
    </row>
    <row r="322" spans="2:65" s="1" customFormat="1" ht="24.15" customHeight="1">
      <c r="B322" s="32"/>
      <c r="C322" s="136" t="s">
        <v>665</v>
      </c>
      <c r="D322" s="136" t="s">
        <v>302</v>
      </c>
      <c r="E322" s="137" t="s">
        <v>1749</v>
      </c>
      <c r="F322" s="138" t="s">
        <v>1750</v>
      </c>
      <c r="G322" s="139" t="s">
        <v>647</v>
      </c>
      <c r="H322" s="140">
        <v>989.9</v>
      </c>
      <c r="I322" s="141"/>
      <c r="J322" s="142">
        <f>ROUND(I322*H322,2)</f>
        <v>0</v>
      </c>
      <c r="K322" s="138" t="s">
        <v>1487</v>
      </c>
      <c r="L322" s="32"/>
      <c r="M322" s="143" t="s">
        <v>1</v>
      </c>
      <c r="N322" s="144" t="s">
        <v>46</v>
      </c>
      <c r="P322" s="145">
        <f>O322*H322</f>
        <v>0</v>
      </c>
      <c r="Q322" s="145">
        <v>0</v>
      </c>
      <c r="R322" s="145">
        <f>Q322*H322</f>
        <v>0</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7986</v>
      </c>
    </row>
    <row r="323" spans="2:65" s="12" customFormat="1">
      <c r="B323" s="170"/>
      <c r="D323" s="149" t="s">
        <v>1489</v>
      </c>
      <c r="E323" s="171" t="s">
        <v>1</v>
      </c>
      <c r="F323" s="172" t="s">
        <v>7821</v>
      </c>
      <c r="H323" s="171" t="s">
        <v>1</v>
      </c>
      <c r="I323" s="173"/>
      <c r="L323" s="170"/>
      <c r="M323" s="174"/>
      <c r="T323" s="175"/>
      <c r="AT323" s="171" t="s">
        <v>1489</v>
      </c>
      <c r="AU323" s="171" t="s">
        <v>90</v>
      </c>
      <c r="AV323" s="12" t="s">
        <v>88</v>
      </c>
      <c r="AW323" s="12" t="s">
        <v>36</v>
      </c>
      <c r="AX323" s="12" t="s">
        <v>81</v>
      </c>
      <c r="AY323" s="171" t="s">
        <v>299</v>
      </c>
    </row>
    <row r="324" spans="2:65" s="13" customFormat="1">
      <c r="B324" s="176"/>
      <c r="D324" s="149" t="s">
        <v>1489</v>
      </c>
      <c r="E324" s="177" t="s">
        <v>1</v>
      </c>
      <c r="F324" s="178" t="s">
        <v>7987</v>
      </c>
      <c r="H324" s="179">
        <v>851.6</v>
      </c>
      <c r="I324" s="180"/>
      <c r="L324" s="176"/>
      <c r="M324" s="181"/>
      <c r="T324" s="182"/>
      <c r="AT324" s="177" t="s">
        <v>1489</v>
      </c>
      <c r="AU324" s="177" t="s">
        <v>90</v>
      </c>
      <c r="AV324" s="13" t="s">
        <v>90</v>
      </c>
      <c r="AW324" s="13" t="s">
        <v>36</v>
      </c>
      <c r="AX324" s="13" t="s">
        <v>81</v>
      </c>
      <c r="AY324" s="177" t="s">
        <v>299</v>
      </c>
    </row>
    <row r="325" spans="2:65" s="13" customFormat="1">
      <c r="B325" s="176"/>
      <c r="D325" s="149" t="s">
        <v>1489</v>
      </c>
      <c r="E325" s="177" t="s">
        <v>1</v>
      </c>
      <c r="F325" s="178" t="s">
        <v>7988</v>
      </c>
      <c r="H325" s="179">
        <v>46.3</v>
      </c>
      <c r="I325" s="180"/>
      <c r="L325" s="176"/>
      <c r="M325" s="181"/>
      <c r="T325" s="182"/>
      <c r="AT325" s="177" t="s">
        <v>1489</v>
      </c>
      <c r="AU325" s="177" t="s">
        <v>90</v>
      </c>
      <c r="AV325" s="13" t="s">
        <v>90</v>
      </c>
      <c r="AW325" s="13" t="s">
        <v>36</v>
      </c>
      <c r="AX325" s="13" t="s">
        <v>81</v>
      </c>
      <c r="AY325" s="177" t="s">
        <v>299</v>
      </c>
    </row>
    <row r="326" spans="2:65" s="13" customFormat="1">
      <c r="B326" s="176"/>
      <c r="D326" s="149" t="s">
        <v>1489</v>
      </c>
      <c r="E326" s="177" t="s">
        <v>1</v>
      </c>
      <c r="F326" s="178" t="s">
        <v>7940</v>
      </c>
      <c r="H326" s="179">
        <v>92</v>
      </c>
      <c r="I326" s="180"/>
      <c r="L326" s="176"/>
      <c r="M326" s="181"/>
      <c r="T326" s="182"/>
      <c r="AT326" s="177" t="s">
        <v>1489</v>
      </c>
      <c r="AU326" s="177" t="s">
        <v>90</v>
      </c>
      <c r="AV326" s="13" t="s">
        <v>90</v>
      </c>
      <c r="AW326" s="13" t="s">
        <v>36</v>
      </c>
      <c r="AX326" s="13" t="s">
        <v>81</v>
      </c>
      <c r="AY326" s="177" t="s">
        <v>299</v>
      </c>
    </row>
    <row r="327" spans="2:65" s="14" customFormat="1">
      <c r="B327" s="183"/>
      <c r="D327" s="149" t="s">
        <v>1489</v>
      </c>
      <c r="E327" s="184" t="s">
        <v>1</v>
      </c>
      <c r="F327" s="185" t="s">
        <v>1496</v>
      </c>
      <c r="H327" s="186">
        <v>989.9</v>
      </c>
      <c r="I327" s="187"/>
      <c r="L327" s="183"/>
      <c r="M327" s="188"/>
      <c r="T327" s="189"/>
      <c r="AT327" s="184" t="s">
        <v>1489</v>
      </c>
      <c r="AU327" s="184" t="s">
        <v>90</v>
      </c>
      <c r="AV327" s="14" t="s">
        <v>318</v>
      </c>
      <c r="AW327" s="14" t="s">
        <v>36</v>
      </c>
      <c r="AX327" s="14" t="s">
        <v>88</v>
      </c>
      <c r="AY327" s="184" t="s">
        <v>299</v>
      </c>
    </row>
    <row r="328" spans="2:65" s="1" customFormat="1" ht="24.15" customHeight="1">
      <c r="B328" s="32"/>
      <c r="C328" s="136" t="s">
        <v>669</v>
      </c>
      <c r="D328" s="136" t="s">
        <v>302</v>
      </c>
      <c r="E328" s="137" t="s">
        <v>7989</v>
      </c>
      <c r="F328" s="138" t="s">
        <v>7990</v>
      </c>
      <c r="G328" s="139" t="s">
        <v>578</v>
      </c>
      <c r="H328" s="140">
        <v>2</v>
      </c>
      <c r="I328" s="141"/>
      <c r="J328" s="142">
        <f t="shared" ref="J328:J333" si="0">ROUND(I328*H328,2)</f>
        <v>0</v>
      </c>
      <c r="K328" s="138" t="s">
        <v>1</v>
      </c>
      <c r="L328" s="32"/>
      <c r="M328" s="143" t="s">
        <v>1</v>
      </c>
      <c r="N328" s="144" t="s">
        <v>46</v>
      </c>
      <c r="P328" s="145">
        <f t="shared" ref="P328:P333" si="1">O328*H328</f>
        <v>0</v>
      </c>
      <c r="Q328" s="145">
        <v>0</v>
      </c>
      <c r="R328" s="145">
        <f t="shared" ref="R328:R333" si="2">Q328*H328</f>
        <v>0</v>
      </c>
      <c r="S328" s="145">
        <v>0</v>
      </c>
      <c r="T328" s="146">
        <f t="shared" ref="T328:T333" si="3">S328*H328</f>
        <v>0</v>
      </c>
      <c r="AR328" s="147" t="s">
        <v>318</v>
      </c>
      <c r="AT328" s="147" t="s">
        <v>302</v>
      </c>
      <c r="AU328" s="147" t="s">
        <v>90</v>
      </c>
      <c r="AY328" s="17" t="s">
        <v>299</v>
      </c>
      <c r="BE328" s="148">
        <f t="shared" ref="BE328:BE333" si="4">IF(N328="základní",J328,0)</f>
        <v>0</v>
      </c>
      <c r="BF328" s="148">
        <f t="shared" ref="BF328:BF333" si="5">IF(N328="snížená",J328,0)</f>
        <v>0</v>
      </c>
      <c r="BG328" s="148">
        <f t="shared" ref="BG328:BG333" si="6">IF(N328="zákl. přenesená",J328,0)</f>
        <v>0</v>
      </c>
      <c r="BH328" s="148">
        <f t="shared" ref="BH328:BH333" si="7">IF(N328="sníž. přenesená",J328,0)</f>
        <v>0</v>
      </c>
      <c r="BI328" s="148">
        <f t="shared" ref="BI328:BI333" si="8">IF(N328="nulová",J328,0)</f>
        <v>0</v>
      </c>
      <c r="BJ328" s="17" t="s">
        <v>88</v>
      </c>
      <c r="BK328" s="148">
        <f t="shared" ref="BK328:BK333" si="9">ROUND(I328*H328,2)</f>
        <v>0</v>
      </c>
      <c r="BL328" s="17" t="s">
        <v>318</v>
      </c>
      <c r="BM328" s="147" t="s">
        <v>7991</v>
      </c>
    </row>
    <row r="329" spans="2:65" s="1" customFormat="1" ht="24.15" customHeight="1">
      <c r="B329" s="32"/>
      <c r="C329" s="136" t="s">
        <v>673</v>
      </c>
      <c r="D329" s="136" t="s">
        <v>302</v>
      </c>
      <c r="E329" s="137" t="s">
        <v>7992</v>
      </c>
      <c r="F329" s="138" t="s">
        <v>7993</v>
      </c>
      <c r="G329" s="139" t="s">
        <v>578</v>
      </c>
      <c r="H329" s="140">
        <v>1</v>
      </c>
      <c r="I329" s="141"/>
      <c r="J329" s="142">
        <f t="shared" si="0"/>
        <v>0</v>
      </c>
      <c r="K329" s="138" t="s">
        <v>1</v>
      </c>
      <c r="L329" s="32"/>
      <c r="M329" s="143" t="s">
        <v>1</v>
      </c>
      <c r="N329" s="144" t="s">
        <v>46</v>
      </c>
      <c r="P329" s="145">
        <f t="shared" si="1"/>
        <v>0</v>
      </c>
      <c r="Q329" s="145">
        <v>0</v>
      </c>
      <c r="R329" s="145">
        <f t="shared" si="2"/>
        <v>0</v>
      </c>
      <c r="S329" s="145">
        <v>0</v>
      </c>
      <c r="T329" s="146">
        <f t="shared" si="3"/>
        <v>0</v>
      </c>
      <c r="AR329" s="147" t="s">
        <v>318</v>
      </c>
      <c r="AT329" s="147" t="s">
        <v>302</v>
      </c>
      <c r="AU329" s="147" t="s">
        <v>90</v>
      </c>
      <c r="AY329" s="17" t="s">
        <v>299</v>
      </c>
      <c r="BE329" s="148">
        <f t="shared" si="4"/>
        <v>0</v>
      </c>
      <c r="BF329" s="148">
        <f t="shared" si="5"/>
        <v>0</v>
      </c>
      <c r="BG329" s="148">
        <f t="shared" si="6"/>
        <v>0</v>
      </c>
      <c r="BH329" s="148">
        <f t="shared" si="7"/>
        <v>0</v>
      </c>
      <c r="BI329" s="148">
        <f t="shared" si="8"/>
        <v>0</v>
      </c>
      <c r="BJ329" s="17" t="s">
        <v>88</v>
      </c>
      <c r="BK329" s="148">
        <f t="shared" si="9"/>
        <v>0</v>
      </c>
      <c r="BL329" s="17" t="s">
        <v>318</v>
      </c>
      <c r="BM329" s="147" t="s">
        <v>7994</v>
      </c>
    </row>
    <row r="330" spans="2:65" s="1" customFormat="1" ht="24.15" customHeight="1">
      <c r="B330" s="32"/>
      <c r="C330" s="136" t="s">
        <v>677</v>
      </c>
      <c r="D330" s="136" t="s">
        <v>302</v>
      </c>
      <c r="E330" s="137" t="s">
        <v>7995</v>
      </c>
      <c r="F330" s="138" t="s">
        <v>7996</v>
      </c>
      <c r="G330" s="139" t="s">
        <v>578</v>
      </c>
      <c r="H330" s="140">
        <v>47</v>
      </c>
      <c r="I330" s="141"/>
      <c r="J330" s="142">
        <f t="shared" si="0"/>
        <v>0</v>
      </c>
      <c r="K330" s="138" t="s">
        <v>1</v>
      </c>
      <c r="L330" s="32"/>
      <c r="M330" s="143" t="s">
        <v>1</v>
      </c>
      <c r="N330" s="144" t="s">
        <v>46</v>
      </c>
      <c r="P330" s="145">
        <f t="shared" si="1"/>
        <v>0</v>
      </c>
      <c r="Q330" s="145">
        <v>0</v>
      </c>
      <c r="R330" s="145">
        <f t="shared" si="2"/>
        <v>0</v>
      </c>
      <c r="S330" s="145">
        <v>0</v>
      </c>
      <c r="T330" s="146">
        <f t="shared" si="3"/>
        <v>0</v>
      </c>
      <c r="AR330" s="147" t="s">
        <v>318</v>
      </c>
      <c r="AT330" s="147" t="s">
        <v>302</v>
      </c>
      <c r="AU330" s="147" t="s">
        <v>90</v>
      </c>
      <c r="AY330" s="17" t="s">
        <v>299</v>
      </c>
      <c r="BE330" s="148">
        <f t="shared" si="4"/>
        <v>0</v>
      </c>
      <c r="BF330" s="148">
        <f t="shared" si="5"/>
        <v>0</v>
      </c>
      <c r="BG330" s="148">
        <f t="shared" si="6"/>
        <v>0</v>
      </c>
      <c r="BH330" s="148">
        <f t="shared" si="7"/>
        <v>0</v>
      </c>
      <c r="BI330" s="148">
        <f t="shared" si="8"/>
        <v>0</v>
      </c>
      <c r="BJ330" s="17" t="s">
        <v>88</v>
      </c>
      <c r="BK330" s="148">
        <f t="shared" si="9"/>
        <v>0</v>
      </c>
      <c r="BL330" s="17" t="s">
        <v>318</v>
      </c>
      <c r="BM330" s="147" t="s">
        <v>7997</v>
      </c>
    </row>
    <row r="331" spans="2:65" s="1" customFormat="1" ht="24.15" customHeight="1">
      <c r="B331" s="32"/>
      <c r="C331" s="136" t="s">
        <v>681</v>
      </c>
      <c r="D331" s="136" t="s">
        <v>302</v>
      </c>
      <c r="E331" s="137" t="s">
        <v>7998</v>
      </c>
      <c r="F331" s="138" t="s">
        <v>7999</v>
      </c>
      <c r="G331" s="139" t="s">
        <v>578</v>
      </c>
      <c r="H331" s="140">
        <v>22</v>
      </c>
      <c r="I331" s="141"/>
      <c r="J331" s="142">
        <f t="shared" si="0"/>
        <v>0</v>
      </c>
      <c r="K331" s="138" t="s">
        <v>1</v>
      </c>
      <c r="L331" s="32"/>
      <c r="M331" s="143" t="s">
        <v>1</v>
      </c>
      <c r="N331" s="144" t="s">
        <v>46</v>
      </c>
      <c r="P331" s="145">
        <f t="shared" si="1"/>
        <v>0</v>
      </c>
      <c r="Q331" s="145">
        <v>0</v>
      </c>
      <c r="R331" s="145">
        <f t="shared" si="2"/>
        <v>0</v>
      </c>
      <c r="S331" s="145">
        <v>0</v>
      </c>
      <c r="T331" s="146">
        <f t="shared" si="3"/>
        <v>0</v>
      </c>
      <c r="AR331" s="147" t="s">
        <v>318</v>
      </c>
      <c r="AT331" s="147" t="s">
        <v>302</v>
      </c>
      <c r="AU331" s="147" t="s">
        <v>90</v>
      </c>
      <c r="AY331" s="17" t="s">
        <v>299</v>
      </c>
      <c r="BE331" s="148">
        <f t="shared" si="4"/>
        <v>0</v>
      </c>
      <c r="BF331" s="148">
        <f t="shared" si="5"/>
        <v>0</v>
      </c>
      <c r="BG331" s="148">
        <f t="shared" si="6"/>
        <v>0</v>
      </c>
      <c r="BH331" s="148">
        <f t="shared" si="7"/>
        <v>0</v>
      </c>
      <c r="BI331" s="148">
        <f t="shared" si="8"/>
        <v>0</v>
      </c>
      <c r="BJ331" s="17" t="s">
        <v>88</v>
      </c>
      <c r="BK331" s="148">
        <f t="shared" si="9"/>
        <v>0</v>
      </c>
      <c r="BL331" s="17" t="s">
        <v>318</v>
      </c>
      <c r="BM331" s="147" t="s">
        <v>8000</v>
      </c>
    </row>
    <row r="332" spans="2:65" s="1" customFormat="1" ht="16.5" customHeight="1">
      <c r="B332" s="32"/>
      <c r="C332" s="136" t="s">
        <v>685</v>
      </c>
      <c r="D332" s="136" t="s">
        <v>302</v>
      </c>
      <c r="E332" s="137" t="s">
        <v>8001</v>
      </c>
      <c r="F332" s="138" t="s">
        <v>8002</v>
      </c>
      <c r="G332" s="139" t="s">
        <v>578</v>
      </c>
      <c r="H332" s="140">
        <v>1</v>
      </c>
      <c r="I332" s="141"/>
      <c r="J332" s="142">
        <f t="shared" si="0"/>
        <v>0</v>
      </c>
      <c r="K332" s="138" t="s">
        <v>1</v>
      </c>
      <c r="L332" s="32"/>
      <c r="M332" s="143" t="s">
        <v>1</v>
      </c>
      <c r="N332" s="144" t="s">
        <v>46</v>
      </c>
      <c r="P332" s="145">
        <f t="shared" si="1"/>
        <v>0</v>
      </c>
      <c r="Q332" s="145">
        <v>0</v>
      </c>
      <c r="R332" s="145">
        <f t="shared" si="2"/>
        <v>0</v>
      </c>
      <c r="S332" s="145">
        <v>0</v>
      </c>
      <c r="T332" s="146">
        <f t="shared" si="3"/>
        <v>0</v>
      </c>
      <c r="AR332" s="147" t="s">
        <v>318</v>
      </c>
      <c r="AT332" s="147" t="s">
        <v>302</v>
      </c>
      <c r="AU332" s="147" t="s">
        <v>90</v>
      </c>
      <c r="AY332" s="17" t="s">
        <v>299</v>
      </c>
      <c r="BE332" s="148">
        <f t="shared" si="4"/>
        <v>0</v>
      </c>
      <c r="BF332" s="148">
        <f t="shared" si="5"/>
        <v>0</v>
      </c>
      <c r="BG332" s="148">
        <f t="shared" si="6"/>
        <v>0</v>
      </c>
      <c r="BH332" s="148">
        <f t="shared" si="7"/>
        <v>0</v>
      </c>
      <c r="BI332" s="148">
        <f t="shared" si="8"/>
        <v>0</v>
      </c>
      <c r="BJ332" s="17" t="s">
        <v>88</v>
      </c>
      <c r="BK332" s="148">
        <f t="shared" si="9"/>
        <v>0</v>
      </c>
      <c r="BL332" s="17" t="s">
        <v>318</v>
      </c>
      <c r="BM332" s="147" t="s">
        <v>8003</v>
      </c>
    </row>
    <row r="333" spans="2:65" s="1" customFormat="1" ht="24.15" customHeight="1">
      <c r="B333" s="32"/>
      <c r="C333" s="136" t="s">
        <v>689</v>
      </c>
      <c r="D333" s="136" t="s">
        <v>302</v>
      </c>
      <c r="E333" s="137" t="s">
        <v>8004</v>
      </c>
      <c r="F333" s="138" t="s">
        <v>8005</v>
      </c>
      <c r="G333" s="139" t="s">
        <v>877</v>
      </c>
      <c r="H333" s="140">
        <v>21</v>
      </c>
      <c r="I333" s="141"/>
      <c r="J333" s="142">
        <f t="shared" si="0"/>
        <v>0</v>
      </c>
      <c r="K333" s="138" t="s">
        <v>1</v>
      </c>
      <c r="L333" s="32"/>
      <c r="M333" s="143" t="s">
        <v>1</v>
      </c>
      <c r="N333" s="144" t="s">
        <v>46</v>
      </c>
      <c r="P333" s="145">
        <f t="shared" si="1"/>
        <v>0</v>
      </c>
      <c r="Q333" s="145">
        <v>0.1</v>
      </c>
      <c r="R333" s="145">
        <f t="shared" si="2"/>
        <v>2.1</v>
      </c>
      <c r="S333" s="145">
        <v>0</v>
      </c>
      <c r="T333" s="146">
        <f t="shared" si="3"/>
        <v>0</v>
      </c>
      <c r="AR333" s="147" t="s">
        <v>318</v>
      </c>
      <c r="AT333" s="147" t="s">
        <v>302</v>
      </c>
      <c r="AU333" s="147" t="s">
        <v>90</v>
      </c>
      <c r="AY333" s="17" t="s">
        <v>299</v>
      </c>
      <c r="BE333" s="148">
        <f t="shared" si="4"/>
        <v>0</v>
      </c>
      <c r="BF333" s="148">
        <f t="shared" si="5"/>
        <v>0</v>
      </c>
      <c r="BG333" s="148">
        <f t="shared" si="6"/>
        <v>0</v>
      </c>
      <c r="BH333" s="148">
        <f t="shared" si="7"/>
        <v>0</v>
      </c>
      <c r="BI333" s="148">
        <f t="shared" si="8"/>
        <v>0</v>
      </c>
      <c r="BJ333" s="17" t="s">
        <v>88</v>
      </c>
      <c r="BK333" s="148">
        <f t="shared" si="9"/>
        <v>0</v>
      </c>
      <c r="BL333" s="17" t="s">
        <v>318</v>
      </c>
      <c r="BM333" s="147" t="s">
        <v>8006</v>
      </c>
    </row>
    <row r="334" spans="2:65" s="1" customFormat="1" ht="28.8">
      <c r="B334" s="32"/>
      <c r="D334" s="149" t="s">
        <v>308</v>
      </c>
      <c r="F334" s="150" t="s">
        <v>8007</v>
      </c>
      <c r="I334" s="151"/>
      <c r="L334" s="32"/>
      <c r="M334" s="152"/>
      <c r="T334" s="56"/>
      <c r="AT334" s="17" t="s">
        <v>308</v>
      </c>
      <c r="AU334" s="17" t="s">
        <v>90</v>
      </c>
    </row>
    <row r="335" spans="2:65" s="13" customFormat="1">
      <c r="B335" s="176"/>
      <c r="D335" s="149" t="s">
        <v>1489</v>
      </c>
      <c r="E335" s="177" t="s">
        <v>1</v>
      </c>
      <c r="F335" s="178" t="s">
        <v>8008</v>
      </c>
      <c r="H335" s="179">
        <v>21</v>
      </c>
      <c r="I335" s="180"/>
      <c r="L335" s="176"/>
      <c r="M335" s="181"/>
      <c r="T335" s="182"/>
      <c r="AT335" s="177" t="s">
        <v>1489</v>
      </c>
      <c r="AU335" s="177" t="s">
        <v>90</v>
      </c>
      <c r="AV335" s="13" t="s">
        <v>90</v>
      </c>
      <c r="AW335" s="13" t="s">
        <v>36</v>
      </c>
      <c r="AX335" s="13" t="s">
        <v>88</v>
      </c>
      <c r="AY335" s="177" t="s">
        <v>299</v>
      </c>
    </row>
    <row r="336" spans="2:65" s="1" customFormat="1" ht="24.15" customHeight="1">
      <c r="B336" s="32"/>
      <c r="C336" s="136" t="s">
        <v>693</v>
      </c>
      <c r="D336" s="136" t="s">
        <v>302</v>
      </c>
      <c r="E336" s="137" t="s">
        <v>1778</v>
      </c>
      <c r="F336" s="138" t="s">
        <v>1779</v>
      </c>
      <c r="G336" s="139" t="s">
        <v>647</v>
      </c>
      <c r="H336" s="140">
        <v>989.9</v>
      </c>
      <c r="I336" s="141"/>
      <c r="J336" s="142">
        <f>ROUND(I336*H336,2)</f>
        <v>0</v>
      </c>
      <c r="K336" s="138" t="s">
        <v>1487</v>
      </c>
      <c r="L336" s="32"/>
      <c r="M336" s="143" t="s">
        <v>1</v>
      </c>
      <c r="N336" s="144" t="s">
        <v>46</v>
      </c>
      <c r="P336" s="145">
        <f>O336*H336</f>
        <v>0</v>
      </c>
      <c r="Q336" s="145">
        <v>9.0000000000000006E-5</v>
      </c>
      <c r="R336" s="145">
        <f>Q336*H336</f>
        <v>8.9091000000000004E-2</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8009</v>
      </c>
    </row>
    <row r="337" spans="2:65" s="12" customFormat="1">
      <c r="B337" s="170"/>
      <c r="D337" s="149" t="s">
        <v>1489</v>
      </c>
      <c r="E337" s="171" t="s">
        <v>1</v>
      </c>
      <c r="F337" s="172" t="s">
        <v>7821</v>
      </c>
      <c r="H337" s="171" t="s">
        <v>1</v>
      </c>
      <c r="I337" s="173"/>
      <c r="L337" s="170"/>
      <c r="M337" s="174"/>
      <c r="T337" s="175"/>
      <c r="AT337" s="171" t="s">
        <v>1489</v>
      </c>
      <c r="AU337" s="171" t="s">
        <v>90</v>
      </c>
      <c r="AV337" s="12" t="s">
        <v>88</v>
      </c>
      <c r="AW337" s="12" t="s">
        <v>36</v>
      </c>
      <c r="AX337" s="12" t="s">
        <v>81</v>
      </c>
      <c r="AY337" s="171" t="s">
        <v>299</v>
      </c>
    </row>
    <row r="338" spans="2:65" s="13" customFormat="1">
      <c r="B338" s="176"/>
      <c r="D338" s="149" t="s">
        <v>1489</v>
      </c>
      <c r="E338" s="177" t="s">
        <v>1</v>
      </c>
      <c r="F338" s="178" t="s">
        <v>7987</v>
      </c>
      <c r="H338" s="179">
        <v>851.6</v>
      </c>
      <c r="I338" s="180"/>
      <c r="L338" s="176"/>
      <c r="M338" s="181"/>
      <c r="T338" s="182"/>
      <c r="AT338" s="177" t="s">
        <v>1489</v>
      </c>
      <c r="AU338" s="177" t="s">
        <v>90</v>
      </c>
      <c r="AV338" s="13" t="s">
        <v>90</v>
      </c>
      <c r="AW338" s="13" t="s">
        <v>36</v>
      </c>
      <c r="AX338" s="13" t="s">
        <v>81</v>
      </c>
      <c r="AY338" s="177" t="s">
        <v>299</v>
      </c>
    </row>
    <row r="339" spans="2:65" s="13" customFormat="1">
      <c r="B339" s="176"/>
      <c r="D339" s="149" t="s">
        <v>1489</v>
      </c>
      <c r="E339" s="177" t="s">
        <v>1</v>
      </c>
      <c r="F339" s="178" t="s">
        <v>7988</v>
      </c>
      <c r="H339" s="179">
        <v>46.3</v>
      </c>
      <c r="I339" s="180"/>
      <c r="L339" s="176"/>
      <c r="M339" s="181"/>
      <c r="T339" s="182"/>
      <c r="AT339" s="177" t="s">
        <v>1489</v>
      </c>
      <c r="AU339" s="177" t="s">
        <v>90</v>
      </c>
      <c r="AV339" s="13" t="s">
        <v>90</v>
      </c>
      <c r="AW339" s="13" t="s">
        <v>36</v>
      </c>
      <c r="AX339" s="13" t="s">
        <v>81</v>
      </c>
      <c r="AY339" s="177" t="s">
        <v>299</v>
      </c>
    </row>
    <row r="340" spans="2:65" s="13" customFormat="1">
      <c r="B340" s="176"/>
      <c r="D340" s="149" t="s">
        <v>1489</v>
      </c>
      <c r="E340" s="177" t="s">
        <v>1</v>
      </c>
      <c r="F340" s="178" t="s">
        <v>7940</v>
      </c>
      <c r="H340" s="179">
        <v>92</v>
      </c>
      <c r="I340" s="180"/>
      <c r="L340" s="176"/>
      <c r="M340" s="181"/>
      <c r="T340" s="182"/>
      <c r="AT340" s="177" t="s">
        <v>1489</v>
      </c>
      <c r="AU340" s="177" t="s">
        <v>90</v>
      </c>
      <c r="AV340" s="13" t="s">
        <v>90</v>
      </c>
      <c r="AW340" s="13" t="s">
        <v>36</v>
      </c>
      <c r="AX340" s="13" t="s">
        <v>81</v>
      </c>
      <c r="AY340" s="177" t="s">
        <v>299</v>
      </c>
    </row>
    <row r="341" spans="2:65" s="14" customFormat="1">
      <c r="B341" s="183"/>
      <c r="D341" s="149" t="s">
        <v>1489</v>
      </c>
      <c r="E341" s="184" t="s">
        <v>1</v>
      </c>
      <c r="F341" s="185" t="s">
        <v>1496</v>
      </c>
      <c r="H341" s="186">
        <v>989.9</v>
      </c>
      <c r="I341" s="187"/>
      <c r="L341" s="183"/>
      <c r="M341" s="188"/>
      <c r="T341" s="189"/>
      <c r="AT341" s="184" t="s">
        <v>1489</v>
      </c>
      <c r="AU341" s="184" t="s">
        <v>90</v>
      </c>
      <c r="AV341" s="14" t="s">
        <v>318</v>
      </c>
      <c r="AW341" s="14" t="s">
        <v>36</v>
      </c>
      <c r="AX341" s="14" t="s">
        <v>88</v>
      </c>
      <c r="AY341" s="184" t="s">
        <v>299</v>
      </c>
    </row>
    <row r="342" spans="2:65" s="11" customFormat="1" ht="22.95" customHeight="1">
      <c r="B342" s="124"/>
      <c r="D342" s="125" t="s">
        <v>80</v>
      </c>
      <c r="E342" s="134" t="s">
        <v>342</v>
      </c>
      <c r="F342" s="134" t="s">
        <v>5855</v>
      </c>
      <c r="I342" s="127"/>
      <c r="J342" s="135">
        <f>BK342</f>
        <v>0</v>
      </c>
      <c r="L342" s="124"/>
      <c r="M342" s="129"/>
      <c r="P342" s="130">
        <f>SUM(P343:P346)</f>
        <v>0</v>
      </c>
      <c r="R342" s="130">
        <f>SUM(R343:R346)</f>
        <v>0</v>
      </c>
      <c r="T342" s="131">
        <f>SUM(T343:T346)</f>
        <v>0</v>
      </c>
      <c r="AR342" s="125" t="s">
        <v>88</v>
      </c>
      <c r="AT342" s="132" t="s">
        <v>80</v>
      </c>
      <c r="AU342" s="132" t="s">
        <v>88</v>
      </c>
      <c r="AY342" s="125" t="s">
        <v>299</v>
      </c>
      <c r="BK342" s="133">
        <f>SUM(BK343:BK346)</f>
        <v>0</v>
      </c>
    </row>
    <row r="343" spans="2:65" s="1" customFormat="1" ht="24.15" customHeight="1">
      <c r="B343" s="32"/>
      <c r="C343" s="136" t="s">
        <v>697</v>
      </c>
      <c r="D343" s="136" t="s">
        <v>302</v>
      </c>
      <c r="E343" s="137" t="s">
        <v>8010</v>
      </c>
      <c r="F343" s="138" t="s">
        <v>8011</v>
      </c>
      <c r="G343" s="139" t="s">
        <v>375</v>
      </c>
      <c r="H343" s="140">
        <v>167.184</v>
      </c>
      <c r="I343" s="141"/>
      <c r="J343" s="142">
        <f>ROUND(I343*H343,2)</f>
        <v>0</v>
      </c>
      <c r="K343" s="138" t="s">
        <v>1487</v>
      </c>
      <c r="L343" s="32"/>
      <c r="M343" s="143" t="s">
        <v>1</v>
      </c>
      <c r="N343" s="144" t="s">
        <v>46</v>
      </c>
      <c r="P343" s="145">
        <f>O343*H343</f>
        <v>0</v>
      </c>
      <c r="Q343" s="145">
        <v>0</v>
      </c>
      <c r="R343" s="145">
        <f>Q343*H343</f>
        <v>0</v>
      </c>
      <c r="S343" s="145">
        <v>0</v>
      </c>
      <c r="T343" s="146">
        <f>S343*H343</f>
        <v>0</v>
      </c>
      <c r="AR343" s="147" t="s">
        <v>318</v>
      </c>
      <c r="AT343" s="147" t="s">
        <v>302</v>
      </c>
      <c r="AU343" s="147" t="s">
        <v>90</v>
      </c>
      <c r="AY343" s="17" t="s">
        <v>299</v>
      </c>
      <c r="BE343" s="148">
        <f>IF(N343="základní",J343,0)</f>
        <v>0</v>
      </c>
      <c r="BF343" s="148">
        <f>IF(N343="snížená",J343,0)</f>
        <v>0</v>
      </c>
      <c r="BG343" s="148">
        <f>IF(N343="zákl. přenesená",J343,0)</f>
        <v>0</v>
      </c>
      <c r="BH343" s="148">
        <f>IF(N343="sníž. přenesená",J343,0)</f>
        <v>0</v>
      </c>
      <c r="BI343" s="148">
        <f>IF(N343="nulová",J343,0)</f>
        <v>0</v>
      </c>
      <c r="BJ343" s="17" t="s">
        <v>88</v>
      </c>
      <c r="BK343" s="148">
        <f>ROUND(I343*H343,2)</f>
        <v>0</v>
      </c>
      <c r="BL343" s="17" t="s">
        <v>318</v>
      </c>
      <c r="BM343" s="147" t="s">
        <v>8012</v>
      </c>
    </row>
    <row r="344" spans="2:65" s="12" customFormat="1">
      <c r="B344" s="170"/>
      <c r="D344" s="149" t="s">
        <v>1489</v>
      </c>
      <c r="E344" s="171" t="s">
        <v>1</v>
      </c>
      <c r="F344" s="172" t="s">
        <v>7821</v>
      </c>
      <c r="H344" s="171" t="s">
        <v>1</v>
      </c>
      <c r="I344" s="173"/>
      <c r="L344" s="170"/>
      <c r="M344" s="174"/>
      <c r="T344" s="175"/>
      <c r="AT344" s="171" t="s">
        <v>1489</v>
      </c>
      <c r="AU344" s="171" t="s">
        <v>90</v>
      </c>
      <c r="AV344" s="12" t="s">
        <v>88</v>
      </c>
      <c r="AW344" s="12" t="s">
        <v>36</v>
      </c>
      <c r="AX344" s="12" t="s">
        <v>81</v>
      </c>
      <c r="AY344" s="171" t="s">
        <v>299</v>
      </c>
    </row>
    <row r="345" spans="2:65" s="12" customFormat="1">
      <c r="B345" s="170"/>
      <c r="D345" s="149" t="s">
        <v>1489</v>
      </c>
      <c r="E345" s="171" t="s">
        <v>1</v>
      </c>
      <c r="F345" s="172" t="s">
        <v>7822</v>
      </c>
      <c r="H345" s="171" t="s">
        <v>1</v>
      </c>
      <c r="I345" s="173"/>
      <c r="L345" s="170"/>
      <c r="M345" s="174"/>
      <c r="T345" s="175"/>
      <c r="AT345" s="171" t="s">
        <v>1489</v>
      </c>
      <c r="AU345" s="171" t="s">
        <v>90</v>
      </c>
      <c r="AV345" s="12" t="s">
        <v>88</v>
      </c>
      <c r="AW345" s="12" t="s">
        <v>36</v>
      </c>
      <c r="AX345" s="12" t="s">
        <v>81</v>
      </c>
      <c r="AY345" s="171" t="s">
        <v>299</v>
      </c>
    </row>
    <row r="346" spans="2:65" s="13" customFormat="1">
      <c r="B346" s="176"/>
      <c r="D346" s="149" t="s">
        <v>1489</v>
      </c>
      <c r="E346" s="177" t="s">
        <v>1</v>
      </c>
      <c r="F346" s="178" t="s">
        <v>7934</v>
      </c>
      <c r="H346" s="179">
        <v>167.184</v>
      </c>
      <c r="I346" s="180"/>
      <c r="L346" s="176"/>
      <c r="M346" s="181"/>
      <c r="T346" s="182"/>
      <c r="AT346" s="177" t="s">
        <v>1489</v>
      </c>
      <c r="AU346" s="177" t="s">
        <v>90</v>
      </c>
      <c r="AV346" s="13" t="s">
        <v>90</v>
      </c>
      <c r="AW346" s="13" t="s">
        <v>36</v>
      </c>
      <c r="AX346" s="13" t="s">
        <v>88</v>
      </c>
      <c r="AY346" s="177" t="s">
        <v>299</v>
      </c>
    </row>
    <row r="347" spans="2:65" s="11" customFormat="1" ht="22.95" customHeight="1">
      <c r="B347" s="124"/>
      <c r="D347" s="125" t="s">
        <v>80</v>
      </c>
      <c r="E347" s="134" t="s">
        <v>1972</v>
      </c>
      <c r="F347" s="134" t="s">
        <v>1973</v>
      </c>
      <c r="I347" s="127"/>
      <c r="J347" s="135">
        <f>BK347</f>
        <v>0</v>
      </c>
      <c r="L347" s="124"/>
      <c r="M347" s="129"/>
      <c r="P347" s="130">
        <f>SUM(P348:P357)</f>
        <v>0</v>
      </c>
      <c r="R347" s="130">
        <f>SUM(R348:R357)</f>
        <v>0</v>
      </c>
      <c r="T347" s="131">
        <f>SUM(T348:T357)</f>
        <v>0</v>
      </c>
      <c r="AR347" s="125" t="s">
        <v>88</v>
      </c>
      <c r="AT347" s="132" t="s">
        <v>80</v>
      </c>
      <c r="AU347" s="132" t="s">
        <v>88</v>
      </c>
      <c r="AY347" s="125" t="s">
        <v>299</v>
      </c>
      <c r="BK347" s="133">
        <f>SUM(BK348:BK357)</f>
        <v>0</v>
      </c>
    </row>
    <row r="348" spans="2:65" s="1" customFormat="1" ht="21.75" customHeight="1">
      <c r="B348" s="32"/>
      <c r="C348" s="136" t="s">
        <v>701</v>
      </c>
      <c r="D348" s="136" t="s">
        <v>302</v>
      </c>
      <c r="E348" s="137" t="s">
        <v>1974</v>
      </c>
      <c r="F348" s="138" t="s">
        <v>1975</v>
      </c>
      <c r="G348" s="139" t="s">
        <v>1636</v>
      </c>
      <c r="H348" s="140">
        <v>109.077</v>
      </c>
      <c r="I348" s="141"/>
      <c r="J348" s="142">
        <f>ROUND(I348*H348,2)</f>
        <v>0</v>
      </c>
      <c r="K348" s="138" t="s">
        <v>1487</v>
      </c>
      <c r="L348" s="32"/>
      <c r="M348" s="143" t="s">
        <v>1</v>
      </c>
      <c r="N348" s="144" t="s">
        <v>46</v>
      </c>
      <c r="P348" s="145">
        <f>O348*H348</f>
        <v>0</v>
      </c>
      <c r="Q348" s="145">
        <v>0</v>
      </c>
      <c r="R348" s="145">
        <f>Q348*H348</f>
        <v>0</v>
      </c>
      <c r="S348" s="145">
        <v>0</v>
      </c>
      <c r="T348" s="146">
        <f>S348*H348</f>
        <v>0</v>
      </c>
      <c r="AR348" s="147" t="s">
        <v>318</v>
      </c>
      <c r="AT348" s="147" t="s">
        <v>302</v>
      </c>
      <c r="AU348" s="147" t="s">
        <v>90</v>
      </c>
      <c r="AY348" s="17" t="s">
        <v>299</v>
      </c>
      <c r="BE348" s="148">
        <f>IF(N348="základní",J348,0)</f>
        <v>0</v>
      </c>
      <c r="BF348" s="148">
        <f>IF(N348="snížená",J348,0)</f>
        <v>0</v>
      </c>
      <c r="BG348" s="148">
        <f>IF(N348="zákl. přenesená",J348,0)</f>
        <v>0</v>
      </c>
      <c r="BH348" s="148">
        <f>IF(N348="sníž. přenesená",J348,0)</f>
        <v>0</v>
      </c>
      <c r="BI348" s="148">
        <f>IF(N348="nulová",J348,0)</f>
        <v>0</v>
      </c>
      <c r="BJ348" s="17" t="s">
        <v>88</v>
      </c>
      <c r="BK348" s="148">
        <f>ROUND(I348*H348,2)</f>
        <v>0</v>
      </c>
      <c r="BL348" s="17" t="s">
        <v>318</v>
      </c>
      <c r="BM348" s="147" t="s">
        <v>8013</v>
      </c>
    </row>
    <row r="349" spans="2:65" s="1" customFormat="1" ht="24.15" customHeight="1">
      <c r="B349" s="32"/>
      <c r="C349" s="136" t="s">
        <v>705</v>
      </c>
      <c r="D349" s="136" t="s">
        <v>302</v>
      </c>
      <c r="E349" s="137" t="s">
        <v>1977</v>
      </c>
      <c r="F349" s="138" t="s">
        <v>1978</v>
      </c>
      <c r="G349" s="139" t="s">
        <v>1636</v>
      </c>
      <c r="H349" s="140">
        <v>1049.7280000000001</v>
      </c>
      <c r="I349" s="141"/>
      <c r="J349" s="142">
        <f>ROUND(I349*H349,2)</f>
        <v>0</v>
      </c>
      <c r="K349" s="138" t="s">
        <v>1487</v>
      </c>
      <c r="L349" s="32"/>
      <c r="M349" s="143" t="s">
        <v>1</v>
      </c>
      <c r="N349" s="144" t="s">
        <v>46</v>
      </c>
      <c r="P349" s="145">
        <f>O349*H349</f>
        <v>0</v>
      </c>
      <c r="Q349" s="145">
        <v>0</v>
      </c>
      <c r="R349" s="145">
        <f>Q349*H349</f>
        <v>0</v>
      </c>
      <c r="S349" s="145">
        <v>0</v>
      </c>
      <c r="T349" s="146">
        <f>S349*H349</f>
        <v>0</v>
      </c>
      <c r="AR349" s="147" t="s">
        <v>318</v>
      </c>
      <c r="AT349" s="147" t="s">
        <v>302</v>
      </c>
      <c r="AU349" s="147" t="s">
        <v>90</v>
      </c>
      <c r="AY349" s="17" t="s">
        <v>299</v>
      </c>
      <c r="BE349" s="148">
        <f>IF(N349="základní",J349,0)</f>
        <v>0</v>
      </c>
      <c r="BF349" s="148">
        <f>IF(N349="snížená",J349,0)</f>
        <v>0</v>
      </c>
      <c r="BG349" s="148">
        <f>IF(N349="zákl. přenesená",J349,0)</f>
        <v>0</v>
      </c>
      <c r="BH349" s="148">
        <f>IF(N349="sníž. přenesená",J349,0)</f>
        <v>0</v>
      </c>
      <c r="BI349" s="148">
        <f>IF(N349="nulová",J349,0)</f>
        <v>0</v>
      </c>
      <c r="BJ349" s="17" t="s">
        <v>88</v>
      </c>
      <c r="BK349" s="148">
        <f>ROUND(I349*H349,2)</f>
        <v>0</v>
      </c>
      <c r="BL349" s="17" t="s">
        <v>318</v>
      </c>
      <c r="BM349" s="147" t="s">
        <v>8014</v>
      </c>
    </row>
    <row r="350" spans="2:65" s="13" customFormat="1">
      <c r="B350" s="176"/>
      <c r="D350" s="149" t="s">
        <v>1489</v>
      </c>
      <c r="E350" s="177" t="s">
        <v>1</v>
      </c>
      <c r="F350" s="178" t="s">
        <v>8015</v>
      </c>
      <c r="H350" s="179">
        <v>56.412999999999997</v>
      </c>
      <c r="I350" s="180"/>
      <c r="L350" s="176"/>
      <c r="M350" s="181"/>
      <c r="T350" s="182"/>
      <c r="AT350" s="177" t="s">
        <v>1489</v>
      </c>
      <c r="AU350" s="177" t="s">
        <v>90</v>
      </c>
      <c r="AV350" s="13" t="s">
        <v>90</v>
      </c>
      <c r="AW350" s="13" t="s">
        <v>36</v>
      </c>
      <c r="AX350" s="13" t="s">
        <v>81</v>
      </c>
      <c r="AY350" s="177" t="s">
        <v>299</v>
      </c>
    </row>
    <row r="351" spans="2:65" s="13" customFormat="1">
      <c r="B351" s="176"/>
      <c r="D351" s="149" t="s">
        <v>1489</v>
      </c>
      <c r="E351" s="177" t="s">
        <v>1</v>
      </c>
      <c r="F351" s="178" t="s">
        <v>8016</v>
      </c>
      <c r="H351" s="179">
        <v>9.1950000000000003</v>
      </c>
      <c r="I351" s="180"/>
      <c r="L351" s="176"/>
      <c r="M351" s="181"/>
      <c r="T351" s="182"/>
      <c r="AT351" s="177" t="s">
        <v>1489</v>
      </c>
      <c r="AU351" s="177" t="s">
        <v>90</v>
      </c>
      <c r="AV351" s="13" t="s">
        <v>90</v>
      </c>
      <c r="AW351" s="13" t="s">
        <v>36</v>
      </c>
      <c r="AX351" s="13" t="s">
        <v>81</v>
      </c>
      <c r="AY351" s="177" t="s">
        <v>299</v>
      </c>
    </row>
    <row r="352" spans="2:65" s="14" customFormat="1">
      <c r="B352" s="183"/>
      <c r="D352" s="149" t="s">
        <v>1489</v>
      </c>
      <c r="E352" s="184" t="s">
        <v>1</v>
      </c>
      <c r="F352" s="185" t="s">
        <v>1496</v>
      </c>
      <c r="H352" s="186">
        <v>65.608000000000004</v>
      </c>
      <c r="I352" s="187"/>
      <c r="L352" s="183"/>
      <c r="M352" s="188"/>
      <c r="T352" s="189"/>
      <c r="AT352" s="184" t="s">
        <v>1489</v>
      </c>
      <c r="AU352" s="184" t="s">
        <v>90</v>
      </c>
      <c r="AV352" s="14" t="s">
        <v>318</v>
      </c>
      <c r="AW352" s="14" t="s">
        <v>36</v>
      </c>
      <c r="AX352" s="14" t="s">
        <v>88</v>
      </c>
      <c r="AY352" s="184" t="s">
        <v>299</v>
      </c>
    </row>
    <row r="353" spans="2:65" s="13" customFormat="1">
      <c r="B353" s="176"/>
      <c r="D353" s="149" t="s">
        <v>1489</v>
      </c>
      <c r="F353" s="178" t="s">
        <v>8017</v>
      </c>
      <c r="H353" s="179">
        <v>1049.7280000000001</v>
      </c>
      <c r="I353" s="180"/>
      <c r="L353" s="176"/>
      <c r="M353" s="181"/>
      <c r="T353" s="182"/>
      <c r="AT353" s="177" t="s">
        <v>1489</v>
      </c>
      <c r="AU353" s="177" t="s">
        <v>90</v>
      </c>
      <c r="AV353" s="13" t="s">
        <v>90</v>
      </c>
      <c r="AW353" s="13" t="s">
        <v>4</v>
      </c>
      <c r="AX353" s="13" t="s">
        <v>88</v>
      </c>
      <c r="AY353" s="177" t="s">
        <v>299</v>
      </c>
    </row>
    <row r="354" spans="2:65" s="1" customFormat="1" ht="44.25" customHeight="1">
      <c r="B354" s="32"/>
      <c r="C354" s="136" t="s">
        <v>709</v>
      </c>
      <c r="D354" s="136" t="s">
        <v>302</v>
      </c>
      <c r="E354" s="137" t="s">
        <v>1981</v>
      </c>
      <c r="F354" s="138" t="s">
        <v>1982</v>
      </c>
      <c r="G354" s="139" t="s">
        <v>1636</v>
      </c>
      <c r="H354" s="140">
        <v>56.412999999999997</v>
      </c>
      <c r="I354" s="141"/>
      <c r="J354" s="142">
        <f>ROUND(I354*H354,2)</f>
        <v>0</v>
      </c>
      <c r="K354" s="138" t="s">
        <v>1487</v>
      </c>
      <c r="L354" s="32"/>
      <c r="M354" s="143" t="s">
        <v>1</v>
      </c>
      <c r="N354" s="144" t="s">
        <v>46</v>
      </c>
      <c r="P354" s="145">
        <f>O354*H354</f>
        <v>0</v>
      </c>
      <c r="Q354" s="145">
        <v>0</v>
      </c>
      <c r="R354" s="145">
        <f>Q354*H354</f>
        <v>0</v>
      </c>
      <c r="S354" s="145">
        <v>0</v>
      </c>
      <c r="T354" s="146">
        <f>S354*H354</f>
        <v>0</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8018</v>
      </c>
    </row>
    <row r="355" spans="2:65" s="13" customFormat="1">
      <c r="B355" s="176"/>
      <c r="D355" s="149" t="s">
        <v>1489</v>
      </c>
      <c r="E355" s="177" t="s">
        <v>1</v>
      </c>
      <c r="F355" s="178" t="s">
        <v>8015</v>
      </c>
      <c r="H355" s="179">
        <v>56.412999999999997</v>
      </c>
      <c r="I355" s="180"/>
      <c r="L355" s="176"/>
      <c r="M355" s="181"/>
      <c r="T355" s="182"/>
      <c r="AT355" s="177" t="s">
        <v>1489</v>
      </c>
      <c r="AU355" s="177" t="s">
        <v>90</v>
      </c>
      <c r="AV355" s="13" t="s">
        <v>90</v>
      </c>
      <c r="AW355" s="13" t="s">
        <v>36</v>
      </c>
      <c r="AX355" s="13" t="s">
        <v>88</v>
      </c>
      <c r="AY355" s="177" t="s">
        <v>299</v>
      </c>
    </row>
    <row r="356" spans="2:65" s="1" customFormat="1" ht="44.25" customHeight="1">
      <c r="B356" s="32"/>
      <c r="C356" s="136" t="s">
        <v>713</v>
      </c>
      <c r="D356" s="136" t="s">
        <v>302</v>
      </c>
      <c r="E356" s="137" t="s">
        <v>8019</v>
      </c>
      <c r="F356" s="138" t="s">
        <v>8020</v>
      </c>
      <c r="G356" s="139" t="s">
        <v>1636</v>
      </c>
      <c r="H356" s="140">
        <v>9.1950000000000003</v>
      </c>
      <c r="I356" s="141"/>
      <c r="J356" s="142">
        <f>ROUND(I356*H356,2)</f>
        <v>0</v>
      </c>
      <c r="K356" s="138" t="s">
        <v>1487</v>
      </c>
      <c r="L356" s="32"/>
      <c r="M356" s="143" t="s">
        <v>1</v>
      </c>
      <c r="N356" s="144" t="s">
        <v>46</v>
      </c>
      <c r="P356" s="145">
        <f>O356*H356</f>
        <v>0</v>
      </c>
      <c r="Q356" s="145">
        <v>0</v>
      </c>
      <c r="R356" s="145">
        <f>Q356*H356</f>
        <v>0</v>
      </c>
      <c r="S356" s="145">
        <v>0</v>
      </c>
      <c r="T356" s="146">
        <f>S356*H356</f>
        <v>0</v>
      </c>
      <c r="AR356" s="147" t="s">
        <v>318</v>
      </c>
      <c r="AT356" s="147" t="s">
        <v>302</v>
      </c>
      <c r="AU356" s="147" t="s">
        <v>90</v>
      </c>
      <c r="AY356" s="17" t="s">
        <v>299</v>
      </c>
      <c r="BE356" s="148">
        <f>IF(N356="základní",J356,0)</f>
        <v>0</v>
      </c>
      <c r="BF356" s="148">
        <f>IF(N356="snížená",J356,0)</f>
        <v>0</v>
      </c>
      <c r="BG356" s="148">
        <f>IF(N356="zákl. přenesená",J356,0)</f>
        <v>0</v>
      </c>
      <c r="BH356" s="148">
        <f>IF(N356="sníž. přenesená",J356,0)</f>
        <v>0</v>
      </c>
      <c r="BI356" s="148">
        <f>IF(N356="nulová",J356,0)</f>
        <v>0</v>
      </c>
      <c r="BJ356" s="17" t="s">
        <v>88</v>
      </c>
      <c r="BK356" s="148">
        <f>ROUND(I356*H356,2)</f>
        <v>0</v>
      </c>
      <c r="BL356" s="17" t="s">
        <v>318</v>
      </c>
      <c r="BM356" s="147" t="s">
        <v>8021</v>
      </c>
    </row>
    <row r="357" spans="2:65" s="13" customFormat="1">
      <c r="B357" s="176"/>
      <c r="D357" s="149" t="s">
        <v>1489</v>
      </c>
      <c r="E357" s="177" t="s">
        <v>1</v>
      </c>
      <c r="F357" s="178" t="s">
        <v>8016</v>
      </c>
      <c r="H357" s="179">
        <v>9.1950000000000003</v>
      </c>
      <c r="I357" s="180"/>
      <c r="L357" s="176"/>
      <c r="M357" s="181"/>
      <c r="T357" s="182"/>
      <c r="AT357" s="177" t="s">
        <v>1489</v>
      </c>
      <c r="AU357" s="177" t="s">
        <v>90</v>
      </c>
      <c r="AV357" s="13" t="s">
        <v>90</v>
      </c>
      <c r="AW357" s="13" t="s">
        <v>36</v>
      </c>
      <c r="AX357" s="13" t="s">
        <v>88</v>
      </c>
      <c r="AY357" s="177" t="s">
        <v>299</v>
      </c>
    </row>
    <row r="358" spans="2:65" s="11" customFormat="1" ht="22.95" customHeight="1">
      <c r="B358" s="124"/>
      <c r="D358" s="125" t="s">
        <v>80</v>
      </c>
      <c r="E358" s="134" t="s">
        <v>1789</v>
      </c>
      <c r="F358" s="134" t="s">
        <v>1790</v>
      </c>
      <c r="I358" s="127"/>
      <c r="J358" s="135">
        <f>BK358</f>
        <v>0</v>
      </c>
      <c r="L358" s="124"/>
      <c r="M358" s="129"/>
      <c r="P358" s="130">
        <f>P359</f>
        <v>0</v>
      </c>
      <c r="R358" s="130">
        <f>R359</f>
        <v>0</v>
      </c>
      <c r="T358" s="131">
        <f>T359</f>
        <v>0</v>
      </c>
      <c r="AR358" s="125" t="s">
        <v>88</v>
      </c>
      <c r="AT358" s="132" t="s">
        <v>80</v>
      </c>
      <c r="AU358" s="132" t="s">
        <v>88</v>
      </c>
      <c r="AY358" s="125" t="s">
        <v>299</v>
      </c>
      <c r="BK358" s="133">
        <f>BK359</f>
        <v>0</v>
      </c>
    </row>
    <row r="359" spans="2:65" s="1" customFormat="1" ht="24.15" customHeight="1">
      <c r="B359" s="32"/>
      <c r="C359" s="136" t="s">
        <v>717</v>
      </c>
      <c r="D359" s="136" t="s">
        <v>302</v>
      </c>
      <c r="E359" s="137" t="s">
        <v>1791</v>
      </c>
      <c r="F359" s="138" t="s">
        <v>1792</v>
      </c>
      <c r="G359" s="139" t="s">
        <v>1636</v>
      </c>
      <c r="H359" s="140">
        <v>29.966000000000001</v>
      </c>
      <c r="I359" s="141"/>
      <c r="J359" s="142">
        <f>ROUND(I359*H359,2)</f>
        <v>0</v>
      </c>
      <c r="K359" s="138" t="s">
        <v>1487</v>
      </c>
      <c r="L359" s="32"/>
      <c r="M359" s="153" t="s">
        <v>1</v>
      </c>
      <c r="N359" s="154" t="s">
        <v>46</v>
      </c>
      <c r="O359" s="155"/>
      <c r="P359" s="156">
        <f>O359*H359</f>
        <v>0</v>
      </c>
      <c r="Q359" s="156">
        <v>0</v>
      </c>
      <c r="R359" s="156">
        <f>Q359*H359</f>
        <v>0</v>
      </c>
      <c r="S359" s="156">
        <v>0</v>
      </c>
      <c r="T359" s="157">
        <f>S359*H359</f>
        <v>0</v>
      </c>
      <c r="AR359" s="147" t="s">
        <v>318</v>
      </c>
      <c r="AT359" s="147" t="s">
        <v>302</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8022</v>
      </c>
    </row>
    <row r="360" spans="2:65" s="1" customFormat="1" ht="6.9" customHeight="1">
      <c r="B360" s="44"/>
      <c r="C360" s="45"/>
      <c r="D360" s="45"/>
      <c r="E360" s="45"/>
      <c r="F360" s="45"/>
      <c r="G360" s="45"/>
      <c r="H360" s="45"/>
      <c r="I360" s="45"/>
      <c r="J360" s="45"/>
      <c r="K360" s="45"/>
      <c r="L360" s="32"/>
    </row>
  </sheetData>
  <sheetProtection algorithmName="SHA-512" hashValue="wRRl/XFikDmm0dpjwmtRpBj0udiCjGs/vdA+fIQNluifSQFGUM35dR0nfyIA1rQ4tlG1RC7W+nmFqL6MlOdBkw==" saltValue="FljUm2oMSNDrdcqFMB1xlkBCwJkXjGoY9CZX9tHtJrXtkJrjiOtw0OXLowX5ARzvCSV/22N95lSZ21zhzBUELw==" spinCount="100000" sheet="1" objects="1" scenarios="1" formatColumns="0" formatRows="0" autoFilter="0"/>
  <autoFilter ref="C128:K359" xr:uid="{00000000-0009-0000-0000-000031000000}"/>
  <mergeCells count="12">
    <mergeCell ref="E121:H121"/>
    <mergeCell ref="L2:V2"/>
    <mergeCell ref="E85:H85"/>
    <mergeCell ref="E87:H87"/>
    <mergeCell ref="E89:H89"/>
    <mergeCell ref="E117:H117"/>
    <mergeCell ref="E119:H11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BM244"/>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252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7816</v>
      </c>
      <c r="F9" s="269"/>
      <c r="G9" s="269"/>
      <c r="H9" s="269"/>
      <c r="L9" s="32"/>
    </row>
    <row r="10" spans="2:46" s="1" customFormat="1" ht="12" customHeight="1">
      <c r="B10" s="32"/>
      <c r="D10" s="27" t="s">
        <v>266</v>
      </c>
      <c r="L10" s="32"/>
    </row>
    <row r="11" spans="2:46" s="1" customFormat="1" ht="16.5" customHeight="1">
      <c r="B11" s="32"/>
      <c r="E11" s="247" t="s">
        <v>8023</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5689</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3884</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ROUND(J128,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ROUND((SUM(BE128:BE243)),  2)</f>
        <v>0</v>
      </c>
      <c r="I35" s="96">
        <v>0.21</v>
      </c>
      <c r="J35" s="86">
        <f>ROUND(((SUM(BE128:BE243))*I35),  2)</f>
        <v>0</v>
      </c>
      <c r="L35" s="32"/>
    </row>
    <row r="36" spans="2:12" s="1" customFormat="1" ht="14.4" customHeight="1">
      <c r="B36" s="32"/>
      <c r="E36" s="27" t="s">
        <v>47</v>
      </c>
      <c r="F36" s="86">
        <f>ROUND((SUM(BF128:BF243)),  2)</f>
        <v>0</v>
      </c>
      <c r="I36" s="96">
        <v>0.12</v>
      </c>
      <c r="J36" s="86">
        <f>ROUND(((SUM(BF128:BF243))*I36),  2)</f>
        <v>0</v>
      </c>
      <c r="L36" s="32"/>
    </row>
    <row r="37" spans="2:12" s="1" customFormat="1" ht="14.4" hidden="1" customHeight="1">
      <c r="B37" s="32"/>
      <c r="E37" s="27" t="s">
        <v>48</v>
      </c>
      <c r="F37" s="86">
        <f>ROUND((SUM(BG128:BG243)),  2)</f>
        <v>0</v>
      </c>
      <c r="I37" s="96">
        <v>0.21</v>
      </c>
      <c r="J37" s="86">
        <f>0</f>
        <v>0</v>
      </c>
      <c r="L37" s="32"/>
    </row>
    <row r="38" spans="2:12" s="1" customFormat="1" ht="14.4" hidden="1" customHeight="1">
      <c r="B38" s="32"/>
      <c r="E38" s="27" t="s">
        <v>49</v>
      </c>
      <c r="F38" s="86">
        <f>ROUND((SUM(BH128:BH243)),  2)</f>
        <v>0</v>
      </c>
      <c r="I38" s="96">
        <v>0.12</v>
      </c>
      <c r="J38" s="86">
        <f>0</f>
        <v>0</v>
      </c>
      <c r="L38" s="32"/>
    </row>
    <row r="39" spans="2:12" s="1" customFormat="1" ht="14.4" hidden="1" customHeight="1">
      <c r="B39" s="32"/>
      <c r="E39" s="27" t="s">
        <v>50</v>
      </c>
      <c r="F39" s="86">
        <f>ROUND((SUM(BI128:BI243)),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7816</v>
      </c>
      <c r="F87" s="269"/>
      <c r="G87" s="269"/>
      <c r="H87" s="269"/>
      <c r="L87" s="32"/>
    </row>
    <row r="88" spans="2:12" s="1" customFormat="1" ht="12" customHeight="1">
      <c r="B88" s="32"/>
      <c r="C88" s="27" t="s">
        <v>266</v>
      </c>
      <c r="L88" s="32"/>
    </row>
    <row r="89" spans="2:12" s="1" customFormat="1" ht="16.5" customHeight="1">
      <c r="B89" s="32"/>
      <c r="E89" s="247" t="str">
        <f>E11</f>
        <v>SO-08.2 - Vodovodní přípojky</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 xml:space="preserve">Vodárenská společnost Táborsko </v>
      </c>
      <c r="I93" s="27" t="s">
        <v>32</v>
      </c>
      <c r="J93" s="30" t="str">
        <f>E23</f>
        <v>Aquaprocon s.r.o., Divize Praha</v>
      </c>
      <c r="L93" s="32"/>
    </row>
    <row r="94" spans="2:12" s="1" customFormat="1" ht="15.15" customHeight="1">
      <c r="B94" s="32"/>
      <c r="C94" s="27" t="s">
        <v>30</v>
      </c>
      <c r="F94" s="25" t="str">
        <f>IF(E20="","",E20)</f>
        <v>Vyplň údaj</v>
      </c>
      <c r="I94" s="27" t="s">
        <v>37</v>
      </c>
      <c r="J94" s="30" t="str">
        <f>E26</f>
        <v>Jaroslav Pelnář</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J128</f>
        <v>0</v>
      </c>
      <c r="L98" s="32"/>
      <c r="AU98" s="17" t="s">
        <v>273</v>
      </c>
    </row>
    <row r="99" spans="2:47" s="8" customFormat="1" ht="24.9" customHeight="1">
      <c r="B99" s="108"/>
      <c r="D99" s="109" t="s">
        <v>1476</v>
      </c>
      <c r="E99" s="110"/>
      <c r="F99" s="110"/>
      <c r="G99" s="110"/>
      <c r="H99" s="110"/>
      <c r="I99" s="110"/>
      <c r="J99" s="111">
        <f>J129</f>
        <v>0</v>
      </c>
      <c r="L99" s="108"/>
    </row>
    <row r="100" spans="2:47" s="9" customFormat="1" ht="19.95" customHeight="1">
      <c r="B100" s="112"/>
      <c r="D100" s="113" t="s">
        <v>1477</v>
      </c>
      <c r="E100" s="114"/>
      <c r="F100" s="114"/>
      <c r="G100" s="114"/>
      <c r="H100" s="114"/>
      <c r="I100" s="114"/>
      <c r="J100" s="115">
        <f>J130</f>
        <v>0</v>
      </c>
      <c r="L100" s="112"/>
    </row>
    <row r="101" spans="2:47" s="9" customFormat="1" ht="19.95" customHeight="1">
      <c r="B101" s="112"/>
      <c r="D101" s="113" t="s">
        <v>1479</v>
      </c>
      <c r="E101" s="114"/>
      <c r="F101" s="114"/>
      <c r="G101" s="114"/>
      <c r="H101" s="114"/>
      <c r="I101" s="114"/>
      <c r="J101" s="115">
        <f>J194</f>
        <v>0</v>
      </c>
      <c r="L101" s="112"/>
    </row>
    <row r="102" spans="2:47" s="9" customFormat="1" ht="19.95" customHeight="1">
      <c r="B102" s="112"/>
      <c r="D102" s="113" t="s">
        <v>1986</v>
      </c>
      <c r="E102" s="114"/>
      <c r="F102" s="114"/>
      <c r="G102" s="114"/>
      <c r="H102" s="114"/>
      <c r="I102" s="114"/>
      <c r="J102" s="115">
        <f>J199</f>
        <v>0</v>
      </c>
      <c r="L102" s="112"/>
    </row>
    <row r="103" spans="2:47" s="9" customFormat="1" ht="19.95" customHeight="1">
      <c r="B103" s="112"/>
      <c r="D103" s="113" t="s">
        <v>2495</v>
      </c>
      <c r="E103" s="114"/>
      <c r="F103" s="114"/>
      <c r="G103" s="114"/>
      <c r="H103" s="114"/>
      <c r="I103" s="114"/>
      <c r="J103" s="115">
        <f>J207</f>
        <v>0</v>
      </c>
      <c r="L103" s="112"/>
    </row>
    <row r="104" spans="2:47" s="9" customFormat="1" ht="19.95" customHeight="1">
      <c r="B104" s="112"/>
      <c r="D104" s="113" t="s">
        <v>5751</v>
      </c>
      <c r="E104" s="114"/>
      <c r="F104" s="114"/>
      <c r="G104" s="114"/>
      <c r="H104" s="114"/>
      <c r="I104" s="114"/>
      <c r="J104" s="115">
        <f>J231</f>
        <v>0</v>
      </c>
      <c r="L104" s="112"/>
    </row>
    <row r="105" spans="2:47" s="9" customFormat="1" ht="19.95" customHeight="1">
      <c r="B105" s="112"/>
      <c r="D105" s="113" t="s">
        <v>6705</v>
      </c>
      <c r="E105" s="114"/>
      <c r="F105" s="114"/>
      <c r="G105" s="114"/>
      <c r="H105" s="114"/>
      <c r="I105" s="114"/>
      <c r="J105" s="115">
        <f>J233</f>
        <v>0</v>
      </c>
      <c r="L105" s="112"/>
    </row>
    <row r="106" spans="2:47" s="9" customFormat="1" ht="19.95" customHeight="1">
      <c r="B106" s="112"/>
      <c r="D106" s="113" t="s">
        <v>1481</v>
      </c>
      <c r="E106" s="114"/>
      <c r="F106" s="114"/>
      <c r="G106" s="114"/>
      <c r="H106" s="114"/>
      <c r="I106" s="114"/>
      <c r="J106" s="115">
        <f>J242</f>
        <v>0</v>
      </c>
      <c r="L106" s="112"/>
    </row>
    <row r="107" spans="2:47" s="1" customFormat="1" ht="21.75" customHeight="1">
      <c r="B107" s="32"/>
      <c r="L107" s="32"/>
    </row>
    <row r="108" spans="2:47" s="1" customFormat="1" ht="6.9" customHeight="1">
      <c r="B108" s="44"/>
      <c r="C108" s="45"/>
      <c r="D108" s="45"/>
      <c r="E108" s="45"/>
      <c r="F108" s="45"/>
      <c r="G108" s="45"/>
      <c r="H108" s="45"/>
      <c r="I108" s="45"/>
      <c r="J108" s="45"/>
      <c r="K108" s="45"/>
      <c r="L108" s="32"/>
    </row>
    <row r="112" spans="2:47" s="1" customFormat="1" ht="6.9" customHeight="1">
      <c r="B112" s="46"/>
      <c r="C112" s="47"/>
      <c r="D112" s="47"/>
      <c r="E112" s="47"/>
      <c r="F112" s="47"/>
      <c r="G112" s="47"/>
      <c r="H112" s="47"/>
      <c r="I112" s="47"/>
      <c r="J112" s="47"/>
      <c r="K112" s="47"/>
      <c r="L112" s="32"/>
    </row>
    <row r="113" spans="2:63" s="1" customFormat="1" ht="24.9" customHeight="1">
      <c r="B113" s="32"/>
      <c r="C113" s="21" t="s">
        <v>284</v>
      </c>
      <c r="L113" s="32"/>
    </row>
    <row r="114" spans="2:63" s="1" customFormat="1" ht="6.9" customHeight="1">
      <c r="B114" s="32"/>
      <c r="L114" s="32"/>
    </row>
    <row r="115" spans="2:63" s="1" customFormat="1" ht="12" customHeight="1">
      <c r="B115" s="32"/>
      <c r="C115" s="27" t="s">
        <v>16</v>
      </c>
      <c r="L115" s="32"/>
    </row>
    <row r="116" spans="2:63" s="1" customFormat="1" ht="16.5" customHeight="1">
      <c r="B116" s="32"/>
      <c r="E116" s="270" t="str">
        <f>E7</f>
        <v>TÁBOR - STOKLASNÁ LHOTA, VODOVOD A KANALIZACE</v>
      </c>
      <c r="F116" s="271"/>
      <c r="G116" s="271"/>
      <c r="H116" s="271"/>
      <c r="L116" s="32"/>
    </row>
    <row r="117" spans="2:63" ht="12" customHeight="1">
      <c r="B117" s="20"/>
      <c r="C117" s="27" t="s">
        <v>264</v>
      </c>
      <c r="L117" s="20"/>
    </row>
    <row r="118" spans="2:63" s="1" customFormat="1" ht="16.5" customHeight="1">
      <c r="B118" s="32"/>
      <c r="E118" s="270" t="s">
        <v>7816</v>
      </c>
      <c r="F118" s="269"/>
      <c r="G118" s="269"/>
      <c r="H118" s="269"/>
      <c r="L118" s="32"/>
    </row>
    <row r="119" spans="2:63" s="1" customFormat="1" ht="12" customHeight="1">
      <c r="B119" s="32"/>
      <c r="C119" s="27" t="s">
        <v>266</v>
      </c>
      <c r="L119" s="32"/>
    </row>
    <row r="120" spans="2:63" s="1" customFormat="1" ht="16.5" customHeight="1">
      <c r="B120" s="32"/>
      <c r="E120" s="247" t="str">
        <f>E11</f>
        <v>SO-08.2 - Vodovodní přípojky</v>
      </c>
      <c r="F120" s="269"/>
      <c r="G120" s="269"/>
      <c r="H120" s="269"/>
      <c r="L120" s="32"/>
    </row>
    <row r="121" spans="2:63" s="1" customFormat="1" ht="6.9" customHeight="1">
      <c r="B121" s="32"/>
      <c r="L121" s="32"/>
    </row>
    <row r="122" spans="2:63" s="1" customFormat="1" ht="12" customHeight="1">
      <c r="B122" s="32"/>
      <c r="C122" s="27" t="s">
        <v>20</v>
      </c>
      <c r="F122" s="25" t="str">
        <f>F14</f>
        <v>Stoklasná Lhota</v>
      </c>
      <c r="I122" s="27" t="s">
        <v>22</v>
      </c>
      <c r="J122" s="52" t="str">
        <f>IF(J14="","",J14)</f>
        <v>28. 4. 2025</v>
      </c>
      <c r="L122" s="32"/>
    </row>
    <row r="123" spans="2:63" s="1" customFormat="1" ht="6.9" customHeight="1">
      <c r="B123" s="32"/>
      <c r="L123" s="32"/>
    </row>
    <row r="124" spans="2:63" s="1" customFormat="1" ht="25.65" customHeight="1">
      <c r="B124" s="32"/>
      <c r="C124" s="27" t="s">
        <v>24</v>
      </c>
      <c r="F124" s="25" t="str">
        <f>E17</f>
        <v xml:space="preserve">Vodárenská společnost Táborsko </v>
      </c>
      <c r="I124" s="27" t="s">
        <v>32</v>
      </c>
      <c r="J124" s="30" t="str">
        <f>E23</f>
        <v>Aquaprocon s.r.o., Divize Praha</v>
      </c>
      <c r="L124" s="32"/>
    </row>
    <row r="125" spans="2:63" s="1" customFormat="1" ht="15.15" customHeight="1">
      <c r="B125" s="32"/>
      <c r="C125" s="27" t="s">
        <v>30</v>
      </c>
      <c r="F125" s="25" t="str">
        <f>IF(E20="","",E20)</f>
        <v>Vyplň údaj</v>
      </c>
      <c r="I125" s="27" t="s">
        <v>37</v>
      </c>
      <c r="J125" s="30" t="str">
        <f>E26</f>
        <v>Jaroslav Pelnář</v>
      </c>
      <c r="L125" s="32"/>
    </row>
    <row r="126" spans="2:63" s="1" customFormat="1" ht="10.35" customHeight="1">
      <c r="B126" s="32"/>
      <c r="L126" s="32"/>
    </row>
    <row r="127" spans="2:63" s="10" customFormat="1" ht="29.25" customHeight="1">
      <c r="B127" s="116"/>
      <c r="C127" s="117" t="s">
        <v>285</v>
      </c>
      <c r="D127" s="118" t="s">
        <v>66</v>
      </c>
      <c r="E127" s="118" t="s">
        <v>62</v>
      </c>
      <c r="F127" s="118" t="s">
        <v>63</v>
      </c>
      <c r="G127" s="118" t="s">
        <v>286</v>
      </c>
      <c r="H127" s="118" t="s">
        <v>287</v>
      </c>
      <c r="I127" s="118" t="s">
        <v>288</v>
      </c>
      <c r="J127" s="118" t="s">
        <v>271</v>
      </c>
      <c r="K127" s="119" t="s">
        <v>289</v>
      </c>
      <c r="L127" s="116"/>
      <c r="M127" s="59" t="s">
        <v>1</v>
      </c>
      <c r="N127" s="60" t="s">
        <v>45</v>
      </c>
      <c r="O127" s="60" t="s">
        <v>290</v>
      </c>
      <c r="P127" s="60" t="s">
        <v>291</v>
      </c>
      <c r="Q127" s="60" t="s">
        <v>292</v>
      </c>
      <c r="R127" s="60" t="s">
        <v>293</v>
      </c>
      <c r="S127" s="60" t="s">
        <v>294</v>
      </c>
      <c r="T127" s="61" t="s">
        <v>295</v>
      </c>
    </row>
    <row r="128" spans="2:63" s="1" customFormat="1" ht="22.95" customHeight="1">
      <c r="B128" s="32"/>
      <c r="C128" s="64" t="s">
        <v>296</v>
      </c>
      <c r="J128" s="120">
        <f>BK128</f>
        <v>0</v>
      </c>
      <c r="L128" s="32"/>
      <c r="M128" s="62"/>
      <c r="N128" s="53"/>
      <c r="O128" s="53"/>
      <c r="P128" s="121">
        <f>P129</f>
        <v>0</v>
      </c>
      <c r="Q128" s="53"/>
      <c r="R128" s="121">
        <f>R129</f>
        <v>4.7155831499999996</v>
      </c>
      <c r="S128" s="53"/>
      <c r="T128" s="122">
        <f>T129</f>
        <v>3.5990000000000002</v>
      </c>
      <c r="AT128" s="17" t="s">
        <v>80</v>
      </c>
      <c r="AU128" s="17" t="s">
        <v>273</v>
      </c>
      <c r="BK128" s="123">
        <f>BK129</f>
        <v>0</v>
      </c>
    </row>
    <row r="129" spans="2:65" s="11" customFormat="1" ht="25.95" customHeight="1">
      <c r="B129" s="124"/>
      <c r="D129" s="125" t="s">
        <v>80</v>
      </c>
      <c r="E129" s="126" t="s">
        <v>1482</v>
      </c>
      <c r="F129" s="126" t="s">
        <v>1483</v>
      </c>
      <c r="I129" s="127"/>
      <c r="J129" s="128">
        <f>BK129</f>
        <v>0</v>
      </c>
      <c r="L129" s="124"/>
      <c r="M129" s="129"/>
      <c r="P129" s="130">
        <f>P130+P194+P199+P207+P231+P233+P242</f>
        <v>0</v>
      </c>
      <c r="R129" s="130">
        <f>R130+R194+R199+R207+R231+R233+R242</f>
        <v>4.7155831499999996</v>
      </c>
      <c r="T129" s="131">
        <f>T130+T194+T199+T207+T231+T233+T242</f>
        <v>3.5990000000000002</v>
      </c>
      <c r="AR129" s="125" t="s">
        <v>88</v>
      </c>
      <c r="AT129" s="132" t="s">
        <v>80</v>
      </c>
      <c r="AU129" s="132" t="s">
        <v>81</v>
      </c>
      <c r="AY129" s="125" t="s">
        <v>299</v>
      </c>
      <c r="BK129" s="133">
        <f>BK130+BK194+BK199+BK207+BK231+BK233+BK242</f>
        <v>0</v>
      </c>
    </row>
    <row r="130" spans="2:65" s="11" customFormat="1" ht="22.95" customHeight="1">
      <c r="B130" s="124"/>
      <c r="D130" s="125" t="s">
        <v>80</v>
      </c>
      <c r="E130" s="134" t="s">
        <v>88</v>
      </c>
      <c r="F130" s="134" t="s">
        <v>1448</v>
      </c>
      <c r="I130" s="127"/>
      <c r="J130" s="135">
        <f>BK130</f>
        <v>0</v>
      </c>
      <c r="L130" s="124"/>
      <c r="M130" s="129"/>
      <c r="P130" s="130">
        <f>SUM(P131:P193)</f>
        <v>0</v>
      </c>
      <c r="R130" s="130">
        <f>SUM(R131:R193)</f>
        <v>4.5619999999999994E-2</v>
      </c>
      <c r="T130" s="131">
        <f>SUM(T131:T193)</f>
        <v>3.5990000000000002</v>
      </c>
      <c r="AR130" s="125" t="s">
        <v>88</v>
      </c>
      <c r="AT130" s="132" t="s">
        <v>80</v>
      </c>
      <c r="AU130" s="132" t="s">
        <v>88</v>
      </c>
      <c r="AY130" s="125" t="s">
        <v>299</v>
      </c>
      <c r="BK130" s="133">
        <f>SUM(BK131:BK193)</f>
        <v>0</v>
      </c>
    </row>
    <row r="131" spans="2:65" s="1" customFormat="1" ht="24.15" customHeight="1">
      <c r="B131" s="32"/>
      <c r="C131" s="136" t="s">
        <v>88</v>
      </c>
      <c r="D131" s="136" t="s">
        <v>302</v>
      </c>
      <c r="E131" s="137" t="s">
        <v>7818</v>
      </c>
      <c r="F131" s="138" t="s">
        <v>7819</v>
      </c>
      <c r="G131" s="139" t="s">
        <v>375</v>
      </c>
      <c r="H131" s="140">
        <v>5.9</v>
      </c>
      <c r="I131" s="141"/>
      <c r="J131" s="142">
        <f>ROUND(I131*H131,2)</f>
        <v>0</v>
      </c>
      <c r="K131" s="138" t="s">
        <v>1487</v>
      </c>
      <c r="L131" s="32"/>
      <c r="M131" s="143" t="s">
        <v>1</v>
      </c>
      <c r="N131" s="144" t="s">
        <v>46</v>
      </c>
      <c r="P131" s="145">
        <f>O131*H131</f>
        <v>0</v>
      </c>
      <c r="Q131" s="145">
        <v>0</v>
      </c>
      <c r="R131" s="145">
        <f>Q131*H131</f>
        <v>0</v>
      </c>
      <c r="S131" s="145">
        <v>0.26</v>
      </c>
      <c r="T131" s="146">
        <f>S131*H131</f>
        <v>1.5340000000000003</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8024</v>
      </c>
    </row>
    <row r="132" spans="2:65" s="12" customFormat="1">
      <c r="B132" s="170"/>
      <c r="D132" s="149" t="s">
        <v>1489</v>
      </c>
      <c r="E132" s="171" t="s">
        <v>1</v>
      </c>
      <c r="F132" s="172" t="s">
        <v>8025</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8026</v>
      </c>
      <c r="H133" s="179">
        <v>5.9</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7824</v>
      </c>
      <c r="F134" s="138" t="s">
        <v>7825</v>
      </c>
      <c r="G134" s="139" t="s">
        <v>375</v>
      </c>
      <c r="H134" s="140">
        <v>5.9</v>
      </c>
      <c r="I134" s="141"/>
      <c r="J134" s="142">
        <f>ROUND(I134*H134,2)</f>
        <v>0</v>
      </c>
      <c r="K134" s="138" t="s">
        <v>1487</v>
      </c>
      <c r="L134" s="32"/>
      <c r="M134" s="143" t="s">
        <v>1</v>
      </c>
      <c r="N134" s="144" t="s">
        <v>46</v>
      </c>
      <c r="P134" s="145">
        <f>O134*H134</f>
        <v>0</v>
      </c>
      <c r="Q134" s="145">
        <v>0</v>
      </c>
      <c r="R134" s="145">
        <f>Q134*H134</f>
        <v>0</v>
      </c>
      <c r="S134" s="145">
        <v>0.18</v>
      </c>
      <c r="T134" s="146">
        <f>S134*H134</f>
        <v>1.0620000000000001</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8027</v>
      </c>
    </row>
    <row r="135" spans="2:65" s="1" customFormat="1" ht="24.15" customHeight="1">
      <c r="B135" s="32"/>
      <c r="C135" s="136" t="s">
        <v>298</v>
      </c>
      <c r="D135" s="136" t="s">
        <v>302</v>
      </c>
      <c r="E135" s="137" t="s">
        <v>1883</v>
      </c>
      <c r="F135" s="138" t="s">
        <v>1884</v>
      </c>
      <c r="G135" s="139" t="s">
        <v>375</v>
      </c>
      <c r="H135" s="140">
        <v>5.9</v>
      </c>
      <c r="I135" s="141"/>
      <c r="J135" s="142">
        <f>ROUND(I135*H135,2)</f>
        <v>0</v>
      </c>
      <c r="K135" s="138" t="s">
        <v>1487</v>
      </c>
      <c r="L135" s="32"/>
      <c r="M135" s="143" t="s">
        <v>1</v>
      </c>
      <c r="N135" s="144" t="s">
        <v>46</v>
      </c>
      <c r="P135" s="145">
        <f>O135*H135</f>
        <v>0</v>
      </c>
      <c r="Q135" s="145">
        <v>0</v>
      </c>
      <c r="R135" s="145">
        <f>Q135*H135</f>
        <v>0</v>
      </c>
      <c r="S135" s="145">
        <v>0.17</v>
      </c>
      <c r="T135" s="146">
        <f>S135*H135</f>
        <v>1.0030000000000001</v>
      </c>
      <c r="AR135" s="147" t="s">
        <v>318</v>
      </c>
      <c r="AT135" s="147" t="s">
        <v>302</v>
      </c>
      <c r="AU135" s="147" t="s">
        <v>90</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318</v>
      </c>
      <c r="BM135" s="147" t="s">
        <v>8028</v>
      </c>
    </row>
    <row r="136" spans="2:65" s="1" customFormat="1" ht="24.15" customHeight="1">
      <c r="B136" s="32"/>
      <c r="C136" s="136" t="s">
        <v>318</v>
      </c>
      <c r="D136" s="136" t="s">
        <v>302</v>
      </c>
      <c r="E136" s="137" t="s">
        <v>2013</v>
      </c>
      <c r="F136" s="138" t="s">
        <v>2014</v>
      </c>
      <c r="G136" s="139" t="s">
        <v>375</v>
      </c>
      <c r="H136" s="140">
        <v>31.2</v>
      </c>
      <c r="I136" s="141"/>
      <c r="J136" s="142">
        <f>ROUND(I136*H136,2)</f>
        <v>0</v>
      </c>
      <c r="K136" s="138" t="s">
        <v>1487</v>
      </c>
      <c r="L136" s="32"/>
      <c r="M136" s="143" t="s">
        <v>1</v>
      </c>
      <c r="N136" s="144" t="s">
        <v>46</v>
      </c>
      <c r="P136" s="145">
        <f>O136*H136</f>
        <v>0</v>
      </c>
      <c r="Q136" s="145">
        <v>0</v>
      </c>
      <c r="R136" s="145">
        <f>Q136*H136</f>
        <v>0</v>
      </c>
      <c r="S136" s="145">
        <v>0</v>
      </c>
      <c r="T136" s="146">
        <f>S136*H136</f>
        <v>0</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8029</v>
      </c>
    </row>
    <row r="137" spans="2:65" s="12" customFormat="1">
      <c r="B137" s="170"/>
      <c r="D137" s="149" t="s">
        <v>1489</v>
      </c>
      <c r="E137" s="171" t="s">
        <v>1</v>
      </c>
      <c r="F137" s="172" t="s">
        <v>8025</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8030</v>
      </c>
      <c r="H138" s="179">
        <v>15.6</v>
      </c>
      <c r="I138" s="180"/>
      <c r="L138" s="176"/>
      <c r="M138" s="181"/>
      <c r="T138" s="182"/>
      <c r="AT138" s="177" t="s">
        <v>1489</v>
      </c>
      <c r="AU138" s="177" t="s">
        <v>90</v>
      </c>
      <c r="AV138" s="13" t="s">
        <v>90</v>
      </c>
      <c r="AW138" s="13" t="s">
        <v>36</v>
      </c>
      <c r="AX138" s="13" t="s">
        <v>81</v>
      </c>
      <c r="AY138" s="177" t="s">
        <v>299</v>
      </c>
    </row>
    <row r="139" spans="2:65" s="15" customFormat="1">
      <c r="B139" s="190"/>
      <c r="D139" s="149" t="s">
        <v>1489</v>
      </c>
      <c r="E139" s="191" t="s">
        <v>1</v>
      </c>
      <c r="F139" s="192" t="s">
        <v>1549</v>
      </c>
      <c r="H139" s="193">
        <v>15.6</v>
      </c>
      <c r="I139" s="194"/>
      <c r="L139" s="190"/>
      <c r="M139" s="195"/>
      <c r="T139" s="196"/>
      <c r="AT139" s="191" t="s">
        <v>1489</v>
      </c>
      <c r="AU139" s="191" t="s">
        <v>90</v>
      </c>
      <c r="AV139" s="15" t="s">
        <v>298</v>
      </c>
      <c r="AW139" s="15" t="s">
        <v>36</v>
      </c>
      <c r="AX139" s="15" t="s">
        <v>81</v>
      </c>
      <c r="AY139" s="191" t="s">
        <v>299</v>
      </c>
    </row>
    <row r="140" spans="2:65" s="13" customFormat="1">
      <c r="B140" s="176"/>
      <c r="D140" s="149" t="s">
        <v>1489</v>
      </c>
      <c r="E140" s="177" t="s">
        <v>1</v>
      </c>
      <c r="F140" s="178" t="s">
        <v>8031</v>
      </c>
      <c r="H140" s="179">
        <v>31.2</v>
      </c>
      <c r="I140" s="180"/>
      <c r="L140" s="176"/>
      <c r="M140" s="181"/>
      <c r="T140" s="182"/>
      <c r="AT140" s="177" t="s">
        <v>1489</v>
      </c>
      <c r="AU140" s="177" t="s">
        <v>90</v>
      </c>
      <c r="AV140" s="13" t="s">
        <v>90</v>
      </c>
      <c r="AW140" s="13" t="s">
        <v>36</v>
      </c>
      <c r="AX140" s="13" t="s">
        <v>88</v>
      </c>
      <c r="AY140" s="177" t="s">
        <v>299</v>
      </c>
    </row>
    <row r="141" spans="2:65" s="1" customFormat="1" ht="33" customHeight="1">
      <c r="B141" s="32"/>
      <c r="C141" s="136" t="s">
        <v>323</v>
      </c>
      <c r="D141" s="136" t="s">
        <v>302</v>
      </c>
      <c r="E141" s="137" t="s">
        <v>5096</v>
      </c>
      <c r="F141" s="138" t="s">
        <v>5097</v>
      </c>
      <c r="G141" s="139" t="s">
        <v>1520</v>
      </c>
      <c r="H141" s="140">
        <v>11.753</v>
      </c>
      <c r="I141" s="141"/>
      <c r="J141" s="142">
        <f>ROUND(I141*H141,2)</f>
        <v>0</v>
      </c>
      <c r="K141" s="138" t="s">
        <v>3585</v>
      </c>
      <c r="L141" s="32"/>
      <c r="M141" s="143" t="s">
        <v>1</v>
      </c>
      <c r="N141" s="144" t="s">
        <v>46</v>
      </c>
      <c r="P141" s="145">
        <f>O141*H141</f>
        <v>0</v>
      </c>
      <c r="Q141" s="145">
        <v>0</v>
      </c>
      <c r="R141" s="145">
        <f>Q141*H141</f>
        <v>0</v>
      </c>
      <c r="S141" s="145">
        <v>0</v>
      </c>
      <c r="T141" s="146">
        <f>S141*H141</f>
        <v>0</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8032</v>
      </c>
    </row>
    <row r="142" spans="2:65" s="12" customFormat="1">
      <c r="B142" s="170"/>
      <c r="D142" s="149" t="s">
        <v>1489</v>
      </c>
      <c r="E142" s="171" t="s">
        <v>1</v>
      </c>
      <c r="F142" s="172" t="s">
        <v>8025</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8033</v>
      </c>
      <c r="H143" s="179">
        <v>7.9059999999999997</v>
      </c>
      <c r="I143" s="180"/>
      <c r="L143" s="176"/>
      <c r="M143" s="181"/>
      <c r="T143" s="182"/>
      <c r="AT143" s="177" t="s">
        <v>1489</v>
      </c>
      <c r="AU143" s="177" t="s">
        <v>90</v>
      </c>
      <c r="AV143" s="13" t="s">
        <v>90</v>
      </c>
      <c r="AW143" s="13" t="s">
        <v>36</v>
      </c>
      <c r="AX143" s="13" t="s">
        <v>81</v>
      </c>
      <c r="AY143" s="177" t="s">
        <v>299</v>
      </c>
    </row>
    <row r="144" spans="2:65" s="13" customFormat="1">
      <c r="B144" s="176"/>
      <c r="D144" s="149" t="s">
        <v>1489</v>
      </c>
      <c r="E144" s="177" t="s">
        <v>1</v>
      </c>
      <c r="F144" s="178" t="s">
        <v>8030</v>
      </c>
      <c r="H144" s="179">
        <v>15.6</v>
      </c>
      <c r="I144" s="180"/>
      <c r="L144" s="176"/>
      <c r="M144" s="181"/>
      <c r="T144" s="182"/>
      <c r="AT144" s="177" t="s">
        <v>1489</v>
      </c>
      <c r="AU144" s="177" t="s">
        <v>90</v>
      </c>
      <c r="AV144" s="13" t="s">
        <v>90</v>
      </c>
      <c r="AW144" s="13" t="s">
        <v>36</v>
      </c>
      <c r="AX144" s="13" t="s">
        <v>81</v>
      </c>
      <c r="AY144" s="177" t="s">
        <v>299</v>
      </c>
    </row>
    <row r="145" spans="2:65" s="15" customFormat="1">
      <c r="B145" s="190"/>
      <c r="D145" s="149" t="s">
        <v>1489</v>
      </c>
      <c r="E145" s="191" t="s">
        <v>1</v>
      </c>
      <c r="F145" s="192" t="s">
        <v>1549</v>
      </c>
      <c r="H145" s="193">
        <v>23.506</v>
      </c>
      <c r="I145" s="194"/>
      <c r="L145" s="190"/>
      <c r="M145" s="195"/>
      <c r="T145" s="196"/>
      <c r="AT145" s="191" t="s">
        <v>1489</v>
      </c>
      <c r="AU145" s="191" t="s">
        <v>90</v>
      </c>
      <c r="AV145" s="15" t="s">
        <v>298</v>
      </c>
      <c r="AW145" s="15" t="s">
        <v>36</v>
      </c>
      <c r="AX145" s="15" t="s">
        <v>81</v>
      </c>
      <c r="AY145" s="191" t="s">
        <v>299</v>
      </c>
    </row>
    <row r="146" spans="2:65" s="13" customFormat="1">
      <c r="B146" s="176"/>
      <c r="D146" s="149" t="s">
        <v>1489</v>
      </c>
      <c r="E146" s="177" t="s">
        <v>1</v>
      </c>
      <c r="F146" s="178" t="s">
        <v>8034</v>
      </c>
      <c r="H146" s="179">
        <v>11.753</v>
      </c>
      <c r="I146" s="180"/>
      <c r="L146" s="176"/>
      <c r="M146" s="181"/>
      <c r="T146" s="182"/>
      <c r="AT146" s="177" t="s">
        <v>1489</v>
      </c>
      <c r="AU146" s="177" t="s">
        <v>90</v>
      </c>
      <c r="AV146" s="13" t="s">
        <v>90</v>
      </c>
      <c r="AW146" s="13" t="s">
        <v>36</v>
      </c>
      <c r="AX146" s="13" t="s">
        <v>88</v>
      </c>
      <c r="AY146" s="177" t="s">
        <v>299</v>
      </c>
    </row>
    <row r="147" spans="2:65" s="1" customFormat="1" ht="33" customHeight="1">
      <c r="B147" s="32"/>
      <c r="C147" s="136" t="s">
        <v>328</v>
      </c>
      <c r="D147" s="136" t="s">
        <v>302</v>
      </c>
      <c r="E147" s="137" t="s">
        <v>5189</v>
      </c>
      <c r="F147" s="138" t="s">
        <v>5190</v>
      </c>
      <c r="G147" s="139" t="s">
        <v>1520</v>
      </c>
      <c r="H147" s="140">
        <v>11.753</v>
      </c>
      <c r="I147" s="141"/>
      <c r="J147" s="142">
        <f>ROUND(I147*H147,2)</f>
        <v>0</v>
      </c>
      <c r="K147" s="138" t="s">
        <v>3585</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8035</v>
      </c>
    </row>
    <row r="148" spans="2:65" s="12" customFormat="1">
      <c r="B148" s="170"/>
      <c r="D148" s="149" t="s">
        <v>1489</v>
      </c>
      <c r="E148" s="171" t="s">
        <v>1</v>
      </c>
      <c r="F148" s="172" t="s">
        <v>8025</v>
      </c>
      <c r="H148" s="171" t="s">
        <v>1</v>
      </c>
      <c r="I148" s="173"/>
      <c r="L148" s="170"/>
      <c r="M148" s="174"/>
      <c r="T148" s="175"/>
      <c r="AT148" s="171" t="s">
        <v>1489</v>
      </c>
      <c r="AU148" s="171" t="s">
        <v>90</v>
      </c>
      <c r="AV148" s="12" t="s">
        <v>88</v>
      </c>
      <c r="AW148" s="12" t="s">
        <v>36</v>
      </c>
      <c r="AX148" s="12" t="s">
        <v>81</v>
      </c>
      <c r="AY148" s="171" t="s">
        <v>299</v>
      </c>
    </row>
    <row r="149" spans="2:65" s="13" customFormat="1">
      <c r="B149" s="176"/>
      <c r="D149" s="149" t="s">
        <v>1489</v>
      </c>
      <c r="E149" s="177" t="s">
        <v>1</v>
      </c>
      <c r="F149" s="178" t="s">
        <v>8033</v>
      </c>
      <c r="H149" s="179">
        <v>7.9059999999999997</v>
      </c>
      <c r="I149" s="180"/>
      <c r="L149" s="176"/>
      <c r="M149" s="181"/>
      <c r="T149" s="182"/>
      <c r="AT149" s="177" t="s">
        <v>1489</v>
      </c>
      <c r="AU149" s="177" t="s">
        <v>90</v>
      </c>
      <c r="AV149" s="13" t="s">
        <v>90</v>
      </c>
      <c r="AW149" s="13" t="s">
        <v>36</v>
      </c>
      <c r="AX149" s="13" t="s">
        <v>81</v>
      </c>
      <c r="AY149" s="177" t="s">
        <v>299</v>
      </c>
    </row>
    <row r="150" spans="2:65" s="13" customFormat="1">
      <c r="B150" s="176"/>
      <c r="D150" s="149" t="s">
        <v>1489</v>
      </c>
      <c r="E150" s="177" t="s">
        <v>1</v>
      </c>
      <c r="F150" s="178" t="s">
        <v>8030</v>
      </c>
      <c r="H150" s="179">
        <v>15.6</v>
      </c>
      <c r="I150" s="180"/>
      <c r="L150" s="176"/>
      <c r="M150" s="181"/>
      <c r="T150" s="182"/>
      <c r="AT150" s="177" t="s">
        <v>1489</v>
      </c>
      <c r="AU150" s="177" t="s">
        <v>90</v>
      </c>
      <c r="AV150" s="13" t="s">
        <v>90</v>
      </c>
      <c r="AW150" s="13" t="s">
        <v>36</v>
      </c>
      <c r="AX150" s="13" t="s">
        <v>81</v>
      </c>
      <c r="AY150" s="177" t="s">
        <v>299</v>
      </c>
    </row>
    <row r="151" spans="2:65" s="15" customFormat="1">
      <c r="B151" s="190"/>
      <c r="D151" s="149" t="s">
        <v>1489</v>
      </c>
      <c r="E151" s="191" t="s">
        <v>1</v>
      </c>
      <c r="F151" s="192" t="s">
        <v>1549</v>
      </c>
      <c r="H151" s="193">
        <v>23.506</v>
      </c>
      <c r="I151" s="194"/>
      <c r="L151" s="190"/>
      <c r="M151" s="195"/>
      <c r="T151" s="196"/>
      <c r="AT151" s="191" t="s">
        <v>1489</v>
      </c>
      <c r="AU151" s="191" t="s">
        <v>90</v>
      </c>
      <c r="AV151" s="15" t="s">
        <v>298</v>
      </c>
      <c r="AW151" s="15" t="s">
        <v>36</v>
      </c>
      <c r="AX151" s="15" t="s">
        <v>81</v>
      </c>
      <c r="AY151" s="191" t="s">
        <v>299</v>
      </c>
    </row>
    <row r="152" spans="2:65" s="13" customFormat="1">
      <c r="B152" s="176"/>
      <c r="D152" s="149" t="s">
        <v>1489</v>
      </c>
      <c r="E152" s="177" t="s">
        <v>1</v>
      </c>
      <c r="F152" s="178" t="s">
        <v>8036</v>
      </c>
      <c r="H152" s="179">
        <v>11.753</v>
      </c>
      <c r="I152" s="180"/>
      <c r="L152" s="176"/>
      <c r="M152" s="181"/>
      <c r="T152" s="182"/>
      <c r="AT152" s="177" t="s">
        <v>1489</v>
      </c>
      <c r="AU152" s="177" t="s">
        <v>90</v>
      </c>
      <c r="AV152" s="13" t="s">
        <v>90</v>
      </c>
      <c r="AW152" s="13" t="s">
        <v>36</v>
      </c>
      <c r="AX152" s="13" t="s">
        <v>88</v>
      </c>
      <c r="AY152" s="177" t="s">
        <v>299</v>
      </c>
    </row>
    <row r="153" spans="2:65" s="1" customFormat="1" ht="24.15" customHeight="1">
      <c r="B153" s="32"/>
      <c r="C153" s="136" t="s">
        <v>333</v>
      </c>
      <c r="D153" s="136" t="s">
        <v>302</v>
      </c>
      <c r="E153" s="137" t="s">
        <v>2049</v>
      </c>
      <c r="F153" s="138" t="s">
        <v>2050</v>
      </c>
      <c r="G153" s="139" t="s">
        <v>375</v>
      </c>
      <c r="H153" s="140">
        <v>52.16</v>
      </c>
      <c r="I153" s="141"/>
      <c r="J153" s="142">
        <f>ROUND(I153*H153,2)</f>
        <v>0</v>
      </c>
      <c r="K153" s="138" t="s">
        <v>1487</v>
      </c>
      <c r="L153" s="32"/>
      <c r="M153" s="143" t="s">
        <v>1</v>
      </c>
      <c r="N153" s="144" t="s">
        <v>46</v>
      </c>
      <c r="P153" s="145">
        <f>O153*H153</f>
        <v>0</v>
      </c>
      <c r="Q153" s="145">
        <v>8.4999999999999995E-4</v>
      </c>
      <c r="R153" s="145">
        <f>Q153*H153</f>
        <v>4.4335999999999993E-2</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8037</v>
      </c>
    </row>
    <row r="154" spans="2:65" s="12" customFormat="1">
      <c r="B154" s="170"/>
      <c r="D154" s="149" t="s">
        <v>1489</v>
      </c>
      <c r="E154" s="171" t="s">
        <v>1</v>
      </c>
      <c r="F154" s="172" t="s">
        <v>8025</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E155" s="177" t="s">
        <v>1</v>
      </c>
      <c r="F155" s="178" t="s">
        <v>8038</v>
      </c>
      <c r="H155" s="179">
        <v>52.16</v>
      </c>
      <c r="I155" s="180"/>
      <c r="L155" s="176"/>
      <c r="M155" s="181"/>
      <c r="T155" s="182"/>
      <c r="AT155" s="177" t="s">
        <v>1489</v>
      </c>
      <c r="AU155" s="177" t="s">
        <v>90</v>
      </c>
      <c r="AV155" s="13" t="s">
        <v>90</v>
      </c>
      <c r="AW155" s="13" t="s">
        <v>36</v>
      </c>
      <c r="AX155" s="13" t="s">
        <v>81</v>
      </c>
      <c r="AY155" s="177" t="s">
        <v>299</v>
      </c>
    </row>
    <row r="156" spans="2:65" s="14" customFormat="1">
      <c r="B156" s="183"/>
      <c r="D156" s="149" t="s">
        <v>1489</v>
      </c>
      <c r="E156" s="184" t="s">
        <v>1</v>
      </c>
      <c r="F156" s="185" t="s">
        <v>1496</v>
      </c>
      <c r="H156" s="186">
        <v>52.16</v>
      </c>
      <c r="I156" s="187"/>
      <c r="L156" s="183"/>
      <c r="M156" s="188"/>
      <c r="T156" s="189"/>
      <c r="AT156" s="184" t="s">
        <v>1489</v>
      </c>
      <c r="AU156" s="184" t="s">
        <v>90</v>
      </c>
      <c r="AV156" s="14" t="s">
        <v>318</v>
      </c>
      <c r="AW156" s="14" t="s">
        <v>36</v>
      </c>
      <c r="AX156" s="14" t="s">
        <v>88</v>
      </c>
      <c r="AY156" s="184" t="s">
        <v>299</v>
      </c>
    </row>
    <row r="157" spans="2:65" s="1" customFormat="1" ht="24.15" customHeight="1">
      <c r="B157" s="32"/>
      <c r="C157" s="136" t="s">
        <v>337</v>
      </c>
      <c r="D157" s="136" t="s">
        <v>302</v>
      </c>
      <c r="E157" s="137" t="s">
        <v>2054</v>
      </c>
      <c r="F157" s="138" t="s">
        <v>2055</v>
      </c>
      <c r="G157" s="139" t="s">
        <v>375</v>
      </c>
      <c r="H157" s="140">
        <v>52.16</v>
      </c>
      <c r="I157" s="141"/>
      <c r="J157" s="142">
        <f>ROUND(I157*H157,2)</f>
        <v>0</v>
      </c>
      <c r="K157" s="138" t="s">
        <v>1487</v>
      </c>
      <c r="L157" s="32"/>
      <c r="M157" s="143" t="s">
        <v>1</v>
      </c>
      <c r="N157" s="144" t="s">
        <v>46</v>
      </c>
      <c r="P157" s="145">
        <f>O157*H157</f>
        <v>0</v>
      </c>
      <c r="Q157" s="145">
        <v>0</v>
      </c>
      <c r="R157" s="145">
        <f>Q157*H157</f>
        <v>0</v>
      </c>
      <c r="S157" s="145">
        <v>0</v>
      </c>
      <c r="T157" s="146">
        <f>S157*H157</f>
        <v>0</v>
      </c>
      <c r="AR157" s="147" t="s">
        <v>318</v>
      </c>
      <c r="AT157" s="147" t="s">
        <v>302</v>
      </c>
      <c r="AU157" s="147" t="s">
        <v>90</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318</v>
      </c>
      <c r="BM157" s="147" t="s">
        <v>8039</v>
      </c>
    </row>
    <row r="158" spans="2:65" s="1" customFormat="1" ht="37.950000000000003" customHeight="1">
      <c r="B158" s="32"/>
      <c r="C158" s="136" t="s">
        <v>342</v>
      </c>
      <c r="D158" s="136" t="s">
        <v>302</v>
      </c>
      <c r="E158" s="137" t="s">
        <v>1608</v>
      </c>
      <c r="F158" s="138" t="s">
        <v>1609</v>
      </c>
      <c r="G158" s="139" t="s">
        <v>1520</v>
      </c>
      <c r="H158" s="140">
        <v>23.506</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8040</v>
      </c>
    </row>
    <row r="159" spans="2:65" s="13" customFormat="1">
      <c r="B159" s="176"/>
      <c r="D159" s="149" t="s">
        <v>1489</v>
      </c>
      <c r="E159" s="177" t="s">
        <v>1</v>
      </c>
      <c r="F159" s="178" t="s">
        <v>8041</v>
      </c>
      <c r="H159" s="179">
        <v>23.506</v>
      </c>
      <c r="I159" s="180"/>
      <c r="L159" s="176"/>
      <c r="M159" s="181"/>
      <c r="T159" s="182"/>
      <c r="AT159" s="177" t="s">
        <v>1489</v>
      </c>
      <c r="AU159" s="177" t="s">
        <v>90</v>
      </c>
      <c r="AV159" s="13" t="s">
        <v>90</v>
      </c>
      <c r="AW159" s="13" t="s">
        <v>36</v>
      </c>
      <c r="AX159" s="13" t="s">
        <v>88</v>
      </c>
      <c r="AY159" s="177" t="s">
        <v>299</v>
      </c>
    </row>
    <row r="160" spans="2:65" s="1" customFormat="1" ht="37.950000000000003" customHeight="1">
      <c r="B160" s="32"/>
      <c r="C160" s="136" t="s">
        <v>347</v>
      </c>
      <c r="D160" s="136" t="s">
        <v>302</v>
      </c>
      <c r="E160" s="137" t="s">
        <v>1613</v>
      </c>
      <c r="F160" s="138" t="s">
        <v>1614</v>
      </c>
      <c r="G160" s="139" t="s">
        <v>1520</v>
      </c>
      <c r="H160" s="140">
        <v>9.4220000000000006</v>
      </c>
      <c r="I160" s="141"/>
      <c r="J160" s="142">
        <f>ROUND(I160*H160,2)</f>
        <v>0</v>
      </c>
      <c r="K160" s="138" t="s">
        <v>1487</v>
      </c>
      <c r="L160" s="32"/>
      <c r="M160" s="143" t="s">
        <v>1</v>
      </c>
      <c r="N160" s="144" t="s">
        <v>46</v>
      </c>
      <c r="P160" s="145">
        <f>O160*H160</f>
        <v>0</v>
      </c>
      <c r="Q160" s="145">
        <v>0</v>
      </c>
      <c r="R160" s="145">
        <f>Q160*H160</f>
        <v>0</v>
      </c>
      <c r="S160" s="145">
        <v>0</v>
      </c>
      <c r="T160" s="146">
        <f>S160*H160</f>
        <v>0</v>
      </c>
      <c r="AR160" s="147" t="s">
        <v>318</v>
      </c>
      <c r="AT160" s="147" t="s">
        <v>302</v>
      </c>
      <c r="AU160" s="147" t="s">
        <v>90</v>
      </c>
      <c r="AY160" s="17" t="s">
        <v>299</v>
      </c>
      <c r="BE160" s="148">
        <f>IF(N160="základní",J160,0)</f>
        <v>0</v>
      </c>
      <c r="BF160" s="148">
        <f>IF(N160="snížená",J160,0)</f>
        <v>0</v>
      </c>
      <c r="BG160" s="148">
        <f>IF(N160="zákl. přenesená",J160,0)</f>
        <v>0</v>
      </c>
      <c r="BH160" s="148">
        <f>IF(N160="sníž. přenesená",J160,0)</f>
        <v>0</v>
      </c>
      <c r="BI160" s="148">
        <f>IF(N160="nulová",J160,0)</f>
        <v>0</v>
      </c>
      <c r="BJ160" s="17" t="s">
        <v>88</v>
      </c>
      <c r="BK160" s="148">
        <f>ROUND(I160*H160,2)</f>
        <v>0</v>
      </c>
      <c r="BL160" s="17" t="s">
        <v>318</v>
      </c>
      <c r="BM160" s="147" t="s">
        <v>8042</v>
      </c>
    </row>
    <row r="161" spans="2:65" s="13" customFormat="1">
      <c r="B161" s="176"/>
      <c r="D161" s="149" t="s">
        <v>1489</v>
      </c>
      <c r="E161" s="177" t="s">
        <v>1</v>
      </c>
      <c r="F161" s="178" t="s">
        <v>8043</v>
      </c>
      <c r="H161" s="179">
        <v>9.4220000000000006</v>
      </c>
      <c r="I161" s="180"/>
      <c r="L161" s="176"/>
      <c r="M161" s="181"/>
      <c r="T161" s="182"/>
      <c r="AT161" s="177" t="s">
        <v>1489</v>
      </c>
      <c r="AU161" s="177" t="s">
        <v>90</v>
      </c>
      <c r="AV161" s="13" t="s">
        <v>90</v>
      </c>
      <c r="AW161" s="13" t="s">
        <v>36</v>
      </c>
      <c r="AX161" s="13" t="s">
        <v>88</v>
      </c>
      <c r="AY161" s="177" t="s">
        <v>299</v>
      </c>
    </row>
    <row r="162" spans="2:65" s="1" customFormat="1" ht="37.950000000000003" customHeight="1">
      <c r="B162" s="32"/>
      <c r="C162" s="136" t="s">
        <v>351</v>
      </c>
      <c r="D162" s="136" t="s">
        <v>302</v>
      </c>
      <c r="E162" s="137" t="s">
        <v>1618</v>
      </c>
      <c r="F162" s="138" t="s">
        <v>1619</v>
      </c>
      <c r="G162" s="139" t="s">
        <v>1520</v>
      </c>
      <c r="H162" s="140">
        <v>7.0419999999999998</v>
      </c>
      <c r="I162" s="141"/>
      <c r="J162" s="142">
        <f>ROUND(I162*H162,2)</f>
        <v>0</v>
      </c>
      <c r="K162" s="138" t="s">
        <v>1487</v>
      </c>
      <c r="L162" s="32"/>
      <c r="M162" s="143" t="s">
        <v>1</v>
      </c>
      <c r="N162" s="144" t="s">
        <v>46</v>
      </c>
      <c r="P162" s="145">
        <f>O162*H162</f>
        <v>0</v>
      </c>
      <c r="Q162" s="145">
        <v>0</v>
      </c>
      <c r="R162" s="145">
        <f>Q162*H162</f>
        <v>0</v>
      </c>
      <c r="S162" s="145">
        <v>0</v>
      </c>
      <c r="T162" s="146">
        <f>S162*H162</f>
        <v>0</v>
      </c>
      <c r="AR162" s="147" t="s">
        <v>318</v>
      </c>
      <c r="AT162" s="147" t="s">
        <v>302</v>
      </c>
      <c r="AU162" s="147" t="s">
        <v>90</v>
      </c>
      <c r="AY162" s="17" t="s">
        <v>299</v>
      </c>
      <c r="BE162" s="148">
        <f>IF(N162="základní",J162,0)</f>
        <v>0</v>
      </c>
      <c r="BF162" s="148">
        <f>IF(N162="snížená",J162,0)</f>
        <v>0</v>
      </c>
      <c r="BG162" s="148">
        <f>IF(N162="zákl. přenesená",J162,0)</f>
        <v>0</v>
      </c>
      <c r="BH162" s="148">
        <f>IF(N162="sníž. přenesená",J162,0)</f>
        <v>0</v>
      </c>
      <c r="BI162" s="148">
        <f>IF(N162="nulová",J162,0)</f>
        <v>0</v>
      </c>
      <c r="BJ162" s="17" t="s">
        <v>88</v>
      </c>
      <c r="BK162" s="148">
        <f>ROUND(I162*H162,2)</f>
        <v>0</v>
      </c>
      <c r="BL162" s="17" t="s">
        <v>318</v>
      </c>
      <c r="BM162" s="147" t="s">
        <v>8044</v>
      </c>
    </row>
    <row r="163" spans="2:65" s="13" customFormat="1">
      <c r="B163" s="176"/>
      <c r="D163" s="149" t="s">
        <v>1489</v>
      </c>
      <c r="E163" s="177" t="s">
        <v>1</v>
      </c>
      <c r="F163" s="178" t="s">
        <v>8045</v>
      </c>
      <c r="H163" s="179">
        <v>7.0419999999999998</v>
      </c>
      <c r="I163" s="180"/>
      <c r="L163" s="176"/>
      <c r="M163" s="181"/>
      <c r="T163" s="182"/>
      <c r="AT163" s="177" t="s">
        <v>1489</v>
      </c>
      <c r="AU163" s="177" t="s">
        <v>90</v>
      </c>
      <c r="AV163" s="13" t="s">
        <v>90</v>
      </c>
      <c r="AW163" s="13" t="s">
        <v>36</v>
      </c>
      <c r="AX163" s="13" t="s">
        <v>88</v>
      </c>
      <c r="AY163" s="177" t="s">
        <v>299</v>
      </c>
    </row>
    <row r="164" spans="2:65" s="1" customFormat="1" ht="37.950000000000003" customHeight="1">
      <c r="B164" s="32"/>
      <c r="C164" s="136" t="s">
        <v>8</v>
      </c>
      <c r="D164" s="136" t="s">
        <v>302</v>
      </c>
      <c r="E164" s="137" t="s">
        <v>1622</v>
      </c>
      <c r="F164" s="138" t="s">
        <v>1623</v>
      </c>
      <c r="G164" s="139" t="s">
        <v>1520</v>
      </c>
      <c r="H164" s="140">
        <v>112.672</v>
      </c>
      <c r="I164" s="141"/>
      <c r="J164" s="142">
        <f>ROUND(I164*H164,2)</f>
        <v>0</v>
      </c>
      <c r="K164" s="138" t="s">
        <v>1487</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8046</v>
      </c>
    </row>
    <row r="165" spans="2:65" s="13" customFormat="1">
      <c r="B165" s="176"/>
      <c r="D165" s="149" t="s">
        <v>1489</v>
      </c>
      <c r="F165" s="178" t="s">
        <v>8047</v>
      </c>
      <c r="H165" s="179">
        <v>112.672</v>
      </c>
      <c r="I165" s="180"/>
      <c r="L165" s="176"/>
      <c r="M165" s="181"/>
      <c r="T165" s="182"/>
      <c r="AT165" s="177" t="s">
        <v>1489</v>
      </c>
      <c r="AU165" s="177" t="s">
        <v>90</v>
      </c>
      <c r="AV165" s="13" t="s">
        <v>90</v>
      </c>
      <c r="AW165" s="13" t="s">
        <v>4</v>
      </c>
      <c r="AX165" s="13" t="s">
        <v>88</v>
      </c>
      <c r="AY165" s="177" t="s">
        <v>299</v>
      </c>
    </row>
    <row r="166" spans="2:65" s="1" customFormat="1" ht="24.15" customHeight="1">
      <c r="B166" s="32"/>
      <c r="C166" s="136" t="s">
        <v>362</v>
      </c>
      <c r="D166" s="136" t="s">
        <v>302</v>
      </c>
      <c r="E166" s="137" t="s">
        <v>1626</v>
      </c>
      <c r="F166" s="138" t="s">
        <v>1627</v>
      </c>
      <c r="G166" s="139" t="s">
        <v>1520</v>
      </c>
      <c r="H166" s="140">
        <v>16.463999999999999</v>
      </c>
      <c r="I166" s="141"/>
      <c r="J166" s="142">
        <f>ROUND(I166*H166,2)</f>
        <v>0</v>
      </c>
      <c r="K166" s="138" t="s">
        <v>1487</v>
      </c>
      <c r="L166" s="32"/>
      <c r="M166" s="143" t="s">
        <v>1</v>
      </c>
      <c r="N166" s="144" t="s">
        <v>46</v>
      </c>
      <c r="P166" s="145">
        <f>O166*H166</f>
        <v>0</v>
      </c>
      <c r="Q166" s="145">
        <v>0</v>
      </c>
      <c r="R166" s="145">
        <f>Q166*H166</f>
        <v>0</v>
      </c>
      <c r="S166" s="145">
        <v>0</v>
      </c>
      <c r="T166" s="146">
        <f>S166*H166</f>
        <v>0</v>
      </c>
      <c r="AR166" s="147" t="s">
        <v>318</v>
      </c>
      <c r="AT166" s="147" t="s">
        <v>302</v>
      </c>
      <c r="AU166" s="147" t="s">
        <v>90</v>
      </c>
      <c r="AY166" s="17" t="s">
        <v>299</v>
      </c>
      <c r="BE166" s="148">
        <f>IF(N166="základní",J166,0)</f>
        <v>0</v>
      </c>
      <c r="BF166" s="148">
        <f>IF(N166="snížená",J166,0)</f>
        <v>0</v>
      </c>
      <c r="BG166" s="148">
        <f>IF(N166="zákl. přenesená",J166,0)</f>
        <v>0</v>
      </c>
      <c r="BH166" s="148">
        <f>IF(N166="sníž. přenesená",J166,0)</f>
        <v>0</v>
      </c>
      <c r="BI166" s="148">
        <f>IF(N166="nulová",J166,0)</f>
        <v>0</v>
      </c>
      <c r="BJ166" s="17" t="s">
        <v>88</v>
      </c>
      <c r="BK166" s="148">
        <f>ROUND(I166*H166,2)</f>
        <v>0</v>
      </c>
      <c r="BL166" s="17" t="s">
        <v>318</v>
      </c>
      <c r="BM166" s="147" t="s">
        <v>8048</v>
      </c>
    </row>
    <row r="167" spans="2:65" s="1" customFormat="1" ht="33" customHeight="1">
      <c r="B167" s="32"/>
      <c r="C167" s="136" t="s">
        <v>367</v>
      </c>
      <c r="D167" s="136" t="s">
        <v>302</v>
      </c>
      <c r="E167" s="137" t="s">
        <v>1634</v>
      </c>
      <c r="F167" s="138" t="s">
        <v>1635</v>
      </c>
      <c r="G167" s="139" t="s">
        <v>1636</v>
      </c>
      <c r="H167" s="140">
        <v>12.676</v>
      </c>
      <c r="I167" s="141"/>
      <c r="J167" s="142">
        <f>ROUND(I167*H167,2)</f>
        <v>0</v>
      </c>
      <c r="K167" s="138" t="s">
        <v>1487</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8049</v>
      </c>
    </row>
    <row r="168" spans="2:65" s="13" customFormat="1">
      <c r="B168" s="176"/>
      <c r="D168" s="149" t="s">
        <v>1489</v>
      </c>
      <c r="E168" s="177" t="s">
        <v>1</v>
      </c>
      <c r="F168" s="178" t="s">
        <v>8050</v>
      </c>
      <c r="H168" s="179">
        <v>12.676</v>
      </c>
      <c r="I168" s="180"/>
      <c r="L168" s="176"/>
      <c r="M168" s="181"/>
      <c r="T168" s="182"/>
      <c r="AT168" s="177" t="s">
        <v>1489</v>
      </c>
      <c r="AU168" s="177" t="s">
        <v>90</v>
      </c>
      <c r="AV168" s="13" t="s">
        <v>90</v>
      </c>
      <c r="AW168" s="13" t="s">
        <v>36</v>
      </c>
      <c r="AX168" s="13" t="s">
        <v>88</v>
      </c>
      <c r="AY168" s="177" t="s">
        <v>299</v>
      </c>
    </row>
    <row r="169" spans="2:65" s="1" customFormat="1" ht="16.5" customHeight="1">
      <c r="B169" s="32"/>
      <c r="C169" s="136" t="s">
        <v>372</v>
      </c>
      <c r="D169" s="136" t="s">
        <v>302</v>
      </c>
      <c r="E169" s="137" t="s">
        <v>1639</v>
      </c>
      <c r="F169" s="138" t="s">
        <v>1640</v>
      </c>
      <c r="G169" s="139" t="s">
        <v>1520</v>
      </c>
      <c r="H169" s="140">
        <v>23.506</v>
      </c>
      <c r="I169" s="141"/>
      <c r="J169" s="142">
        <f>ROUND(I169*H169,2)</f>
        <v>0</v>
      </c>
      <c r="K169" s="138" t="s">
        <v>1487</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8051</v>
      </c>
    </row>
    <row r="170" spans="2:65" s="13" customFormat="1">
      <c r="B170" s="176"/>
      <c r="D170" s="149" t="s">
        <v>1489</v>
      </c>
      <c r="E170" s="177" t="s">
        <v>1</v>
      </c>
      <c r="F170" s="178" t="s">
        <v>8052</v>
      </c>
      <c r="H170" s="179">
        <v>16.463999999999999</v>
      </c>
      <c r="I170" s="180"/>
      <c r="L170" s="176"/>
      <c r="M170" s="181"/>
      <c r="T170" s="182"/>
      <c r="AT170" s="177" t="s">
        <v>1489</v>
      </c>
      <c r="AU170" s="177" t="s">
        <v>90</v>
      </c>
      <c r="AV170" s="13" t="s">
        <v>90</v>
      </c>
      <c r="AW170" s="13" t="s">
        <v>36</v>
      </c>
      <c r="AX170" s="13" t="s">
        <v>81</v>
      </c>
      <c r="AY170" s="177" t="s">
        <v>299</v>
      </c>
    </row>
    <row r="171" spans="2:65" s="13" customFormat="1">
      <c r="B171" s="176"/>
      <c r="D171" s="149" t="s">
        <v>1489</v>
      </c>
      <c r="E171" s="177" t="s">
        <v>1</v>
      </c>
      <c r="F171" s="178" t="s">
        <v>8053</v>
      </c>
      <c r="H171" s="179">
        <v>7.0419999999999998</v>
      </c>
      <c r="I171" s="180"/>
      <c r="L171" s="176"/>
      <c r="M171" s="181"/>
      <c r="T171" s="182"/>
      <c r="AT171" s="177" t="s">
        <v>1489</v>
      </c>
      <c r="AU171" s="177" t="s">
        <v>90</v>
      </c>
      <c r="AV171" s="13" t="s">
        <v>90</v>
      </c>
      <c r="AW171" s="13" t="s">
        <v>36</v>
      </c>
      <c r="AX171" s="13" t="s">
        <v>81</v>
      </c>
      <c r="AY171" s="177" t="s">
        <v>299</v>
      </c>
    </row>
    <row r="172" spans="2:65" s="14" customFormat="1">
      <c r="B172" s="183"/>
      <c r="D172" s="149" t="s">
        <v>1489</v>
      </c>
      <c r="E172" s="184" t="s">
        <v>1</v>
      </c>
      <c r="F172" s="185" t="s">
        <v>1496</v>
      </c>
      <c r="H172" s="186">
        <v>23.506</v>
      </c>
      <c r="I172" s="187"/>
      <c r="L172" s="183"/>
      <c r="M172" s="188"/>
      <c r="T172" s="189"/>
      <c r="AT172" s="184" t="s">
        <v>1489</v>
      </c>
      <c r="AU172" s="184" t="s">
        <v>90</v>
      </c>
      <c r="AV172" s="14" t="s">
        <v>318</v>
      </c>
      <c r="AW172" s="14" t="s">
        <v>36</v>
      </c>
      <c r="AX172" s="14" t="s">
        <v>88</v>
      </c>
      <c r="AY172" s="184" t="s">
        <v>299</v>
      </c>
    </row>
    <row r="173" spans="2:65" s="1" customFormat="1" ht="24.15" customHeight="1">
      <c r="B173" s="32"/>
      <c r="C173" s="136" t="s">
        <v>378</v>
      </c>
      <c r="D173" s="136" t="s">
        <v>302</v>
      </c>
      <c r="E173" s="137" t="s">
        <v>1643</v>
      </c>
      <c r="F173" s="138" t="s">
        <v>1644</v>
      </c>
      <c r="G173" s="139" t="s">
        <v>1520</v>
      </c>
      <c r="H173" s="140">
        <v>16.463999999999999</v>
      </c>
      <c r="I173" s="141"/>
      <c r="J173" s="142">
        <f>ROUND(I173*H173,2)</f>
        <v>0</v>
      </c>
      <c r="K173" s="138" t="s">
        <v>1487</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8054</v>
      </c>
    </row>
    <row r="174" spans="2:65" s="13" customFormat="1">
      <c r="B174" s="176"/>
      <c r="D174" s="149" t="s">
        <v>1489</v>
      </c>
      <c r="E174" s="177" t="s">
        <v>1</v>
      </c>
      <c r="F174" s="178" t="s">
        <v>8055</v>
      </c>
      <c r="H174" s="179">
        <v>23.506</v>
      </c>
      <c r="I174" s="180"/>
      <c r="L174" s="176"/>
      <c r="M174" s="181"/>
      <c r="T174" s="182"/>
      <c r="AT174" s="177" t="s">
        <v>1489</v>
      </c>
      <c r="AU174" s="177" t="s">
        <v>90</v>
      </c>
      <c r="AV174" s="13" t="s">
        <v>90</v>
      </c>
      <c r="AW174" s="13" t="s">
        <v>36</v>
      </c>
      <c r="AX174" s="13" t="s">
        <v>81</v>
      </c>
      <c r="AY174" s="177" t="s">
        <v>299</v>
      </c>
    </row>
    <row r="175" spans="2:65" s="13" customFormat="1">
      <c r="B175" s="176"/>
      <c r="D175" s="149" t="s">
        <v>1489</v>
      </c>
      <c r="E175" s="177" t="s">
        <v>1</v>
      </c>
      <c r="F175" s="178" t="s">
        <v>8056</v>
      </c>
      <c r="H175" s="179">
        <v>-1.2999999999999999E-2</v>
      </c>
      <c r="I175" s="180"/>
      <c r="L175" s="176"/>
      <c r="M175" s="181"/>
      <c r="T175" s="182"/>
      <c r="AT175" s="177" t="s">
        <v>1489</v>
      </c>
      <c r="AU175" s="177" t="s">
        <v>90</v>
      </c>
      <c r="AV175" s="13" t="s">
        <v>90</v>
      </c>
      <c r="AW175" s="13" t="s">
        <v>36</v>
      </c>
      <c r="AX175" s="13" t="s">
        <v>81</v>
      </c>
      <c r="AY175" s="177" t="s">
        <v>299</v>
      </c>
    </row>
    <row r="176" spans="2:65" s="13" customFormat="1">
      <c r="B176" s="176"/>
      <c r="D176" s="149" t="s">
        <v>1489</v>
      </c>
      <c r="E176" s="177" t="s">
        <v>1</v>
      </c>
      <c r="F176" s="178" t="s">
        <v>8057</v>
      </c>
      <c r="H176" s="179">
        <v>-5.399</v>
      </c>
      <c r="I176" s="180"/>
      <c r="L176" s="176"/>
      <c r="M176" s="181"/>
      <c r="T176" s="182"/>
      <c r="AT176" s="177" t="s">
        <v>1489</v>
      </c>
      <c r="AU176" s="177" t="s">
        <v>90</v>
      </c>
      <c r="AV176" s="13" t="s">
        <v>90</v>
      </c>
      <c r="AW176" s="13" t="s">
        <v>36</v>
      </c>
      <c r="AX176" s="13" t="s">
        <v>81</v>
      </c>
      <c r="AY176" s="177" t="s">
        <v>299</v>
      </c>
    </row>
    <row r="177" spans="2:65" s="13" customFormat="1">
      <c r="B177" s="176"/>
      <c r="D177" s="149" t="s">
        <v>1489</v>
      </c>
      <c r="E177" s="177" t="s">
        <v>1</v>
      </c>
      <c r="F177" s="178" t="s">
        <v>8058</v>
      </c>
      <c r="H177" s="179">
        <v>-1.63</v>
      </c>
      <c r="I177" s="180"/>
      <c r="L177" s="176"/>
      <c r="M177" s="181"/>
      <c r="T177" s="182"/>
      <c r="AT177" s="177" t="s">
        <v>1489</v>
      </c>
      <c r="AU177" s="177" t="s">
        <v>90</v>
      </c>
      <c r="AV177" s="13" t="s">
        <v>90</v>
      </c>
      <c r="AW177" s="13" t="s">
        <v>36</v>
      </c>
      <c r="AX177" s="13" t="s">
        <v>81</v>
      </c>
      <c r="AY177" s="177" t="s">
        <v>299</v>
      </c>
    </row>
    <row r="178" spans="2:65" s="14" customFormat="1">
      <c r="B178" s="183"/>
      <c r="D178" s="149" t="s">
        <v>1489</v>
      </c>
      <c r="E178" s="184" t="s">
        <v>1</v>
      </c>
      <c r="F178" s="185" t="s">
        <v>1496</v>
      </c>
      <c r="H178" s="186">
        <v>16.463999999999999</v>
      </c>
      <c r="I178" s="187"/>
      <c r="L178" s="183"/>
      <c r="M178" s="188"/>
      <c r="T178" s="189"/>
      <c r="AT178" s="184" t="s">
        <v>1489</v>
      </c>
      <c r="AU178" s="184" t="s">
        <v>90</v>
      </c>
      <c r="AV178" s="14" t="s">
        <v>318</v>
      </c>
      <c r="AW178" s="14" t="s">
        <v>36</v>
      </c>
      <c r="AX178" s="14" t="s">
        <v>88</v>
      </c>
      <c r="AY178" s="184" t="s">
        <v>299</v>
      </c>
    </row>
    <row r="179" spans="2:65" s="1" customFormat="1" ht="24.15" customHeight="1">
      <c r="B179" s="32"/>
      <c r="C179" s="136" t="s">
        <v>384</v>
      </c>
      <c r="D179" s="136" t="s">
        <v>302</v>
      </c>
      <c r="E179" s="137" t="s">
        <v>1670</v>
      </c>
      <c r="F179" s="138" t="s">
        <v>1671</v>
      </c>
      <c r="G179" s="139" t="s">
        <v>1520</v>
      </c>
      <c r="H179" s="140">
        <v>5.399</v>
      </c>
      <c r="I179" s="141"/>
      <c r="J179" s="142">
        <f>ROUND(I179*H179,2)</f>
        <v>0</v>
      </c>
      <c r="K179" s="138" t="s">
        <v>1487</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8059</v>
      </c>
    </row>
    <row r="180" spans="2:65" s="12" customFormat="1">
      <c r="B180" s="170"/>
      <c r="D180" s="149" t="s">
        <v>1489</v>
      </c>
      <c r="E180" s="171" t="s">
        <v>1</v>
      </c>
      <c r="F180" s="172" t="s">
        <v>8025</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E181" s="177" t="s">
        <v>1</v>
      </c>
      <c r="F181" s="178" t="s">
        <v>8060</v>
      </c>
      <c r="H181" s="179">
        <v>5.4119999999999999</v>
      </c>
      <c r="I181" s="180"/>
      <c r="L181" s="176"/>
      <c r="M181" s="181"/>
      <c r="T181" s="182"/>
      <c r="AT181" s="177" t="s">
        <v>1489</v>
      </c>
      <c r="AU181" s="177" t="s">
        <v>90</v>
      </c>
      <c r="AV181" s="13" t="s">
        <v>90</v>
      </c>
      <c r="AW181" s="13" t="s">
        <v>36</v>
      </c>
      <c r="AX181" s="13" t="s">
        <v>81</v>
      </c>
      <c r="AY181" s="177" t="s">
        <v>299</v>
      </c>
    </row>
    <row r="182" spans="2:65" s="13" customFormat="1">
      <c r="B182" s="176"/>
      <c r="D182" s="149" t="s">
        <v>1489</v>
      </c>
      <c r="E182" s="177" t="s">
        <v>1</v>
      </c>
      <c r="F182" s="178" t="s">
        <v>8061</v>
      </c>
      <c r="H182" s="179">
        <v>-1.2999999999999999E-2</v>
      </c>
      <c r="I182" s="180"/>
      <c r="L182" s="176"/>
      <c r="M182" s="181"/>
      <c r="T182" s="182"/>
      <c r="AT182" s="177" t="s">
        <v>1489</v>
      </c>
      <c r="AU182" s="177" t="s">
        <v>90</v>
      </c>
      <c r="AV182" s="13" t="s">
        <v>90</v>
      </c>
      <c r="AW182" s="13" t="s">
        <v>36</v>
      </c>
      <c r="AX182" s="13" t="s">
        <v>81</v>
      </c>
      <c r="AY182" s="177" t="s">
        <v>299</v>
      </c>
    </row>
    <row r="183" spans="2:65" s="14" customFormat="1">
      <c r="B183" s="183"/>
      <c r="D183" s="149" t="s">
        <v>1489</v>
      </c>
      <c r="E183" s="184" t="s">
        <v>1</v>
      </c>
      <c r="F183" s="185" t="s">
        <v>1496</v>
      </c>
      <c r="H183" s="186">
        <v>5.399</v>
      </c>
      <c r="I183" s="187"/>
      <c r="L183" s="183"/>
      <c r="M183" s="188"/>
      <c r="T183" s="189"/>
      <c r="AT183" s="184" t="s">
        <v>1489</v>
      </c>
      <c r="AU183" s="184" t="s">
        <v>90</v>
      </c>
      <c r="AV183" s="14" t="s">
        <v>318</v>
      </c>
      <c r="AW183" s="14" t="s">
        <v>36</v>
      </c>
      <c r="AX183" s="14" t="s">
        <v>88</v>
      </c>
      <c r="AY183" s="184" t="s">
        <v>299</v>
      </c>
    </row>
    <row r="184" spans="2:65" s="1" customFormat="1" ht="16.5" customHeight="1">
      <c r="B184" s="32"/>
      <c r="C184" s="158" t="s">
        <v>389</v>
      </c>
      <c r="D184" s="158" t="s">
        <v>340</v>
      </c>
      <c r="E184" s="159" t="s">
        <v>1678</v>
      </c>
      <c r="F184" s="160" t="s">
        <v>1679</v>
      </c>
      <c r="G184" s="161" t="s">
        <v>1636</v>
      </c>
      <c r="H184" s="162">
        <v>10.016999999999999</v>
      </c>
      <c r="I184" s="163"/>
      <c r="J184" s="164">
        <f>ROUND(I184*H184,2)</f>
        <v>0</v>
      </c>
      <c r="K184" s="160" t="s">
        <v>1487</v>
      </c>
      <c r="L184" s="165"/>
      <c r="M184" s="166" t="s">
        <v>1</v>
      </c>
      <c r="N184" s="167" t="s">
        <v>46</v>
      </c>
      <c r="P184" s="145">
        <f>O184*H184</f>
        <v>0</v>
      </c>
      <c r="Q184" s="145">
        <v>0</v>
      </c>
      <c r="R184" s="145">
        <f>Q184*H184</f>
        <v>0</v>
      </c>
      <c r="S184" s="145">
        <v>0</v>
      </c>
      <c r="T184" s="146">
        <f>S184*H184</f>
        <v>0</v>
      </c>
      <c r="AR184" s="147" t="s">
        <v>337</v>
      </c>
      <c r="AT184" s="147" t="s">
        <v>340</v>
      </c>
      <c r="AU184" s="147" t="s">
        <v>90</v>
      </c>
      <c r="AY184" s="17" t="s">
        <v>299</v>
      </c>
      <c r="BE184" s="148">
        <f>IF(N184="základní",J184,0)</f>
        <v>0</v>
      </c>
      <c r="BF184" s="148">
        <f>IF(N184="snížená",J184,0)</f>
        <v>0</v>
      </c>
      <c r="BG184" s="148">
        <f>IF(N184="zákl. přenesená",J184,0)</f>
        <v>0</v>
      </c>
      <c r="BH184" s="148">
        <f>IF(N184="sníž. přenesená",J184,0)</f>
        <v>0</v>
      </c>
      <c r="BI184" s="148">
        <f>IF(N184="nulová",J184,0)</f>
        <v>0</v>
      </c>
      <c r="BJ184" s="17" t="s">
        <v>88</v>
      </c>
      <c r="BK184" s="148">
        <f>ROUND(I184*H184,2)</f>
        <v>0</v>
      </c>
      <c r="BL184" s="17" t="s">
        <v>318</v>
      </c>
      <c r="BM184" s="147" t="s">
        <v>8062</v>
      </c>
    </row>
    <row r="185" spans="2:65" s="13" customFormat="1">
      <c r="B185" s="176"/>
      <c r="D185" s="149" t="s">
        <v>1489</v>
      </c>
      <c r="E185" s="177" t="s">
        <v>1</v>
      </c>
      <c r="F185" s="178" t="s">
        <v>8063</v>
      </c>
      <c r="H185" s="179">
        <v>10.016999999999999</v>
      </c>
      <c r="I185" s="180"/>
      <c r="L185" s="176"/>
      <c r="M185" s="181"/>
      <c r="T185" s="182"/>
      <c r="AT185" s="177" t="s">
        <v>1489</v>
      </c>
      <c r="AU185" s="177" t="s">
        <v>90</v>
      </c>
      <c r="AV185" s="13" t="s">
        <v>90</v>
      </c>
      <c r="AW185" s="13" t="s">
        <v>36</v>
      </c>
      <c r="AX185" s="13" t="s">
        <v>88</v>
      </c>
      <c r="AY185" s="177" t="s">
        <v>299</v>
      </c>
    </row>
    <row r="186" spans="2:65" s="1" customFormat="1" ht="24.15" customHeight="1">
      <c r="B186" s="32"/>
      <c r="C186" s="136" t="s">
        <v>394</v>
      </c>
      <c r="D186" s="136" t="s">
        <v>302</v>
      </c>
      <c r="E186" s="137" t="s">
        <v>1682</v>
      </c>
      <c r="F186" s="138" t="s">
        <v>1683</v>
      </c>
      <c r="G186" s="139" t="s">
        <v>375</v>
      </c>
      <c r="H186" s="140">
        <v>31.2</v>
      </c>
      <c r="I186" s="141"/>
      <c r="J186" s="142">
        <f>ROUND(I186*H186,2)</f>
        <v>0</v>
      </c>
      <c r="K186" s="138" t="s">
        <v>1487</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8064</v>
      </c>
    </row>
    <row r="187" spans="2:65" s="12" customFormat="1">
      <c r="B187" s="170"/>
      <c r="D187" s="149" t="s">
        <v>1489</v>
      </c>
      <c r="E187" s="171" t="s">
        <v>1</v>
      </c>
      <c r="F187" s="172" t="s">
        <v>8025</v>
      </c>
      <c r="H187" s="171" t="s">
        <v>1</v>
      </c>
      <c r="I187" s="173"/>
      <c r="L187" s="170"/>
      <c r="M187" s="174"/>
      <c r="T187" s="175"/>
      <c r="AT187" s="171" t="s">
        <v>1489</v>
      </c>
      <c r="AU187" s="171" t="s">
        <v>90</v>
      </c>
      <c r="AV187" s="12" t="s">
        <v>88</v>
      </c>
      <c r="AW187" s="12" t="s">
        <v>36</v>
      </c>
      <c r="AX187" s="12" t="s">
        <v>81</v>
      </c>
      <c r="AY187" s="171" t="s">
        <v>299</v>
      </c>
    </row>
    <row r="188" spans="2:65" s="13" customFormat="1">
      <c r="B188" s="176"/>
      <c r="D188" s="149" t="s">
        <v>1489</v>
      </c>
      <c r="E188" s="177" t="s">
        <v>1</v>
      </c>
      <c r="F188" s="178" t="s">
        <v>8030</v>
      </c>
      <c r="H188" s="179">
        <v>15.6</v>
      </c>
      <c r="I188" s="180"/>
      <c r="L188" s="176"/>
      <c r="M188" s="181"/>
      <c r="T188" s="182"/>
      <c r="AT188" s="177" t="s">
        <v>1489</v>
      </c>
      <c r="AU188" s="177" t="s">
        <v>90</v>
      </c>
      <c r="AV188" s="13" t="s">
        <v>90</v>
      </c>
      <c r="AW188" s="13" t="s">
        <v>36</v>
      </c>
      <c r="AX188" s="13" t="s">
        <v>81</v>
      </c>
      <c r="AY188" s="177" t="s">
        <v>299</v>
      </c>
    </row>
    <row r="189" spans="2:65" s="15" customFormat="1">
      <c r="B189" s="190"/>
      <c r="D189" s="149" t="s">
        <v>1489</v>
      </c>
      <c r="E189" s="191" t="s">
        <v>1</v>
      </c>
      <c r="F189" s="192" t="s">
        <v>1549</v>
      </c>
      <c r="H189" s="193">
        <v>15.6</v>
      </c>
      <c r="I189" s="194"/>
      <c r="L189" s="190"/>
      <c r="M189" s="195"/>
      <c r="T189" s="196"/>
      <c r="AT189" s="191" t="s">
        <v>1489</v>
      </c>
      <c r="AU189" s="191" t="s">
        <v>90</v>
      </c>
      <c r="AV189" s="15" t="s">
        <v>298</v>
      </c>
      <c r="AW189" s="15" t="s">
        <v>36</v>
      </c>
      <c r="AX189" s="15" t="s">
        <v>81</v>
      </c>
      <c r="AY189" s="191" t="s">
        <v>299</v>
      </c>
    </row>
    <row r="190" spans="2:65" s="13" customFormat="1">
      <c r="B190" s="176"/>
      <c r="D190" s="149" t="s">
        <v>1489</v>
      </c>
      <c r="E190" s="177" t="s">
        <v>1</v>
      </c>
      <c r="F190" s="178" t="s">
        <v>8031</v>
      </c>
      <c r="H190" s="179">
        <v>31.2</v>
      </c>
      <c r="I190" s="180"/>
      <c r="L190" s="176"/>
      <c r="M190" s="181"/>
      <c r="T190" s="182"/>
      <c r="AT190" s="177" t="s">
        <v>1489</v>
      </c>
      <c r="AU190" s="177" t="s">
        <v>90</v>
      </c>
      <c r="AV190" s="13" t="s">
        <v>90</v>
      </c>
      <c r="AW190" s="13" t="s">
        <v>36</v>
      </c>
      <c r="AX190" s="13" t="s">
        <v>88</v>
      </c>
      <c r="AY190" s="177" t="s">
        <v>299</v>
      </c>
    </row>
    <row r="191" spans="2:65" s="1" customFormat="1" ht="24.15" customHeight="1">
      <c r="B191" s="32"/>
      <c r="C191" s="136" t="s">
        <v>399</v>
      </c>
      <c r="D191" s="136" t="s">
        <v>302</v>
      </c>
      <c r="E191" s="137" t="s">
        <v>1686</v>
      </c>
      <c r="F191" s="138" t="s">
        <v>1687</v>
      </c>
      <c r="G191" s="139" t="s">
        <v>375</v>
      </c>
      <c r="H191" s="140">
        <v>31.2</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8065</v>
      </c>
    </row>
    <row r="192" spans="2:65" s="1" customFormat="1" ht="16.5" customHeight="1">
      <c r="B192" s="32"/>
      <c r="C192" s="158" t="s">
        <v>7</v>
      </c>
      <c r="D192" s="158" t="s">
        <v>340</v>
      </c>
      <c r="E192" s="159" t="s">
        <v>1689</v>
      </c>
      <c r="F192" s="160" t="s">
        <v>1690</v>
      </c>
      <c r="G192" s="161" t="s">
        <v>822</v>
      </c>
      <c r="H192" s="162">
        <v>1.284</v>
      </c>
      <c r="I192" s="163"/>
      <c r="J192" s="164">
        <f>ROUND(I192*H192,2)</f>
        <v>0</v>
      </c>
      <c r="K192" s="160" t="s">
        <v>1487</v>
      </c>
      <c r="L192" s="165"/>
      <c r="M192" s="166" t="s">
        <v>1</v>
      </c>
      <c r="N192" s="167" t="s">
        <v>46</v>
      </c>
      <c r="P192" s="145">
        <f>O192*H192</f>
        <v>0</v>
      </c>
      <c r="Q192" s="145">
        <v>1E-3</v>
      </c>
      <c r="R192" s="145">
        <f>Q192*H192</f>
        <v>1.284E-3</v>
      </c>
      <c r="S192" s="145">
        <v>0</v>
      </c>
      <c r="T192" s="146">
        <f>S192*H192</f>
        <v>0</v>
      </c>
      <c r="AR192" s="147" t="s">
        <v>337</v>
      </c>
      <c r="AT192" s="147" t="s">
        <v>340</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8066</v>
      </c>
    </row>
    <row r="193" spans="2:65" s="13" customFormat="1">
      <c r="B193" s="176"/>
      <c r="D193" s="149" t="s">
        <v>1489</v>
      </c>
      <c r="E193" s="177" t="s">
        <v>1</v>
      </c>
      <c r="F193" s="178" t="s">
        <v>8067</v>
      </c>
      <c r="H193" s="179">
        <v>1.284</v>
      </c>
      <c r="I193" s="180"/>
      <c r="L193" s="176"/>
      <c r="M193" s="181"/>
      <c r="T193" s="182"/>
      <c r="AT193" s="177" t="s">
        <v>1489</v>
      </c>
      <c r="AU193" s="177" t="s">
        <v>90</v>
      </c>
      <c r="AV193" s="13" t="s">
        <v>90</v>
      </c>
      <c r="AW193" s="13" t="s">
        <v>36</v>
      </c>
      <c r="AX193" s="13" t="s">
        <v>88</v>
      </c>
      <c r="AY193" s="177" t="s">
        <v>299</v>
      </c>
    </row>
    <row r="194" spans="2:65" s="11" customFormat="1" ht="22.95" customHeight="1">
      <c r="B194" s="124"/>
      <c r="D194" s="125" t="s">
        <v>80</v>
      </c>
      <c r="E194" s="134" t="s">
        <v>318</v>
      </c>
      <c r="F194" s="134" t="s">
        <v>1702</v>
      </c>
      <c r="I194" s="127"/>
      <c r="J194" s="135">
        <f>BK194</f>
        <v>0</v>
      </c>
      <c r="L194" s="124"/>
      <c r="M194" s="129"/>
      <c r="P194" s="130">
        <f>SUM(P195:P198)</f>
        <v>0</v>
      </c>
      <c r="R194" s="130">
        <f>SUM(R195:R198)</f>
        <v>0</v>
      </c>
      <c r="T194" s="131">
        <f>SUM(T195:T198)</f>
        <v>0</v>
      </c>
      <c r="AR194" s="125" t="s">
        <v>88</v>
      </c>
      <c r="AT194" s="132" t="s">
        <v>80</v>
      </c>
      <c r="AU194" s="132" t="s">
        <v>88</v>
      </c>
      <c r="AY194" s="125" t="s">
        <v>299</v>
      </c>
      <c r="BK194" s="133">
        <f>SUM(BK195:BK198)</f>
        <v>0</v>
      </c>
    </row>
    <row r="195" spans="2:65" s="1" customFormat="1" ht="16.5" customHeight="1">
      <c r="B195" s="32"/>
      <c r="C195" s="136" t="s">
        <v>408</v>
      </c>
      <c r="D195" s="136" t="s">
        <v>302</v>
      </c>
      <c r="E195" s="137" t="s">
        <v>1703</v>
      </c>
      <c r="F195" s="138" t="s">
        <v>1704</v>
      </c>
      <c r="G195" s="139" t="s">
        <v>1520</v>
      </c>
      <c r="H195" s="140">
        <v>1.63</v>
      </c>
      <c r="I195" s="141"/>
      <c r="J195" s="142">
        <f>ROUND(I195*H195,2)</f>
        <v>0</v>
      </c>
      <c r="K195" s="138" t="s">
        <v>1487</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8068</v>
      </c>
    </row>
    <row r="196" spans="2:65" s="12" customFormat="1">
      <c r="B196" s="170"/>
      <c r="D196" s="149" t="s">
        <v>1489</v>
      </c>
      <c r="E196" s="171" t="s">
        <v>1</v>
      </c>
      <c r="F196" s="172" t="s">
        <v>8025</v>
      </c>
      <c r="H196" s="171" t="s">
        <v>1</v>
      </c>
      <c r="I196" s="173"/>
      <c r="L196" s="170"/>
      <c r="M196" s="174"/>
      <c r="T196" s="175"/>
      <c r="AT196" s="171" t="s">
        <v>1489</v>
      </c>
      <c r="AU196" s="171" t="s">
        <v>90</v>
      </c>
      <c r="AV196" s="12" t="s">
        <v>88</v>
      </c>
      <c r="AW196" s="12" t="s">
        <v>36</v>
      </c>
      <c r="AX196" s="12" t="s">
        <v>81</v>
      </c>
      <c r="AY196" s="171" t="s">
        <v>299</v>
      </c>
    </row>
    <row r="197" spans="2:65" s="13" customFormat="1">
      <c r="B197" s="176"/>
      <c r="D197" s="149" t="s">
        <v>1489</v>
      </c>
      <c r="E197" s="177" t="s">
        <v>1</v>
      </c>
      <c r="F197" s="178" t="s">
        <v>8069</v>
      </c>
      <c r="H197" s="179">
        <v>1.63</v>
      </c>
      <c r="I197" s="180"/>
      <c r="L197" s="176"/>
      <c r="M197" s="181"/>
      <c r="T197" s="182"/>
      <c r="AT197" s="177" t="s">
        <v>1489</v>
      </c>
      <c r="AU197" s="177" t="s">
        <v>90</v>
      </c>
      <c r="AV197" s="13" t="s">
        <v>90</v>
      </c>
      <c r="AW197" s="13" t="s">
        <v>36</v>
      </c>
      <c r="AX197" s="13" t="s">
        <v>81</v>
      </c>
      <c r="AY197" s="177" t="s">
        <v>299</v>
      </c>
    </row>
    <row r="198" spans="2:65" s="14" customFormat="1">
      <c r="B198" s="183"/>
      <c r="D198" s="149" t="s">
        <v>1489</v>
      </c>
      <c r="E198" s="184" t="s">
        <v>1</v>
      </c>
      <c r="F198" s="185" t="s">
        <v>1496</v>
      </c>
      <c r="H198" s="186">
        <v>1.63</v>
      </c>
      <c r="I198" s="187"/>
      <c r="L198" s="183"/>
      <c r="M198" s="188"/>
      <c r="T198" s="189"/>
      <c r="AT198" s="184" t="s">
        <v>1489</v>
      </c>
      <c r="AU198" s="184" t="s">
        <v>90</v>
      </c>
      <c r="AV198" s="14" t="s">
        <v>318</v>
      </c>
      <c r="AW198" s="14" t="s">
        <v>36</v>
      </c>
      <c r="AX198" s="14" t="s">
        <v>88</v>
      </c>
      <c r="AY198" s="184" t="s">
        <v>299</v>
      </c>
    </row>
    <row r="199" spans="2:65" s="11" customFormat="1" ht="22.95" customHeight="1">
      <c r="B199" s="124"/>
      <c r="D199" s="125" t="s">
        <v>80</v>
      </c>
      <c r="E199" s="134" t="s">
        <v>323</v>
      </c>
      <c r="F199" s="134" t="s">
        <v>2121</v>
      </c>
      <c r="I199" s="127"/>
      <c r="J199" s="135">
        <f>BK199</f>
        <v>0</v>
      </c>
      <c r="L199" s="124"/>
      <c r="M199" s="129"/>
      <c r="P199" s="130">
        <f>SUM(P200:P206)</f>
        <v>0</v>
      </c>
      <c r="R199" s="130">
        <f>SUM(R200:R206)</f>
        <v>0.52639800000000003</v>
      </c>
      <c r="T199" s="131">
        <f>SUM(T200:T206)</f>
        <v>0</v>
      </c>
      <c r="AR199" s="125" t="s">
        <v>88</v>
      </c>
      <c r="AT199" s="132" t="s">
        <v>80</v>
      </c>
      <c r="AU199" s="132" t="s">
        <v>88</v>
      </c>
      <c r="AY199" s="125" t="s">
        <v>299</v>
      </c>
      <c r="BK199" s="133">
        <f>SUM(BK200:BK206)</f>
        <v>0</v>
      </c>
    </row>
    <row r="200" spans="2:65" s="1" customFormat="1" ht="24.15" customHeight="1">
      <c r="B200" s="32"/>
      <c r="C200" s="136" t="s">
        <v>413</v>
      </c>
      <c r="D200" s="136" t="s">
        <v>302</v>
      </c>
      <c r="E200" s="137" t="s">
        <v>7923</v>
      </c>
      <c r="F200" s="138" t="s">
        <v>7924</v>
      </c>
      <c r="G200" s="139" t="s">
        <v>375</v>
      </c>
      <c r="H200" s="140">
        <v>5.9</v>
      </c>
      <c r="I200" s="141"/>
      <c r="J200" s="142">
        <f>ROUND(I200*H200,2)</f>
        <v>0</v>
      </c>
      <c r="K200" s="138" t="s">
        <v>1487</v>
      </c>
      <c r="L200" s="32"/>
      <c r="M200" s="143" t="s">
        <v>1</v>
      </c>
      <c r="N200" s="144" t="s">
        <v>46</v>
      </c>
      <c r="P200" s="145">
        <f>O200*H200</f>
        <v>0</v>
      </c>
      <c r="Q200" s="145">
        <v>0</v>
      </c>
      <c r="R200" s="145">
        <f>Q200*H200</f>
        <v>0</v>
      </c>
      <c r="S200" s="145">
        <v>0</v>
      </c>
      <c r="T200" s="146">
        <f>S200*H200</f>
        <v>0</v>
      </c>
      <c r="AR200" s="147" t="s">
        <v>318</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8070</v>
      </c>
    </row>
    <row r="201" spans="2:65" s="1" customFormat="1" ht="21.75" customHeight="1">
      <c r="B201" s="32"/>
      <c r="C201" s="136" t="s">
        <v>418</v>
      </c>
      <c r="D201" s="136" t="s">
        <v>302</v>
      </c>
      <c r="E201" s="137" t="s">
        <v>6256</v>
      </c>
      <c r="F201" s="138" t="s">
        <v>6257</v>
      </c>
      <c r="G201" s="139" t="s">
        <v>375</v>
      </c>
      <c r="H201" s="140">
        <v>5.9</v>
      </c>
      <c r="I201" s="141"/>
      <c r="J201" s="142">
        <f>ROUND(I201*H201,2)</f>
        <v>0</v>
      </c>
      <c r="K201" s="138" t="s">
        <v>1487</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8071</v>
      </c>
    </row>
    <row r="202" spans="2:65" s="1" customFormat="1" ht="24.15" customHeight="1">
      <c r="B202" s="32"/>
      <c r="C202" s="136" t="s">
        <v>423</v>
      </c>
      <c r="D202" s="136" t="s">
        <v>302</v>
      </c>
      <c r="E202" s="137" t="s">
        <v>7931</v>
      </c>
      <c r="F202" s="138" t="s">
        <v>7932</v>
      </c>
      <c r="G202" s="139" t="s">
        <v>375</v>
      </c>
      <c r="H202" s="140">
        <v>5.9</v>
      </c>
      <c r="I202" s="141"/>
      <c r="J202" s="142">
        <f>ROUND(I202*H202,2)</f>
        <v>0</v>
      </c>
      <c r="K202" s="138" t="s">
        <v>1487</v>
      </c>
      <c r="L202" s="32"/>
      <c r="M202" s="143" t="s">
        <v>1</v>
      </c>
      <c r="N202" s="144" t="s">
        <v>46</v>
      </c>
      <c r="P202" s="145">
        <f>O202*H202</f>
        <v>0</v>
      </c>
      <c r="Q202" s="145">
        <v>8.9219999999999994E-2</v>
      </c>
      <c r="R202" s="145">
        <f>Q202*H202</f>
        <v>0.52639800000000003</v>
      </c>
      <c r="S202" s="145">
        <v>0</v>
      </c>
      <c r="T202" s="146">
        <f>S202*H202</f>
        <v>0</v>
      </c>
      <c r="AR202" s="147" t="s">
        <v>318</v>
      </c>
      <c r="AT202" s="147" t="s">
        <v>302</v>
      </c>
      <c r="AU202" s="147" t="s">
        <v>90</v>
      </c>
      <c r="AY202" s="17" t="s">
        <v>299</v>
      </c>
      <c r="BE202" s="148">
        <f>IF(N202="základní",J202,0)</f>
        <v>0</v>
      </c>
      <c r="BF202" s="148">
        <f>IF(N202="snížená",J202,0)</f>
        <v>0</v>
      </c>
      <c r="BG202" s="148">
        <f>IF(N202="zákl. přenesená",J202,0)</f>
        <v>0</v>
      </c>
      <c r="BH202" s="148">
        <f>IF(N202="sníž. přenesená",J202,0)</f>
        <v>0</v>
      </c>
      <c r="BI202" s="148">
        <f>IF(N202="nulová",J202,0)</f>
        <v>0</v>
      </c>
      <c r="BJ202" s="17" t="s">
        <v>88</v>
      </c>
      <c r="BK202" s="148">
        <f>ROUND(I202*H202,2)</f>
        <v>0</v>
      </c>
      <c r="BL202" s="17" t="s">
        <v>318</v>
      </c>
      <c r="BM202" s="147" t="s">
        <v>8072</v>
      </c>
    </row>
    <row r="203" spans="2:65" s="12" customFormat="1">
      <c r="B203" s="170"/>
      <c r="D203" s="149" t="s">
        <v>1489</v>
      </c>
      <c r="E203" s="171" t="s">
        <v>1</v>
      </c>
      <c r="F203" s="172" t="s">
        <v>7822</v>
      </c>
      <c r="H203" s="171" t="s">
        <v>1</v>
      </c>
      <c r="I203" s="173"/>
      <c r="L203" s="170"/>
      <c r="M203" s="174"/>
      <c r="T203" s="175"/>
      <c r="AT203" s="171" t="s">
        <v>1489</v>
      </c>
      <c r="AU203" s="171" t="s">
        <v>90</v>
      </c>
      <c r="AV203" s="12" t="s">
        <v>88</v>
      </c>
      <c r="AW203" s="12" t="s">
        <v>36</v>
      </c>
      <c r="AX203" s="12" t="s">
        <v>81</v>
      </c>
      <c r="AY203" s="171" t="s">
        <v>299</v>
      </c>
    </row>
    <row r="204" spans="2:65" s="12" customFormat="1">
      <c r="B204" s="170"/>
      <c r="D204" s="149" t="s">
        <v>1489</v>
      </c>
      <c r="E204" s="171" t="s">
        <v>1</v>
      </c>
      <c r="F204" s="172" t="s">
        <v>7935</v>
      </c>
      <c r="H204" s="171" t="s">
        <v>1</v>
      </c>
      <c r="I204" s="173"/>
      <c r="L204" s="170"/>
      <c r="M204" s="174"/>
      <c r="T204" s="175"/>
      <c r="AT204" s="171" t="s">
        <v>1489</v>
      </c>
      <c r="AU204" s="171" t="s">
        <v>90</v>
      </c>
      <c r="AV204" s="12" t="s">
        <v>88</v>
      </c>
      <c r="AW204" s="12" t="s">
        <v>36</v>
      </c>
      <c r="AX204" s="12" t="s">
        <v>81</v>
      </c>
      <c r="AY204" s="171" t="s">
        <v>299</v>
      </c>
    </row>
    <row r="205" spans="2:65" s="12" customFormat="1">
      <c r="B205" s="170"/>
      <c r="D205" s="149" t="s">
        <v>1489</v>
      </c>
      <c r="E205" s="171" t="s">
        <v>1</v>
      </c>
      <c r="F205" s="172" t="s">
        <v>8025</v>
      </c>
      <c r="H205" s="171" t="s">
        <v>1</v>
      </c>
      <c r="I205" s="173"/>
      <c r="L205" s="170"/>
      <c r="M205" s="174"/>
      <c r="T205" s="175"/>
      <c r="AT205" s="171" t="s">
        <v>1489</v>
      </c>
      <c r="AU205" s="171" t="s">
        <v>90</v>
      </c>
      <c r="AV205" s="12" t="s">
        <v>88</v>
      </c>
      <c r="AW205" s="12" t="s">
        <v>36</v>
      </c>
      <c r="AX205" s="12" t="s">
        <v>81</v>
      </c>
      <c r="AY205" s="171" t="s">
        <v>299</v>
      </c>
    </row>
    <row r="206" spans="2:65" s="13" customFormat="1">
      <c r="B206" s="176"/>
      <c r="D206" s="149" t="s">
        <v>1489</v>
      </c>
      <c r="E206" s="177" t="s">
        <v>1</v>
      </c>
      <c r="F206" s="178" t="s">
        <v>8026</v>
      </c>
      <c r="H206" s="179">
        <v>5.9</v>
      </c>
      <c r="I206" s="180"/>
      <c r="L206" s="176"/>
      <c r="M206" s="181"/>
      <c r="T206" s="182"/>
      <c r="AT206" s="177" t="s">
        <v>1489</v>
      </c>
      <c r="AU206" s="177" t="s">
        <v>90</v>
      </c>
      <c r="AV206" s="13" t="s">
        <v>90</v>
      </c>
      <c r="AW206" s="13" t="s">
        <v>36</v>
      </c>
      <c r="AX206" s="13" t="s">
        <v>88</v>
      </c>
      <c r="AY206" s="177" t="s">
        <v>299</v>
      </c>
    </row>
    <row r="207" spans="2:65" s="11" customFormat="1" ht="22.95" customHeight="1">
      <c r="B207" s="124"/>
      <c r="D207" s="125" t="s">
        <v>80</v>
      </c>
      <c r="E207" s="134" t="s">
        <v>337</v>
      </c>
      <c r="F207" s="134" t="s">
        <v>2607</v>
      </c>
      <c r="I207" s="127"/>
      <c r="J207" s="135">
        <f>BK207</f>
        <v>0</v>
      </c>
      <c r="L207" s="124"/>
      <c r="M207" s="129"/>
      <c r="P207" s="130">
        <f>SUM(P208:P230)</f>
        <v>0</v>
      </c>
      <c r="R207" s="130">
        <f>SUM(R208:R230)</f>
        <v>4.1435651499999997</v>
      </c>
      <c r="T207" s="131">
        <f>SUM(T208:T230)</f>
        <v>0</v>
      </c>
      <c r="AR207" s="125" t="s">
        <v>88</v>
      </c>
      <c r="AT207" s="132" t="s">
        <v>80</v>
      </c>
      <c r="AU207" s="132" t="s">
        <v>88</v>
      </c>
      <c r="AY207" s="125" t="s">
        <v>299</v>
      </c>
      <c r="BK207" s="133">
        <f>SUM(BK208:BK230)</f>
        <v>0</v>
      </c>
    </row>
    <row r="208" spans="2:65" s="1" customFormat="1" ht="33" customHeight="1">
      <c r="B208" s="32"/>
      <c r="C208" s="136" t="s">
        <v>428</v>
      </c>
      <c r="D208" s="136" t="s">
        <v>302</v>
      </c>
      <c r="E208" s="137" t="s">
        <v>8073</v>
      </c>
      <c r="F208" s="138" t="s">
        <v>8074</v>
      </c>
      <c r="G208" s="139" t="s">
        <v>647</v>
      </c>
      <c r="H208" s="140">
        <v>16.3</v>
      </c>
      <c r="I208" s="141"/>
      <c r="J208" s="142">
        <f>ROUND(I208*H208,2)</f>
        <v>0</v>
      </c>
      <c r="K208" s="138" t="s">
        <v>3585</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8075</v>
      </c>
    </row>
    <row r="209" spans="2:65" s="12" customFormat="1">
      <c r="B209" s="170"/>
      <c r="D209" s="149" t="s">
        <v>1489</v>
      </c>
      <c r="E209" s="171" t="s">
        <v>1</v>
      </c>
      <c r="F209" s="172" t="s">
        <v>8025</v>
      </c>
      <c r="H209" s="171" t="s">
        <v>1</v>
      </c>
      <c r="I209" s="173"/>
      <c r="L209" s="170"/>
      <c r="M209" s="174"/>
      <c r="T209" s="175"/>
      <c r="AT209" s="171" t="s">
        <v>1489</v>
      </c>
      <c r="AU209" s="171" t="s">
        <v>90</v>
      </c>
      <c r="AV209" s="12" t="s">
        <v>88</v>
      </c>
      <c r="AW209" s="12" t="s">
        <v>36</v>
      </c>
      <c r="AX209" s="12" t="s">
        <v>81</v>
      </c>
      <c r="AY209" s="171" t="s">
        <v>299</v>
      </c>
    </row>
    <row r="210" spans="2:65" s="13" customFormat="1">
      <c r="B210" s="176"/>
      <c r="D210" s="149" t="s">
        <v>1489</v>
      </c>
      <c r="E210" s="177" t="s">
        <v>1</v>
      </c>
      <c r="F210" s="178" t="s">
        <v>8076</v>
      </c>
      <c r="H210" s="179">
        <v>16.3</v>
      </c>
      <c r="I210" s="180"/>
      <c r="L210" s="176"/>
      <c r="M210" s="181"/>
      <c r="T210" s="182"/>
      <c r="AT210" s="177" t="s">
        <v>1489</v>
      </c>
      <c r="AU210" s="177" t="s">
        <v>90</v>
      </c>
      <c r="AV210" s="13" t="s">
        <v>90</v>
      </c>
      <c r="AW210" s="13" t="s">
        <v>36</v>
      </c>
      <c r="AX210" s="13" t="s">
        <v>88</v>
      </c>
      <c r="AY210" s="177" t="s">
        <v>299</v>
      </c>
    </row>
    <row r="211" spans="2:65" s="1" customFormat="1" ht="24.15" customHeight="1">
      <c r="B211" s="32"/>
      <c r="C211" s="158" t="s">
        <v>433</v>
      </c>
      <c r="D211" s="158" t="s">
        <v>340</v>
      </c>
      <c r="E211" s="159" t="s">
        <v>8077</v>
      </c>
      <c r="F211" s="160" t="s">
        <v>8078</v>
      </c>
      <c r="G211" s="161" t="s">
        <v>647</v>
      </c>
      <c r="H211" s="162">
        <v>16.545000000000002</v>
      </c>
      <c r="I211" s="163"/>
      <c r="J211" s="164">
        <f>ROUND(I211*H211,2)</f>
        <v>0</v>
      </c>
      <c r="K211" s="160" t="s">
        <v>3585</v>
      </c>
      <c r="L211" s="165"/>
      <c r="M211" s="166" t="s">
        <v>1</v>
      </c>
      <c r="N211" s="167" t="s">
        <v>46</v>
      </c>
      <c r="P211" s="145">
        <f>O211*H211</f>
        <v>0</v>
      </c>
      <c r="Q211" s="145">
        <v>2.7E-4</v>
      </c>
      <c r="R211" s="145">
        <f>Q211*H211</f>
        <v>4.4671500000000005E-3</v>
      </c>
      <c r="S211" s="145">
        <v>0</v>
      </c>
      <c r="T211" s="146">
        <f>S211*H211</f>
        <v>0</v>
      </c>
      <c r="AR211" s="147" t="s">
        <v>337</v>
      </c>
      <c r="AT211" s="147" t="s">
        <v>340</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8079</v>
      </c>
    </row>
    <row r="212" spans="2:65" s="13" customFormat="1">
      <c r="B212" s="176"/>
      <c r="D212" s="149" t="s">
        <v>1489</v>
      </c>
      <c r="F212" s="178" t="s">
        <v>8080</v>
      </c>
      <c r="H212" s="179">
        <v>16.545000000000002</v>
      </c>
      <c r="I212" s="180"/>
      <c r="L212" s="176"/>
      <c r="M212" s="181"/>
      <c r="T212" s="182"/>
      <c r="AT212" s="177" t="s">
        <v>1489</v>
      </c>
      <c r="AU212" s="177" t="s">
        <v>90</v>
      </c>
      <c r="AV212" s="13" t="s">
        <v>90</v>
      </c>
      <c r="AW212" s="13" t="s">
        <v>4</v>
      </c>
      <c r="AX212" s="13" t="s">
        <v>88</v>
      </c>
      <c r="AY212" s="177" t="s">
        <v>299</v>
      </c>
    </row>
    <row r="213" spans="2:65" s="1" customFormat="1" ht="24.15" customHeight="1">
      <c r="B213" s="32"/>
      <c r="C213" s="136" t="s">
        <v>438</v>
      </c>
      <c r="D213" s="136" t="s">
        <v>302</v>
      </c>
      <c r="E213" s="137" t="s">
        <v>8081</v>
      </c>
      <c r="F213" s="138" t="s">
        <v>8082</v>
      </c>
      <c r="G213" s="139" t="s">
        <v>598</v>
      </c>
      <c r="H213" s="140">
        <v>78</v>
      </c>
      <c r="I213" s="141"/>
      <c r="J213" s="142">
        <f t="shared" ref="J213:J223" si="0">ROUND(I213*H213,2)</f>
        <v>0</v>
      </c>
      <c r="K213" s="138" t="s">
        <v>3585</v>
      </c>
      <c r="L213" s="32"/>
      <c r="M213" s="143" t="s">
        <v>1</v>
      </c>
      <c r="N213" s="144" t="s">
        <v>46</v>
      </c>
      <c r="P213" s="145">
        <f t="shared" ref="P213:P223" si="1">O213*H213</f>
        <v>0</v>
      </c>
      <c r="Q213" s="145">
        <v>0</v>
      </c>
      <c r="R213" s="145">
        <f t="shared" ref="R213:R223" si="2">Q213*H213</f>
        <v>0</v>
      </c>
      <c r="S213" s="145">
        <v>0</v>
      </c>
      <c r="T213" s="146">
        <f t="shared" ref="T213:T223" si="3">S213*H213</f>
        <v>0</v>
      </c>
      <c r="AR213" s="147" t="s">
        <v>318</v>
      </c>
      <c r="AT213" s="147" t="s">
        <v>302</v>
      </c>
      <c r="AU213" s="147" t="s">
        <v>90</v>
      </c>
      <c r="AY213" s="17" t="s">
        <v>299</v>
      </c>
      <c r="BE213" s="148">
        <f t="shared" ref="BE213:BE223" si="4">IF(N213="základní",J213,0)</f>
        <v>0</v>
      </c>
      <c r="BF213" s="148">
        <f t="shared" ref="BF213:BF223" si="5">IF(N213="snížená",J213,0)</f>
        <v>0</v>
      </c>
      <c r="BG213" s="148">
        <f t="shared" ref="BG213:BG223" si="6">IF(N213="zákl. přenesená",J213,0)</f>
        <v>0</v>
      </c>
      <c r="BH213" s="148">
        <f t="shared" ref="BH213:BH223" si="7">IF(N213="sníž. přenesená",J213,0)</f>
        <v>0</v>
      </c>
      <c r="BI213" s="148">
        <f t="shared" ref="BI213:BI223" si="8">IF(N213="nulová",J213,0)</f>
        <v>0</v>
      </c>
      <c r="BJ213" s="17" t="s">
        <v>88</v>
      </c>
      <c r="BK213" s="148">
        <f t="shared" ref="BK213:BK223" si="9">ROUND(I213*H213,2)</f>
        <v>0</v>
      </c>
      <c r="BL213" s="17" t="s">
        <v>318</v>
      </c>
      <c r="BM213" s="147" t="s">
        <v>8083</v>
      </c>
    </row>
    <row r="214" spans="2:65" s="1" customFormat="1" ht="21.75" customHeight="1">
      <c r="B214" s="32"/>
      <c r="C214" s="158" t="s">
        <v>444</v>
      </c>
      <c r="D214" s="158" t="s">
        <v>340</v>
      </c>
      <c r="E214" s="159" t="s">
        <v>8084</v>
      </c>
      <c r="F214" s="160" t="s">
        <v>8085</v>
      </c>
      <c r="G214" s="161" t="s">
        <v>598</v>
      </c>
      <c r="H214" s="162">
        <v>78</v>
      </c>
      <c r="I214" s="163"/>
      <c r="J214" s="164">
        <f t="shared" si="0"/>
        <v>0</v>
      </c>
      <c r="K214" s="160" t="s">
        <v>3585</v>
      </c>
      <c r="L214" s="165"/>
      <c r="M214" s="166" t="s">
        <v>1</v>
      </c>
      <c r="N214" s="167" t="s">
        <v>46</v>
      </c>
      <c r="P214" s="145">
        <f t="shared" si="1"/>
        <v>0</v>
      </c>
      <c r="Q214" s="145">
        <v>1.6000000000000001E-4</v>
      </c>
      <c r="R214" s="145">
        <f t="shared" si="2"/>
        <v>1.2480000000000002E-2</v>
      </c>
      <c r="S214" s="145">
        <v>0</v>
      </c>
      <c r="T214" s="146">
        <f t="shared" si="3"/>
        <v>0</v>
      </c>
      <c r="AR214" s="147" t="s">
        <v>337</v>
      </c>
      <c r="AT214" s="147" t="s">
        <v>340</v>
      </c>
      <c r="AU214" s="147" t="s">
        <v>90</v>
      </c>
      <c r="AY214" s="17" t="s">
        <v>299</v>
      </c>
      <c r="BE214" s="148">
        <f t="shared" si="4"/>
        <v>0</v>
      </c>
      <c r="BF214" s="148">
        <f t="shared" si="5"/>
        <v>0</v>
      </c>
      <c r="BG214" s="148">
        <f t="shared" si="6"/>
        <v>0</v>
      </c>
      <c r="BH214" s="148">
        <f t="shared" si="7"/>
        <v>0</v>
      </c>
      <c r="BI214" s="148">
        <f t="shared" si="8"/>
        <v>0</v>
      </c>
      <c r="BJ214" s="17" t="s">
        <v>88</v>
      </c>
      <c r="BK214" s="148">
        <f t="shared" si="9"/>
        <v>0</v>
      </c>
      <c r="BL214" s="17" t="s">
        <v>318</v>
      </c>
      <c r="BM214" s="147" t="s">
        <v>8086</v>
      </c>
    </row>
    <row r="215" spans="2:65" s="1" customFormat="1" ht="33" customHeight="1">
      <c r="B215" s="32"/>
      <c r="C215" s="136" t="s">
        <v>448</v>
      </c>
      <c r="D215" s="136" t="s">
        <v>302</v>
      </c>
      <c r="E215" s="137" t="s">
        <v>8087</v>
      </c>
      <c r="F215" s="138" t="s">
        <v>8088</v>
      </c>
      <c r="G215" s="139" t="s">
        <v>598</v>
      </c>
      <c r="H215" s="140">
        <v>34</v>
      </c>
      <c r="I215" s="141"/>
      <c r="J215" s="142">
        <f t="shared" si="0"/>
        <v>0</v>
      </c>
      <c r="K215" s="138" t="s">
        <v>3585</v>
      </c>
      <c r="L215" s="32"/>
      <c r="M215" s="143" t="s">
        <v>1</v>
      </c>
      <c r="N215" s="144" t="s">
        <v>46</v>
      </c>
      <c r="P215" s="145">
        <f t="shared" si="1"/>
        <v>0</v>
      </c>
      <c r="Q215" s="145">
        <v>0</v>
      </c>
      <c r="R215" s="145">
        <f t="shared" si="2"/>
        <v>0</v>
      </c>
      <c r="S215" s="145">
        <v>0</v>
      </c>
      <c r="T215" s="146">
        <f t="shared" si="3"/>
        <v>0</v>
      </c>
      <c r="AR215" s="147" t="s">
        <v>318</v>
      </c>
      <c r="AT215" s="147" t="s">
        <v>302</v>
      </c>
      <c r="AU215" s="147" t="s">
        <v>90</v>
      </c>
      <c r="AY215" s="17" t="s">
        <v>299</v>
      </c>
      <c r="BE215" s="148">
        <f t="shared" si="4"/>
        <v>0</v>
      </c>
      <c r="BF215" s="148">
        <f t="shared" si="5"/>
        <v>0</v>
      </c>
      <c r="BG215" s="148">
        <f t="shared" si="6"/>
        <v>0</v>
      </c>
      <c r="BH215" s="148">
        <f t="shared" si="7"/>
        <v>0</v>
      </c>
      <c r="BI215" s="148">
        <f t="shared" si="8"/>
        <v>0</v>
      </c>
      <c r="BJ215" s="17" t="s">
        <v>88</v>
      </c>
      <c r="BK215" s="148">
        <f t="shared" si="9"/>
        <v>0</v>
      </c>
      <c r="BL215" s="17" t="s">
        <v>318</v>
      </c>
      <c r="BM215" s="147" t="s">
        <v>8089</v>
      </c>
    </row>
    <row r="216" spans="2:65" s="1" customFormat="1" ht="24.15" customHeight="1">
      <c r="B216" s="32"/>
      <c r="C216" s="158" t="s">
        <v>452</v>
      </c>
      <c r="D216" s="158" t="s">
        <v>340</v>
      </c>
      <c r="E216" s="159" t="s">
        <v>8090</v>
      </c>
      <c r="F216" s="160" t="s">
        <v>8091</v>
      </c>
      <c r="G216" s="161" t="s">
        <v>598</v>
      </c>
      <c r="H216" s="162">
        <v>34</v>
      </c>
      <c r="I216" s="163"/>
      <c r="J216" s="164">
        <f t="shared" si="0"/>
        <v>0</v>
      </c>
      <c r="K216" s="160" t="s">
        <v>3585</v>
      </c>
      <c r="L216" s="165"/>
      <c r="M216" s="166" t="s">
        <v>1</v>
      </c>
      <c r="N216" s="167" t="s">
        <v>46</v>
      </c>
      <c r="P216" s="145">
        <f t="shared" si="1"/>
        <v>0</v>
      </c>
      <c r="Q216" s="145">
        <v>1.6199999999999999E-3</v>
      </c>
      <c r="R216" s="145">
        <f t="shared" si="2"/>
        <v>5.5079999999999997E-2</v>
      </c>
      <c r="S216" s="145">
        <v>0</v>
      </c>
      <c r="T216" s="146">
        <f t="shared" si="3"/>
        <v>0</v>
      </c>
      <c r="AR216" s="147" t="s">
        <v>337</v>
      </c>
      <c r="AT216" s="147" t="s">
        <v>340</v>
      </c>
      <c r="AU216" s="147" t="s">
        <v>90</v>
      </c>
      <c r="AY216" s="17" t="s">
        <v>299</v>
      </c>
      <c r="BE216" s="148">
        <f t="shared" si="4"/>
        <v>0</v>
      </c>
      <c r="BF216" s="148">
        <f t="shared" si="5"/>
        <v>0</v>
      </c>
      <c r="BG216" s="148">
        <f t="shared" si="6"/>
        <v>0</v>
      </c>
      <c r="BH216" s="148">
        <f t="shared" si="7"/>
        <v>0</v>
      </c>
      <c r="BI216" s="148">
        <f t="shared" si="8"/>
        <v>0</v>
      </c>
      <c r="BJ216" s="17" t="s">
        <v>88</v>
      </c>
      <c r="BK216" s="148">
        <f t="shared" si="9"/>
        <v>0</v>
      </c>
      <c r="BL216" s="17" t="s">
        <v>318</v>
      </c>
      <c r="BM216" s="147" t="s">
        <v>8092</v>
      </c>
    </row>
    <row r="217" spans="2:65" s="1" customFormat="1" ht="24.15" customHeight="1">
      <c r="B217" s="32"/>
      <c r="C217" s="158" t="s">
        <v>457</v>
      </c>
      <c r="D217" s="158" t="s">
        <v>340</v>
      </c>
      <c r="E217" s="159" t="s">
        <v>8093</v>
      </c>
      <c r="F217" s="160" t="s">
        <v>8094</v>
      </c>
      <c r="G217" s="161" t="s">
        <v>598</v>
      </c>
      <c r="H217" s="162">
        <v>34</v>
      </c>
      <c r="I217" s="163"/>
      <c r="J217" s="164">
        <f t="shared" si="0"/>
        <v>0</v>
      </c>
      <c r="K217" s="160" t="s">
        <v>3585</v>
      </c>
      <c r="L217" s="165"/>
      <c r="M217" s="166" t="s">
        <v>1</v>
      </c>
      <c r="N217" s="167" t="s">
        <v>46</v>
      </c>
      <c r="P217" s="145">
        <f t="shared" si="1"/>
        <v>0</v>
      </c>
      <c r="Q217" s="145">
        <v>3.16E-3</v>
      </c>
      <c r="R217" s="145">
        <f t="shared" si="2"/>
        <v>0.10744000000000001</v>
      </c>
      <c r="S217" s="145">
        <v>0</v>
      </c>
      <c r="T217" s="146">
        <f t="shared" si="3"/>
        <v>0</v>
      </c>
      <c r="AR217" s="147" t="s">
        <v>337</v>
      </c>
      <c r="AT217" s="147" t="s">
        <v>340</v>
      </c>
      <c r="AU217" s="147" t="s">
        <v>90</v>
      </c>
      <c r="AY217" s="17" t="s">
        <v>299</v>
      </c>
      <c r="BE217" s="148">
        <f t="shared" si="4"/>
        <v>0</v>
      </c>
      <c r="BF217" s="148">
        <f t="shared" si="5"/>
        <v>0</v>
      </c>
      <c r="BG217" s="148">
        <f t="shared" si="6"/>
        <v>0</v>
      </c>
      <c r="BH217" s="148">
        <f t="shared" si="7"/>
        <v>0</v>
      </c>
      <c r="BI217" s="148">
        <f t="shared" si="8"/>
        <v>0</v>
      </c>
      <c r="BJ217" s="17" t="s">
        <v>88</v>
      </c>
      <c r="BK217" s="148">
        <f t="shared" si="9"/>
        <v>0</v>
      </c>
      <c r="BL217" s="17" t="s">
        <v>318</v>
      </c>
      <c r="BM217" s="147" t="s">
        <v>8095</v>
      </c>
    </row>
    <row r="218" spans="2:65" s="1" customFormat="1" ht="33" customHeight="1">
      <c r="B218" s="32"/>
      <c r="C218" s="136" t="s">
        <v>461</v>
      </c>
      <c r="D218" s="136" t="s">
        <v>302</v>
      </c>
      <c r="E218" s="137" t="s">
        <v>8096</v>
      </c>
      <c r="F218" s="138" t="s">
        <v>8097</v>
      </c>
      <c r="G218" s="139" t="s">
        <v>598</v>
      </c>
      <c r="H218" s="140">
        <v>44</v>
      </c>
      <c r="I218" s="141"/>
      <c r="J218" s="142">
        <f t="shared" si="0"/>
        <v>0</v>
      </c>
      <c r="K218" s="138" t="s">
        <v>3585</v>
      </c>
      <c r="L218" s="32"/>
      <c r="M218" s="143" t="s">
        <v>1</v>
      </c>
      <c r="N218" s="144" t="s">
        <v>46</v>
      </c>
      <c r="P218" s="145">
        <f t="shared" si="1"/>
        <v>0</v>
      </c>
      <c r="Q218" s="145">
        <v>0</v>
      </c>
      <c r="R218" s="145">
        <f t="shared" si="2"/>
        <v>0</v>
      </c>
      <c r="S218" s="145">
        <v>0</v>
      </c>
      <c r="T218" s="146">
        <f t="shared" si="3"/>
        <v>0</v>
      </c>
      <c r="AR218" s="147" t="s">
        <v>318</v>
      </c>
      <c r="AT218" s="147" t="s">
        <v>302</v>
      </c>
      <c r="AU218" s="147" t="s">
        <v>90</v>
      </c>
      <c r="AY218" s="17" t="s">
        <v>299</v>
      </c>
      <c r="BE218" s="148">
        <f t="shared" si="4"/>
        <v>0</v>
      </c>
      <c r="BF218" s="148">
        <f t="shared" si="5"/>
        <v>0</v>
      </c>
      <c r="BG218" s="148">
        <f t="shared" si="6"/>
        <v>0</v>
      </c>
      <c r="BH218" s="148">
        <f t="shared" si="7"/>
        <v>0</v>
      </c>
      <c r="BI218" s="148">
        <f t="shared" si="8"/>
        <v>0</v>
      </c>
      <c r="BJ218" s="17" t="s">
        <v>88</v>
      </c>
      <c r="BK218" s="148">
        <f t="shared" si="9"/>
        <v>0</v>
      </c>
      <c r="BL218" s="17" t="s">
        <v>318</v>
      </c>
      <c r="BM218" s="147" t="s">
        <v>8098</v>
      </c>
    </row>
    <row r="219" spans="2:65" s="1" customFormat="1" ht="24.15" customHeight="1">
      <c r="B219" s="32"/>
      <c r="C219" s="158" t="s">
        <v>465</v>
      </c>
      <c r="D219" s="158" t="s">
        <v>340</v>
      </c>
      <c r="E219" s="159" t="s">
        <v>8099</v>
      </c>
      <c r="F219" s="160" t="s">
        <v>8100</v>
      </c>
      <c r="G219" s="161" t="s">
        <v>598</v>
      </c>
      <c r="H219" s="162">
        <v>44</v>
      </c>
      <c r="I219" s="163"/>
      <c r="J219" s="164">
        <f t="shared" si="0"/>
        <v>0</v>
      </c>
      <c r="K219" s="160" t="s">
        <v>3585</v>
      </c>
      <c r="L219" s="165"/>
      <c r="M219" s="166" t="s">
        <v>1</v>
      </c>
      <c r="N219" s="167" t="s">
        <v>46</v>
      </c>
      <c r="P219" s="145">
        <f t="shared" si="1"/>
        <v>0</v>
      </c>
      <c r="Q219" s="145">
        <v>1.8699999999999999E-3</v>
      </c>
      <c r="R219" s="145">
        <f t="shared" si="2"/>
        <v>8.2279999999999992E-2</v>
      </c>
      <c r="S219" s="145">
        <v>0</v>
      </c>
      <c r="T219" s="146">
        <f t="shared" si="3"/>
        <v>0</v>
      </c>
      <c r="AR219" s="147" t="s">
        <v>337</v>
      </c>
      <c r="AT219" s="147" t="s">
        <v>340</v>
      </c>
      <c r="AU219" s="147" t="s">
        <v>90</v>
      </c>
      <c r="AY219" s="17" t="s">
        <v>299</v>
      </c>
      <c r="BE219" s="148">
        <f t="shared" si="4"/>
        <v>0</v>
      </c>
      <c r="BF219" s="148">
        <f t="shared" si="5"/>
        <v>0</v>
      </c>
      <c r="BG219" s="148">
        <f t="shared" si="6"/>
        <v>0</v>
      </c>
      <c r="BH219" s="148">
        <f t="shared" si="7"/>
        <v>0</v>
      </c>
      <c r="BI219" s="148">
        <f t="shared" si="8"/>
        <v>0</v>
      </c>
      <c r="BJ219" s="17" t="s">
        <v>88</v>
      </c>
      <c r="BK219" s="148">
        <f t="shared" si="9"/>
        <v>0</v>
      </c>
      <c r="BL219" s="17" t="s">
        <v>318</v>
      </c>
      <c r="BM219" s="147" t="s">
        <v>8101</v>
      </c>
    </row>
    <row r="220" spans="2:65" s="1" customFormat="1" ht="24.15" customHeight="1">
      <c r="B220" s="32"/>
      <c r="C220" s="158" t="s">
        <v>469</v>
      </c>
      <c r="D220" s="158" t="s">
        <v>340</v>
      </c>
      <c r="E220" s="159" t="s">
        <v>8093</v>
      </c>
      <c r="F220" s="160" t="s">
        <v>8094</v>
      </c>
      <c r="G220" s="161" t="s">
        <v>598</v>
      </c>
      <c r="H220" s="162">
        <v>44</v>
      </c>
      <c r="I220" s="163"/>
      <c r="J220" s="164">
        <f t="shared" si="0"/>
        <v>0</v>
      </c>
      <c r="K220" s="160" t="s">
        <v>3585</v>
      </c>
      <c r="L220" s="165"/>
      <c r="M220" s="166" t="s">
        <v>1</v>
      </c>
      <c r="N220" s="167" t="s">
        <v>46</v>
      </c>
      <c r="P220" s="145">
        <f t="shared" si="1"/>
        <v>0</v>
      </c>
      <c r="Q220" s="145">
        <v>3.16E-3</v>
      </c>
      <c r="R220" s="145">
        <f t="shared" si="2"/>
        <v>0.13904</v>
      </c>
      <c r="S220" s="145">
        <v>0</v>
      </c>
      <c r="T220" s="146">
        <f t="shared" si="3"/>
        <v>0</v>
      </c>
      <c r="AR220" s="147" t="s">
        <v>337</v>
      </c>
      <c r="AT220" s="147" t="s">
        <v>340</v>
      </c>
      <c r="AU220" s="147" t="s">
        <v>90</v>
      </c>
      <c r="AY220" s="17" t="s">
        <v>299</v>
      </c>
      <c r="BE220" s="148">
        <f t="shared" si="4"/>
        <v>0</v>
      </c>
      <c r="BF220" s="148">
        <f t="shared" si="5"/>
        <v>0</v>
      </c>
      <c r="BG220" s="148">
        <f t="shared" si="6"/>
        <v>0</v>
      </c>
      <c r="BH220" s="148">
        <f t="shared" si="7"/>
        <v>0</v>
      </c>
      <c r="BI220" s="148">
        <f t="shared" si="8"/>
        <v>0</v>
      </c>
      <c r="BJ220" s="17" t="s">
        <v>88</v>
      </c>
      <c r="BK220" s="148">
        <f t="shared" si="9"/>
        <v>0</v>
      </c>
      <c r="BL220" s="17" t="s">
        <v>318</v>
      </c>
      <c r="BM220" s="147" t="s">
        <v>8102</v>
      </c>
    </row>
    <row r="221" spans="2:65" s="1" customFormat="1" ht="24.15" customHeight="1">
      <c r="B221" s="32"/>
      <c r="C221" s="136" t="s">
        <v>475</v>
      </c>
      <c r="D221" s="136" t="s">
        <v>302</v>
      </c>
      <c r="E221" s="137" t="s">
        <v>5671</v>
      </c>
      <c r="F221" s="138" t="s">
        <v>5672</v>
      </c>
      <c r="G221" s="139" t="s">
        <v>647</v>
      </c>
      <c r="H221" s="140">
        <v>16.3</v>
      </c>
      <c r="I221" s="141"/>
      <c r="J221" s="142">
        <f t="shared" si="0"/>
        <v>0</v>
      </c>
      <c r="K221" s="138" t="s">
        <v>3585</v>
      </c>
      <c r="L221" s="32"/>
      <c r="M221" s="143" t="s">
        <v>1</v>
      </c>
      <c r="N221" s="144" t="s">
        <v>46</v>
      </c>
      <c r="P221" s="145">
        <f t="shared" si="1"/>
        <v>0</v>
      </c>
      <c r="Q221" s="145">
        <v>0</v>
      </c>
      <c r="R221" s="145">
        <f t="shared" si="2"/>
        <v>0</v>
      </c>
      <c r="S221" s="145">
        <v>0</v>
      </c>
      <c r="T221" s="146">
        <f t="shared" si="3"/>
        <v>0</v>
      </c>
      <c r="AR221" s="147" t="s">
        <v>318</v>
      </c>
      <c r="AT221" s="147" t="s">
        <v>302</v>
      </c>
      <c r="AU221" s="147" t="s">
        <v>90</v>
      </c>
      <c r="AY221" s="17" t="s">
        <v>299</v>
      </c>
      <c r="BE221" s="148">
        <f t="shared" si="4"/>
        <v>0</v>
      </c>
      <c r="BF221" s="148">
        <f t="shared" si="5"/>
        <v>0</v>
      </c>
      <c r="BG221" s="148">
        <f t="shared" si="6"/>
        <v>0</v>
      </c>
      <c r="BH221" s="148">
        <f t="shared" si="7"/>
        <v>0</v>
      </c>
      <c r="BI221" s="148">
        <f t="shared" si="8"/>
        <v>0</v>
      </c>
      <c r="BJ221" s="17" t="s">
        <v>88</v>
      </c>
      <c r="BK221" s="148">
        <f t="shared" si="9"/>
        <v>0</v>
      </c>
      <c r="BL221" s="17" t="s">
        <v>318</v>
      </c>
      <c r="BM221" s="147" t="s">
        <v>8103</v>
      </c>
    </row>
    <row r="222" spans="2:65" s="1" customFormat="1" ht="16.5" customHeight="1">
      <c r="B222" s="32"/>
      <c r="C222" s="136" t="s">
        <v>482</v>
      </c>
      <c r="D222" s="136" t="s">
        <v>302</v>
      </c>
      <c r="E222" s="137" t="s">
        <v>3881</v>
      </c>
      <c r="F222" s="138" t="s">
        <v>3882</v>
      </c>
      <c r="G222" s="139" t="s">
        <v>647</v>
      </c>
      <c r="H222" s="140">
        <v>16.3</v>
      </c>
      <c r="I222" s="141"/>
      <c r="J222" s="142">
        <f t="shared" si="0"/>
        <v>0</v>
      </c>
      <c r="K222" s="138" t="s">
        <v>3585</v>
      </c>
      <c r="L222" s="32"/>
      <c r="M222" s="143" t="s">
        <v>1</v>
      </c>
      <c r="N222" s="144" t="s">
        <v>46</v>
      </c>
      <c r="P222" s="145">
        <f t="shared" si="1"/>
        <v>0</v>
      </c>
      <c r="Q222" s="145">
        <v>0</v>
      </c>
      <c r="R222" s="145">
        <f t="shared" si="2"/>
        <v>0</v>
      </c>
      <c r="S222" s="145">
        <v>0</v>
      </c>
      <c r="T222" s="146">
        <f t="shared" si="3"/>
        <v>0</v>
      </c>
      <c r="AR222" s="147" t="s">
        <v>318</v>
      </c>
      <c r="AT222" s="147" t="s">
        <v>302</v>
      </c>
      <c r="AU222" s="147" t="s">
        <v>90</v>
      </c>
      <c r="AY222" s="17" t="s">
        <v>299</v>
      </c>
      <c r="BE222" s="148">
        <f t="shared" si="4"/>
        <v>0</v>
      </c>
      <c r="BF222" s="148">
        <f t="shared" si="5"/>
        <v>0</v>
      </c>
      <c r="BG222" s="148">
        <f t="shared" si="6"/>
        <v>0</v>
      </c>
      <c r="BH222" s="148">
        <f t="shared" si="7"/>
        <v>0</v>
      </c>
      <c r="BI222" s="148">
        <f t="shared" si="8"/>
        <v>0</v>
      </c>
      <c r="BJ222" s="17" t="s">
        <v>88</v>
      </c>
      <c r="BK222" s="148">
        <f t="shared" si="9"/>
        <v>0</v>
      </c>
      <c r="BL222" s="17" t="s">
        <v>318</v>
      </c>
      <c r="BM222" s="147" t="s">
        <v>8104</v>
      </c>
    </row>
    <row r="223" spans="2:65" s="1" customFormat="1" ht="16.5" customHeight="1">
      <c r="B223" s="32"/>
      <c r="C223" s="136" t="s">
        <v>618</v>
      </c>
      <c r="D223" s="136" t="s">
        <v>302</v>
      </c>
      <c r="E223" s="137" t="s">
        <v>8105</v>
      </c>
      <c r="F223" s="138" t="s">
        <v>8106</v>
      </c>
      <c r="G223" s="139" t="s">
        <v>598</v>
      </c>
      <c r="H223" s="140">
        <v>78</v>
      </c>
      <c r="I223" s="141"/>
      <c r="J223" s="142">
        <f t="shared" si="0"/>
        <v>0</v>
      </c>
      <c r="K223" s="138" t="s">
        <v>3585</v>
      </c>
      <c r="L223" s="32"/>
      <c r="M223" s="143" t="s">
        <v>1</v>
      </c>
      <c r="N223" s="144" t="s">
        <v>46</v>
      </c>
      <c r="P223" s="145">
        <f t="shared" si="1"/>
        <v>0</v>
      </c>
      <c r="Q223" s="145">
        <v>0.04</v>
      </c>
      <c r="R223" s="145">
        <f t="shared" si="2"/>
        <v>3.12</v>
      </c>
      <c r="S223" s="145">
        <v>0</v>
      </c>
      <c r="T223" s="146">
        <f t="shared" si="3"/>
        <v>0</v>
      </c>
      <c r="AR223" s="147" t="s">
        <v>318</v>
      </c>
      <c r="AT223" s="147" t="s">
        <v>302</v>
      </c>
      <c r="AU223" s="147" t="s">
        <v>90</v>
      </c>
      <c r="AY223" s="17" t="s">
        <v>299</v>
      </c>
      <c r="BE223" s="148">
        <f t="shared" si="4"/>
        <v>0</v>
      </c>
      <c r="BF223" s="148">
        <f t="shared" si="5"/>
        <v>0</v>
      </c>
      <c r="BG223" s="148">
        <f t="shared" si="6"/>
        <v>0</v>
      </c>
      <c r="BH223" s="148">
        <f t="shared" si="7"/>
        <v>0</v>
      </c>
      <c r="BI223" s="148">
        <f t="shared" si="8"/>
        <v>0</v>
      </c>
      <c r="BJ223" s="17" t="s">
        <v>88</v>
      </c>
      <c r="BK223" s="148">
        <f t="shared" si="9"/>
        <v>0</v>
      </c>
      <c r="BL223" s="17" t="s">
        <v>318</v>
      </c>
      <c r="BM223" s="147" t="s">
        <v>8107</v>
      </c>
    </row>
    <row r="224" spans="2:65" s="12" customFormat="1" ht="20.399999999999999">
      <c r="B224" s="170"/>
      <c r="D224" s="149" t="s">
        <v>1489</v>
      </c>
      <c r="E224" s="171" t="s">
        <v>1</v>
      </c>
      <c r="F224" s="172" t="s">
        <v>8108</v>
      </c>
      <c r="H224" s="171" t="s">
        <v>1</v>
      </c>
      <c r="I224" s="173"/>
      <c r="L224" s="170"/>
      <c r="M224" s="174"/>
      <c r="T224" s="175"/>
      <c r="AT224" s="171" t="s">
        <v>1489</v>
      </c>
      <c r="AU224" s="171" t="s">
        <v>90</v>
      </c>
      <c r="AV224" s="12" t="s">
        <v>88</v>
      </c>
      <c r="AW224" s="12" t="s">
        <v>36</v>
      </c>
      <c r="AX224" s="12" t="s">
        <v>81</v>
      </c>
      <c r="AY224" s="171" t="s">
        <v>299</v>
      </c>
    </row>
    <row r="225" spans="2:65" s="13" customFormat="1">
      <c r="B225" s="176"/>
      <c r="D225" s="149" t="s">
        <v>1489</v>
      </c>
      <c r="E225" s="177" t="s">
        <v>1</v>
      </c>
      <c r="F225" s="178" t="s">
        <v>783</v>
      </c>
      <c r="H225" s="179">
        <v>78</v>
      </c>
      <c r="I225" s="180"/>
      <c r="L225" s="176"/>
      <c r="M225" s="181"/>
      <c r="T225" s="182"/>
      <c r="AT225" s="177" t="s">
        <v>1489</v>
      </c>
      <c r="AU225" s="177" t="s">
        <v>90</v>
      </c>
      <c r="AV225" s="13" t="s">
        <v>90</v>
      </c>
      <c r="AW225" s="13" t="s">
        <v>36</v>
      </c>
      <c r="AX225" s="13" t="s">
        <v>88</v>
      </c>
      <c r="AY225" s="177" t="s">
        <v>299</v>
      </c>
    </row>
    <row r="226" spans="2:65" s="1" customFormat="1" ht="16.5" customHeight="1">
      <c r="B226" s="32"/>
      <c r="C226" s="158" t="s">
        <v>622</v>
      </c>
      <c r="D226" s="158" t="s">
        <v>340</v>
      </c>
      <c r="E226" s="159" t="s">
        <v>8109</v>
      </c>
      <c r="F226" s="160" t="s">
        <v>8110</v>
      </c>
      <c r="G226" s="161" t="s">
        <v>598</v>
      </c>
      <c r="H226" s="162">
        <v>78</v>
      </c>
      <c r="I226" s="163"/>
      <c r="J226" s="164">
        <f>ROUND(I226*H226,2)</f>
        <v>0</v>
      </c>
      <c r="K226" s="160" t="s">
        <v>3585</v>
      </c>
      <c r="L226" s="165"/>
      <c r="M226" s="166" t="s">
        <v>1</v>
      </c>
      <c r="N226" s="167" t="s">
        <v>46</v>
      </c>
      <c r="P226" s="145">
        <f>O226*H226</f>
        <v>0</v>
      </c>
      <c r="Q226" s="145">
        <v>7.3000000000000001E-3</v>
      </c>
      <c r="R226" s="145">
        <f>Q226*H226</f>
        <v>0.56940000000000002</v>
      </c>
      <c r="S226" s="145">
        <v>0</v>
      </c>
      <c r="T226" s="146">
        <f>S226*H226</f>
        <v>0</v>
      </c>
      <c r="AR226" s="147" t="s">
        <v>337</v>
      </c>
      <c r="AT226" s="147" t="s">
        <v>340</v>
      </c>
      <c r="AU226" s="147" t="s">
        <v>90</v>
      </c>
      <c r="AY226" s="17" t="s">
        <v>299</v>
      </c>
      <c r="BE226" s="148">
        <f>IF(N226="základní",J226,0)</f>
        <v>0</v>
      </c>
      <c r="BF226" s="148">
        <f>IF(N226="snížená",J226,0)</f>
        <v>0</v>
      </c>
      <c r="BG226" s="148">
        <f>IF(N226="zákl. přenesená",J226,0)</f>
        <v>0</v>
      </c>
      <c r="BH226" s="148">
        <f>IF(N226="sníž. přenesená",J226,0)</f>
        <v>0</v>
      </c>
      <c r="BI226" s="148">
        <f>IF(N226="nulová",J226,0)</f>
        <v>0</v>
      </c>
      <c r="BJ226" s="17" t="s">
        <v>88</v>
      </c>
      <c r="BK226" s="148">
        <f>ROUND(I226*H226,2)</f>
        <v>0</v>
      </c>
      <c r="BL226" s="17" t="s">
        <v>318</v>
      </c>
      <c r="BM226" s="147" t="s">
        <v>8111</v>
      </c>
    </row>
    <row r="227" spans="2:65" s="1" customFormat="1" ht="24.15" customHeight="1">
      <c r="B227" s="32"/>
      <c r="C227" s="158" t="s">
        <v>626</v>
      </c>
      <c r="D227" s="158" t="s">
        <v>340</v>
      </c>
      <c r="E227" s="159" t="s">
        <v>8112</v>
      </c>
      <c r="F227" s="160" t="s">
        <v>8113</v>
      </c>
      <c r="G227" s="161" t="s">
        <v>598</v>
      </c>
      <c r="H227" s="162">
        <v>78</v>
      </c>
      <c r="I227" s="163"/>
      <c r="J227" s="164">
        <f>ROUND(I227*H227,2)</f>
        <v>0</v>
      </c>
      <c r="K227" s="160" t="s">
        <v>3585</v>
      </c>
      <c r="L227" s="165"/>
      <c r="M227" s="166" t="s">
        <v>1</v>
      </c>
      <c r="N227" s="167" t="s">
        <v>46</v>
      </c>
      <c r="P227" s="145">
        <f>O227*H227</f>
        <v>0</v>
      </c>
      <c r="Q227" s="145">
        <v>2.9999999999999997E-4</v>
      </c>
      <c r="R227" s="145">
        <f>Q227*H227</f>
        <v>2.3399999999999997E-2</v>
      </c>
      <c r="S227" s="145">
        <v>0</v>
      </c>
      <c r="T227" s="146">
        <f>S227*H227</f>
        <v>0</v>
      </c>
      <c r="AR227" s="147" t="s">
        <v>337</v>
      </c>
      <c r="AT227" s="147" t="s">
        <v>340</v>
      </c>
      <c r="AU227" s="147" t="s">
        <v>90</v>
      </c>
      <c r="AY227" s="17" t="s">
        <v>299</v>
      </c>
      <c r="BE227" s="148">
        <f>IF(N227="základní",J227,0)</f>
        <v>0</v>
      </c>
      <c r="BF227" s="148">
        <f>IF(N227="snížená",J227,0)</f>
        <v>0</v>
      </c>
      <c r="BG227" s="148">
        <f>IF(N227="zákl. přenesená",J227,0)</f>
        <v>0</v>
      </c>
      <c r="BH227" s="148">
        <f>IF(N227="sníž. přenesená",J227,0)</f>
        <v>0</v>
      </c>
      <c r="BI227" s="148">
        <f>IF(N227="nulová",J227,0)</f>
        <v>0</v>
      </c>
      <c r="BJ227" s="17" t="s">
        <v>88</v>
      </c>
      <c r="BK227" s="148">
        <f>ROUND(I227*H227,2)</f>
        <v>0</v>
      </c>
      <c r="BL227" s="17" t="s">
        <v>318</v>
      </c>
      <c r="BM227" s="147" t="s">
        <v>8114</v>
      </c>
    </row>
    <row r="228" spans="2:65" s="1" customFormat="1" ht="16.5" customHeight="1">
      <c r="B228" s="32"/>
      <c r="C228" s="136" t="s">
        <v>630</v>
      </c>
      <c r="D228" s="136" t="s">
        <v>302</v>
      </c>
      <c r="E228" s="137" t="s">
        <v>3805</v>
      </c>
      <c r="F228" s="138" t="s">
        <v>3806</v>
      </c>
      <c r="G228" s="139" t="s">
        <v>598</v>
      </c>
      <c r="H228" s="140">
        <v>78</v>
      </c>
      <c r="I228" s="141"/>
      <c r="J228" s="142">
        <f>ROUND(I228*H228,2)</f>
        <v>0</v>
      </c>
      <c r="K228" s="138" t="s">
        <v>3585</v>
      </c>
      <c r="L228" s="32"/>
      <c r="M228" s="143" t="s">
        <v>1</v>
      </c>
      <c r="N228" s="144" t="s">
        <v>46</v>
      </c>
      <c r="P228" s="145">
        <f>O228*H228</f>
        <v>0</v>
      </c>
      <c r="Q228" s="145">
        <v>3.3E-4</v>
      </c>
      <c r="R228" s="145">
        <f>Q228*H228</f>
        <v>2.5739999999999999E-2</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8115</v>
      </c>
    </row>
    <row r="229" spans="2:65" s="1" customFormat="1" ht="16.5" customHeight="1">
      <c r="B229" s="32"/>
      <c r="C229" s="136" t="s">
        <v>634</v>
      </c>
      <c r="D229" s="136" t="s">
        <v>302</v>
      </c>
      <c r="E229" s="137" t="s">
        <v>3808</v>
      </c>
      <c r="F229" s="138" t="s">
        <v>3809</v>
      </c>
      <c r="G229" s="139" t="s">
        <v>647</v>
      </c>
      <c r="H229" s="140">
        <v>16.3</v>
      </c>
      <c r="I229" s="141"/>
      <c r="J229" s="142">
        <f>ROUND(I229*H229,2)</f>
        <v>0</v>
      </c>
      <c r="K229" s="138" t="s">
        <v>3585</v>
      </c>
      <c r="L229" s="32"/>
      <c r="M229" s="143" t="s">
        <v>1</v>
      </c>
      <c r="N229" s="144" t="s">
        <v>46</v>
      </c>
      <c r="P229" s="145">
        <f>O229*H229</f>
        <v>0</v>
      </c>
      <c r="Q229" s="145">
        <v>1.9000000000000001E-4</v>
      </c>
      <c r="R229" s="145">
        <f>Q229*H229</f>
        <v>3.0970000000000004E-3</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8116</v>
      </c>
    </row>
    <row r="230" spans="2:65" s="1" customFormat="1" ht="24.15" customHeight="1">
      <c r="B230" s="32"/>
      <c r="C230" s="136" t="s">
        <v>638</v>
      </c>
      <c r="D230" s="136" t="s">
        <v>302</v>
      </c>
      <c r="E230" s="137" t="s">
        <v>3811</v>
      </c>
      <c r="F230" s="138" t="s">
        <v>3812</v>
      </c>
      <c r="G230" s="139" t="s">
        <v>647</v>
      </c>
      <c r="H230" s="140">
        <v>16.3</v>
      </c>
      <c r="I230" s="141"/>
      <c r="J230" s="142">
        <f>ROUND(I230*H230,2)</f>
        <v>0</v>
      </c>
      <c r="K230" s="138" t="s">
        <v>3585</v>
      </c>
      <c r="L230" s="32"/>
      <c r="M230" s="143" t="s">
        <v>1</v>
      </c>
      <c r="N230" s="144" t="s">
        <v>46</v>
      </c>
      <c r="P230" s="145">
        <f>O230*H230</f>
        <v>0</v>
      </c>
      <c r="Q230" s="145">
        <v>6.9999999999999994E-5</v>
      </c>
      <c r="R230" s="145">
        <f>Q230*H230</f>
        <v>1.1409999999999999E-3</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8117</v>
      </c>
    </row>
    <row r="231" spans="2:65" s="11" customFormat="1" ht="22.95" customHeight="1">
      <c r="B231" s="124"/>
      <c r="D231" s="125" t="s">
        <v>80</v>
      </c>
      <c r="E231" s="134" t="s">
        <v>342</v>
      </c>
      <c r="F231" s="134" t="s">
        <v>5855</v>
      </c>
      <c r="I231" s="127"/>
      <c r="J231" s="135">
        <f>BK231</f>
        <v>0</v>
      </c>
      <c r="L231" s="124"/>
      <c r="M231" s="129"/>
      <c r="P231" s="130">
        <f>P232</f>
        <v>0</v>
      </c>
      <c r="R231" s="130">
        <f>R232</f>
        <v>0</v>
      </c>
      <c r="T231" s="131">
        <f>T232</f>
        <v>0</v>
      </c>
      <c r="AR231" s="125" t="s">
        <v>88</v>
      </c>
      <c r="AT231" s="132" t="s">
        <v>80</v>
      </c>
      <c r="AU231" s="132" t="s">
        <v>88</v>
      </c>
      <c r="AY231" s="125" t="s">
        <v>299</v>
      </c>
      <c r="BK231" s="133">
        <f>BK232</f>
        <v>0</v>
      </c>
    </row>
    <row r="232" spans="2:65" s="1" customFormat="1" ht="24.15" customHeight="1">
      <c r="B232" s="32"/>
      <c r="C232" s="136" t="s">
        <v>644</v>
      </c>
      <c r="D232" s="136" t="s">
        <v>302</v>
      </c>
      <c r="E232" s="137" t="s">
        <v>8010</v>
      </c>
      <c r="F232" s="138" t="s">
        <v>8011</v>
      </c>
      <c r="G232" s="139" t="s">
        <v>375</v>
      </c>
      <c r="H232" s="140">
        <v>5.9</v>
      </c>
      <c r="I232" s="141"/>
      <c r="J232" s="142">
        <f>ROUND(I232*H232,2)</f>
        <v>0</v>
      </c>
      <c r="K232" s="138" t="s">
        <v>1487</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8118</v>
      </c>
    </row>
    <row r="233" spans="2:65" s="11" customFormat="1" ht="22.95" customHeight="1">
      <c r="B233" s="124"/>
      <c r="D233" s="125" t="s">
        <v>80</v>
      </c>
      <c r="E233" s="134" t="s">
        <v>1972</v>
      </c>
      <c r="F233" s="134" t="s">
        <v>7328</v>
      </c>
      <c r="I233" s="127"/>
      <c r="J233" s="135">
        <f>BK233</f>
        <v>0</v>
      </c>
      <c r="L233" s="124"/>
      <c r="M233" s="129"/>
      <c r="P233" s="130">
        <f>SUM(P234:P241)</f>
        <v>0</v>
      </c>
      <c r="R233" s="130">
        <f>SUM(R234:R241)</f>
        <v>0</v>
      </c>
      <c r="T233" s="131">
        <f>SUM(T234:T241)</f>
        <v>0</v>
      </c>
      <c r="AR233" s="125" t="s">
        <v>88</v>
      </c>
      <c r="AT233" s="132" t="s">
        <v>80</v>
      </c>
      <c r="AU233" s="132" t="s">
        <v>88</v>
      </c>
      <c r="AY233" s="125" t="s">
        <v>299</v>
      </c>
      <c r="BK233" s="133">
        <f>SUM(BK234:BK241)</f>
        <v>0</v>
      </c>
    </row>
    <row r="234" spans="2:65" s="1" customFormat="1" ht="21.75" customHeight="1">
      <c r="B234" s="32"/>
      <c r="C234" s="136" t="s">
        <v>649</v>
      </c>
      <c r="D234" s="136" t="s">
        <v>302</v>
      </c>
      <c r="E234" s="137" t="s">
        <v>1974</v>
      </c>
      <c r="F234" s="138" t="s">
        <v>1975</v>
      </c>
      <c r="G234" s="139" t="s">
        <v>1636</v>
      </c>
      <c r="H234" s="140">
        <v>2.0649999999999999</v>
      </c>
      <c r="I234" s="141"/>
      <c r="J234" s="142">
        <f>ROUND(I234*H234,2)</f>
        <v>0</v>
      </c>
      <c r="K234" s="138" t="s">
        <v>1487</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8119</v>
      </c>
    </row>
    <row r="235" spans="2:65" s="13" customFormat="1">
      <c r="B235" s="176"/>
      <c r="D235" s="149" t="s">
        <v>1489</v>
      </c>
      <c r="E235" s="177" t="s">
        <v>1</v>
      </c>
      <c r="F235" s="178" t="s">
        <v>8120</v>
      </c>
      <c r="H235" s="179">
        <v>2.0649999999999999</v>
      </c>
      <c r="I235" s="180"/>
      <c r="L235" s="176"/>
      <c r="M235" s="181"/>
      <c r="T235" s="182"/>
      <c r="AT235" s="177" t="s">
        <v>1489</v>
      </c>
      <c r="AU235" s="177" t="s">
        <v>90</v>
      </c>
      <c r="AV235" s="13" t="s">
        <v>90</v>
      </c>
      <c r="AW235" s="13" t="s">
        <v>36</v>
      </c>
      <c r="AX235" s="13" t="s">
        <v>88</v>
      </c>
      <c r="AY235" s="177" t="s">
        <v>299</v>
      </c>
    </row>
    <row r="236" spans="2:65" s="1" customFormat="1" ht="24.15" customHeight="1">
      <c r="B236" s="32"/>
      <c r="C236" s="136" t="s">
        <v>653</v>
      </c>
      <c r="D236" s="136" t="s">
        <v>302</v>
      </c>
      <c r="E236" s="137" t="s">
        <v>1977</v>
      </c>
      <c r="F236" s="138" t="s">
        <v>1978</v>
      </c>
      <c r="G236" s="139" t="s">
        <v>1636</v>
      </c>
      <c r="H236" s="140">
        <v>33.04</v>
      </c>
      <c r="I236" s="141"/>
      <c r="J236" s="142">
        <f>ROUND(I236*H236,2)</f>
        <v>0</v>
      </c>
      <c r="K236" s="138" t="s">
        <v>1487</v>
      </c>
      <c r="L236" s="32"/>
      <c r="M236" s="143" t="s">
        <v>1</v>
      </c>
      <c r="N236" s="144" t="s">
        <v>46</v>
      </c>
      <c r="P236" s="145">
        <f>O236*H236</f>
        <v>0</v>
      </c>
      <c r="Q236" s="145">
        <v>0</v>
      </c>
      <c r="R236" s="145">
        <f>Q236*H236</f>
        <v>0</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8121</v>
      </c>
    </row>
    <row r="237" spans="2:65" s="13" customFormat="1">
      <c r="B237" s="176"/>
      <c r="D237" s="149" t="s">
        <v>1489</v>
      </c>
      <c r="F237" s="178" t="s">
        <v>8122</v>
      </c>
      <c r="H237" s="179">
        <v>33.04</v>
      </c>
      <c r="I237" s="180"/>
      <c r="L237" s="176"/>
      <c r="M237" s="181"/>
      <c r="T237" s="182"/>
      <c r="AT237" s="177" t="s">
        <v>1489</v>
      </c>
      <c r="AU237" s="177" t="s">
        <v>90</v>
      </c>
      <c r="AV237" s="13" t="s">
        <v>90</v>
      </c>
      <c r="AW237" s="13" t="s">
        <v>4</v>
      </c>
      <c r="AX237" s="13" t="s">
        <v>88</v>
      </c>
      <c r="AY237" s="177" t="s">
        <v>299</v>
      </c>
    </row>
    <row r="238" spans="2:65" s="1" customFormat="1" ht="21.75" customHeight="1">
      <c r="B238" s="32"/>
      <c r="C238" s="136" t="s">
        <v>657</v>
      </c>
      <c r="D238" s="136" t="s">
        <v>302</v>
      </c>
      <c r="E238" s="137" t="s">
        <v>8123</v>
      </c>
      <c r="F238" s="138" t="s">
        <v>8124</v>
      </c>
      <c r="G238" s="139" t="s">
        <v>1636</v>
      </c>
      <c r="H238" s="140">
        <v>3.0680000000000001</v>
      </c>
      <c r="I238" s="141"/>
      <c r="J238" s="142">
        <f>ROUND(I238*H238,2)</f>
        <v>0</v>
      </c>
      <c r="K238" s="138" t="s">
        <v>3585</v>
      </c>
      <c r="L238" s="32"/>
      <c r="M238" s="143" t="s">
        <v>1</v>
      </c>
      <c r="N238" s="144" t="s">
        <v>46</v>
      </c>
      <c r="P238" s="145">
        <f>O238*H238</f>
        <v>0</v>
      </c>
      <c r="Q238" s="145">
        <v>0</v>
      </c>
      <c r="R238" s="145">
        <f>Q238*H238</f>
        <v>0</v>
      </c>
      <c r="S238" s="145">
        <v>0</v>
      </c>
      <c r="T238" s="146">
        <f>S238*H238</f>
        <v>0</v>
      </c>
      <c r="AR238" s="147" t="s">
        <v>318</v>
      </c>
      <c r="AT238" s="147" t="s">
        <v>302</v>
      </c>
      <c r="AU238" s="147" t="s">
        <v>90</v>
      </c>
      <c r="AY238" s="17" t="s">
        <v>299</v>
      </c>
      <c r="BE238" s="148">
        <f>IF(N238="základní",J238,0)</f>
        <v>0</v>
      </c>
      <c r="BF238" s="148">
        <f>IF(N238="snížená",J238,0)</f>
        <v>0</v>
      </c>
      <c r="BG238" s="148">
        <f>IF(N238="zákl. přenesená",J238,0)</f>
        <v>0</v>
      </c>
      <c r="BH238" s="148">
        <f>IF(N238="sníž. přenesená",J238,0)</f>
        <v>0</v>
      </c>
      <c r="BI238" s="148">
        <f>IF(N238="nulová",J238,0)</f>
        <v>0</v>
      </c>
      <c r="BJ238" s="17" t="s">
        <v>88</v>
      </c>
      <c r="BK238" s="148">
        <f>ROUND(I238*H238,2)</f>
        <v>0</v>
      </c>
      <c r="BL238" s="17" t="s">
        <v>318</v>
      </c>
      <c r="BM238" s="147" t="s">
        <v>8125</v>
      </c>
    </row>
    <row r="239" spans="2:65" s="13" customFormat="1">
      <c r="B239" s="176"/>
      <c r="D239" s="149" t="s">
        <v>1489</v>
      </c>
      <c r="E239" s="177" t="s">
        <v>1</v>
      </c>
      <c r="F239" s="178" t="s">
        <v>8126</v>
      </c>
      <c r="H239" s="179">
        <v>3.0680000000000001</v>
      </c>
      <c r="I239" s="180"/>
      <c r="L239" s="176"/>
      <c r="M239" s="181"/>
      <c r="T239" s="182"/>
      <c r="AT239" s="177" t="s">
        <v>1489</v>
      </c>
      <c r="AU239" s="177" t="s">
        <v>90</v>
      </c>
      <c r="AV239" s="13" t="s">
        <v>90</v>
      </c>
      <c r="AW239" s="13" t="s">
        <v>36</v>
      </c>
      <c r="AX239" s="13" t="s">
        <v>88</v>
      </c>
      <c r="AY239" s="177" t="s">
        <v>299</v>
      </c>
    </row>
    <row r="240" spans="2:65" s="1" customFormat="1" ht="44.25" customHeight="1">
      <c r="B240" s="32"/>
      <c r="C240" s="136" t="s">
        <v>661</v>
      </c>
      <c r="D240" s="136" t="s">
        <v>302</v>
      </c>
      <c r="E240" s="137" t="s">
        <v>1981</v>
      </c>
      <c r="F240" s="138" t="s">
        <v>1982</v>
      </c>
      <c r="G240" s="139" t="s">
        <v>1636</v>
      </c>
      <c r="H240" s="140">
        <v>2.0649999999999999</v>
      </c>
      <c r="I240" s="141"/>
      <c r="J240" s="142">
        <f>ROUND(I240*H240,2)</f>
        <v>0</v>
      </c>
      <c r="K240" s="138" t="s">
        <v>1487</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8127</v>
      </c>
    </row>
    <row r="241" spans="2:65" s="13" customFormat="1">
      <c r="B241" s="176"/>
      <c r="D241" s="149" t="s">
        <v>1489</v>
      </c>
      <c r="E241" s="177" t="s">
        <v>1</v>
      </c>
      <c r="F241" s="178" t="s">
        <v>8120</v>
      </c>
      <c r="H241" s="179">
        <v>2.0649999999999999</v>
      </c>
      <c r="I241" s="180"/>
      <c r="L241" s="176"/>
      <c r="M241" s="181"/>
      <c r="T241" s="182"/>
      <c r="AT241" s="177" t="s">
        <v>1489</v>
      </c>
      <c r="AU241" s="177" t="s">
        <v>90</v>
      </c>
      <c r="AV241" s="13" t="s">
        <v>90</v>
      </c>
      <c r="AW241" s="13" t="s">
        <v>36</v>
      </c>
      <c r="AX241" s="13" t="s">
        <v>88</v>
      </c>
      <c r="AY241" s="177" t="s">
        <v>299</v>
      </c>
    </row>
    <row r="242" spans="2:65" s="11" customFormat="1" ht="22.95" customHeight="1">
      <c r="B242" s="124"/>
      <c r="D242" s="125" t="s">
        <v>80</v>
      </c>
      <c r="E242" s="134" t="s">
        <v>1789</v>
      </c>
      <c r="F242" s="134" t="s">
        <v>1790</v>
      </c>
      <c r="I242" s="127"/>
      <c r="J242" s="135">
        <f>BK242</f>
        <v>0</v>
      </c>
      <c r="L242" s="124"/>
      <c r="M242" s="129"/>
      <c r="P242" s="130">
        <f>P243</f>
        <v>0</v>
      </c>
      <c r="R242" s="130">
        <f>R243</f>
        <v>0</v>
      </c>
      <c r="T242" s="131">
        <f>T243</f>
        <v>0</v>
      </c>
      <c r="AR242" s="125" t="s">
        <v>88</v>
      </c>
      <c r="AT242" s="132" t="s">
        <v>80</v>
      </c>
      <c r="AU242" s="132" t="s">
        <v>88</v>
      </c>
      <c r="AY242" s="125" t="s">
        <v>299</v>
      </c>
      <c r="BK242" s="133">
        <f>BK243</f>
        <v>0</v>
      </c>
    </row>
    <row r="243" spans="2:65" s="1" customFormat="1" ht="24.15" customHeight="1">
      <c r="B243" s="32"/>
      <c r="C243" s="136" t="s">
        <v>665</v>
      </c>
      <c r="D243" s="136" t="s">
        <v>302</v>
      </c>
      <c r="E243" s="137" t="s">
        <v>1791</v>
      </c>
      <c r="F243" s="138" t="s">
        <v>1792</v>
      </c>
      <c r="G243" s="139" t="s">
        <v>1636</v>
      </c>
      <c r="H243" s="140">
        <v>4.577</v>
      </c>
      <c r="I243" s="141"/>
      <c r="J243" s="142">
        <f>ROUND(I243*H243,2)</f>
        <v>0</v>
      </c>
      <c r="K243" s="138" t="s">
        <v>1487</v>
      </c>
      <c r="L243" s="32"/>
      <c r="M243" s="153" t="s">
        <v>1</v>
      </c>
      <c r="N243" s="154" t="s">
        <v>46</v>
      </c>
      <c r="O243" s="155"/>
      <c r="P243" s="156">
        <f>O243*H243</f>
        <v>0</v>
      </c>
      <c r="Q243" s="156">
        <v>0</v>
      </c>
      <c r="R243" s="156">
        <f>Q243*H243</f>
        <v>0</v>
      </c>
      <c r="S243" s="156">
        <v>0</v>
      </c>
      <c r="T243" s="157">
        <f>S243*H243</f>
        <v>0</v>
      </c>
      <c r="AR243" s="147" t="s">
        <v>318</v>
      </c>
      <c r="AT243" s="147" t="s">
        <v>302</v>
      </c>
      <c r="AU243" s="147" t="s">
        <v>90</v>
      </c>
      <c r="AY243" s="17" t="s">
        <v>299</v>
      </c>
      <c r="BE243" s="148">
        <f>IF(N243="základní",J243,0)</f>
        <v>0</v>
      </c>
      <c r="BF243" s="148">
        <f>IF(N243="snížená",J243,0)</f>
        <v>0</v>
      </c>
      <c r="BG243" s="148">
        <f>IF(N243="zákl. přenesená",J243,0)</f>
        <v>0</v>
      </c>
      <c r="BH243" s="148">
        <f>IF(N243="sníž. přenesená",J243,0)</f>
        <v>0</v>
      </c>
      <c r="BI243" s="148">
        <f>IF(N243="nulová",J243,0)</f>
        <v>0</v>
      </c>
      <c r="BJ243" s="17" t="s">
        <v>88</v>
      </c>
      <c r="BK243" s="148">
        <f>ROUND(I243*H243,2)</f>
        <v>0</v>
      </c>
      <c r="BL243" s="17" t="s">
        <v>318</v>
      </c>
      <c r="BM243" s="147" t="s">
        <v>8128</v>
      </c>
    </row>
    <row r="244" spans="2:65" s="1" customFormat="1" ht="6.9" customHeight="1">
      <c r="B244" s="44"/>
      <c r="C244" s="45"/>
      <c r="D244" s="45"/>
      <c r="E244" s="45"/>
      <c r="F244" s="45"/>
      <c r="G244" s="45"/>
      <c r="H244" s="45"/>
      <c r="I244" s="45"/>
      <c r="J244" s="45"/>
      <c r="K244" s="45"/>
      <c r="L244" s="32"/>
    </row>
  </sheetData>
  <sheetProtection algorithmName="SHA-512" hashValue="Y2oQ2sbT+bmwWRjyxIevwyJGAC65XkGWr4q+FOGCzQqPFtJGt1F9LL/HCeGm9Sn5pS3TUwEiJg8pG143T1S5ww==" saltValue="hKZODGFzeNf8l3pn+t99IbJFMCY7BfVhA0xYol0ID+cktB826Mu8s+jAnnXmLTxPwlYOTe5wtquQFXKYfwht3g==" spinCount="100000" sheet="1" objects="1" scenarios="1" formatColumns="0" formatRows="0" autoFilter="0"/>
  <autoFilter ref="C127:K243" xr:uid="{00000000-0009-0000-0000-000032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2:BM53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255</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8129</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5689</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ROUND(J125,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ROUND((SUM(BE125:BE531)),  2)</f>
        <v>0</v>
      </c>
      <c r="I33" s="96">
        <v>0.21</v>
      </c>
      <c r="J33" s="86">
        <f>ROUND(((SUM(BE125:BE531))*I33),  2)</f>
        <v>0</v>
      </c>
      <c r="L33" s="32"/>
    </row>
    <row r="34" spans="2:12" s="1" customFormat="1" ht="14.4" customHeight="1">
      <c r="B34" s="32"/>
      <c r="E34" s="27" t="s">
        <v>47</v>
      </c>
      <c r="F34" s="86">
        <f>ROUND((SUM(BF125:BF531)),  2)</f>
        <v>0</v>
      </c>
      <c r="I34" s="96">
        <v>0.12</v>
      </c>
      <c r="J34" s="86">
        <f>ROUND(((SUM(BF125:BF531))*I34),  2)</f>
        <v>0</v>
      </c>
      <c r="L34" s="32"/>
    </row>
    <row r="35" spans="2:12" s="1" customFormat="1" ht="14.4" hidden="1" customHeight="1">
      <c r="B35" s="32"/>
      <c r="E35" s="27" t="s">
        <v>48</v>
      </c>
      <c r="F35" s="86">
        <f>ROUND((SUM(BG125:BG531)),  2)</f>
        <v>0</v>
      </c>
      <c r="I35" s="96">
        <v>0.21</v>
      </c>
      <c r="J35" s="86">
        <f>0</f>
        <v>0</v>
      </c>
      <c r="L35" s="32"/>
    </row>
    <row r="36" spans="2:12" s="1" customFormat="1" ht="14.4" hidden="1" customHeight="1">
      <c r="B36" s="32"/>
      <c r="E36" s="27" t="s">
        <v>49</v>
      </c>
      <c r="F36" s="86">
        <f>ROUND((SUM(BH125:BH531)),  2)</f>
        <v>0</v>
      </c>
      <c r="I36" s="96">
        <v>0.12</v>
      </c>
      <c r="J36" s="86">
        <f>0</f>
        <v>0</v>
      </c>
      <c r="L36" s="32"/>
    </row>
    <row r="37" spans="2:12" s="1" customFormat="1" ht="14.4" hidden="1" customHeight="1">
      <c r="B37" s="32"/>
      <c r="E37" s="27" t="s">
        <v>50</v>
      </c>
      <c r="F37" s="86">
        <f>ROUND((SUM(BI125:BI531)),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SO-09 - Opravy místních komunikací</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Iveta 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J125</f>
        <v>0</v>
      </c>
      <c r="L96" s="32"/>
      <c r="AU96" s="17" t="s">
        <v>273</v>
      </c>
    </row>
    <row r="97" spans="2:12" s="8" customFormat="1" ht="24.9" customHeight="1">
      <c r="B97" s="108"/>
      <c r="D97" s="109" t="s">
        <v>8130</v>
      </c>
      <c r="E97" s="110"/>
      <c r="F97" s="110"/>
      <c r="G97" s="110"/>
      <c r="H97" s="110"/>
      <c r="I97" s="110"/>
      <c r="J97" s="111">
        <f>J126</f>
        <v>0</v>
      </c>
      <c r="L97" s="108"/>
    </row>
    <row r="98" spans="2:12" s="9" customFormat="1" ht="19.95" customHeight="1">
      <c r="B98" s="112"/>
      <c r="D98" s="113" t="s">
        <v>8131</v>
      </c>
      <c r="E98" s="114"/>
      <c r="F98" s="114"/>
      <c r="G98" s="114"/>
      <c r="H98" s="114"/>
      <c r="I98" s="114"/>
      <c r="J98" s="115">
        <f>J127</f>
        <v>0</v>
      </c>
      <c r="L98" s="112"/>
    </row>
    <row r="99" spans="2:12" s="9" customFormat="1" ht="19.95" customHeight="1">
      <c r="B99" s="112"/>
      <c r="D99" s="113" t="s">
        <v>8132</v>
      </c>
      <c r="E99" s="114"/>
      <c r="F99" s="114"/>
      <c r="G99" s="114"/>
      <c r="H99" s="114"/>
      <c r="I99" s="114"/>
      <c r="J99" s="115">
        <f>J180</f>
        <v>0</v>
      </c>
      <c r="L99" s="112"/>
    </row>
    <row r="100" spans="2:12" s="9" customFormat="1" ht="19.95" customHeight="1">
      <c r="B100" s="112"/>
      <c r="D100" s="113" t="s">
        <v>8133</v>
      </c>
      <c r="E100" s="114"/>
      <c r="F100" s="114"/>
      <c r="G100" s="114"/>
      <c r="H100" s="114"/>
      <c r="I100" s="114"/>
      <c r="J100" s="115">
        <f>J231</f>
        <v>0</v>
      </c>
      <c r="L100" s="112"/>
    </row>
    <row r="101" spans="2:12" s="9" customFormat="1" ht="19.95" customHeight="1">
      <c r="B101" s="112"/>
      <c r="D101" s="113" t="s">
        <v>8134</v>
      </c>
      <c r="E101" s="114"/>
      <c r="F101" s="114"/>
      <c r="G101" s="114"/>
      <c r="H101" s="114"/>
      <c r="I101" s="114"/>
      <c r="J101" s="115">
        <f>J350</f>
        <v>0</v>
      </c>
      <c r="L101" s="112"/>
    </row>
    <row r="102" spans="2:12" s="9" customFormat="1" ht="19.95" customHeight="1">
      <c r="B102" s="112"/>
      <c r="D102" s="113" t="s">
        <v>8135</v>
      </c>
      <c r="E102" s="114"/>
      <c r="F102" s="114"/>
      <c r="G102" s="114"/>
      <c r="H102" s="114"/>
      <c r="I102" s="114"/>
      <c r="J102" s="115">
        <f>J470</f>
        <v>0</v>
      </c>
      <c r="L102" s="112"/>
    </row>
    <row r="103" spans="2:12" s="9" customFormat="1" ht="19.95" customHeight="1">
      <c r="B103" s="112"/>
      <c r="D103" s="113" t="s">
        <v>8136</v>
      </c>
      <c r="E103" s="114"/>
      <c r="F103" s="114"/>
      <c r="G103" s="114"/>
      <c r="H103" s="114"/>
      <c r="I103" s="114"/>
      <c r="J103" s="115">
        <f>J501</f>
        <v>0</v>
      </c>
      <c r="L103" s="112"/>
    </row>
    <row r="104" spans="2:12" s="9" customFormat="1" ht="19.95" customHeight="1">
      <c r="B104" s="112"/>
      <c r="D104" s="113" t="s">
        <v>6705</v>
      </c>
      <c r="E104" s="114"/>
      <c r="F104" s="114"/>
      <c r="G104" s="114"/>
      <c r="H104" s="114"/>
      <c r="I104" s="114"/>
      <c r="J104" s="115">
        <f>J510</f>
        <v>0</v>
      </c>
      <c r="L104" s="112"/>
    </row>
    <row r="105" spans="2:12" s="9" customFormat="1" ht="19.95" customHeight="1">
      <c r="B105" s="112"/>
      <c r="D105" s="113" t="s">
        <v>1481</v>
      </c>
      <c r="E105" s="114"/>
      <c r="F105" s="114"/>
      <c r="G105" s="114"/>
      <c r="H105" s="114"/>
      <c r="I105" s="114"/>
      <c r="J105" s="115">
        <f>J530</f>
        <v>0</v>
      </c>
      <c r="L105" s="112"/>
    </row>
    <row r="106" spans="2:12" s="1" customFormat="1" ht="21.75" customHeight="1">
      <c r="B106" s="32"/>
      <c r="L106" s="32"/>
    </row>
    <row r="107" spans="2:12" s="1" customFormat="1" ht="6.9" customHeight="1">
      <c r="B107" s="44"/>
      <c r="C107" s="45"/>
      <c r="D107" s="45"/>
      <c r="E107" s="45"/>
      <c r="F107" s="45"/>
      <c r="G107" s="45"/>
      <c r="H107" s="45"/>
      <c r="I107" s="45"/>
      <c r="J107" s="45"/>
      <c r="K107" s="45"/>
      <c r="L107" s="32"/>
    </row>
    <row r="111" spans="2:12" s="1" customFormat="1" ht="6.9" customHeight="1">
      <c r="B111" s="46"/>
      <c r="C111" s="47"/>
      <c r="D111" s="47"/>
      <c r="E111" s="47"/>
      <c r="F111" s="47"/>
      <c r="G111" s="47"/>
      <c r="H111" s="47"/>
      <c r="I111" s="47"/>
      <c r="J111" s="47"/>
      <c r="K111" s="47"/>
      <c r="L111" s="32"/>
    </row>
    <row r="112" spans="2:12" s="1" customFormat="1" ht="24.9" customHeight="1">
      <c r="B112" s="32"/>
      <c r="C112" s="21" t="s">
        <v>284</v>
      </c>
      <c r="L112" s="32"/>
    </row>
    <row r="113" spans="2:65" s="1" customFormat="1" ht="6.9" customHeight="1">
      <c r="B113" s="32"/>
      <c r="L113" s="32"/>
    </row>
    <row r="114" spans="2:65" s="1" customFormat="1" ht="12" customHeight="1">
      <c r="B114" s="32"/>
      <c r="C114" s="27" t="s">
        <v>16</v>
      </c>
      <c r="L114" s="32"/>
    </row>
    <row r="115" spans="2:65" s="1" customFormat="1" ht="16.5" customHeight="1">
      <c r="B115" s="32"/>
      <c r="E115" s="270" t="str">
        <f>E7</f>
        <v>TÁBOR - STOKLASNÁ LHOTA, VODOVOD A KANALIZACE</v>
      </c>
      <c r="F115" s="271"/>
      <c r="G115" s="271"/>
      <c r="H115" s="271"/>
      <c r="L115" s="32"/>
    </row>
    <row r="116" spans="2:65" s="1" customFormat="1" ht="12" customHeight="1">
      <c r="B116" s="32"/>
      <c r="C116" s="27" t="s">
        <v>264</v>
      </c>
      <c r="L116" s="32"/>
    </row>
    <row r="117" spans="2:65" s="1" customFormat="1" ht="16.5" customHeight="1">
      <c r="B117" s="32"/>
      <c r="E117" s="247" t="str">
        <f>E9</f>
        <v>SO-09 - Opravy místních komunikací</v>
      </c>
      <c r="F117" s="269"/>
      <c r="G117" s="269"/>
      <c r="H117" s="269"/>
      <c r="L117" s="32"/>
    </row>
    <row r="118" spans="2:65" s="1" customFormat="1" ht="6.9" customHeight="1">
      <c r="B118" s="32"/>
      <c r="L118" s="32"/>
    </row>
    <row r="119" spans="2:65" s="1" customFormat="1" ht="12" customHeight="1">
      <c r="B119" s="32"/>
      <c r="C119" s="27" t="s">
        <v>20</v>
      </c>
      <c r="F119" s="25" t="str">
        <f>F12</f>
        <v>Stoklasná Lhota</v>
      </c>
      <c r="I119" s="27" t="s">
        <v>22</v>
      </c>
      <c r="J119" s="52" t="str">
        <f>IF(J12="","",J12)</f>
        <v>28. 4. 2025</v>
      </c>
      <c r="L119" s="32"/>
    </row>
    <row r="120" spans="2:65" s="1" customFormat="1" ht="6.9" customHeight="1">
      <c r="B120" s="32"/>
      <c r="L120" s="32"/>
    </row>
    <row r="121" spans="2:65" s="1" customFormat="1" ht="25.65" customHeight="1">
      <c r="B121" s="32"/>
      <c r="C121" s="27" t="s">
        <v>24</v>
      </c>
      <c r="F121" s="25" t="str">
        <f>E15</f>
        <v xml:space="preserve">Vodárenská společnost Táborsko </v>
      </c>
      <c r="I121" s="27" t="s">
        <v>32</v>
      </c>
      <c r="J121" s="30" t="str">
        <f>E21</f>
        <v>Aquaprocon s.r.o., Divize Praha</v>
      </c>
      <c r="L121" s="32"/>
    </row>
    <row r="122" spans="2:65" s="1" customFormat="1" ht="15.15" customHeight="1">
      <c r="B122" s="32"/>
      <c r="C122" s="27" t="s">
        <v>30</v>
      </c>
      <c r="F122" s="25" t="str">
        <f>IF(E18="","",E18)</f>
        <v>Vyplň údaj</v>
      </c>
      <c r="I122" s="27" t="s">
        <v>37</v>
      </c>
      <c r="J122" s="30" t="str">
        <f>E24</f>
        <v>ing. Iveta Heřmanská</v>
      </c>
      <c r="L122" s="32"/>
    </row>
    <row r="123" spans="2:65" s="1" customFormat="1" ht="10.35" customHeight="1">
      <c r="B123" s="32"/>
      <c r="L123" s="32"/>
    </row>
    <row r="124" spans="2:65" s="10" customFormat="1" ht="29.25" customHeight="1">
      <c r="B124" s="116"/>
      <c r="C124" s="117" t="s">
        <v>285</v>
      </c>
      <c r="D124" s="118" t="s">
        <v>66</v>
      </c>
      <c r="E124" s="118" t="s">
        <v>62</v>
      </c>
      <c r="F124" s="118" t="s">
        <v>63</v>
      </c>
      <c r="G124" s="118" t="s">
        <v>286</v>
      </c>
      <c r="H124" s="118" t="s">
        <v>287</v>
      </c>
      <c r="I124" s="118" t="s">
        <v>288</v>
      </c>
      <c r="J124" s="118" t="s">
        <v>271</v>
      </c>
      <c r="K124" s="119" t="s">
        <v>289</v>
      </c>
      <c r="L124" s="116"/>
      <c r="M124" s="59" t="s">
        <v>1</v>
      </c>
      <c r="N124" s="60" t="s">
        <v>45</v>
      </c>
      <c r="O124" s="60" t="s">
        <v>290</v>
      </c>
      <c r="P124" s="60" t="s">
        <v>291</v>
      </c>
      <c r="Q124" s="60" t="s">
        <v>292</v>
      </c>
      <c r="R124" s="60" t="s">
        <v>293</v>
      </c>
      <c r="S124" s="60" t="s">
        <v>294</v>
      </c>
      <c r="T124" s="61" t="s">
        <v>295</v>
      </c>
    </row>
    <row r="125" spans="2:65" s="1" customFormat="1" ht="22.95" customHeight="1">
      <c r="B125" s="32"/>
      <c r="C125" s="64" t="s">
        <v>296</v>
      </c>
      <c r="J125" s="120">
        <f>BK125</f>
        <v>0</v>
      </c>
      <c r="L125" s="32"/>
      <c r="M125" s="62"/>
      <c r="N125" s="53"/>
      <c r="O125" s="53"/>
      <c r="P125" s="121">
        <f>P126</f>
        <v>0</v>
      </c>
      <c r="Q125" s="53"/>
      <c r="R125" s="121">
        <f>R126</f>
        <v>1175.5795155999999</v>
      </c>
      <c r="S125" s="53"/>
      <c r="T125" s="122">
        <f>T126</f>
        <v>5292.41</v>
      </c>
      <c r="AT125" s="17" t="s">
        <v>80</v>
      </c>
      <c r="AU125" s="17" t="s">
        <v>273</v>
      </c>
      <c r="BK125" s="123">
        <f>BK126</f>
        <v>0</v>
      </c>
    </row>
    <row r="126" spans="2:65" s="11" customFormat="1" ht="25.95" customHeight="1">
      <c r="B126" s="124"/>
      <c r="D126" s="125" t="s">
        <v>80</v>
      </c>
      <c r="E126" s="126" t="s">
        <v>1482</v>
      </c>
      <c r="F126" s="126" t="s">
        <v>1482</v>
      </c>
      <c r="I126" s="127"/>
      <c r="J126" s="128">
        <f>BK126</f>
        <v>0</v>
      </c>
      <c r="L126" s="124"/>
      <c r="M126" s="129"/>
      <c r="P126" s="130">
        <f>P127+P180+P231+P350+P470+P501+P510+P530</f>
        <v>0</v>
      </c>
      <c r="R126" s="130">
        <f>R127+R180+R231+R350+R470+R501+R510+R530</f>
        <v>1175.5795155999999</v>
      </c>
      <c r="T126" s="131">
        <f>T127+T180+T231+T350+T470+T501+T510+T530</f>
        <v>5292.41</v>
      </c>
      <c r="AR126" s="125" t="s">
        <v>88</v>
      </c>
      <c r="AT126" s="132" t="s">
        <v>80</v>
      </c>
      <c r="AU126" s="132" t="s">
        <v>81</v>
      </c>
      <c r="AY126" s="125" t="s">
        <v>299</v>
      </c>
      <c r="BK126" s="133">
        <f>BK127+BK180+BK231+BK350+BK470+BK501+BK510+BK530</f>
        <v>0</v>
      </c>
    </row>
    <row r="127" spans="2:65" s="11" customFormat="1" ht="22.95" customHeight="1">
      <c r="B127" s="124"/>
      <c r="D127" s="125" t="s">
        <v>80</v>
      </c>
      <c r="E127" s="134" t="s">
        <v>8137</v>
      </c>
      <c r="F127" s="134" t="s">
        <v>8138</v>
      </c>
      <c r="I127" s="127"/>
      <c r="J127" s="135">
        <f>BK127</f>
        <v>0</v>
      </c>
      <c r="L127" s="124"/>
      <c r="M127" s="129"/>
      <c r="P127" s="130">
        <f>SUM(P128:P179)</f>
        <v>0</v>
      </c>
      <c r="R127" s="130">
        <f>SUM(R128:R179)</f>
        <v>129.63391000000001</v>
      </c>
      <c r="T127" s="131">
        <f>SUM(T128:T179)</f>
        <v>685.55200000000002</v>
      </c>
      <c r="AR127" s="125" t="s">
        <v>88</v>
      </c>
      <c r="AT127" s="132" t="s">
        <v>80</v>
      </c>
      <c r="AU127" s="132" t="s">
        <v>88</v>
      </c>
      <c r="AY127" s="125" t="s">
        <v>299</v>
      </c>
      <c r="BK127" s="133">
        <f>SUM(BK128:BK179)</f>
        <v>0</v>
      </c>
    </row>
    <row r="128" spans="2:65" s="1" customFormat="1" ht="24.15" customHeight="1">
      <c r="B128" s="32"/>
      <c r="C128" s="136" t="s">
        <v>88</v>
      </c>
      <c r="D128" s="136" t="s">
        <v>302</v>
      </c>
      <c r="E128" s="137" t="s">
        <v>8139</v>
      </c>
      <c r="F128" s="138" t="s">
        <v>8140</v>
      </c>
      <c r="G128" s="139" t="s">
        <v>375</v>
      </c>
      <c r="H128" s="140">
        <v>872</v>
      </c>
      <c r="I128" s="141"/>
      <c r="J128" s="142">
        <f>ROUND(I128*H128,2)</f>
        <v>0</v>
      </c>
      <c r="K128" s="138" t="s">
        <v>3585</v>
      </c>
      <c r="L128" s="32"/>
      <c r="M128" s="143" t="s">
        <v>1</v>
      </c>
      <c r="N128" s="144" t="s">
        <v>46</v>
      </c>
      <c r="P128" s="145">
        <f>O128*H128</f>
        <v>0</v>
      </c>
      <c r="Q128" s="145">
        <v>0</v>
      </c>
      <c r="R128" s="145">
        <f>Q128*H128</f>
        <v>0</v>
      </c>
      <c r="S128" s="145">
        <v>0.44</v>
      </c>
      <c r="T128" s="146">
        <f>S128*H128</f>
        <v>383.68</v>
      </c>
      <c r="AR128" s="147" t="s">
        <v>318</v>
      </c>
      <c r="AT128" s="147" t="s">
        <v>302</v>
      </c>
      <c r="AU128" s="147" t="s">
        <v>90</v>
      </c>
      <c r="AY128" s="17" t="s">
        <v>299</v>
      </c>
      <c r="BE128" s="148">
        <f>IF(N128="základní",J128,0)</f>
        <v>0</v>
      </c>
      <c r="BF128" s="148">
        <f>IF(N128="snížená",J128,0)</f>
        <v>0</v>
      </c>
      <c r="BG128" s="148">
        <f>IF(N128="zákl. přenesená",J128,0)</f>
        <v>0</v>
      </c>
      <c r="BH128" s="148">
        <f>IF(N128="sníž. přenesená",J128,0)</f>
        <v>0</v>
      </c>
      <c r="BI128" s="148">
        <f>IF(N128="nulová",J128,0)</f>
        <v>0</v>
      </c>
      <c r="BJ128" s="17" t="s">
        <v>88</v>
      </c>
      <c r="BK128" s="148">
        <f>ROUND(I128*H128,2)</f>
        <v>0</v>
      </c>
      <c r="BL128" s="17" t="s">
        <v>318</v>
      </c>
      <c r="BM128" s="147" t="s">
        <v>8141</v>
      </c>
    </row>
    <row r="129" spans="2:65" s="12" customFormat="1">
      <c r="B129" s="170"/>
      <c r="D129" s="149" t="s">
        <v>1489</v>
      </c>
      <c r="E129" s="171" t="s">
        <v>1</v>
      </c>
      <c r="F129" s="172" t="s">
        <v>8142</v>
      </c>
      <c r="H129" s="171" t="s">
        <v>1</v>
      </c>
      <c r="I129" s="173"/>
      <c r="L129" s="170"/>
      <c r="M129" s="174"/>
      <c r="T129" s="175"/>
      <c r="AT129" s="171" t="s">
        <v>1489</v>
      </c>
      <c r="AU129" s="171" t="s">
        <v>90</v>
      </c>
      <c r="AV129" s="12" t="s">
        <v>88</v>
      </c>
      <c r="AW129" s="12" t="s">
        <v>36</v>
      </c>
      <c r="AX129" s="12" t="s">
        <v>81</v>
      </c>
      <c r="AY129" s="171" t="s">
        <v>299</v>
      </c>
    </row>
    <row r="130" spans="2:65" s="13" customFormat="1">
      <c r="B130" s="176"/>
      <c r="D130" s="149" t="s">
        <v>1489</v>
      </c>
      <c r="E130" s="177" t="s">
        <v>1</v>
      </c>
      <c r="F130" s="178" t="s">
        <v>8143</v>
      </c>
      <c r="H130" s="179">
        <v>872</v>
      </c>
      <c r="I130" s="180"/>
      <c r="L130" s="176"/>
      <c r="M130" s="181"/>
      <c r="T130" s="182"/>
      <c r="AT130" s="177" t="s">
        <v>1489</v>
      </c>
      <c r="AU130" s="177" t="s">
        <v>90</v>
      </c>
      <c r="AV130" s="13" t="s">
        <v>90</v>
      </c>
      <c r="AW130" s="13" t="s">
        <v>36</v>
      </c>
      <c r="AX130" s="13" t="s">
        <v>88</v>
      </c>
      <c r="AY130" s="177" t="s">
        <v>299</v>
      </c>
    </row>
    <row r="131" spans="2:65" s="1" customFormat="1" ht="24.15" customHeight="1">
      <c r="B131" s="32"/>
      <c r="C131" s="136" t="s">
        <v>90</v>
      </c>
      <c r="D131" s="136" t="s">
        <v>302</v>
      </c>
      <c r="E131" s="137" t="s">
        <v>8144</v>
      </c>
      <c r="F131" s="138" t="s">
        <v>8145</v>
      </c>
      <c r="G131" s="139" t="s">
        <v>375</v>
      </c>
      <c r="H131" s="140">
        <v>872</v>
      </c>
      <c r="I131" s="141"/>
      <c r="J131" s="142">
        <f>ROUND(I131*H131,2)</f>
        <v>0</v>
      </c>
      <c r="K131" s="138" t="s">
        <v>3585</v>
      </c>
      <c r="L131" s="32"/>
      <c r="M131" s="143" t="s">
        <v>1</v>
      </c>
      <c r="N131" s="144" t="s">
        <v>46</v>
      </c>
      <c r="P131" s="145">
        <f>O131*H131</f>
        <v>0</v>
      </c>
      <c r="Q131" s="145">
        <v>3.0000000000000001E-5</v>
      </c>
      <c r="R131" s="145">
        <f>Q131*H131</f>
        <v>2.6159999999999999E-2</v>
      </c>
      <c r="S131" s="145">
        <v>0.23</v>
      </c>
      <c r="T131" s="146">
        <f>S131*H131</f>
        <v>200.56</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8146</v>
      </c>
    </row>
    <row r="132" spans="2:65" s="12" customFormat="1">
      <c r="B132" s="170"/>
      <c r="D132" s="149" t="s">
        <v>1489</v>
      </c>
      <c r="E132" s="171" t="s">
        <v>1</v>
      </c>
      <c r="F132" s="172" t="s">
        <v>8142</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8143</v>
      </c>
      <c r="H133" s="179">
        <v>872</v>
      </c>
      <c r="I133" s="180"/>
      <c r="L133" s="176"/>
      <c r="M133" s="181"/>
      <c r="T133" s="182"/>
      <c r="AT133" s="177" t="s">
        <v>1489</v>
      </c>
      <c r="AU133" s="177" t="s">
        <v>90</v>
      </c>
      <c r="AV133" s="13" t="s">
        <v>90</v>
      </c>
      <c r="AW133" s="13" t="s">
        <v>36</v>
      </c>
      <c r="AX133" s="13" t="s">
        <v>88</v>
      </c>
      <c r="AY133" s="177" t="s">
        <v>299</v>
      </c>
    </row>
    <row r="134" spans="2:65" s="1" customFormat="1" ht="16.5" customHeight="1">
      <c r="B134" s="32"/>
      <c r="C134" s="136" t="s">
        <v>298</v>
      </c>
      <c r="D134" s="136" t="s">
        <v>302</v>
      </c>
      <c r="E134" s="137" t="s">
        <v>8147</v>
      </c>
      <c r="F134" s="138" t="s">
        <v>8148</v>
      </c>
      <c r="G134" s="139" t="s">
        <v>375</v>
      </c>
      <c r="H134" s="140">
        <v>1744</v>
      </c>
      <c r="I134" s="141"/>
      <c r="J134" s="142">
        <f>ROUND(I134*H134,2)</f>
        <v>0</v>
      </c>
      <c r="K134" s="138" t="s">
        <v>3585</v>
      </c>
      <c r="L134" s="32"/>
      <c r="M134" s="143" t="s">
        <v>1</v>
      </c>
      <c r="N134" s="144" t="s">
        <v>46</v>
      </c>
      <c r="P134" s="145">
        <f>O134*H134</f>
        <v>0</v>
      </c>
      <c r="Q134" s="145">
        <v>0</v>
      </c>
      <c r="R134" s="145">
        <f>Q134*H134</f>
        <v>0</v>
      </c>
      <c r="S134" s="145">
        <v>2.3E-2</v>
      </c>
      <c r="T134" s="146">
        <f>S134*H134</f>
        <v>40.112000000000002</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8149</v>
      </c>
    </row>
    <row r="135" spans="2:65" s="13" customFormat="1">
      <c r="B135" s="176"/>
      <c r="D135" s="149" t="s">
        <v>1489</v>
      </c>
      <c r="F135" s="178" t="s">
        <v>8150</v>
      </c>
      <c r="H135" s="179">
        <v>1744</v>
      </c>
      <c r="I135" s="180"/>
      <c r="L135" s="176"/>
      <c r="M135" s="181"/>
      <c r="T135" s="182"/>
      <c r="AT135" s="177" t="s">
        <v>1489</v>
      </c>
      <c r="AU135" s="177" t="s">
        <v>90</v>
      </c>
      <c r="AV135" s="13" t="s">
        <v>90</v>
      </c>
      <c r="AW135" s="13" t="s">
        <v>4</v>
      </c>
      <c r="AX135" s="13" t="s">
        <v>88</v>
      </c>
      <c r="AY135" s="177" t="s">
        <v>299</v>
      </c>
    </row>
    <row r="136" spans="2:65" s="1" customFormat="1" ht="24.15" customHeight="1">
      <c r="B136" s="32"/>
      <c r="C136" s="136" t="s">
        <v>318</v>
      </c>
      <c r="D136" s="136" t="s">
        <v>302</v>
      </c>
      <c r="E136" s="137" t="s">
        <v>8151</v>
      </c>
      <c r="F136" s="138" t="s">
        <v>8152</v>
      </c>
      <c r="G136" s="139" t="s">
        <v>647</v>
      </c>
      <c r="H136" s="140">
        <v>478</v>
      </c>
      <c r="I136" s="141"/>
      <c r="J136" s="142">
        <f>ROUND(I136*H136,2)</f>
        <v>0</v>
      </c>
      <c r="K136" s="138" t="s">
        <v>3585</v>
      </c>
      <c r="L136" s="32"/>
      <c r="M136" s="143" t="s">
        <v>1</v>
      </c>
      <c r="N136" s="144" t="s">
        <v>46</v>
      </c>
      <c r="P136" s="145">
        <f>O136*H136</f>
        <v>0</v>
      </c>
      <c r="Q136" s="145">
        <v>0</v>
      </c>
      <c r="R136" s="145">
        <f>Q136*H136</f>
        <v>0</v>
      </c>
      <c r="S136" s="145">
        <v>0</v>
      </c>
      <c r="T136" s="146">
        <f>S136*H136</f>
        <v>0</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8153</v>
      </c>
    </row>
    <row r="137" spans="2:65" s="12" customFormat="1">
      <c r="B137" s="170"/>
      <c r="D137" s="149" t="s">
        <v>1489</v>
      </c>
      <c r="E137" s="171" t="s">
        <v>1</v>
      </c>
      <c r="F137" s="172" t="s">
        <v>8154</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8155</v>
      </c>
      <c r="H138" s="179">
        <v>470</v>
      </c>
      <c r="I138" s="180"/>
      <c r="L138" s="176"/>
      <c r="M138" s="181"/>
      <c r="T138" s="182"/>
      <c r="AT138" s="177" t="s">
        <v>1489</v>
      </c>
      <c r="AU138" s="177" t="s">
        <v>90</v>
      </c>
      <c r="AV138" s="13" t="s">
        <v>90</v>
      </c>
      <c r="AW138" s="13" t="s">
        <v>36</v>
      </c>
      <c r="AX138" s="13" t="s">
        <v>81</v>
      </c>
      <c r="AY138" s="177" t="s">
        <v>299</v>
      </c>
    </row>
    <row r="139" spans="2:65" s="13" customFormat="1">
      <c r="B139" s="176"/>
      <c r="D139" s="149" t="s">
        <v>1489</v>
      </c>
      <c r="E139" s="177" t="s">
        <v>1</v>
      </c>
      <c r="F139" s="178" t="s">
        <v>8156</v>
      </c>
      <c r="H139" s="179">
        <v>8</v>
      </c>
      <c r="I139" s="180"/>
      <c r="L139" s="176"/>
      <c r="M139" s="181"/>
      <c r="T139" s="182"/>
      <c r="AT139" s="177" t="s">
        <v>1489</v>
      </c>
      <c r="AU139" s="177" t="s">
        <v>90</v>
      </c>
      <c r="AV139" s="13" t="s">
        <v>90</v>
      </c>
      <c r="AW139" s="13" t="s">
        <v>36</v>
      </c>
      <c r="AX139" s="13" t="s">
        <v>81</v>
      </c>
      <c r="AY139" s="177" t="s">
        <v>299</v>
      </c>
    </row>
    <row r="140" spans="2:65" s="14" customFormat="1">
      <c r="B140" s="183"/>
      <c r="D140" s="149" t="s">
        <v>1489</v>
      </c>
      <c r="E140" s="184" t="s">
        <v>1</v>
      </c>
      <c r="F140" s="185" t="s">
        <v>1496</v>
      </c>
      <c r="H140" s="186">
        <v>478</v>
      </c>
      <c r="I140" s="187"/>
      <c r="L140" s="183"/>
      <c r="M140" s="188"/>
      <c r="T140" s="189"/>
      <c r="AT140" s="184" t="s">
        <v>1489</v>
      </c>
      <c r="AU140" s="184" t="s">
        <v>90</v>
      </c>
      <c r="AV140" s="14" t="s">
        <v>318</v>
      </c>
      <c r="AW140" s="14" t="s">
        <v>36</v>
      </c>
      <c r="AX140" s="14" t="s">
        <v>88</v>
      </c>
      <c r="AY140" s="184" t="s">
        <v>299</v>
      </c>
    </row>
    <row r="141" spans="2:65" s="1" customFormat="1" ht="24.15" customHeight="1">
      <c r="B141" s="32"/>
      <c r="C141" s="136" t="s">
        <v>323</v>
      </c>
      <c r="D141" s="136" t="s">
        <v>302</v>
      </c>
      <c r="E141" s="137" t="s">
        <v>8157</v>
      </c>
      <c r="F141" s="138" t="s">
        <v>8158</v>
      </c>
      <c r="G141" s="139" t="s">
        <v>647</v>
      </c>
      <c r="H141" s="140">
        <v>102</v>
      </c>
      <c r="I141" s="141"/>
      <c r="J141" s="142">
        <f>ROUND(I141*H141,2)</f>
        <v>0</v>
      </c>
      <c r="K141" s="138" t="s">
        <v>1</v>
      </c>
      <c r="L141" s="32"/>
      <c r="M141" s="143" t="s">
        <v>1</v>
      </c>
      <c r="N141" s="144" t="s">
        <v>46</v>
      </c>
      <c r="P141" s="145">
        <f>O141*H141</f>
        <v>0</v>
      </c>
      <c r="Q141" s="145">
        <v>0</v>
      </c>
      <c r="R141" s="145">
        <f>Q141*H141</f>
        <v>0</v>
      </c>
      <c r="S141" s="145">
        <v>0.6</v>
      </c>
      <c r="T141" s="146">
        <f>S141*H141</f>
        <v>61.199999999999996</v>
      </c>
      <c r="AR141" s="147" t="s">
        <v>318</v>
      </c>
      <c r="AT141" s="147" t="s">
        <v>302</v>
      </c>
      <c r="AU141" s="147" t="s">
        <v>90</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318</v>
      </c>
      <c r="BM141" s="147" t="s">
        <v>8159</v>
      </c>
    </row>
    <row r="142" spans="2:65" s="13" customFormat="1">
      <c r="B142" s="176"/>
      <c r="D142" s="149" t="s">
        <v>1489</v>
      </c>
      <c r="E142" s="177" t="s">
        <v>1</v>
      </c>
      <c r="F142" s="178" t="s">
        <v>8160</v>
      </c>
      <c r="H142" s="179">
        <v>102</v>
      </c>
      <c r="I142" s="180"/>
      <c r="L142" s="176"/>
      <c r="M142" s="181"/>
      <c r="T142" s="182"/>
      <c r="AT142" s="177" t="s">
        <v>1489</v>
      </c>
      <c r="AU142" s="177" t="s">
        <v>90</v>
      </c>
      <c r="AV142" s="13" t="s">
        <v>90</v>
      </c>
      <c r="AW142" s="13" t="s">
        <v>36</v>
      </c>
      <c r="AX142" s="13" t="s">
        <v>88</v>
      </c>
      <c r="AY142" s="177" t="s">
        <v>299</v>
      </c>
    </row>
    <row r="143" spans="2:65" s="1" customFormat="1" ht="16.5" customHeight="1">
      <c r="B143" s="32"/>
      <c r="C143" s="136" t="s">
        <v>328</v>
      </c>
      <c r="D143" s="136" t="s">
        <v>302</v>
      </c>
      <c r="E143" s="137" t="s">
        <v>8161</v>
      </c>
      <c r="F143" s="138" t="s">
        <v>8162</v>
      </c>
      <c r="G143" s="139" t="s">
        <v>375</v>
      </c>
      <c r="H143" s="140">
        <v>872</v>
      </c>
      <c r="I143" s="141"/>
      <c r="J143" s="142">
        <f>ROUND(I143*H143,2)</f>
        <v>0</v>
      </c>
      <c r="K143" s="138" t="s">
        <v>1</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8163</v>
      </c>
    </row>
    <row r="144" spans="2:65" s="1" customFormat="1" ht="16.5" customHeight="1">
      <c r="B144" s="32"/>
      <c r="C144" s="136" t="s">
        <v>333</v>
      </c>
      <c r="D144" s="136" t="s">
        <v>302</v>
      </c>
      <c r="E144" s="137" t="s">
        <v>8164</v>
      </c>
      <c r="F144" s="138" t="s">
        <v>8165</v>
      </c>
      <c r="G144" s="139" t="s">
        <v>578</v>
      </c>
      <c r="H144" s="140">
        <v>1</v>
      </c>
      <c r="I144" s="141"/>
      <c r="J144" s="142">
        <f>ROUND(I144*H144,2)</f>
        <v>0</v>
      </c>
      <c r="K144" s="138" t="s">
        <v>1</v>
      </c>
      <c r="L144" s="32"/>
      <c r="M144" s="143" t="s">
        <v>1</v>
      </c>
      <c r="N144" s="144" t="s">
        <v>46</v>
      </c>
      <c r="P144" s="145">
        <f>O144*H144</f>
        <v>0</v>
      </c>
      <c r="Q144" s="145">
        <v>0</v>
      </c>
      <c r="R144" s="145">
        <f>Q144*H144</f>
        <v>0</v>
      </c>
      <c r="S144" s="145">
        <v>0</v>
      </c>
      <c r="T144" s="146">
        <f>S144*H144</f>
        <v>0</v>
      </c>
      <c r="AR144" s="147" t="s">
        <v>318</v>
      </c>
      <c r="AT144" s="147" t="s">
        <v>302</v>
      </c>
      <c r="AU144" s="147" t="s">
        <v>90</v>
      </c>
      <c r="AY144" s="17" t="s">
        <v>299</v>
      </c>
      <c r="BE144" s="148">
        <f>IF(N144="základní",J144,0)</f>
        <v>0</v>
      </c>
      <c r="BF144" s="148">
        <f>IF(N144="snížená",J144,0)</f>
        <v>0</v>
      </c>
      <c r="BG144" s="148">
        <f>IF(N144="zákl. přenesená",J144,0)</f>
        <v>0</v>
      </c>
      <c r="BH144" s="148">
        <f>IF(N144="sníž. přenesená",J144,0)</f>
        <v>0</v>
      </c>
      <c r="BI144" s="148">
        <f>IF(N144="nulová",J144,0)</f>
        <v>0</v>
      </c>
      <c r="BJ144" s="17" t="s">
        <v>88</v>
      </c>
      <c r="BK144" s="148">
        <f>ROUND(I144*H144,2)</f>
        <v>0</v>
      </c>
      <c r="BL144" s="17" t="s">
        <v>318</v>
      </c>
      <c r="BM144" s="147" t="s">
        <v>8166</v>
      </c>
    </row>
    <row r="145" spans="2:65" s="1" customFormat="1" ht="19.2">
      <c r="B145" s="32"/>
      <c r="D145" s="149" t="s">
        <v>308</v>
      </c>
      <c r="F145" s="150" t="s">
        <v>8167</v>
      </c>
      <c r="I145" s="151"/>
      <c r="L145" s="32"/>
      <c r="M145" s="152"/>
      <c r="T145" s="56"/>
      <c r="AT145" s="17" t="s">
        <v>308</v>
      </c>
      <c r="AU145" s="17" t="s">
        <v>90</v>
      </c>
    </row>
    <row r="146" spans="2:65" s="13" customFormat="1">
      <c r="B146" s="176"/>
      <c r="D146" s="149" t="s">
        <v>1489</v>
      </c>
      <c r="E146" s="177" t="s">
        <v>1</v>
      </c>
      <c r="F146" s="178" t="s">
        <v>8168</v>
      </c>
      <c r="H146" s="179">
        <v>1</v>
      </c>
      <c r="I146" s="180"/>
      <c r="L146" s="176"/>
      <c r="M146" s="181"/>
      <c r="T146" s="182"/>
      <c r="AT146" s="177" t="s">
        <v>1489</v>
      </c>
      <c r="AU146" s="177" t="s">
        <v>90</v>
      </c>
      <c r="AV146" s="13" t="s">
        <v>90</v>
      </c>
      <c r="AW146" s="13" t="s">
        <v>36</v>
      </c>
      <c r="AX146" s="13" t="s">
        <v>88</v>
      </c>
      <c r="AY146" s="177" t="s">
        <v>299</v>
      </c>
    </row>
    <row r="147" spans="2:65" s="1" customFormat="1" ht="24.15" customHeight="1">
      <c r="B147" s="32"/>
      <c r="C147" s="136" t="s">
        <v>337</v>
      </c>
      <c r="D147" s="136" t="s">
        <v>302</v>
      </c>
      <c r="E147" s="137" t="s">
        <v>5821</v>
      </c>
      <c r="F147" s="138" t="s">
        <v>5822</v>
      </c>
      <c r="G147" s="139" t="s">
        <v>375</v>
      </c>
      <c r="H147" s="140">
        <v>872</v>
      </c>
      <c r="I147" s="141"/>
      <c r="J147" s="142">
        <f>ROUND(I147*H147,2)</f>
        <v>0</v>
      </c>
      <c r="K147" s="138" t="s">
        <v>3585</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8169</v>
      </c>
    </row>
    <row r="148" spans="2:65" s="1" customFormat="1" ht="24.15" customHeight="1">
      <c r="B148" s="32"/>
      <c r="C148" s="136" t="s">
        <v>342</v>
      </c>
      <c r="D148" s="136" t="s">
        <v>302</v>
      </c>
      <c r="E148" s="137" t="s">
        <v>5825</v>
      </c>
      <c r="F148" s="138" t="s">
        <v>5826</v>
      </c>
      <c r="G148" s="139" t="s">
        <v>375</v>
      </c>
      <c r="H148" s="140">
        <v>872</v>
      </c>
      <c r="I148" s="141"/>
      <c r="J148" s="142">
        <f>ROUND(I148*H148,2)</f>
        <v>0</v>
      </c>
      <c r="K148" s="138" t="s">
        <v>3585</v>
      </c>
      <c r="L148" s="32"/>
      <c r="M148" s="143" t="s">
        <v>1</v>
      </c>
      <c r="N148" s="144" t="s">
        <v>46</v>
      </c>
      <c r="P148" s="145">
        <f>O148*H148</f>
        <v>0</v>
      </c>
      <c r="Q148" s="145">
        <v>0</v>
      </c>
      <c r="R148" s="145">
        <f>Q148*H148</f>
        <v>0</v>
      </c>
      <c r="S148" s="145">
        <v>0</v>
      </c>
      <c r="T148" s="146">
        <f>S148*H148</f>
        <v>0</v>
      </c>
      <c r="AR148" s="147" t="s">
        <v>318</v>
      </c>
      <c r="AT148" s="147" t="s">
        <v>302</v>
      </c>
      <c r="AU148" s="147" t="s">
        <v>90</v>
      </c>
      <c r="AY148" s="17" t="s">
        <v>299</v>
      </c>
      <c r="BE148" s="148">
        <f>IF(N148="základní",J148,0)</f>
        <v>0</v>
      </c>
      <c r="BF148" s="148">
        <f>IF(N148="snížená",J148,0)</f>
        <v>0</v>
      </c>
      <c r="BG148" s="148">
        <f>IF(N148="zákl. přenesená",J148,0)</f>
        <v>0</v>
      </c>
      <c r="BH148" s="148">
        <f>IF(N148="sníž. přenesená",J148,0)</f>
        <v>0</v>
      </c>
      <c r="BI148" s="148">
        <f>IF(N148="nulová",J148,0)</f>
        <v>0</v>
      </c>
      <c r="BJ148" s="17" t="s">
        <v>88</v>
      </c>
      <c r="BK148" s="148">
        <f>ROUND(I148*H148,2)</f>
        <v>0</v>
      </c>
      <c r="BL148" s="17" t="s">
        <v>318</v>
      </c>
      <c r="BM148" s="147" t="s">
        <v>8170</v>
      </c>
    </row>
    <row r="149" spans="2:65" s="1" customFormat="1" ht="21.75" customHeight="1">
      <c r="B149" s="32"/>
      <c r="C149" s="136" t="s">
        <v>347</v>
      </c>
      <c r="D149" s="136" t="s">
        <v>302</v>
      </c>
      <c r="E149" s="137" t="s">
        <v>8171</v>
      </c>
      <c r="F149" s="138" t="s">
        <v>8172</v>
      </c>
      <c r="G149" s="139" t="s">
        <v>375</v>
      </c>
      <c r="H149" s="140">
        <v>1744</v>
      </c>
      <c r="I149" s="141"/>
      <c r="J149" s="142">
        <f>ROUND(I149*H149,2)</f>
        <v>0</v>
      </c>
      <c r="K149" s="138" t="s">
        <v>3585</v>
      </c>
      <c r="L149" s="32"/>
      <c r="M149" s="143" t="s">
        <v>1</v>
      </c>
      <c r="N149" s="144" t="s">
        <v>46</v>
      </c>
      <c r="P149" s="145">
        <f>O149*H149</f>
        <v>0</v>
      </c>
      <c r="Q149" s="145">
        <v>0</v>
      </c>
      <c r="R149" s="145">
        <f>Q149*H149</f>
        <v>0</v>
      </c>
      <c r="S149" s="145">
        <v>0</v>
      </c>
      <c r="T149" s="146">
        <f>S149*H149</f>
        <v>0</v>
      </c>
      <c r="AR149" s="147" t="s">
        <v>318</v>
      </c>
      <c r="AT149" s="147" t="s">
        <v>302</v>
      </c>
      <c r="AU149" s="147" t="s">
        <v>90</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318</v>
      </c>
      <c r="BM149" s="147" t="s">
        <v>8173</v>
      </c>
    </row>
    <row r="150" spans="2:65" s="13" customFormat="1">
      <c r="B150" s="176"/>
      <c r="D150" s="149" t="s">
        <v>1489</v>
      </c>
      <c r="E150" s="177" t="s">
        <v>1</v>
      </c>
      <c r="F150" s="178" t="s">
        <v>8174</v>
      </c>
      <c r="H150" s="179">
        <v>1744</v>
      </c>
      <c r="I150" s="180"/>
      <c r="L150" s="176"/>
      <c r="M150" s="181"/>
      <c r="T150" s="182"/>
      <c r="AT150" s="177" t="s">
        <v>1489</v>
      </c>
      <c r="AU150" s="177" t="s">
        <v>90</v>
      </c>
      <c r="AV150" s="13" t="s">
        <v>90</v>
      </c>
      <c r="AW150" s="13" t="s">
        <v>36</v>
      </c>
      <c r="AX150" s="13" t="s">
        <v>88</v>
      </c>
      <c r="AY150" s="177" t="s">
        <v>299</v>
      </c>
    </row>
    <row r="151" spans="2:65" s="1" customFormat="1" ht="24.15" customHeight="1">
      <c r="B151" s="32"/>
      <c r="C151" s="136" t="s">
        <v>351</v>
      </c>
      <c r="D151" s="136" t="s">
        <v>302</v>
      </c>
      <c r="E151" s="137" t="s">
        <v>8175</v>
      </c>
      <c r="F151" s="138" t="s">
        <v>8176</v>
      </c>
      <c r="G151" s="139" t="s">
        <v>375</v>
      </c>
      <c r="H151" s="140">
        <v>872</v>
      </c>
      <c r="I151" s="141"/>
      <c r="J151" s="142">
        <f>ROUND(I151*H151,2)</f>
        <v>0</v>
      </c>
      <c r="K151" s="138" t="s">
        <v>3585</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8177</v>
      </c>
    </row>
    <row r="152" spans="2:65" s="1" customFormat="1" ht="24.15" customHeight="1">
      <c r="B152" s="32"/>
      <c r="C152" s="136" t="s">
        <v>8</v>
      </c>
      <c r="D152" s="136" t="s">
        <v>302</v>
      </c>
      <c r="E152" s="137" t="s">
        <v>8178</v>
      </c>
      <c r="F152" s="138" t="s">
        <v>8179</v>
      </c>
      <c r="G152" s="139" t="s">
        <v>375</v>
      </c>
      <c r="H152" s="140">
        <v>872</v>
      </c>
      <c r="I152" s="141"/>
      <c r="J152" s="142">
        <f>ROUND(I152*H152,2)</f>
        <v>0</v>
      </c>
      <c r="K152" s="138" t="s">
        <v>3585</v>
      </c>
      <c r="L152" s="32"/>
      <c r="M152" s="143" t="s">
        <v>1</v>
      </c>
      <c r="N152" s="144" t="s">
        <v>46</v>
      </c>
      <c r="P152" s="145">
        <f>O152*H152</f>
        <v>0</v>
      </c>
      <c r="Q152" s="145">
        <v>0</v>
      </c>
      <c r="R152" s="145">
        <f>Q152*H152</f>
        <v>0</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8180</v>
      </c>
    </row>
    <row r="153" spans="2:65" s="1" customFormat="1" ht="44.25" customHeight="1">
      <c r="B153" s="32"/>
      <c r="C153" s="136" t="s">
        <v>362</v>
      </c>
      <c r="D153" s="136" t="s">
        <v>302</v>
      </c>
      <c r="E153" s="137" t="s">
        <v>8181</v>
      </c>
      <c r="F153" s="138" t="s">
        <v>8182</v>
      </c>
      <c r="G153" s="139" t="s">
        <v>375</v>
      </c>
      <c r="H153" s="140">
        <v>255</v>
      </c>
      <c r="I153" s="141"/>
      <c r="J153" s="142">
        <f>ROUND(I153*H153,2)</f>
        <v>0</v>
      </c>
      <c r="K153" s="138" t="s">
        <v>1</v>
      </c>
      <c r="L153" s="32"/>
      <c r="M153" s="143" t="s">
        <v>1</v>
      </c>
      <c r="N153" s="144" t="s">
        <v>46</v>
      </c>
      <c r="P153" s="145">
        <f>O153*H153</f>
        <v>0</v>
      </c>
      <c r="Q153" s="145">
        <v>0.50077000000000005</v>
      </c>
      <c r="R153" s="145">
        <f>Q153*H153</f>
        <v>127.69635000000001</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8183</v>
      </c>
    </row>
    <row r="154" spans="2:65" s="1" customFormat="1" ht="38.4">
      <c r="B154" s="32"/>
      <c r="D154" s="149" t="s">
        <v>308</v>
      </c>
      <c r="F154" s="150" t="s">
        <v>8184</v>
      </c>
      <c r="I154" s="151"/>
      <c r="L154" s="32"/>
      <c r="M154" s="152"/>
      <c r="T154" s="56"/>
      <c r="AT154" s="17" t="s">
        <v>308</v>
      </c>
      <c r="AU154" s="17" t="s">
        <v>90</v>
      </c>
    </row>
    <row r="155" spans="2:65" s="13" customFormat="1">
      <c r="B155" s="176"/>
      <c r="D155" s="149" t="s">
        <v>1489</v>
      </c>
      <c r="E155" s="177" t="s">
        <v>1</v>
      </c>
      <c r="F155" s="178" t="s">
        <v>8185</v>
      </c>
      <c r="H155" s="179">
        <v>255</v>
      </c>
      <c r="I155" s="180"/>
      <c r="L155" s="176"/>
      <c r="M155" s="181"/>
      <c r="T155" s="182"/>
      <c r="AT155" s="177" t="s">
        <v>1489</v>
      </c>
      <c r="AU155" s="177" t="s">
        <v>90</v>
      </c>
      <c r="AV155" s="13" t="s">
        <v>90</v>
      </c>
      <c r="AW155" s="13" t="s">
        <v>36</v>
      </c>
      <c r="AX155" s="13" t="s">
        <v>88</v>
      </c>
      <c r="AY155" s="177" t="s">
        <v>299</v>
      </c>
    </row>
    <row r="156" spans="2:65" s="1" customFormat="1" ht="37.950000000000003" customHeight="1">
      <c r="B156" s="32"/>
      <c r="C156" s="136" t="s">
        <v>367</v>
      </c>
      <c r="D156" s="136" t="s">
        <v>302</v>
      </c>
      <c r="E156" s="137" t="s">
        <v>8186</v>
      </c>
      <c r="F156" s="138" t="s">
        <v>8187</v>
      </c>
      <c r="G156" s="139" t="s">
        <v>647</v>
      </c>
      <c r="H156" s="140">
        <v>4</v>
      </c>
      <c r="I156" s="141"/>
      <c r="J156" s="142">
        <f>ROUND(I156*H156,2)</f>
        <v>0</v>
      </c>
      <c r="K156" s="138" t="s">
        <v>1</v>
      </c>
      <c r="L156" s="32"/>
      <c r="M156" s="143" t="s">
        <v>1</v>
      </c>
      <c r="N156" s="144" t="s">
        <v>46</v>
      </c>
      <c r="P156" s="145">
        <f>O156*H156</f>
        <v>0</v>
      </c>
      <c r="Q156" s="145">
        <v>0.46810000000000002</v>
      </c>
      <c r="R156" s="145">
        <f>Q156*H156</f>
        <v>1.8724000000000001</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8188</v>
      </c>
    </row>
    <row r="157" spans="2:65" s="1" customFormat="1" ht="28.8">
      <c r="B157" s="32"/>
      <c r="D157" s="149" t="s">
        <v>308</v>
      </c>
      <c r="F157" s="150" t="s">
        <v>8189</v>
      </c>
      <c r="I157" s="151"/>
      <c r="L157" s="32"/>
      <c r="M157" s="152"/>
      <c r="T157" s="56"/>
      <c r="AT157" s="17" t="s">
        <v>308</v>
      </c>
      <c r="AU157" s="17" t="s">
        <v>90</v>
      </c>
    </row>
    <row r="158" spans="2:65" s="13" customFormat="1">
      <c r="B158" s="176"/>
      <c r="D158" s="149" t="s">
        <v>1489</v>
      </c>
      <c r="E158" s="177" t="s">
        <v>1</v>
      </c>
      <c r="F158" s="178" t="s">
        <v>8190</v>
      </c>
      <c r="H158" s="179">
        <v>4</v>
      </c>
      <c r="I158" s="180"/>
      <c r="L158" s="176"/>
      <c r="M158" s="181"/>
      <c r="T158" s="182"/>
      <c r="AT158" s="177" t="s">
        <v>1489</v>
      </c>
      <c r="AU158" s="177" t="s">
        <v>90</v>
      </c>
      <c r="AV158" s="13" t="s">
        <v>90</v>
      </c>
      <c r="AW158" s="13" t="s">
        <v>36</v>
      </c>
      <c r="AX158" s="13" t="s">
        <v>88</v>
      </c>
      <c r="AY158" s="177" t="s">
        <v>299</v>
      </c>
    </row>
    <row r="159" spans="2:65" s="1" customFormat="1" ht="24.15" customHeight="1">
      <c r="B159" s="32"/>
      <c r="C159" s="136" t="s">
        <v>372</v>
      </c>
      <c r="D159" s="136" t="s">
        <v>302</v>
      </c>
      <c r="E159" s="137" t="s">
        <v>8191</v>
      </c>
      <c r="F159" s="138" t="s">
        <v>8192</v>
      </c>
      <c r="G159" s="139" t="s">
        <v>647</v>
      </c>
      <c r="H159" s="140">
        <v>3.9</v>
      </c>
      <c r="I159" s="141"/>
      <c r="J159" s="142">
        <f>ROUND(I159*H159,2)</f>
        <v>0</v>
      </c>
      <c r="K159" s="138" t="s">
        <v>1</v>
      </c>
      <c r="L159" s="32"/>
      <c r="M159" s="143" t="s">
        <v>1</v>
      </c>
      <c r="N159" s="144" t="s">
        <v>46</v>
      </c>
      <c r="P159" s="145">
        <f>O159*H159</f>
        <v>0</v>
      </c>
      <c r="Q159" s="145">
        <v>0.01</v>
      </c>
      <c r="R159" s="145">
        <f>Q159*H159</f>
        <v>3.9E-2</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8193</v>
      </c>
    </row>
    <row r="160" spans="2:65" s="1" customFormat="1" ht="28.8">
      <c r="B160" s="32"/>
      <c r="D160" s="149" t="s">
        <v>308</v>
      </c>
      <c r="F160" s="150" t="s">
        <v>8194</v>
      </c>
      <c r="I160" s="151"/>
      <c r="L160" s="32"/>
      <c r="M160" s="152"/>
      <c r="T160" s="56"/>
      <c r="AT160" s="17" t="s">
        <v>308</v>
      </c>
      <c r="AU160" s="17" t="s">
        <v>90</v>
      </c>
    </row>
    <row r="161" spans="2:65" s="12" customFormat="1">
      <c r="B161" s="170"/>
      <c r="D161" s="149" t="s">
        <v>1489</v>
      </c>
      <c r="E161" s="171" t="s">
        <v>1</v>
      </c>
      <c r="F161" s="172" t="s">
        <v>8195</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8196</v>
      </c>
      <c r="H162" s="179">
        <v>3.9</v>
      </c>
      <c r="I162" s="180"/>
      <c r="L162" s="176"/>
      <c r="M162" s="181"/>
      <c r="T162" s="182"/>
      <c r="AT162" s="177" t="s">
        <v>1489</v>
      </c>
      <c r="AU162" s="177" t="s">
        <v>90</v>
      </c>
      <c r="AV162" s="13" t="s">
        <v>90</v>
      </c>
      <c r="AW162" s="13" t="s">
        <v>36</v>
      </c>
      <c r="AX162" s="13" t="s">
        <v>88</v>
      </c>
      <c r="AY162" s="177" t="s">
        <v>299</v>
      </c>
    </row>
    <row r="163" spans="2:65" s="1" customFormat="1" ht="24.15" customHeight="1">
      <c r="B163" s="32"/>
      <c r="C163" s="136" t="s">
        <v>378</v>
      </c>
      <c r="D163" s="136" t="s">
        <v>302</v>
      </c>
      <c r="E163" s="137" t="s">
        <v>8197</v>
      </c>
      <c r="F163" s="138" t="s">
        <v>8198</v>
      </c>
      <c r="G163" s="139" t="s">
        <v>1636</v>
      </c>
      <c r="H163" s="140">
        <v>61.2</v>
      </c>
      <c r="I163" s="141"/>
      <c r="J163" s="142">
        <f>ROUND(I163*H163,2)</f>
        <v>0</v>
      </c>
      <c r="K163" s="138" t="s">
        <v>3585</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8199</v>
      </c>
    </row>
    <row r="164" spans="2:65" s="13" customFormat="1">
      <c r="B164" s="176"/>
      <c r="D164" s="149" t="s">
        <v>1489</v>
      </c>
      <c r="E164" s="177" t="s">
        <v>1</v>
      </c>
      <c r="F164" s="178" t="s">
        <v>8200</v>
      </c>
      <c r="H164" s="179">
        <v>61.2</v>
      </c>
      <c r="I164" s="180"/>
      <c r="L164" s="176"/>
      <c r="M164" s="181"/>
      <c r="T164" s="182"/>
      <c r="AT164" s="177" t="s">
        <v>1489</v>
      </c>
      <c r="AU164" s="177" t="s">
        <v>90</v>
      </c>
      <c r="AV164" s="13" t="s">
        <v>90</v>
      </c>
      <c r="AW164" s="13" t="s">
        <v>36</v>
      </c>
      <c r="AX164" s="13" t="s">
        <v>88</v>
      </c>
      <c r="AY164" s="177" t="s">
        <v>299</v>
      </c>
    </row>
    <row r="165" spans="2:65" s="1" customFormat="1" ht="21.75" customHeight="1">
      <c r="B165" s="32"/>
      <c r="C165" s="136" t="s">
        <v>384</v>
      </c>
      <c r="D165" s="136" t="s">
        <v>302</v>
      </c>
      <c r="E165" s="137" t="s">
        <v>8123</v>
      </c>
      <c r="F165" s="138" t="s">
        <v>8124</v>
      </c>
      <c r="G165" s="139" t="s">
        <v>1636</v>
      </c>
      <c r="H165" s="140">
        <v>122.4</v>
      </c>
      <c r="I165" s="141"/>
      <c r="J165" s="142">
        <f>ROUND(I165*H165,2)</f>
        <v>0</v>
      </c>
      <c r="K165" s="138" t="s">
        <v>3585</v>
      </c>
      <c r="L165" s="32"/>
      <c r="M165" s="143" t="s">
        <v>1</v>
      </c>
      <c r="N165" s="144" t="s">
        <v>46</v>
      </c>
      <c r="P165" s="145">
        <f>O165*H165</f>
        <v>0</v>
      </c>
      <c r="Q165" s="145">
        <v>0</v>
      </c>
      <c r="R165" s="145">
        <f>Q165*H165</f>
        <v>0</v>
      </c>
      <c r="S165" s="145">
        <v>0</v>
      </c>
      <c r="T165" s="146">
        <f>S165*H165</f>
        <v>0</v>
      </c>
      <c r="AR165" s="147" t="s">
        <v>318</v>
      </c>
      <c r="AT165" s="147" t="s">
        <v>302</v>
      </c>
      <c r="AU165" s="147" t="s">
        <v>90</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318</v>
      </c>
      <c r="BM165" s="147" t="s">
        <v>8201</v>
      </c>
    </row>
    <row r="166" spans="2:65" s="13" customFormat="1">
      <c r="B166" s="176"/>
      <c r="D166" s="149" t="s">
        <v>1489</v>
      </c>
      <c r="E166" s="177" t="s">
        <v>1</v>
      </c>
      <c r="F166" s="178" t="s">
        <v>8202</v>
      </c>
      <c r="H166" s="179">
        <v>122.4</v>
      </c>
      <c r="I166" s="180"/>
      <c r="L166" s="176"/>
      <c r="M166" s="181"/>
      <c r="T166" s="182"/>
      <c r="AT166" s="177" t="s">
        <v>1489</v>
      </c>
      <c r="AU166" s="177" t="s">
        <v>90</v>
      </c>
      <c r="AV166" s="13" t="s">
        <v>90</v>
      </c>
      <c r="AW166" s="13" t="s">
        <v>36</v>
      </c>
      <c r="AX166" s="13" t="s">
        <v>88</v>
      </c>
      <c r="AY166" s="177" t="s">
        <v>299</v>
      </c>
    </row>
    <row r="167" spans="2:65" s="1" customFormat="1" ht="21.75" customHeight="1">
      <c r="B167" s="32"/>
      <c r="C167" s="136" t="s">
        <v>389</v>
      </c>
      <c r="D167" s="136" t="s">
        <v>302</v>
      </c>
      <c r="E167" s="137" t="s">
        <v>1974</v>
      </c>
      <c r="F167" s="138" t="s">
        <v>1975</v>
      </c>
      <c r="G167" s="139" t="s">
        <v>1636</v>
      </c>
      <c r="H167" s="140">
        <v>624.35199999999998</v>
      </c>
      <c r="I167" s="141"/>
      <c r="J167" s="142">
        <f>ROUND(I167*H167,2)</f>
        <v>0</v>
      </c>
      <c r="K167" s="138" t="s">
        <v>3585</v>
      </c>
      <c r="L167" s="32"/>
      <c r="M167" s="143" t="s">
        <v>1</v>
      </c>
      <c r="N167" s="144" t="s">
        <v>46</v>
      </c>
      <c r="P167" s="145">
        <f>O167*H167</f>
        <v>0</v>
      </c>
      <c r="Q167" s="145">
        <v>0</v>
      </c>
      <c r="R167" s="145">
        <f>Q167*H167</f>
        <v>0</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8203</v>
      </c>
    </row>
    <row r="168" spans="2:65" s="12" customFormat="1">
      <c r="B168" s="170"/>
      <c r="D168" s="149" t="s">
        <v>1489</v>
      </c>
      <c r="E168" s="171" t="s">
        <v>1</v>
      </c>
      <c r="F168" s="172" t="s">
        <v>3621</v>
      </c>
      <c r="H168" s="171" t="s">
        <v>1</v>
      </c>
      <c r="I168" s="173"/>
      <c r="L168" s="170"/>
      <c r="M168" s="174"/>
      <c r="T168" s="175"/>
      <c r="AT168" s="171" t="s">
        <v>1489</v>
      </c>
      <c r="AU168" s="171" t="s">
        <v>90</v>
      </c>
      <c r="AV168" s="12" t="s">
        <v>88</v>
      </c>
      <c r="AW168" s="12" t="s">
        <v>36</v>
      </c>
      <c r="AX168" s="12" t="s">
        <v>81</v>
      </c>
      <c r="AY168" s="171" t="s">
        <v>299</v>
      </c>
    </row>
    <row r="169" spans="2:65" s="13" customFormat="1">
      <c r="B169" s="176"/>
      <c r="D169" s="149" t="s">
        <v>1489</v>
      </c>
      <c r="E169" s="177" t="s">
        <v>1</v>
      </c>
      <c r="F169" s="178" t="s">
        <v>8204</v>
      </c>
      <c r="H169" s="179">
        <v>383.68</v>
      </c>
      <c r="I169" s="180"/>
      <c r="L169" s="176"/>
      <c r="M169" s="181"/>
      <c r="T169" s="182"/>
      <c r="AT169" s="177" t="s">
        <v>1489</v>
      </c>
      <c r="AU169" s="177" t="s">
        <v>90</v>
      </c>
      <c r="AV169" s="13" t="s">
        <v>90</v>
      </c>
      <c r="AW169" s="13" t="s">
        <v>36</v>
      </c>
      <c r="AX169" s="13" t="s">
        <v>81</v>
      </c>
      <c r="AY169" s="177" t="s">
        <v>299</v>
      </c>
    </row>
    <row r="170" spans="2:65" s="12" customFormat="1">
      <c r="B170" s="170"/>
      <c r="D170" s="149" t="s">
        <v>1489</v>
      </c>
      <c r="E170" s="171" t="s">
        <v>1</v>
      </c>
      <c r="F170" s="172" t="s">
        <v>3619</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E171" s="177" t="s">
        <v>1</v>
      </c>
      <c r="F171" s="178" t="s">
        <v>8205</v>
      </c>
      <c r="H171" s="179">
        <v>240.672</v>
      </c>
      <c r="I171" s="180"/>
      <c r="L171" s="176"/>
      <c r="M171" s="181"/>
      <c r="T171" s="182"/>
      <c r="AT171" s="177" t="s">
        <v>1489</v>
      </c>
      <c r="AU171" s="177" t="s">
        <v>90</v>
      </c>
      <c r="AV171" s="13" t="s">
        <v>90</v>
      </c>
      <c r="AW171" s="13" t="s">
        <v>36</v>
      </c>
      <c r="AX171" s="13" t="s">
        <v>81</v>
      </c>
      <c r="AY171" s="177" t="s">
        <v>299</v>
      </c>
    </row>
    <row r="172" spans="2:65" s="14" customFormat="1">
      <c r="B172" s="183"/>
      <c r="D172" s="149" t="s">
        <v>1489</v>
      </c>
      <c r="E172" s="184" t="s">
        <v>1</v>
      </c>
      <c r="F172" s="185" t="s">
        <v>1496</v>
      </c>
      <c r="H172" s="186">
        <v>624.35199999999998</v>
      </c>
      <c r="I172" s="187"/>
      <c r="L172" s="183"/>
      <c r="M172" s="188"/>
      <c r="T172" s="189"/>
      <c r="AT172" s="184" t="s">
        <v>1489</v>
      </c>
      <c r="AU172" s="184" t="s">
        <v>90</v>
      </c>
      <c r="AV172" s="14" t="s">
        <v>318</v>
      </c>
      <c r="AW172" s="14" t="s">
        <v>36</v>
      </c>
      <c r="AX172" s="14" t="s">
        <v>88</v>
      </c>
      <c r="AY172" s="184" t="s">
        <v>299</v>
      </c>
    </row>
    <row r="173" spans="2:65" s="1" customFormat="1" ht="24.15" customHeight="1">
      <c r="B173" s="32"/>
      <c r="C173" s="136" t="s">
        <v>394</v>
      </c>
      <c r="D173" s="136" t="s">
        <v>302</v>
      </c>
      <c r="E173" s="137" t="s">
        <v>1977</v>
      </c>
      <c r="F173" s="138" t="s">
        <v>1978</v>
      </c>
      <c r="G173" s="139" t="s">
        <v>1636</v>
      </c>
      <c r="H173" s="140">
        <v>6138.88</v>
      </c>
      <c r="I173" s="141"/>
      <c r="J173" s="142">
        <f>ROUND(I173*H173,2)</f>
        <v>0</v>
      </c>
      <c r="K173" s="138" t="s">
        <v>3585</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8206</v>
      </c>
    </row>
    <row r="174" spans="2:65" s="12" customFormat="1">
      <c r="B174" s="170"/>
      <c r="D174" s="149" t="s">
        <v>1489</v>
      </c>
      <c r="E174" s="171" t="s">
        <v>1</v>
      </c>
      <c r="F174" s="172" t="s">
        <v>3621</v>
      </c>
      <c r="H174" s="171" t="s">
        <v>1</v>
      </c>
      <c r="I174" s="173"/>
      <c r="L174" s="170"/>
      <c r="M174" s="174"/>
      <c r="T174" s="175"/>
      <c r="AT174" s="171" t="s">
        <v>1489</v>
      </c>
      <c r="AU174" s="171" t="s">
        <v>90</v>
      </c>
      <c r="AV174" s="12" t="s">
        <v>88</v>
      </c>
      <c r="AW174" s="12" t="s">
        <v>36</v>
      </c>
      <c r="AX174" s="12" t="s">
        <v>81</v>
      </c>
      <c r="AY174" s="171" t="s">
        <v>299</v>
      </c>
    </row>
    <row r="175" spans="2:65" s="13" customFormat="1">
      <c r="B175" s="176"/>
      <c r="D175" s="149" t="s">
        <v>1489</v>
      </c>
      <c r="E175" s="177" t="s">
        <v>1</v>
      </c>
      <c r="F175" s="178" t="s">
        <v>8204</v>
      </c>
      <c r="H175" s="179">
        <v>383.68</v>
      </c>
      <c r="I175" s="180"/>
      <c r="L175" s="176"/>
      <c r="M175" s="181"/>
      <c r="T175" s="182"/>
      <c r="AT175" s="177" t="s">
        <v>1489</v>
      </c>
      <c r="AU175" s="177" t="s">
        <v>90</v>
      </c>
      <c r="AV175" s="13" t="s">
        <v>90</v>
      </c>
      <c r="AW175" s="13" t="s">
        <v>36</v>
      </c>
      <c r="AX175" s="13" t="s">
        <v>88</v>
      </c>
      <c r="AY175" s="177" t="s">
        <v>299</v>
      </c>
    </row>
    <row r="176" spans="2:65" s="13" customFormat="1">
      <c r="B176" s="176"/>
      <c r="D176" s="149" t="s">
        <v>1489</v>
      </c>
      <c r="F176" s="178" t="s">
        <v>8207</v>
      </c>
      <c r="H176" s="179">
        <v>6138.88</v>
      </c>
      <c r="I176" s="180"/>
      <c r="L176" s="176"/>
      <c r="M176" s="181"/>
      <c r="T176" s="182"/>
      <c r="AT176" s="177" t="s">
        <v>1489</v>
      </c>
      <c r="AU176" s="177" t="s">
        <v>90</v>
      </c>
      <c r="AV176" s="13" t="s">
        <v>90</v>
      </c>
      <c r="AW176" s="13" t="s">
        <v>4</v>
      </c>
      <c r="AX176" s="13" t="s">
        <v>88</v>
      </c>
      <c r="AY176" s="177" t="s">
        <v>299</v>
      </c>
    </row>
    <row r="177" spans="2:65" s="1" customFormat="1" ht="44.25" customHeight="1">
      <c r="B177" s="32"/>
      <c r="C177" s="136" t="s">
        <v>399</v>
      </c>
      <c r="D177" s="136" t="s">
        <v>302</v>
      </c>
      <c r="E177" s="137" t="s">
        <v>1981</v>
      </c>
      <c r="F177" s="138" t="s">
        <v>1982</v>
      </c>
      <c r="G177" s="139" t="s">
        <v>1636</v>
      </c>
      <c r="H177" s="140">
        <v>383.68</v>
      </c>
      <c r="I177" s="141"/>
      <c r="J177" s="142">
        <f>ROUND(I177*H177,2)</f>
        <v>0</v>
      </c>
      <c r="K177" s="138" t="s">
        <v>3585</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8208</v>
      </c>
    </row>
    <row r="178" spans="2:65" s="12" customFormat="1">
      <c r="B178" s="170"/>
      <c r="D178" s="149" t="s">
        <v>1489</v>
      </c>
      <c r="E178" s="171" t="s">
        <v>1</v>
      </c>
      <c r="F178" s="172" t="s">
        <v>3621</v>
      </c>
      <c r="H178" s="171" t="s">
        <v>1</v>
      </c>
      <c r="I178" s="173"/>
      <c r="L178" s="170"/>
      <c r="M178" s="174"/>
      <c r="T178" s="175"/>
      <c r="AT178" s="171" t="s">
        <v>1489</v>
      </c>
      <c r="AU178" s="171" t="s">
        <v>90</v>
      </c>
      <c r="AV178" s="12" t="s">
        <v>88</v>
      </c>
      <c r="AW178" s="12" t="s">
        <v>36</v>
      </c>
      <c r="AX178" s="12" t="s">
        <v>81</v>
      </c>
      <c r="AY178" s="171" t="s">
        <v>299</v>
      </c>
    </row>
    <row r="179" spans="2:65" s="13" customFormat="1">
      <c r="B179" s="176"/>
      <c r="D179" s="149" t="s">
        <v>1489</v>
      </c>
      <c r="E179" s="177" t="s">
        <v>1</v>
      </c>
      <c r="F179" s="178" t="s">
        <v>8204</v>
      </c>
      <c r="H179" s="179">
        <v>383.68</v>
      </c>
      <c r="I179" s="180"/>
      <c r="L179" s="176"/>
      <c r="M179" s="181"/>
      <c r="T179" s="182"/>
      <c r="AT179" s="177" t="s">
        <v>1489</v>
      </c>
      <c r="AU179" s="177" t="s">
        <v>90</v>
      </c>
      <c r="AV179" s="13" t="s">
        <v>90</v>
      </c>
      <c r="AW179" s="13" t="s">
        <v>36</v>
      </c>
      <c r="AX179" s="13" t="s">
        <v>88</v>
      </c>
      <c r="AY179" s="177" t="s">
        <v>299</v>
      </c>
    </row>
    <row r="180" spans="2:65" s="11" customFormat="1" ht="22.95" customHeight="1">
      <c r="B180" s="124"/>
      <c r="D180" s="125" t="s">
        <v>80</v>
      </c>
      <c r="E180" s="134" t="s">
        <v>8209</v>
      </c>
      <c r="F180" s="134" t="s">
        <v>8210</v>
      </c>
      <c r="I180" s="127"/>
      <c r="J180" s="135">
        <f>BK180</f>
        <v>0</v>
      </c>
      <c r="L180" s="124"/>
      <c r="M180" s="129"/>
      <c r="P180" s="130">
        <f>SUM(P181:P230)</f>
        <v>0</v>
      </c>
      <c r="R180" s="130">
        <f>SUM(R181:R230)</f>
        <v>2.46E-2</v>
      </c>
      <c r="T180" s="131">
        <f>SUM(T181:T230)</f>
        <v>415.74</v>
      </c>
      <c r="AR180" s="125" t="s">
        <v>88</v>
      </c>
      <c r="AT180" s="132" t="s">
        <v>80</v>
      </c>
      <c r="AU180" s="132" t="s">
        <v>88</v>
      </c>
      <c r="AY180" s="125" t="s">
        <v>299</v>
      </c>
      <c r="BK180" s="133">
        <f>SUM(BK181:BK230)</f>
        <v>0</v>
      </c>
    </row>
    <row r="181" spans="2:65" s="1" customFormat="1" ht="24.15" customHeight="1">
      <c r="B181" s="32"/>
      <c r="C181" s="136" t="s">
        <v>7</v>
      </c>
      <c r="D181" s="136" t="s">
        <v>302</v>
      </c>
      <c r="E181" s="137" t="s">
        <v>8139</v>
      </c>
      <c r="F181" s="138" t="s">
        <v>8140</v>
      </c>
      <c r="G181" s="139" t="s">
        <v>375</v>
      </c>
      <c r="H181" s="140">
        <v>430.5</v>
      </c>
      <c r="I181" s="141"/>
      <c r="J181" s="142">
        <f>ROUND(I181*H181,2)</f>
        <v>0</v>
      </c>
      <c r="K181" s="138" t="s">
        <v>3585</v>
      </c>
      <c r="L181" s="32"/>
      <c r="M181" s="143" t="s">
        <v>1</v>
      </c>
      <c r="N181" s="144" t="s">
        <v>46</v>
      </c>
      <c r="P181" s="145">
        <f>O181*H181</f>
        <v>0</v>
      </c>
      <c r="Q181" s="145">
        <v>0</v>
      </c>
      <c r="R181" s="145">
        <f>Q181*H181</f>
        <v>0</v>
      </c>
      <c r="S181" s="145">
        <v>0.44</v>
      </c>
      <c r="T181" s="146">
        <f>S181*H181</f>
        <v>189.42</v>
      </c>
      <c r="AR181" s="147" t="s">
        <v>318</v>
      </c>
      <c r="AT181" s="147" t="s">
        <v>302</v>
      </c>
      <c r="AU181" s="147" t="s">
        <v>90</v>
      </c>
      <c r="AY181" s="17" t="s">
        <v>299</v>
      </c>
      <c r="BE181" s="148">
        <f>IF(N181="základní",J181,0)</f>
        <v>0</v>
      </c>
      <c r="BF181" s="148">
        <f>IF(N181="snížená",J181,0)</f>
        <v>0</v>
      </c>
      <c r="BG181" s="148">
        <f>IF(N181="zákl. přenesená",J181,0)</f>
        <v>0</v>
      </c>
      <c r="BH181" s="148">
        <f>IF(N181="sníž. přenesená",J181,0)</f>
        <v>0</v>
      </c>
      <c r="BI181" s="148">
        <f>IF(N181="nulová",J181,0)</f>
        <v>0</v>
      </c>
      <c r="BJ181" s="17" t="s">
        <v>88</v>
      </c>
      <c r="BK181" s="148">
        <f>ROUND(I181*H181,2)</f>
        <v>0</v>
      </c>
      <c r="BL181" s="17" t="s">
        <v>318</v>
      </c>
      <c r="BM181" s="147" t="s">
        <v>8211</v>
      </c>
    </row>
    <row r="182" spans="2:65" s="12" customFormat="1">
      <c r="B182" s="170"/>
      <c r="D182" s="149" t="s">
        <v>1489</v>
      </c>
      <c r="E182" s="171" t="s">
        <v>1</v>
      </c>
      <c r="F182" s="172" t="s">
        <v>8212</v>
      </c>
      <c r="H182" s="171" t="s">
        <v>1</v>
      </c>
      <c r="I182" s="173"/>
      <c r="L182" s="170"/>
      <c r="M182" s="174"/>
      <c r="T182" s="175"/>
      <c r="AT182" s="171" t="s">
        <v>1489</v>
      </c>
      <c r="AU182" s="171" t="s">
        <v>90</v>
      </c>
      <c r="AV182" s="12" t="s">
        <v>88</v>
      </c>
      <c r="AW182" s="12" t="s">
        <v>36</v>
      </c>
      <c r="AX182" s="12" t="s">
        <v>81</v>
      </c>
      <c r="AY182" s="171" t="s">
        <v>299</v>
      </c>
    </row>
    <row r="183" spans="2:65" s="12" customFormat="1">
      <c r="B183" s="170"/>
      <c r="D183" s="149" t="s">
        <v>1489</v>
      </c>
      <c r="E183" s="171" t="s">
        <v>1</v>
      </c>
      <c r="F183" s="172" t="s">
        <v>8213</v>
      </c>
      <c r="H183" s="171" t="s">
        <v>1</v>
      </c>
      <c r="I183" s="173"/>
      <c r="L183" s="170"/>
      <c r="M183" s="174"/>
      <c r="T183" s="175"/>
      <c r="AT183" s="171" t="s">
        <v>1489</v>
      </c>
      <c r="AU183" s="171" t="s">
        <v>90</v>
      </c>
      <c r="AV183" s="12" t="s">
        <v>88</v>
      </c>
      <c r="AW183" s="12" t="s">
        <v>36</v>
      </c>
      <c r="AX183" s="12" t="s">
        <v>81</v>
      </c>
      <c r="AY183" s="171" t="s">
        <v>299</v>
      </c>
    </row>
    <row r="184" spans="2:65" s="13" customFormat="1" ht="20.399999999999999">
      <c r="B184" s="176"/>
      <c r="D184" s="149" t="s">
        <v>1489</v>
      </c>
      <c r="E184" s="177" t="s">
        <v>1</v>
      </c>
      <c r="F184" s="178" t="s">
        <v>8214</v>
      </c>
      <c r="H184" s="179">
        <v>430.5</v>
      </c>
      <c r="I184" s="180"/>
      <c r="L184" s="176"/>
      <c r="M184" s="181"/>
      <c r="T184" s="182"/>
      <c r="AT184" s="177" t="s">
        <v>1489</v>
      </c>
      <c r="AU184" s="177" t="s">
        <v>90</v>
      </c>
      <c r="AV184" s="13" t="s">
        <v>90</v>
      </c>
      <c r="AW184" s="13" t="s">
        <v>36</v>
      </c>
      <c r="AX184" s="13" t="s">
        <v>88</v>
      </c>
      <c r="AY184" s="177" t="s">
        <v>299</v>
      </c>
    </row>
    <row r="185" spans="2:65" s="1" customFormat="1" ht="24.15" customHeight="1">
      <c r="B185" s="32"/>
      <c r="C185" s="136" t="s">
        <v>408</v>
      </c>
      <c r="D185" s="136" t="s">
        <v>302</v>
      </c>
      <c r="E185" s="137" t="s">
        <v>8144</v>
      </c>
      <c r="F185" s="138" t="s">
        <v>8145</v>
      </c>
      <c r="G185" s="139" t="s">
        <v>375</v>
      </c>
      <c r="H185" s="140">
        <v>820</v>
      </c>
      <c r="I185" s="141"/>
      <c r="J185" s="142">
        <f>ROUND(I185*H185,2)</f>
        <v>0</v>
      </c>
      <c r="K185" s="138" t="s">
        <v>3585</v>
      </c>
      <c r="L185" s="32"/>
      <c r="M185" s="143" t="s">
        <v>1</v>
      </c>
      <c r="N185" s="144" t="s">
        <v>46</v>
      </c>
      <c r="P185" s="145">
        <f>O185*H185</f>
        <v>0</v>
      </c>
      <c r="Q185" s="145">
        <v>3.0000000000000001E-5</v>
      </c>
      <c r="R185" s="145">
        <f>Q185*H185</f>
        <v>2.46E-2</v>
      </c>
      <c r="S185" s="145">
        <v>0.23</v>
      </c>
      <c r="T185" s="146">
        <f>S185*H185</f>
        <v>188.6</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8215</v>
      </c>
    </row>
    <row r="186" spans="2:65" s="12" customFormat="1">
      <c r="B186" s="170"/>
      <c r="D186" s="149" t="s">
        <v>1489</v>
      </c>
      <c r="E186" s="171" t="s">
        <v>1</v>
      </c>
      <c r="F186" s="172" t="s">
        <v>8212</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8216</v>
      </c>
      <c r="H187" s="171" t="s">
        <v>1</v>
      </c>
      <c r="I187" s="173"/>
      <c r="L187" s="170"/>
      <c r="M187" s="174"/>
      <c r="T187" s="175"/>
      <c r="AT187" s="171" t="s">
        <v>1489</v>
      </c>
      <c r="AU187" s="171" t="s">
        <v>90</v>
      </c>
      <c r="AV187" s="12" t="s">
        <v>88</v>
      </c>
      <c r="AW187" s="12" t="s">
        <v>36</v>
      </c>
      <c r="AX187" s="12" t="s">
        <v>81</v>
      </c>
      <c r="AY187" s="171" t="s">
        <v>299</v>
      </c>
    </row>
    <row r="188" spans="2:65" s="13" customFormat="1" ht="20.399999999999999">
      <c r="B188" s="176"/>
      <c r="D188" s="149" t="s">
        <v>1489</v>
      </c>
      <c r="E188" s="177" t="s">
        <v>1</v>
      </c>
      <c r="F188" s="178" t="s">
        <v>8217</v>
      </c>
      <c r="H188" s="179">
        <v>820</v>
      </c>
      <c r="I188" s="180"/>
      <c r="L188" s="176"/>
      <c r="M188" s="181"/>
      <c r="T188" s="182"/>
      <c r="AT188" s="177" t="s">
        <v>1489</v>
      </c>
      <c r="AU188" s="177" t="s">
        <v>90</v>
      </c>
      <c r="AV188" s="13" t="s">
        <v>90</v>
      </c>
      <c r="AW188" s="13" t="s">
        <v>36</v>
      </c>
      <c r="AX188" s="13" t="s">
        <v>88</v>
      </c>
      <c r="AY188" s="177" t="s">
        <v>299</v>
      </c>
    </row>
    <row r="189" spans="2:65" s="1" customFormat="1" ht="16.5" customHeight="1">
      <c r="B189" s="32"/>
      <c r="C189" s="136" t="s">
        <v>413</v>
      </c>
      <c r="D189" s="136" t="s">
        <v>302</v>
      </c>
      <c r="E189" s="137" t="s">
        <v>8147</v>
      </c>
      <c r="F189" s="138" t="s">
        <v>8148</v>
      </c>
      <c r="G189" s="139" t="s">
        <v>375</v>
      </c>
      <c r="H189" s="140">
        <v>1640</v>
      </c>
      <c r="I189" s="141"/>
      <c r="J189" s="142">
        <f>ROUND(I189*H189,2)</f>
        <v>0</v>
      </c>
      <c r="K189" s="138" t="s">
        <v>3585</v>
      </c>
      <c r="L189" s="32"/>
      <c r="M189" s="143" t="s">
        <v>1</v>
      </c>
      <c r="N189" s="144" t="s">
        <v>46</v>
      </c>
      <c r="P189" s="145">
        <f>O189*H189</f>
        <v>0</v>
      </c>
      <c r="Q189" s="145">
        <v>0</v>
      </c>
      <c r="R189" s="145">
        <f>Q189*H189</f>
        <v>0</v>
      </c>
      <c r="S189" s="145">
        <v>2.3E-2</v>
      </c>
      <c r="T189" s="146">
        <f>S189*H189</f>
        <v>37.72</v>
      </c>
      <c r="AR189" s="147" t="s">
        <v>318</v>
      </c>
      <c r="AT189" s="147" t="s">
        <v>302</v>
      </c>
      <c r="AU189" s="147" t="s">
        <v>90</v>
      </c>
      <c r="AY189" s="17" t="s">
        <v>299</v>
      </c>
      <c r="BE189" s="148">
        <f>IF(N189="základní",J189,0)</f>
        <v>0</v>
      </c>
      <c r="BF189" s="148">
        <f>IF(N189="snížená",J189,0)</f>
        <v>0</v>
      </c>
      <c r="BG189" s="148">
        <f>IF(N189="zákl. přenesená",J189,0)</f>
        <v>0</v>
      </c>
      <c r="BH189" s="148">
        <f>IF(N189="sníž. přenesená",J189,0)</f>
        <v>0</v>
      </c>
      <c r="BI189" s="148">
        <f>IF(N189="nulová",J189,0)</f>
        <v>0</v>
      </c>
      <c r="BJ189" s="17" t="s">
        <v>88</v>
      </c>
      <c r="BK189" s="148">
        <f>ROUND(I189*H189,2)</f>
        <v>0</v>
      </c>
      <c r="BL189" s="17" t="s">
        <v>318</v>
      </c>
      <c r="BM189" s="147" t="s">
        <v>8218</v>
      </c>
    </row>
    <row r="190" spans="2:65" s="13" customFormat="1">
      <c r="B190" s="176"/>
      <c r="D190" s="149" t="s">
        <v>1489</v>
      </c>
      <c r="F190" s="178" t="s">
        <v>8219</v>
      </c>
      <c r="H190" s="179">
        <v>1640</v>
      </c>
      <c r="I190" s="180"/>
      <c r="L190" s="176"/>
      <c r="M190" s="181"/>
      <c r="T190" s="182"/>
      <c r="AT190" s="177" t="s">
        <v>1489</v>
      </c>
      <c r="AU190" s="177" t="s">
        <v>90</v>
      </c>
      <c r="AV190" s="13" t="s">
        <v>90</v>
      </c>
      <c r="AW190" s="13" t="s">
        <v>4</v>
      </c>
      <c r="AX190" s="13" t="s">
        <v>88</v>
      </c>
      <c r="AY190" s="177" t="s">
        <v>299</v>
      </c>
    </row>
    <row r="191" spans="2:65" s="1" customFormat="1" ht="24.15" customHeight="1">
      <c r="B191" s="32"/>
      <c r="C191" s="136" t="s">
        <v>418</v>
      </c>
      <c r="D191" s="136" t="s">
        <v>302</v>
      </c>
      <c r="E191" s="137" t="s">
        <v>8151</v>
      </c>
      <c r="F191" s="138" t="s">
        <v>8152</v>
      </c>
      <c r="G191" s="139" t="s">
        <v>647</v>
      </c>
      <c r="H191" s="140">
        <v>420</v>
      </c>
      <c r="I191" s="141"/>
      <c r="J191" s="142">
        <f>ROUND(I191*H191,2)</f>
        <v>0</v>
      </c>
      <c r="K191" s="138" t="s">
        <v>3585</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8220</v>
      </c>
    </row>
    <row r="192" spans="2:65" s="12" customFormat="1">
      <c r="B192" s="170"/>
      <c r="D192" s="149" t="s">
        <v>1489</v>
      </c>
      <c r="E192" s="171" t="s">
        <v>1</v>
      </c>
      <c r="F192" s="172" t="s">
        <v>8212</v>
      </c>
      <c r="H192" s="171" t="s">
        <v>1</v>
      </c>
      <c r="I192" s="173"/>
      <c r="L192" s="170"/>
      <c r="M192" s="174"/>
      <c r="T192" s="175"/>
      <c r="AT192" s="171" t="s">
        <v>1489</v>
      </c>
      <c r="AU192" s="171" t="s">
        <v>90</v>
      </c>
      <c r="AV192" s="12" t="s">
        <v>88</v>
      </c>
      <c r="AW192" s="12" t="s">
        <v>36</v>
      </c>
      <c r="AX192" s="12" t="s">
        <v>81</v>
      </c>
      <c r="AY192" s="171" t="s">
        <v>299</v>
      </c>
    </row>
    <row r="193" spans="2:65" s="13" customFormat="1" ht="20.399999999999999">
      <c r="B193" s="176"/>
      <c r="D193" s="149" t="s">
        <v>1489</v>
      </c>
      <c r="E193" s="177" t="s">
        <v>1</v>
      </c>
      <c r="F193" s="178" t="s">
        <v>8221</v>
      </c>
      <c r="H193" s="179">
        <v>410</v>
      </c>
      <c r="I193" s="180"/>
      <c r="L193" s="176"/>
      <c r="M193" s="181"/>
      <c r="T193" s="182"/>
      <c r="AT193" s="177" t="s">
        <v>1489</v>
      </c>
      <c r="AU193" s="177" t="s">
        <v>90</v>
      </c>
      <c r="AV193" s="13" t="s">
        <v>90</v>
      </c>
      <c r="AW193" s="13" t="s">
        <v>36</v>
      </c>
      <c r="AX193" s="13" t="s">
        <v>81</v>
      </c>
      <c r="AY193" s="177" t="s">
        <v>299</v>
      </c>
    </row>
    <row r="194" spans="2:65" s="13" customFormat="1">
      <c r="B194" s="176"/>
      <c r="D194" s="149" t="s">
        <v>1489</v>
      </c>
      <c r="E194" s="177" t="s">
        <v>1</v>
      </c>
      <c r="F194" s="178" t="s">
        <v>8222</v>
      </c>
      <c r="H194" s="179">
        <v>10</v>
      </c>
      <c r="I194" s="180"/>
      <c r="L194" s="176"/>
      <c r="M194" s="181"/>
      <c r="T194" s="182"/>
      <c r="AT194" s="177" t="s">
        <v>1489</v>
      </c>
      <c r="AU194" s="177" t="s">
        <v>90</v>
      </c>
      <c r="AV194" s="13" t="s">
        <v>90</v>
      </c>
      <c r="AW194" s="13" t="s">
        <v>36</v>
      </c>
      <c r="AX194" s="13" t="s">
        <v>81</v>
      </c>
      <c r="AY194" s="177" t="s">
        <v>299</v>
      </c>
    </row>
    <row r="195" spans="2:65" s="14" customFormat="1">
      <c r="B195" s="183"/>
      <c r="D195" s="149" t="s">
        <v>1489</v>
      </c>
      <c r="E195" s="184" t="s">
        <v>1</v>
      </c>
      <c r="F195" s="185" t="s">
        <v>1496</v>
      </c>
      <c r="H195" s="186">
        <v>420</v>
      </c>
      <c r="I195" s="187"/>
      <c r="L195" s="183"/>
      <c r="M195" s="188"/>
      <c r="T195" s="189"/>
      <c r="AT195" s="184" t="s">
        <v>1489</v>
      </c>
      <c r="AU195" s="184" t="s">
        <v>90</v>
      </c>
      <c r="AV195" s="14" t="s">
        <v>318</v>
      </c>
      <c r="AW195" s="14" t="s">
        <v>36</v>
      </c>
      <c r="AX195" s="14" t="s">
        <v>88</v>
      </c>
      <c r="AY195" s="184" t="s">
        <v>299</v>
      </c>
    </row>
    <row r="196" spans="2:65" s="1" customFormat="1" ht="16.5" customHeight="1">
      <c r="B196" s="32"/>
      <c r="C196" s="136" t="s">
        <v>423</v>
      </c>
      <c r="D196" s="136" t="s">
        <v>302</v>
      </c>
      <c r="E196" s="137" t="s">
        <v>8161</v>
      </c>
      <c r="F196" s="138" t="s">
        <v>8162</v>
      </c>
      <c r="G196" s="139" t="s">
        <v>375</v>
      </c>
      <c r="H196" s="140">
        <v>820</v>
      </c>
      <c r="I196" s="141"/>
      <c r="J196" s="142">
        <f>ROUND(I196*H196,2)</f>
        <v>0</v>
      </c>
      <c r="K196" s="138" t="s">
        <v>1</v>
      </c>
      <c r="L196" s="32"/>
      <c r="M196" s="143" t="s">
        <v>1</v>
      </c>
      <c r="N196" s="144" t="s">
        <v>46</v>
      </c>
      <c r="P196" s="145">
        <f>O196*H196</f>
        <v>0</v>
      </c>
      <c r="Q196" s="145">
        <v>0</v>
      </c>
      <c r="R196" s="145">
        <f>Q196*H196</f>
        <v>0</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8223</v>
      </c>
    </row>
    <row r="197" spans="2:65" s="1" customFormat="1" ht="16.5" customHeight="1">
      <c r="B197" s="32"/>
      <c r="C197" s="136" t="s">
        <v>428</v>
      </c>
      <c r="D197" s="136" t="s">
        <v>302</v>
      </c>
      <c r="E197" s="137" t="s">
        <v>8224</v>
      </c>
      <c r="F197" s="138" t="s">
        <v>8165</v>
      </c>
      <c r="G197" s="139" t="s">
        <v>578</v>
      </c>
      <c r="H197" s="140">
        <v>1</v>
      </c>
      <c r="I197" s="141"/>
      <c r="J197" s="142">
        <f>ROUND(I197*H197,2)</f>
        <v>0</v>
      </c>
      <c r="K197" s="138" t="s">
        <v>1</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8225</v>
      </c>
    </row>
    <row r="198" spans="2:65" s="1" customFormat="1" ht="19.2">
      <c r="B198" s="32"/>
      <c r="D198" s="149" t="s">
        <v>308</v>
      </c>
      <c r="F198" s="150" t="s">
        <v>8167</v>
      </c>
      <c r="I198" s="151"/>
      <c r="L198" s="32"/>
      <c r="M198" s="152"/>
      <c r="T198" s="56"/>
      <c r="AT198" s="17" t="s">
        <v>308</v>
      </c>
      <c r="AU198" s="17" t="s">
        <v>90</v>
      </c>
    </row>
    <row r="199" spans="2:65" s="13" customFormat="1">
      <c r="B199" s="176"/>
      <c r="D199" s="149" t="s">
        <v>1489</v>
      </c>
      <c r="E199" s="177" t="s">
        <v>1</v>
      </c>
      <c r="F199" s="178" t="s">
        <v>8226</v>
      </c>
      <c r="H199" s="179">
        <v>1</v>
      </c>
      <c r="I199" s="180"/>
      <c r="L199" s="176"/>
      <c r="M199" s="181"/>
      <c r="T199" s="182"/>
      <c r="AT199" s="177" t="s">
        <v>1489</v>
      </c>
      <c r="AU199" s="177" t="s">
        <v>90</v>
      </c>
      <c r="AV199" s="13" t="s">
        <v>90</v>
      </c>
      <c r="AW199" s="13" t="s">
        <v>36</v>
      </c>
      <c r="AX199" s="13" t="s">
        <v>88</v>
      </c>
      <c r="AY199" s="177" t="s">
        <v>299</v>
      </c>
    </row>
    <row r="200" spans="2:65" s="1" customFormat="1" ht="24.15" customHeight="1">
      <c r="B200" s="32"/>
      <c r="C200" s="136" t="s">
        <v>433</v>
      </c>
      <c r="D200" s="136" t="s">
        <v>302</v>
      </c>
      <c r="E200" s="137" t="s">
        <v>5821</v>
      </c>
      <c r="F200" s="138" t="s">
        <v>5822</v>
      </c>
      <c r="G200" s="139" t="s">
        <v>375</v>
      </c>
      <c r="H200" s="140">
        <v>430.5</v>
      </c>
      <c r="I200" s="141"/>
      <c r="J200" s="142">
        <f>ROUND(I200*H200,2)</f>
        <v>0</v>
      </c>
      <c r="K200" s="138" t="s">
        <v>3585</v>
      </c>
      <c r="L200" s="32"/>
      <c r="M200" s="143" t="s">
        <v>1</v>
      </c>
      <c r="N200" s="144" t="s">
        <v>46</v>
      </c>
      <c r="P200" s="145">
        <f>O200*H200</f>
        <v>0</v>
      </c>
      <c r="Q200" s="145">
        <v>0</v>
      </c>
      <c r="R200" s="145">
        <f>Q200*H200</f>
        <v>0</v>
      </c>
      <c r="S200" s="145">
        <v>0</v>
      </c>
      <c r="T200" s="146">
        <f>S200*H200</f>
        <v>0</v>
      </c>
      <c r="AR200" s="147" t="s">
        <v>318</v>
      </c>
      <c r="AT200" s="147" t="s">
        <v>302</v>
      </c>
      <c r="AU200" s="147" t="s">
        <v>90</v>
      </c>
      <c r="AY200" s="17" t="s">
        <v>299</v>
      </c>
      <c r="BE200" s="148">
        <f>IF(N200="základní",J200,0)</f>
        <v>0</v>
      </c>
      <c r="BF200" s="148">
        <f>IF(N200="snížená",J200,0)</f>
        <v>0</v>
      </c>
      <c r="BG200" s="148">
        <f>IF(N200="zákl. přenesená",J200,0)</f>
        <v>0</v>
      </c>
      <c r="BH200" s="148">
        <f>IF(N200="sníž. přenesená",J200,0)</f>
        <v>0</v>
      </c>
      <c r="BI200" s="148">
        <f>IF(N200="nulová",J200,0)</f>
        <v>0</v>
      </c>
      <c r="BJ200" s="17" t="s">
        <v>88</v>
      </c>
      <c r="BK200" s="148">
        <f>ROUND(I200*H200,2)</f>
        <v>0</v>
      </c>
      <c r="BL200" s="17" t="s">
        <v>318</v>
      </c>
      <c r="BM200" s="147" t="s">
        <v>8227</v>
      </c>
    </row>
    <row r="201" spans="2:65" s="12" customFormat="1">
      <c r="B201" s="170"/>
      <c r="D201" s="149" t="s">
        <v>1489</v>
      </c>
      <c r="E201" s="171" t="s">
        <v>1</v>
      </c>
      <c r="F201" s="172" t="s">
        <v>8212</v>
      </c>
      <c r="H201" s="171" t="s">
        <v>1</v>
      </c>
      <c r="I201" s="173"/>
      <c r="L201" s="170"/>
      <c r="M201" s="174"/>
      <c r="T201" s="175"/>
      <c r="AT201" s="171" t="s">
        <v>1489</v>
      </c>
      <c r="AU201" s="171" t="s">
        <v>90</v>
      </c>
      <c r="AV201" s="12" t="s">
        <v>88</v>
      </c>
      <c r="AW201" s="12" t="s">
        <v>36</v>
      </c>
      <c r="AX201" s="12" t="s">
        <v>81</v>
      </c>
      <c r="AY201" s="171" t="s">
        <v>299</v>
      </c>
    </row>
    <row r="202" spans="2:65" s="12" customFormat="1">
      <c r="B202" s="170"/>
      <c r="D202" s="149" t="s">
        <v>1489</v>
      </c>
      <c r="E202" s="171" t="s">
        <v>1</v>
      </c>
      <c r="F202" s="172" t="s">
        <v>8213</v>
      </c>
      <c r="H202" s="171" t="s">
        <v>1</v>
      </c>
      <c r="I202" s="173"/>
      <c r="L202" s="170"/>
      <c r="M202" s="174"/>
      <c r="T202" s="175"/>
      <c r="AT202" s="171" t="s">
        <v>1489</v>
      </c>
      <c r="AU202" s="171" t="s">
        <v>90</v>
      </c>
      <c r="AV202" s="12" t="s">
        <v>88</v>
      </c>
      <c r="AW202" s="12" t="s">
        <v>36</v>
      </c>
      <c r="AX202" s="12" t="s">
        <v>81</v>
      </c>
      <c r="AY202" s="171" t="s">
        <v>299</v>
      </c>
    </row>
    <row r="203" spans="2:65" s="13" customFormat="1" ht="20.399999999999999">
      <c r="B203" s="176"/>
      <c r="D203" s="149" t="s">
        <v>1489</v>
      </c>
      <c r="E203" s="177" t="s">
        <v>1</v>
      </c>
      <c r="F203" s="178" t="s">
        <v>8214</v>
      </c>
      <c r="H203" s="179">
        <v>430.5</v>
      </c>
      <c r="I203" s="180"/>
      <c r="L203" s="176"/>
      <c r="M203" s="181"/>
      <c r="T203" s="182"/>
      <c r="AT203" s="177" t="s">
        <v>1489</v>
      </c>
      <c r="AU203" s="177" t="s">
        <v>90</v>
      </c>
      <c r="AV203" s="13" t="s">
        <v>90</v>
      </c>
      <c r="AW203" s="13" t="s">
        <v>36</v>
      </c>
      <c r="AX203" s="13" t="s">
        <v>88</v>
      </c>
      <c r="AY203" s="177" t="s">
        <v>299</v>
      </c>
    </row>
    <row r="204" spans="2:65" s="1" customFormat="1" ht="24.15" customHeight="1">
      <c r="B204" s="32"/>
      <c r="C204" s="136" t="s">
        <v>438</v>
      </c>
      <c r="D204" s="136" t="s">
        <v>302</v>
      </c>
      <c r="E204" s="137" t="s">
        <v>5825</v>
      </c>
      <c r="F204" s="138" t="s">
        <v>5826</v>
      </c>
      <c r="G204" s="139" t="s">
        <v>375</v>
      </c>
      <c r="H204" s="140">
        <v>430.5</v>
      </c>
      <c r="I204" s="141"/>
      <c r="J204" s="142">
        <f>ROUND(I204*H204,2)</f>
        <v>0</v>
      </c>
      <c r="K204" s="138" t="s">
        <v>3585</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8228</v>
      </c>
    </row>
    <row r="205" spans="2:65" s="12" customFormat="1">
      <c r="B205" s="170"/>
      <c r="D205" s="149" t="s">
        <v>1489</v>
      </c>
      <c r="E205" s="171" t="s">
        <v>1</v>
      </c>
      <c r="F205" s="172" t="s">
        <v>8212</v>
      </c>
      <c r="H205" s="171" t="s">
        <v>1</v>
      </c>
      <c r="I205" s="173"/>
      <c r="L205" s="170"/>
      <c r="M205" s="174"/>
      <c r="T205" s="175"/>
      <c r="AT205" s="171" t="s">
        <v>1489</v>
      </c>
      <c r="AU205" s="171" t="s">
        <v>90</v>
      </c>
      <c r="AV205" s="12" t="s">
        <v>88</v>
      </c>
      <c r="AW205" s="12" t="s">
        <v>36</v>
      </c>
      <c r="AX205" s="12" t="s">
        <v>81</v>
      </c>
      <c r="AY205" s="171" t="s">
        <v>299</v>
      </c>
    </row>
    <row r="206" spans="2:65" s="12" customFormat="1">
      <c r="B206" s="170"/>
      <c r="D206" s="149" t="s">
        <v>1489</v>
      </c>
      <c r="E206" s="171" t="s">
        <v>1</v>
      </c>
      <c r="F206" s="172" t="s">
        <v>8213</v>
      </c>
      <c r="H206" s="171" t="s">
        <v>1</v>
      </c>
      <c r="I206" s="173"/>
      <c r="L206" s="170"/>
      <c r="M206" s="174"/>
      <c r="T206" s="175"/>
      <c r="AT206" s="171" t="s">
        <v>1489</v>
      </c>
      <c r="AU206" s="171" t="s">
        <v>90</v>
      </c>
      <c r="AV206" s="12" t="s">
        <v>88</v>
      </c>
      <c r="AW206" s="12" t="s">
        <v>36</v>
      </c>
      <c r="AX206" s="12" t="s">
        <v>81</v>
      </c>
      <c r="AY206" s="171" t="s">
        <v>299</v>
      </c>
    </row>
    <row r="207" spans="2:65" s="13" customFormat="1" ht="20.399999999999999">
      <c r="B207" s="176"/>
      <c r="D207" s="149" t="s">
        <v>1489</v>
      </c>
      <c r="E207" s="177" t="s">
        <v>1</v>
      </c>
      <c r="F207" s="178" t="s">
        <v>8214</v>
      </c>
      <c r="H207" s="179">
        <v>430.5</v>
      </c>
      <c r="I207" s="180"/>
      <c r="L207" s="176"/>
      <c r="M207" s="181"/>
      <c r="T207" s="182"/>
      <c r="AT207" s="177" t="s">
        <v>1489</v>
      </c>
      <c r="AU207" s="177" t="s">
        <v>90</v>
      </c>
      <c r="AV207" s="13" t="s">
        <v>90</v>
      </c>
      <c r="AW207" s="13" t="s">
        <v>36</v>
      </c>
      <c r="AX207" s="13" t="s">
        <v>88</v>
      </c>
      <c r="AY207" s="177" t="s">
        <v>299</v>
      </c>
    </row>
    <row r="208" spans="2:65" s="1" customFormat="1" ht="21.75" customHeight="1">
      <c r="B208" s="32"/>
      <c r="C208" s="136" t="s">
        <v>444</v>
      </c>
      <c r="D208" s="136" t="s">
        <v>302</v>
      </c>
      <c r="E208" s="137" t="s">
        <v>8171</v>
      </c>
      <c r="F208" s="138" t="s">
        <v>8172</v>
      </c>
      <c r="G208" s="139" t="s">
        <v>375</v>
      </c>
      <c r="H208" s="140">
        <v>1640</v>
      </c>
      <c r="I208" s="141"/>
      <c r="J208" s="142">
        <f>ROUND(I208*H208,2)</f>
        <v>0</v>
      </c>
      <c r="K208" s="138" t="s">
        <v>3585</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8229</v>
      </c>
    </row>
    <row r="209" spans="2:65" s="13" customFormat="1">
      <c r="B209" s="176"/>
      <c r="D209" s="149" t="s">
        <v>1489</v>
      </c>
      <c r="E209" s="177" t="s">
        <v>1</v>
      </c>
      <c r="F209" s="178" t="s">
        <v>8230</v>
      </c>
      <c r="H209" s="179">
        <v>1640</v>
      </c>
      <c r="I209" s="180"/>
      <c r="L209" s="176"/>
      <c r="M209" s="181"/>
      <c r="T209" s="182"/>
      <c r="AT209" s="177" t="s">
        <v>1489</v>
      </c>
      <c r="AU209" s="177" t="s">
        <v>90</v>
      </c>
      <c r="AV209" s="13" t="s">
        <v>90</v>
      </c>
      <c r="AW209" s="13" t="s">
        <v>36</v>
      </c>
      <c r="AX209" s="13" t="s">
        <v>88</v>
      </c>
      <c r="AY209" s="177" t="s">
        <v>299</v>
      </c>
    </row>
    <row r="210" spans="2:65" s="1" customFormat="1" ht="24.15" customHeight="1">
      <c r="B210" s="32"/>
      <c r="C210" s="136" t="s">
        <v>448</v>
      </c>
      <c r="D210" s="136" t="s">
        <v>302</v>
      </c>
      <c r="E210" s="137" t="s">
        <v>8178</v>
      </c>
      <c r="F210" s="138" t="s">
        <v>8179</v>
      </c>
      <c r="G210" s="139" t="s">
        <v>375</v>
      </c>
      <c r="H210" s="140">
        <v>820</v>
      </c>
      <c r="I210" s="141"/>
      <c r="J210" s="142">
        <f>ROUND(I210*H210,2)</f>
        <v>0</v>
      </c>
      <c r="K210" s="138" t="s">
        <v>3585</v>
      </c>
      <c r="L210" s="32"/>
      <c r="M210" s="143" t="s">
        <v>1</v>
      </c>
      <c r="N210" s="144" t="s">
        <v>46</v>
      </c>
      <c r="P210" s="145">
        <f>O210*H210</f>
        <v>0</v>
      </c>
      <c r="Q210" s="145">
        <v>0</v>
      </c>
      <c r="R210" s="145">
        <f>Q210*H210</f>
        <v>0</v>
      </c>
      <c r="S210" s="145">
        <v>0</v>
      </c>
      <c r="T210" s="146">
        <f>S210*H210</f>
        <v>0</v>
      </c>
      <c r="AR210" s="147" t="s">
        <v>318</v>
      </c>
      <c r="AT210" s="147" t="s">
        <v>302</v>
      </c>
      <c r="AU210" s="147" t="s">
        <v>90</v>
      </c>
      <c r="AY210" s="17" t="s">
        <v>299</v>
      </c>
      <c r="BE210" s="148">
        <f>IF(N210="základní",J210,0)</f>
        <v>0</v>
      </c>
      <c r="BF210" s="148">
        <f>IF(N210="snížená",J210,0)</f>
        <v>0</v>
      </c>
      <c r="BG210" s="148">
        <f>IF(N210="zákl. přenesená",J210,0)</f>
        <v>0</v>
      </c>
      <c r="BH210" s="148">
        <f>IF(N210="sníž. přenesená",J210,0)</f>
        <v>0</v>
      </c>
      <c r="BI210" s="148">
        <f>IF(N210="nulová",J210,0)</f>
        <v>0</v>
      </c>
      <c r="BJ210" s="17" t="s">
        <v>88</v>
      </c>
      <c r="BK210" s="148">
        <f>ROUND(I210*H210,2)</f>
        <v>0</v>
      </c>
      <c r="BL210" s="17" t="s">
        <v>318</v>
      </c>
      <c r="BM210" s="147" t="s">
        <v>8231</v>
      </c>
    </row>
    <row r="211" spans="2:65" s="12" customFormat="1">
      <c r="B211" s="170"/>
      <c r="D211" s="149" t="s">
        <v>1489</v>
      </c>
      <c r="E211" s="171" t="s">
        <v>1</v>
      </c>
      <c r="F211" s="172" t="s">
        <v>8212</v>
      </c>
      <c r="H211" s="171" t="s">
        <v>1</v>
      </c>
      <c r="I211" s="173"/>
      <c r="L211" s="170"/>
      <c r="M211" s="174"/>
      <c r="T211" s="175"/>
      <c r="AT211" s="171" t="s">
        <v>1489</v>
      </c>
      <c r="AU211" s="171" t="s">
        <v>90</v>
      </c>
      <c r="AV211" s="12" t="s">
        <v>88</v>
      </c>
      <c r="AW211" s="12" t="s">
        <v>36</v>
      </c>
      <c r="AX211" s="12" t="s">
        <v>81</v>
      </c>
      <c r="AY211" s="171" t="s">
        <v>299</v>
      </c>
    </row>
    <row r="212" spans="2:65" s="12" customFormat="1">
      <c r="B212" s="170"/>
      <c r="D212" s="149" t="s">
        <v>1489</v>
      </c>
      <c r="E212" s="171" t="s">
        <v>1</v>
      </c>
      <c r="F212" s="172" t="s">
        <v>8216</v>
      </c>
      <c r="H212" s="171" t="s">
        <v>1</v>
      </c>
      <c r="I212" s="173"/>
      <c r="L212" s="170"/>
      <c r="M212" s="174"/>
      <c r="T212" s="175"/>
      <c r="AT212" s="171" t="s">
        <v>1489</v>
      </c>
      <c r="AU212" s="171" t="s">
        <v>90</v>
      </c>
      <c r="AV212" s="12" t="s">
        <v>88</v>
      </c>
      <c r="AW212" s="12" t="s">
        <v>36</v>
      </c>
      <c r="AX212" s="12" t="s">
        <v>81</v>
      </c>
      <c r="AY212" s="171" t="s">
        <v>299</v>
      </c>
    </row>
    <row r="213" spans="2:65" s="13" customFormat="1" ht="20.399999999999999">
      <c r="B213" s="176"/>
      <c r="D213" s="149" t="s">
        <v>1489</v>
      </c>
      <c r="E213" s="177" t="s">
        <v>1</v>
      </c>
      <c r="F213" s="178" t="s">
        <v>8217</v>
      </c>
      <c r="H213" s="179">
        <v>820</v>
      </c>
      <c r="I213" s="180"/>
      <c r="L213" s="176"/>
      <c r="M213" s="181"/>
      <c r="T213" s="182"/>
      <c r="AT213" s="177" t="s">
        <v>1489</v>
      </c>
      <c r="AU213" s="177" t="s">
        <v>90</v>
      </c>
      <c r="AV213" s="13" t="s">
        <v>90</v>
      </c>
      <c r="AW213" s="13" t="s">
        <v>36</v>
      </c>
      <c r="AX213" s="13" t="s">
        <v>88</v>
      </c>
      <c r="AY213" s="177" t="s">
        <v>299</v>
      </c>
    </row>
    <row r="214" spans="2:65" s="1" customFormat="1" ht="24.15" customHeight="1">
      <c r="B214" s="32"/>
      <c r="C214" s="136" t="s">
        <v>452</v>
      </c>
      <c r="D214" s="136" t="s">
        <v>302</v>
      </c>
      <c r="E214" s="137" t="s">
        <v>8175</v>
      </c>
      <c r="F214" s="138" t="s">
        <v>8176</v>
      </c>
      <c r="G214" s="139" t="s">
        <v>375</v>
      </c>
      <c r="H214" s="140">
        <v>820</v>
      </c>
      <c r="I214" s="141"/>
      <c r="J214" s="142">
        <f>ROUND(I214*H214,2)</f>
        <v>0</v>
      </c>
      <c r="K214" s="138" t="s">
        <v>3585</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8232</v>
      </c>
    </row>
    <row r="215" spans="2:65" s="12" customFormat="1">
      <c r="B215" s="170"/>
      <c r="D215" s="149" t="s">
        <v>1489</v>
      </c>
      <c r="E215" s="171" t="s">
        <v>1</v>
      </c>
      <c r="F215" s="172" t="s">
        <v>8212</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8216</v>
      </c>
      <c r="H216" s="171" t="s">
        <v>1</v>
      </c>
      <c r="I216" s="173"/>
      <c r="L216" s="170"/>
      <c r="M216" s="174"/>
      <c r="T216" s="175"/>
      <c r="AT216" s="171" t="s">
        <v>1489</v>
      </c>
      <c r="AU216" s="171" t="s">
        <v>90</v>
      </c>
      <c r="AV216" s="12" t="s">
        <v>88</v>
      </c>
      <c r="AW216" s="12" t="s">
        <v>36</v>
      </c>
      <c r="AX216" s="12" t="s">
        <v>81</v>
      </c>
      <c r="AY216" s="171" t="s">
        <v>299</v>
      </c>
    </row>
    <row r="217" spans="2:65" s="13" customFormat="1" ht="20.399999999999999">
      <c r="B217" s="176"/>
      <c r="D217" s="149" t="s">
        <v>1489</v>
      </c>
      <c r="E217" s="177" t="s">
        <v>1</v>
      </c>
      <c r="F217" s="178" t="s">
        <v>8217</v>
      </c>
      <c r="H217" s="179">
        <v>820</v>
      </c>
      <c r="I217" s="180"/>
      <c r="L217" s="176"/>
      <c r="M217" s="181"/>
      <c r="T217" s="182"/>
      <c r="AT217" s="177" t="s">
        <v>1489</v>
      </c>
      <c r="AU217" s="177" t="s">
        <v>90</v>
      </c>
      <c r="AV217" s="13" t="s">
        <v>90</v>
      </c>
      <c r="AW217" s="13" t="s">
        <v>36</v>
      </c>
      <c r="AX217" s="13" t="s">
        <v>88</v>
      </c>
      <c r="AY217" s="177" t="s">
        <v>299</v>
      </c>
    </row>
    <row r="218" spans="2:65" s="1" customFormat="1" ht="21.75" customHeight="1">
      <c r="B218" s="32"/>
      <c r="C218" s="136" t="s">
        <v>457</v>
      </c>
      <c r="D218" s="136" t="s">
        <v>302</v>
      </c>
      <c r="E218" s="137" t="s">
        <v>1974</v>
      </c>
      <c r="F218" s="138" t="s">
        <v>1975</v>
      </c>
      <c r="G218" s="139" t="s">
        <v>1636</v>
      </c>
      <c r="H218" s="140">
        <v>415.74</v>
      </c>
      <c r="I218" s="141"/>
      <c r="J218" s="142">
        <f>ROUND(I218*H218,2)</f>
        <v>0</v>
      </c>
      <c r="K218" s="138" t="s">
        <v>3585</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8233</v>
      </c>
    </row>
    <row r="219" spans="2:65" s="12" customFormat="1">
      <c r="B219" s="170"/>
      <c r="D219" s="149" t="s">
        <v>1489</v>
      </c>
      <c r="E219" s="171" t="s">
        <v>1</v>
      </c>
      <c r="F219" s="172" t="s">
        <v>3621</v>
      </c>
      <c r="H219" s="171" t="s">
        <v>1</v>
      </c>
      <c r="I219" s="173"/>
      <c r="L219" s="170"/>
      <c r="M219" s="174"/>
      <c r="T219" s="175"/>
      <c r="AT219" s="171" t="s">
        <v>1489</v>
      </c>
      <c r="AU219" s="171" t="s">
        <v>90</v>
      </c>
      <c r="AV219" s="12" t="s">
        <v>88</v>
      </c>
      <c r="AW219" s="12" t="s">
        <v>36</v>
      </c>
      <c r="AX219" s="12" t="s">
        <v>81</v>
      </c>
      <c r="AY219" s="171" t="s">
        <v>299</v>
      </c>
    </row>
    <row r="220" spans="2:65" s="13" customFormat="1">
      <c r="B220" s="176"/>
      <c r="D220" s="149" t="s">
        <v>1489</v>
      </c>
      <c r="E220" s="177" t="s">
        <v>1</v>
      </c>
      <c r="F220" s="178" t="s">
        <v>8234</v>
      </c>
      <c r="H220" s="179">
        <v>189.42</v>
      </c>
      <c r="I220" s="180"/>
      <c r="L220" s="176"/>
      <c r="M220" s="181"/>
      <c r="T220" s="182"/>
      <c r="AT220" s="177" t="s">
        <v>1489</v>
      </c>
      <c r="AU220" s="177" t="s">
        <v>90</v>
      </c>
      <c r="AV220" s="13" t="s">
        <v>90</v>
      </c>
      <c r="AW220" s="13" t="s">
        <v>36</v>
      </c>
      <c r="AX220" s="13" t="s">
        <v>81</v>
      </c>
      <c r="AY220" s="177" t="s">
        <v>299</v>
      </c>
    </row>
    <row r="221" spans="2:65" s="12" customFormat="1">
      <c r="B221" s="170"/>
      <c r="D221" s="149" t="s">
        <v>1489</v>
      </c>
      <c r="E221" s="171" t="s">
        <v>1</v>
      </c>
      <c r="F221" s="172" t="s">
        <v>3619</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8235</v>
      </c>
      <c r="H222" s="179">
        <v>226.32</v>
      </c>
      <c r="I222" s="180"/>
      <c r="L222" s="176"/>
      <c r="M222" s="181"/>
      <c r="T222" s="182"/>
      <c r="AT222" s="177" t="s">
        <v>1489</v>
      </c>
      <c r="AU222" s="177" t="s">
        <v>90</v>
      </c>
      <c r="AV222" s="13" t="s">
        <v>90</v>
      </c>
      <c r="AW222" s="13" t="s">
        <v>36</v>
      </c>
      <c r="AX222" s="13" t="s">
        <v>81</v>
      </c>
      <c r="AY222" s="177" t="s">
        <v>299</v>
      </c>
    </row>
    <row r="223" spans="2:65" s="14" customFormat="1">
      <c r="B223" s="183"/>
      <c r="D223" s="149" t="s">
        <v>1489</v>
      </c>
      <c r="E223" s="184" t="s">
        <v>1</v>
      </c>
      <c r="F223" s="185" t="s">
        <v>1496</v>
      </c>
      <c r="H223" s="186">
        <v>415.74</v>
      </c>
      <c r="I223" s="187"/>
      <c r="L223" s="183"/>
      <c r="M223" s="188"/>
      <c r="T223" s="189"/>
      <c r="AT223" s="184" t="s">
        <v>1489</v>
      </c>
      <c r="AU223" s="184" t="s">
        <v>90</v>
      </c>
      <c r="AV223" s="14" t="s">
        <v>318</v>
      </c>
      <c r="AW223" s="14" t="s">
        <v>36</v>
      </c>
      <c r="AX223" s="14" t="s">
        <v>88</v>
      </c>
      <c r="AY223" s="184" t="s">
        <v>299</v>
      </c>
    </row>
    <row r="224" spans="2:65" s="1" customFormat="1" ht="24.15" customHeight="1">
      <c r="B224" s="32"/>
      <c r="C224" s="136" t="s">
        <v>461</v>
      </c>
      <c r="D224" s="136" t="s">
        <v>302</v>
      </c>
      <c r="E224" s="137" t="s">
        <v>1977</v>
      </c>
      <c r="F224" s="138" t="s">
        <v>1978</v>
      </c>
      <c r="G224" s="139" t="s">
        <v>1636</v>
      </c>
      <c r="H224" s="140">
        <v>3030.72</v>
      </c>
      <c r="I224" s="141"/>
      <c r="J224" s="142">
        <f>ROUND(I224*H224,2)</f>
        <v>0</v>
      </c>
      <c r="K224" s="138" t="s">
        <v>3585</v>
      </c>
      <c r="L224" s="32"/>
      <c r="M224" s="143" t="s">
        <v>1</v>
      </c>
      <c r="N224" s="144" t="s">
        <v>46</v>
      </c>
      <c r="P224" s="145">
        <f>O224*H224</f>
        <v>0</v>
      </c>
      <c r="Q224" s="145">
        <v>0</v>
      </c>
      <c r="R224" s="145">
        <f>Q224*H224</f>
        <v>0</v>
      </c>
      <c r="S224" s="145">
        <v>0</v>
      </c>
      <c r="T224" s="146">
        <f>S224*H224</f>
        <v>0</v>
      </c>
      <c r="AR224" s="147" t="s">
        <v>318</v>
      </c>
      <c r="AT224" s="147" t="s">
        <v>302</v>
      </c>
      <c r="AU224" s="147" t="s">
        <v>90</v>
      </c>
      <c r="AY224" s="17" t="s">
        <v>299</v>
      </c>
      <c r="BE224" s="148">
        <f>IF(N224="základní",J224,0)</f>
        <v>0</v>
      </c>
      <c r="BF224" s="148">
        <f>IF(N224="snížená",J224,0)</f>
        <v>0</v>
      </c>
      <c r="BG224" s="148">
        <f>IF(N224="zákl. přenesená",J224,0)</f>
        <v>0</v>
      </c>
      <c r="BH224" s="148">
        <f>IF(N224="sníž. přenesená",J224,0)</f>
        <v>0</v>
      </c>
      <c r="BI224" s="148">
        <f>IF(N224="nulová",J224,0)</f>
        <v>0</v>
      </c>
      <c r="BJ224" s="17" t="s">
        <v>88</v>
      </c>
      <c r="BK224" s="148">
        <f>ROUND(I224*H224,2)</f>
        <v>0</v>
      </c>
      <c r="BL224" s="17" t="s">
        <v>318</v>
      </c>
      <c r="BM224" s="147" t="s">
        <v>8236</v>
      </c>
    </row>
    <row r="225" spans="2:65" s="12" customFormat="1">
      <c r="B225" s="170"/>
      <c r="D225" s="149" t="s">
        <v>1489</v>
      </c>
      <c r="E225" s="171" t="s">
        <v>1</v>
      </c>
      <c r="F225" s="172" t="s">
        <v>3621</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8234</v>
      </c>
      <c r="H226" s="179">
        <v>189.42</v>
      </c>
      <c r="I226" s="180"/>
      <c r="L226" s="176"/>
      <c r="M226" s="181"/>
      <c r="T226" s="182"/>
      <c r="AT226" s="177" t="s">
        <v>1489</v>
      </c>
      <c r="AU226" s="177" t="s">
        <v>90</v>
      </c>
      <c r="AV226" s="13" t="s">
        <v>90</v>
      </c>
      <c r="AW226" s="13" t="s">
        <v>36</v>
      </c>
      <c r="AX226" s="13" t="s">
        <v>88</v>
      </c>
      <c r="AY226" s="177" t="s">
        <v>299</v>
      </c>
    </row>
    <row r="227" spans="2:65" s="13" customFormat="1">
      <c r="B227" s="176"/>
      <c r="D227" s="149" t="s">
        <v>1489</v>
      </c>
      <c r="F227" s="178" t="s">
        <v>8237</v>
      </c>
      <c r="H227" s="179">
        <v>3030.72</v>
      </c>
      <c r="I227" s="180"/>
      <c r="L227" s="176"/>
      <c r="M227" s="181"/>
      <c r="T227" s="182"/>
      <c r="AT227" s="177" t="s">
        <v>1489</v>
      </c>
      <c r="AU227" s="177" t="s">
        <v>90</v>
      </c>
      <c r="AV227" s="13" t="s">
        <v>90</v>
      </c>
      <c r="AW227" s="13" t="s">
        <v>4</v>
      </c>
      <c r="AX227" s="13" t="s">
        <v>88</v>
      </c>
      <c r="AY227" s="177" t="s">
        <v>299</v>
      </c>
    </row>
    <row r="228" spans="2:65" s="1" customFormat="1" ht="44.25" customHeight="1">
      <c r="B228" s="32"/>
      <c r="C228" s="136" t="s">
        <v>465</v>
      </c>
      <c r="D228" s="136" t="s">
        <v>302</v>
      </c>
      <c r="E228" s="137" t="s">
        <v>1981</v>
      </c>
      <c r="F228" s="138" t="s">
        <v>1982</v>
      </c>
      <c r="G228" s="139" t="s">
        <v>1636</v>
      </c>
      <c r="H228" s="140">
        <v>189.42</v>
      </c>
      <c r="I228" s="141"/>
      <c r="J228" s="142">
        <f>ROUND(I228*H228,2)</f>
        <v>0</v>
      </c>
      <c r="K228" s="138" t="s">
        <v>3585</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8238</v>
      </c>
    </row>
    <row r="229" spans="2:65" s="12" customFormat="1">
      <c r="B229" s="170"/>
      <c r="D229" s="149" t="s">
        <v>1489</v>
      </c>
      <c r="E229" s="171" t="s">
        <v>1</v>
      </c>
      <c r="F229" s="172" t="s">
        <v>3621</v>
      </c>
      <c r="H229" s="171" t="s">
        <v>1</v>
      </c>
      <c r="I229" s="173"/>
      <c r="L229" s="170"/>
      <c r="M229" s="174"/>
      <c r="T229" s="175"/>
      <c r="AT229" s="171" t="s">
        <v>1489</v>
      </c>
      <c r="AU229" s="171" t="s">
        <v>90</v>
      </c>
      <c r="AV229" s="12" t="s">
        <v>88</v>
      </c>
      <c r="AW229" s="12" t="s">
        <v>36</v>
      </c>
      <c r="AX229" s="12" t="s">
        <v>81</v>
      </c>
      <c r="AY229" s="171" t="s">
        <v>299</v>
      </c>
    </row>
    <row r="230" spans="2:65" s="13" customFormat="1">
      <c r="B230" s="176"/>
      <c r="D230" s="149" t="s">
        <v>1489</v>
      </c>
      <c r="E230" s="177" t="s">
        <v>1</v>
      </c>
      <c r="F230" s="178" t="s">
        <v>8234</v>
      </c>
      <c r="H230" s="179">
        <v>189.42</v>
      </c>
      <c r="I230" s="180"/>
      <c r="L230" s="176"/>
      <c r="M230" s="181"/>
      <c r="T230" s="182"/>
      <c r="AT230" s="177" t="s">
        <v>1489</v>
      </c>
      <c r="AU230" s="177" t="s">
        <v>90</v>
      </c>
      <c r="AV230" s="13" t="s">
        <v>90</v>
      </c>
      <c r="AW230" s="13" t="s">
        <v>36</v>
      </c>
      <c r="AX230" s="13" t="s">
        <v>88</v>
      </c>
      <c r="AY230" s="177" t="s">
        <v>299</v>
      </c>
    </row>
    <row r="231" spans="2:65" s="11" customFormat="1" ht="22.95" customHeight="1">
      <c r="B231" s="124"/>
      <c r="D231" s="125" t="s">
        <v>80</v>
      </c>
      <c r="E231" s="134" t="s">
        <v>8239</v>
      </c>
      <c r="F231" s="134" t="s">
        <v>8240</v>
      </c>
      <c r="I231" s="127"/>
      <c r="J231" s="135">
        <f>BK231</f>
        <v>0</v>
      </c>
      <c r="L231" s="124"/>
      <c r="M231" s="129"/>
      <c r="P231" s="130">
        <f>SUM(P232:P349)</f>
        <v>0</v>
      </c>
      <c r="R231" s="130">
        <f>SUM(R232:R349)</f>
        <v>836.79020079999998</v>
      </c>
      <c r="T231" s="131">
        <f>SUM(T232:T349)</f>
        <v>1691.3180000000002</v>
      </c>
      <c r="AR231" s="125" t="s">
        <v>88</v>
      </c>
      <c r="AT231" s="132" t="s">
        <v>80</v>
      </c>
      <c r="AU231" s="132" t="s">
        <v>88</v>
      </c>
      <c r="AY231" s="125" t="s">
        <v>299</v>
      </c>
      <c r="BK231" s="133">
        <f>SUM(BK232:BK349)</f>
        <v>0</v>
      </c>
    </row>
    <row r="232" spans="2:65" s="1" customFormat="1" ht="24.15" customHeight="1">
      <c r="B232" s="32"/>
      <c r="C232" s="136" t="s">
        <v>469</v>
      </c>
      <c r="D232" s="136" t="s">
        <v>302</v>
      </c>
      <c r="E232" s="137" t="s">
        <v>8144</v>
      </c>
      <c r="F232" s="138" t="s">
        <v>8145</v>
      </c>
      <c r="G232" s="139" t="s">
        <v>375</v>
      </c>
      <c r="H232" s="140">
        <v>6090</v>
      </c>
      <c r="I232" s="141"/>
      <c r="J232" s="142">
        <f>ROUND(I232*H232,2)</f>
        <v>0</v>
      </c>
      <c r="K232" s="138" t="s">
        <v>3585</v>
      </c>
      <c r="L232" s="32"/>
      <c r="M232" s="143" t="s">
        <v>1</v>
      </c>
      <c r="N232" s="144" t="s">
        <v>46</v>
      </c>
      <c r="P232" s="145">
        <f>O232*H232</f>
        <v>0</v>
      </c>
      <c r="Q232" s="145">
        <v>3.0000000000000001E-5</v>
      </c>
      <c r="R232" s="145">
        <f>Q232*H232</f>
        <v>0.1827</v>
      </c>
      <c r="S232" s="145">
        <v>0.23</v>
      </c>
      <c r="T232" s="146">
        <f>S232*H232</f>
        <v>1400.7</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8241</v>
      </c>
    </row>
    <row r="233" spans="2:65" s="12" customFormat="1">
      <c r="B233" s="170"/>
      <c r="D233" s="149" t="s">
        <v>1489</v>
      </c>
      <c r="E233" s="171" t="s">
        <v>1</v>
      </c>
      <c r="F233" s="172" t="s">
        <v>8242</v>
      </c>
      <c r="H233" s="171" t="s">
        <v>1</v>
      </c>
      <c r="I233" s="173"/>
      <c r="L233" s="170"/>
      <c r="M233" s="174"/>
      <c r="T233" s="175"/>
      <c r="AT233" s="171" t="s">
        <v>1489</v>
      </c>
      <c r="AU233" s="171" t="s">
        <v>90</v>
      </c>
      <c r="AV233" s="12" t="s">
        <v>88</v>
      </c>
      <c r="AW233" s="12" t="s">
        <v>36</v>
      </c>
      <c r="AX233" s="12" t="s">
        <v>81</v>
      </c>
      <c r="AY233" s="171" t="s">
        <v>299</v>
      </c>
    </row>
    <row r="234" spans="2:65" s="13" customFormat="1" ht="20.399999999999999">
      <c r="B234" s="176"/>
      <c r="D234" s="149" t="s">
        <v>1489</v>
      </c>
      <c r="E234" s="177" t="s">
        <v>1</v>
      </c>
      <c r="F234" s="178" t="s">
        <v>8243</v>
      </c>
      <c r="H234" s="179">
        <v>6090</v>
      </c>
      <c r="I234" s="180"/>
      <c r="L234" s="176"/>
      <c r="M234" s="181"/>
      <c r="T234" s="182"/>
      <c r="AT234" s="177" t="s">
        <v>1489</v>
      </c>
      <c r="AU234" s="177" t="s">
        <v>90</v>
      </c>
      <c r="AV234" s="13" t="s">
        <v>90</v>
      </c>
      <c r="AW234" s="13" t="s">
        <v>36</v>
      </c>
      <c r="AX234" s="13" t="s">
        <v>88</v>
      </c>
      <c r="AY234" s="177" t="s">
        <v>299</v>
      </c>
    </row>
    <row r="235" spans="2:65" s="1" customFormat="1" ht="16.5" customHeight="1">
      <c r="B235" s="32"/>
      <c r="C235" s="136" t="s">
        <v>475</v>
      </c>
      <c r="D235" s="136" t="s">
        <v>302</v>
      </c>
      <c r="E235" s="137" t="s">
        <v>8147</v>
      </c>
      <c r="F235" s="138" t="s">
        <v>8148</v>
      </c>
      <c r="G235" s="139" t="s">
        <v>375</v>
      </c>
      <c r="H235" s="140">
        <v>12180</v>
      </c>
      <c r="I235" s="141"/>
      <c r="J235" s="142">
        <f>ROUND(I235*H235,2)</f>
        <v>0</v>
      </c>
      <c r="K235" s="138" t="s">
        <v>3585</v>
      </c>
      <c r="L235" s="32"/>
      <c r="M235" s="143" t="s">
        <v>1</v>
      </c>
      <c r="N235" s="144" t="s">
        <v>46</v>
      </c>
      <c r="P235" s="145">
        <f>O235*H235</f>
        <v>0</v>
      </c>
      <c r="Q235" s="145">
        <v>0</v>
      </c>
      <c r="R235" s="145">
        <f>Q235*H235</f>
        <v>0</v>
      </c>
      <c r="S235" s="145">
        <v>2.3E-2</v>
      </c>
      <c r="T235" s="146">
        <f>S235*H235</f>
        <v>280.14</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8244</v>
      </c>
    </row>
    <row r="236" spans="2:65" s="13" customFormat="1">
      <c r="B236" s="176"/>
      <c r="D236" s="149" t="s">
        <v>1489</v>
      </c>
      <c r="F236" s="178" t="s">
        <v>8245</v>
      </c>
      <c r="H236" s="179">
        <v>12180</v>
      </c>
      <c r="I236" s="180"/>
      <c r="L236" s="176"/>
      <c r="M236" s="181"/>
      <c r="T236" s="182"/>
      <c r="AT236" s="177" t="s">
        <v>1489</v>
      </c>
      <c r="AU236" s="177" t="s">
        <v>90</v>
      </c>
      <c r="AV236" s="13" t="s">
        <v>90</v>
      </c>
      <c r="AW236" s="13" t="s">
        <v>4</v>
      </c>
      <c r="AX236" s="13" t="s">
        <v>88</v>
      </c>
      <c r="AY236" s="177" t="s">
        <v>299</v>
      </c>
    </row>
    <row r="237" spans="2:65" s="1" customFormat="1" ht="16.5" customHeight="1">
      <c r="B237" s="32"/>
      <c r="C237" s="136" t="s">
        <v>482</v>
      </c>
      <c r="D237" s="136" t="s">
        <v>302</v>
      </c>
      <c r="E237" s="137" t="s">
        <v>8246</v>
      </c>
      <c r="F237" s="138" t="s">
        <v>8247</v>
      </c>
      <c r="G237" s="139" t="s">
        <v>647</v>
      </c>
      <c r="H237" s="140">
        <v>35</v>
      </c>
      <c r="I237" s="141"/>
      <c r="J237" s="142">
        <f>ROUND(I237*H237,2)</f>
        <v>0</v>
      </c>
      <c r="K237" s="138" t="s">
        <v>3585</v>
      </c>
      <c r="L237" s="32"/>
      <c r="M237" s="143" t="s">
        <v>1</v>
      </c>
      <c r="N237" s="144" t="s">
        <v>46</v>
      </c>
      <c r="P237" s="145">
        <f>O237*H237</f>
        <v>0</v>
      </c>
      <c r="Q237" s="145">
        <v>0</v>
      </c>
      <c r="R237" s="145">
        <f>Q237*H237</f>
        <v>0</v>
      </c>
      <c r="S237" s="145">
        <v>0.28999999999999998</v>
      </c>
      <c r="T237" s="146">
        <f>S237*H237</f>
        <v>10.149999999999999</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8248</v>
      </c>
    </row>
    <row r="238" spans="2:65" s="13" customFormat="1">
      <c r="B238" s="176"/>
      <c r="D238" s="149" t="s">
        <v>1489</v>
      </c>
      <c r="E238" s="177" t="s">
        <v>1</v>
      </c>
      <c r="F238" s="178" t="s">
        <v>8249</v>
      </c>
      <c r="H238" s="179">
        <v>35</v>
      </c>
      <c r="I238" s="180"/>
      <c r="L238" s="176"/>
      <c r="M238" s="181"/>
      <c r="T238" s="182"/>
      <c r="AT238" s="177" t="s">
        <v>1489</v>
      </c>
      <c r="AU238" s="177" t="s">
        <v>90</v>
      </c>
      <c r="AV238" s="13" t="s">
        <v>90</v>
      </c>
      <c r="AW238" s="13" t="s">
        <v>36</v>
      </c>
      <c r="AX238" s="13" t="s">
        <v>81</v>
      </c>
      <c r="AY238" s="177" t="s">
        <v>299</v>
      </c>
    </row>
    <row r="239" spans="2:65" s="14" customFormat="1">
      <c r="B239" s="183"/>
      <c r="D239" s="149" t="s">
        <v>1489</v>
      </c>
      <c r="E239" s="184" t="s">
        <v>1</v>
      </c>
      <c r="F239" s="185" t="s">
        <v>1496</v>
      </c>
      <c r="H239" s="186">
        <v>35</v>
      </c>
      <c r="I239" s="187"/>
      <c r="L239" s="183"/>
      <c r="M239" s="188"/>
      <c r="T239" s="189"/>
      <c r="AT239" s="184" t="s">
        <v>1489</v>
      </c>
      <c r="AU239" s="184" t="s">
        <v>90</v>
      </c>
      <c r="AV239" s="14" t="s">
        <v>318</v>
      </c>
      <c r="AW239" s="14" t="s">
        <v>36</v>
      </c>
      <c r="AX239" s="14" t="s">
        <v>88</v>
      </c>
      <c r="AY239" s="184" t="s">
        <v>299</v>
      </c>
    </row>
    <row r="240" spans="2:65" s="1" customFormat="1" ht="24.15" customHeight="1">
      <c r="B240" s="32"/>
      <c r="C240" s="136" t="s">
        <v>618</v>
      </c>
      <c r="D240" s="136" t="s">
        <v>302</v>
      </c>
      <c r="E240" s="137" t="s">
        <v>8151</v>
      </c>
      <c r="F240" s="138" t="s">
        <v>8152</v>
      </c>
      <c r="G240" s="139" t="s">
        <v>647</v>
      </c>
      <c r="H240" s="140">
        <v>1993</v>
      </c>
      <c r="I240" s="141"/>
      <c r="J240" s="142">
        <f>ROUND(I240*H240,2)</f>
        <v>0</v>
      </c>
      <c r="K240" s="138" t="s">
        <v>3585</v>
      </c>
      <c r="L240" s="32"/>
      <c r="M240" s="143" t="s">
        <v>1</v>
      </c>
      <c r="N240" s="144" t="s">
        <v>46</v>
      </c>
      <c r="P240" s="145">
        <f>O240*H240</f>
        <v>0</v>
      </c>
      <c r="Q240" s="145">
        <v>0</v>
      </c>
      <c r="R240" s="145">
        <f>Q240*H240</f>
        <v>0</v>
      </c>
      <c r="S240" s="145">
        <v>0</v>
      </c>
      <c r="T240" s="146">
        <f>S240*H240</f>
        <v>0</v>
      </c>
      <c r="AR240" s="147" t="s">
        <v>318</v>
      </c>
      <c r="AT240" s="147" t="s">
        <v>302</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8250</v>
      </c>
    </row>
    <row r="241" spans="2:65" s="12" customFormat="1">
      <c r="B241" s="170"/>
      <c r="D241" s="149" t="s">
        <v>1489</v>
      </c>
      <c r="E241" s="171" t="s">
        <v>1</v>
      </c>
      <c r="F241" s="172" t="s">
        <v>8154</v>
      </c>
      <c r="H241" s="171" t="s">
        <v>1</v>
      </c>
      <c r="I241" s="173"/>
      <c r="L241" s="170"/>
      <c r="M241" s="174"/>
      <c r="T241" s="175"/>
      <c r="AT241" s="171" t="s">
        <v>1489</v>
      </c>
      <c r="AU241" s="171" t="s">
        <v>90</v>
      </c>
      <c r="AV241" s="12" t="s">
        <v>88</v>
      </c>
      <c r="AW241" s="12" t="s">
        <v>36</v>
      </c>
      <c r="AX241" s="12" t="s">
        <v>81</v>
      </c>
      <c r="AY241" s="171" t="s">
        <v>299</v>
      </c>
    </row>
    <row r="242" spans="2:65" s="13" customFormat="1">
      <c r="B242" s="176"/>
      <c r="D242" s="149" t="s">
        <v>1489</v>
      </c>
      <c r="E242" s="177" t="s">
        <v>1</v>
      </c>
      <c r="F242" s="178" t="s">
        <v>8251</v>
      </c>
      <c r="H242" s="179">
        <v>558</v>
      </c>
      <c r="I242" s="180"/>
      <c r="L242" s="176"/>
      <c r="M242" s="181"/>
      <c r="T242" s="182"/>
      <c r="AT242" s="177" t="s">
        <v>1489</v>
      </c>
      <c r="AU242" s="177" t="s">
        <v>90</v>
      </c>
      <c r="AV242" s="13" t="s">
        <v>90</v>
      </c>
      <c r="AW242" s="13" t="s">
        <v>36</v>
      </c>
      <c r="AX242" s="13" t="s">
        <v>81</v>
      </c>
      <c r="AY242" s="177" t="s">
        <v>299</v>
      </c>
    </row>
    <row r="243" spans="2:65" s="13" customFormat="1">
      <c r="B243" s="176"/>
      <c r="D243" s="149" t="s">
        <v>1489</v>
      </c>
      <c r="E243" s="177" t="s">
        <v>1</v>
      </c>
      <c r="F243" s="178" t="s">
        <v>8252</v>
      </c>
      <c r="H243" s="179">
        <v>7.2</v>
      </c>
      <c r="I243" s="180"/>
      <c r="L243" s="176"/>
      <c r="M243" s="181"/>
      <c r="T243" s="182"/>
      <c r="AT243" s="177" t="s">
        <v>1489</v>
      </c>
      <c r="AU243" s="177" t="s">
        <v>90</v>
      </c>
      <c r="AV243" s="13" t="s">
        <v>90</v>
      </c>
      <c r="AW243" s="13" t="s">
        <v>36</v>
      </c>
      <c r="AX243" s="13" t="s">
        <v>81</v>
      </c>
      <c r="AY243" s="177" t="s">
        <v>299</v>
      </c>
    </row>
    <row r="244" spans="2:65" s="13" customFormat="1">
      <c r="B244" s="176"/>
      <c r="D244" s="149" t="s">
        <v>1489</v>
      </c>
      <c r="E244" s="177" t="s">
        <v>1</v>
      </c>
      <c r="F244" s="178" t="s">
        <v>8253</v>
      </c>
      <c r="H244" s="179">
        <v>482</v>
      </c>
      <c r="I244" s="180"/>
      <c r="L244" s="176"/>
      <c r="M244" s="181"/>
      <c r="T244" s="182"/>
      <c r="AT244" s="177" t="s">
        <v>1489</v>
      </c>
      <c r="AU244" s="177" t="s">
        <v>90</v>
      </c>
      <c r="AV244" s="13" t="s">
        <v>90</v>
      </c>
      <c r="AW244" s="13" t="s">
        <v>36</v>
      </c>
      <c r="AX244" s="13" t="s">
        <v>81</v>
      </c>
      <c r="AY244" s="177" t="s">
        <v>299</v>
      </c>
    </row>
    <row r="245" spans="2:65" s="13" customFormat="1">
      <c r="B245" s="176"/>
      <c r="D245" s="149" t="s">
        <v>1489</v>
      </c>
      <c r="E245" s="177" t="s">
        <v>1</v>
      </c>
      <c r="F245" s="178" t="s">
        <v>8254</v>
      </c>
      <c r="H245" s="179">
        <v>7.2</v>
      </c>
      <c r="I245" s="180"/>
      <c r="L245" s="176"/>
      <c r="M245" s="181"/>
      <c r="T245" s="182"/>
      <c r="AT245" s="177" t="s">
        <v>1489</v>
      </c>
      <c r="AU245" s="177" t="s">
        <v>90</v>
      </c>
      <c r="AV245" s="13" t="s">
        <v>90</v>
      </c>
      <c r="AW245" s="13" t="s">
        <v>36</v>
      </c>
      <c r="AX245" s="13" t="s">
        <v>81</v>
      </c>
      <c r="AY245" s="177" t="s">
        <v>299</v>
      </c>
    </row>
    <row r="246" spans="2:65" s="13" customFormat="1" ht="20.399999999999999">
      <c r="B246" s="176"/>
      <c r="D246" s="149" t="s">
        <v>1489</v>
      </c>
      <c r="E246" s="177" t="s">
        <v>1</v>
      </c>
      <c r="F246" s="178" t="s">
        <v>8255</v>
      </c>
      <c r="H246" s="179">
        <v>918</v>
      </c>
      <c r="I246" s="180"/>
      <c r="L246" s="176"/>
      <c r="M246" s="181"/>
      <c r="T246" s="182"/>
      <c r="AT246" s="177" t="s">
        <v>1489</v>
      </c>
      <c r="AU246" s="177" t="s">
        <v>90</v>
      </c>
      <c r="AV246" s="13" t="s">
        <v>90</v>
      </c>
      <c r="AW246" s="13" t="s">
        <v>36</v>
      </c>
      <c r="AX246" s="13" t="s">
        <v>81</v>
      </c>
      <c r="AY246" s="177" t="s">
        <v>299</v>
      </c>
    </row>
    <row r="247" spans="2:65" s="13" customFormat="1" ht="20.399999999999999">
      <c r="B247" s="176"/>
      <c r="D247" s="149" t="s">
        <v>1489</v>
      </c>
      <c r="E247" s="177" t="s">
        <v>1</v>
      </c>
      <c r="F247" s="178" t="s">
        <v>8256</v>
      </c>
      <c r="H247" s="179">
        <v>17.600000000000001</v>
      </c>
      <c r="I247" s="180"/>
      <c r="L247" s="176"/>
      <c r="M247" s="181"/>
      <c r="T247" s="182"/>
      <c r="AT247" s="177" t="s">
        <v>1489</v>
      </c>
      <c r="AU247" s="177" t="s">
        <v>90</v>
      </c>
      <c r="AV247" s="13" t="s">
        <v>90</v>
      </c>
      <c r="AW247" s="13" t="s">
        <v>36</v>
      </c>
      <c r="AX247" s="13" t="s">
        <v>81</v>
      </c>
      <c r="AY247" s="177" t="s">
        <v>299</v>
      </c>
    </row>
    <row r="248" spans="2:65" s="13" customFormat="1">
      <c r="B248" s="176"/>
      <c r="D248" s="149" t="s">
        <v>1489</v>
      </c>
      <c r="E248" s="177" t="s">
        <v>1</v>
      </c>
      <c r="F248" s="178" t="s">
        <v>8257</v>
      </c>
      <c r="H248" s="179">
        <v>3</v>
      </c>
      <c r="I248" s="180"/>
      <c r="L248" s="176"/>
      <c r="M248" s="181"/>
      <c r="T248" s="182"/>
      <c r="AT248" s="177" t="s">
        <v>1489</v>
      </c>
      <c r="AU248" s="177" t="s">
        <v>90</v>
      </c>
      <c r="AV248" s="13" t="s">
        <v>90</v>
      </c>
      <c r="AW248" s="13" t="s">
        <v>36</v>
      </c>
      <c r="AX248" s="13" t="s">
        <v>81</v>
      </c>
      <c r="AY248" s="177" t="s">
        <v>299</v>
      </c>
    </row>
    <row r="249" spans="2:65" s="14" customFormat="1">
      <c r="B249" s="183"/>
      <c r="D249" s="149" t="s">
        <v>1489</v>
      </c>
      <c r="E249" s="184" t="s">
        <v>1</v>
      </c>
      <c r="F249" s="185" t="s">
        <v>1496</v>
      </c>
      <c r="H249" s="186">
        <v>1993</v>
      </c>
      <c r="I249" s="187"/>
      <c r="L249" s="183"/>
      <c r="M249" s="188"/>
      <c r="T249" s="189"/>
      <c r="AT249" s="184" t="s">
        <v>1489</v>
      </c>
      <c r="AU249" s="184" t="s">
        <v>90</v>
      </c>
      <c r="AV249" s="14" t="s">
        <v>318</v>
      </c>
      <c r="AW249" s="14" t="s">
        <v>36</v>
      </c>
      <c r="AX249" s="14" t="s">
        <v>88</v>
      </c>
      <c r="AY249" s="184" t="s">
        <v>299</v>
      </c>
    </row>
    <row r="250" spans="2:65" s="1" customFormat="1" ht="16.5" customHeight="1">
      <c r="B250" s="32"/>
      <c r="C250" s="136" t="s">
        <v>622</v>
      </c>
      <c r="D250" s="136" t="s">
        <v>302</v>
      </c>
      <c r="E250" s="137" t="s">
        <v>8161</v>
      </c>
      <c r="F250" s="138" t="s">
        <v>8162</v>
      </c>
      <c r="G250" s="139" t="s">
        <v>375</v>
      </c>
      <c r="H250" s="140">
        <v>6090</v>
      </c>
      <c r="I250" s="141"/>
      <c r="J250" s="142">
        <f>ROUND(I250*H250,2)</f>
        <v>0</v>
      </c>
      <c r="K250" s="138" t="s">
        <v>1</v>
      </c>
      <c r="L250" s="32"/>
      <c r="M250" s="143" t="s">
        <v>1</v>
      </c>
      <c r="N250" s="144" t="s">
        <v>46</v>
      </c>
      <c r="P250" s="145">
        <f>O250*H250</f>
        <v>0</v>
      </c>
      <c r="Q250" s="145">
        <v>0</v>
      </c>
      <c r="R250" s="145">
        <f>Q250*H250</f>
        <v>0</v>
      </c>
      <c r="S250" s="145">
        <v>0</v>
      </c>
      <c r="T250" s="146">
        <f>S250*H250</f>
        <v>0</v>
      </c>
      <c r="AR250" s="147" t="s">
        <v>318</v>
      </c>
      <c r="AT250" s="147" t="s">
        <v>302</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8258</v>
      </c>
    </row>
    <row r="251" spans="2:65" s="1" customFormat="1" ht="16.5" customHeight="1">
      <c r="B251" s="32"/>
      <c r="C251" s="136" t="s">
        <v>626</v>
      </c>
      <c r="D251" s="136" t="s">
        <v>302</v>
      </c>
      <c r="E251" s="137" t="s">
        <v>8259</v>
      </c>
      <c r="F251" s="138" t="s">
        <v>8165</v>
      </c>
      <c r="G251" s="139" t="s">
        <v>578</v>
      </c>
      <c r="H251" s="140">
        <v>1</v>
      </c>
      <c r="I251" s="141"/>
      <c r="J251" s="142">
        <f>ROUND(I251*H251,2)</f>
        <v>0</v>
      </c>
      <c r="K251" s="138" t="s">
        <v>1</v>
      </c>
      <c r="L251" s="32"/>
      <c r="M251" s="143" t="s">
        <v>1</v>
      </c>
      <c r="N251" s="144" t="s">
        <v>46</v>
      </c>
      <c r="P251" s="145">
        <f>O251*H251</f>
        <v>0</v>
      </c>
      <c r="Q251" s="145">
        <v>0</v>
      </c>
      <c r="R251" s="145">
        <f>Q251*H251</f>
        <v>0</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8260</v>
      </c>
    </row>
    <row r="252" spans="2:65" s="1" customFormat="1" ht="19.2">
      <c r="B252" s="32"/>
      <c r="D252" s="149" t="s">
        <v>308</v>
      </c>
      <c r="F252" s="150" t="s">
        <v>8167</v>
      </c>
      <c r="I252" s="151"/>
      <c r="L252" s="32"/>
      <c r="M252" s="152"/>
      <c r="T252" s="56"/>
      <c r="AT252" s="17" t="s">
        <v>308</v>
      </c>
      <c r="AU252" s="17" t="s">
        <v>90</v>
      </c>
    </row>
    <row r="253" spans="2:65" s="13" customFormat="1">
      <c r="B253" s="176"/>
      <c r="D253" s="149" t="s">
        <v>1489</v>
      </c>
      <c r="E253" s="177" t="s">
        <v>1</v>
      </c>
      <c r="F253" s="178" t="s">
        <v>8261</v>
      </c>
      <c r="H253" s="179">
        <v>1</v>
      </c>
      <c r="I253" s="180"/>
      <c r="L253" s="176"/>
      <c r="M253" s="181"/>
      <c r="T253" s="182"/>
      <c r="AT253" s="177" t="s">
        <v>1489</v>
      </c>
      <c r="AU253" s="177" t="s">
        <v>90</v>
      </c>
      <c r="AV253" s="13" t="s">
        <v>90</v>
      </c>
      <c r="AW253" s="13" t="s">
        <v>36</v>
      </c>
      <c r="AX253" s="13" t="s">
        <v>88</v>
      </c>
      <c r="AY253" s="177" t="s">
        <v>299</v>
      </c>
    </row>
    <row r="254" spans="2:65" s="1" customFormat="1" ht="44.25" customHeight="1">
      <c r="B254" s="32"/>
      <c r="C254" s="136" t="s">
        <v>630</v>
      </c>
      <c r="D254" s="136" t="s">
        <v>302</v>
      </c>
      <c r="E254" s="137" t="s">
        <v>8262</v>
      </c>
      <c r="F254" s="138" t="s">
        <v>8263</v>
      </c>
      <c r="G254" s="139" t="s">
        <v>375</v>
      </c>
      <c r="H254" s="140">
        <v>6090</v>
      </c>
      <c r="I254" s="141"/>
      <c r="J254" s="142">
        <f>ROUND(I254*H254,2)</f>
        <v>0</v>
      </c>
      <c r="K254" s="138" t="s">
        <v>3585</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8264</v>
      </c>
    </row>
    <row r="255" spans="2:65" s="12" customFormat="1">
      <c r="B255" s="170"/>
      <c r="D255" s="149" t="s">
        <v>1489</v>
      </c>
      <c r="E255" s="171" t="s">
        <v>1</v>
      </c>
      <c r="F255" s="172" t="s">
        <v>8242</v>
      </c>
      <c r="H255" s="171" t="s">
        <v>1</v>
      </c>
      <c r="I255" s="173"/>
      <c r="L255" s="170"/>
      <c r="M255" s="174"/>
      <c r="T255" s="175"/>
      <c r="AT255" s="171" t="s">
        <v>1489</v>
      </c>
      <c r="AU255" s="171" t="s">
        <v>90</v>
      </c>
      <c r="AV255" s="12" t="s">
        <v>88</v>
      </c>
      <c r="AW255" s="12" t="s">
        <v>36</v>
      </c>
      <c r="AX255" s="12" t="s">
        <v>81</v>
      </c>
      <c r="AY255" s="171" t="s">
        <v>299</v>
      </c>
    </row>
    <row r="256" spans="2:65" s="13" customFormat="1" ht="20.399999999999999">
      <c r="B256" s="176"/>
      <c r="D256" s="149" t="s">
        <v>1489</v>
      </c>
      <c r="E256" s="177" t="s">
        <v>1</v>
      </c>
      <c r="F256" s="178" t="s">
        <v>8243</v>
      </c>
      <c r="H256" s="179">
        <v>6090</v>
      </c>
      <c r="I256" s="180"/>
      <c r="L256" s="176"/>
      <c r="M256" s="181"/>
      <c r="T256" s="182"/>
      <c r="AT256" s="177" t="s">
        <v>1489</v>
      </c>
      <c r="AU256" s="177" t="s">
        <v>90</v>
      </c>
      <c r="AV256" s="13" t="s">
        <v>90</v>
      </c>
      <c r="AW256" s="13" t="s">
        <v>36</v>
      </c>
      <c r="AX256" s="13" t="s">
        <v>88</v>
      </c>
      <c r="AY256" s="177" t="s">
        <v>299</v>
      </c>
    </row>
    <row r="257" spans="2:65" s="1" customFormat="1" ht="37.950000000000003" customHeight="1">
      <c r="B257" s="32"/>
      <c r="C257" s="136" t="s">
        <v>634</v>
      </c>
      <c r="D257" s="136" t="s">
        <v>302</v>
      </c>
      <c r="E257" s="137" t="s">
        <v>8265</v>
      </c>
      <c r="F257" s="138" t="s">
        <v>8266</v>
      </c>
      <c r="G257" s="139" t="s">
        <v>375</v>
      </c>
      <c r="H257" s="140">
        <v>6090</v>
      </c>
      <c r="I257" s="141"/>
      <c r="J257" s="142">
        <f>ROUND(I257*H257,2)</f>
        <v>0</v>
      </c>
      <c r="K257" s="138" t="s">
        <v>3585</v>
      </c>
      <c r="L257" s="32"/>
      <c r="M257" s="143" t="s">
        <v>1</v>
      </c>
      <c r="N257" s="144" t="s">
        <v>46</v>
      </c>
      <c r="P257" s="145">
        <f>O257*H257</f>
        <v>0</v>
      </c>
      <c r="Q257" s="145">
        <v>0</v>
      </c>
      <c r="R257" s="145">
        <f>Q257*H257</f>
        <v>0</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8267</v>
      </c>
    </row>
    <row r="258" spans="2:65" s="1" customFormat="1" ht="16.5" customHeight="1">
      <c r="B258" s="32"/>
      <c r="C258" s="158" t="s">
        <v>638</v>
      </c>
      <c r="D258" s="158" t="s">
        <v>340</v>
      </c>
      <c r="E258" s="159" t="s">
        <v>8268</v>
      </c>
      <c r="F258" s="160" t="s">
        <v>8269</v>
      </c>
      <c r="G258" s="161" t="s">
        <v>1636</v>
      </c>
      <c r="H258" s="162">
        <v>554.19000000000005</v>
      </c>
      <c r="I258" s="163"/>
      <c r="J258" s="164">
        <f>ROUND(I258*H258,2)</f>
        <v>0</v>
      </c>
      <c r="K258" s="160" t="s">
        <v>3585</v>
      </c>
      <c r="L258" s="165"/>
      <c r="M258" s="166" t="s">
        <v>1</v>
      </c>
      <c r="N258" s="167" t="s">
        <v>46</v>
      </c>
      <c r="P258" s="145">
        <f>O258*H258</f>
        <v>0</v>
      </c>
      <c r="Q258" s="145">
        <v>1</v>
      </c>
      <c r="R258" s="145">
        <f>Q258*H258</f>
        <v>554.19000000000005</v>
      </c>
      <c r="S258" s="145">
        <v>0</v>
      </c>
      <c r="T258" s="146">
        <f>S258*H258</f>
        <v>0</v>
      </c>
      <c r="AR258" s="147" t="s">
        <v>337</v>
      </c>
      <c r="AT258" s="147" t="s">
        <v>340</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8270</v>
      </c>
    </row>
    <row r="259" spans="2:65" s="1" customFormat="1" ht="48">
      <c r="B259" s="32"/>
      <c r="D259" s="149" t="s">
        <v>308</v>
      </c>
      <c r="F259" s="150" t="s">
        <v>8271</v>
      </c>
      <c r="I259" s="151"/>
      <c r="L259" s="32"/>
      <c r="M259" s="152"/>
      <c r="T259" s="56"/>
      <c r="AT259" s="17" t="s">
        <v>308</v>
      </c>
      <c r="AU259" s="17" t="s">
        <v>90</v>
      </c>
    </row>
    <row r="260" spans="2:65" s="12" customFormat="1">
      <c r="B260" s="170"/>
      <c r="D260" s="149" t="s">
        <v>1489</v>
      </c>
      <c r="E260" s="171" t="s">
        <v>1</v>
      </c>
      <c r="F260" s="172" t="s">
        <v>8242</v>
      </c>
      <c r="H260" s="171" t="s">
        <v>1</v>
      </c>
      <c r="I260" s="173"/>
      <c r="L260" s="170"/>
      <c r="M260" s="174"/>
      <c r="T260" s="175"/>
      <c r="AT260" s="171" t="s">
        <v>1489</v>
      </c>
      <c r="AU260" s="171" t="s">
        <v>90</v>
      </c>
      <c r="AV260" s="12" t="s">
        <v>88</v>
      </c>
      <c r="AW260" s="12" t="s">
        <v>36</v>
      </c>
      <c r="AX260" s="12" t="s">
        <v>81</v>
      </c>
      <c r="AY260" s="171" t="s">
        <v>299</v>
      </c>
    </row>
    <row r="261" spans="2:65" s="12" customFormat="1" ht="20.399999999999999">
      <c r="B261" s="170"/>
      <c r="D261" s="149" t="s">
        <v>1489</v>
      </c>
      <c r="E261" s="171" t="s">
        <v>1</v>
      </c>
      <c r="F261" s="172" t="s">
        <v>8272</v>
      </c>
      <c r="H261" s="171" t="s">
        <v>1</v>
      </c>
      <c r="I261" s="173"/>
      <c r="L261" s="170"/>
      <c r="M261" s="174"/>
      <c r="T261" s="175"/>
      <c r="AT261" s="171" t="s">
        <v>1489</v>
      </c>
      <c r="AU261" s="171" t="s">
        <v>90</v>
      </c>
      <c r="AV261" s="12" t="s">
        <v>88</v>
      </c>
      <c r="AW261" s="12" t="s">
        <v>36</v>
      </c>
      <c r="AX261" s="12" t="s">
        <v>81</v>
      </c>
      <c r="AY261" s="171" t="s">
        <v>299</v>
      </c>
    </row>
    <row r="262" spans="2:65" s="12" customFormat="1" ht="20.399999999999999">
      <c r="B262" s="170"/>
      <c r="D262" s="149" t="s">
        <v>1489</v>
      </c>
      <c r="E262" s="171" t="s">
        <v>1</v>
      </c>
      <c r="F262" s="172" t="s">
        <v>8273</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8274</v>
      </c>
      <c r="H263" s="179">
        <v>554.19000000000005</v>
      </c>
      <c r="I263" s="180"/>
      <c r="L263" s="176"/>
      <c r="M263" s="181"/>
      <c r="T263" s="182"/>
      <c r="AT263" s="177" t="s">
        <v>1489</v>
      </c>
      <c r="AU263" s="177" t="s">
        <v>90</v>
      </c>
      <c r="AV263" s="13" t="s">
        <v>90</v>
      </c>
      <c r="AW263" s="13" t="s">
        <v>36</v>
      </c>
      <c r="AX263" s="13" t="s">
        <v>88</v>
      </c>
      <c r="AY263" s="177" t="s">
        <v>299</v>
      </c>
    </row>
    <row r="264" spans="2:65" s="1" customFormat="1" ht="37.950000000000003" customHeight="1">
      <c r="B264" s="32"/>
      <c r="C264" s="136" t="s">
        <v>644</v>
      </c>
      <c r="D264" s="136" t="s">
        <v>302</v>
      </c>
      <c r="E264" s="137" t="s">
        <v>8275</v>
      </c>
      <c r="F264" s="138" t="s">
        <v>8276</v>
      </c>
      <c r="G264" s="139" t="s">
        <v>375</v>
      </c>
      <c r="H264" s="140">
        <v>6090</v>
      </c>
      <c r="I264" s="141"/>
      <c r="J264" s="142">
        <f>ROUND(I264*H264,2)</f>
        <v>0</v>
      </c>
      <c r="K264" s="138" t="s">
        <v>1</v>
      </c>
      <c r="L264" s="32"/>
      <c r="M264" s="143" t="s">
        <v>1</v>
      </c>
      <c r="N264" s="144" t="s">
        <v>46</v>
      </c>
      <c r="P264" s="145">
        <f>O264*H264</f>
        <v>0</v>
      </c>
      <c r="Q264" s="145">
        <v>0</v>
      </c>
      <c r="R264" s="145">
        <f>Q264*H264</f>
        <v>0</v>
      </c>
      <c r="S264" s="145">
        <v>0</v>
      </c>
      <c r="T264" s="146">
        <f>S264*H264</f>
        <v>0</v>
      </c>
      <c r="AR264" s="147" t="s">
        <v>318</v>
      </c>
      <c r="AT264" s="147" t="s">
        <v>302</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8277</v>
      </c>
    </row>
    <row r="265" spans="2:65" s="12" customFormat="1">
      <c r="B265" s="170"/>
      <c r="D265" s="149" t="s">
        <v>1489</v>
      </c>
      <c r="E265" s="171" t="s">
        <v>1</v>
      </c>
      <c r="F265" s="172" t="s">
        <v>8242</v>
      </c>
      <c r="H265" s="171" t="s">
        <v>1</v>
      </c>
      <c r="I265" s="173"/>
      <c r="L265" s="170"/>
      <c r="M265" s="174"/>
      <c r="T265" s="175"/>
      <c r="AT265" s="171" t="s">
        <v>1489</v>
      </c>
      <c r="AU265" s="171" t="s">
        <v>90</v>
      </c>
      <c r="AV265" s="12" t="s">
        <v>88</v>
      </c>
      <c r="AW265" s="12" t="s">
        <v>36</v>
      </c>
      <c r="AX265" s="12" t="s">
        <v>81</v>
      </c>
      <c r="AY265" s="171" t="s">
        <v>299</v>
      </c>
    </row>
    <row r="266" spans="2:65" s="13" customFormat="1" ht="20.399999999999999">
      <c r="B266" s="176"/>
      <c r="D266" s="149" t="s">
        <v>1489</v>
      </c>
      <c r="E266" s="177" t="s">
        <v>1</v>
      </c>
      <c r="F266" s="178" t="s">
        <v>8243</v>
      </c>
      <c r="H266" s="179">
        <v>6090</v>
      </c>
      <c r="I266" s="180"/>
      <c r="L266" s="176"/>
      <c r="M266" s="181"/>
      <c r="T266" s="182"/>
      <c r="AT266" s="177" t="s">
        <v>1489</v>
      </c>
      <c r="AU266" s="177" t="s">
        <v>90</v>
      </c>
      <c r="AV266" s="13" t="s">
        <v>90</v>
      </c>
      <c r="AW266" s="13" t="s">
        <v>36</v>
      </c>
      <c r="AX266" s="13" t="s">
        <v>88</v>
      </c>
      <c r="AY266" s="177" t="s">
        <v>299</v>
      </c>
    </row>
    <row r="267" spans="2:65" s="1" customFormat="1" ht="16.5" customHeight="1">
      <c r="B267" s="32"/>
      <c r="C267" s="158" t="s">
        <v>649</v>
      </c>
      <c r="D267" s="158" t="s">
        <v>340</v>
      </c>
      <c r="E267" s="159" t="s">
        <v>8278</v>
      </c>
      <c r="F267" s="160" t="s">
        <v>8279</v>
      </c>
      <c r="G267" s="161" t="s">
        <v>1636</v>
      </c>
      <c r="H267" s="162">
        <v>147.09800000000001</v>
      </c>
      <c r="I267" s="163"/>
      <c r="J267" s="164">
        <f>ROUND(I267*H267,2)</f>
        <v>0</v>
      </c>
      <c r="K267" s="160" t="s">
        <v>3585</v>
      </c>
      <c r="L267" s="165"/>
      <c r="M267" s="166" t="s">
        <v>1</v>
      </c>
      <c r="N267" s="167" t="s">
        <v>46</v>
      </c>
      <c r="P267" s="145">
        <f>O267*H267</f>
        <v>0</v>
      </c>
      <c r="Q267" s="145">
        <v>1</v>
      </c>
      <c r="R267" s="145">
        <f>Q267*H267</f>
        <v>147.09800000000001</v>
      </c>
      <c r="S267" s="145">
        <v>0</v>
      </c>
      <c r="T267" s="146">
        <f>S267*H267</f>
        <v>0</v>
      </c>
      <c r="AR267" s="147" t="s">
        <v>337</v>
      </c>
      <c r="AT267" s="147" t="s">
        <v>340</v>
      </c>
      <c r="AU267" s="147" t="s">
        <v>90</v>
      </c>
      <c r="AY267" s="17" t="s">
        <v>299</v>
      </c>
      <c r="BE267" s="148">
        <f>IF(N267="základní",J267,0)</f>
        <v>0</v>
      </c>
      <c r="BF267" s="148">
        <f>IF(N267="snížená",J267,0)</f>
        <v>0</v>
      </c>
      <c r="BG267" s="148">
        <f>IF(N267="zákl. přenesená",J267,0)</f>
        <v>0</v>
      </c>
      <c r="BH267" s="148">
        <f>IF(N267="sníž. přenesená",J267,0)</f>
        <v>0</v>
      </c>
      <c r="BI267" s="148">
        <f>IF(N267="nulová",J267,0)</f>
        <v>0</v>
      </c>
      <c r="BJ267" s="17" t="s">
        <v>88</v>
      </c>
      <c r="BK267" s="148">
        <f>ROUND(I267*H267,2)</f>
        <v>0</v>
      </c>
      <c r="BL267" s="17" t="s">
        <v>318</v>
      </c>
      <c r="BM267" s="147" t="s">
        <v>8280</v>
      </c>
    </row>
    <row r="268" spans="2:65" s="1" customFormat="1" ht="38.4">
      <c r="B268" s="32"/>
      <c r="D268" s="149" t="s">
        <v>308</v>
      </c>
      <c r="F268" s="150" t="s">
        <v>8281</v>
      </c>
      <c r="I268" s="151"/>
      <c r="L268" s="32"/>
      <c r="M268" s="152"/>
      <c r="T268" s="56"/>
      <c r="AT268" s="17" t="s">
        <v>308</v>
      </c>
      <c r="AU268" s="17" t="s">
        <v>90</v>
      </c>
    </row>
    <row r="269" spans="2:65" s="12" customFormat="1" ht="20.399999999999999">
      <c r="B269" s="170"/>
      <c r="D269" s="149" t="s">
        <v>1489</v>
      </c>
      <c r="E269" s="171" t="s">
        <v>1</v>
      </c>
      <c r="F269" s="172" t="s">
        <v>8282</v>
      </c>
      <c r="H269" s="171" t="s">
        <v>1</v>
      </c>
      <c r="I269" s="173"/>
      <c r="L269" s="170"/>
      <c r="M269" s="174"/>
      <c r="T269" s="175"/>
      <c r="AT269" s="171" t="s">
        <v>1489</v>
      </c>
      <c r="AU269" s="171" t="s">
        <v>90</v>
      </c>
      <c r="AV269" s="12" t="s">
        <v>88</v>
      </c>
      <c r="AW269" s="12" t="s">
        <v>36</v>
      </c>
      <c r="AX269" s="12" t="s">
        <v>81</v>
      </c>
      <c r="AY269" s="171" t="s">
        <v>299</v>
      </c>
    </row>
    <row r="270" spans="2:65" s="13" customFormat="1" ht="20.399999999999999">
      <c r="B270" s="176"/>
      <c r="D270" s="149" t="s">
        <v>1489</v>
      </c>
      <c r="E270" s="177" t="s">
        <v>1</v>
      </c>
      <c r="F270" s="178" t="s">
        <v>8283</v>
      </c>
      <c r="H270" s="179">
        <v>147.09800000000001</v>
      </c>
      <c r="I270" s="180"/>
      <c r="L270" s="176"/>
      <c r="M270" s="181"/>
      <c r="T270" s="182"/>
      <c r="AT270" s="177" t="s">
        <v>1489</v>
      </c>
      <c r="AU270" s="177" t="s">
        <v>90</v>
      </c>
      <c r="AV270" s="13" t="s">
        <v>90</v>
      </c>
      <c r="AW270" s="13" t="s">
        <v>36</v>
      </c>
      <c r="AX270" s="13" t="s">
        <v>88</v>
      </c>
      <c r="AY270" s="177" t="s">
        <v>299</v>
      </c>
    </row>
    <row r="271" spans="2:65" s="1" customFormat="1" ht="24.15" customHeight="1">
      <c r="B271" s="32"/>
      <c r="C271" s="136" t="s">
        <v>653</v>
      </c>
      <c r="D271" s="136" t="s">
        <v>302</v>
      </c>
      <c r="E271" s="137" t="s">
        <v>8284</v>
      </c>
      <c r="F271" s="138" t="s">
        <v>8285</v>
      </c>
      <c r="G271" s="139" t="s">
        <v>375</v>
      </c>
      <c r="H271" s="140">
        <v>6090</v>
      </c>
      <c r="I271" s="141"/>
      <c r="J271" s="142">
        <f>ROUND(I271*H271,2)</f>
        <v>0</v>
      </c>
      <c r="K271" s="138" t="s">
        <v>3585</v>
      </c>
      <c r="L271" s="32"/>
      <c r="M271" s="143" t="s">
        <v>1</v>
      </c>
      <c r="N271" s="144" t="s">
        <v>46</v>
      </c>
      <c r="P271" s="145">
        <f>O271*H271</f>
        <v>0</v>
      </c>
      <c r="Q271" s="145">
        <v>0</v>
      </c>
      <c r="R271" s="145">
        <f>Q271*H271</f>
        <v>0</v>
      </c>
      <c r="S271" s="145">
        <v>0</v>
      </c>
      <c r="T271" s="146">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8286</v>
      </c>
    </row>
    <row r="272" spans="2:65" s="12" customFormat="1">
      <c r="B272" s="170"/>
      <c r="D272" s="149" t="s">
        <v>1489</v>
      </c>
      <c r="E272" s="171" t="s">
        <v>1</v>
      </c>
      <c r="F272" s="172" t="s">
        <v>8242</v>
      </c>
      <c r="H272" s="171" t="s">
        <v>1</v>
      </c>
      <c r="I272" s="173"/>
      <c r="L272" s="170"/>
      <c r="M272" s="174"/>
      <c r="T272" s="175"/>
      <c r="AT272" s="171" t="s">
        <v>1489</v>
      </c>
      <c r="AU272" s="171" t="s">
        <v>90</v>
      </c>
      <c r="AV272" s="12" t="s">
        <v>88</v>
      </c>
      <c r="AW272" s="12" t="s">
        <v>36</v>
      </c>
      <c r="AX272" s="12" t="s">
        <v>81</v>
      </c>
      <c r="AY272" s="171" t="s">
        <v>299</v>
      </c>
    </row>
    <row r="273" spans="2:65" s="13" customFormat="1" ht="20.399999999999999">
      <c r="B273" s="176"/>
      <c r="D273" s="149" t="s">
        <v>1489</v>
      </c>
      <c r="E273" s="177" t="s">
        <v>1</v>
      </c>
      <c r="F273" s="178" t="s">
        <v>8243</v>
      </c>
      <c r="H273" s="179">
        <v>6090</v>
      </c>
      <c r="I273" s="180"/>
      <c r="L273" s="176"/>
      <c r="M273" s="181"/>
      <c r="T273" s="182"/>
      <c r="AT273" s="177" t="s">
        <v>1489</v>
      </c>
      <c r="AU273" s="177" t="s">
        <v>90</v>
      </c>
      <c r="AV273" s="13" t="s">
        <v>90</v>
      </c>
      <c r="AW273" s="13" t="s">
        <v>36</v>
      </c>
      <c r="AX273" s="13" t="s">
        <v>88</v>
      </c>
      <c r="AY273" s="177" t="s">
        <v>299</v>
      </c>
    </row>
    <row r="274" spans="2:65" s="1" customFormat="1" ht="21.75" customHeight="1">
      <c r="B274" s="32"/>
      <c r="C274" s="136" t="s">
        <v>657</v>
      </c>
      <c r="D274" s="136" t="s">
        <v>302</v>
      </c>
      <c r="E274" s="137" t="s">
        <v>8171</v>
      </c>
      <c r="F274" s="138" t="s">
        <v>8172</v>
      </c>
      <c r="G274" s="139" t="s">
        <v>375</v>
      </c>
      <c r="H274" s="140">
        <v>6090</v>
      </c>
      <c r="I274" s="141"/>
      <c r="J274" s="142">
        <f>ROUND(I274*H274,2)</f>
        <v>0</v>
      </c>
      <c r="K274" s="138" t="s">
        <v>3585</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8287</v>
      </c>
    </row>
    <row r="275" spans="2:65" s="1" customFormat="1" ht="24.15" customHeight="1">
      <c r="B275" s="32"/>
      <c r="C275" s="136" t="s">
        <v>661</v>
      </c>
      <c r="D275" s="136" t="s">
        <v>302</v>
      </c>
      <c r="E275" s="137" t="s">
        <v>8288</v>
      </c>
      <c r="F275" s="138" t="s">
        <v>8289</v>
      </c>
      <c r="G275" s="139" t="s">
        <v>375</v>
      </c>
      <c r="H275" s="140">
        <v>6090</v>
      </c>
      <c r="I275" s="141"/>
      <c r="J275" s="142">
        <f>ROUND(I275*H275,2)</f>
        <v>0</v>
      </c>
      <c r="K275" s="138" t="s">
        <v>3585</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8290</v>
      </c>
    </row>
    <row r="276" spans="2:65" s="1" customFormat="1" ht="33" customHeight="1">
      <c r="B276" s="32"/>
      <c r="C276" s="136" t="s">
        <v>665</v>
      </c>
      <c r="D276" s="136" t="s">
        <v>302</v>
      </c>
      <c r="E276" s="137" t="s">
        <v>8291</v>
      </c>
      <c r="F276" s="138" t="s">
        <v>8292</v>
      </c>
      <c r="G276" s="139" t="s">
        <v>647</v>
      </c>
      <c r="H276" s="140">
        <v>38</v>
      </c>
      <c r="I276" s="141"/>
      <c r="J276" s="142">
        <f>ROUND(I276*H276,2)</f>
        <v>0</v>
      </c>
      <c r="K276" s="138" t="s">
        <v>3585</v>
      </c>
      <c r="L276" s="32"/>
      <c r="M276" s="143" t="s">
        <v>1</v>
      </c>
      <c r="N276" s="144" t="s">
        <v>46</v>
      </c>
      <c r="P276" s="145">
        <f>O276*H276</f>
        <v>0</v>
      </c>
      <c r="Q276" s="145">
        <v>0.15540000000000001</v>
      </c>
      <c r="R276" s="145">
        <f>Q276*H276</f>
        <v>5.9052000000000007</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8293</v>
      </c>
    </row>
    <row r="277" spans="2:65" s="13" customFormat="1">
      <c r="B277" s="176"/>
      <c r="D277" s="149" t="s">
        <v>1489</v>
      </c>
      <c r="E277" s="177" t="s">
        <v>1</v>
      </c>
      <c r="F277" s="178" t="s">
        <v>8294</v>
      </c>
      <c r="H277" s="179">
        <v>38</v>
      </c>
      <c r="I277" s="180"/>
      <c r="L277" s="176"/>
      <c r="M277" s="181"/>
      <c r="T277" s="182"/>
      <c r="AT277" s="177" t="s">
        <v>1489</v>
      </c>
      <c r="AU277" s="177" t="s">
        <v>90</v>
      </c>
      <c r="AV277" s="13" t="s">
        <v>90</v>
      </c>
      <c r="AW277" s="13" t="s">
        <v>36</v>
      </c>
      <c r="AX277" s="13" t="s">
        <v>88</v>
      </c>
      <c r="AY277" s="177" t="s">
        <v>299</v>
      </c>
    </row>
    <row r="278" spans="2:65" s="1" customFormat="1" ht="16.5" customHeight="1">
      <c r="B278" s="32"/>
      <c r="C278" s="158" t="s">
        <v>669</v>
      </c>
      <c r="D278" s="158" t="s">
        <v>340</v>
      </c>
      <c r="E278" s="159" t="s">
        <v>8295</v>
      </c>
      <c r="F278" s="160" t="s">
        <v>8296</v>
      </c>
      <c r="G278" s="161" t="s">
        <v>647</v>
      </c>
      <c r="H278" s="162">
        <v>38.76</v>
      </c>
      <c r="I278" s="163"/>
      <c r="J278" s="164">
        <f>ROUND(I278*H278,2)</f>
        <v>0</v>
      </c>
      <c r="K278" s="160" t="s">
        <v>3585</v>
      </c>
      <c r="L278" s="165"/>
      <c r="M278" s="166" t="s">
        <v>1</v>
      </c>
      <c r="N278" s="167" t="s">
        <v>46</v>
      </c>
      <c r="P278" s="145">
        <f>O278*H278</f>
        <v>0</v>
      </c>
      <c r="Q278" s="145">
        <v>0.08</v>
      </c>
      <c r="R278" s="145">
        <f>Q278*H278</f>
        <v>3.1008</v>
      </c>
      <c r="S278" s="145">
        <v>0</v>
      </c>
      <c r="T278" s="146">
        <f>S278*H278</f>
        <v>0</v>
      </c>
      <c r="AR278" s="147" t="s">
        <v>337</v>
      </c>
      <c r="AT278" s="147" t="s">
        <v>340</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8297</v>
      </c>
    </row>
    <row r="279" spans="2:65" s="13" customFormat="1">
      <c r="B279" s="176"/>
      <c r="D279" s="149" t="s">
        <v>1489</v>
      </c>
      <c r="F279" s="178" t="s">
        <v>8298</v>
      </c>
      <c r="H279" s="179">
        <v>38.76</v>
      </c>
      <c r="I279" s="180"/>
      <c r="L279" s="176"/>
      <c r="M279" s="181"/>
      <c r="T279" s="182"/>
      <c r="AT279" s="177" t="s">
        <v>1489</v>
      </c>
      <c r="AU279" s="177" t="s">
        <v>90</v>
      </c>
      <c r="AV279" s="13" t="s">
        <v>90</v>
      </c>
      <c r="AW279" s="13" t="s">
        <v>4</v>
      </c>
      <c r="AX279" s="13" t="s">
        <v>88</v>
      </c>
      <c r="AY279" s="177" t="s">
        <v>299</v>
      </c>
    </row>
    <row r="280" spans="2:65" s="1" customFormat="1" ht="24.15" customHeight="1">
      <c r="B280" s="32"/>
      <c r="C280" s="136" t="s">
        <v>673</v>
      </c>
      <c r="D280" s="136" t="s">
        <v>302</v>
      </c>
      <c r="E280" s="137" t="s">
        <v>8299</v>
      </c>
      <c r="F280" s="138" t="s">
        <v>8300</v>
      </c>
      <c r="G280" s="139" t="s">
        <v>647</v>
      </c>
      <c r="H280" s="140">
        <v>35</v>
      </c>
      <c r="I280" s="141"/>
      <c r="J280" s="142">
        <f>ROUND(I280*H280,2)</f>
        <v>0</v>
      </c>
      <c r="K280" s="138" t="s">
        <v>3585</v>
      </c>
      <c r="L280" s="32"/>
      <c r="M280" s="143" t="s">
        <v>1</v>
      </c>
      <c r="N280" s="144" t="s">
        <v>46</v>
      </c>
      <c r="P280" s="145">
        <f>O280*H280</f>
        <v>0</v>
      </c>
      <c r="Q280" s="145">
        <v>0.16849</v>
      </c>
      <c r="R280" s="145">
        <f>Q280*H280</f>
        <v>5.8971499999999999</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8301</v>
      </c>
    </row>
    <row r="281" spans="2:65" s="12" customFormat="1" ht="20.399999999999999">
      <c r="B281" s="170"/>
      <c r="D281" s="149" t="s">
        <v>1489</v>
      </c>
      <c r="E281" s="171" t="s">
        <v>1</v>
      </c>
      <c r="F281" s="172" t="s">
        <v>8302</v>
      </c>
      <c r="H281" s="171" t="s">
        <v>1</v>
      </c>
      <c r="I281" s="173"/>
      <c r="L281" s="170"/>
      <c r="M281" s="174"/>
      <c r="T281" s="175"/>
      <c r="AT281" s="171" t="s">
        <v>1489</v>
      </c>
      <c r="AU281" s="171" t="s">
        <v>90</v>
      </c>
      <c r="AV281" s="12" t="s">
        <v>88</v>
      </c>
      <c r="AW281" s="12" t="s">
        <v>36</v>
      </c>
      <c r="AX281" s="12" t="s">
        <v>81</v>
      </c>
      <c r="AY281" s="171" t="s">
        <v>299</v>
      </c>
    </row>
    <row r="282" spans="2:65" s="13" customFormat="1">
      <c r="B282" s="176"/>
      <c r="D282" s="149" t="s">
        <v>1489</v>
      </c>
      <c r="E282" s="177" t="s">
        <v>1</v>
      </c>
      <c r="F282" s="178" t="s">
        <v>8249</v>
      </c>
      <c r="H282" s="179">
        <v>35</v>
      </c>
      <c r="I282" s="180"/>
      <c r="L282" s="176"/>
      <c r="M282" s="181"/>
      <c r="T282" s="182"/>
      <c r="AT282" s="177" t="s">
        <v>1489</v>
      </c>
      <c r="AU282" s="177" t="s">
        <v>90</v>
      </c>
      <c r="AV282" s="13" t="s">
        <v>90</v>
      </c>
      <c r="AW282" s="13" t="s">
        <v>36</v>
      </c>
      <c r="AX282" s="13" t="s">
        <v>81</v>
      </c>
      <c r="AY282" s="177" t="s">
        <v>299</v>
      </c>
    </row>
    <row r="283" spans="2:65" s="14" customFormat="1">
      <c r="B283" s="183"/>
      <c r="D283" s="149" t="s">
        <v>1489</v>
      </c>
      <c r="E283" s="184" t="s">
        <v>1</v>
      </c>
      <c r="F283" s="185" t="s">
        <v>1496</v>
      </c>
      <c r="H283" s="186">
        <v>35</v>
      </c>
      <c r="I283" s="187"/>
      <c r="L283" s="183"/>
      <c r="M283" s="188"/>
      <c r="T283" s="189"/>
      <c r="AT283" s="184" t="s">
        <v>1489</v>
      </c>
      <c r="AU283" s="184" t="s">
        <v>90</v>
      </c>
      <c r="AV283" s="14" t="s">
        <v>318</v>
      </c>
      <c r="AW283" s="14" t="s">
        <v>36</v>
      </c>
      <c r="AX283" s="14" t="s">
        <v>88</v>
      </c>
      <c r="AY283" s="184" t="s">
        <v>299</v>
      </c>
    </row>
    <row r="284" spans="2:65" s="1" customFormat="1" ht="33" customHeight="1">
      <c r="B284" s="32"/>
      <c r="C284" s="136" t="s">
        <v>677</v>
      </c>
      <c r="D284" s="136" t="s">
        <v>302</v>
      </c>
      <c r="E284" s="137" t="s">
        <v>3371</v>
      </c>
      <c r="F284" s="138" t="s">
        <v>3372</v>
      </c>
      <c r="G284" s="139" t="s">
        <v>1520</v>
      </c>
      <c r="H284" s="140">
        <v>257.39999999999998</v>
      </c>
      <c r="I284" s="141"/>
      <c r="J284" s="142">
        <f>ROUND(I284*H284,2)</f>
        <v>0</v>
      </c>
      <c r="K284" s="138" t="s">
        <v>3585</v>
      </c>
      <c r="L284" s="32"/>
      <c r="M284" s="143" t="s">
        <v>1</v>
      </c>
      <c r="N284" s="144" t="s">
        <v>46</v>
      </c>
      <c r="P284" s="145">
        <f>O284*H284</f>
        <v>0</v>
      </c>
      <c r="Q284" s="145">
        <v>0</v>
      </c>
      <c r="R284" s="145">
        <f>Q284*H284</f>
        <v>0</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8303</v>
      </c>
    </row>
    <row r="285" spans="2:65" s="12" customFormat="1">
      <c r="B285" s="170"/>
      <c r="D285" s="149" t="s">
        <v>1489</v>
      </c>
      <c r="E285" s="171" t="s">
        <v>1</v>
      </c>
      <c r="F285" s="172" t="s">
        <v>8304</v>
      </c>
      <c r="H285" s="171" t="s">
        <v>1</v>
      </c>
      <c r="I285" s="173"/>
      <c r="L285" s="170"/>
      <c r="M285" s="174"/>
      <c r="T285" s="175"/>
      <c r="AT285" s="171" t="s">
        <v>1489</v>
      </c>
      <c r="AU285" s="171" t="s">
        <v>90</v>
      </c>
      <c r="AV285" s="12" t="s">
        <v>88</v>
      </c>
      <c r="AW285" s="12" t="s">
        <v>36</v>
      </c>
      <c r="AX285" s="12" t="s">
        <v>81</v>
      </c>
      <c r="AY285" s="171" t="s">
        <v>299</v>
      </c>
    </row>
    <row r="286" spans="2:65" s="13" customFormat="1">
      <c r="B286" s="176"/>
      <c r="D286" s="149" t="s">
        <v>1489</v>
      </c>
      <c r="E286" s="177" t="s">
        <v>1</v>
      </c>
      <c r="F286" s="178" t="s">
        <v>8305</v>
      </c>
      <c r="H286" s="179">
        <v>138.6</v>
      </c>
      <c r="I286" s="180"/>
      <c r="L286" s="176"/>
      <c r="M286" s="181"/>
      <c r="T286" s="182"/>
      <c r="AT286" s="177" t="s">
        <v>1489</v>
      </c>
      <c r="AU286" s="177" t="s">
        <v>90</v>
      </c>
      <c r="AV286" s="13" t="s">
        <v>90</v>
      </c>
      <c r="AW286" s="13" t="s">
        <v>36</v>
      </c>
      <c r="AX286" s="13" t="s">
        <v>81</v>
      </c>
      <c r="AY286" s="177" t="s">
        <v>299</v>
      </c>
    </row>
    <row r="287" spans="2:65" s="13" customFormat="1">
      <c r="B287" s="176"/>
      <c r="D287" s="149" t="s">
        <v>1489</v>
      </c>
      <c r="E287" s="177" t="s">
        <v>1</v>
      </c>
      <c r="F287" s="178" t="s">
        <v>8306</v>
      </c>
      <c r="H287" s="179">
        <v>118.8</v>
      </c>
      <c r="I287" s="180"/>
      <c r="L287" s="176"/>
      <c r="M287" s="181"/>
      <c r="T287" s="182"/>
      <c r="AT287" s="177" t="s">
        <v>1489</v>
      </c>
      <c r="AU287" s="177" t="s">
        <v>90</v>
      </c>
      <c r="AV287" s="13" t="s">
        <v>90</v>
      </c>
      <c r="AW287" s="13" t="s">
        <v>36</v>
      </c>
      <c r="AX287" s="13" t="s">
        <v>81</v>
      </c>
      <c r="AY287" s="177" t="s">
        <v>299</v>
      </c>
    </row>
    <row r="288" spans="2:65" s="14" customFormat="1">
      <c r="B288" s="183"/>
      <c r="D288" s="149" t="s">
        <v>1489</v>
      </c>
      <c r="E288" s="184" t="s">
        <v>1</v>
      </c>
      <c r="F288" s="185" t="s">
        <v>1496</v>
      </c>
      <c r="H288" s="186">
        <v>257.39999999999998</v>
      </c>
      <c r="I288" s="187"/>
      <c r="L288" s="183"/>
      <c r="M288" s="188"/>
      <c r="T288" s="189"/>
      <c r="AT288" s="184" t="s">
        <v>1489</v>
      </c>
      <c r="AU288" s="184" t="s">
        <v>90</v>
      </c>
      <c r="AV288" s="14" t="s">
        <v>318</v>
      </c>
      <c r="AW288" s="14" t="s">
        <v>36</v>
      </c>
      <c r="AX288" s="14" t="s">
        <v>88</v>
      </c>
      <c r="AY288" s="184" t="s">
        <v>299</v>
      </c>
    </row>
    <row r="289" spans="2:65" s="1" customFormat="1" ht="24.15" customHeight="1">
      <c r="B289" s="32"/>
      <c r="C289" s="136" t="s">
        <v>681</v>
      </c>
      <c r="D289" s="136" t="s">
        <v>302</v>
      </c>
      <c r="E289" s="137" t="s">
        <v>3726</v>
      </c>
      <c r="F289" s="138" t="s">
        <v>3727</v>
      </c>
      <c r="G289" s="139" t="s">
        <v>375</v>
      </c>
      <c r="H289" s="140">
        <v>594</v>
      </c>
      <c r="I289" s="141"/>
      <c r="J289" s="142">
        <f>ROUND(I289*H289,2)</f>
        <v>0</v>
      </c>
      <c r="K289" s="138" t="s">
        <v>3585</v>
      </c>
      <c r="L289" s="32"/>
      <c r="M289" s="143" t="s">
        <v>1</v>
      </c>
      <c r="N289" s="144" t="s">
        <v>46</v>
      </c>
      <c r="P289" s="145">
        <f>O289*H289</f>
        <v>0</v>
      </c>
      <c r="Q289" s="145">
        <v>0</v>
      </c>
      <c r="R289" s="145">
        <f>Q289*H289</f>
        <v>0</v>
      </c>
      <c r="S289" s="145">
        <v>0</v>
      </c>
      <c r="T289" s="146">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8307</v>
      </c>
    </row>
    <row r="290" spans="2:65" s="12" customFormat="1">
      <c r="B290" s="170"/>
      <c r="D290" s="149" t="s">
        <v>1489</v>
      </c>
      <c r="E290" s="171" t="s">
        <v>1</v>
      </c>
      <c r="F290" s="172" t="s">
        <v>8304</v>
      </c>
      <c r="H290" s="171" t="s">
        <v>1</v>
      </c>
      <c r="I290" s="173"/>
      <c r="L290" s="170"/>
      <c r="M290" s="174"/>
      <c r="T290" s="175"/>
      <c r="AT290" s="171" t="s">
        <v>1489</v>
      </c>
      <c r="AU290" s="171" t="s">
        <v>90</v>
      </c>
      <c r="AV290" s="12" t="s">
        <v>88</v>
      </c>
      <c r="AW290" s="12" t="s">
        <v>36</v>
      </c>
      <c r="AX290" s="12" t="s">
        <v>81</v>
      </c>
      <c r="AY290" s="171" t="s">
        <v>299</v>
      </c>
    </row>
    <row r="291" spans="2:65" s="13" customFormat="1">
      <c r="B291" s="176"/>
      <c r="D291" s="149" t="s">
        <v>1489</v>
      </c>
      <c r="E291" s="177" t="s">
        <v>1</v>
      </c>
      <c r="F291" s="178" t="s">
        <v>8308</v>
      </c>
      <c r="H291" s="179">
        <v>594</v>
      </c>
      <c r="I291" s="180"/>
      <c r="L291" s="176"/>
      <c r="M291" s="181"/>
      <c r="T291" s="182"/>
      <c r="AT291" s="177" t="s">
        <v>1489</v>
      </c>
      <c r="AU291" s="177" t="s">
        <v>90</v>
      </c>
      <c r="AV291" s="13" t="s">
        <v>90</v>
      </c>
      <c r="AW291" s="13" t="s">
        <v>36</v>
      </c>
      <c r="AX291" s="13" t="s">
        <v>81</v>
      </c>
      <c r="AY291" s="177" t="s">
        <v>299</v>
      </c>
    </row>
    <row r="292" spans="2:65" s="14" customFormat="1">
      <c r="B292" s="183"/>
      <c r="D292" s="149" t="s">
        <v>1489</v>
      </c>
      <c r="E292" s="184" t="s">
        <v>1</v>
      </c>
      <c r="F292" s="185" t="s">
        <v>1496</v>
      </c>
      <c r="H292" s="186">
        <v>594</v>
      </c>
      <c r="I292" s="187"/>
      <c r="L292" s="183"/>
      <c r="M292" s="188"/>
      <c r="T292" s="189"/>
      <c r="AT292" s="184" t="s">
        <v>1489</v>
      </c>
      <c r="AU292" s="184" t="s">
        <v>90</v>
      </c>
      <c r="AV292" s="14" t="s">
        <v>318</v>
      </c>
      <c r="AW292" s="14" t="s">
        <v>36</v>
      </c>
      <c r="AX292" s="14" t="s">
        <v>88</v>
      </c>
      <c r="AY292" s="184" t="s">
        <v>299</v>
      </c>
    </row>
    <row r="293" spans="2:65" s="1" customFormat="1" ht="24.15" customHeight="1">
      <c r="B293" s="32"/>
      <c r="C293" s="136" t="s">
        <v>685</v>
      </c>
      <c r="D293" s="136" t="s">
        <v>302</v>
      </c>
      <c r="E293" s="137" t="s">
        <v>8309</v>
      </c>
      <c r="F293" s="138" t="s">
        <v>8310</v>
      </c>
      <c r="G293" s="139" t="s">
        <v>375</v>
      </c>
      <c r="H293" s="140">
        <v>396</v>
      </c>
      <c r="I293" s="141"/>
      <c r="J293" s="142">
        <f>ROUND(I293*H293,2)</f>
        <v>0</v>
      </c>
      <c r="K293" s="138" t="s">
        <v>3585</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8311</v>
      </c>
    </row>
    <row r="294" spans="2:65" s="12" customFormat="1">
      <c r="B294" s="170"/>
      <c r="D294" s="149" t="s">
        <v>1489</v>
      </c>
      <c r="E294" s="171" t="s">
        <v>1</v>
      </c>
      <c r="F294" s="172" t="s">
        <v>8304</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8312</v>
      </c>
      <c r="H295" s="179">
        <v>396</v>
      </c>
      <c r="I295" s="180"/>
      <c r="L295" s="176"/>
      <c r="M295" s="181"/>
      <c r="T295" s="182"/>
      <c r="AT295" s="177" t="s">
        <v>1489</v>
      </c>
      <c r="AU295" s="177" t="s">
        <v>90</v>
      </c>
      <c r="AV295" s="13" t="s">
        <v>90</v>
      </c>
      <c r="AW295" s="13" t="s">
        <v>36</v>
      </c>
      <c r="AX295" s="13" t="s">
        <v>81</v>
      </c>
      <c r="AY295" s="177" t="s">
        <v>299</v>
      </c>
    </row>
    <row r="296" spans="2:65" s="14" customFormat="1">
      <c r="B296" s="183"/>
      <c r="D296" s="149" t="s">
        <v>1489</v>
      </c>
      <c r="E296" s="184" t="s">
        <v>1</v>
      </c>
      <c r="F296" s="185" t="s">
        <v>1496</v>
      </c>
      <c r="H296" s="186">
        <v>396</v>
      </c>
      <c r="I296" s="187"/>
      <c r="L296" s="183"/>
      <c r="M296" s="188"/>
      <c r="T296" s="189"/>
      <c r="AT296" s="184" t="s">
        <v>1489</v>
      </c>
      <c r="AU296" s="184" t="s">
        <v>90</v>
      </c>
      <c r="AV296" s="14" t="s">
        <v>318</v>
      </c>
      <c r="AW296" s="14" t="s">
        <v>36</v>
      </c>
      <c r="AX296" s="14" t="s">
        <v>88</v>
      </c>
      <c r="AY296" s="184" t="s">
        <v>299</v>
      </c>
    </row>
    <row r="297" spans="2:65" s="1" customFormat="1" ht="24.15" customHeight="1">
      <c r="B297" s="32"/>
      <c r="C297" s="136" t="s">
        <v>689</v>
      </c>
      <c r="D297" s="136" t="s">
        <v>302</v>
      </c>
      <c r="E297" s="137" t="s">
        <v>8313</v>
      </c>
      <c r="F297" s="138" t="s">
        <v>8314</v>
      </c>
      <c r="G297" s="139" t="s">
        <v>1520</v>
      </c>
      <c r="H297" s="140">
        <v>17.82</v>
      </c>
      <c r="I297" s="141"/>
      <c r="J297" s="142">
        <f>ROUND(I297*H297,2)</f>
        <v>0</v>
      </c>
      <c r="K297" s="138" t="s">
        <v>3585</v>
      </c>
      <c r="L297" s="32"/>
      <c r="M297" s="143" t="s">
        <v>1</v>
      </c>
      <c r="N297" s="144" t="s">
        <v>46</v>
      </c>
      <c r="P297" s="145">
        <f>O297*H297</f>
        <v>0</v>
      </c>
      <c r="Q297" s="145">
        <v>2.2563399999999998</v>
      </c>
      <c r="R297" s="145">
        <f>Q297*H297</f>
        <v>40.207978799999999</v>
      </c>
      <c r="S297" s="145">
        <v>0</v>
      </c>
      <c r="T297" s="146">
        <f>S297*H297</f>
        <v>0</v>
      </c>
      <c r="AR297" s="147" t="s">
        <v>318</v>
      </c>
      <c r="AT297" s="147" t="s">
        <v>302</v>
      </c>
      <c r="AU297" s="147" t="s">
        <v>90</v>
      </c>
      <c r="AY297" s="17" t="s">
        <v>299</v>
      </c>
      <c r="BE297" s="148">
        <f>IF(N297="základní",J297,0)</f>
        <v>0</v>
      </c>
      <c r="BF297" s="148">
        <f>IF(N297="snížená",J297,0)</f>
        <v>0</v>
      </c>
      <c r="BG297" s="148">
        <f>IF(N297="zákl. přenesená",J297,0)</f>
        <v>0</v>
      </c>
      <c r="BH297" s="148">
        <f>IF(N297="sníž. přenesená",J297,0)</f>
        <v>0</v>
      </c>
      <c r="BI297" s="148">
        <f>IF(N297="nulová",J297,0)</f>
        <v>0</v>
      </c>
      <c r="BJ297" s="17" t="s">
        <v>88</v>
      </c>
      <c r="BK297" s="148">
        <f>ROUND(I297*H297,2)</f>
        <v>0</v>
      </c>
      <c r="BL297" s="17" t="s">
        <v>318</v>
      </c>
      <c r="BM297" s="147" t="s">
        <v>8315</v>
      </c>
    </row>
    <row r="298" spans="2:65" s="12" customFormat="1">
      <c r="B298" s="170"/>
      <c r="D298" s="149" t="s">
        <v>1489</v>
      </c>
      <c r="E298" s="171" t="s">
        <v>1</v>
      </c>
      <c r="F298" s="172" t="s">
        <v>8304</v>
      </c>
      <c r="H298" s="171" t="s">
        <v>1</v>
      </c>
      <c r="I298" s="173"/>
      <c r="L298" s="170"/>
      <c r="M298" s="174"/>
      <c r="T298" s="175"/>
      <c r="AT298" s="171" t="s">
        <v>1489</v>
      </c>
      <c r="AU298" s="171" t="s">
        <v>90</v>
      </c>
      <c r="AV298" s="12" t="s">
        <v>88</v>
      </c>
      <c r="AW298" s="12" t="s">
        <v>36</v>
      </c>
      <c r="AX298" s="12" t="s">
        <v>81</v>
      </c>
      <c r="AY298" s="171" t="s">
        <v>299</v>
      </c>
    </row>
    <row r="299" spans="2:65" s="13" customFormat="1">
      <c r="B299" s="176"/>
      <c r="D299" s="149" t="s">
        <v>1489</v>
      </c>
      <c r="E299" s="177" t="s">
        <v>1</v>
      </c>
      <c r="F299" s="178" t="s">
        <v>8316</v>
      </c>
      <c r="H299" s="179">
        <v>17.82</v>
      </c>
      <c r="I299" s="180"/>
      <c r="L299" s="176"/>
      <c r="M299" s="181"/>
      <c r="T299" s="182"/>
      <c r="AT299" s="177" t="s">
        <v>1489</v>
      </c>
      <c r="AU299" s="177" t="s">
        <v>90</v>
      </c>
      <c r="AV299" s="13" t="s">
        <v>90</v>
      </c>
      <c r="AW299" s="13" t="s">
        <v>36</v>
      </c>
      <c r="AX299" s="13" t="s">
        <v>88</v>
      </c>
      <c r="AY299" s="177" t="s">
        <v>299</v>
      </c>
    </row>
    <row r="300" spans="2:65" s="1" customFormat="1" ht="24.15" customHeight="1">
      <c r="B300" s="32"/>
      <c r="C300" s="136" t="s">
        <v>693</v>
      </c>
      <c r="D300" s="136" t="s">
        <v>302</v>
      </c>
      <c r="E300" s="137" t="s">
        <v>8317</v>
      </c>
      <c r="F300" s="138" t="s">
        <v>8318</v>
      </c>
      <c r="G300" s="139" t="s">
        <v>647</v>
      </c>
      <c r="H300" s="140">
        <v>198</v>
      </c>
      <c r="I300" s="141"/>
      <c r="J300" s="142">
        <f>ROUND(I300*H300,2)</f>
        <v>0</v>
      </c>
      <c r="K300" s="138" t="s">
        <v>3585</v>
      </c>
      <c r="L300" s="32"/>
      <c r="M300" s="143" t="s">
        <v>1</v>
      </c>
      <c r="N300" s="144" t="s">
        <v>46</v>
      </c>
      <c r="P300" s="145">
        <f>O300*H300</f>
        <v>0</v>
      </c>
      <c r="Q300" s="145">
        <v>0.14760999999999999</v>
      </c>
      <c r="R300" s="145">
        <f>Q300*H300</f>
        <v>29.226779999999998</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8319</v>
      </c>
    </row>
    <row r="301" spans="2:65" s="12" customFormat="1">
      <c r="B301" s="170"/>
      <c r="D301" s="149" t="s">
        <v>1489</v>
      </c>
      <c r="E301" s="171" t="s">
        <v>1</v>
      </c>
      <c r="F301" s="172" t="s">
        <v>8304</v>
      </c>
      <c r="H301" s="171" t="s">
        <v>1</v>
      </c>
      <c r="I301" s="173"/>
      <c r="L301" s="170"/>
      <c r="M301" s="174"/>
      <c r="T301" s="175"/>
      <c r="AT301" s="171" t="s">
        <v>1489</v>
      </c>
      <c r="AU301" s="171" t="s">
        <v>90</v>
      </c>
      <c r="AV301" s="12" t="s">
        <v>88</v>
      </c>
      <c r="AW301" s="12" t="s">
        <v>36</v>
      </c>
      <c r="AX301" s="12" t="s">
        <v>81</v>
      </c>
      <c r="AY301" s="171" t="s">
        <v>299</v>
      </c>
    </row>
    <row r="302" spans="2:65" s="13" customFormat="1">
      <c r="B302" s="176"/>
      <c r="D302" s="149" t="s">
        <v>1489</v>
      </c>
      <c r="E302" s="177" t="s">
        <v>1</v>
      </c>
      <c r="F302" s="178" t="s">
        <v>8320</v>
      </c>
      <c r="H302" s="179">
        <v>198</v>
      </c>
      <c r="I302" s="180"/>
      <c r="L302" s="176"/>
      <c r="M302" s="181"/>
      <c r="T302" s="182"/>
      <c r="AT302" s="177" t="s">
        <v>1489</v>
      </c>
      <c r="AU302" s="177" t="s">
        <v>90</v>
      </c>
      <c r="AV302" s="13" t="s">
        <v>90</v>
      </c>
      <c r="AW302" s="13" t="s">
        <v>36</v>
      </c>
      <c r="AX302" s="13" t="s">
        <v>88</v>
      </c>
      <c r="AY302" s="177" t="s">
        <v>299</v>
      </c>
    </row>
    <row r="303" spans="2:65" s="1" customFormat="1" ht="16.5" customHeight="1">
      <c r="B303" s="32"/>
      <c r="C303" s="158" t="s">
        <v>697</v>
      </c>
      <c r="D303" s="158" t="s">
        <v>340</v>
      </c>
      <c r="E303" s="159" t="s">
        <v>8321</v>
      </c>
      <c r="F303" s="160" t="s">
        <v>8322</v>
      </c>
      <c r="G303" s="161" t="s">
        <v>647</v>
      </c>
      <c r="H303" s="162">
        <v>199.98</v>
      </c>
      <c r="I303" s="163"/>
      <c r="J303" s="164">
        <f>ROUND(I303*H303,2)</f>
        <v>0</v>
      </c>
      <c r="K303" s="160" t="s">
        <v>1</v>
      </c>
      <c r="L303" s="165"/>
      <c r="M303" s="166" t="s">
        <v>1</v>
      </c>
      <c r="N303" s="167" t="s">
        <v>46</v>
      </c>
      <c r="P303" s="145">
        <f>O303*H303</f>
        <v>0</v>
      </c>
      <c r="Q303" s="145">
        <v>0.24</v>
      </c>
      <c r="R303" s="145">
        <f>Q303*H303</f>
        <v>47.995199999999997</v>
      </c>
      <c r="S303" s="145">
        <v>0</v>
      </c>
      <c r="T303" s="146">
        <f>S303*H303</f>
        <v>0</v>
      </c>
      <c r="AR303" s="147" t="s">
        <v>337</v>
      </c>
      <c r="AT303" s="147" t="s">
        <v>340</v>
      </c>
      <c r="AU303" s="147" t="s">
        <v>90</v>
      </c>
      <c r="AY303" s="17" t="s">
        <v>299</v>
      </c>
      <c r="BE303" s="148">
        <f>IF(N303="základní",J303,0)</f>
        <v>0</v>
      </c>
      <c r="BF303" s="148">
        <f>IF(N303="snížená",J303,0)</f>
        <v>0</v>
      </c>
      <c r="BG303" s="148">
        <f>IF(N303="zákl. přenesená",J303,0)</f>
        <v>0</v>
      </c>
      <c r="BH303" s="148">
        <f>IF(N303="sníž. přenesená",J303,0)</f>
        <v>0</v>
      </c>
      <c r="BI303" s="148">
        <f>IF(N303="nulová",J303,0)</f>
        <v>0</v>
      </c>
      <c r="BJ303" s="17" t="s">
        <v>88</v>
      </c>
      <c r="BK303" s="148">
        <f>ROUND(I303*H303,2)</f>
        <v>0</v>
      </c>
      <c r="BL303" s="17" t="s">
        <v>318</v>
      </c>
      <c r="BM303" s="147" t="s">
        <v>8323</v>
      </c>
    </row>
    <row r="304" spans="2:65" s="13" customFormat="1">
      <c r="B304" s="176"/>
      <c r="D304" s="149" t="s">
        <v>1489</v>
      </c>
      <c r="F304" s="178" t="s">
        <v>8324</v>
      </c>
      <c r="H304" s="179">
        <v>199.98</v>
      </c>
      <c r="I304" s="180"/>
      <c r="L304" s="176"/>
      <c r="M304" s="181"/>
      <c r="T304" s="182"/>
      <c r="AT304" s="177" t="s">
        <v>1489</v>
      </c>
      <c r="AU304" s="177" t="s">
        <v>90</v>
      </c>
      <c r="AV304" s="13" t="s">
        <v>90</v>
      </c>
      <c r="AW304" s="13" t="s">
        <v>4</v>
      </c>
      <c r="AX304" s="13" t="s">
        <v>88</v>
      </c>
      <c r="AY304" s="177" t="s">
        <v>299</v>
      </c>
    </row>
    <row r="305" spans="2:65" s="1" customFormat="1" ht="37.950000000000003" customHeight="1">
      <c r="B305" s="32"/>
      <c r="C305" s="136" t="s">
        <v>701</v>
      </c>
      <c r="D305" s="136" t="s">
        <v>302</v>
      </c>
      <c r="E305" s="137" t="s">
        <v>8186</v>
      </c>
      <c r="F305" s="138" t="s">
        <v>8187</v>
      </c>
      <c r="G305" s="139" t="s">
        <v>647</v>
      </c>
      <c r="H305" s="140">
        <v>6</v>
      </c>
      <c r="I305" s="141"/>
      <c r="J305" s="142">
        <f>ROUND(I305*H305,2)</f>
        <v>0</v>
      </c>
      <c r="K305" s="138" t="s">
        <v>1</v>
      </c>
      <c r="L305" s="32"/>
      <c r="M305" s="143" t="s">
        <v>1</v>
      </c>
      <c r="N305" s="144" t="s">
        <v>46</v>
      </c>
      <c r="P305" s="145">
        <f>O305*H305</f>
        <v>0</v>
      </c>
      <c r="Q305" s="145">
        <v>0.46810000000000002</v>
      </c>
      <c r="R305" s="145">
        <f>Q305*H305</f>
        <v>2.8086000000000002</v>
      </c>
      <c r="S305" s="145">
        <v>0</v>
      </c>
      <c r="T305" s="146">
        <f>S305*H305</f>
        <v>0</v>
      </c>
      <c r="AR305" s="147" t="s">
        <v>318</v>
      </c>
      <c r="AT305" s="147" t="s">
        <v>302</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8325</v>
      </c>
    </row>
    <row r="306" spans="2:65" s="1" customFormat="1" ht="28.8">
      <c r="B306" s="32"/>
      <c r="D306" s="149" t="s">
        <v>308</v>
      </c>
      <c r="F306" s="150" t="s">
        <v>8189</v>
      </c>
      <c r="I306" s="151"/>
      <c r="L306" s="32"/>
      <c r="M306" s="152"/>
      <c r="T306" s="56"/>
      <c r="AT306" s="17" t="s">
        <v>308</v>
      </c>
      <c r="AU306" s="17" t="s">
        <v>90</v>
      </c>
    </row>
    <row r="307" spans="2:65" s="13" customFormat="1">
      <c r="B307" s="176"/>
      <c r="D307" s="149" t="s">
        <v>1489</v>
      </c>
      <c r="E307" s="177" t="s">
        <v>1</v>
      </c>
      <c r="F307" s="178" t="s">
        <v>8326</v>
      </c>
      <c r="H307" s="179">
        <v>6</v>
      </c>
      <c r="I307" s="180"/>
      <c r="L307" s="176"/>
      <c r="M307" s="181"/>
      <c r="T307" s="182"/>
      <c r="AT307" s="177" t="s">
        <v>1489</v>
      </c>
      <c r="AU307" s="177" t="s">
        <v>90</v>
      </c>
      <c r="AV307" s="13" t="s">
        <v>90</v>
      </c>
      <c r="AW307" s="13" t="s">
        <v>36</v>
      </c>
      <c r="AX307" s="13" t="s">
        <v>88</v>
      </c>
      <c r="AY307" s="177" t="s">
        <v>299</v>
      </c>
    </row>
    <row r="308" spans="2:65" s="1" customFormat="1" ht="24.15" customHeight="1">
      <c r="B308" s="32"/>
      <c r="C308" s="136" t="s">
        <v>705</v>
      </c>
      <c r="D308" s="136" t="s">
        <v>302</v>
      </c>
      <c r="E308" s="137" t="s">
        <v>8191</v>
      </c>
      <c r="F308" s="138" t="s">
        <v>8192</v>
      </c>
      <c r="G308" s="139" t="s">
        <v>647</v>
      </c>
      <c r="H308" s="140">
        <v>14.9</v>
      </c>
      <c r="I308" s="141"/>
      <c r="J308" s="142">
        <f>ROUND(I308*H308,2)</f>
        <v>0</v>
      </c>
      <c r="K308" s="138" t="s">
        <v>1</v>
      </c>
      <c r="L308" s="32"/>
      <c r="M308" s="143" t="s">
        <v>1</v>
      </c>
      <c r="N308" s="144" t="s">
        <v>46</v>
      </c>
      <c r="P308" s="145">
        <f>O308*H308</f>
        <v>0</v>
      </c>
      <c r="Q308" s="145">
        <v>0.01</v>
      </c>
      <c r="R308" s="145">
        <f>Q308*H308</f>
        <v>0.14899999999999999</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8327</v>
      </c>
    </row>
    <row r="309" spans="2:65" s="1" customFormat="1" ht="28.8">
      <c r="B309" s="32"/>
      <c r="D309" s="149" t="s">
        <v>308</v>
      </c>
      <c r="F309" s="150" t="s">
        <v>8194</v>
      </c>
      <c r="I309" s="151"/>
      <c r="L309" s="32"/>
      <c r="M309" s="152"/>
      <c r="T309" s="56"/>
      <c r="AT309" s="17" t="s">
        <v>308</v>
      </c>
      <c r="AU309" s="17" t="s">
        <v>90</v>
      </c>
    </row>
    <row r="310" spans="2:65" s="12" customFormat="1">
      <c r="B310" s="170"/>
      <c r="D310" s="149" t="s">
        <v>1489</v>
      </c>
      <c r="E310" s="171" t="s">
        <v>1</v>
      </c>
      <c r="F310" s="172" t="s">
        <v>8195</v>
      </c>
      <c r="H310" s="171" t="s">
        <v>1</v>
      </c>
      <c r="I310" s="173"/>
      <c r="L310" s="170"/>
      <c r="M310" s="174"/>
      <c r="T310" s="175"/>
      <c r="AT310" s="171" t="s">
        <v>1489</v>
      </c>
      <c r="AU310" s="171" t="s">
        <v>90</v>
      </c>
      <c r="AV310" s="12" t="s">
        <v>88</v>
      </c>
      <c r="AW310" s="12" t="s">
        <v>36</v>
      </c>
      <c r="AX310" s="12" t="s">
        <v>81</v>
      </c>
      <c r="AY310" s="171" t="s">
        <v>299</v>
      </c>
    </row>
    <row r="311" spans="2:65" s="13" customFormat="1">
      <c r="B311" s="176"/>
      <c r="D311" s="149" t="s">
        <v>1489</v>
      </c>
      <c r="E311" s="177" t="s">
        <v>1</v>
      </c>
      <c r="F311" s="178" t="s">
        <v>8328</v>
      </c>
      <c r="H311" s="179">
        <v>14.9</v>
      </c>
      <c r="I311" s="180"/>
      <c r="L311" s="176"/>
      <c r="M311" s="181"/>
      <c r="T311" s="182"/>
      <c r="AT311" s="177" t="s">
        <v>1489</v>
      </c>
      <c r="AU311" s="177" t="s">
        <v>90</v>
      </c>
      <c r="AV311" s="13" t="s">
        <v>90</v>
      </c>
      <c r="AW311" s="13" t="s">
        <v>36</v>
      </c>
      <c r="AX311" s="13" t="s">
        <v>88</v>
      </c>
      <c r="AY311" s="177" t="s">
        <v>299</v>
      </c>
    </row>
    <row r="312" spans="2:65" s="1" customFormat="1" ht="24.15" customHeight="1">
      <c r="B312" s="32"/>
      <c r="C312" s="136" t="s">
        <v>709</v>
      </c>
      <c r="D312" s="136" t="s">
        <v>302</v>
      </c>
      <c r="E312" s="137" t="s">
        <v>1682</v>
      </c>
      <c r="F312" s="138" t="s">
        <v>1683</v>
      </c>
      <c r="G312" s="139" t="s">
        <v>375</v>
      </c>
      <c r="H312" s="140">
        <v>594</v>
      </c>
      <c r="I312" s="141"/>
      <c r="J312" s="142">
        <f>ROUND(I312*H312,2)</f>
        <v>0</v>
      </c>
      <c r="K312" s="138" t="s">
        <v>3585</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8329</v>
      </c>
    </row>
    <row r="313" spans="2:65" s="12" customFormat="1">
      <c r="B313" s="170"/>
      <c r="D313" s="149" t="s">
        <v>1489</v>
      </c>
      <c r="E313" s="171" t="s">
        <v>1</v>
      </c>
      <c r="F313" s="172" t="s">
        <v>8304</v>
      </c>
      <c r="H313" s="171" t="s">
        <v>1</v>
      </c>
      <c r="I313" s="173"/>
      <c r="L313" s="170"/>
      <c r="M313" s="174"/>
      <c r="T313" s="175"/>
      <c r="AT313" s="171" t="s">
        <v>1489</v>
      </c>
      <c r="AU313" s="171" t="s">
        <v>90</v>
      </c>
      <c r="AV313" s="12" t="s">
        <v>88</v>
      </c>
      <c r="AW313" s="12" t="s">
        <v>36</v>
      </c>
      <c r="AX313" s="12" t="s">
        <v>81</v>
      </c>
      <c r="AY313" s="171" t="s">
        <v>299</v>
      </c>
    </row>
    <row r="314" spans="2:65" s="13" customFormat="1">
      <c r="B314" s="176"/>
      <c r="D314" s="149" t="s">
        <v>1489</v>
      </c>
      <c r="E314" s="177" t="s">
        <v>1</v>
      </c>
      <c r="F314" s="178" t="s">
        <v>8330</v>
      </c>
      <c r="H314" s="179">
        <v>594</v>
      </c>
      <c r="I314" s="180"/>
      <c r="L314" s="176"/>
      <c r="M314" s="181"/>
      <c r="T314" s="182"/>
      <c r="AT314" s="177" t="s">
        <v>1489</v>
      </c>
      <c r="AU314" s="177" t="s">
        <v>90</v>
      </c>
      <c r="AV314" s="13" t="s">
        <v>90</v>
      </c>
      <c r="AW314" s="13" t="s">
        <v>36</v>
      </c>
      <c r="AX314" s="13" t="s">
        <v>81</v>
      </c>
      <c r="AY314" s="177" t="s">
        <v>299</v>
      </c>
    </row>
    <row r="315" spans="2:65" s="14" customFormat="1">
      <c r="B315" s="183"/>
      <c r="D315" s="149" t="s">
        <v>1489</v>
      </c>
      <c r="E315" s="184" t="s">
        <v>1</v>
      </c>
      <c r="F315" s="185" t="s">
        <v>1496</v>
      </c>
      <c r="H315" s="186">
        <v>594</v>
      </c>
      <c r="I315" s="187"/>
      <c r="L315" s="183"/>
      <c r="M315" s="188"/>
      <c r="T315" s="189"/>
      <c r="AT315" s="184" t="s">
        <v>1489</v>
      </c>
      <c r="AU315" s="184" t="s">
        <v>90</v>
      </c>
      <c r="AV315" s="14" t="s">
        <v>318</v>
      </c>
      <c r="AW315" s="14" t="s">
        <v>36</v>
      </c>
      <c r="AX315" s="14" t="s">
        <v>88</v>
      </c>
      <c r="AY315" s="184" t="s">
        <v>299</v>
      </c>
    </row>
    <row r="316" spans="2:65" s="1" customFormat="1" ht="37.950000000000003" customHeight="1">
      <c r="B316" s="32"/>
      <c r="C316" s="136" t="s">
        <v>713</v>
      </c>
      <c r="D316" s="136" t="s">
        <v>302</v>
      </c>
      <c r="E316" s="137" t="s">
        <v>4408</v>
      </c>
      <c r="F316" s="138" t="s">
        <v>6049</v>
      </c>
      <c r="G316" s="139" t="s">
        <v>375</v>
      </c>
      <c r="H316" s="140">
        <v>594</v>
      </c>
      <c r="I316" s="141"/>
      <c r="J316" s="142">
        <f>ROUND(I316*H316,2)</f>
        <v>0</v>
      </c>
      <c r="K316" s="138" t="s">
        <v>1</v>
      </c>
      <c r="L316" s="32"/>
      <c r="M316" s="143" t="s">
        <v>1</v>
      </c>
      <c r="N316" s="144" t="s">
        <v>46</v>
      </c>
      <c r="P316" s="145">
        <f>O316*H316</f>
        <v>0</v>
      </c>
      <c r="Q316" s="145">
        <v>0</v>
      </c>
      <c r="R316" s="145">
        <f>Q316*H316</f>
        <v>0</v>
      </c>
      <c r="S316" s="145">
        <v>0</v>
      </c>
      <c r="T316" s="146">
        <f>S316*H316</f>
        <v>0</v>
      </c>
      <c r="AR316" s="147" t="s">
        <v>318</v>
      </c>
      <c r="AT316" s="147" t="s">
        <v>302</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8331</v>
      </c>
    </row>
    <row r="317" spans="2:65" s="1" customFormat="1" ht="16.5" customHeight="1">
      <c r="B317" s="32"/>
      <c r="C317" s="158" t="s">
        <v>717</v>
      </c>
      <c r="D317" s="158" t="s">
        <v>340</v>
      </c>
      <c r="E317" s="159" t="s">
        <v>1689</v>
      </c>
      <c r="F317" s="160" t="s">
        <v>1690</v>
      </c>
      <c r="G317" s="161" t="s">
        <v>822</v>
      </c>
      <c r="H317" s="162">
        <v>24.591999999999999</v>
      </c>
      <c r="I317" s="163"/>
      <c r="J317" s="164">
        <f>ROUND(I317*H317,2)</f>
        <v>0</v>
      </c>
      <c r="K317" s="160" t="s">
        <v>6052</v>
      </c>
      <c r="L317" s="165"/>
      <c r="M317" s="166" t="s">
        <v>1</v>
      </c>
      <c r="N317" s="167" t="s">
        <v>46</v>
      </c>
      <c r="P317" s="145">
        <f>O317*H317</f>
        <v>0</v>
      </c>
      <c r="Q317" s="145">
        <v>1E-3</v>
      </c>
      <c r="R317" s="145">
        <f>Q317*H317</f>
        <v>2.4591999999999999E-2</v>
      </c>
      <c r="S317" s="145">
        <v>0</v>
      </c>
      <c r="T317" s="146">
        <f>S317*H317</f>
        <v>0</v>
      </c>
      <c r="AR317" s="147" t="s">
        <v>337</v>
      </c>
      <c r="AT317" s="147" t="s">
        <v>340</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8332</v>
      </c>
    </row>
    <row r="318" spans="2:65" s="13" customFormat="1">
      <c r="B318" s="176"/>
      <c r="D318" s="149" t="s">
        <v>1489</v>
      </c>
      <c r="E318" s="177" t="s">
        <v>1</v>
      </c>
      <c r="F318" s="178" t="s">
        <v>8333</v>
      </c>
      <c r="H318" s="179">
        <v>24.591999999999999</v>
      </c>
      <c r="I318" s="180"/>
      <c r="L318" s="176"/>
      <c r="M318" s="181"/>
      <c r="T318" s="182"/>
      <c r="AT318" s="177" t="s">
        <v>1489</v>
      </c>
      <c r="AU318" s="177" t="s">
        <v>90</v>
      </c>
      <c r="AV318" s="13" t="s">
        <v>90</v>
      </c>
      <c r="AW318" s="13" t="s">
        <v>36</v>
      </c>
      <c r="AX318" s="13" t="s">
        <v>88</v>
      </c>
      <c r="AY318" s="177" t="s">
        <v>299</v>
      </c>
    </row>
    <row r="319" spans="2:65" s="1" customFormat="1" ht="24.15" customHeight="1">
      <c r="B319" s="32"/>
      <c r="C319" s="136" t="s">
        <v>721</v>
      </c>
      <c r="D319" s="136" t="s">
        <v>302</v>
      </c>
      <c r="E319" s="137" t="s">
        <v>8334</v>
      </c>
      <c r="F319" s="138" t="s">
        <v>8335</v>
      </c>
      <c r="G319" s="139" t="s">
        <v>598</v>
      </c>
      <c r="H319" s="140">
        <v>4</v>
      </c>
      <c r="I319" s="141"/>
      <c r="J319" s="142">
        <f>ROUND(I319*H319,2)</f>
        <v>0</v>
      </c>
      <c r="K319" s="138" t="s">
        <v>1</v>
      </c>
      <c r="L319" s="32"/>
      <c r="M319" s="143" t="s">
        <v>1</v>
      </c>
      <c r="N319" s="144" t="s">
        <v>46</v>
      </c>
      <c r="P319" s="145">
        <f>O319*H319</f>
        <v>0</v>
      </c>
      <c r="Q319" s="145">
        <v>1.0499999999999999E-3</v>
      </c>
      <c r="R319" s="145">
        <f>Q319*H319</f>
        <v>4.1999999999999997E-3</v>
      </c>
      <c r="S319" s="145">
        <v>8.2000000000000003E-2</v>
      </c>
      <c r="T319" s="146">
        <f>S319*H319</f>
        <v>0.32800000000000001</v>
      </c>
      <c r="AR319" s="147" t="s">
        <v>318</v>
      </c>
      <c r="AT319" s="147" t="s">
        <v>302</v>
      </c>
      <c r="AU319" s="147" t="s">
        <v>90</v>
      </c>
      <c r="AY319" s="17" t="s">
        <v>299</v>
      </c>
      <c r="BE319" s="148">
        <f>IF(N319="základní",J319,0)</f>
        <v>0</v>
      </c>
      <c r="BF319" s="148">
        <f>IF(N319="snížená",J319,0)</f>
        <v>0</v>
      </c>
      <c r="BG319" s="148">
        <f>IF(N319="zákl. přenesená",J319,0)</f>
        <v>0</v>
      </c>
      <c r="BH319" s="148">
        <f>IF(N319="sníž. přenesená",J319,0)</f>
        <v>0</v>
      </c>
      <c r="BI319" s="148">
        <f>IF(N319="nulová",J319,0)</f>
        <v>0</v>
      </c>
      <c r="BJ319" s="17" t="s">
        <v>88</v>
      </c>
      <c r="BK319" s="148">
        <f>ROUND(I319*H319,2)</f>
        <v>0</v>
      </c>
      <c r="BL319" s="17" t="s">
        <v>318</v>
      </c>
      <c r="BM319" s="147" t="s">
        <v>8336</v>
      </c>
    </row>
    <row r="320" spans="2:65" s="1" customFormat="1" ht="19.2">
      <c r="B320" s="32"/>
      <c r="D320" s="149" t="s">
        <v>308</v>
      </c>
      <c r="F320" s="150" t="s">
        <v>8337</v>
      </c>
      <c r="I320" s="151"/>
      <c r="L320" s="32"/>
      <c r="M320" s="152"/>
      <c r="T320" s="56"/>
      <c r="AT320" s="17" t="s">
        <v>308</v>
      </c>
      <c r="AU320" s="17" t="s">
        <v>90</v>
      </c>
    </row>
    <row r="321" spans="2:65" s="13" customFormat="1">
      <c r="B321" s="176"/>
      <c r="D321" s="149" t="s">
        <v>1489</v>
      </c>
      <c r="E321" s="177" t="s">
        <v>1</v>
      </c>
      <c r="F321" s="178" t="s">
        <v>8338</v>
      </c>
      <c r="H321" s="179">
        <v>4</v>
      </c>
      <c r="I321" s="180"/>
      <c r="L321" s="176"/>
      <c r="M321" s="181"/>
      <c r="T321" s="182"/>
      <c r="AT321" s="177" t="s">
        <v>1489</v>
      </c>
      <c r="AU321" s="177" t="s">
        <v>90</v>
      </c>
      <c r="AV321" s="13" t="s">
        <v>90</v>
      </c>
      <c r="AW321" s="13" t="s">
        <v>36</v>
      </c>
      <c r="AX321" s="13" t="s">
        <v>88</v>
      </c>
      <c r="AY321" s="177" t="s">
        <v>299</v>
      </c>
    </row>
    <row r="322" spans="2:65" s="1" customFormat="1" ht="24.15" customHeight="1">
      <c r="B322" s="32"/>
      <c r="C322" s="136" t="s">
        <v>306</v>
      </c>
      <c r="D322" s="136" t="s">
        <v>302</v>
      </c>
      <c r="E322" s="137" t="s">
        <v>8197</v>
      </c>
      <c r="F322" s="138" t="s">
        <v>8198</v>
      </c>
      <c r="G322" s="139" t="s">
        <v>1636</v>
      </c>
      <c r="H322" s="140">
        <v>1867.9280000000001</v>
      </c>
      <c r="I322" s="141"/>
      <c r="J322" s="142">
        <f>ROUND(I322*H322,2)</f>
        <v>0</v>
      </c>
      <c r="K322" s="138" t="s">
        <v>3585</v>
      </c>
      <c r="L322" s="32"/>
      <c r="M322" s="143" t="s">
        <v>1</v>
      </c>
      <c r="N322" s="144" t="s">
        <v>46</v>
      </c>
      <c r="P322" s="145">
        <f>O322*H322</f>
        <v>0</v>
      </c>
      <c r="Q322" s="145">
        <v>0</v>
      </c>
      <c r="R322" s="145">
        <f>Q322*H322</f>
        <v>0</v>
      </c>
      <c r="S322" s="145">
        <v>0</v>
      </c>
      <c r="T322" s="146">
        <f>S322*H322</f>
        <v>0</v>
      </c>
      <c r="AR322" s="147" t="s">
        <v>318</v>
      </c>
      <c r="AT322" s="147" t="s">
        <v>302</v>
      </c>
      <c r="AU322" s="147" t="s">
        <v>90</v>
      </c>
      <c r="AY322" s="17" t="s">
        <v>299</v>
      </c>
      <c r="BE322" s="148">
        <f>IF(N322="základní",J322,0)</f>
        <v>0</v>
      </c>
      <c r="BF322" s="148">
        <f>IF(N322="snížená",J322,0)</f>
        <v>0</v>
      </c>
      <c r="BG322" s="148">
        <f>IF(N322="zákl. přenesená",J322,0)</f>
        <v>0</v>
      </c>
      <c r="BH322" s="148">
        <f>IF(N322="sníž. přenesená",J322,0)</f>
        <v>0</v>
      </c>
      <c r="BI322" s="148">
        <f>IF(N322="nulová",J322,0)</f>
        <v>0</v>
      </c>
      <c r="BJ322" s="17" t="s">
        <v>88</v>
      </c>
      <c r="BK322" s="148">
        <f>ROUND(I322*H322,2)</f>
        <v>0</v>
      </c>
      <c r="BL322" s="17" t="s">
        <v>318</v>
      </c>
      <c r="BM322" s="147" t="s">
        <v>8339</v>
      </c>
    </row>
    <row r="323" spans="2:65" s="12" customFormat="1">
      <c r="B323" s="170"/>
      <c r="D323" s="149" t="s">
        <v>1489</v>
      </c>
      <c r="E323" s="171" t="s">
        <v>1</v>
      </c>
      <c r="F323" s="172" t="s">
        <v>3621</v>
      </c>
      <c r="H323" s="171" t="s">
        <v>1</v>
      </c>
      <c r="I323" s="173"/>
      <c r="L323" s="170"/>
      <c r="M323" s="174"/>
      <c r="T323" s="175"/>
      <c r="AT323" s="171" t="s">
        <v>1489</v>
      </c>
      <c r="AU323" s="171" t="s">
        <v>90</v>
      </c>
      <c r="AV323" s="12" t="s">
        <v>88</v>
      </c>
      <c r="AW323" s="12" t="s">
        <v>36</v>
      </c>
      <c r="AX323" s="12" t="s">
        <v>81</v>
      </c>
      <c r="AY323" s="171" t="s">
        <v>299</v>
      </c>
    </row>
    <row r="324" spans="2:65" s="13" customFormat="1" ht="20.399999999999999">
      <c r="B324" s="176"/>
      <c r="D324" s="149" t="s">
        <v>1489</v>
      </c>
      <c r="E324" s="177" t="s">
        <v>1</v>
      </c>
      <c r="F324" s="178" t="s">
        <v>8340</v>
      </c>
      <c r="H324" s="179">
        <v>176.61</v>
      </c>
      <c r="I324" s="180"/>
      <c r="L324" s="176"/>
      <c r="M324" s="181"/>
      <c r="T324" s="182"/>
      <c r="AT324" s="177" t="s">
        <v>1489</v>
      </c>
      <c r="AU324" s="177" t="s">
        <v>90</v>
      </c>
      <c r="AV324" s="13" t="s">
        <v>90</v>
      </c>
      <c r="AW324" s="13" t="s">
        <v>36</v>
      </c>
      <c r="AX324" s="13" t="s">
        <v>81</v>
      </c>
      <c r="AY324" s="177" t="s">
        <v>299</v>
      </c>
    </row>
    <row r="325" spans="2:65" s="12" customFormat="1">
      <c r="B325" s="170"/>
      <c r="D325" s="149" t="s">
        <v>1489</v>
      </c>
      <c r="E325" s="171" t="s">
        <v>1</v>
      </c>
      <c r="F325" s="172" t="s">
        <v>3619</v>
      </c>
      <c r="H325" s="171" t="s">
        <v>1</v>
      </c>
      <c r="I325" s="173"/>
      <c r="L325" s="170"/>
      <c r="M325" s="174"/>
      <c r="T325" s="175"/>
      <c r="AT325" s="171" t="s">
        <v>1489</v>
      </c>
      <c r="AU325" s="171" t="s">
        <v>90</v>
      </c>
      <c r="AV325" s="12" t="s">
        <v>88</v>
      </c>
      <c r="AW325" s="12" t="s">
        <v>36</v>
      </c>
      <c r="AX325" s="12" t="s">
        <v>81</v>
      </c>
      <c r="AY325" s="171" t="s">
        <v>299</v>
      </c>
    </row>
    <row r="326" spans="2:65" s="13" customFormat="1" ht="20.399999999999999">
      <c r="B326" s="176"/>
      <c r="D326" s="149" t="s">
        <v>1489</v>
      </c>
      <c r="E326" s="177" t="s">
        <v>1</v>
      </c>
      <c r="F326" s="178" t="s">
        <v>8341</v>
      </c>
      <c r="H326" s="179">
        <v>1680.84</v>
      </c>
      <c r="I326" s="180"/>
      <c r="L326" s="176"/>
      <c r="M326" s="181"/>
      <c r="T326" s="182"/>
      <c r="AT326" s="177" t="s">
        <v>1489</v>
      </c>
      <c r="AU326" s="177" t="s">
        <v>90</v>
      </c>
      <c r="AV326" s="13" t="s">
        <v>90</v>
      </c>
      <c r="AW326" s="13" t="s">
        <v>36</v>
      </c>
      <c r="AX326" s="13" t="s">
        <v>81</v>
      </c>
      <c r="AY326" s="177" t="s">
        <v>299</v>
      </c>
    </row>
    <row r="327" spans="2:65" s="13" customFormat="1">
      <c r="B327" s="176"/>
      <c r="D327" s="149" t="s">
        <v>1489</v>
      </c>
      <c r="E327" s="177" t="s">
        <v>1</v>
      </c>
      <c r="F327" s="178" t="s">
        <v>8342</v>
      </c>
      <c r="H327" s="179">
        <v>10.15</v>
      </c>
      <c r="I327" s="180"/>
      <c r="L327" s="176"/>
      <c r="M327" s="181"/>
      <c r="T327" s="182"/>
      <c r="AT327" s="177" t="s">
        <v>1489</v>
      </c>
      <c r="AU327" s="177" t="s">
        <v>90</v>
      </c>
      <c r="AV327" s="13" t="s">
        <v>90</v>
      </c>
      <c r="AW327" s="13" t="s">
        <v>36</v>
      </c>
      <c r="AX327" s="13" t="s">
        <v>81</v>
      </c>
      <c r="AY327" s="177" t="s">
        <v>299</v>
      </c>
    </row>
    <row r="328" spans="2:65" s="13" customFormat="1">
      <c r="B328" s="176"/>
      <c r="D328" s="149" t="s">
        <v>1489</v>
      </c>
      <c r="E328" s="177" t="s">
        <v>1</v>
      </c>
      <c r="F328" s="178" t="s">
        <v>8343</v>
      </c>
      <c r="H328" s="179">
        <v>0.32800000000000001</v>
      </c>
      <c r="I328" s="180"/>
      <c r="L328" s="176"/>
      <c r="M328" s="181"/>
      <c r="T328" s="182"/>
      <c r="AT328" s="177" t="s">
        <v>1489</v>
      </c>
      <c r="AU328" s="177" t="s">
        <v>90</v>
      </c>
      <c r="AV328" s="13" t="s">
        <v>90</v>
      </c>
      <c r="AW328" s="13" t="s">
        <v>36</v>
      </c>
      <c r="AX328" s="13" t="s">
        <v>81</v>
      </c>
      <c r="AY328" s="177" t="s">
        <v>299</v>
      </c>
    </row>
    <row r="329" spans="2:65" s="14" customFormat="1">
      <c r="B329" s="183"/>
      <c r="D329" s="149" t="s">
        <v>1489</v>
      </c>
      <c r="E329" s="184" t="s">
        <v>1</v>
      </c>
      <c r="F329" s="185" t="s">
        <v>1496</v>
      </c>
      <c r="H329" s="186">
        <v>1867.9279999999999</v>
      </c>
      <c r="I329" s="187"/>
      <c r="L329" s="183"/>
      <c r="M329" s="188"/>
      <c r="T329" s="189"/>
      <c r="AT329" s="184" t="s">
        <v>1489</v>
      </c>
      <c r="AU329" s="184" t="s">
        <v>90</v>
      </c>
      <c r="AV329" s="14" t="s">
        <v>318</v>
      </c>
      <c r="AW329" s="14" t="s">
        <v>36</v>
      </c>
      <c r="AX329" s="14" t="s">
        <v>88</v>
      </c>
      <c r="AY329" s="184" t="s">
        <v>299</v>
      </c>
    </row>
    <row r="330" spans="2:65" s="1" customFormat="1" ht="21.75" customHeight="1">
      <c r="B330" s="32"/>
      <c r="C330" s="136" t="s">
        <v>728</v>
      </c>
      <c r="D330" s="136" t="s">
        <v>302</v>
      </c>
      <c r="E330" s="137" t="s">
        <v>1974</v>
      </c>
      <c r="F330" s="138" t="s">
        <v>1975</v>
      </c>
      <c r="G330" s="139" t="s">
        <v>1636</v>
      </c>
      <c r="H330" s="140">
        <v>1857.45</v>
      </c>
      <c r="I330" s="141"/>
      <c r="J330" s="142">
        <f>ROUND(I330*H330,2)</f>
        <v>0</v>
      </c>
      <c r="K330" s="138" t="s">
        <v>3585</v>
      </c>
      <c r="L330" s="32"/>
      <c r="M330" s="143" t="s">
        <v>1</v>
      </c>
      <c r="N330" s="144" t="s">
        <v>46</v>
      </c>
      <c r="P330" s="145">
        <f>O330*H330</f>
        <v>0</v>
      </c>
      <c r="Q330" s="145">
        <v>0</v>
      </c>
      <c r="R330" s="145">
        <f>Q330*H330</f>
        <v>0</v>
      </c>
      <c r="S330" s="145">
        <v>0</v>
      </c>
      <c r="T330" s="146">
        <f>S330*H330</f>
        <v>0</v>
      </c>
      <c r="AR330" s="147" t="s">
        <v>318</v>
      </c>
      <c r="AT330" s="147" t="s">
        <v>302</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8344</v>
      </c>
    </row>
    <row r="331" spans="2:65" s="12" customFormat="1">
      <c r="B331" s="170"/>
      <c r="D331" s="149" t="s">
        <v>1489</v>
      </c>
      <c r="E331" s="171" t="s">
        <v>1</v>
      </c>
      <c r="F331" s="172" t="s">
        <v>3621</v>
      </c>
      <c r="H331" s="171" t="s">
        <v>1</v>
      </c>
      <c r="I331" s="173"/>
      <c r="L331" s="170"/>
      <c r="M331" s="174"/>
      <c r="T331" s="175"/>
      <c r="AT331" s="171" t="s">
        <v>1489</v>
      </c>
      <c r="AU331" s="171" t="s">
        <v>90</v>
      </c>
      <c r="AV331" s="12" t="s">
        <v>88</v>
      </c>
      <c r="AW331" s="12" t="s">
        <v>36</v>
      </c>
      <c r="AX331" s="12" t="s">
        <v>81</v>
      </c>
      <c r="AY331" s="171" t="s">
        <v>299</v>
      </c>
    </row>
    <row r="332" spans="2:65" s="13" customFormat="1" ht="20.399999999999999">
      <c r="B332" s="176"/>
      <c r="D332" s="149" t="s">
        <v>1489</v>
      </c>
      <c r="E332" s="177" t="s">
        <v>1</v>
      </c>
      <c r="F332" s="178" t="s">
        <v>8340</v>
      </c>
      <c r="H332" s="179">
        <v>176.61</v>
      </c>
      <c r="I332" s="180"/>
      <c r="L332" s="176"/>
      <c r="M332" s="181"/>
      <c r="T332" s="182"/>
      <c r="AT332" s="177" t="s">
        <v>1489</v>
      </c>
      <c r="AU332" s="177" t="s">
        <v>90</v>
      </c>
      <c r="AV332" s="13" t="s">
        <v>90</v>
      </c>
      <c r="AW332" s="13" t="s">
        <v>36</v>
      </c>
      <c r="AX332" s="13" t="s">
        <v>81</v>
      </c>
      <c r="AY332" s="177" t="s">
        <v>299</v>
      </c>
    </row>
    <row r="333" spans="2:65" s="12" customFormat="1">
      <c r="B333" s="170"/>
      <c r="D333" s="149" t="s">
        <v>1489</v>
      </c>
      <c r="E333" s="171" t="s">
        <v>1</v>
      </c>
      <c r="F333" s="172" t="s">
        <v>3619</v>
      </c>
      <c r="H333" s="171" t="s">
        <v>1</v>
      </c>
      <c r="I333" s="173"/>
      <c r="L333" s="170"/>
      <c r="M333" s="174"/>
      <c r="T333" s="175"/>
      <c r="AT333" s="171" t="s">
        <v>1489</v>
      </c>
      <c r="AU333" s="171" t="s">
        <v>90</v>
      </c>
      <c r="AV333" s="12" t="s">
        <v>88</v>
      </c>
      <c r="AW333" s="12" t="s">
        <v>36</v>
      </c>
      <c r="AX333" s="12" t="s">
        <v>81</v>
      </c>
      <c r="AY333" s="171" t="s">
        <v>299</v>
      </c>
    </row>
    <row r="334" spans="2:65" s="13" customFormat="1" ht="20.399999999999999">
      <c r="B334" s="176"/>
      <c r="D334" s="149" t="s">
        <v>1489</v>
      </c>
      <c r="E334" s="177" t="s">
        <v>1</v>
      </c>
      <c r="F334" s="178" t="s">
        <v>8341</v>
      </c>
      <c r="H334" s="179">
        <v>1680.84</v>
      </c>
      <c r="I334" s="180"/>
      <c r="L334" s="176"/>
      <c r="M334" s="181"/>
      <c r="T334" s="182"/>
      <c r="AT334" s="177" t="s">
        <v>1489</v>
      </c>
      <c r="AU334" s="177" t="s">
        <v>90</v>
      </c>
      <c r="AV334" s="13" t="s">
        <v>90</v>
      </c>
      <c r="AW334" s="13" t="s">
        <v>36</v>
      </c>
      <c r="AX334" s="13" t="s">
        <v>81</v>
      </c>
      <c r="AY334" s="177" t="s">
        <v>299</v>
      </c>
    </row>
    <row r="335" spans="2:65" s="14" customFormat="1">
      <c r="B335" s="183"/>
      <c r="D335" s="149" t="s">
        <v>1489</v>
      </c>
      <c r="E335" s="184" t="s">
        <v>1</v>
      </c>
      <c r="F335" s="185" t="s">
        <v>1496</v>
      </c>
      <c r="H335" s="186">
        <v>1857.4499999999998</v>
      </c>
      <c r="I335" s="187"/>
      <c r="L335" s="183"/>
      <c r="M335" s="188"/>
      <c r="T335" s="189"/>
      <c r="AT335" s="184" t="s">
        <v>1489</v>
      </c>
      <c r="AU335" s="184" t="s">
        <v>90</v>
      </c>
      <c r="AV335" s="14" t="s">
        <v>318</v>
      </c>
      <c r="AW335" s="14" t="s">
        <v>36</v>
      </c>
      <c r="AX335" s="14" t="s">
        <v>88</v>
      </c>
      <c r="AY335" s="184" t="s">
        <v>299</v>
      </c>
    </row>
    <row r="336" spans="2:65" s="1" customFormat="1" ht="21.75" customHeight="1">
      <c r="B336" s="32"/>
      <c r="C336" s="136" t="s">
        <v>732</v>
      </c>
      <c r="D336" s="136" t="s">
        <v>302</v>
      </c>
      <c r="E336" s="137" t="s">
        <v>8123</v>
      </c>
      <c r="F336" s="138" t="s">
        <v>8124</v>
      </c>
      <c r="G336" s="139" t="s">
        <v>1636</v>
      </c>
      <c r="H336" s="140">
        <v>20.956</v>
      </c>
      <c r="I336" s="141"/>
      <c r="J336" s="142">
        <f>ROUND(I336*H336,2)</f>
        <v>0</v>
      </c>
      <c r="K336" s="138" t="s">
        <v>3585</v>
      </c>
      <c r="L336" s="32"/>
      <c r="M336" s="143" t="s">
        <v>1</v>
      </c>
      <c r="N336" s="144" t="s">
        <v>46</v>
      </c>
      <c r="P336" s="145">
        <f>O336*H336</f>
        <v>0</v>
      </c>
      <c r="Q336" s="145">
        <v>0</v>
      </c>
      <c r="R336" s="145">
        <f>Q336*H336</f>
        <v>0</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8345</v>
      </c>
    </row>
    <row r="337" spans="2:65" s="12" customFormat="1">
      <c r="B337" s="170"/>
      <c r="D337" s="149" t="s">
        <v>1489</v>
      </c>
      <c r="E337" s="171" t="s">
        <v>1</v>
      </c>
      <c r="F337" s="172" t="s">
        <v>3619</v>
      </c>
      <c r="H337" s="171" t="s">
        <v>1</v>
      </c>
      <c r="I337" s="173"/>
      <c r="L337" s="170"/>
      <c r="M337" s="174"/>
      <c r="T337" s="175"/>
      <c r="AT337" s="171" t="s">
        <v>1489</v>
      </c>
      <c r="AU337" s="171" t="s">
        <v>90</v>
      </c>
      <c r="AV337" s="12" t="s">
        <v>88</v>
      </c>
      <c r="AW337" s="12" t="s">
        <v>36</v>
      </c>
      <c r="AX337" s="12" t="s">
        <v>81</v>
      </c>
      <c r="AY337" s="171" t="s">
        <v>299</v>
      </c>
    </row>
    <row r="338" spans="2:65" s="13" customFormat="1">
      <c r="B338" s="176"/>
      <c r="D338" s="149" t="s">
        <v>1489</v>
      </c>
      <c r="E338" s="177" t="s">
        <v>1</v>
      </c>
      <c r="F338" s="178" t="s">
        <v>8346</v>
      </c>
      <c r="H338" s="179">
        <v>20.3</v>
      </c>
      <c r="I338" s="180"/>
      <c r="L338" s="176"/>
      <c r="M338" s="181"/>
      <c r="T338" s="182"/>
      <c r="AT338" s="177" t="s">
        <v>1489</v>
      </c>
      <c r="AU338" s="177" t="s">
        <v>90</v>
      </c>
      <c r="AV338" s="13" t="s">
        <v>90</v>
      </c>
      <c r="AW338" s="13" t="s">
        <v>36</v>
      </c>
      <c r="AX338" s="13" t="s">
        <v>81</v>
      </c>
      <c r="AY338" s="177" t="s">
        <v>299</v>
      </c>
    </row>
    <row r="339" spans="2:65" s="13" customFormat="1">
      <c r="B339" s="176"/>
      <c r="D339" s="149" t="s">
        <v>1489</v>
      </c>
      <c r="E339" s="177" t="s">
        <v>1</v>
      </c>
      <c r="F339" s="178" t="s">
        <v>8347</v>
      </c>
      <c r="H339" s="179">
        <v>0.65600000000000003</v>
      </c>
      <c r="I339" s="180"/>
      <c r="L339" s="176"/>
      <c r="M339" s="181"/>
      <c r="T339" s="182"/>
      <c r="AT339" s="177" t="s">
        <v>1489</v>
      </c>
      <c r="AU339" s="177" t="s">
        <v>90</v>
      </c>
      <c r="AV339" s="13" t="s">
        <v>90</v>
      </c>
      <c r="AW339" s="13" t="s">
        <v>36</v>
      </c>
      <c r="AX339" s="13" t="s">
        <v>81</v>
      </c>
      <c r="AY339" s="177" t="s">
        <v>299</v>
      </c>
    </row>
    <row r="340" spans="2:65" s="14" customFormat="1">
      <c r="B340" s="183"/>
      <c r="D340" s="149" t="s">
        <v>1489</v>
      </c>
      <c r="E340" s="184" t="s">
        <v>1</v>
      </c>
      <c r="F340" s="185" t="s">
        <v>1496</v>
      </c>
      <c r="H340" s="186">
        <v>20.956</v>
      </c>
      <c r="I340" s="187"/>
      <c r="L340" s="183"/>
      <c r="M340" s="188"/>
      <c r="T340" s="189"/>
      <c r="AT340" s="184" t="s">
        <v>1489</v>
      </c>
      <c r="AU340" s="184" t="s">
        <v>90</v>
      </c>
      <c r="AV340" s="14" t="s">
        <v>318</v>
      </c>
      <c r="AW340" s="14" t="s">
        <v>36</v>
      </c>
      <c r="AX340" s="14" t="s">
        <v>88</v>
      </c>
      <c r="AY340" s="184" t="s">
        <v>299</v>
      </c>
    </row>
    <row r="341" spans="2:65" s="1" customFormat="1" ht="24.15" customHeight="1">
      <c r="B341" s="32"/>
      <c r="C341" s="136" t="s">
        <v>736</v>
      </c>
      <c r="D341" s="136" t="s">
        <v>302</v>
      </c>
      <c r="E341" s="137" t="s">
        <v>1977</v>
      </c>
      <c r="F341" s="138" t="s">
        <v>1978</v>
      </c>
      <c r="G341" s="139" t="s">
        <v>1636</v>
      </c>
      <c r="H341" s="140">
        <v>2825.76</v>
      </c>
      <c r="I341" s="141"/>
      <c r="J341" s="142">
        <f>ROUND(I341*H341,2)</f>
        <v>0</v>
      </c>
      <c r="K341" s="138" t="s">
        <v>3585</v>
      </c>
      <c r="L341" s="32"/>
      <c r="M341" s="143" t="s">
        <v>1</v>
      </c>
      <c r="N341" s="144" t="s">
        <v>46</v>
      </c>
      <c r="P341" s="145">
        <f>O341*H341</f>
        <v>0</v>
      </c>
      <c r="Q341" s="145">
        <v>0</v>
      </c>
      <c r="R341" s="145">
        <f>Q341*H341</f>
        <v>0</v>
      </c>
      <c r="S341" s="145">
        <v>0</v>
      </c>
      <c r="T341" s="146">
        <f>S341*H341</f>
        <v>0</v>
      </c>
      <c r="AR341" s="147" t="s">
        <v>318</v>
      </c>
      <c r="AT341" s="147" t="s">
        <v>302</v>
      </c>
      <c r="AU341" s="147" t="s">
        <v>90</v>
      </c>
      <c r="AY341" s="17" t="s">
        <v>299</v>
      </c>
      <c r="BE341" s="148">
        <f>IF(N341="základní",J341,0)</f>
        <v>0</v>
      </c>
      <c r="BF341" s="148">
        <f>IF(N341="snížená",J341,0)</f>
        <v>0</v>
      </c>
      <c r="BG341" s="148">
        <f>IF(N341="zákl. přenesená",J341,0)</f>
        <v>0</v>
      </c>
      <c r="BH341" s="148">
        <f>IF(N341="sníž. přenesená",J341,0)</f>
        <v>0</v>
      </c>
      <c r="BI341" s="148">
        <f>IF(N341="nulová",J341,0)</f>
        <v>0</v>
      </c>
      <c r="BJ341" s="17" t="s">
        <v>88</v>
      </c>
      <c r="BK341" s="148">
        <f>ROUND(I341*H341,2)</f>
        <v>0</v>
      </c>
      <c r="BL341" s="17" t="s">
        <v>318</v>
      </c>
      <c r="BM341" s="147" t="s">
        <v>8348</v>
      </c>
    </row>
    <row r="342" spans="2:65" s="12" customFormat="1">
      <c r="B342" s="170"/>
      <c r="D342" s="149" t="s">
        <v>1489</v>
      </c>
      <c r="E342" s="171" t="s">
        <v>1</v>
      </c>
      <c r="F342" s="172" t="s">
        <v>3621</v>
      </c>
      <c r="H342" s="171" t="s">
        <v>1</v>
      </c>
      <c r="I342" s="173"/>
      <c r="L342" s="170"/>
      <c r="M342" s="174"/>
      <c r="T342" s="175"/>
      <c r="AT342" s="171" t="s">
        <v>1489</v>
      </c>
      <c r="AU342" s="171" t="s">
        <v>90</v>
      </c>
      <c r="AV342" s="12" t="s">
        <v>88</v>
      </c>
      <c r="AW342" s="12" t="s">
        <v>36</v>
      </c>
      <c r="AX342" s="12" t="s">
        <v>81</v>
      </c>
      <c r="AY342" s="171" t="s">
        <v>299</v>
      </c>
    </row>
    <row r="343" spans="2:65" s="13" customFormat="1" ht="20.399999999999999">
      <c r="B343" s="176"/>
      <c r="D343" s="149" t="s">
        <v>1489</v>
      </c>
      <c r="E343" s="177" t="s">
        <v>1</v>
      </c>
      <c r="F343" s="178" t="s">
        <v>8340</v>
      </c>
      <c r="H343" s="179">
        <v>176.61</v>
      </c>
      <c r="I343" s="180"/>
      <c r="L343" s="176"/>
      <c r="M343" s="181"/>
      <c r="T343" s="182"/>
      <c r="AT343" s="177" t="s">
        <v>1489</v>
      </c>
      <c r="AU343" s="177" t="s">
        <v>90</v>
      </c>
      <c r="AV343" s="13" t="s">
        <v>90</v>
      </c>
      <c r="AW343" s="13" t="s">
        <v>36</v>
      </c>
      <c r="AX343" s="13" t="s">
        <v>81</v>
      </c>
      <c r="AY343" s="177" t="s">
        <v>299</v>
      </c>
    </row>
    <row r="344" spans="2:65" s="14" customFormat="1">
      <c r="B344" s="183"/>
      <c r="D344" s="149" t="s">
        <v>1489</v>
      </c>
      <c r="E344" s="184" t="s">
        <v>1</v>
      </c>
      <c r="F344" s="185" t="s">
        <v>1496</v>
      </c>
      <c r="H344" s="186">
        <v>176.61</v>
      </c>
      <c r="I344" s="187"/>
      <c r="L344" s="183"/>
      <c r="M344" s="188"/>
      <c r="T344" s="189"/>
      <c r="AT344" s="184" t="s">
        <v>1489</v>
      </c>
      <c r="AU344" s="184" t="s">
        <v>90</v>
      </c>
      <c r="AV344" s="14" t="s">
        <v>318</v>
      </c>
      <c r="AW344" s="14" t="s">
        <v>36</v>
      </c>
      <c r="AX344" s="14" t="s">
        <v>88</v>
      </c>
      <c r="AY344" s="184" t="s">
        <v>299</v>
      </c>
    </row>
    <row r="345" spans="2:65" s="13" customFormat="1">
      <c r="B345" s="176"/>
      <c r="D345" s="149" t="s">
        <v>1489</v>
      </c>
      <c r="F345" s="178" t="s">
        <v>8349</v>
      </c>
      <c r="H345" s="179">
        <v>2825.76</v>
      </c>
      <c r="I345" s="180"/>
      <c r="L345" s="176"/>
      <c r="M345" s="181"/>
      <c r="T345" s="182"/>
      <c r="AT345" s="177" t="s">
        <v>1489</v>
      </c>
      <c r="AU345" s="177" t="s">
        <v>90</v>
      </c>
      <c r="AV345" s="13" t="s">
        <v>90</v>
      </c>
      <c r="AW345" s="13" t="s">
        <v>4</v>
      </c>
      <c r="AX345" s="13" t="s">
        <v>88</v>
      </c>
      <c r="AY345" s="177" t="s">
        <v>299</v>
      </c>
    </row>
    <row r="346" spans="2:65" s="1" customFormat="1" ht="44.25" customHeight="1">
      <c r="B346" s="32"/>
      <c r="C346" s="136" t="s">
        <v>740</v>
      </c>
      <c r="D346" s="136" t="s">
        <v>302</v>
      </c>
      <c r="E346" s="137" t="s">
        <v>1981</v>
      </c>
      <c r="F346" s="138" t="s">
        <v>1982</v>
      </c>
      <c r="G346" s="139" t="s">
        <v>1636</v>
      </c>
      <c r="H346" s="140">
        <v>176.61</v>
      </c>
      <c r="I346" s="141"/>
      <c r="J346" s="142">
        <f>ROUND(I346*H346,2)</f>
        <v>0</v>
      </c>
      <c r="K346" s="138" t="s">
        <v>3585</v>
      </c>
      <c r="L346" s="32"/>
      <c r="M346" s="143" t="s">
        <v>1</v>
      </c>
      <c r="N346" s="144" t="s">
        <v>46</v>
      </c>
      <c r="P346" s="145">
        <f>O346*H346</f>
        <v>0</v>
      </c>
      <c r="Q346" s="145">
        <v>0</v>
      </c>
      <c r="R346" s="145">
        <f>Q346*H346</f>
        <v>0</v>
      </c>
      <c r="S346" s="145">
        <v>0</v>
      </c>
      <c r="T346" s="146">
        <f>S346*H346</f>
        <v>0</v>
      </c>
      <c r="AR346" s="147" t="s">
        <v>318</v>
      </c>
      <c r="AT346" s="147" t="s">
        <v>302</v>
      </c>
      <c r="AU346" s="147" t="s">
        <v>90</v>
      </c>
      <c r="AY346" s="17" t="s">
        <v>299</v>
      </c>
      <c r="BE346" s="148">
        <f>IF(N346="základní",J346,0)</f>
        <v>0</v>
      </c>
      <c r="BF346" s="148">
        <f>IF(N346="snížená",J346,0)</f>
        <v>0</v>
      </c>
      <c r="BG346" s="148">
        <f>IF(N346="zákl. přenesená",J346,0)</f>
        <v>0</v>
      </c>
      <c r="BH346" s="148">
        <f>IF(N346="sníž. přenesená",J346,0)</f>
        <v>0</v>
      </c>
      <c r="BI346" s="148">
        <f>IF(N346="nulová",J346,0)</f>
        <v>0</v>
      </c>
      <c r="BJ346" s="17" t="s">
        <v>88</v>
      </c>
      <c r="BK346" s="148">
        <f>ROUND(I346*H346,2)</f>
        <v>0</v>
      </c>
      <c r="BL346" s="17" t="s">
        <v>318</v>
      </c>
      <c r="BM346" s="147" t="s">
        <v>8350</v>
      </c>
    </row>
    <row r="347" spans="2:65" s="12" customFormat="1">
      <c r="B347" s="170"/>
      <c r="D347" s="149" t="s">
        <v>1489</v>
      </c>
      <c r="E347" s="171" t="s">
        <v>1</v>
      </c>
      <c r="F347" s="172" t="s">
        <v>3621</v>
      </c>
      <c r="H347" s="171" t="s">
        <v>1</v>
      </c>
      <c r="I347" s="173"/>
      <c r="L347" s="170"/>
      <c r="M347" s="174"/>
      <c r="T347" s="175"/>
      <c r="AT347" s="171" t="s">
        <v>1489</v>
      </c>
      <c r="AU347" s="171" t="s">
        <v>90</v>
      </c>
      <c r="AV347" s="12" t="s">
        <v>88</v>
      </c>
      <c r="AW347" s="12" t="s">
        <v>36</v>
      </c>
      <c r="AX347" s="12" t="s">
        <v>81</v>
      </c>
      <c r="AY347" s="171" t="s">
        <v>299</v>
      </c>
    </row>
    <row r="348" spans="2:65" s="13" customFormat="1" ht="20.399999999999999">
      <c r="B348" s="176"/>
      <c r="D348" s="149" t="s">
        <v>1489</v>
      </c>
      <c r="E348" s="177" t="s">
        <v>1</v>
      </c>
      <c r="F348" s="178" t="s">
        <v>8340</v>
      </c>
      <c r="H348" s="179">
        <v>176.61</v>
      </c>
      <c r="I348" s="180"/>
      <c r="L348" s="176"/>
      <c r="M348" s="181"/>
      <c r="T348" s="182"/>
      <c r="AT348" s="177" t="s">
        <v>1489</v>
      </c>
      <c r="AU348" s="177" t="s">
        <v>90</v>
      </c>
      <c r="AV348" s="13" t="s">
        <v>90</v>
      </c>
      <c r="AW348" s="13" t="s">
        <v>36</v>
      </c>
      <c r="AX348" s="13" t="s">
        <v>81</v>
      </c>
      <c r="AY348" s="177" t="s">
        <v>299</v>
      </c>
    </row>
    <row r="349" spans="2:65" s="14" customFormat="1">
      <c r="B349" s="183"/>
      <c r="D349" s="149" t="s">
        <v>1489</v>
      </c>
      <c r="E349" s="184" t="s">
        <v>1</v>
      </c>
      <c r="F349" s="185" t="s">
        <v>1496</v>
      </c>
      <c r="H349" s="186">
        <v>176.61</v>
      </c>
      <c r="I349" s="187"/>
      <c r="L349" s="183"/>
      <c r="M349" s="188"/>
      <c r="T349" s="189"/>
      <c r="AT349" s="184" t="s">
        <v>1489</v>
      </c>
      <c r="AU349" s="184" t="s">
        <v>90</v>
      </c>
      <c r="AV349" s="14" t="s">
        <v>318</v>
      </c>
      <c r="AW349" s="14" t="s">
        <v>36</v>
      </c>
      <c r="AX349" s="14" t="s">
        <v>88</v>
      </c>
      <c r="AY349" s="184" t="s">
        <v>299</v>
      </c>
    </row>
    <row r="350" spans="2:65" s="11" customFormat="1" ht="22.95" customHeight="1">
      <c r="B350" s="124"/>
      <c r="D350" s="125" t="s">
        <v>80</v>
      </c>
      <c r="E350" s="134" t="s">
        <v>8351</v>
      </c>
      <c r="F350" s="134" t="s">
        <v>8352</v>
      </c>
      <c r="I350" s="127"/>
      <c r="J350" s="135">
        <f>BK350</f>
        <v>0</v>
      </c>
      <c r="L350" s="124"/>
      <c r="M350" s="129"/>
      <c r="P350" s="130">
        <f>SUM(P351:P469)</f>
        <v>0</v>
      </c>
      <c r="R350" s="130">
        <f>SUM(R351:R469)</f>
        <v>209.12045479999995</v>
      </c>
      <c r="T350" s="131">
        <f>SUM(T351:T469)</f>
        <v>2067.3199999999997</v>
      </c>
      <c r="AR350" s="125" t="s">
        <v>88</v>
      </c>
      <c r="AT350" s="132" t="s">
        <v>80</v>
      </c>
      <c r="AU350" s="132" t="s">
        <v>88</v>
      </c>
      <c r="AY350" s="125" t="s">
        <v>299</v>
      </c>
      <c r="BK350" s="133">
        <f>SUM(BK351:BK469)</f>
        <v>0</v>
      </c>
    </row>
    <row r="351" spans="2:65" s="1" customFormat="1" ht="24.15" customHeight="1">
      <c r="B351" s="32"/>
      <c r="C351" s="136" t="s">
        <v>745</v>
      </c>
      <c r="D351" s="136" t="s">
        <v>302</v>
      </c>
      <c r="E351" s="137" t="s">
        <v>8353</v>
      </c>
      <c r="F351" s="138" t="s">
        <v>8354</v>
      </c>
      <c r="G351" s="139" t="s">
        <v>375</v>
      </c>
      <c r="H351" s="140">
        <v>2412</v>
      </c>
      <c r="I351" s="141"/>
      <c r="J351" s="142">
        <f>ROUND(I351*H351,2)</f>
        <v>0</v>
      </c>
      <c r="K351" s="138" t="s">
        <v>3585</v>
      </c>
      <c r="L351" s="32"/>
      <c r="M351" s="143" t="s">
        <v>1</v>
      </c>
      <c r="N351" s="144" t="s">
        <v>46</v>
      </c>
      <c r="P351" s="145">
        <f>O351*H351</f>
        <v>0</v>
      </c>
      <c r="Q351" s="145">
        <v>0</v>
      </c>
      <c r="R351" s="145">
        <f>Q351*H351</f>
        <v>0</v>
      </c>
      <c r="S351" s="145">
        <v>0.28999999999999998</v>
      </c>
      <c r="T351" s="146">
        <f>S351*H351</f>
        <v>699.4799999999999</v>
      </c>
      <c r="AR351" s="147" t="s">
        <v>88</v>
      </c>
      <c r="AT351" s="147" t="s">
        <v>302</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88</v>
      </c>
      <c r="BM351" s="147" t="s">
        <v>8355</v>
      </c>
    </row>
    <row r="352" spans="2:65" s="12" customFormat="1">
      <c r="B352" s="170"/>
      <c r="D352" s="149" t="s">
        <v>1489</v>
      </c>
      <c r="E352" s="171" t="s">
        <v>1</v>
      </c>
      <c r="F352" s="172" t="s">
        <v>8356</v>
      </c>
      <c r="H352" s="171" t="s">
        <v>1</v>
      </c>
      <c r="I352" s="173"/>
      <c r="L352" s="170"/>
      <c r="M352" s="174"/>
      <c r="T352" s="175"/>
      <c r="AT352" s="171" t="s">
        <v>1489</v>
      </c>
      <c r="AU352" s="171" t="s">
        <v>90</v>
      </c>
      <c r="AV352" s="12" t="s">
        <v>88</v>
      </c>
      <c r="AW352" s="12" t="s">
        <v>36</v>
      </c>
      <c r="AX352" s="12" t="s">
        <v>81</v>
      </c>
      <c r="AY352" s="171" t="s">
        <v>299</v>
      </c>
    </row>
    <row r="353" spans="2:65" s="13" customFormat="1" ht="20.399999999999999">
      <c r="B353" s="176"/>
      <c r="D353" s="149" t="s">
        <v>1489</v>
      </c>
      <c r="E353" s="177" t="s">
        <v>1</v>
      </c>
      <c r="F353" s="178" t="s">
        <v>8357</v>
      </c>
      <c r="H353" s="179">
        <v>2412</v>
      </c>
      <c r="I353" s="180"/>
      <c r="L353" s="176"/>
      <c r="M353" s="181"/>
      <c r="T353" s="182"/>
      <c r="AT353" s="177" t="s">
        <v>1489</v>
      </c>
      <c r="AU353" s="177" t="s">
        <v>90</v>
      </c>
      <c r="AV353" s="13" t="s">
        <v>90</v>
      </c>
      <c r="AW353" s="13" t="s">
        <v>36</v>
      </c>
      <c r="AX353" s="13" t="s">
        <v>88</v>
      </c>
      <c r="AY353" s="177" t="s">
        <v>299</v>
      </c>
    </row>
    <row r="354" spans="2:65" s="1" customFormat="1" ht="24.15" customHeight="1">
      <c r="B354" s="32"/>
      <c r="C354" s="136" t="s">
        <v>749</v>
      </c>
      <c r="D354" s="136" t="s">
        <v>302</v>
      </c>
      <c r="E354" s="137" t="s">
        <v>8358</v>
      </c>
      <c r="F354" s="138" t="s">
        <v>8354</v>
      </c>
      <c r="G354" s="139" t="s">
        <v>375</v>
      </c>
      <c r="H354" s="140">
        <v>2412</v>
      </c>
      <c r="I354" s="141"/>
      <c r="J354" s="142">
        <f>ROUND(I354*H354,2)</f>
        <v>0</v>
      </c>
      <c r="K354" s="138" t="s">
        <v>1</v>
      </c>
      <c r="L354" s="32"/>
      <c r="M354" s="143" t="s">
        <v>1</v>
      </c>
      <c r="N354" s="144" t="s">
        <v>46</v>
      </c>
      <c r="P354" s="145">
        <f>O354*H354</f>
        <v>0</v>
      </c>
      <c r="Q354" s="145">
        <v>0</v>
      </c>
      <c r="R354" s="145">
        <f>Q354*H354</f>
        <v>0</v>
      </c>
      <c r="S354" s="145">
        <v>0.28999999999999998</v>
      </c>
      <c r="T354" s="146">
        <f>S354*H354</f>
        <v>699.4799999999999</v>
      </c>
      <c r="AR354" s="147" t="s">
        <v>318</v>
      </c>
      <c r="AT354" s="147" t="s">
        <v>302</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8359</v>
      </c>
    </row>
    <row r="355" spans="2:65" s="12" customFormat="1">
      <c r="B355" s="170"/>
      <c r="D355" s="149" t="s">
        <v>1489</v>
      </c>
      <c r="E355" s="171" t="s">
        <v>1</v>
      </c>
      <c r="F355" s="172" t="s">
        <v>8356</v>
      </c>
      <c r="H355" s="171" t="s">
        <v>1</v>
      </c>
      <c r="I355" s="173"/>
      <c r="L355" s="170"/>
      <c r="M355" s="174"/>
      <c r="T355" s="175"/>
      <c r="AT355" s="171" t="s">
        <v>1489</v>
      </c>
      <c r="AU355" s="171" t="s">
        <v>90</v>
      </c>
      <c r="AV355" s="12" t="s">
        <v>88</v>
      </c>
      <c r="AW355" s="12" t="s">
        <v>36</v>
      </c>
      <c r="AX355" s="12" t="s">
        <v>81</v>
      </c>
      <c r="AY355" s="171" t="s">
        <v>299</v>
      </c>
    </row>
    <row r="356" spans="2:65" s="13" customFormat="1" ht="20.399999999999999">
      <c r="B356" s="176"/>
      <c r="D356" s="149" t="s">
        <v>1489</v>
      </c>
      <c r="E356" s="177" t="s">
        <v>1</v>
      </c>
      <c r="F356" s="178" t="s">
        <v>8360</v>
      </c>
      <c r="H356" s="179">
        <v>2412</v>
      </c>
      <c r="I356" s="180"/>
      <c r="L356" s="176"/>
      <c r="M356" s="181"/>
      <c r="T356" s="182"/>
      <c r="AT356" s="177" t="s">
        <v>1489</v>
      </c>
      <c r="AU356" s="177" t="s">
        <v>90</v>
      </c>
      <c r="AV356" s="13" t="s">
        <v>90</v>
      </c>
      <c r="AW356" s="13" t="s">
        <v>36</v>
      </c>
      <c r="AX356" s="13" t="s">
        <v>88</v>
      </c>
      <c r="AY356" s="177" t="s">
        <v>299</v>
      </c>
    </row>
    <row r="357" spans="2:65" s="1" customFormat="1" ht="24.15" customHeight="1">
      <c r="B357" s="32"/>
      <c r="C357" s="136" t="s">
        <v>753</v>
      </c>
      <c r="D357" s="136" t="s">
        <v>302</v>
      </c>
      <c r="E357" s="137" t="s">
        <v>8144</v>
      </c>
      <c r="F357" s="138" t="s">
        <v>8145</v>
      </c>
      <c r="G357" s="139" t="s">
        <v>375</v>
      </c>
      <c r="H357" s="140">
        <v>2412</v>
      </c>
      <c r="I357" s="141"/>
      <c r="J357" s="142">
        <f>ROUND(I357*H357,2)</f>
        <v>0</v>
      </c>
      <c r="K357" s="138" t="s">
        <v>3585</v>
      </c>
      <c r="L357" s="32"/>
      <c r="M357" s="143" t="s">
        <v>1</v>
      </c>
      <c r="N357" s="144" t="s">
        <v>46</v>
      </c>
      <c r="P357" s="145">
        <f>O357*H357</f>
        <v>0</v>
      </c>
      <c r="Q357" s="145">
        <v>3.0000000000000001E-5</v>
      </c>
      <c r="R357" s="145">
        <f>Q357*H357</f>
        <v>7.2360000000000008E-2</v>
      </c>
      <c r="S357" s="145">
        <v>0.23</v>
      </c>
      <c r="T357" s="146">
        <f>S357*H357</f>
        <v>554.76</v>
      </c>
      <c r="AR357" s="147" t="s">
        <v>318</v>
      </c>
      <c r="AT357" s="147" t="s">
        <v>302</v>
      </c>
      <c r="AU357" s="147" t="s">
        <v>90</v>
      </c>
      <c r="AY357" s="17" t="s">
        <v>299</v>
      </c>
      <c r="BE357" s="148">
        <f>IF(N357="základní",J357,0)</f>
        <v>0</v>
      </c>
      <c r="BF357" s="148">
        <f>IF(N357="snížená",J357,0)</f>
        <v>0</v>
      </c>
      <c r="BG357" s="148">
        <f>IF(N357="zákl. přenesená",J357,0)</f>
        <v>0</v>
      </c>
      <c r="BH357" s="148">
        <f>IF(N357="sníž. přenesená",J357,0)</f>
        <v>0</v>
      </c>
      <c r="BI357" s="148">
        <f>IF(N357="nulová",J357,0)</f>
        <v>0</v>
      </c>
      <c r="BJ357" s="17" t="s">
        <v>88</v>
      </c>
      <c r="BK357" s="148">
        <f>ROUND(I357*H357,2)</f>
        <v>0</v>
      </c>
      <c r="BL357" s="17" t="s">
        <v>318</v>
      </c>
      <c r="BM357" s="147" t="s">
        <v>8361</v>
      </c>
    </row>
    <row r="358" spans="2:65" s="12" customFormat="1">
      <c r="B358" s="170"/>
      <c r="D358" s="149" t="s">
        <v>1489</v>
      </c>
      <c r="E358" s="171" t="s">
        <v>1</v>
      </c>
      <c r="F358" s="172" t="s">
        <v>8356</v>
      </c>
      <c r="H358" s="171" t="s">
        <v>1</v>
      </c>
      <c r="I358" s="173"/>
      <c r="L358" s="170"/>
      <c r="M358" s="174"/>
      <c r="T358" s="175"/>
      <c r="AT358" s="171" t="s">
        <v>1489</v>
      </c>
      <c r="AU358" s="171" t="s">
        <v>90</v>
      </c>
      <c r="AV358" s="12" t="s">
        <v>88</v>
      </c>
      <c r="AW358" s="12" t="s">
        <v>36</v>
      </c>
      <c r="AX358" s="12" t="s">
        <v>81</v>
      </c>
      <c r="AY358" s="171" t="s">
        <v>299</v>
      </c>
    </row>
    <row r="359" spans="2:65" s="13" customFormat="1">
      <c r="B359" s="176"/>
      <c r="D359" s="149" t="s">
        <v>1489</v>
      </c>
      <c r="E359" s="177" t="s">
        <v>1</v>
      </c>
      <c r="F359" s="178" t="s">
        <v>8362</v>
      </c>
      <c r="H359" s="179">
        <v>2412</v>
      </c>
      <c r="I359" s="180"/>
      <c r="L359" s="176"/>
      <c r="M359" s="181"/>
      <c r="T359" s="182"/>
      <c r="AT359" s="177" t="s">
        <v>1489</v>
      </c>
      <c r="AU359" s="177" t="s">
        <v>90</v>
      </c>
      <c r="AV359" s="13" t="s">
        <v>90</v>
      </c>
      <c r="AW359" s="13" t="s">
        <v>36</v>
      </c>
      <c r="AX359" s="13" t="s">
        <v>88</v>
      </c>
      <c r="AY359" s="177" t="s">
        <v>299</v>
      </c>
    </row>
    <row r="360" spans="2:65" s="1" customFormat="1" ht="16.5" customHeight="1">
      <c r="B360" s="32"/>
      <c r="C360" s="136" t="s">
        <v>757</v>
      </c>
      <c r="D360" s="136" t="s">
        <v>302</v>
      </c>
      <c r="E360" s="137" t="s">
        <v>8147</v>
      </c>
      <c r="F360" s="138" t="s">
        <v>8148</v>
      </c>
      <c r="G360" s="139" t="s">
        <v>375</v>
      </c>
      <c r="H360" s="140">
        <v>4824</v>
      </c>
      <c r="I360" s="141"/>
      <c r="J360" s="142">
        <f>ROUND(I360*H360,2)</f>
        <v>0</v>
      </c>
      <c r="K360" s="138" t="s">
        <v>3585</v>
      </c>
      <c r="L360" s="32"/>
      <c r="M360" s="143" t="s">
        <v>1</v>
      </c>
      <c r="N360" s="144" t="s">
        <v>46</v>
      </c>
      <c r="P360" s="145">
        <f>O360*H360</f>
        <v>0</v>
      </c>
      <c r="Q360" s="145">
        <v>0</v>
      </c>
      <c r="R360" s="145">
        <f>Q360*H360</f>
        <v>0</v>
      </c>
      <c r="S360" s="145">
        <v>2.3E-2</v>
      </c>
      <c r="T360" s="146">
        <f>S360*H360</f>
        <v>110.952</v>
      </c>
      <c r="AR360" s="147" t="s">
        <v>318</v>
      </c>
      <c r="AT360" s="147" t="s">
        <v>302</v>
      </c>
      <c r="AU360" s="147" t="s">
        <v>90</v>
      </c>
      <c r="AY360" s="17" t="s">
        <v>299</v>
      </c>
      <c r="BE360" s="148">
        <f>IF(N360="základní",J360,0)</f>
        <v>0</v>
      </c>
      <c r="BF360" s="148">
        <f>IF(N360="snížená",J360,0)</f>
        <v>0</v>
      </c>
      <c r="BG360" s="148">
        <f>IF(N360="zákl. přenesená",J360,0)</f>
        <v>0</v>
      </c>
      <c r="BH360" s="148">
        <f>IF(N360="sníž. přenesená",J360,0)</f>
        <v>0</v>
      </c>
      <c r="BI360" s="148">
        <f>IF(N360="nulová",J360,0)</f>
        <v>0</v>
      </c>
      <c r="BJ360" s="17" t="s">
        <v>88</v>
      </c>
      <c r="BK360" s="148">
        <f>ROUND(I360*H360,2)</f>
        <v>0</v>
      </c>
      <c r="BL360" s="17" t="s">
        <v>318</v>
      </c>
      <c r="BM360" s="147" t="s">
        <v>8363</v>
      </c>
    </row>
    <row r="361" spans="2:65" s="13" customFormat="1">
      <c r="B361" s="176"/>
      <c r="D361" s="149" t="s">
        <v>1489</v>
      </c>
      <c r="F361" s="178" t="s">
        <v>8364</v>
      </c>
      <c r="H361" s="179">
        <v>4824</v>
      </c>
      <c r="I361" s="180"/>
      <c r="L361" s="176"/>
      <c r="M361" s="181"/>
      <c r="T361" s="182"/>
      <c r="AT361" s="177" t="s">
        <v>1489</v>
      </c>
      <c r="AU361" s="177" t="s">
        <v>90</v>
      </c>
      <c r="AV361" s="13" t="s">
        <v>90</v>
      </c>
      <c r="AW361" s="13" t="s">
        <v>4</v>
      </c>
      <c r="AX361" s="13" t="s">
        <v>88</v>
      </c>
      <c r="AY361" s="177" t="s">
        <v>299</v>
      </c>
    </row>
    <row r="362" spans="2:65" s="1" customFormat="1" ht="16.5" customHeight="1">
      <c r="B362" s="32"/>
      <c r="C362" s="136" t="s">
        <v>763</v>
      </c>
      <c r="D362" s="136" t="s">
        <v>302</v>
      </c>
      <c r="E362" s="137" t="s">
        <v>8246</v>
      </c>
      <c r="F362" s="138" t="s">
        <v>8247</v>
      </c>
      <c r="G362" s="139" t="s">
        <v>647</v>
      </c>
      <c r="H362" s="140">
        <v>8</v>
      </c>
      <c r="I362" s="141"/>
      <c r="J362" s="142">
        <f>ROUND(I362*H362,2)</f>
        <v>0</v>
      </c>
      <c r="K362" s="138" t="s">
        <v>3585</v>
      </c>
      <c r="L362" s="32"/>
      <c r="M362" s="143" t="s">
        <v>1</v>
      </c>
      <c r="N362" s="144" t="s">
        <v>46</v>
      </c>
      <c r="P362" s="145">
        <f>O362*H362</f>
        <v>0</v>
      </c>
      <c r="Q362" s="145">
        <v>0</v>
      </c>
      <c r="R362" s="145">
        <f>Q362*H362</f>
        <v>0</v>
      </c>
      <c r="S362" s="145">
        <v>0.28999999999999998</v>
      </c>
      <c r="T362" s="146">
        <f>S362*H362</f>
        <v>2.3199999999999998</v>
      </c>
      <c r="AR362" s="147" t="s">
        <v>318</v>
      </c>
      <c r="AT362" s="147" t="s">
        <v>302</v>
      </c>
      <c r="AU362" s="147" t="s">
        <v>90</v>
      </c>
      <c r="AY362" s="17" t="s">
        <v>299</v>
      </c>
      <c r="BE362" s="148">
        <f>IF(N362="základní",J362,0)</f>
        <v>0</v>
      </c>
      <c r="BF362" s="148">
        <f>IF(N362="snížená",J362,0)</f>
        <v>0</v>
      </c>
      <c r="BG362" s="148">
        <f>IF(N362="zákl. přenesená",J362,0)</f>
        <v>0</v>
      </c>
      <c r="BH362" s="148">
        <f>IF(N362="sníž. přenesená",J362,0)</f>
        <v>0</v>
      </c>
      <c r="BI362" s="148">
        <f>IF(N362="nulová",J362,0)</f>
        <v>0</v>
      </c>
      <c r="BJ362" s="17" t="s">
        <v>88</v>
      </c>
      <c r="BK362" s="148">
        <f>ROUND(I362*H362,2)</f>
        <v>0</v>
      </c>
      <c r="BL362" s="17" t="s">
        <v>318</v>
      </c>
      <c r="BM362" s="147" t="s">
        <v>8365</v>
      </c>
    </row>
    <row r="363" spans="2:65" s="13" customFormat="1">
      <c r="B363" s="176"/>
      <c r="D363" s="149" t="s">
        <v>1489</v>
      </c>
      <c r="E363" s="177" t="s">
        <v>1</v>
      </c>
      <c r="F363" s="178" t="s">
        <v>8366</v>
      </c>
      <c r="H363" s="179">
        <v>8</v>
      </c>
      <c r="I363" s="180"/>
      <c r="L363" s="176"/>
      <c r="M363" s="181"/>
      <c r="T363" s="182"/>
      <c r="AT363" s="177" t="s">
        <v>1489</v>
      </c>
      <c r="AU363" s="177" t="s">
        <v>90</v>
      </c>
      <c r="AV363" s="13" t="s">
        <v>90</v>
      </c>
      <c r="AW363" s="13" t="s">
        <v>36</v>
      </c>
      <c r="AX363" s="13" t="s">
        <v>81</v>
      </c>
      <c r="AY363" s="177" t="s">
        <v>299</v>
      </c>
    </row>
    <row r="364" spans="2:65" s="14" customFormat="1">
      <c r="B364" s="183"/>
      <c r="D364" s="149" t="s">
        <v>1489</v>
      </c>
      <c r="E364" s="184" t="s">
        <v>1</v>
      </c>
      <c r="F364" s="185" t="s">
        <v>1496</v>
      </c>
      <c r="H364" s="186">
        <v>8</v>
      </c>
      <c r="I364" s="187"/>
      <c r="L364" s="183"/>
      <c r="M364" s="188"/>
      <c r="T364" s="189"/>
      <c r="AT364" s="184" t="s">
        <v>1489</v>
      </c>
      <c r="AU364" s="184" t="s">
        <v>90</v>
      </c>
      <c r="AV364" s="14" t="s">
        <v>318</v>
      </c>
      <c r="AW364" s="14" t="s">
        <v>36</v>
      </c>
      <c r="AX364" s="14" t="s">
        <v>88</v>
      </c>
      <c r="AY364" s="184" t="s">
        <v>299</v>
      </c>
    </row>
    <row r="365" spans="2:65" s="1" customFormat="1" ht="24.15" customHeight="1">
      <c r="B365" s="32"/>
      <c r="C365" s="136" t="s">
        <v>767</v>
      </c>
      <c r="D365" s="136" t="s">
        <v>302</v>
      </c>
      <c r="E365" s="137" t="s">
        <v>8151</v>
      </c>
      <c r="F365" s="138" t="s">
        <v>8152</v>
      </c>
      <c r="G365" s="139" t="s">
        <v>647</v>
      </c>
      <c r="H365" s="140">
        <v>821</v>
      </c>
      <c r="I365" s="141"/>
      <c r="J365" s="142">
        <f>ROUND(I365*H365,2)</f>
        <v>0</v>
      </c>
      <c r="K365" s="138" t="s">
        <v>3585</v>
      </c>
      <c r="L365" s="32"/>
      <c r="M365" s="143" t="s">
        <v>1</v>
      </c>
      <c r="N365" s="144" t="s">
        <v>46</v>
      </c>
      <c r="P365" s="145">
        <f>O365*H365</f>
        <v>0</v>
      </c>
      <c r="Q365" s="145">
        <v>0</v>
      </c>
      <c r="R365" s="145">
        <f>Q365*H365</f>
        <v>0</v>
      </c>
      <c r="S365" s="145">
        <v>0</v>
      </c>
      <c r="T365" s="146">
        <f>S365*H365</f>
        <v>0</v>
      </c>
      <c r="AR365" s="147" t="s">
        <v>318</v>
      </c>
      <c r="AT365" s="147" t="s">
        <v>302</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8367</v>
      </c>
    </row>
    <row r="366" spans="2:65" s="12" customFormat="1">
      <c r="B366" s="170"/>
      <c r="D366" s="149" t="s">
        <v>1489</v>
      </c>
      <c r="E366" s="171" t="s">
        <v>1</v>
      </c>
      <c r="F366" s="172" t="s">
        <v>8154</v>
      </c>
      <c r="H366" s="171" t="s">
        <v>1</v>
      </c>
      <c r="I366" s="173"/>
      <c r="L366" s="170"/>
      <c r="M366" s="174"/>
      <c r="T366" s="175"/>
      <c r="AT366" s="171" t="s">
        <v>1489</v>
      </c>
      <c r="AU366" s="171" t="s">
        <v>90</v>
      </c>
      <c r="AV366" s="12" t="s">
        <v>88</v>
      </c>
      <c r="AW366" s="12" t="s">
        <v>36</v>
      </c>
      <c r="AX366" s="12" t="s">
        <v>81</v>
      </c>
      <c r="AY366" s="171" t="s">
        <v>299</v>
      </c>
    </row>
    <row r="367" spans="2:65" s="13" customFormat="1">
      <c r="B367" s="176"/>
      <c r="D367" s="149" t="s">
        <v>1489</v>
      </c>
      <c r="E367" s="177" t="s">
        <v>1</v>
      </c>
      <c r="F367" s="178" t="s">
        <v>8368</v>
      </c>
      <c r="H367" s="179">
        <v>800</v>
      </c>
      <c r="I367" s="180"/>
      <c r="L367" s="176"/>
      <c r="M367" s="181"/>
      <c r="T367" s="182"/>
      <c r="AT367" s="177" t="s">
        <v>1489</v>
      </c>
      <c r="AU367" s="177" t="s">
        <v>90</v>
      </c>
      <c r="AV367" s="13" t="s">
        <v>90</v>
      </c>
      <c r="AW367" s="13" t="s">
        <v>36</v>
      </c>
      <c r="AX367" s="13" t="s">
        <v>81</v>
      </c>
      <c r="AY367" s="177" t="s">
        <v>299</v>
      </c>
    </row>
    <row r="368" spans="2:65" s="13" customFormat="1">
      <c r="B368" s="176"/>
      <c r="D368" s="149" t="s">
        <v>1489</v>
      </c>
      <c r="E368" s="177" t="s">
        <v>1</v>
      </c>
      <c r="F368" s="178" t="s">
        <v>8369</v>
      </c>
      <c r="H368" s="179">
        <v>8.8000000000000007</v>
      </c>
      <c r="I368" s="180"/>
      <c r="L368" s="176"/>
      <c r="M368" s="181"/>
      <c r="T368" s="182"/>
      <c r="AT368" s="177" t="s">
        <v>1489</v>
      </c>
      <c r="AU368" s="177" t="s">
        <v>90</v>
      </c>
      <c r="AV368" s="13" t="s">
        <v>90</v>
      </c>
      <c r="AW368" s="13" t="s">
        <v>36</v>
      </c>
      <c r="AX368" s="13" t="s">
        <v>81</v>
      </c>
      <c r="AY368" s="177" t="s">
        <v>299</v>
      </c>
    </row>
    <row r="369" spans="2:65" s="13" customFormat="1">
      <c r="B369" s="176"/>
      <c r="D369" s="149" t="s">
        <v>1489</v>
      </c>
      <c r="E369" s="177" t="s">
        <v>1</v>
      </c>
      <c r="F369" s="178" t="s">
        <v>8370</v>
      </c>
      <c r="H369" s="179">
        <v>7</v>
      </c>
      <c r="I369" s="180"/>
      <c r="L369" s="176"/>
      <c r="M369" s="181"/>
      <c r="T369" s="182"/>
      <c r="AT369" s="177" t="s">
        <v>1489</v>
      </c>
      <c r="AU369" s="177" t="s">
        <v>90</v>
      </c>
      <c r="AV369" s="13" t="s">
        <v>90</v>
      </c>
      <c r="AW369" s="13" t="s">
        <v>36</v>
      </c>
      <c r="AX369" s="13" t="s">
        <v>81</v>
      </c>
      <c r="AY369" s="177" t="s">
        <v>299</v>
      </c>
    </row>
    <row r="370" spans="2:65" s="13" customFormat="1">
      <c r="B370" s="176"/>
      <c r="D370" s="149" t="s">
        <v>1489</v>
      </c>
      <c r="E370" s="177" t="s">
        <v>1</v>
      </c>
      <c r="F370" s="178" t="s">
        <v>8371</v>
      </c>
      <c r="H370" s="179">
        <v>5.2</v>
      </c>
      <c r="I370" s="180"/>
      <c r="L370" s="176"/>
      <c r="M370" s="181"/>
      <c r="T370" s="182"/>
      <c r="AT370" s="177" t="s">
        <v>1489</v>
      </c>
      <c r="AU370" s="177" t="s">
        <v>90</v>
      </c>
      <c r="AV370" s="13" t="s">
        <v>90</v>
      </c>
      <c r="AW370" s="13" t="s">
        <v>36</v>
      </c>
      <c r="AX370" s="13" t="s">
        <v>81</v>
      </c>
      <c r="AY370" s="177" t="s">
        <v>299</v>
      </c>
    </row>
    <row r="371" spans="2:65" s="14" customFormat="1">
      <c r="B371" s="183"/>
      <c r="D371" s="149" t="s">
        <v>1489</v>
      </c>
      <c r="E371" s="184" t="s">
        <v>1</v>
      </c>
      <c r="F371" s="185" t="s">
        <v>1496</v>
      </c>
      <c r="H371" s="186">
        <v>821</v>
      </c>
      <c r="I371" s="187"/>
      <c r="L371" s="183"/>
      <c r="M371" s="188"/>
      <c r="T371" s="189"/>
      <c r="AT371" s="184" t="s">
        <v>1489</v>
      </c>
      <c r="AU371" s="184" t="s">
        <v>90</v>
      </c>
      <c r="AV371" s="14" t="s">
        <v>318</v>
      </c>
      <c r="AW371" s="14" t="s">
        <v>36</v>
      </c>
      <c r="AX371" s="14" t="s">
        <v>88</v>
      </c>
      <c r="AY371" s="184" t="s">
        <v>299</v>
      </c>
    </row>
    <row r="372" spans="2:65" s="1" customFormat="1" ht="16.5" customHeight="1">
      <c r="B372" s="32"/>
      <c r="C372" s="136" t="s">
        <v>771</v>
      </c>
      <c r="D372" s="136" t="s">
        <v>302</v>
      </c>
      <c r="E372" s="137" t="s">
        <v>8161</v>
      </c>
      <c r="F372" s="138" t="s">
        <v>8162</v>
      </c>
      <c r="G372" s="139" t="s">
        <v>375</v>
      </c>
      <c r="H372" s="140">
        <v>2412</v>
      </c>
      <c r="I372" s="141"/>
      <c r="J372" s="142">
        <f>ROUND(I372*H372,2)</f>
        <v>0</v>
      </c>
      <c r="K372" s="138" t="s">
        <v>1</v>
      </c>
      <c r="L372" s="32"/>
      <c r="M372" s="143" t="s">
        <v>1</v>
      </c>
      <c r="N372" s="144" t="s">
        <v>46</v>
      </c>
      <c r="P372" s="145">
        <f>O372*H372</f>
        <v>0</v>
      </c>
      <c r="Q372" s="145">
        <v>0</v>
      </c>
      <c r="R372" s="145">
        <f>Q372*H372</f>
        <v>0</v>
      </c>
      <c r="S372" s="145">
        <v>0</v>
      </c>
      <c r="T372" s="146">
        <f>S372*H372</f>
        <v>0</v>
      </c>
      <c r="AR372" s="147" t="s">
        <v>318</v>
      </c>
      <c r="AT372" s="147" t="s">
        <v>302</v>
      </c>
      <c r="AU372" s="147" t="s">
        <v>90</v>
      </c>
      <c r="AY372" s="17" t="s">
        <v>299</v>
      </c>
      <c r="BE372" s="148">
        <f>IF(N372="základní",J372,0)</f>
        <v>0</v>
      </c>
      <c r="BF372" s="148">
        <f>IF(N372="snížená",J372,0)</f>
        <v>0</v>
      </c>
      <c r="BG372" s="148">
        <f>IF(N372="zákl. přenesená",J372,0)</f>
        <v>0</v>
      </c>
      <c r="BH372" s="148">
        <f>IF(N372="sníž. přenesená",J372,0)</f>
        <v>0</v>
      </c>
      <c r="BI372" s="148">
        <f>IF(N372="nulová",J372,0)</f>
        <v>0</v>
      </c>
      <c r="BJ372" s="17" t="s">
        <v>88</v>
      </c>
      <c r="BK372" s="148">
        <f>ROUND(I372*H372,2)</f>
        <v>0</v>
      </c>
      <c r="BL372" s="17" t="s">
        <v>318</v>
      </c>
      <c r="BM372" s="147" t="s">
        <v>8372</v>
      </c>
    </row>
    <row r="373" spans="2:65" s="1" customFormat="1" ht="16.5" customHeight="1">
      <c r="B373" s="32"/>
      <c r="C373" s="136" t="s">
        <v>775</v>
      </c>
      <c r="D373" s="136" t="s">
        <v>302</v>
      </c>
      <c r="E373" s="137" t="s">
        <v>8373</v>
      </c>
      <c r="F373" s="138" t="s">
        <v>8165</v>
      </c>
      <c r="G373" s="139" t="s">
        <v>578</v>
      </c>
      <c r="H373" s="140">
        <v>1</v>
      </c>
      <c r="I373" s="141"/>
      <c r="J373" s="142">
        <f>ROUND(I373*H373,2)</f>
        <v>0</v>
      </c>
      <c r="K373" s="138" t="s">
        <v>1</v>
      </c>
      <c r="L373" s="32"/>
      <c r="M373" s="143" t="s">
        <v>1</v>
      </c>
      <c r="N373" s="144" t="s">
        <v>46</v>
      </c>
      <c r="P373" s="145">
        <f>O373*H373</f>
        <v>0</v>
      </c>
      <c r="Q373" s="145">
        <v>0</v>
      </c>
      <c r="R373" s="145">
        <f>Q373*H373</f>
        <v>0</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8374</v>
      </c>
    </row>
    <row r="374" spans="2:65" s="1" customFormat="1" ht="19.2">
      <c r="B374" s="32"/>
      <c r="D374" s="149" t="s">
        <v>308</v>
      </c>
      <c r="F374" s="150" t="s">
        <v>8167</v>
      </c>
      <c r="I374" s="151"/>
      <c r="L374" s="32"/>
      <c r="M374" s="152"/>
      <c r="T374" s="56"/>
      <c r="AT374" s="17" t="s">
        <v>308</v>
      </c>
      <c r="AU374" s="17" t="s">
        <v>90</v>
      </c>
    </row>
    <row r="375" spans="2:65" s="13" customFormat="1">
      <c r="B375" s="176"/>
      <c r="D375" s="149" t="s">
        <v>1489</v>
      </c>
      <c r="E375" s="177" t="s">
        <v>1</v>
      </c>
      <c r="F375" s="178" t="s">
        <v>8375</v>
      </c>
      <c r="H375" s="179">
        <v>1</v>
      </c>
      <c r="I375" s="180"/>
      <c r="L375" s="176"/>
      <c r="M375" s="181"/>
      <c r="T375" s="182"/>
      <c r="AT375" s="177" t="s">
        <v>1489</v>
      </c>
      <c r="AU375" s="177" t="s">
        <v>90</v>
      </c>
      <c r="AV375" s="13" t="s">
        <v>90</v>
      </c>
      <c r="AW375" s="13" t="s">
        <v>36</v>
      </c>
      <c r="AX375" s="13" t="s">
        <v>88</v>
      </c>
      <c r="AY375" s="177" t="s">
        <v>299</v>
      </c>
    </row>
    <row r="376" spans="2:65" s="1" customFormat="1" ht="24.15" customHeight="1">
      <c r="B376" s="32"/>
      <c r="C376" s="136" t="s">
        <v>779</v>
      </c>
      <c r="D376" s="136" t="s">
        <v>302</v>
      </c>
      <c r="E376" s="137" t="s">
        <v>8376</v>
      </c>
      <c r="F376" s="138" t="s">
        <v>8377</v>
      </c>
      <c r="G376" s="139" t="s">
        <v>375</v>
      </c>
      <c r="H376" s="140">
        <v>2412</v>
      </c>
      <c r="I376" s="141"/>
      <c r="J376" s="142">
        <f>ROUND(I376*H376,2)</f>
        <v>0</v>
      </c>
      <c r="K376" s="138" t="s">
        <v>3585</v>
      </c>
      <c r="L376" s="32"/>
      <c r="M376" s="143" t="s">
        <v>1</v>
      </c>
      <c r="N376" s="144" t="s">
        <v>46</v>
      </c>
      <c r="P376" s="145">
        <f>O376*H376</f>
        <v>0</v>
      </c>
      <c r="Q376" s="145">
        <v>0</v>
      </c>
      <c r="R376" s="145">
        <f>Q376*H376</f>
        <v>0</v>
      </c>
      <c r="S376" s="145">
        <v>0</v>
      </c>
      <c r="T376" s="146">
        <f>S376*H376</f>
        <v>0</v>
      </c>
      <c r="AR376" s="147" t="s">
        <v>318</v>
      </c>
      <c r="AT376" s="147" t="s">
        <v>302</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8378</v>
      </c>
    </row>
    <row r="377" spans="2:65" s="12" customFormat="1">
      <c r="B377" s="170"/>
      <c r="D377" s="149" t="s">
        <v>1489</v>
      </c>
      <c r="E377" s="171" t="s">
        <v>1</v>
      </c>
      <c r="F377" s="172" t="s">
        <v>8356</v>
      </c>
      <c r="H377" s="171" t="s">
        <v>1</v>
      </c>
      <c r="I377" s="173"/>
      <c r="L377" s="170"/>
      <c r="M377" s="174"/>
      <c r="T377" s="175"/>
      <c r="AT377" s="171" t="s">
        <v>1489</v>
      </c>
      <c r="AU377" s="171" t="s">
        <v>90</v>
      </c>
      <c r="AV377" s="12" t="s">
        <v>88</v>
      </c>
      <c r="AW377" s="12" t="s">
        <v>36</v>
      </c>
      <c r="AX377" s="12" t="s">
        <v>81</v>
      </c>
      <c r="AY377" s="171" t="s">
        <v>299</v>
      </c>
    </row>
    <row r="378" spans="2:65" s="13" customFormat="1">
      <c r="B378" s="176"/>
      <c r="D378" s="149" t="s">
        <v>1489</v>
      </c>
      <c r="E378" s="177" t="s">
        <v>1</v>
      </c>
      <c r="F378" s="178" t="s">
        <v>8362</v>
      </c>
      <c r="H378" s="179">
        <v>2412</v>
      </c>
      <c r="I378" s="180"/>
      <c r="L378" s="176"/>
      <c r="M378" s="181"/>
      <c r="T378" s="182"/>
      <c r="AT378" s="177" t="s">
        <v>1489</v>
      </c>
      <c r="AU378" s="177" t="s">
        <v>90</v>
      </c>
      <c r="AV378" s="13" t="s">
        <v>90</v>
      </c>
      <c r="AW378" s="13" t="s">
        <v>36</v>
      </c>
      <c r="AX378" s="13" t="s">
        <v>88</v>
      </c>
      <c r="AY378" s="177" t="s">
        <v>299</v>
      </c>
    </row>
    <row r="379" spans="2:65" s="1" customFormat="1" ht="37.950000000000003" customHeight="1">
      <c r="B379" s="32"/>
      <c r="C379" s="136" t="s">
        <v>783</v>
      </c>
      <c r="D379" s="136" t="s">
        <v>302</v>
      </c>
      <c r="E379" s="137" t="s">
        <v>8379</v>
      </c>
      <c r="F379" s="138" t="s">
        <v>8380</v>
      </c>
      <c r="G379" s="139" t="s">
        <v>375</v>
      </c>
      <c r="H379" s="140">
        <v>2412</v>
      </c>
      <c r="I379" s="141"/>
      <c r="J379" s="142">
        <f>ROUND(I379*H379,2)</f>
        <v>0</v>
      </c>
      <c r="K379" s="138" t="s">
        <v>3585</v>
      </c>
      <c r="L379" s="32"/>
      <c r="M379" s="143" t="s">
        <v>1</v>
      </c>
      <c r="N379" s="144" t="s">
        <v>46</v>
      </c>
      <c r="P379" s="145">
        <f>O379*H379</f>
        <v>0</v>
      </c>
      <c r="Q379" s="145">
        <v>0</v>
      </c>
      <c r="R379" s="145">
        <f>Q379*H379</f>
        <v>0</v>
      </c>
      <c r="S379" s="145">
        <v>0</v>
      </c>
      <c r="T379" s="146">
        <f>S379*H379</f>
        <v>0</v>
      </c>
      <c r="AR379" s="147" t="s">
        <v>318</v>
      </c>
      <c r="AT379" s="147" t="s">
        <v>302</v>
      </c>
      <c r="AU379" s="147" t="s">
        <v>90</v>
      </c>
      <c r="AY379" s="17" t="s">
        <v>299</v>
      </c>
      <c r="BE379" s="148">
        <f>IF(N379="základní",J379,0)</f>
        <v>0</v>
      </c>
      <c r="BF379" s="148">
        <f>IF(N379="snížená",J379,0)</f>
        <v>0</v>
      </c>
      <c r="BG379" s="148">
        <f>IF(N379="zákl. přenesená",J379,0)</f>
        <v>0</v>
      </c>
      <c r="BH379" s="148">
        <f>IF(N379="sníž. přenesená",J379,0)</f>
        <v>0</v>
      </c>
      <c r="BI379" s="148">
        <f>IF(N379="nulová",J379,0)</f>
        <v>0</v>
      </c>
      <c r="BJ379" s="17" t="s">
        <v>88</v>
      </c>
      <c r="BK379" s="148">
        <f>ROUND(I379*H379,2)</f>
        <v>0</v>
      </c>
      <c r="BL379" s="17" t="s">
        <v>318</v>
      </c>
      <c r="BM379" s="147" t="s">
        <v>8381</v>
      </c>
    </row>
    <row r="380" spans="2:65" s="12" customFormat="1">
      <c r="B380" s="170"/>
      <c r="D380" s="149" t="s">
        <v>1489</v>
      </c>
      <c r="E380" s="171" t="s">
        <v>1</v>
      </c>
      <c r="F380" s="172" t="s">
        <v>8356</v>
      </c>
      <c r="H380" s="171" t="s">
        <v>1</v>
      </c>
      <c r="I380" s="173"/>
      <c r="L380" s="170"/>
      <c r="M380" s="174"/>
      <c r="T380" s="175"/>
      <c r="AT380" s="171" t="s">
        <v>1489</v>
      </c>
      <c r="AU380" s="171" t="s">
        <v>90</v>
      </c>
      <c r="AV380" s="12" t="s">
        <v>88</v>
      </c>
      <c r="AW380" s="12" t="s">
        <v>36</v>
      </c>
      <c r="AX380" s="12" t="s">
        <v>81</v>
      </c>
      <c r="AY380" s="171" t="s">
        <v>299</v>
      </c>
    </row>
    <row r="381" spans="2:65" s="12" customFormat="1" ht="30.6">
      <c r="B381" s="170"/>
      <c r="D381" s="149" t="s">
        <v>1489</v>
      </c>
      <c r="E381" s="171" t="s">
        <v>1</v>
      </c>
      <c r="F381" s="172" t="s">
        <v>8382</v>
      </c>
      <c r="H381" s="171" t="s">
        <v>1</v>
      </c>
      <c r="I381" s="173"/>
      <c r="L381" s="170"/>
      <c r="M381" s="174"/>
      <c r="T381" s="175"/>
      <c r="AT381" s="171" t="s">
        <v>1489</v>
      </c>
      <c r="AU381" s="171" t="s">
        <v>90</v>
      </c>
      <c r="AV381" s="12" t="s">
        <v>88</v>
      </c>
      <c r="AW381" s="12" t="s">
        <v>36</v>
      </c>
      <c r="AX381" s="12" t="s">
        <v>81</v>
      </c>
      <c r="AY381" s="171" t="s">
        <v>299</v>
      </c>
    </row>
    <row r="382" spans="2:65" s="13" customFormat="1">
      <c r="B382" s="176"/>
      <c r="D382" s="149" t="s">
        <v>1489</v>
      </c>
      <c r="E382" s="177" t="s">
        <v>1</v>
      </c>
      <c r="F382" s="178" t="s">
        <v>8362</v>
      </c>
      <c r="H382" s="179">
        <v>2412</v>
      </c>
      <c r="I382" s="180"/>
      <c r="L382" s="176"/>
      <c r="M382" s="181"/>
      <c r="T382" s="182"/>
      <c r="AT382" s="177" t="s">
        <v>1489</v>
      </c>
      <c r="AU382" s="177" t="s">
        <v>90</v>
      </c>
      <c r="AV382" s="13" t="s">
        <v>90</v>
      </c>
      <c r="AW382" s="13" t="s">
        <v>36</v>
      </c>
      <c r="AX382" s="13" t="s">
        <v>88</v>
      </c>
      <c r="AY382" s="177" t="s">
        <v>299</v>
      </c>
    </row>
    <row r="383" spans="2:65" s="1" customFormat="1" ht="16.5" customHeight="1">
      <c r="B383" s="32"/>
      <c r="C383" s="158" t="s">
        <v>787</v>
      </c>
      <c r="D383" s="158" t="s">
        <v>340</v>
      </c>
      <c r="E383" s="159" t="s">
        <v>8278</v>
      </c>
      <c r="F383" s="160" t="s">
        <v>8279</v>
      </c>
      <c r="G383" s="161" t="s">
        <v>1636</v>
      </c>
      <c r="H383" s="162">
        <v>33.610999999999997</v>
      </c>
      <c r="I383" s="163"/>
      <c r="J383" s="164">
        <f>ROUND(I383*H383,2)</f>
        <v>0</v>
      </c>
      <c r="K383" s="160" t="s">
        <v>3585</v>
      </c>
      <c r="L383" s="165"/>
      <c r="M383" s="166" t="s">
        <v>1</v>
      </c>
      <c r="N383" s="167" t="s">
        <v>46</v>
      </c>
      <c r="P383" s="145">
        <f>O383*H383</f>
        <v>0</v>
      </c>
      <c r="Q383" s="145">
        <v>1</v>
      </c>
      <c r="R383" s="145">
        <f>Q383*H383</f>
        <v>33.610999999999997</v>
      </c>
      <c r="S383" s="145">
        <v>0</v>
      </c>
      <c r="T383" s="146">
        <f>S383*H383</f>
        <v>0</v>
      </c>
      <c r="AR383" s="147" t="s">
        <v>337</v>
      </c>
      <c r="AT383" s="147" t="s">
        <v>340</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8383</v>
      </c>
    </row>
    <row r="384" spans="2:65" s="1" customFormat="1" ht="38.4">
      <c r="B384" s="32"/>
      <c r="D384" s="149" t="s">
        <v>308</v>
      </c>
      <c r="F384" s="150" t="s">
        <v>8281</v>
      </c>
      <c r="I384" s="151"/>
      <c r="L384" s="32"/>
      <c r="M384" s="152"/>
      <c r="T384" s="56"/>
      <c r="AT384" s="17" t="s">
        <v>308</v>
      </c>
      <c r="AU384" s="17" t="s">
        <v>90</v>
      </c>
    </row>
    <row r="385" spans="2:65" s="12" customFormat="1" ht="20.399999999999999">
      <c r="B385" s="170"/>
      <c r="D385" s="149" t="s">
        <v>1489</v>
      </c>
      <c r="E385" s="171" t="s">
        <v>1</v>
      </c>
      <c r="F385" s="172" t="s">
        <v>8282</v>
      </c>
      <c r="H385" s="171" t="s">
        <v>1</v>
      </c>
      <c r="I385" s="173"/>
      <c r="L385" s="170"/>
      <c r="M385" s="174"/>
      <c r="T385" s="175"/>
      <c r="AT385" s="171" t="s">
        <v>1489</v>
      </c>
      <c r="AU385" s="171" t="s">
        <v>90</v>
      </c>
      <c r="AV385" s="12" t="s">
        <v>88</v>
      </c>
      <c r="AW385" s="12" t="s">
        <v>36</v>
      </c>
      <c r="AX385" s="12" t="s">
        <v>81</v>
      </c>
      <c r="AY385" s="171" t="s">
        <v>299</v>
      </c>
    </row>
    <row r="386" spans="2:65" s="13" customFormat="1" ht="20.399999999999999">
      <c r="B386" s="176"/>
      <c r="D386" s="149" t="s">
        <v>1489</v>
      </c>
      <c r="E386" s="177" t="s">
        <v>1</v>
      </c>
      <c r="F386" s="178" t="s">
        <v>8384</v>
      </c>
      <c r="H386" s="179">
        <v>33.610999999999997</v>
      </c>
      <c r="I386" s="180"/>
      <c r="L386" s="176"/>
      <c r="M386" s="181"/>
      <c r="T386" s="182"/>
      <c r="AT386" s="177" t="s">
        <v>1489</v>
      </c>
      <c r="AU386" s="177" t="s">
        <v>90</v>
      </c>
      <c r="AV386" s="13" t="s">
        <v>90</v>
      </c>
      <c r="AW386" s="13" t="s">
        <v>36</v>
      </c>
      <c r="AX386" s="13" t="s">
        <v>88</v>
      </c>
      <c r="AY386" s="177" t="s">
        <v>299</v>
      </c>
    </row>
    <row r="387" spans="2:65" s="1" customFormat="1" ht="16.5" customHeight="1">
      <c r="B387" s="32"/>
      <c r="C387" s="158" t="s">
        <v>791</v>
      </c>
      <c r="D387" s="158" t="s">
        <v>340</v>
      </c>
      <c r="E387" s="159" t="s">
        <v>8268</v>
      </c>
      <c r="F387" s="160" t="s">
        <v>8269</v>
      </c>
      <c r="G387" s="161" t="s">
        <v>1636</v>
      </c>
      <c r="H387" s="162">
        <v>126.63</v>
      </c>
      <c r="I387" s="163"/>
      <c r="J387" s="164">
        <f>ROUND(I387*H387,2)</f>
        <v>0</v>
      </c>
      <c r="K387" s="160" t="s">
        <v>3585</v>
      </c>
      <c r="L387" s="165"/>
      <c r="M387" s="166" t="s">
        <v>1</v>
      </c>
      <c r="N387" s="167" t="s">
        <v>46</v>
      </c>
      <c r="P387" s="145">
        <f>O387*H387</f>
        <v>0</v>
      </c>
      <c r="Q387" s="145">
        <v>1</v>
      </c>
      <c r="R387" s="145">
        <f>Q387*H387</f>
        <v>126.63</v>
      </c>
      <c r="S387" s="145">
        <v>0</v>
      </c>
      <c r="T387" s="146">
        <f>S387*H387</f>
        <v>0</v>
      </c>
      <c r="AR387" s="147" t="s">
        <v>337</v>
      </c>
      <c r="AT387" s="147" t="s">
        <v>340</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8385</v>
      </c>
    </row>
    <row r="388" spans="2:65" s="1" customFormat="1" ht="48">
      <c r="B388" s="32"/>
      <c r="D388" s="149" t="s">
        <v>308</v>
      </c>
      <c r="F388" s="150" t="s">
        <v>8271</v>
      </c>
      <c r="I388" s="151"/>
      <c r="L388" s="32"/>
      <c r="M388" s="152"/>
      <c r="T388" s="56"/>
      <c r="AT388" s="17" t="s">
        <v>308</v>
      </c>
      <c r="AU388" s="17" t="s">
        <v>90</v>
      </c>
    </row>
    <row r="389" spans="2:65" s="12" customFormat="1">
      <c r="B389" s="170"/>
      <c r="D389" s="149" t="s">
        <v>1489</v>
      </c>
      <c r="E389" s="171" t="s">
        <v>1</v>
      </c>
      <c r="F389" s="172" t="s">
        <v>8356</v>
      </c>
      <c r="H389" s="171" t="s">
        <v>1</v>
      </c>
      <c r="I389" s="173"/>
      <c r="L389" s="170"/>
      <c r="M389" s="174"/>
      <c r="T389" s="175"/>
      <c r="AT389" s="171" t="s">
        <v>1489</v>
      </c>
      <c r="AU389" s="171" t="s">
        <v>90</v>
      </c>
      <c r="AV389" s="12" t="s">
        <v>88</v>
      </c>
      <c r="AW389" s="12" t="s">
        <v>36</v>
      </c>
      <c r="AX389" s="12" t="s">
        <v>81</v>
      </c>
      <c r="AY389" s="171" t="s">
        <v>299</v>
      </c>
    </row>
    <row r="390" spans="2:65" s="12" customFormat="1">
      <c r="B390" s="170"/>
      <c r="D390" s="149" t="s">
        <v>1489</v>
      </c>
      <c r="E390" s="171" t="s">
        <v>1</v>
      </c>
      <c r="F390" s="172" t="s">
        <v>8386</v>
      </c>
      <c r="H390" s="171" t="s">
        <v>1</v>
      </c>
      <c r="I390" s="173"/>
      <c r="L390" s="170"/>
      <c r="M390" s="174"/>
      <c r="T390" s="175"/>
      <c r="AT390" s="171" t="s">
        <v>1489</v>
      </c>
      <c r="AU390" s="171" t="s">
        <v>90</v>
      </c>
      <c r="AV390" s="12" t="s">
        <v>88</v>
      </c>
      <c r="AW390" s="12" t="s">
        <v>36</v>
      </c>
      <c r="AX390" s="12" t="s">
        <v>81</v>
      </c>
      <c r="AY390" s="171" t="s">
        <v>299</v>
      </c>
    </row>
    <row r="391" spans="2:65" s="12" customFormat="1" ht="20.399999999999999">
      <c r="B391" s="170"/>
      <c r="D391" s="149" t="s">
        <v>1489</v>
      </c>
      <c r="E391" s="171" t="s">
        <v>1</v>
      </c>
      <c r="F391" s="172" t="s">
        <v>8273</v>
      </c>
      <c r="H391" s="171" t="s">
        <v>1</v>
      </c>
      <c r="I391" s="173"/>
      <c r="L391" s="170"/>
      <c r="M391" s="174"/>
      <c r="T391" s="175"/>
      <c r="AT391" s="171" t="s">
        <v>1489</v>
      </c>
      <c r="AU391" s="171" t="s">
        <v>90</v>
      </c>
      <c r="AV391" s="12" t="s">
        <v>88</v>
      </c>
      <c r="AW391" s="12" t="s">
        <v>36</v>
      </c>
      <c r="AX391" s="12" t="s">
        <v>81</v>
      </c>
      <c r="AY391" s="171" t="s">
        <v>299</v>
      </c>
    </row>
    <row r="392" spans="2:65" s="13" customFormat="1">
      <c r="B392" s="176"/>
      <c r="D392" s="149" t="s">
        <v>1489</v>
      </c>
      <c r="E392" s="177" t="s">
        <v>1</v>
      </c>
      <c r="F392" s="178" t="s">
        <v>8387</v>
      </c>
      <c r="H392" s="179">
        <v>126.63</v>
      </c>
      <c r="I392" s="180"/>
      <c r="L392" s="176"/>
      <c r="M392" s="181"/>
      <c r="T392" s="182"/>
      <c r="AT392" s="177" t="s">
        <v>1489</v>
      </c>
      <c r="AU392" s="177" t="s">
        <v>90</v>
      </c>
      <c r="AV392" s="13" t="s">
        <v>90</v>
      </c>
      <c r="AW392" s="13" t="s">
        <v>36</v>
      </c>
      <c r="AX392" s="13" t="s">
        <v>88</v>
      </c>
      <c r="AY392" s="177" t="s">
        <v>299</v>
      </c>
    </row>
    <row r="393" spans="2:65" s="1" customFormat="1" ht="66.75" customHeight="1">
      <c r="B393" s="32"/>
      <c r="C393" s="136" t="s">
        <v>795</v>
      </c>
      <c r="D393" s="136" t="s">
        <v>302</v>
      </c>
      <c r="E393" s="137" t="s">
        <v>8388</v>
      </c>
      <c r="F393" s="138" t="s">
        <v>8389</v>
      </c>
      <c r="G393" s="139" t="s">
        <v>375</v>
      </c>
      <c r="H393" s="140">
        <v>2412</v>
      </c>
      <c r="I393" s="141"/>
      <c r="J393" s="142">
        <f>ROUND(I393*H393,2)</f>
        <v>0</v>
      </c>
      <c r="K393" s="138" t="s">
        <v>1</v>
      </c>
      <c r="L393" s="32"/>
      <c r="M393" s="143" t="s">
        <v>1</v>
      </c>
      <c r="N393" s="144" t="s">
        <v>46</v>
      </c>
      <c r="P393" s="145">
        <f>O393*H393</f>
        <v>0</v>
      </c>
      <c r="Q393" s="145">
        <v>0</v>
      </c>
      <c r="R393" s="145">
        <f>Q393*H393</f>
        <v>0</v>
      </c>
      <c r="S393" s="145">
        <v>0</v>
      </c>
      <c r="T393" s="146">
        <f>S393*H393</f>
        <v>0</v>
      </c>
      <c r="AR393" s="147" t="s">
        <v>88</v>
      </c>
      <c r="AT393" s="147" t="s">
        <v>302</v>
      </c>
      <c r="AU393" s="147" t="s">
        <v>90</v>
      </c>
      <c r="AY393" s="17" t="s">
        <v>299</v>
      </c>
      <c r="BE393" s="148">
        <f>IF(N393="základní",J393,0)</f>
        <v>0</v>
      </c>
      <c r="BF393" s="148">
        <f>IF(N393="snížená",J393,0)</f>
        <v>0</v>
      </c>
      <c r="BG393" s="148">
        <f>IF(N393="zákl. přenesená",J393,0)</f>
        <v>0</v>
      </c>
      <c r="BH393" s="148">
        <f>IF(N393="sníž. přenesená",J393,0)</f>
        <v>0</v>
      </c>
      <c r="BI393" s="148">
        <f>IF(N393="nulová",J393,0)</f>
        <v>0</v>
      </c>
      <c r="BJ393" s="17" t="s">
        <v>88</v>
      </c>
      <c r="BK393" s="148">
        <f>ROUND(I393*H393,2)</f>
        <v>0</v>
      </c>
      <c r="BL393" s="17" t="s">
        <v>88</v>
      </c>
      <c r="BM393" s="147" t="s">
        <v>8390</v>
      </c>
    </row>
    <row r="394" spans="2:65" s="1" customFormat="1" ht="19.2">
      <c r="B394" s="32"/>
      <c r="D394" s="149" t="s">
        <v>308</v>
      </c>
      <c r="F394" s="150" t="s">
        <v>8391</v>
      </c>
      <c r="I394" s="151"/>
      <c r="L394" s="32"/>
      <c r="M394" s="152"/>
      <c r="T394" s="56"/>
      <c r="AT394" s="17" t="s">
        <v>308</v>
      </c>
      <c r="AU394" s="17" t="s">
        <v>90</v>
      </c>
    </row>
    <row r="395" spans="2:65" s="12" customFormat="1">
      <c r="B395" s="170"/>
      <c r="D395" s="149" t="s">
        <v>1489</v>
      </c>
      <c r="E395" s="171" t="s">
        <v>1</v>
      </c>
      <c r="F395" s="172" t="s">
        <v>8356</v>
      </c>
      <c r="H395" s="171" t="s">
        <v>1</v>
      </c>
      <c r="I395" s="173"/>
      <c r="L395" s="170"/>
      <c r="M395" s="174"/>
      <c r="T395" s="175"/>
      <c r="AT395" s="171" t="s">
        <v>1489</v>
      </c>
      <c r="AU395" s="171" t="s">
        <v>90</v>
      </c>
      <c r="AV395" s="12" t="s">
        <v>88</v>
      </c>
      <c r="AW395" s="12" t="s">
        <v>36</v>
      </c>
      <c r="AX395" s="12" t="s">
        <v>81</v>
      </c>
      <c r="AY395" s="171" t="s">
        <v>299</v>
      </c>
    </row>
    <row r="396" spans="2:65" s="12" customFormat="1" ht="30.6">
      <c r="B396" s="170"/>
      <c r="D396" s="149" t="s">
        <v>1489</v>
      </c>
      <c r="E396" s="171" t="s">
        <v>1</v>
      </c>
      <c r="F396" s="172" t="s">
        <v>8382</v>
      </c>
      <c r="H396" s="171" t="s">
        <v>1</v>
      </c>
      <c r="I396" s="173"/>
      <c r="L396" s="170"/>
      <c r="M396" s="174"/>
      <c r="T396" s="175"/>
      <c r="AT396" s="171" t="s">
        <v>1489</v>
      </c>
      <c r="AU396" s="171" t="s">
        <v>90</v>
      </c>
      <c r="AV396" s="12" t="s">
        <v>88</v>
      </c>
      <c r="AW396" s="12" t="s">
        <v>36</v>
      </c>
      <c r="AX396" s="12" t="s">
        <v>81</v>
      </c>
      <c r="AY396" s="171" t="s">
        <v>299</v>
      </c>
    </row>
    <row r="397" spans="2:65" s="13" customFormat="1">
      <c r="B397" s="176"/>
      <c r="D397" s="149" t="s">
        <v>1489</v>
      </c>
      <c r="E397" s="177" t="s">
        <v>1</v>
      </c>
      <c r="F397" s="178" t="s">
        <v>8362</v>
      </c>
      <c r="H397" s="179">
        <v>2412</v>
      </c>
      <c r="I397" s="180"/>
      <c r="L397" s="176"/>
      <c r="M397" s="181"/>
      <c r="T397" s="182"/>
      <c r="AT397" s="177" t="s">
        <v>1489</v>
      </c>
      <c r="AU397" s="177" t="s">
        <v>90</v>
      </c>
      <c r="AV397" s="13" t="s">
        <v>90</v>
      </c>
      <c r="AW397" s="13" t="s">
        <v>36</v>
      </c>
      <c r="AX397" s="13" t="s">
        <v>88</v>
      </c>
      <c r="AY397" s="177" t="s">
        <v>299</v>
      </c>
    </row>
    <row r="398" spans="2:65" s="1" customFormat="1" ht="24.15" customHeight="1">
      <c r="B398" s="32"/>
      <c r="C398" s="136" t="s">
        <v>799</v>
      </c>
      <c r="D398" s="136" t="s">
        <v>302</v>
      </c>
      <c r="E398" s="137" t="s">
        <v>8284</v>
      </c>
      <c r="F398" s="138" t="s">
        <v>8285</v>
      </c>
      <c r="G398" s="139" t="s">
        <v>375</v>
      </c>
      <c r="H398" s="140">
        <v>2412</v>
      </c>
      <c r="I398" s="141"/>
      <c r="J398" s="142">
        <f>ROUND(I398*H398,2)</f>
        <v>0</v>
      </c>
      <c r="K398" s="138" t="s">
        <v>3585</v>
      </c>
      <c r="L398" s="32"/>
      <c r="M398" s="143" t="s">
        <v>1</v>
      </c>
      <c r="N398" s="144" t="s">
        <v>46</v>
      </c>
      <c r="P398" s="145">
        <f>O398*H398</f>
        <v>0</v>
      </c>
      <c r="Q398" s="145">
        <v>0</v>
      </c>
      <c r="R398" s="145">
        <f>Q398*H398</f>
        <v>0</v>
      </c>
      <c r="S398" s="145">
        <v>0</v>
      </c>
      <c r="T398" s="146">
        <f>S398*H398</f>
        <v>0</v>
      </c>
      <c r="AR398" s="147" t="s">
        <v>318</v>
      </c>
      <c r="AT398" s="147" t="s">
        <v>302</v>
      </c>
      <c r="AU398" s="147" t="s">
        <v>90</v>
      </c>
      <c r="AY398" s="17" t="s">
        <v>299</v>
      </c>
      <c r="BE398" s="148">
        <f>IF(N398="základní",J398,0)</f>
        <v>0</v>
      </c>
      <c r="BF398" s="148">
        <f>IF(N398="snížená",J398,0)</f>
        <v>0</v>
      </c>
      <c r="BG398" s="148">
        <f>IF(N398="zákl. přenesená",J398,0)</f>
        <v>0</v>
      </c>
      <c r="BH398" s="148">
        <f>IF(N398="sníž. přenesená",J398,0)</f>
        <v>0</v>
      </c>
      <c r="BI398" s="148">
        <f>IF(N398="nulová",J398,0)</f>
        <v>0</v>
      </c>
      <c r="BJ398" s="17" t="s">
        <v>88</v>
      </c>
      <c r="BK398" s="148">
        <f>ROUND(I398*H398,2)</f>
        <v>0</v>
      </c>
      <c r="BL398" s="17" t="s">
        <v>318</v>
      </c>
      <c r="BM398" s="147" t="s">
        <v>8392</v>
      </c>
    </row>
    <row r="399" spans="2:65" s="12" customFormat="1">
      <c r="B399" s="170"/>
      <c r="D399" s="149" t="s">
        <v>1489</v>
      </c>
      <c r="E399" s="171" t="s">
        <v>1</v>
      </c>
      <c r="F399" s="172" t="s">
        <v>8356</v>
      </c>
      <c r="H399" s="171" t="s">
        <v>1</v>
      </c>
      <c r="I399" s="173"/>
      <c r="L399" s="170"/>
      <c r="M399" s="174"/>
      <c r="T399" s="175"/>
      <c r="AT399" s="171" t="s">
        <v>1489</v>
      </c>
      <c r="AU399" s="171" t="s">
        <v>90</v>
      </c>
      <c r="AV399" s="12" t="s">
        <v>88</v>
      </c>
      <c r="AW399" s="12" t="s">
        <v>36</v>
      </c>
      <c r="AX399" s="12" t="s">
        <v>81</v>
      </c>
      <c r="AY399" s="171" t="s">
        <v>299</v>
      </c>
    </row>
    <row r="400" spans="2:65" s="13" customFormat="1">
      <c r="B400" s="176"/>
      <c r="D400" s="149" t="s">
        <v>1489</v>
      </c>
      <c r="E400" s="177" t="s">
        <v>1</v>
      </c>
      <c r="F400" s="178" t="s">
        <v>8362</v>
      </c>
      <c r="H400" s="179">
        <v>2412</v>
      </c>
      <c r="I400" s="180"/>
      <c r="L400" s="176"/>
      <c r="M400" s="181"/>
      <c r="T400" s="182"/>
      <c r="AT400" s="177" t="s">
        <v>1489</v>
      </c>
      <c r="AU400" s="177" t="s">
        <v>90</v>
      </c>
      <c r="AV400" s="13" t="s">
        <v>90</v>
      </c>
      <c r="AW400" s="13" t="s">
        <v>36</v>
      </c>
      <c r="AX400" s="13" t="s">
        <v>88</v>
      </c>
      <c r="AY400" s="177" t="s">
        <v>299</v>
      </c>
    </row>
    <row r="401" spans="2:65" s="1" customFormat="1" ht="21.75" customHeight="1">
      <c r="B401" s="32"/>
      <c r="C401" s="136" t="s">
        <v>803</v>
      </c>
      <c r="D401" s="136" t="s">
        <v>302</v>
      </c>
      <c r="E401" s="137" t="s">
        <v>8171</v>
      </c>
      <c r="F401" s="138" t="s">
        <v>8172</v>
      </c>
      <c r="G401" s="139" t="s">
        <v>375</v>
      </c>
      <c r="H401" s="140">
        <v>2412</v>
      </c>
      <c r="I401" s="141"/>
      <c r="J401" s="142">
        <f>ROUND(I401*H401,2)</f>
        <v>0</v>
      </c>
      <c r="K401" s="138" t="s">
        <v>3585</v>
      </c>
      <c r="L401" s="32"/>
      <c r="M401" s="143" t="s">
        <v>1</v>
      </c>
      <c r="N401" s="144" t="s">
        <v>46</v>
      </c>
      <c r="P401" s="145">
        <f>O401*H401</f>
        <v>0</v>
      </c>
      <c r="Q401" s="145">
        <v>0</v>
      </c>
      <c r="R401" s="145">
        <f>Q401*H401</f>
        <v>0</v>
      </c>
      <c r="S401" s="145">
        <v>0</v>
      </c>
      <c r="T401" s="146">
        <f>S401*H401</f>
        <v>0</v>
      </c>
      <c r="AR401" s="147" t="s">
        <v>318</v>
      </c>
      <c r="AT401" s="147" t="s">
        <v>302</v>
      </c>
      <c r="AU401" s="147" t="s">
        <v>90</v>
      </c>
      <c r="AY401" s="17" t="s">
        <v>299</v>
      </c>
      <c r="BE401" s="148">
        <f>IF(N401="základní",J401,0)</f>
        <v>0</v>
      </c>
      <c r="BF401" s="148">
        <f>IF(N401="snížená",J401,0)</f>
        <v>0</v>
      </c>
      <c r="BG401" s="148">
        <f>IF(N401="zákl. přenesená",J401,0)</f>
        <v>0</v>
      </c>
      <c r="BH401" s="148">
        <f>IF(N401="sníž. přenesená",J401,0)</f>
        <v>0</v>
      </c>
      <c r="BI401" s="148">
        <f>IF(N401="nulová",J401,0)</f>
        <v>0</v>
      </c>
      <c r="BJ401" s="17" t="s">
        <v>88</v>
      </c>
      <c r="BK401" s="148">
        <f>ROUND(I401*H401,2)</f>
        <v>0</v>
      </c>
      <c r="BL401" s="17" t="s">
        <v>318</v>
      </c>
      <c r="BM401" s="147" t="s">
        <v>8393</v>
      </c>
    </row>
    <row r="402" spans="2:65" s="12" customFormat="1">
      <c r="B402" s="170"/>
      <c r="D402" s="149" t="s">
        <v>1489</v>
      </c>
      <c r="E402" s="171" t="s">
        <v>1</v>
      </c>
      <c r="F402" s="172" t="s">
        <v>8356</v>
      </c>
      <c r="H402" s="171" t="s">
        <v>1</v>
      </c>
      <c r="I402" s="173"/>
      <c r="L402" s="170"/>
      <c r="M402" s="174"/>
      <c r="T402" s="175"/>
      <c r="AT402" s="171" t="s">
        <v>1489</v>
      </c>
      <c r="AU402" s="171" t="s">
        <v>90</v>
      </c>
      <c r="AV402" s="12" t="s">
        <v>88</v>
      </c>
      <c r="AW402" s="12" t="s">
        <v>36</v>
      </c>
      <c r="AX402" s="12" t="s">
        <v>81</v>
      </c>
      <c r="AY402" s="171" t="s">
        <v>299</v>
      </c>
    </row>
    <row r="403" spans="2:65" s="13" customFormat="1">
      <c r="B403" s="176"/>
      <c r="D403" s="149" t="s">
        <v>1489</v>
      </c>
      <c r="E403" s="177" t="s">
        <v>1</v>
      </c>
      <c r="F403" s="178" t="s">
        <v>8362</v>
      </c>
      <c r="H403" s="179">
        <v>2412</v>
      </c>
      <c r="I403" s="180"/>
      <c r="L403" s="176"/>
      <c r="M403" s="181"/>
      <c r="T403" s="182"/>
      <c r="AT403" s="177" t="s">
        <v>1489</v>
      </c>
      <c r="AU403" s="177" t="s">
        <v>90</v>
      </c>
      <c r="AV403" s="13" t="s">
        <v>90</v>
      </c>
      <c r="AW403" s="13" t="s">
        <v>36</v>
      </c>
      <c r="AX403" s="13" t="s">
        <v>88</v>
      </c>
      <c r="AY403" s="177" t="s">
        <v>299</v>
      </c>
    </row>
    <row r="404" spans="2:65" s="1" customFormat="1" ht="24.15" customHeight="1">
      <c r="B404" s="32"/>
      <c r="C404" s="136" t="s">
        <v>807</v>
      </c>
      <c r="D404" s="136" t="s">
        <v>302</v>
      </c>
      <c r="E404" s="137" t="s">
        <v>8288</v>
      </c>
      <c r="F404" s="138" t="s">
        <v>8289</v>
      </c>
      <c r="G404" s="139" t="s">
        <v>375</v>
      </c>
      <c r="H404" s="140">
        <v>2412</v>
      </c>
      <c r="I404" s="141"/>
      <c r="J404" s="142">
        <f>ROUND(I404*H404,2)</f>
        <v>0</v>
      </c>
      <c r="K404" s="138" t="s">
        <v>3585</v>
      </c>
      <c r="L404" s="32"/>
      <c r="M404" s="143" t="s">
        <v>1</v>
      </c>
      <c r="N404" s="144" t="s">
        <v>46</v>
      </c>
      <c r="P404" s="145">
        <f>O404*H404</f>
        <v>0</v>
      </c>
      <c r="Q404" s="145">
        <v>0</v>
      </c>
      <c r="R404" s="145">
        <f>Q404*H404</f>
        <v>0</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8394</v>
      </c>
    </row>
    <row r="405" spans="2:65" s="1" customFormat="1" ht="33" customHeight="1">
      <c r="B405" s="32"/>
      <c r="C405" s="136" t="s">
        <v>811</v>
      </c>
      <c r="D405" s="136" t="s">
        <v>302</v>
      </c>
      <c r="E405" s="137" t="s">
        <v>8291</v>
      </c>
      <c r="F405" s="138" t="s">
        <v>8292</v>
      </c>
      <c r="G405" s="139" t="s">
        <v>647</v>
      </c>
      <c r="H405" s="140">
        <v>5</v>
      </c>
      <c r="I405" s="141"/>
      <c r="J405" s="142">
        <f>ROUND(I405*H405,2)</f>
        <v>0</v>
      </c>
      <c r="K405" s="138" t="s">
        <v>3585</v>
      </c>
      <c r="L405" s="32"/>
      <c r="M405" s="143" t="s">
        <v>1</v>
      </c>
      <c r="N405" s="144" t="s">
        <v>46</v>
      </c>
      <c r="P405" s="145">
        <f>O405*H405</f>
        <v>0</v>
      </c>
      <c r="Q405" s="145">
        <v>0.15540000000000001</v>
      </c>
      <c r="R405" s="145">
        <f>Q405*H405</f>
        <v>0.77700000000000002</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8395</v>
      </c>
    </row>
    <row r="406" spans="2:65" s="13" customFormat="1">
      <c r="B406" s="176"/>
      <c r="D406" s="149" t="s">
        <v>1489</v>
      </c>
      <c r="E406" s="177" t="s">
        <v>1</v>
      </c>
      <c r="F406" s="178" t="s">
        <v>8396</v>
      </c>
      <c r="H406" s="179">
        <v>5</v>
      </c>
      <c r="I406" s="180"/>
      <c r="L406" s="176"/>
      <c r="M406" s="181"/>
      <c r="T406" s="182"/>
      <c r="AT406" s="177" t="s">
        <v>1489</v>
      </c>
      <c r="AU406" s="177" t="s">
        <v>90</v>
      </c>
      <c r="AV406" s="13" t="s">
        <v>90</v>
      </c>
      <c r="AW406" s="13" t="s">
        <v>36</v>
      </c>
      <c r="AX406" s="13" t="s">
        <v>88</v>
      </c>
      <c r="AY406" s="177" t="s">
        <v>299</v>
      </c>
    </row>
    <row r="407" spans="2:65" s="1" customFormat="1" ht="16.5" customHeight="1">
      <c r="B407" s="32"/>
      <c r="C407" s="158" t="s">
        <v>815</v>
      </c>
      <c r="D407" s="158" t="s">
        <v>340</v>
      </c>
      <c r="E407" s="159" t="s">
        <v>8295</v>
      </c>
      <c r="F407" s="160" t="s">
        <v>8296</v>
      </c>
      <c r="G407" s="161" t="s">
        <v>647</v>
      </c>
      <c r="H407" s="162">
        <v>5.0999999999999996</v>
      </c>
      <c r="I407" s="163"/>
      <c r="J407" s="164">
        <f>ROUND(I407*H407,2)</f>
        <v>0</v>
      </c>
      <c r="K407" s="160" t="s">
        <v>3585</v>
      </c>
      <c r="L407" s="165"/>
      <c r="M407" s="166" t="s">
        <v>1</v>
      </c>
      <c r="N407" s="167" t="s">
        <v>46</v>
      </c>
      <c r="P407" s="145">
        <f>O407*H407</f>
        <v>0</v>
      </c>
      <c r="Q407" s="145">
        <v>0.08</v>
      </c>
      <c r="R407" s="145">
        <f>Q407*H407</f>
        <v>0.40799999999999997</v>
      </c>
      <c r="S407" s="145">
        <v>0</v>
      </c>
      <c r="T407" s="146">
        <f>S407*H407</f>
        <v>0</v>
      </c>
      <c r="AR407" s="147" t="s">
        <v>337</v>
      </c>
      <c r="AT407" s="147" t="s">
        <v>340</v>
      </c>
      <c r="AU407" s="147" t="s">
        <v>90</v>
      </c>
      <c r="AY407" s="17" t="s">
        <v>299</v>
      </c>
      <c r="BE407" s="148">
        <f>IF(N407="základní",J407,0)</f>
        <v>0</v>
      </c>
      <c r="BF407" s="148">
        <f>IF(N407="snížená",J407,0)</f>
        <v>0</v>
      </c>
      <c r="BG407" s="148">
        <f>IF(N407="zákl. přenesená",J407,0)</f>
        <v>0</v>
      </c>
      <c r="BH407" s="148">
        <f>IF(N407="sníž. přenesená",J407,0)</f>
        <v>0</v>
      </c>
      <c r="BI407" s="148">
        <f>IF(N407="nulová",J407,0)</f>
        <v>0</v>
      </c>
      <c r="BJ407" s="17" t="s">
        <v>88</v>
      </c>
      <c r="BK407" s="148">
        <f>ROUND(I407*H407,2)</f>
        <v>0</v>
      </c>
      <c r="BL407" s="17" t="s">
        <v>318</v>
      </c>
      <c r="BM407" s="147" t="s">
        <v>8397</v>
      </c>
    </row>
    <row r="408" spans="2:65" s="13" customFormat="1">
      <c r="B408" s="176"/>
      <c r="D408" s="149" t="s">
        <v>1489</v>
      </c>
      <c r="F408" s="178" t="s">
        <v>8398</v>
      </c>
      <c r="H408" s="179">
        <v>5.0999999999999996</v>
      </c>
      <c r="I408" s="180"/>
      <c r="L408" s="176"/>
      <c r="M408" s="181"/>
      <c r="T408" s="182"/>
      <c r="AT408" s="177" t="s">
        <v>1489</v>
      </c>
      <c r="AU408" s="177" t="s">
        <v>90</v>
      </c>
      <c r="AV408" s="13" t="s">
        <v>90</v>
      </c>
      <c r="AW408" s="13" t="s">
        <v>4</v>
      </c>
      <c r="AX408" s="13" t="s">
        <v>88</v>
      </c>
      <c r="AY408" s="177" t="s">
        <v>299</v>
      </c>
    </row>
    <row r="409" spans="2:65" s="1" customFormat="1" ht="24.15" customHeight="1">
      <c r="B409" s="32"/>
      <c r="C409" s="136" t="s">
        <v>819</v>
      </c>
      <c r="D409" s="136" t="s">
        <v>302</v>
      </c>
      <c r="E409" s="137" t="s">
        <v>8299</v>
      </c>
      <c r="F409" s="138" t="s">
        <v>8300</v>
      </c>
      <c r="G409" s="139" t="s">
        <v>647</v>
      </c>
      <c r="H409" s="140">
        <v>8</v>
      </c>
      <c r="I409" s="141"/>
      <c r="J409" s="142">
        <f>ROUND(I409*H409,2)</f>
        <v>0</v>
      </c>
      <c r="K409" s="138" t="s">
        <v>3585</v>
      </c>
      <c r="L409" s="32"/>
      <c r="M409" s="143" t="s">
        <v>1</v>
      </c>
      <c r="N409" s="144" t="s">
        <v>46</v>
      </c>
      <c r="P409" s="145">
        <f>O409*H409</f>
        <v>0</v>
      </c>
      <c r="Q409" s="145">
        <v>0.16849</v>
      </c>
      <c r="R409" s="145">
        <f>Q409*H409</f>
        <v>1.34792</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8399</v>
      </c>
    </row>
    <row r="410" spans="2:65" s="12" customFormat="1" ht="20.399999999999999">
      <c r="B410" s="170"/>
      <c r="D410" s="149" t="s">
        <v>1489</v>
      </c>
      <c r="E410" s="171" t="s">
        <v>1</v>
      </c>
      <c r="F410" s="172" t="s">
        <v>8302</v>
      </c>
      <c r="H410" s="171" t="s">
        <v>1</v>
      </c>
      <c r="I410" s="173"/>
      <c r="L410" s="170"/>
      <c r="M410" s="174"/>
      <c r="T410" s="175"/>
      <c r="AT410" s="171" t="s">
        <v>1489</v>
      </c>
      <c r="AU410" s="171" t="s">
        <v>90</v>
      </c>
      <c r="AV410" s="12" t="s">
        <v>88</v>
      </c>
      <c r="AW410" s="12" t="s">
        <v>36</v>
      </c>
      <c r="AX410" s="12" t="s">
        <v>81</v>
      </c>
      <c r="AY410" s="171" t="s">
        <v>299</v>
      </c>
    </row>
    <row r="411" spans="2:65" s="13" customFormat="1">
      <c r="B411" s="176"/>
      <c r="D411" s="149" t="s">
        <v>1489</v>
      </c>
      <c r="E411" s="177" t="s">
        <v>1</v>
      </c>
      <c r="F411" s="178" t="s">
        <v>8366</v>
      </c>
      <c r="H411" s="179">
        <v>8</v>
      </c>
      <c r="I411" s="180"/>
      <c r="L411" s="176"/>
      <c r="M411" s="181"/>
      <c r="T411" s="182"/>
      <c r="AT411" s="177" t="s">
        <v>1489</v>
      </c>
      <c r="AU411" s="177" t="s">
        <v>90</v>
      </c>
      <c r="AV411" s="13" t="s">
        <v>90</v>
      </c>
      <c r="AW411" s="13" t="s">
        <v>36</v>
      </c>
      <c r="AX411" s="13" t="s">
        <v>81</v>
      </c>
      <c r="AY411" s="177" t="s">
        <v>299</v>
      </c>
    </row>
    <row r="412" spans="2:65" s="14" customFormat="1">
      <c r="B412" s="183"/>
      <c r="D412" s="149" t="s">
        <v>1489</v>
      </c>
      <c r="E412" s="184" t="s">
        <v>1</v>
      </c>
      <c r="F412" s="185" t="s">
        <v>1496</v>
      </c>
      <c r="H412" s="186">
        <v>8</v>
      </c>
      <c r="I412" s="187"/>
      <c r="L412" s="183"/>
      <c r="M412" s="188"/>
      <c r="T412" s="189"/>
      <c r="AT412" s="184" t="s">
        <v>1489</v>
      </c>
      <c r="AU412" s="184" t="s">
        <v>90</v>
      </c>
      <c r="AV412" s="14" t="s">
        <v>318</v>
      </c>
      <c r="AW412" s="14" t="s">
        <v>36</v>
      </c>
      <c r="AX412" s="14" t="s">
        <v>88</v>
      </c>
      <c r="AY412" s="184" t="s">
        <v>299</v>
      </c>
    </row>
    <row r="413" spans="2:65" s="1" customFormat="1" ht="33" customHeight="1">
      <c r="B413" s="32"/>
      <c r="C413" s="136" t="s">
        <v>824</v>
      </c>
      <c r="D413" s="136" t="s">
        <v>302</v>
      </c>
      <c r="E413" s="137" t="s">
        <v>3371</v>
      </c>
      <c r="F413" s="138" t="s">
        <v>3372</v>
      </c>
      <c r="G413" s="139" t="s">
        <v>1520</v>
      </c>
      <c r="H413" s="140">
        <v>101.4</v>
      </c>
      <c r="I413" s="141"/>
      <c r="J413" s="142">
        <f>ROUND(I413*H413,2)</f>
        <v>0</v>
      </c>
      <c r="K413" s="138" t="s">
        <v>3585</v>
      </c>
      <c r="L413" s="32"/>
      <c r="M413" s="143" t="s">
        <v>1</v>
      </c>
      <c r="N413" s="144" t="s">
        <v>46</v>
      </c>
      <c r="P413" s="145">
        <f>O413*H413</f>
        <v>0</v>
      </c>
      <c r="Q413" s="145">
        <v>0</v>
      </c>
      <c r="R413" s="145">
        <f>Q413*H413</f>
        <v>0</v>
      </c>
      <c r="S413" s="145">
        <v>0</v>
      </c>
      <c r="T413" s="146">
        <f>S413*H413</f>
        <v>0</v>
      </c>
      <c r="AR413" s="147" t="s">
        <v>318</v>
      </c>
      <c r="AT413" s="147" t="s">
        <v>302</v>
      </c>
      <c r="AU413" s="147" t="s">
        <v>90</v>
      </c>
      <c r="AY413" s="17" t="s">
        <v>299</v>
      </c>
      <c r="BE413" s="148">
        <f>IF(N413="základní",J413,0)</f>
        <v>0</v>
      </c>
      <c r="BF413" s="148">
        <f>IF(N413="snížená",J413,0)</f>
        <v>0</v>
      </c>
      <c r="BG413" s="148">
        <f>IF(N413="zákl. přenesená",J413,0)</f>
        <v>0</v>
      </c>
      <c r="BH413" s="148">
        <f>IF(N413="sníž. přenesená",J413,0)</f>
        <v>0</v>
      </c>
      <c r="BI413" s="148">
        <f>IF(N413="nulová",J413,0)</f>
        <v>0</v>
      </c>
      <c r="BJ413" s="17" t="s">
        <v>88</v>
      </c>
      <c r="BK413" s="148">
        <f>ROUND(I413*H413,2)</f>
        <v>0</v>
      </c>
      <c r="BL413" s="17" t="s">
        <v>318</v>
      </c>
      <c r="BM413" s="147" t="s">
        <v>8400</v>
      </c>
    </row>
    <row r="414" spans="2:65" s="12" customFormat="1">
      <c r="B414" s="170"/>
      <c r="D414" s="149" t="s">
        <v>1489</v>
      </c>
      <c r="E414" s="171" t="s">
        <v>1</v>
      </c>
      <c r="F414" s="172" t="s">
        <v>8304</v>
      </c>
      <c r="H414" s="171" t="s">
        <v>1</v>
      </c>
      <c r="I414" s="173"/>
      <c r="L414" s="170"/>
      <c r="M414" s="174"/>
      <c r="T414" s="175"/>
      <c r="AT414" s="171" t="s">
        <v>1489</v>
      </c>
      <c r="AU414" s="171" t="s">
        <v>90</v>
      </c>
      <c r="AV414" s="12" t="s">
        <v>88</v>
      </c>
      <c r="AW414" s="12" t="s">
        <v>36</v>
      </c>
      <c r="AX414" s="12" t="s">
        <v>81</v>
      </c>
      <c r="AY414" s="171" t="s">
        <v>299</v>
      </c>
    </row>
    <row r="415" spans="2:65" s="13" customFormat="1">
      <c r="B415" s="176"/>
      <c r="D415" s="149" t="s">
        <v>1489</v>
      </c>
      <c r="E415" s="177" t="s">
        <v>1</v>
      </c>
      <c r="F415" s="178" t="s">
        <v>8401</v>
      </c>
      <c r="H415" s="179">
        <v>54.6</v>
      </c>
      <c r="I415" s="180"/>
      <c r="L415" s="176"/>
      <c r="M415" s="181"/>
      <c r="T415" s="182"/>
      <c r="AT415" s="177" t="s">
        <v>1489</v>
      </c>
      <c r="AU415" s="177" t="s">
        <v>90</v>
      </c>
      <c r="AV415" s="13" t="s">
        <v>90</v>
      </c>
      <c r="AW415" s="13" t="s">
        <v>36</v>
      </c>
      <c r="AX415" s="13" t="s">
        <v>81</v>
      </c>
      <c r="AY415" s="177" t="s">
        <v>299</v>
      </c>
    </row>
    <row r="416" spans="2:65" s="13" customFormat="1">
      <c r="B416" s="176"/>
      <c r="D416" s="149" t="s">
        <v>1489</v>
      </c>
      <c r="E416" s="177" t="s">
        <v>1</v>
      </c>
      <c r="F416" s="178" t="s">
        <v>8402</v>
      </c>
      <c r="H416" s="179">
        <v>46.8</v>
      </c>
      <c r="I416" s="180"/>
      <c r="L416" s="176"/>
      <c r="M416" s="181"/>
      <c r="T416" s="182"/>
      <c r="AT416" s="177" t="s">
        <v>1489</v>
      </c>
      <c r="AU416" s="177" t="s">
        <v>90</v>
      </c>
      <c r="AV416" s="13" t="s">
        <v>90</v>
      </c>
      <c r="AW416" s="13" t="s">
        <v>36</v>
      </c>
      <c r="AX416" s="13" t="s">
        <v>81</v>
      </c>
      <c r="AY416" s="177" t="s">
        <v>299</v>
      </c>
    </row>
    <row r="417" spans="2:65" s="14" customFormat="1">
      <c r="B417" s="183"/>
      <c r="D417" s="149" t="s">
        <v>1489</v>
      </c>
      <c r="E417" s="184" t="s">
        <v>1</v>
      </c>
      <c r="F417" s="185" t="s">
        <v>1496</v>
      </c>
      <c r="H417" s="186">
        <v>101.4</v>
      </c>
      <c r="I417" s="187"/>
      <c r="L417" s="183"/>
      <c r="M417" s="188"/>
      <c r="T417" s="189"/>
      <c r="AT417" s="184" t="s">
        <v>1489</v>
      </c>
      <c r="AU417" s="184" t="s">
        <v>90</v>
      </c>
      <c r="AV417" s="14" t="s">
        <v>318</v>
      </c>
      <c r="AW417" s="14" t="s">
        <v>36</v>
      </c>
      <c r="AX417" s="14" t="s">
        <v>88</v>
      </c>
      <c r="AY417" s="184" t="s">
        <v>299</v>
      </c>
    </row>
    <row r="418" spans="2:65" s="1" customFormat="1" ht="24.15" customHeight="1">
      <c r="B418" s="32"/>
      <c r="C418" s="136" t="s">
        <v>830</v>
      </c>
      <c r="D418" s="136" t="s">
        <v>302</v>
      </c>
      <c r="E418" s="137" t="s">
        <v>3726</v>
      </c>
      <c r="F418" s="138" t="s">
        <v>3727</v>
      </c>
      <c r="G418" s="139" t="s">
        <v>375</v>
      </c>
      <c r="H418" s="140">
        <v>234</v>
      </c>
      <c r="I418" s="141"/>
      <c r="J418" s="142">
        <f>ROUND(I418*H418,2)</f>
        <v>0</v>
      </c>
      <c r="K418" s="138" t="s">
        <v>3585</v>
      </c>
      <c r="L418" s="32"/>
      <c r="M418" s="143" t="s">
        <v>1</v>
      </c>
      <c r="N418" s="144" t="s">
        <v>46</v>
      </c>
      <c r="P418" s="145">
        <f>O418*H418</f>
        <v>0</v>
      </c>
      <c r="Q418" s="145">
        <v>0</v>
      </c>
      <c r="R418" s="145">
        <f>Q418*H418</f>
        <v>0</v>
      </c>
      <c r="S418" s="145">
        <v>0</v>
      </c>
      <c r="T418" s="146">
        <f>S418*H418</f>
        <v>0</v>
      </c>
      <c r="AR418" s="147" t="s">
        <v>318</v>
      </c>
      <c r="AT418" s="147" t="s">
        <v>302</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8403</v>
      </c>
    </row>
    <row r="419" spans="2:65" s="12" customFormat="1">
      <c r="B419" s="170"/>
      <c r="D419" s="149" t="s">
        <v>1489</v>
      </c>
      <c r="E419" s="171" t="s">
        <v>1</v>
      </c>
      <c r="F419" s="172" t="s">
        <v>8304</v>
      </c>
      <c r="H419" s="171" t="s">
        <v>1</v>
      </c>
      <c r="I419" s="173"/>
      <c r="L419" s="170"/>
      <c r="M419" s="174"/>
      <c r="T419" s="175"/>
      <c r="AT419" s="171" t="s">
        <v>1489</v>
      </c>
      <c r="AU419" s="171" t="s">
        <v>90</v>
      </c>
      <c r="AV419" s="12" t="s">
        <v>88</v>
      </c>
      <c r="AW419" s="12" t="s">
        <v>36</v>
      </c>
      <c r="AX419" s="12" t="s">
        <v>81</v>
      </c>
      <c r="AY419" s="171" t="s">
        <v>299</v>
      </c>
    </row>
    <row r="420" spans="2:65" s="13" customFormat="1">
      <c r="B420" s="176"/>
      <c r="D420" s="149" t="s">
        <v>1489</v>
      </c>
      <c r="E420" s="177" t="s">
        <v>1</v>
      </c>
      <c r="F420" s="178" t="s">
        <v>8404</v>
      </c>
      <c r="H420" s="179">
        <v>234</v>
      </c>
      <c r="I420" s="180"/>
      <c r="L420" s="176"/>
      <c r="M420" s="181"/>
      <c r="T420" s="182"/>
      <c r="AT420" s="177" t="s">
        <v>1489</v>
      </c>
      <c r="AU420" s="177" t="s">
        <v>90</v>
      </c>
      <c r="AV420" s="13" t="s">
        <v>90</v>
      </c>
      <c r="AW420" s="13" t="s">
        <v>36</v>
      </c>
      <c r="AX420" s="13" t="s">
        <v>81</v>
      </c>
      <c r="AY420" s="177" t="s">
        <v>299</v>
      </c>
    </row>
    <row r="421" spans="2:65" s="14" customFormat="1">
      <c r="B421" s="183"/>
      <c r="D421" s="149" t="s">
        <v>1489</v>
      </c>
      <c r="E421" s="184" t="s">
        <v>1</v>
      </c>
      <c r="F421" s="185" t="s">
        <v>1496</v>
      </c>
      <c r="H421" s="186">
        <v>234</v>
      </c>
      <c r="I421" s="187"/>
      <c r="L421" s="183"/>
      <c r="M421" s="188"/>
      <c r="T421" s="189"/>
      <c r="AT421" s="184" t="s">
        <v>1489</v>
      </c>
      <c r="AU421" s="184" t="s">
        <v>90</v>
      </c>
      <c r="AV421" s="14" t="s">
        <v>318</v>
      </c>
      <c r="AW421" s="14" t="s">
        <v>36</v>
      </c>
      <c r="AX421" s="14" t="s">
        <v>88</v>
      </c>
      <c r="AY421" s="184" t="s">
        <v>299</v>
      </c>
    </row>
    <row r="422" spans="2:65" s="1" customFormat="1" ht="24.15" customHeight="1">
      <c r="B422" s="32"/>
      <c r="C422" s="136" t="s">
        <v>834</v>
      </c>
      <c r="D422" s="136" t="s">
        <v>302</v>
      </c>
      <c r="E422" s="137" t="s">
        <v>8309</v>
      </c>
      <c r="F422" s="138" t="s">
        <v>8310</v>
      </c>
      <c r="G422" s="139" t="s">
        <v>375</v>
      </c>
      <c r="H422" s="140">
        <v>156</v>
      </c>
      <c r="I422" s="141"/>
      <c r="J422" s="142">
        <f>ROUND(I422*H422,2)</f>
        <v>0</v>
      </c>
      <c r="K422" s="138" t="s">
        <v>3585</v>
      </c>
      <c r="L422" s="32"/>
      <c r="M422" s="143" t="s">
        <v>1</v>
      </c>
      <c r="N422" s="144" t="s">
        <v>46</v>
      </c>
      <c r="P422" s="145">
        <f>O422*H422</f>
        <v>0</v>
      </c>
      <c r="Q422" s="145">
        <v>0</v>
      </c>
      <c r="R422" s="145">
        <f>Q422*H422</f>
        <v>0</v>
      </c>
      <c r="S422" s="145">
        <v>0</v>
      </c>
      <c r="T422" s="146">
        <f>S422*H422</f>
        <v>0</v>
      </c>
      <c r="AR422" s="147" t="s">
        <v>318</v>
      </c>
      <c r="AT422" s="147" t="s">
        <v>302</v>
      </c>
      <c r="AU422" s="147" t="s">
        <v>90</v>
      </c>
      <c r="AY422" s="17" t="s">
        <v>299</v>
      </c>
      <c r="BE422" s="148">
        <f>IF(N422="základní",J422,0)</f>
        <v>0</v>
      </c>
      <c r="BF422" s="148">
        <f>IF(N422="snížená",J422,0)</f>
        <v>0</v>
      </c>
      <c r="BG422" s="148">
        <f>IF(N422="zákl. přenesená",J422,0)</f>
        <v>0</v>
      </c>
      <c r="BH422" s="148">
        <f>IF(N422="sníž. přenesená",J422,0)</f>
        <v>0</v>
      </c>
      <c r="BI422" s="148">
        <f>IF(N422="nulová",J422,0)</f>
        <v>0</v>
      </c>
      <c r="BJ422" s="17" t="s">
        <v>88</v>
      </c>
      <c r="BK422" s="148">
        <f>ROUND(I422*H422,2)</f>
        <v>0</v>
      </c>
      <c r="BL422" s="17" t="s">
        <v>318</v>
      </c>
      <c r="BM422" s="147" t="s">
        <v>8405</v>
      </c>
    </row>
    <row r="423" spans="2:65" s="12" customFormat="1">
      <c r="B423" s="170"/>
      <c r="D423" s="149" t="s">
        <v>1489</v>
      </c>
      <c r="E423" s="171" t="s">
        <v>1</v>
      </c>
      <c r="F423" s="172" t="s">
        <v>8304</v>
      </c>
      <c r="H423" s="171" t="s">
        <v>1</v>
      </c>
      <c r="I423" s="173"/>
      <c r="L423" s="170"/>
      <c r="M423" s="174"/>
      <c r="T423" s="175"/>
      <c r="AT423" s="171" t="s">
        <v>1489</v>
      </c>
      <c r="AU423" s="171" t="s">
        <v>90</v>
      </c>
      <c r="AV423" s="12" t="s">
        <v>88</v>
      </c>
      <c r="AW423" s="12" t="s">
        <v>36</v>
      </c>
      <c r="AX423" s="12" t="s">
        <v>81</v>
      </c>
      <c r="AY423" s="171" t="s">
        <v>299</v>
      </c>
    </row>
    <row r="424" spans="2:65" s="13" customFormat="1">
      <c r="B424" s="176"/>
      <c r="D424" s="149" t="s">
        <v>1489</v>
      </c>
      <c r="E424" s="177" t="s">
        <v>1</v>
      </c>
      <c r="F424" s="178" t="s">
        <v>8406</v>
      </c>
      <c r="H424" s="179">
        <v>156</v>
      </c>
      <c r="I424" s="180"/>
      <c r="L424" s="176"/>
      <c r="M424" s="181"/>
      <c r="T424" s="182"/>
      <c r="AT424" s="177" t="s">
        <v>1489</v>
      </c>
      <c r="AU424" s="177" t="s">
        <v>90</v>
      </c>
      <c r="AV424" s="13" t="s">
        <v>90</v>
      </c>
      <c r="AW424" s="13" t="s">
        <v>36</v>
      </c>
      <c r="AX424" s="13" t="s">
        <v>81</v>
      </c>
      <c r="AY424" s="177" t="s">
        <v>299</v>
      </c>
    </row>
    <row r="425" spans="2:65" s="14" customFormat="1">
      <c r="B425" s="183"/>
      <c r="D425" s="149" t="s">
        <v>1489</v>
      </c>
      <c r="E425" s="184" t="s">
        <v>1</v>
      </c>
      <c r="F425" s="185" t="s">
        <v>1496</v>
      </c>
      <c r="H425" s="186">
        <v>156</v>
      </c>
      <c r="I425" s="187"/>
      <c r="L425" s="183"/>
      <c r="M425" s="188"/>
      <c r="T425" s="189"/>
      <c r="AT425" s="184" t="s">
        <v>1489</v>
      </c>
      <c r="AU425" s="184" t="s">
        <v>90</v>
      </c>
      <c r="AV425" s="14" t="s">
        <v>318</v>
      </c>
      <c r="AW425" s="14" t="s">
        <v>36</v>
      </c>
      <c r="AX425" s="14" t="s">
        <v>88</v>
      </c>
      <c r="AY425" s="184" t="s">
        <v>299</v>
      </c>
    </row>
    <row r="426" spans="2:65" s="1" customFormat="1" ht="24.15" customHeight="1">
      <c r="B426" s="32"/>
      <c r="C426" s="136" t="s">
        <v>838</v>
      </c>
      <c r="D426" s="136" t="s">
        <v>302</v>
      </c>
      <c r="E426" s="137" t="s">
        <v>8313</v>
      </c>
      <c r="F426" s="138" t="s">
        <v>8314</v>
      </c>
      <c r="G426" s="139" t="s">
        <v>1520</v>
      </c>
      <c r="H426" s="140">
        <v>7.02</v>
      </c>
      <c r="I426" s="141"/>
      <c r="J426" s="142">
        <f>ROUND(I426*H426,2)</f>
        <v>0</v>
      </c>
      <c r="K426" s="138" t="s">
        <v>3585</v>
      </c>
      <c r="L426" s="32"/>
      <c r="M426" s="143" t="s">
        <v>1</v>
      </c>
      <c r="N426" s="144" t="s">
        <v>46</v>
      </c>
      <c r="P426" s="145">
        <f>O426*H426</f>
        <v>0</v>
      </c>
      <c r="Q426" s="145">
        <v>2.2563399999999998</v>
      </c>
      <c r="R426" s="145">
        <f>Q426*H426</f>
        <v>15.839506799999997</v>
      </c>
      <c r="S426" s="145">
        <v>0</v>
      </c>
      <c r="T426" s="146">
        <f>S426*H426</f>
        <v>0</v>
      </c>
      <c r="AR426" s="147" t="s">
        <v>318</v>
      </c>
      <c r="AT426" s="147" t="s">
        <v>302</v>
      </c>
      <c r="AU426" s="147" t="s">
        <v>90</v>
      </c>
      <c r="AY426" s="17" t="s">
        <v>299</v>
      </c>
      <c r="BE426" s="148">
        <f>IF(N426="základní",J426,0)</f>
        <v>0</v>
      </c>
      <c r="BF426" s="148">
        <f>IF(N426="snížená",J426,0)</f>
        <v>0</v>
      </c>
      <c r="BG426" s="148">
        <f>IF(N426="zákl. přenesená",J426,0)</f>
        <v>0</v>
      </c>
      <c r="BH426" s="148">
        <f>IF(N426="sníž. přenesená",J426,0)</f>
        <v>0</v>
      </c>
      <c r="BI426" s="148">
        <f>IF(N426="nulová",J426,0)</f>
        <v>0</v>
      </c>
      <c r="BJ426" s="17" t="s">
        <v>88</v>
      </c>
      <c r="BK426" s="148">
        <f>ROUND(I426*H426,2)</f>
        <v>0</v>
      </c>
      <c r="BL426" s="17" t="s">
        <v>318</v>
      </c>
      <c r="BM426" s="147" t="s">
        <v>8407</v>
      </c>
    </row>
    <row r="427" spans="2:65" s="12" customFormat="1">
      <c r="B427" s="170"/>
      <c r="D427" s="149" t="s">
        <v>1489</v>
      </c>
      <c r="E427" s="171" t="s">
        <v>1</v>
      </c>
      <c r="F427" s="172" t="s">
        <v>8304</v>
      </c>
      <c r="H427" s="171" t="s">
        <v>1</v>
      </c>
      <c r="I427" s="173"/>
      <c r="L427" s="170"/>
      <c r="M427" s="174"/>
      <c r="T427" s="175"/>
      <c r="AT427" s="171" t="s">
        <v>1489</v>
      </c>
      <c r="AU427" s="171" t="s">
        <v>90</v>
      </c>
      <c r="AV427" s="12" t="s">
        <v>88</v>
      </c>
      <c r="AW427" s="12" t="s">
        <v>36</v>
      </c>
      <c r="AX427" s="12" t="s">
        <v>81</v>
      </c>
      <c r="AY427" s="171" t="s">
        <v>299</v>
      </c>
    </row>
    <row r="428" spans="2:65" s="13" customFormat="1">
      <c r="B428" s="176"/>
      <c r="D428" s="149" t="s">
        <v>1489</v>
      </c>
      <c r="E428" s="177" t="s">
        <v>1</v>
      </c>
      <c r="F428" s="178" t="s">
        <v>8408</v>
      </c>
      <c r="H428" s="179">
        <v>7.02</v>
      </c>
      <c r="I428" s="180"/>
      <c r="L428" s="176"/>
      <c r="M428" s="181"/>
      <c r="T428" s="182"/>
      <c r="AT428" s="177" t="s">
        <v>1489</v>
      </c>
      <c r="AU428" s="177" t="s">
        <v>90</v>
      </c>
      <c r="AV428" s="13" t="s">
        <v>90</v>
      </c>
      <c r="AW428" s="13" t="s">
        <v>36</v>
      </c>
      <c r="AX428" s="13" t="s">
        <v>88</v>
      </c>
      <c r="AY428" s="177" t="s">
        <v>299</v>
      </c>
    </row>
    <row r="429" spans="2:65" s="1" customFormat="1" ht="24.15" customHeight="1">
      <c r="B429" s="32"/>
      <c r="C429" s="136" t="s">
        <v>842</v>
      </c>
      <c r="D429" s="136" t="s">
        <v>302</v>
      </c>
      <c r="E429" s="137" t="s">
        <v>8317</v>
      </c>
      <c r="F429" s="138" t="s">
        <v>8318</v>
      </c>
      <c r="G429" s="139" t="s">
        <v>647</v>
      </c>
      <c r="H429" s="140">
        <v>78</v>
      </c>
      <c r="I429" s="141"/>
      <c r="J429" s="142">
        <f>ROUND(I429*H429,2)</f>
        <v>0</v>
      </c>
      <c r="K429" s="138" t="s">
        <v>3585</v>
      </c>
      <c r="L429" s="32"/>
      <c r="M429" s="143" t="s">
        <v>1</v>
      </c>
      <c r="N429" s="144" t="s">
        <v>46</v>
      </c>
      <c r="P429" s="145">
        <f>O429*H429</f>
        <v>0</v>
      </c>
      <c r="Q429" s="145">
        <v>0.14760999999999999</v>
      </c>
      <c r="R429" s="145">
        <f>Q429*H429</f>
        <v>11.513579999999999</v>
      </c>
      <c r="S429" s="145">
        <v>0</v>
      </c>
      <c r="T429" s="146">
        <f>S429*H429</f>
        <v>0</v>
      </c>
      <c r="AR429" s="147" t="s">
        <v>318</v>
      </c>
      <c r="AT429" s="147" t="s">
        <v>302</v>
      </c>
      <c r="AU429" s="147" t="s">
        <v>90</v>
      </c>
      <c r="AY429" s="17" t="s">
        <v>299</v>
      </c>
      <c r="BE429" s="148">
        <f>IF(N429="základní",J429,0)</f>
        <v>0</v>
      </c>
      <c r="BF429" s="148">
        <f>IF(N429="snížená",J429,0)</f>
        <v>0</v>
      </c>
      <c r="BG429" s="148">
        <f>IF(N429="zákl. přenesená",J429,0)</f>
        <v>0</v>
      </c>
      <c r="BH429" s="148">
        <f>IF(N429="sníž. přenesená",J429,0)</f>
        <v>0</v>
      </c>
      <c r="BI429" s="148">
        <f>IF(N429="nulová",J429,0)</f>
        <v>0</v>
      </c>
      <c r="BJ429" s="17" t="s">
        <v>88</v>
      </c>
      <c r="BK429" s="148">
        <f>ROUND(I429*H429,2)</f>
        <v>0</v>
      </c>
      <c r="BL429" s="17" t="s">
        <v>318</v>
      </c>
      <c r="BM429" s="147" t="s">
        <v>8409</v>
      </c>
    </row>
    <row r="430" spans="2:65" s="12" customFormat="1">
      <c r="B430" s="170"/>
      <c r="D430" s="149" t="s">
        <v>1489</v>
      </c>
      <c r="E430" s="171" t="s">
        <v>1</v>
      </c>
      <c r="F430" s="172" t="s">
        <v>8304</v>
      </c>
      <c r="H430" s="171" t="s">
        <v>1</v>
      </c>
      <c r="I430" s="173"/>
      <c r="L430" s="170"/>
      <c r="M430" s="174"/>
      <c r="T430" s="175"/>
      <c r="AT430" s="171" t="s">
        <v>1489</v>
      </c>
      <c r="AU430" s="171" t="s">
        <v>90</v>
      </c>
      <c r="AV430" s="12" t="s">
        <v>88</v>
      </c>
      <c r="AW430" s="12" t="s">
        <v>36</v>
      </c>
      <c r="AX430" s="12" t="s">
        <v>81</v>
      </c>
      <c r="AY430" s="171" t="s">
        <v>299</v>
      </c>
    </row>
    <row r="431" spans="2:65" s="13" customFormat="1">
      <c r="B431" s="176"/>
      <c r="D431" s="149" t="s">
        <v>1489</v>
      </c>
      <c r="E431" s="177" t="s">
        <v>1</v>
      </c>
      <c r="F431" s="178" t="s">
        <v>8410</v>
      </c>
      <c r="H431" s="179">
        <v>78</v>
      </c>
      <c r="I431" s="180"/>
      <c r="L431" s="176"/>
      <c r="M431" s="181"/>
      <c r="T431" s="182"/>
      <c r="AT431" s="177" t="s">
        <v>1489</v>
      </c>
      <c r="AU431" s="177" t="s">
        <v>90</v>
      </c>
      <c r="AV431" s="13" t="s">
        <v>90</v>
      </c>
      <c r="AW431" s="13" t="s">
        <v>36</v>
      </c>
      <c r="AX431" s="13" t="s">
        <v>88</v>
      </c>
      <c r="AY431" s="177" t="s">
        <v>299</v>
      </c>
    </row>
    <row r="432" spans="2:65" s="1" customFormat="1" ht="16.5" customHeight="1">
      <c r="B432" s="32"/>
      <c r="C432" s="158" t="s">
        <v>846</v>
      </c>
      <c r="D432" s="158" t="s">
        <v>340</v>
      </c>
      <c r="E432" s="159" t="s">
        <v>8321</v>
      </c>
      <c r="F432" s="160" t="s">
        <v>8322</v>
      </c>
      <c r="G432" s="161" t="s">
        <v>647</v>
      </c>
      <c r="H432" s="162">
        <v>78.78</v>
      </c>
      <c r="I432" s="163"/>
      <c r="J432" s="164">
        <f>ROUND(I432*H432,2)</f>
        <v>0</v>
      </c>
      <c r="K432" s="160" t="s">
        <v>1</v>
      </c>
      <c r="L432" s="165"/>
      <c r="M432" s="166" t="s">
        <v>1</v>
      </c>
      <c r="N432" s="167" t="s">
        <v>46</v>
      </c>
      <c r="P432" s="145">
        <f>O432*H432</f>
        <v>0</v>
      </c>
      <c r="Q432" s="145">
        <v>0.24</v>
      </c>
      <c r="R432" s="145">
        <f>Q432*H432</f>
        <v>18.9072</v>
      </c>
      <c r="S432" s="145">
        <v>0</v>
      </c>
      <c r="T432" s="146">
        <f>S432*H432</f>
        <v>0</v>
      </c>
      <c r="AR432" s="147" t="s">
        <v>337</v>
      </c>
      <c r="AT432" s="147" t="s">
        <v>340</v>
      </c>
      <c r="AU432" s="147" t="s">
        <v>90</v>
      </c>
      <c r="AY432" s="17" t="s">
        <v>299</v>
      </c>
      <c r="BE432" s="148">
        <f>IF(N432="základní",J432,0)</f>
        <v>0</v>
      </c>
      <c r="BF432" s="148">
        <f>IF(N432="snížená",J432,0)</f>
        <v>0</v>
      </c>
      <c r="BG432" s="148">
        <f>IF(N432="zákl. přenesená",J432,0)</f>
        <v>0</v>
      </c>
      <c r="BH432" s="148">
        <f>IF(N432="sníž. přenesená",J432,0)</f>
        <v>0</v>
      </c>
      <c r="BI432" s="148">
        <f>IF(N432="nulová",J432,0)</f>
        <v>0</v>
      </c>
      <c r="BJ432" s="17" t="s">
        <v>88</v>
      </c>
      <c r="BK432" s="148">
        <f>ROUND(I432*H432,2)</f>
        <v>0</v>
      </c>
      <c r="BL432" s="17" t="s">
        <v>318</v>
      </c>
      <c r="BM432" s="147" t="s">
        <v>8411</v>
      </c>
    </row>
    <row r="433" spans="2:65" s="13" customFormat="1">
      <c r="B433" s="176"/>
      <c r="D433" s="149" t="s">
        <v>1489</v>
      </c>
      <c r="F433" s="178" t="s">
        <v>8412</v>
      </c>
      <c r="H433" s="179">
        <v>78.78</v>
      </c>
      <c r="I433" s="180"/>
      <c r="L433" s="176"/>
      <c r="M433" s="181"/>
      <c r="T433" s="182"/>
      <c r="AT433" s="177" t="s">
        <v>1489</v>
      </c>
      <c r="AU433" s="177" t="s">
        <v>90</v>
      </c>
      <c r="AV433" s="13" t="s">
        <v>90</v>
      </c>
      <c r="AW433" s="13" t="s">
        <v>4</v>
      </c>
      <c r="AX433" s="13" t="s">
        <v>88</v>
      </c>
      <c r="AY433" s="177" t="s">
        <v>299</v>
      </c>
    </row>
    <row r="434" spans="2:65" s="1" customFormat="1" ht="24.15" customHeight="1">
      <c r="B434" s="32"/>
      <c r="C434" s="136" t="s">
        <v>850</v>
      </c>
      <c r="D434" s="136" t="s">
        <v>302</v>
      </c>
      <c r="E434" s="137" t="s">
        <v>1682</v>
      </c>
      <c r="F434" s="138" t="s">
        <v>1683</v>
      </c>
      <c r="G434" s="139" t="s">
        <v>375</v>
      </c>
      <c r="H434" s="140">
        <v>234</v>
      </c>
      <c r="I434" s="141"/>
      <c r="J434" s="142">
        <f>ROUND(I434*H434,2)</f>
        <v>0</v>
      </c>
      <c r="K434" s="138" t="s">
        <v>3585</v>
      </c>
      <c r="L434" s="32"/>
      <c r="M434" s="143" t="s">
        <v>1</v>
      </c>
      <c r="N434" s="144" t="s">
        <v>46</v>
      </c>
      <c r="P434" s="145">
        <f>O434*H434</f>
        <v>0</v>
      </c>
      <c r="Q434" s="145">
        <v>0</v>
      </c>
      <c r="R434" s="145">
        <f>Q434*H434</f>
        <v>0</v>
      </c>
      <c r="S434" s="145">
        <v>0</v>
      </c>
      <c r="T434" s="146">
        <f>S434*H434</f>
        <v>0</v>
      </c>
      <c r="AR434" s="147" t="s">
        <v>318</v>
      </c>
      <c r="AT434" s="147" t="s">
        <v>302</v>
      </c>
      <c r="AU434" s="147" t="s">
        <v>90</v>
      </c>
      <c r="AY434" s="17" t="s">
        <v>299</v>
      </c>
      <c r="BE434" s="148">
        <f>IF(N434="základní",J434,0)</f>
        <v>0</v>
      </c>
      <c r="BF434" s="148">
        <f>IF(N434="snížená",J434,0)</f>
        <v>0</v>
      </c>
      <c r="BG434" s="148">
        <f>IF(N434="zákl. přenesená",J434,0)</f>
        <v>0</v>
      </c>
      <c r="BH434" s="148">
        <f>IF(N434="sníž. přenesená",J434,0)</f>
        <v>0</v>
      </c>
      <c r="BI434" s="148">
        <f>IF(N434="nulová",J434,0)</f>
        <v>0</v>
      </c>
      <c r="BJ434" s="17" t="s">
        <v>88</v>
      </c>
      <c r="BK434" s="148">
        <f>ROUND(I434*H434,2)</f>
        <v>0</v>
      </c>
      <c r="BL434" s="17" t="s">
        <v>318</v>
      </c>
      <c r="BM434" s="147" t="s">
        <v>8413</v>
      </c>
    </row>
    <row r="435" spans="2:65" s="12" customFormat="1">
      <c r="B435" s="170"/>
      <c r="D435" s="149" t="s">
        <v>1489</v>
      </c>
      <c r="E435" s="171" t="s">
        <v>1</v>
      </c>
      <c r="F435" s="172" t="s">
        <v>8304</v>
      </c>
      <c r="H435" s="171" t="s">
        <v>1</v>
      </c>
      <c r="I435" s="173"/>
      <c r="L435" s="170"/>
      <c r="M435" s="174"/>
      <c r="T435" s="175"/>
      <c r="AT435" s="171" t="s">
        <v>1489</v>
      </c>
      <c r="AU435" s="171" t="s">
        <v>90</v>
      </c>
      <c r="AV435" s="12" t="s">
        <v>88</v>
      </c>
      <c r="AW435" s="12" t="s">
        <v>36</v>
      </c>
      <c r="AX435" s="12" t="s">
        <v>81</v>
      </c>
      <c r="AY435" s="171" t="s">
        <v>299</v>
      </c>
    </row>
    <row r="436" spans="2:65" s="13" customFormat="1">
      <c r="B436" s="176"/>
      <c r="D436" s="149" t="s">
        <v>1489</v>
      </c>
      <c r="E436" s="177" t="s">
        <v>1</v>
      </c>
      <c r="F436" s="178" t="s">
        <v>8414</v>
      </c>
      <c r="H436" s="179">
        <v>234</v>
      </c>
      <c r="I436" s="180"/>
      <c r="L436" s="176"/>
      <c r="M436" s="181"/>
      <c r="T436" s="182"/>
      <c r="AT436" s="177" t="s">
        <v>1489</v>
      </c>
      <c r="AU436" s="177" t="s">
        <v>90</v>
      </c>
      <c r="AV436" s="13" t="s">
        <v>90</v>
      </c>
      <c r="AW436" s="13" t="s">
        <v>36</v>
      </c>
      <c r="AX436" s="13" t="s">
        <v>81</v>
      </c>
      <c r="AY436" s="177" t="s">
        <v>299</v>
      </c>
    </row>
    <row r="437" spans="2:65" s="14" customFormat="1">
      <c r="B437" s="183"/>
      <c r="D437" s="149" t="s">
        <v>1489</v>
      </c>
      <c r="E437" s="184" t="s">
        <v>1</v>
      </c>
      <c r="F437" s="185" t="s">
        <v>1496</v>
      </c>
      <c r="H437" s="186">
        <v>234</v>
      </c>
      <c r="I437" s="187"/>
      <c r="L437" s="183"/>
      <c r="M437" s="188"/>
      <c r="T437" s="189"/>
      <c r="AT437" s="184" t="s">
        <v>1489</v>
      </c>
      <c r="AU437" s="184" t="s">
        <v>90</v>
      </c>
      <c r="AV437" s="14" t="s">
        <v>318</v>
      </c>
      <c r="AW437" s="14" t="s">
        <v>36</v>
      </c>
      <c r="AX437" s="14" t="s">
        <v>88</v>
      </c>
      <c r="AY437" s="184" t="s">
        <v>299</v>
      </c>
    </row>
    <row r="438" spans="2:65" s="1" customFormat="1" ht="37.950000000000003" customHeight="1">
      <c r="B438" s="32"/>
      <c r="C438" s="136" t="s">
        <v>854</v>
      </c>
      <c r="D438" s="136" t="s">
        <v>302</v>
      </c>
      <c r="E438" s="137" t="s">
        <v>4408</v>
      </c>
      <c r="F438" s="138" t="s">
        <v>6049</v>
      </c>
      <c r="G438" s="139" t="s">
        <v>375</v>
      </c>
      <c r="H438" s="140">
        <v>234</v>
      </c>
      <c r="I438" s="141"/>
      <c r="J438" s="142">
        <f>ROUND(I438*H438,2)</f>
        <v>0</v>
      </c>
      <c r="K438" s="138" t="s">
        <v>1</v>
      </c>
      <c r="L438" s="32"/>
      <c r="M438" s="143" t="s">
        <v>1</v>
      </c>
      <c r="N438" s="144" t="s">
        <v>46</v>
      </c>
      <c r="P438" s="145">
        <f>O438*H438</f>
        <v>0</v>
      </c>
      <c r="Q438" s="145">
        <v>0</v>
      </c>
      <c r="R438" s="145">
        <f>Q438*H438</f>
        <v>0</v>
      </c>
      <c r="S438" s="145">
        <v>0</v>
      </c>
      <c r="T438" s="146">
        <f>S438*H438</f>
        <v>0</v>
      </c>
      <c r="AR438" s="147" t="s">
        <v>318</v>
      </c>
      <c r="AT438" s="147" t="s">
        <v>302</v>
      </c>
      <c r="AU438" s="147" t="s">
        <v>90</v>
      </c>
      <c r="AY438" s="17" t="s">
        <v>299</v>
      </c>
      <c r="BE438" s="148">
        <f>IF(N438="základní",J438,0)</f>
        <v>0</v>
      </c>
      <c r="BF438" s="148">
        <f>IF(N438="snížená",J438,0)</f>
        <v>0</v>
      </c>
      <c r="BG438" s="148">
        <f>IF(N438="zákl. přenesená",J438,0)</f>
        <v>0</v>
      </c>
      <c r="BH438" s="148">
        <f>IF(N438="sníž. přenesená",J438,0)</f>
        <v>0</v>
      </c>
      <c r="BI438" s="148">
        <f>IF(N438="nulová",J438,0)</f>
        <v>0</v>
      </c>
      <c r="BJ438" s="17" t="s">
        <v>88</v>
      </c>
      <c r="BK438" s="148">
        <f>ROUND(I438*H438,2)</f>
        <v>0</v>
      </c>
      <c r="BL438" s="17" t="s">
        <v>318</v>
      </c>
      <c r="BM438" s="147" t="s">
        <v>8415</v>
      </c>
    </row>
    <row r="439" spans="2:65" s="1" customFormat="1" ht="16.5" customHeight="1">
      <c r="B439" s="32"/>
      <c r="C439" s="158" t="s">
        <v>858</v>
      </c>
      <c r="D439" s="158" t="s">
        <v>340</v>
      </c>
      <c r="E439" s="159" t="s">
        <v>1689</v>
      </c>
      <c r="F439" s="160" t="s">
        <v>1690</v>
      </c>
      <c r="G439" s="161" t="s">
        <v>822</v>
      </c>
      <c r="H439" s="162">
        <v>9.6880000000000006</v>
      </c>
      <c r="I439" s="163"/>
      <c r="J439" s="164">
        <f>ROUND(I439*H439,2)</f>
        <v>0</v>
      </c>
      <c r="K439" s="160" t="s">
        <v>6052</v>
      </c>
      <c r="L439" s="165"/>
      <c r="M439" s="166" t="s">
        <v>1</v>
      </c>
      <c r="N439" s="167" t="s">
        <v>46</v>
      </c>
      <c r="P439" s="145">
        <f>O439*H439</f>
        <v>0</v>
      </c>
      <c r="Q439" s="145">
        <v>1E-3</v>
      </c>
      <c r="R439" s="145">
        <f>Q439*H439</f>
        <v>9.6880000000000004E-3</v>
      </c>
      <c r="S439" s="145">
        <v>0</v>
      </c>
      <c r="T439" s="146">
        <f>S439*H439</f>
        <v>0</v>
      </c>
      <c r="AR439" s="147" t="s">
        <v>337</v>
      </c>
      <c r="AT439" s="147" t="s">
        <v>340</v>
      </c>
      <c r="AU439" s="147" t="s">
        <v>90</v>
      </c>
      <c r="AY439" s="17" t="s">
        <v>299</v>
      </c>
      <c r="BE439" s="148">
        <f>IF(N439="základní",J439,0)</f>
        <v>0</v>
      </c>
      <c r="BF439" s="148">
        <f>IF(N439="snížená",J439,0)</f>
        <v>0</v>
      </c>
      <c r="BG439" s="148">
        <f>IF(N439="zákl. přenesená",J439,0)</f>
        <v>0</v>
      </c>
      <c r="BH439" s="148">
        <f>IF(N439="sníž. přenesená",J439,0)</f>
        <v>0</v>
      </c>
      <c r="BI439" s="148">
        <f>IF(N439="nulová",J439,0)</f>
        <v>0</v>
      </c>
      <c r="BJ439" s="17" t="s">
        <v>88</v>
      </c>
      <c r="BK439" s="148">
        <f>ROUND(I439*H439,2)</f>
        <v>0</v>
      </c>
      <c r="BL439" s="17" t="s">
        <v>318</v>
      </c>
      <c r="BM439" s="147" t="s">
        <v>8416</v>
      </c>
    </row>
    <row r="440" spans="2:65" s="13" customFormat="1">
      <c r="B440" s="176"/>
      <c r="D440" s="149" t="s">
        <v>1489</v>
      </c>
      <c r="E440" s="177" t="s">
        <v>1</v>
      </c>
      <c r="F440" s="178" t="s">
        <v>8417</v>
      </c>
      <c r="H440" s="179">
        <v>9.6880000000000006</v>
      </c>
      <c r="I440" s="180"/>
      <c r="L440" s="176"/>
      <c r="M440" s="181"/>
      <c r="T440" s="182"/>
      <c r="AT440" s="177" t="s">
        <v>1489</v>
      </c>
      <c r="AU440" s="177" t="s">
        <v>90</v>
      </c>
      <c r="AV440" s="13" t="s">
        <v>90</v>
      </c>
      <c r="AW440" s="13" t="s">
        <v>36</v>
      </c>
      <c r="AX440" s="13" t="s">
        <v>88</v>
      </c>
      <c r="AY440" s="177" t="s">
        <v>299</v>
      </c>
    </row>
    <row r="441" spans="2:65" s="1" customFormat="1" ht="24.15" customHeight="1">
      <c r="B441" s="32"/>
      <c r="C441" s="136" t="s">
        <v>862</v>
      </c>
      <c r="D441" s="136" t="s">
        <v>302</v>
      </c>
      <c r="E441" s="137" t="s">
        <v>8334</v>
      </c>
      <c r="F441" s="138" t="s">
        <v>8335</v>
      </c>
      <c r="G441" s="139" t="s">
        <v>598</v>
      </c>
      <c r="H441" s="140">
        <v>4</v>
      </c>
      <c r="I441" s="141"/>
      <c r="J441" s="142">
        <f>ROUND(I441*H441,2)</f>
        <v>0</v>
      </c>
      <c r="K441" s="138" t="s">
        <v>1</v>
      </c>
      <c r="L441" s="32"/>
      <c r="M441" s="143" t="s">
        <v>1</v>
      </c>
      <c r="N441" s="144" t="s">
        <v>46</v>
      </c>
      <c r="P441" s="145">
        <f>O441*H441</f>
        <v>0</v>
      </c>
      <c r="Q441" s="145">
        <v>1.0499999999999999E-3</v>
      </c>
      <c r="R441" s="145">
        <f>Q441*H441</f>
        <v>4.1999999999999997E-3</v>
      </c>
      <c r="S441" s="145">
        <v>8.2000000000000003E-2</v>
      </c>
      <c r="T441" s="146">
        <f>S441*H441</f>
        <v>0.32800000000000001</v>
      </c>
      <c r="AR441" s="147" t="s">
        <v>318</v>
      </c>
      <c r="AT441" s="147" t="s">
        <v>302</v>
      </c>
      <c r="AU441" s="147" t="s">
        <v>90</v>
      </c>
      <c r="AY441" s="17" t="s">
        <v>299</v>
      </c>
      <c r="BE441" s="148">
        <f>IF(N441="základní",J441,0)</f>
        <v>0</v>
      </c>
      <c r="BF441" s="148">
        <f>IF(N441="snížená",J441,0)</f>
        <v>0</v>
      </c>
      <c r="BG441" s="148">
        <f>IF(N441="zákl. přenesená",J441,0)</f>
        <v>0</v>
      </c>
      <c r="BH441" s="148">
        <f>IF(N441="sníž. přenesená",J441,0)</f>
        <v>0</v>
      </c>
      <c r="BI441" s="148">
        <f>IF(N441="nulová",J441,0)</f>
        <v>0</v>
      </c>
      <c r="BJ441" s="17" t="s">
        <v>88</v>
      </c>
      <c r="BK441" s="148">
        <f>ROUND(I441*H441,2)</f>
        <v>0</v>
      </c>
      <c r="BL441" s="17" t="s">
        <v>318</v>
      </c>
      <c r="BM441" s="147" t="s">
        <v>8418</v>
      </c>
    </row>
    <row r="442" spans="2:65" s="1" customFormat="1" ht="19.2">
      <c r="B442" s="32"/>
      <c r="D442" s="149" t="s">
        <v>308</v>
      </c>
      <c r="F442" s="150" t="s">
        <v>8337</v>
      </c>
      <c r="I442" s="151"/>
      <c r="L442" s="32"/>
      <c r="M442" s="152"/>
      <c r="T442" s="56"/>
      <c r="AT442" s="17" t="s">
        <v>308</v>
      </c>
      <c r="AU442" s="17" t="s">
        <v>90</v>
      </c>
    </row>
    <row r="443" spans="2:65" s="13" customFormat="1">
      <c r="B443" s="176"/>
      <c r="D443" s="149" t="s">
        <v>1489</v>
      </c>
      <c r="E443" s="177" t="s">
        <v>1</v>
      </c>
      <c r="F443" s="178" t="s">
        <v>8338</v>
      </c>
      <c r="H443" s="179">
        <v>4</v>
      </c>
      <c r="I443" s="180"/>
      <c r="L443" s="176"/>
      <c r="M443" s="181"/>
      <c r="T443" s="182"/>
      <c r="AT443" s="177" t="s">
        <v>1489</v>
      </c>
      <c r="AU443" s="177" t="s">
        <v>90</v>
      </c>
      <c r="AV443" s="13" t="s">
        <v>90</v>
      </c>
      <c r="AW443" s="13" t="s">
        <v>36</v>
      </c>
      <c r="AX443" s="13" t="s">
        <v>88</v>
      </c>
      <c r="AY443" s="177" t="s">
        <v>299</v>
      </c>
    </row>
    <row r="444" spans="2:65" s="1" customFormat="1" ht="24.15" customHeight="1">
      <c r="B444" s="32"/>
      <c r="C444" s="136" t="s">
        <v>866</v>
      </c>
      <c r="D444" s="136" t="s">
        <v>302</v>
      </c>
      <c r="E444" s="137" t="s">
        <v>8197</v>
      </c>
      <c r="F444" s="138" t="s">
        <v>8198</v>
      </c>
      <c r="G444" s="139" t="s">
        <v>1636</v>
      </c>
      <c r="H444" s="140">
        <v>1367.84</v>
      </c>
      <c r="I444" s="141"/>
      <c r="J444" s="142">
        <f>ROUND(I444*H444,2)</f>
        <v>0</v>
      </c>
      <c r="K444" s="138" t="s">
        <v>3585</v>
      </c>
      <c r="L444" s="32"/>
      <c r="M444" s="143" t="s">
        <v>1</v>
      </c>
      <c r="N444" s="144" t="s">
        <v>46</v>
      </c>
      <c r="P444" s="145">
        <f>O444*H444</f>
        <v>0</v>
      </c>
      <c r="Q444" s="145">
        <v>0</v>
      </c>
      <c r="R444" s="145">
        <f>Q444*H444</f>
        <v>0</v>
      </c>
      <c r="S444" s="145">
        <v>0</v>
      </c>
      <c r="T444" s="146">
        <f>S444*H444</f>
        <v>0</v>
      </c>
      <c r="AR444" s="147" t="s">
        <v>318</v>
      </c>
      <c r="AT444" s="147" t="s">
        <v>302</v>
      </c>
      <c r="AU444" s="147" t="s">
        <v>90</v>
      </c>
      <c r="AY444" s="17" t="s">
        <v>299</v>
      </c>
      <c r="BE444" s="148">
        <f>IF(N444="základní",J444,0)</f>
        <v>0</v>
      </c>
      <c r="BF444" s="148">
        <f>IF(N444="snížená",J444,0)</f>
        <v>0</v>
      </c>
      <c r="BG444" s="148">
        <f>IF(N444="zákl. přenesená",J444,0)</f>
        <v>0</v>
      </c>
      <c r="BH444" s="148">
        <f>IF(N444="sníž. přenesená",J444,0)</f>
        <v>0</v>
      </c>
      <c r="BI444" s="148">
        <f>IF(N444="nulová",J444,0)</f>
        <v>0</v>
      </c>
      <c r="BJ444" s="17" t="s">
        <v>88</v>
      </c>
      <c r="BK444" s="148">
        <f>ROUND(I444*H444,2)</f>
        <v>0</v>
      </c>
      <c r="BL444" s="17" t="s">
        <v>318</v>
      </c>
      <c r="BM444" s="147" t="s">
        <v>8419</v>
      </c>
    </row>
    <row r="445" spans="2:65" s="12" customFormat="1">
      <c r="B445" s="170"/>
      <c r="D445" s="149" t="s">
        <v>1489</v>
      </c>
      <c r="E445" s="171" t="s">
        <v>1</v>
      </c>
      <c r="F445" s="172" t="s">
        <v>3619</v>
      </c>
      <c r="H445" s="171" t="s">
        <v>1</v>
      </c>
      <c r="I445" s="173"/>
      <c r="L445" s="170"/>
      <c r="M445" s="174"/>
      <c r="T445" s="175"/>
      <c r="AT445" s="171" t="s">
        <v>1489</v>
      </c>
      <c r="AU445" s="171" t="s">
        <v>90</v>
      </c>
      <c r="AV445" s="12" t="s">
        <v>88</v>
      </c>
      <c r="AW445" s="12" t="s">
        <v>36</v>
      </c>
      <c r="AX445" s="12" t="s">
        <v>81</v>
      </c>
      <c r="AY445" s="171" t="s">
        <v>299</v>
      </c>
    </row>
    <row r="446" spans="2:65" s="13" customFormat="1" ht="20.399999999999999">
      <c r="B446" s="176"/>
      <c r="D446" s="149" t="s">
        <v>1489</v>
      </c>
      <c r="E446" s="177" t="s">
        <v>1</v>
      </c>
      <c r="F446" s="178" t="s">
        <v>8420</v>
      </c>
      <c r="H446" s="179">
        <v>665.71199999999999</v>
      </c>
      <c r="I446" s="180"/>
      <c r="L446" s="176"/>
      <c r="M446" s="181"/>
      <c r="T446" s="182"/>
      <c r="AT446" s="177" t="s">
        <v>1489</v>
      </c>
      <c r="AU446" s="177" t="s">
        <v>90</v>
      </c>
      <c r="AV446" s="13" t="s">
        <v>90</v>
      </c>
      <c r="AW446" s="13" t="s">
        <v>36</v>
      </c>
      <c r="AX446" s="13" t="s">
        <v>81</v>
      </c>
      <c r="AY446" s="177" t="s">
        <v>299</v>
      </c>
    </row>
    <row r="447" spans="2:65" s="13" customFormat="1">
      <c r="B447" s="176"/>
      <c r="D447" s="149" t="s">
        <v>1489</v>
      </c>
      <c r="E447" s="177" t="s">
        <v>1</v>
      </c>
      <c r="F447" s="178" t="s">
        <v>8421</v>
      </c>
      <c r="H447" s="179">
        <v>699.48</v>
      </c>
      <c r="I447" s="180"/>
      <c r="L447" s="176"/>
      <c r="M447" s="181"/>
      <c r="T447" s="182"/>
      <c r="AT447" s="177" t="s">
        <v>1489</v>
      </c>
      <c r="AU447" s="177" t="s">
        <v>90</v>
      </c>
      <c r="AV447" s="13" t="s">
        <v>90</v>
      </c>
      <c r="AW447" s="13" t="s">
        <v>36</v>
      </c>
      <c r="AX447" s="13" t="s">
        <v>81</v>
      </c>
      <c r="AY447" s="177" t="s">
        <v>299</v>
      </c>
    </row>
    <row r="448" spans="2:65" s="13" customFormat="1">
      <c r="B448" s="176"/>
      <c r="D448" s="149" t="s">
        <v>1489</v>
      </c>
      <c r="E448" s="177" t="s">
        <v>1</v>
      </c>
      <c r="F448" s="178" t="s">
        <v>8422</v>
      </c>
      <c r="H448" s="179">
        <v>2.3199999999999998</v>
      </c>
      <c r="I448" s="180"/>
      <c r="L448" s="176"/>
      <c r="M448" s="181"/>
      <c r="T448" s="182"/>
      <c r="AT448" s="177" t="s">
        <v>1489</v>
      </c>
      <c r="AU448" s="177" t="s">
        <v>90</v>
      </c>
      <c r="AV448" s="13" t="s">
        <v>90</v>
      </c>
      <c r="AW448" s="13" t="s">
        <v>36</v>
      </c>
      <c r="AX448" s="13" t="s">
        <v>81</v>
      </c>
      <c r="AY448" s="177" t="s">
        <v>299</v>
      </c>
    </row>
    <row r="449" spans="2:65" s="13" customFormat="1">
      <c r="B449" s="176"/>
      <c r="D449" s="149" t="s">
        <v>1489</v>
      </c>
      <c r="E449" s="177" t="s">
        <v>1</v>
      </c>
      <c r="F449" s="178" t="s">
        <v>8343</v>
      </c>
      <c r="H449" s="179">
        <v>0.32800000000000001</v>
      </c>
      <c r="I449" s="180"/>
      <c r="L449" s="176"/>
      <c r="M449" s="181"/>
      <c r="T449" s="182"/>
      <c r="AT449" s="177" t="s">
        <v>1489</v>
      </c>
      <c r="AU449" s="177" t="s">
        <v>90</v>
      </c>
      <c r="AV449" s="13" t="s">
        <v>90</v>
      </c>
      <c r="AW449" s="13" t="s">
        <v>36</v>
      </c>
      <c r="AX449" s="13" t="s">
        <v>81</v>
      </c>
      <c r="AY449" s="177" t="s">
        <v>299</v>
      </c>
    </row>
    <row r="450" spans="2:65" s="14" customFormat="1">
      <c r="B450" s="183"/>
      <c r="D450" s="149" t="s">
        <v>1489</v>
      </c>
      <c r="E450" s="184" t="s">
        <v>1</v>
      </c>
      <c r="F450" s="185" t="s">
        <v>1496</v>
      </c>
      <c r="H450" s="186">
        <v>1367.84</v>
      </c>
      <c r="I450" s="187"/>
      <c r="L450" s="183"/>
      <c r="M450" s="188"/>
      <c r="T450" s="189"/>
      <c r="AT450" s="184" t="s">
        <v>1489</v>
      </c>
      <c r="AU450" s="184" t="s">
        <v>90</v>
      </c>
      <c r="AV450" s="14" t="s">
        <v>318</v>
      </c>
      <c r="AW450" s="14" t="s">
        <v>36</v>
      </c>
      <c r="AX450" s="14" t="s">
        <v>88</v>
      </c>
      <c r="AY450" s="184" t="s">
        <v>299</v>
      </c>
    </row>
    <row r="451" spans="2:65" s="1" customFormat="1" ht="21.75" customHeight="1">
      <c r="B451" s="32"/>
      <c r="C451" s="136" t="s">
        <v>870</v>
      </c>
      <c r="D451" s="136" t="s">
        <v>302</v>
      </c>
      <c r="E451" s="137" t="s">
        <v>1974</v>
      </c>
      <c r="F451" s="138" t="s">
        <v>1975</v>
      </c>
      <c r="G451" s="139" t="s">
        <v>1636</v>
      </c>
      <c r="H451" s="140">
        <v>2064.672</v>
      </c>
      <c r="I451" s="141"/>
      <c r="J451" s="142">
        <f>ROUND(I451*H451,2)</f>
        <v>0</v>
      </c>
      <c r="K451" s="138" t="s">
        <v>3585</v>
      </c>
      <c r="L451" s="32"/>
      <c r="M451" s="143" t="s">
        <v>1</v>
      </c>
      <c r="N451" s="144" t="s">
        <v>46</v>
      </c>
      <c r="P451" s="145">
        <f>O451*H451</f>
        <v>0</v>
      </c>
      <c r="Q451" s="145">
        <v>0</v>
      </c>
      <c r="R451" s="145">
        <f>Q451*H451</f>
        <v>0</v>
      </c>
      <c r="S451" s="145">
        <v>0</v>
      </c>
      <c r="T451" s="146">
        <f>S451*H451</f>
        <v>0</v>
      </c>
      <c r="AR451" s="147" t="s">
        <v>318</v>
      </c>
      <c r="AT451" s="147" t="s">
        <v>302</v>
      </c>
      <c r="AU451" s="147" t="s">
        <v>90</v>
      </c>
      <c r="AY451" s="17" t="s">
        <v>299</v>
      </c>
      <c r="BE451" s="148">
        <f>IF(N451="základní",J451,0)</f>
        <v>0</v>
      </c>
      <c r="BF451" s="148">
        <f>IF(N451="snížená",J451,0)</f>
        <v>0</v>
      </c>
      <c r="BG451" s="148">
        <f>IF(N451="zákl. přenesená",J451,0)</f>
        <v>0</v>
      </c>
      <c r="BH451" s="148">
        <f>IF(N451="sníž. přenesená",J451,0)</f>
        <v>0</v>
      </c>
      <c r="BI451" s="148">
        <f>IF(N451="nulová",J451,0)</f>
        <v>0</v>
      </c>
      <c r="BJ451" s="17" t="s">
        <v>88</v>
      </c>
      <c r="BK451" s="148">
        <f>ROUND(I451*H451,2)</f>
        <v>0</v>
      </c>
      <c r="BL451" s="17" t="s">
        <v>318</v>
      </c>
      <c r="BM451" s="147" t="s">
        <v>8423</v>
      </c>
    </row>
    <row r="452" spans="2:65" s="12" customFormat="1">
      <c r="B452" s="170"/>
      <c r="D452" s="149" t="s">
        <v>1489</v>
      </c>
      <c r="E452" s="171" t="s">
        <v>1</v>
      </c>
      <c r="F452" s="172" t="s">
        <v>3621</v>
      </c>
      <c r="H452" s="171" t="s">
        <v>1</v>
      </c>
      <c r="I452" s="173"/>
      <c r="L452" s="170"/>
      <c r="M452" s="174"/>
      <c r="T452" s="175"/>
      <c r="AT452" s="171" t="s">
        <v>1489</v>
      </c>
      <c r="AU452" s="171" t="s">
        <v>90</v>
      </c>
      <c r="AV452" s="12" t="s">
        <v>88</v>
      </c>
      <c r="AW452" s="12" t="s">
        <v>36</v>
      </c>
      <c r="AX452" s="12" t="s">
        <v>81</v>
      </c>
      <c r="AY452" s="171" t="s">
        <v>299</v>
      </c>
    </row>
    <row r="453" spans="2:65" s="13" customFormat="1">
      <c r="B453" s="176"/>
      <c r="D453" s="149" t="s">
        <v>1489</v>
      </c>
      <c r="E453" s="177" t="s">
        <v>1</v>
      </c>
      <c r="F453" s="178" t="s">
        <v>8424</v>
      </c>
      <c r="H453" s="179">
        <v>699.48</v>
      </c>
      <c r="I453" s="180"/>
      <c r="L453" s="176"/>
      <c r="M453" s="181"/>
      <c r="T453" s="182"/>
      <c r="AT453" s="177" t="s">
        <v>1489</v>
      </c>
      <c r="AU453" s="177" t="s">
        <v>90</v>
      </c>
      <c r="AV453" s="13" t="s">
        <v>90</v>
      </c>
      <c r="AW453" s="13" t="s">
        <v>36</v>
      </c>
      <c r="AX453" s="13" t="s">
        <v>81</v>
      </c>
      <c r="AY453" s="177" t="s">
        <v>299</v>
      </c>
    </row>
    <row r="454" spans="2:65" s="12" customFormat="1">
      <c r="B454" s="170"/>
      <c r="D454" s="149" t="s">
        <v>1489</v>
      </c>
      <c r="E454" s="171" t="s">
        <v>1</v>
      </c>
      <c r="F454" s="172" t="s">
        <v>3619</v>
      </c>
      <c r="H454" s="171" t="s">
        <v>1</v>
      </c>
      <c r="I454" s="173"/>
      <c r="L454" s="170"/>
      <c r="M454" s="174"/>
      <c r="T454" s="175"/>
      <c r="AT454" s="171" t="s">
        <v>1489</v>
      </c>
      <c r="AU454" s="171" t="s">
        <v>90</v>
      </c>
      <c r="AV454" s="12" t="s">
        <v>88</v>
      </c>
      <c r="AW454" s="12" t="s">
        <v>36</v>
      </c>
      <c r="AX454" s="12" t="s">
        <v>81</v>
      </c>
      <c r="AY454" s="171" t="s">
        <v>299</v>
      </c>
    </row>
    <row r="455" spans="2:65" s="13" customFormat="1" ht="20.399999999999999">
      <c r="B455" s="176"/>
      <c r="D455" s="149" t="s">
        <v>1489</v>
      </c>
      <c r="E455" s="177" t="s">
        <v>1</v>
      </c>
      <c r="F455" s="178" t="s">
        <v>8420</v>
      </c>
      <c r="H455" s="179">
        <v>665.71199999999999</v>
      </c>
      <c r="I455" s="180"/>
      <c r="L455" s="176"/>
      <c r="M455" s="181"/>
      <c r="T455" s="182"/>
      <c r="AT455" s="177" t="s">
        <v>1489</v>
      </c>
      <c r="AU455" s="177" t="s">
        <v>90</v>
      </c>
      <c r="AV455" s="13" t="s">
        <v>90</v>
      </c>
      <c r="AW455" s="13" t="s">
        <v>36</v>
      </c>
      <c r="AX455" s="13" t="s">
        <v>81</v>
      </c>
      <c r="AY455" s="177" t="s">
        <v>299</v>
      </c>
    </row>
    <row r="456" spans="2:65" s="13" customFormat="1">
      <c r="B456" s="176"/>
      <c r="D456" s="149" t="s">
        <v>1489</v>
      </c>
      <c r="E456" s="177" t="s">
        <v>1</v>
      </c>
      <c r="F456" s="178" t="s">
        <v>8425</v>
      </c>
      <c r="H456" s="179">
        <v>699.48</v>
      </c>
      <c r="I456" s="180"/>
      <c r="L456" s="176"/>
      <c r="M456" s="181"/>
      <c r="T456" s="182"/>
      <c r="AT456" s="177" t="s">
        <v>1489</v>
      </c>
      <c r="AU456" s="177" t="s">
        <v>90</v>
      </c>
      <c r="AV456" s="13" t="s">
        <v>90</v>
      </c>
      <c r="AW456" s="13" t="s">
        <v>36</v>
      </c>
      <c r="AX456" s="13" t="s">
        <v>81</v>
      </c>
      <c r="AY456" s="177" t="s">
        <v>299</v>
      </c>
    </row>
    <row r="457" spans="2:65" s="14" customFormat="1">
      <c r="B457" s="183"/>
      <c r="D457" s="149" t="s">
        <v>1489</v>
      </c>
      <c r="E457" s="184" t="s">
        <v>1</v>
      </c>
      <c r="F457" s="185" t="s">
        <v>1496</v>
      </c>
      <c r="H457" s="186">
        <v>2064.672</v>
      </c>
      <c r="I457" s="187"/>
      <c r="L457" s="183"/>
      <c r="M457" s="188"/>
      <c r="T457" s="189"/>
      <c r="AT457" s="184" t="s">
        <v>1489</v>
      </c>
      <c r="AU457" s="184" t="s">
        <v>90</v>
      </c>
      <c r="AV457" s="14" t="s">
        <v>318</v>
      </c>
      <c r="AW457" s="14" t="s">
        <v>36</v>
      </c>
      <c r="AX457" s="14" t="s">
        <v>88</v>
      </c>
      <c r="AY457" s="184" t="s">
        <v>299</v>
      </c>
    </row>
    <row r="458" spans="2:65" s="1" customFormat="1" ht="21.75" customHeight="1">
      <c r="B458" s="32"/>
      <c r="C458" s="136" t="s">
        <v>874</v>
      </c>
      <c r="D458" s="136" t="s">
        <v>302</v>
      </c>
      <c r="E458" s="137" t="s">
        <v>8123</v>
      </c>
      <c r="F458" s="138" t="s">
        <v>8124</v>
      </c>
      <c r="G458" s="139" t="s">
        <v>1636</v>
      </c>
      <c r="H458" s="140">
        <v>5.2960000000000003</v>
      </c>
      <c r="I458" s="141"/>
      <c r="J458" s="142">
        <f>ROUND(I458*H458,2)</f>
        <v>0</v>
      </c>
      <c r="K458" s="138" t="s">
        <v>3585</v>
      </c>
      <c r="L458" s="32"/>
      <c r="M458" s="143" t="s">
        <v>1</v>
      </c>
      <c r="N458" s="144" t="s">
        <v>46</v>
      </c>
      <c r="P458" s="145">
        <f>O458*H458</f>
        <v>0</v>
      </c>
      <c r="Q458" s="145">
        <v>0</v>
      </c>
      <c r="R458" s="145">
        <f>Q458*H458</f>
        <v>0</v>
      </c>
      <c r="S458" s="145">
        <v>0</v>
      </c>
      <c r="T458" s="146">
        <f>S458*H458</f>
        <v>0</v>
      </c>
      <c r="AR458" s="147" t="s">
        <v>318</v>
      </c>
      <c r="AT458" s="147" t="s">
        <v>302</v>
      </c>
      <c r="AU458" s="147" t="s">
        <v>90</v>
      </c>
      <c r="AY458" s="17" t="s">
        <v>299</v>
      </c>
      <c r="BE458" s="148">
        <f>IF(N458="základní",J458,0)</f>
        <v>0</v>
      </c>
      <c r="BF458" s="148">
        <f>IF(N458="snížená",J458,0)</f>
        <v>0</v>
      </c>
      <c r="BG458" s="148">
        <f>IF(N458="zákl. přenesená",J458,0)</f>
        <v>0</v>
      </c>
      <c r="BH458" s="148">
        <f>IF(N458="sníž. přenesená",J458,0)</f>
        <v>0</v>
      </c>
      <c r="BI458" s="148">
        <f>IF(N458="nulová",J458,0)</f>
        <v>0</v>
      </c>
      <c r="BJ458" s="17" t="s">
        <v>88</v>
      </c>
      <c r="BK458" s="148">
        <f>ROUND(I458*H458,2)</f>
        <v>0</v>
      </c>
      <c r="BL458" s="17" t="s">
        <v>318</v>
      </c>
      <c r="BM458" s="147" t="s">
        <v>8426</v>
      </c>
    </row>
    <row r="459" spans="2:65" s="12" customFormat="1">
      <c r="B459" s="170"/>
      <c r="D459" s="149" t="s">
        <v>1489</v>
      </c>
      <c r="E459" s="171" t="s">
        <v>1</v>
      </c>
      <c r="F459" s="172" t="s">
        <v>3619</v>
      </c>
      <c r="H459" s="171" t="s">
        <v>1</v>
      </c>
      <c r="I459" s="173"/>
      <c r="L459" s="170"/>
      <c r="M459" s="174"/>
      <c r="T459" s="175"/>
      <c r="AT459" s="171" t="s">
        <v>1489</v>
      </c>
      <c r="AU459" s="171" t="s">
        <v>90</v>
      </c>
      <c r="AV459" s="12" t="s">
        <v>88</v>
      </c>
      <c r="AW459" s="12" t="s">
        <v>36</v>
      </c>
      <c r="AX459" s="12" t="s">
        <v>81</v>
      </c>
      <c r="AY459" s="171" t="s">
        <v>299</v>
      </c>
    </row>
    <row r="460" spans="2:65" s="13" customFormat="1">
      <c r="B460" s="176"/>
      <c r="D460" s="149" t="s">
        <v>1489</v>
      </c>
      <c r="E460" s="177" t="s">
        <v>1</v>
      </c>
      <c r="F460" s="178" t="s">
        <v>8427</v>
      </c>
      <c r="H460" s="179">
        <v>4.6399999999999997</v>
      </c>
      <c r="I460" s="180"/>
      <c r="L460" s="176"/>
      <c r="M460" s="181"/>
      <c r="T460" s="182"/>
      <c r="AT460" s="177" t="s">
        <v>1489</v>
      </c>
      <c r="AU460" s="177" t="s">
        <v>90</v>
      </c>
      <c r="AV460" s="13" t="s">
        <v>90</v>
      </c>
      <c r="AW460" s="13" t="s">
        <v>36</v>
      </c>
      <c r="AX460" s="13" t="s">
        <v>81</v>
      </c>
      <c r="AY460" s="177" t="s">
        <v>299</v>
      </c>
    </row>
    <row r="461" spans="2:65" s="13" customFormat="1">
      <c r="B461" s="176"/>
      <c r="D461" s="149" t="s">
        <v>1489</v>
      </c>
      <c r="E461" s="177" t="s">
        <v>1</v>
      </c>
      <c r="F461" s="178" t="s">
        <v>8347</v>
      </c>
      <c r="H461" s="179">
        <v>0.65600000000000003</v>
      </c>
      <c r="I461" s="180"/>
      <c r="L461" s="176"/>
      <c r="M461" s="181"/>
      <c r="T461" s="182"/>
      <c r="AT461" s="177" t="s">
        <v>1489</v>
      </c>
      <c r="AU461" s="177" t="s">
        <v>90</v>
      </c>
      <c r="AV461" s="13" t="s">
        <v>90</v>
      </c>
      <c r="AW461" s="13" t="s">
        <v>36</v>
      </c>
      <c r="AX461" s="13" t="s">
        <v>81</v>
      </c>
      <c r="AY461" s="177" t="s">
        <v>299</v>
      </c>
    </row>
    <row r="462" spans="2:65" s="14" customFormat="1">
      <c r="B462" s="183"/>
      <c r="D462" s="149" t="s">
        <v>1489</v>
      </c>
      <c r="E462" s="184" t="s">
        <v>1</v>
      </c>
      <c r="F462" s="185" t="s">
        <v>1496</v>
      </c>
      <c r="H462" s="186">
        <v>5.2959999999999994</v>
      </c>
      <c r="I462" s="187"/>
      <c r="L462" s="183"/>
      <c r="M462" s="188"/>
      <c r="T462" s="189"/>
      <c r="AT462" s="184" t="s">
        <v>1489</v>
      </c>
      <c r="AU462" s="184" t="s">
        <v>90</v>
      </c>
      <c r="AV462" s="14" t="s">
        <v>318</v>
      </c>
      <c r="AW462" s="14" t="s">
        <v>36</v>
      </c>
      <c r="AX462" s="14" t="s">
        <v>88</v>
      </c>
      <c r="AY462" s="184" t="s">
        <v>299</v>
      </c>
    </row>
    <row r="463" spans="2:65" s="1" customFormat="1" ht="24.15" customHeight="1">
      <c r="B463" s="32"/>
      <c r="C463" s="136" t="s">
        <v>1429</v>
      </c>
      <c r="D463" s="136" t="s">
        <v>302</v>
      </c>
      <c r="E463" s="137" t="s">
        <v>1977</v>
      </c>
      <c r="F463" s="138" t="s">
        <v>1978</v>
      </c>
      <c r="G463" s="139" t="s">
        <v>1636</v>
      </c>
      <c r="H463" s="140">
        <v>11191.68</v>
      </c>
      <c r="I463" s="141"/>
      <c r="J463" s="142">
        <f>ROUND(I463*H463,2)</f>
        <v>0</v>
      </c>
      <c r="K463" s="138" t="s">
        <v>3585</v>
      </c>
      <c r="L463" s="32"/>
      <c r="M463" s="143" t="s">
        <v>1</v>
      </c>
      <c r="N463" s="144" t="s">
        <v>46</v>
      </c>
      <c r="P463" s="145">
        <f>O463*H463</f>
        <v>0</v>
      </c>
      <c r="Q463" s="145">
        <v>0</v>
      </c>
      <c r="R463" s="145">
        <f>Q463*H463</f>
        <v>0</v>
      </c>
      <c r="S463" s="145">
        <v>0</v>
      </c>
      <c r="T463" s="146">
        <f>S463*H463</f>
        <v>0</v>
      </c>
      <c r="AR463" s="147" t="s">
        <v>318</v>
      </c>
      <c r="AT463" s="147" t="s">
        <v>302</v>
      </c>
      <c r="AU463" s="147" t="s">
        <v>90</v>
      </c>
      <c r="AY463" s="17" t="s">
        <v>299</v>
      </c>
      <c r="BE463" s="148">
        <f>IF(N463="základní",J463,0)</f>
        <v>0</v>
      </c>
      <c r="BF463" s="148">
        <f>IF(N463="snížená",J463,0)</f>
        <v>0</v>
      </c>
      <c r="BG463" s="148">
        <f>IF(N463="zákl. přenesená",J463,0)</f>
        <v>0</v>
      </c>
      <c r="BH463" s="148">
        <f>IF(N463="sníž. přenesená",J463,0)</f>
        <v>0</v>
      </c>
      <c r="BI463" s="148">
        <f>IF(N463="nulová",J463,0)</f>
        <v>0</v>
      </c>
      <c r="BJ463" s="17" t="s">
        <v>88</v>
      </c>
      <c r="BK463" s="148">
        <f>ROUND(I463*H463,2)</f>
        <v>0</v>
      </c>
      <c r="BL463" s="17" t="s">
        <v>318</v>
      </c>
      <c r="BM463" s="147" t="s">
        <v>8428</v>
      </c>
    </row>
    <row r="464" spans="2:65" s="12" customFormat="1">
      <c r="B464" s="170"/>
      <c r="D464" s="149" t="s">
        <v>1489</v>
      </c>
      <c r="E464" s="171" t="s">
        <v>1</v>
      </c>
      <c r="F464" s="172" t="s">
        <v>3621</v>
      </c>
      <c r="H464" s="171" t="s">
        <v>1</v>
      </c>
      <c r="I464" s="173"/>
      <c r="L464" s="170"/>
      <c r="M464" s="174"/>
      <c r="T464" s="175"/>
      <c r="AT464" s="171" t="s">
        <v>1489</v>
      </c>
      <c r="AU464" s="171" t="s">
        <v>90</v>
      </c>
      <c r="AV464" s="12" t="s">
        <v>88</v>
      </c>
      <c r="AW464" s="12" t="s">
        <v>36</v>
      </c>
      <c r="AX464" s="12" t="s">
        <v>81</v>
      </c>
      <c r="AY464" s="171" t="s">
        <v>299</v>
      </c>
    </row>
    <row r="465" spans="2:65" s="13" customFormat="1">
      <c r="B465" s="176"/>
      <c r="D465" s="149" t="s">
        <v>1489</v>
      </c>
      <c r="E465" s="177" t="s">
        <v>1</v>
      </c>
      <c r="F465" s="178" t="s">
        <v>8424</v>
      </c>
      <c r="H465" s="179">
        <v>699.48</v>
      </c>
      <c r="I465" s="180"/>
      <c r="L465" s="176"/>
      <c r="M465" s="181"/>
      <c r="T465" s="182"/>
      <c r="AT465" s="177" t="s">
        <v>1489</v>
      </c>
      <c r="AU465" s="177" t="s">
        <v>90</v>
      </c>
      <c r="AV465" s="13" t="s">
        <v>90</v>
      </c>
      <c r="AW465" s="13" t="s">
        <v>36</v>
      </c>
      <c r="AX465" s="13" t="s">
        <v>88</v>
      </c>
      <c r="AY465" s="177" t="s">
        <v>299</v>
      </c>
    </row>
    <row r="466" spans="2:65" s="13" customFormat="1">
      <c r="B466" s="176"/>
      <c r="D466" s="149" t="s">
        <v>1489</v>
      </c>
      <c r="F466" s="178" t="s">
        <v>8429</v>
      </c>
      <c r="H466" s="179">
        <v>11191.68</v>
      </c>
      <c r="I466" s="180"/>
      <c r="L466" s="176"/>
      <c r="M466" s="181"/>
      <c r="T466" s="182"/>
      <c r="AT466" s="177" t="s">
        <v>1489</v>
      </c>
      <c r="AU466" s="177" t="s">
        <v>90</v>
      </c>
      <c r="AV466" s="13" t="s">
        <v>90</v>
      </c>
      <c r="AW466" s="13" t="s">
        <v>4</v>
      </c>
      <c r="AX466" s="13" t="s">
        <v>88</v>
      </c>
      <c r="AY466" s="177" t="s">
        <v>299</v>
      </c>
    </row>
    <row r="467" spans="2:65" s="1" customFormat="1" ht="44.25" customHeight="1">
      <c r="B467" s="32"/>
      <c r="C467" s="136" t="s">
        <v>1434</v>
      </c>
      <c r="D467" s="136" t="s">
        <v>302</v>
      </c>
      <c r="E467" s="137" t="s">
        <v>1981</v>
      </c>
      <c r="F467" s="138" t="s">
        <v>1982</v>
      </c>
      <c r="G467" s="139" t="s">
        <v>1636</v>
      </c>
      <c r="H467" s="140">
        <v>699.48</v>
      </c>
      <c r="I467" s="141"/>
      <c r="J467" s="142">
        <f>ROUND(I467*H467,2)</f>
        <v>0</v>
      </c>
      <c r="K467" s="138" t="s">
        <v>3585</v>
      </c>
      <c r="L467" s="32"/>
      <c r="M467" s="143" t="s">
        <v>1</v>
      </c>
      <c r="N467" s="144" t="s">
        <v>46</v>
      </c>
      <c r="P467" s="145">
        <f>O467*H467</f>
        <v>0</v>
      </c>
      <c r="Q467" s="145">
        <v>0</v>
      </c>
      <c r="R467" s="145">
        <f>Q467*H467</f>
        <v>0</v>
      </c>
      <c r="S467" s="145">
        <v>0</v>
      </c>
      <c r="T467" s="146">
        <f>S467*H467</f>
        <v>0</v>
      </c>
      <c r="AR467" s="147" t="s">
        <v>318</v>
      </c>
      <c r="AT467" s="147" t="s">
        <v>302</v>
      </c>
      <c r="AU467" s="147" t="s">
        <v>90</v>
      </c>
      <c r="AY467" s="17" t="s">
        <v>299</v>
      </c>
      <c r="BE467" s="148">
        <f>IF(N467="základní",J467,0)</f>
        <v>0</v>
      </c>
      <c r="BF467" s="148">
        <f>IF(N467="snížená",J467,0)</f>
        <v>0</v>
      </c>
      <c r="BG467" s="148">
        <f>IF(N467="zákl. přenesená",J467,0)</f>
        <v>0</v>
      </c>
      <c r="BH467" s="148">
        <f>IF(N467="sníž. přenesená",J467,0)</f>
        <v>0</v>
      </c>
      <c r="BI467" s="148">
        <f>IF(N467="nulová",J467,0)</f>
        <v>0</v>
      </c>
      <c r="BJ467" s="17" t="s">
        <v>88</v>
      </c>
      <c r="BK467" s="148">
        <f>ROUND(I467*H467,2)</f>
        <v>0</v>
      </c>
      <c r="BL467" s="17" t="s">
        <v>318</v>
      </c>
      <c r="BM467" s="147" t="s">
        <v>8430</v>
      </c>
    </row>
    <row r="468" spans="2:65" s="13" customFormat="1">
      <c r="B468" s="176"/>
      <c r="D468" s="149" t="s">
        <v>1489</v>
      </c>
      <c r="E468" s="177" t="s">
        <v>1</v>
      </c>
      <c r="F468" s="178" t="s">
        <v>8424</v>
      </c>
      <c r="H468" s="179">
        <v>699.48</v>
      </c>
      <c r="I468" s="180"/>
      <c r="L468" s="176"/>
      <c r="M468" s="181"/>
      <c r="T468" s="182"/>
      <c r="AT468" s="177" t="s">
        <v>1489</v>
      </c>
      <c r="AU468" s="177" t="s">
        <v>90</v>
      </c>
      <c r="AV468" s="13" t="s">
        <v>90</v>
      </c>
      <c r="AW468" s="13" t="s">
        <v>36</v>
      </c>
      <c r="AX468" s="13" t="s">
        <v>81</v>
      </c>
      <c r="AY468" s="177" t="s">
        <v>299</v>
      </c>
    </row>
    <row r="469" spans="2:65" s="14" customFormat="1">
      <c r="B469" s="183"/>
      <c r="D469" s="149" t="s">
        <v>1489</v>
      </c>
      <c r="E469" s="184" t="s">
        <v>1</v>
      </c>
      <c r="F469" s="185" t="s">
        <v>1496</v>
      </c>
      <c r="H469" s="186">
        <v>699.48</v>
      </c>
      <c r="I469" s="187"/>
      <c r="L469" s="183"/>
      <c r="M469" s="188"/>
      <c r="T469" s="189"/>
      <c r="AT469" s="184" t="s">
        <v>1489</v>
      </c>
      <c r="AU469" s="184" t="s">
        <v>90</v>
      </c>
      <c r="AV469" s="14" t="s">
        <v>318</v>
      </c>
      <c r="AW469" s="14" t="s">
        <v>36</v>
      </c>
      <c r="AX469" s="14" t="s">
        <v>88</v>
      </c>
      <c r="AY469" s="184" t="s">
        <v>299</v>
      </c>
    </row>
    <row r="470" spans="2:65" s="11" customFormat="1" ht="22.95" customHeight="1">
      <c r="B470" s="124"/>
      <c r="D470" s="125" t="s">
        <v>80</v>
      </c>
      <c r="E470" s="134" t="s">
        <v>8431</v>
      </c>
      <c r="F470" s="134" t="s">
        <v>8432</v>
      </c>
      <c r="I470" s="127"/>
      <c r="J470" s="135">
        <f>BK470</f>
        <v>0</v>
      </c>
      <c r="L470" s="124"/>
      <c r="M470" s="129"/>
      <c r="P470" s="130">
        <f>SUM(P471:P500)</f>
        <v>0</v>
      </c>
      <c r="R470" s="130">
        <f>SUM(R471:R500)</f>
        <v>0</v>
      </c>
      <c r="T470" s="131">
        <f>SUM(T471:T500)</f>
        <v>432.48</v>
      </c>
      <c r="AR470" s="125" t="s">
        <v>88</v>
      </c>
      <c r="AT470" s="132" t="s">
        <v>80</v>
      </c>
      <c r="AU470" s="132" t="s">
        <v>88</v>
      </c>
      <c r="AY470" s="125" t="s">
        <v>299</v>
      </c>
      <c r="BK470" s="133">
        <f>SUM(BK471:BK500)</f>
        <v>0</v>
      </c>
    </row>
    <row r="471" spans="2:65" s="1" customFormat="1" ht="24.15" customHeight="1">
      <c r="B471" s="32"/>
      <c r="C471" s="136" t="s">
        <v>1439</v>
      </c>
      <c r="D471" s="136" t="s">
        <v>302</v>
      </c>
      <c r="E471" s="137" t="s">
        <v>8433</v>
      </c>
      <c r="F471" s="138" t="s">
        <v>8434</v>
      </c>
      <c r="G471" s="139" t="s">
        <v>375</v>
      </c>
      <c r="H471" s="140">
        <v>2544</v>
      </c>
      <c r="I471" s="141"/>
      <c r="J471" s="142">
        <f>ROUND(I471*H471,2)</f>
        <v>0</v>
      </c>
      <c r="K471" s="138" t="s">
        <v>3585</v>
      </c>
      <c r="L471" s="32"/>
      <c r="M471" s="143" t="s">
        <v>1</v>
      </c>
      <c r="N471" s="144" t="s">
        <v>46</v>
      </c>
      <c r="P471" s="145">
        <f>O471*H471</f>
        <v>0</v>
      </c>
      <c r="Q471" s="145">
        <v>0</v>
      </c>
      <c r="R471" s="145">
        <f>Q471*H471</f>
        <v>0</v>
      </c>
      <c r="S471" s="145">
        <v>0.17</v>
      </c>
      <c r="T471" s="146">
        <f>S471*H471</f>
        <v>432.48</v>
      </c>
      <c r="AR471" s="147" t="s">
        <v>318</v>
      </c>
      <c r="AT471" s="147" t="s">
        <v>302</v>
      </c>
      <c r="AU471" s="147" t="s">
        <v>90</v>
      </c>
      <c r="AY471" s="17" t="s">
        <v>299</v>
      </c>
      <c r="BE471" s="148">
        <f>IF(N471="základní",J471,0)</f>
        <v>0</v>
      </c>
      <c r="BF471" s="148">
        <f>IF(N471="snížená",J471,0)</f>
        <v>0</v>
      </c>
      <c r="BG471" s="148">
        <f>IF(N471="zákl. přenesená",J471,0)</f>
        <v>0</v>
      </c>
      <c r="BH471" s="148">
        <f>IF(N471="sníž. přenesená",J471,0)</f>
        <v>0</v>
      </c>
      <c r="BI471" s="148">
        <f>IF(N471="nulová",J471,0)</f>
        <v>0</v>
      </c>
      <c r="BJ471" s="17" t="s">
        <v>88</v>
      </c>
      <c r="BK471" s="148">
        <f>ROUND(I471*H471,2)</f>
        <v>0</v>
      </c>
      <c r="BL471" s="17" t="s">
        <v>318</v>
      </c>
      <c r="BM471" s="147" t="s">
        <v>8435</v>
      </c>
    </row>
    <row r="472" spans="2:65" s="12" customFormat="1">
      <c r="B472" s="170"/>
      <c r="D472" s="149" t="s">
        <v>1489</v>
      </c>
      <c r="E472" s="171" t="s">
        <v>1</v>
      </c>
      <c r="F472" s="172" t="s">
        <v>8242</v>
      </c>
      <c r="H472" s="171" t="s">
        <v>1</v>
      </c>
      <c r="I472" s="173"/>
      <c r="L472" s="170"/>
      <c r="M472" s="174"/>
      <c r="T472" s="175"/>
      <c r="AT472" s="171" t="s">
        <v>1489</v>
      </c>
      <c r="AU472" s="171" t="s">
        <v>90</v>
      </c>
      <c r="AV472" s="12" t="s">
        <v>88</v>
      </c>
      <c r="AW472" s="12" t="s">
        <v>36</v>
      </c>
      <c r="AX472" s="12" t="s">
        <v>81</v>
      </c>
      <c r="AY472" s="171" t="s">
        <v>299</v>
      </c>
    </row>
    <row r="473" spans="2:65" s="13" customFormat="1">
      <c r="B473" s="176"/>
      <c r="D473" s="149" t="s">
        <v>1489</v>
      </c>
      <c r="E473" s="177" t="s">
        <v>1</v>
      </c>
      <c r="F473" s="178" t="s">
        <v>8436</v>
      </c>
      <c r="H473" s="179">
        <v>2544</v>
      </c>
      <c r="I473" s="180"/>
      <c r="L473" s="176"/>
      <c r="M473" s="181"/>
      <c r="T473" s="182"/>
      <c r="AT473" s="177" t="s">
        <v>1489</v>
      </c>
      <c r="AU473" s="177" t="s">
        <v>90</v>
      </c>
      <c r="AV473" s="13" t="s">
        <v>90</v>
      </c>
      <c r="AW473" s="13" t="s">
        <v>36</v>
      </c>
      <c r="AX473" s="13" t="s">
        <v>88</v>
      </c>
      <c r="AY473" s="177" t="s">
        <v>299</v>
      </c>
    </row>
    <row r="474" spans="2:65" s="1" customFormat="1" ht="16.5" customHeight="1">
      <c r="B474" s="32"/>
      <c r="C474" s="136" t="s">
        <v>1443</v>
      </c>
      <c r="D474" s="136" t="s">
        <v>302</v>
      </c>
      <c r="E474" s="137" t="s">
        <v>8161</v>
      </c>
      <c r="F474" s="138" t="s">
        <v>8162</v>
      </c>
      <c r="G474" s="139" t="s">
        <v>375</v>
      </c>
      <c r="H474" s="140">
        <v>2544</v>
      </c>
      <c r="I474" s="141"/>
      <c r="J474" s="142">
        <f>ROUND(I474*H474,2)</f>
        <v>0</v>
      </c>
      <c r="K474" s="138" t="s">
        <v>1</v>
      </c>
      <c r="L474" s="32"/>
      <c r="M474" s="143" t="s">
        <v>1</v>
      </c>
      <c r="N474" s="144" t="s">
        <v>46</v>
      </c>
      <c r="P474" s="145">
        <f>O474*H474</f>
        <v>0</v>
      </c>
      <c r="Q474" s="145">
        <v>0</v>
      </c>
      <c r="R474" s="145">
        <f>Q474*H474</f>
        <v>0</v>
      </c>
      <c r="S474" s="145">
        <v>0</v>
      </c>
      <c r="T474" s="146">
        <f>S474*H474</f>
        <v>0</v>
      </c>
      <c r="AR474" s="147" t="s">
        <v>318</v>
      </c>
      <c r="AT474" s="147" t="s">
        <v>302</v>
      </c>
      <c r="AU474" s="147" t="s">
        <v>90</v>
      </c>
      <c r="AY474" s="17" t="s">
        <v>299</v>
      </c>
      <c r="BE474" s="148">
        <f>IF(N474="základní",J474,0)</f>
        <v>0</v>
      </c>
      <c r="BF474" s="148">
        <f>IF(N474="snížená",J474,0)</f>
        <v>0</v>
      </c>
      <c r="BG474" s="148">
        <f>IF(N474="zákl. přenesená",J474,0)</f>
        <v>0</v>
      </c>
      <c r="BH474" s="148">
        <f>IF(N474="sníž. přenesená",J474,0)</f>
        <v>0</v>
      </c>
      <c r="BI474" s="148">
        <f>IF(N474="nulová",J474,0)</f>
        <v>0</v>
      </c>
      <c r="BJ474" s="17" t="s">
        <v>88</v>
      </c>
      <c r="BK474" s="148">
        <f>ROUND(I474*H474,2)</f>
        <v>0</v>
      </c>
      <c r="BL474" s="17" t="s">
        <v>318</v>
      </c>
      <c r="BM474" s="147" t="s">
        <v>8437</v>
      </c>
    </row>
    <row r="475" spans="2:65" s="1" customFormat="1" ht="16.5" customHeight="1">
      <c r="B475" s="32"/>
      <c r="C475" s="136" t="s">
        <v>1449</v>
      </c>
      <c r="D475" s="136" t="s">
        <v>302</v>
      </c>
      <c r="E475" s="137" t="s">
        <v>8438</v>
      </c>
      <c r="F475" s="138" t="s">
        <v>8165</v>
      </c>
      <c r="G475" s="139" t="s">
        <v>578</v>
      </c>
      <c r="H475" s="140">
        <v>1</v>
      </c>
      <c r="I475" s="141"/>
      <c r="J475" s="142">
        <f>ROUND(I475*H475,2)</f>
        <v>0</v>
      </c>
      <c r="K475" s="138" t="s">
        <v>1</v>
      </c>
      <c r="L475" s="32"/>
      <c r="M475" s="143" t="s">
        <v>1</v>
      </c>
      <c r="N475" s="144" t="s">
        <v>46</v>
      </c>
      <c r="P475" s="145">
        <f>O475*H475</f>
        <v>0</v>
      </c>
      <c r="Q475" s="145">
        <v>0</v>
      </c>
      <c r="R475" s="145">
        <f>Q475*H475</f>
        <v>0</v>
      </c>
      <c r="S475" s="145">
        <v>0</v>
      </c>
      <c r="T475" s="146">
        <f>S475*H475</f>
        <v>0</v>
      </c>
      <c r="AR475" s="147" t="s">
        <v>318</v>
      </c>
      <c r="AT475" s="147" t="s">
        <v>302</v>
      </c>
      <c r="AU475" s="147" t="s">
        <v>90</v>
      </c>
      <c r="AY475" s="17" t="s">
        <v>299</v>
      </c>
      <c r="BE475" s="148">
        <f>IF(N475="základní",J475,0)</f>
        <v>0</v>
      </c>
      <c r="BF475" s="148">
        <f>IF(N475="snížená",J475,0)</f>
        <v>0</v>
      </c>
      <c r="BG475" s="148">
        <f>IF(N475="zákl. přenesená",J475,0)</f>
        <v>0</v>
      </c>
      <c r="BH475" s="148">
        <f>IF(N475="sníž. přenesená",J475,0)</f>
        <v>0</v>
      </c>
      <c r="BI475" s="148">
        <f>IF(N475="nulová",J475,0)</f>
        <v>0</v>
      </c>
      <c r="BJ475" s="17" t="s">
        <v>88</v>
      </c>
      <c r="BK475" s="148">
        <f>ROUND(I475*H475,2)</f>
        <v>0</v>
      </c>
      <c r="BL475" s="17" t="s">
        <v>318</v>
      </c>
      <c r="BM475" s="147" t="s">
        <v>8439</v>
      </c>
    </row>
    <row r="476" spans="2:65" s="1" customFormat="1" ht="19.2">
      <c r="B476" s="32"/>
      <c r="D476" s="149" t="s">
        <v>308</v>
      </c>
      <c r="F476" s="150" t="s">
        <v>8167</v>
      </c>
      <c r="I476" s="151"/>
      <c r="L476" s="32"/>
      <c r="M476" s="152"/>
      <c r="T476" s="56"/>
      <c r="AT476" s="17" t="s">
        <v>308</v>
      </c>
      <c r="AU476" s="17" t="s">
        <v>90</v>
      </c>
    </row>
    <row r="477" spans="2:65" s="13" customFormat="1">
      <c r="B477" s="176"/>
      <c r="D477" s="149" t="s">
        <v>1489</v>
      </c>
      <c r="E477" s="177" t="s">
        <v>1</v>
      </c>
      <c r="F477" s="178" t="s">
        <v>8440</v>
      </c>
      <c r="H477" s="179">
        <v>1</v>
      </c>
      <c r="I477" s="180"/>
      <c r="L477" s="176"/>
      <c r="M477" s="181"/>
      <c r="T477" s="182"/>
      <c r="AT477" s="177" t="s">
        <v>1489</v>
      </c>
      <c r="AU477" s="177" t="s">
        <v>90</v>
      </c>
      <c r="AV477" s="13" t="s">
        <v>90</v>
      </c>
      <c r="AW477" s="13" t="s">
        <v>36</v>
      </c>
      <c r="AX477" s="13" t="s">
        <v>88</v>
      </c>
      <c r="AY477" s="177" t="s">
        <v>299</v>
      </c>
    </row>
    <row r="478" spans="2:65" s="1" customFormat="1" ht="37.950000000000003" customHeight="1">
      <c r="B478" s="32"/>
      <c r="C478" s="136" t="s">
        <v>1453</v>
      </c>
      <c r="D478" s="136" t="s">
        <v>302</v>
      </c>
      <c r="E478" s="137" t="s">
        <v>8441</v>
      </c>
      <c r="F478" s="138" t="s">
        <v>8442</v>
      </c>
      <c r="G478" s="139" t="s">
        <v>375</v>
      </c>
      <c r="H478" s="140">
        <v>2544</v>
      </c>
      <c r="I478" s="141"/>
      <c r="J478" s="142">
        <f>ROUND(I478*H478,2)</f>
        <v>0</v>
      </c>
      <c r="K478" s="138" t="s">
        <v>1</v>
      </c>
      <c r="L478" s="32"/>
      <c r="M478" s="143" t="s">
        <v>1</v>
      </c>
      <c r="N478" s="144" t="s">
        <v>46</v>
      </c>
      <c r="P478" s="145">
        <f>O478*H478</f>
        <v>0</v>
      </c>
      <c r="Q478" s="145">
        <v>0</v>
      </c>
      <c r="R478" s="145">
        <f>Q478*H478</f>
        <v>0</v>
      </c>
      <c r="S478" s="145">
        <v>0</v>
      </c>
      <c r="T478" s="146">
        <f>S478*H478</f>
        <v>0</v>
      </c>
      <c r="AR478" s="147" t="s">
        <v>318</v>
      </c>
      <c r="AT478" s="147" t="s">
        <v>302</v>
      </c>
      <c r="AU478" s="147" t="s">
        <v>90</v>
      </c>
      <c r="AY478" s="17" t="s">
        <v>299</v>
      </c>
      <c r="BE478" s="148">
        <f>IF(N478="základní",J478,0)</f>
        <v>0</v>
      </c>
      <c r="BF478" s="148">
        <f>IF(N478="snížená",J478,0)</f>
        <v>0</v>
      </c>
      <c r="BG478" s="148">
        <f>IF(N478="zákl. přenesená",J478,0)</f>
        <v>0</v>
      </c>
      <c r="BH478" s="148">
        <f>IF(N478="sníž. přenesená",J478,0)</f>
        <v>0</v>
      </c>
      <c r="BI478" s="148">
        <f>IF(N478="nulová",J478,0)</f>
        <v>0</v>
      </c>
      <c r="BJ478" s="17" t="s">
        <v>88</v>
      </c>
      <c r="BK478" s="148">
        <f>ROUND(I478*H478,2)</f>
        <v>0</v>
      </c>
      <c r="BL478" s="17" t="s">
        <v>318</v>
      </c>
      <c r="BM478" s="147" t="s">
        <v>8443</v>
      </c>
    </row>
    <row r="479" spans="2:65" s="1" customFormat="1" ht="19.2">
      <c r="B479" s="32"/>
      <c r="D479" s="149" t="s">
        <v>308</v>
      </c>
      <c r="F479" s="150" t="s">
        <v>8444</v>
      </c>
      <c r="I479" s="151"/>
      <c r="L479" s="32"/>
      <c r="M479" s="152"/>
      <c r="T479" s="56"/>
      <c r="AT479" s="17" t="s">
        <v>308</v>
      </c>
      <c r="AU479" s="17" t="s">
        <v>90</v>
      </c>
    </row>
    <row r="480" spans="2:65" s="12" customFormat="1">
      <c r="B480" s="170"/>
      <c r="D480" s="149" t="s">
        <v>1489</v>
      </c>
      <c r="E480" s="171" t="s">
        <v>1</v>
      </c>
      <c r="F480" s="172" t="s">
        <v>8242</v>
      </c>
      <c r="H480" s="171" t="s">
        <v>1</v>
      </c>
      <c r="I480" s="173"/>
      <c r="L480" s="170"/>
      <c r="M480" s="174"/>
      <c r="T480" s="175"/>
      <c r="AT480" s="171" t="s">
        <v>1489</v>
      </c>
      <c r="AU480" s="171" t="s">
        <v>90</v>
      </c>
      <c r="AV480" s="12" t="s">
        <v>88</v>
      </c>
      <c r="AW480" s="12" t="s">
        <v>36</v>
      </c>
      <c r="AX480" s="12" t="s">
        <v>81</v>
      </c>
      <c r="AY480" s="171" t="s">
        <v>299</v>
      </c>
    </row>
    <row r="481" spans="2:65" s="12" customFormat="1" ht="20.399999999999999">
      <c r="B481" s="170"/>
      <c r="D481" s="149" t="s">
        <v>1489</v>
      </c>
      <c r="E481" s="171" t="s">
        <v>1</v>
      </c>
      <c r="F481" s="172" t="s">
        <v>8445</v>
      </c>
      <c r="H481" s="171" t="s">
        <v>1</v>
      </c>
      <c r="I481" s="173"/>
      <c r="L481" s="170"/>
      <c r="M481" s="174"/>
      <c r="T481" s="175"/>
      <c r="AT481" s="171" t="s">
        <v>1489</v>
      </c>
      <c r="AU481" s="171" t="s">
        <v>90</v>
      </c>
      <c r="AV481" s="12" t="s">
        <v>88</v>
      </c>
      <c r="AW481" s="12" t="s">
        <v>36</v>
      </c>
      <c r="AX481" s="12" t="s">
        <v>81</v>
      </c>
      <c r="AY481" s="171" t="s">
        <v>299</v>
      </c>
    </row>
    <row r="482" spans="2:65" s="13" customFormat="1">
      <c r="B482" s="176"/>
      <c r="D482" s="149" t="s">
        <v>1489</v>
      </c>
      <c r="E482" s="177" t="s">
        <v>1</v>
      </c>
      <c r="F482" s="178" t="s">
        <v>8436</v>
      </c>
      <c r="H482" s="179">
        <v>2544</v>
      </c>
      <c r="I482" s="180"/>
      <c r="L482" s="176"/>
      <c r="M482" s="181"/>
      <c r="T482" s="182"/>
      <c r="AT482" s="177" t="s">
        <v>1489</v>
      </c>
      <c r="AU482" s="177" t="s">
        <v>90</v>
      </c>
      <c r="AV482" s="13" t="s">
        <v>90</v>
      </c>
      <c r="AW482" s="13" t="s">
        <v>36</v>
      </c>
      <c r="AX482" s="13" t="s">
        <v>88</v>
      </c>
      <c r="AY482" s="177" t="s">
        <v>299</v>
      </c>
    </row>
    <row r="483" spans="2:65" s="1" customFormat="1" ht="24.15" customHeight="1">
      <c r="B483" s="32"/>
      <c r="C483" s="136" t="s">
        <v>1458</v>
      </c>
      <c r="D483" s="136" t="s">
        <v>302</v>
      </c>
      <c r="E483" s="137" t="s">
        <v>8197</v>
      </c>
      <c r="F483" s="138" t="s">
        <v>8198</v>
      </c>
      <c r="G483" s="139" t="s">
        <v>1636</v>
      </c>
      <c r="H483" s="140">
        <v>702.14400000000001</v>
      </c>
      <c r="I483" s="141"/>
      <c r="J483" s="142">
        <f>ROUND(I483*H483,2)</f>
        <v>0</v>
      </c>
      <c r="K483" s="138" t="s">
        <v>3585</v>
      </c>
      <c r="L483" s="32"/>
      <c r="M483" s="143" t="s">
        <v>1</v>
      </c>
      <c r="N483" s="144" t="s">
        <v>46</v>
      </c>
      <c r="P483" s="145">
        <f>O483*H483</f>
        <v>0</v>
      </c>
      <c r="Q483" s="145">
        <v>0</v>
      </c>
      <c r="R483" s="145">
        <f>Q483*H483</f>
        <v>0</v>
      </c>
      <c r="S483" s="145">
        <v>0</v>
      </c>
      <c r="T483" s="146">
        <f>S483*H483</f>
        <v>0</v>
      </c>
      <c r="AR483" s="147" t="s">
        <v>318</v>
      </c>
      <c r="AT483" s="147" t="s">
        <v>302</v>
      </c>
      <c r="AU483" s="147" t="s">
        <v>90</v>
      </c>
      <c r="AY483" s="17" t="s">
        <v>299</v>
      </c>
      <c r="BE483" s="148">
        <f>IF(N483="základní",J483,0)</f>
        <v>0</v>
      </c>
      <c r="BF483" s="148">
        <f>IF(N483="snížená",J483,0)</f>
        <v>0</v>
      </c>
      <c r="BG483" s="148">
        <f>IF(N483="zákl. přenesená",J483,0)</f>
        <v>0</v>
      </c>
      <c r="BH483" s="148">
        <f>IF(N483="sníž. přenesená",J483,0)</f>
        <v>0</v>
      </c>
      <c r="BI483" s="148">
        <f>IF(N483="nulová",J483,0)</f>
        <v>0</v>
      </c>
      <c r="BJ483" s="17" t="s">
        <v>88</v>
      </c>
      <c r="BK483" s="148">
        <f>ROUND(I483*H483,2)</f>
        <v>0</v>
      </c>
      <c r="BL483" s="17" t="s">
        <v>318</v>
      </c>
      <c r="BM483" s="147" t="s">
        <v>8446</v>
      </c>
    </row>
    <row r="484" spans="2:65" s="12" customFormat="1">
      <c r="B484" s="170"/>
      <c r="D484" s="149" t="s">
        <v>1489</v>
      </c>
      <c r="E484" s="171" t="s">
        <v>1</v>
      </c>
      <c r="F484" s="172" t="s">
        <v>8447</v>
      </c>
      <c r="H484" s="171" t="s">
        <v>1</v>
      </c>
      <c r="I484" s="173"/>
      <c r="L484" s="170"/>
      <c r="M484" s="174"/>
      <c r="T484" s="175"/>
      <c r="AT484" s="171" t="s">
        <v>1489</v>
      </c>
      <c r="AU484" s="171" t="s">
        <v>90</v>
      </c>
      <c r="AV484" s="12" t="s">
        <v>88</v>
      </c>
      <c r="AW484" s="12" t="s">
        <v>36</v>
      </c>
      <c r="AX484" s="12" t="s">
        <v>81</v>
      </c>
      <c r="AY484" s="171" t="s">
        <v>299</v>
      </c>
    </row>
    <row r="485" spans="2:65" s="13" customFormat="1">
      <c r="B485" s="176"/>
      <c r="D485" s="149" t="s">
        <v>1489</v>
      </c>
      <c r="E485" s="177" t="s">
        <v>1</v>
      </c>
      <c r="F485" s="178" t="s">
        <v>8448</v>
      </c>
      <c r="H485" s="179">
        <v>702.14400000000001</v>
      </c>
      <c r="I485" s="180"/>
      <c r="L485" s="176"/>
      <c r="M485" s="181"/>
      <c r="T485" s="182"/>
      <c r="AT485" s="177" t="s">
        <v>1489</v>
      </c>
      <c r="AU485" s="177" t="s">
        <v>90</v>
      </c>
      <c r="AV485" s="13" t="s">
        <v>90</v>
      </c>
      <c r="AW485" s="13" t="s">
        <v>36</v>
      </c>
      <c r="AX485" s="13" t="s">
        <v>88</v>
      </c>
      <c r="AY485" s="177" t="s">
        <v>299</v>
      </c>
    </row>
    <row r="486" spans="2:65" s="1" customFormat="1" ht="21.75" customHeight="1">
      <c r="B486" s="32"/>
      <c r="C486" s="136" t="s">
        <v>1462</v>
      </c>
      <c r="D486" s="136" t="s">
        <v>302</v>
      </c>
      <c r="E486" s="137" t="s">
        <v>1974</v>
      </c>
      <c r="F486" s="138" t="s">
        <v>1975</v>
      </c>
      <c r="G486" s="139" t="s">
        <v>1636</v>
      </c>
      <c r="H486" s="140">
        <v>1134.624</v>
      </c>
      <c r="I486" s="141"/>
      <c r="J486" s="142">
        <f>ROUND(I486*H486,2)</f>
        <v>0</v>
      </c>
      <c r="K486" s="138" t="s">
        <v>3585</v>
      </c>
      <c r="L486" s="32"/>
      <c r="M486" s="143" t="s">
        <v>1</v>
      </c>
      <c r="N486" s="144" t="s">
        <v>46</v>
      </c>
      <c r="P486" s="145">
        <f>O486*H486</f>
        <v>0</v>
      </c>
      <c r="Q486" s="145">
        <v>0</v>
      </c>
      <c r="R486" s="145">
        <f>Q486*H486</f>
        <v>0</v>
      </c>
      <c r="S486" s="145">
        <v>0</v>
      </c>
      <c r="T486" s="146">
        <f>S486*H486</f>
        <v>0</v>
      </c>
      <c r="AR486" s="147" t="s">
        <v>318</v>
      </c>
      <c r="AT486" s="147" t="s">
        <v>302</v>
      </c>
      <c r="AU486" s="147" t="s">
        <v>90</v>
      </c>
      <c r="AY486" s="17" t="s">
        <v>299</v>
      </c>
      <c r="BE486" s="148">
        <f>IF(N486="základní",J486,0)</f>
        <v>0</v>
      </c>
      <c r="BF486" s="148">
        <f>IF(N486="snížená",J486,0)</f>
        <v>0</v>
      </c>
      <c r="BG486" s="148">
        <f>IF(N486="zákl. přenesená",J486,0)</f>
        <v>0</v>
      </c>
      <c r="BH486" s="148">
        <f>IF(N486="sníž. přenesená",J486,0)</f>
        <v>0</v>
      </c>
      <c r="BI486" s="148">
        <f>IF(N486="nulová",J486,0)</f>
        <v>0</v>
      </c>
      <c r="BJ486" s="17" t="s">
        <v>88</v>
      </c>
      <c r="BK486" s="148">
        <f>ROUND(I486*H486,2)</f>
        <v>0</v>
      </c>
      <c r="BL486" s="17" t="s">
        <v>318</v>
      </c>
      <c r="BM486" s="147" t="s">
        <v>8449</v>
      </c>
    </row>
    <row r="487" spans="2:65" s="12" customFormat="1">
      <c r="B487" s="170"/>
      <c r="D487" s="149" t="s">
        <v>1489</v>
      </c>
      <c r="E487" s="171" t="s">
        <v>1</v>
      </c>
      <c r="F487" s="172" t="s">
        <v>8450</v>
      </c>
      <c r="H487" s="171" t="s">
        <v>1</v>
      </c>
      <c r="I487" s="173"/>
      <c r="L487" s="170"/>
      <c r="M487" s="174"/>
      <c r="T487" s="175"/>
      <c r="AT487" s="171" t="s">
        <v>1489</v>
      </c>
      <c r="AU487" s="171" t="s">
        <v>90</v>
      </c>
      <c r="AV487" s="12" t="s">
        <v>88</v>
      </c>
      <c r="AW487" s="12" t="s">
        <v>36</v>
      </c>
      <c r="AX487" s="12" t="s">
        <v>81</v>
      </c>
      <c r="AY487" s="171" t="s">
        <v>299</v>
      </c>
    </row>
    <row r="488" spans="2:65" s="13" customFormat="1">
      <c r="B488" s="176"/>
      <c r="D488" s="149" t="s">
        <v>1489</v>
      </c>
      <c r="E488" s="177" t="s">
        <v>1</v>
      </c>
      <c r="F488" s="178" t="s">
        <v>8448</v>
      </c>
      <c r="H488" s="179">
        <v>702.14400000000001</v>
      </c>
      <c r="I488" s="180"/>
      <c r="L488" s="176"/>
      <c r="M488" s="181"/>
      <c r="T488" s="182"/>
      <c r="AT488" s="177" t="s">
        <v>1489</v>
      </c>
      <c r="AU488" s="177" t="s">
        <v>90</v>
      </c>
      <c r="AV488" s="13" t="s">
        <v>90</v>
      </c>
      <c r="AW488" s="13" t="s">
        <v>36</v>
      </c>
      <c r="AX488" s="13" t="s">
        <v>81</v>
      </c>
      <c r="AY488" s="177" t="s">
        <v>299</v>
      </c>
    </row>
    <row r="489" spans="2:65" s="12" customFormat="1">
      <c r="B489" s="170"/>
      <c r="D489" s="149" t="s">
        <v>1489</v>
      </c>
      <c r="E489" s="171" t="s">
        <v>1</v>
      </c>
      <c r="F489" s="172" t="s">
        <v>8451</v>
      </c>
      <c r="H489" s="171" t="s">
        <v>1</v>
      </c>
      <c r="I489" s="173"/>
      <c r="L489" s="170"/>
      <c r="M489" s="174"/>
      <c r="T489" s="175"/>
      <c r="AT489" s="171" t="s">
        <v>1489</v>
      </c>
      <c r="AU489" s="171" t="s">
        <v>90</v>
      </c>
      <c r="AV489" s="12" t="s">
        <v>88</v>
      </c>
      <c r="AW489" s="12" t="s">
        <v>36</v>
      </c>
      <c r="AX489" s="12" t="s">
        <v>81</v>
      </c>
      <c r="AY489" s="171" t="s">
        <v>299</v>
      </c>
    </row>
    <row r="490" spans="2:65" s="13" customFormat="1">
      <c r="B490" s="176"/>
      <c r="D490" s="149" t="s">
        <v>1489</v>
      </c>
      <c r="E490" s="177" t="s">
        <v>1</v>
      </c>
      <c r="F490" s="178" t="s">
        <v>8452</v>
      </c>
      <c r="H490" s="179">
        <v>432.48</v>
      </c>
      <c r="I490" s="180"/>
      <c r="L490" s="176"/>
      <c r="M490" s="181"/>
      <c r="T490" s="182"/>
      <c r="AT490" s="177" t="s">
        <v>1489</v>
      </c>
      <c r="AU490" s="177" t="s">
        <v>90</v>
      </c>
      <c r="AV490" s="13" t="s">
        <v>90</v>
      </c>
      <c r="AW490" s="13" t="s">
        <v>36</v>
      </c>
      <c r="AX490" s="13" t="s">
        <v>81</v>
      </c>
      <c r="AY490" s="177" t="s">
        <v>299</v>
      </c>
    </row>
    <row r="491" spans="2:65" s="14" customFormat="1">
      <c r="B491" s="183"/>
      <c r="D491" s="149" t="s">
        <v>1489</v>
      </c>
      <c r="E491" s="184" t="s">
        <v>1</v>
      </c>
      <c r="F491" s="185" t="s">
        <v>1496</v>
      </c>
      <c r="H491" s="186">
        <v>1134.624</v>
      </c>
      <c r="I491" s="187"/>
      <c r="L491" s="183"/>
      <c r="M491" s="188"/>
      <c r="T491" s="189"/>
      <c r="AT491" s="184" t="s">
        <v>1489</v>
      </c>
      <c r="AU491" s="184" t="s">
        <v>90</v>
      </c>
      <c r="AV491" s="14" t="s">
        <v>318</v>
      </c>
      <c r="AW491" s="14" t="s">
        <v>36</v>
      </c>
      <c r="AX491" s="14" t="s">
        <v>88</v>
      </c>
      <c r="AY491" s="184" t="s">
        <v>299</v>
      </c>
    </row>
    <row r="492" spans="2:65" s="1" customFormat="1" ht="24.15" customHeight="1">
      <c r="B492" s="32"/>
      <c r="C492" s="136" t="s">
        <v>1468</v>
      </c>
      <c r="D492" s="136" t="s">
        <v>302</v>
      </c>
      <c r="E492" s="137" t="s">
        <v>1977</v>
      </c>
      <c r="F492" s="138" t="s">
        <v>1978</v>
      </c>
      <c r="G492" s="139" t="s">
        <v>1636</v>
      </c>
      <c r="H492" s="140">
        <v>6919.68</v>
      </c>
      <c r="I492" s="141"/>
      <c r="J492" s="142">
        <f>ROUND(I492*H492,2)</f>
        <v>0</v>
      </c>
      <c r="K492" s="138" t="s">
        <v>3585</v>
      </c>
      <c r="L492" s="32"/>
      <c r="M492" s="143" t="s">
        <v>1</v>
      </c>
      <c r="N492" s="144" t="s">
        <v>46</v>
      </c>
      <c r="P492" s="145">
        <f>O492*H492</f>
        <v>0</v>
      </c>
      <c r="Q492" s="145">
        <v>0</v>
      </c>
      <c r="R492" s="145">
        <f>Q492*H492</f>
        <v>0</v>
      </c>
      <c r="S492" s="145">
        <v>0</v>
      </c>
      <c r="T492" s="146">
        <f>S492*H492</f>
        <v>0</v>
      </c>
      <c r="AR492" s="147" t="s">
        <v>318</v>
      </c>
      <c r="AT492" s="147" t="s">
        <v>302</v>
      </c>
      <c r="AU492" s="147" t="s">
        <v>90</v>
      </c>
      <c r="AY492" s="17" t="s">
        <v>299</v>
      </c>
      <c r="BE492" s="148">
        <f>IF(N492="základní",J492,0)</f>
        <v>0</v>
      </c>
      <c r="BF492" s="148">
        <f>IF(N492="snížená",J492,0)</f>
        <v>0</v>
      </c>
      <c r="BG492" s="148">
        <f>IF(N492="zákl. přenesená",J492,0)</f>
        <v>0</v>
      </c>
      <c r="BH492" s="148">
        <f>IF(N492="sníž. přenesená",J492,0)</f>
        <v>0</v>
      </c>
      <c r="BI492" s="148">
        <f>IF(N492="nulová",J492,0)</f>
        <v>0</v>
      </c>
      <c r="BJ492" s="17" t="s">
        <v>88</v>
      </c>
      <c r="BK492" s="148">
        <f>ROUND(I492*H492,2)</f>
        <v>0</v>
      </c>
      <c r="BL492" s="17" t="s">
        <v>318</v>
      </c>
      <c r="BM492" s="147" t="s">
        <v>8453</v>
      </c>
    </row>
    <row r="493" spans="2:65" s="12" customFormat="1">
      <c r="B493" s="170"/>
      <c r="D493" s="149" t="s">
        <v>1489</v>
      </c>
      <c r="E493" s="171" t="s">
        <v>1</v>
      </c>
      <c r="F493" s="172" t="s">
        <v>8451</v>
      </c>
      <c r="H493" s="171" t="s">
        <v>1</v>
      </c>
      <c r="I493" s="173"/>
      <c r="L493" s="170"/>
      <c r="M493" s="174"/>
      <c r="T493" s="175"/>
      <c r="AT493" s="171" t="s">
        <v>1489</v>
      </c>
      <c r="AU493" s="171" t="s">
        <v>90</v>
      </c>
      <c r="AV493" s="12" t="s">
        <v>88</v>
      </c>
      <c r="AW493" s="12" t="s">
        <v>36</v>
      </c>
      <c r="AX493" s="12" t="s">
        <v>81</v>
      </c>
      <c r="AY493" s="171" t="s">
        <v>299</v>
      </c>
    </row>
    <row r="494" spans="2:65" s="13" customFormat="1">
      <c r="B494" s="176"/>
      <c r="D494" s="149" t="s">
        <v>1489</v>
      </c>
      <c r="E494" s="177" t="s">
        <v>1</v>
      </c>
      <c r="F494" s="178" t="s">
        <v>8452</v>
      </c>
      <c r="H494" s="179">
        <v>432.48</v>
      </c>
      <c r="I494" s="180"/>
      <c r="L494" s="176"/>
      <c r="M494" s="181"/>
      <c r="T494" s="182"/>
      <c r="AT494" s="177" t="s">
        <v>1489</v>
      </c>
      <c r="AU494" s="177" t="s">
        <v>90</v>
      </c>
      <c r="AV494" s="13" t="s">
        <v>90</v>
      </c>
      <c r="AW494" s="13" t="s">
        <v>36</v>
      </c>
      <c r="AX494" s="13" t="s">
        <v>81</v>
      </c>
      <c r="AY494" s="177" t="s">
        <v>299</v>
      </c>
    </row>
    <row r="495" spans="2:65" s="14" customFormat="1">
      <c r="B495" s="183"/>
      <c r="D495" s="149" t="s">
        <v>1489</v>
      </c>
      <c r="E495" s="184" t="s">
        <v>1</v>
      </c>
      <c r="F495" s="185" t="s">
        <v>1496</v>
      </c>
      <c r="H495" s="186">
        <v>432.48</v>
      </c>
      <c r="I495" s="187"/>
      <c r="L495" s="183"/>
      <c r="M495" s="188"/>
      <c r="T495" s="189"/>
      <c r="AT495" s="184" t="s">
        <v>1489</v>
      </c>
      <c r="AU495" s="184" t="s">
        <v>90</v>
      </c>
      <c r="AV495" s="14" t="s">
        <v>318</v>
      </c>
      <c r="AW495" s="14" t="s">
        <v>36</v>
      </c>
      <c r="AX495" s="14" t="s">
        <v>88</v>
      </c>
      <c r="AY495" s="184" t="s">
        <v>299</v>
      </c>
    </row>
    <row r="496" spans="2:65" s="13" customFormat="1">
      <c r="B496" s="176"/>
      <c r="D496" s="149" t="s">
        <v>1489</v>
      </c>
      <c r="F496" s="178" t="s">
        <v>8454</v>
      </c>
      <c r="H496" s="179">
        <v>6919.68</v>
      </c>
      <c r="I496" s="180"/>
      <c r="L496" s="176"/>
      <c r="M496" s="181"/>
      <c r="T496" s="182"/>
      <c r="AT496" s="177" t="s">
        <v>1489</v>
      </c>
      <c r="AU496" s="177" t="s">
        <v>90</v>
      </c>
      <c r="AV496" s="13" t="s">
        <v>90</v>
      </c>
      <c r="AW496" s="13" t="s">
        <v>4</v>
      </c>
      <c r="AX496" s="13" t="s">
        <v>88</v>
      </c>
      <c r="AY496" s="177" t="s">
        <v>299</v>
      </c>
    </row>
    <row r="497" spans="2:65" s="1" customFormat="1" ht="44.25" customHeight="1">
      <c r="B497" s="32"/>
      <c r="C497" s="136" t="s">
        <v>6319</v>
      </c>
      <c r="D497" s="136" t="s">
        <v>302</v>
      </c>
      <c r="E497" s="137" t="s">
        <v>1981</v>
      </c>
      <c r="F497" s="138" t="s">
        <v>1982</v>
      </c>
      <c r="G497" s="139" t="s">
        <v>1636</v>
      </c>
      <c r="H497" s="140">
        <v>432.48</v>
      </c>
      <c r="I497" s="141"/>
      <c r="J497" s="142">
        <f>ROUND(I497*H497,2)</f>
        <v>0</v>
      </c>
      <c r="K497" s="138" t="s">
        <v>3585</v>
      </c>
      <c r="L497" s="32"/>
      <c r="M497" s="143" t="s">
        <v>1</v>
      </c>
      <c r="N497" s="144" t="s">
        <v>46</v>
      </c>
      <c r="P497" s="145">
        <f>O497*H497</f>
        <v>0</v>
      </c>
      <c r="Q497" s="145">
        <v>0</v>
      </c>
      <c r="R497" s="145">
        <f>Q497*H497</f>
        <v>0</v>
      </c>
      <c r="S497" s="145">
        <v>0</v>
      </c>
      <c r="T497" s="146">
        <f>S497*H497</f>
        <v>0</v>
      </c>
      <c r="AR497" s="147" t="s">
        <v>318</v>
      </c>
      <c r="AT497" s="147" t="s">
        <v>302</v>
      </c>
      <c r="AU497" s="147" t="s">
        <v>90</v>
      </c>
      <c r="AY497" s="17" t="s">
        <v>299</v>
      </c>
      <c r="BE497" s="148">
        <f>IF(N497="základní",J497,0)</f>
        <v>0</v>
      </c>
      <c r="BF497" s="148">
        <f>IF(N497="snížená",J497,0)</f>
        <v>0</v>
      </c>
      <c r="BG497" s="148">
        <f>IF(N497="zákl. přenesená",J497,0)</f>
        <v>0</v>
      </c>
      <c r="BH497" s="148">
        <f>IF(N497="sníž. přenesená",J497,0)</f>
        <v>0</v>
      </c>
      <c r="BI497" s="148">
        <f>IF(N497="nulová",J497,0)</f>
        <v>0</v>
      </c>
      <c r="BJ497" s="17" t="s">
        <v>88</v>
      </c>
      <c r="BK497" s="148">
        <f>ROUND(I497*H497,2)</f>
        <v>0</v>
      </c>
      <c r="BL497" s="17" t="s">
        <v>318</v>
      </c>
      <c r="BM497" s="147" t="s">
        <v>8455</v>
      </c>
    </row>
    <row r="498" spans="2:65" s="12" customFormat="1">
      <c r="B498" s="170"/>
      <c r="D498" s="149" t="s">
        <v>1489</v>
      </c>
      <c r="E498" s="171" t="s">
        <v>1</v>
      </c>
      <c r="F498" s="172" t="s">
        <v>8451</v>
      </c>
      <c r="H498" s="171" t="s">
        <v>1</v>
      </c>
      <c r="I498" s="173"/>
      <c r="L498" s="170"/>
      <c r="M498" s="174"/>
      <c r="T498" s="175"/>
      <c r="AT498" s="171" t="s">
        <v>1489</v>
      </c>
      <c r="AU498" s="171" t="s">
        <v>90</v>
      </c>
      <c r="AV498" s="12" t="s">
        <v>88</v>
      </c>
      <c r="AW498" s="12" t="s">
        <v>36</v>
      </c>
      <c r="AX498" s="12" t="s">
        <v>81</v>
      </c>
      <c r="AY498" s="171" t="s">
        <v>299</v>
      </c>
    </row>
    <row r="499" spans="2:65" s="13" customFormat="1">
      <c r="B499" s="176"/>
      <c r="D499" s="149" t="s">
        <v>1489</v>
      </c>
      <c r="E499" s="177" t="s">
        <v>1</v>
      </c>
      <c r="F499" s="178" t="s">
        <v>8452</v>
      </c>
      <c r="H499" s="179">
        <v>432.48</v>
      </c>
      <c r="I499" s="180"/>
      <c r="L499" s="176"/>
      <c r="M499" s="181"/>
      <c r="T499" s="182"/>
      <c r="AT499" s="177" t="s">
        <v>1489</v>
      </c>
      <c r="AU499" s="177" t="s">
        <v>90</v>
      </c>
      <c r="AV499" s="13" t="s">
        <v>90</v>
      </c>
      <c r="AW499" s="13" t="s">
        <v>36</v>
      </c>
      <c r="AX499" s="13" t="s">
        <v>81</v>
      </c>
      <c r="AY499" s="177" t="s">
        <v>299</v>
      </c>
    </row>
    <row r="500" spans="2:65" s="14" customFormat="1">
      <c r="B500" s="183"/>
      <c r="D500" s="149" t="s">
        <v>1489</v>
      </c>
      <c r="E500" s="184" t="s">
        <v>1</v>
      </c>
      <c r="F500" s="185" t="s">
        <v>1496</v>
      </c>
      <c r="H500" s="186">
        <v>432.48</v>
      </c>
      <c r="I500" s="187"/>
      <c r="L500" s="183"/>
      <c r="M500" s="188"/>
      <c r="T500" s="189"/>
      <c r="AT500" s="184" t="s">
        <v>1489</v>
      </c>
      <c r="AU500" s="184" t="s">
        <v>90</v>
      </c>
      <c r="AV500" s="14" t="s">
        <v>318</v>
      </c>
      <c r="AW500" s="14" t="s">
        <v>36</v>
      </c>
      <c r="AX500" s="14" t="s">
        <v>88</v>
      </c>
      <c r="AY500" s="184" t="s">
        <v>299</v>
      </c>
    </row>
    <row r="501" spans="2:65" s="11" customFormat="1" ht="22.95" customHeight="1">
      <c r="B501" s="124"/>
      <c r="D501" s="125" t="s">
        <v>80</v>
      </c>
      <c r="E501" s="134" t="s">
        <v>8456</v>
      </c>
      <c r="F501" s="134" t="s">
        <v>8457</v>
      </c>
      <c r="I501" s="127"/>
      <c r="J501" s="135">
        <f>BK501</f>
        <v>0</v>
      </c>
      <c r="L501" s="124"/>
      <c r="M501" s="129"/>
      <c r="P501" s="130">
        <f>SUM(P502:P509)</f>
        <v>0</v>
      </c>
      <c r="R501" s="130">
        <f>SUM(R502:R509)</f>
        <v>1.035E-2</v>
      </c>
      <c r="T501" s="131">
        <f>SUM(T502:T509)</f>
        <v>0</v>
      </c>
      <c r="AR501" s="125" t="s">
        <v>88</v>
      </c>
      <c r="AT501" s="132" t="s">
        <v>80</v>
      </c>
      <c r="AU501" s="132" t="s">
        <v>88</v>
      </c>
      <c r="AY501" s="125" t="s">
        <v>299</v>
      </c>
      <c r="BK501" s="133">
        <f>SUM(BK502:BK509)</f>
        <v>0</v>
      </c>
    </row>
    <row r="502" spans="2:65" s="1" customFormat="1" ht="24.15" customHeight="1">
      <c r="B502" s="32"/>
      <c r="C502" s="136" t="s">
        <v>6324</v>
      </c>
      <c r="D502" s="136" t="s">
        <v>302</v>
      </c>
      <c r="E502" s="137" t="s">
        <v>8458</v>
      </c>
      <c r="F502" s="138" t="s">
        <v>8459</v>
      </c>
      <c r="G502" s="139" t="s">
        <v>375</v>
      </c>
      <c r="H502" s="140">
        <v>250</v>
      </c>
      <c r="I502" s="141"/>
      <c r="J502" s="142">
        <f>ROUND(I502*H502,2)</f>
        <v>0</v>
      </c>
      <c r="K502" s="138" t="s">
        <v>3585</v>
      </c>
      <c r="L502" s="32"/>
      <c r="M502" s="143" t="s">
        <v>1</v>
      </c>
      <c r="N502" s="144" t="s">
        <v>46</v>
      </c>
      <c r="P502" s="145">
        <f>O502*H502</f>
        <v>0</v>
      </c>
      <c r="Q502" s="145">
        <v>0</v>
      </c>
      <c r="R502" s="145">
        <f>Q502*H502</f>
        <v>0</v>
      </c>
      <c r="S502" s="145">
        <v>0</v>
      </c>
      <c r="T502" s="146">
        <f>S502*H502</f>
        <v>0</v>
      </c>
      <c r="AR502" s="147" t="s">
        <v>318</v>
      </c>
      <c r="AT502" s="147" t="s">
        <v>302</v>
      </c>
      <c r="AU502" s="147" t="s">
        <v>90</v>
      </c>
      <c r="AY502" s="17" t="s">
        <v>299</v>
      </c>
      <c r="BE502" s="148">
        <f>IF(N502="základní",J502,0)</f>
        <v>0</v>
      </c>
      <c r="BF502" s="148">
        <f>IF(N502="snížená",J502,0)</f>
        <v>0</v>
      </c>
      <c r="BG502" s="148">
        <f>IF(N502="zákl. přenesená",J502,0)</f>
        <v>0</v>
      </c>
      <c r="BH502" s="148">
        <f>IF(N502="sníž. přenesená",J502,0)</f>
        <v>0</v>
      </c>
      <c r="BI502" s="148">
        <f>IF(N502="nulová",J502,0)</f>
        <v>0</v>
      </c>
      <c r="BJ502" s="17" t="s">
        <v>88</v>
      </c>
      <c r="BK502" s="148">
        <f>ROUND(I502*H502,2)</f>
        <v>0</v>
      </c>
      <c r="BL502" s="17" t="s">
        <v>318</v>
      </c>
      <c r="BM502" s="147" t="s">
        <v>8460</v>
      </c>
    </row>
    <row r="503" spans="2:65" s="1" customFormat="1" ht="24.15" customHeight="1">
      <c r="B503" s="32"/>
      <c r="C503" s="136" t="s">
        <v>6328</v>
      </c>
      <c r="D503" s="136" t="s">
        <v>302</v>
      </c>
      <c r="E503" s="137" t="s">
        <v>3726</v>
      </c>
      <c r="F503" s="138" t="s">
        <v>3727</v>
      </c>
      <c r="G503" s="139" t="s">
        <v>375</v>
      </c>
      <c r="H503" s="140">
        <v>250</v>
      </c>
      <c r="I503" s="141"/>
      <c r="J503" s="142">
        <f>ROUND(I503*H503,2)</f>
        <v>0</v>
      </c>
      <c r="K503" s="138" t="s">
        <v>3585</v>
      </c>
      <c r="L503" s="32"/>
      <c r="M503" s="143" t="s">
        <v>1</v>
      </c>
      <c r="N503" s="144" t="s">
        <v>46</v>
      </c>
      <c r="P503" s="145">
        <f>O503*H503</f>
        <v>0</v>
      </c>
      <c r="Q503" s="145">
        <v>0</v>
      </c>
      <c r="R503" s="145">
        <f>Q503*H503</f>
        <v>0</v>
      </c>
      <c r="S503" s="145">
        <v>0</v>
      </c>
      <c r="T503" s="146">
        <f>S503*H503</f>
        <v>0</v>
      </c>
      <c r="AR503" s="147" t="s">
        <v>318</v>
      </c>
      <c r="AT503" s="147" t="s">
        <v>302</v>
      </c>
      <c r="AU503" s="147" t="s">
        <v>90</v>
      </c>
      <c r="AY503" s="17" t="s">
        <v>299</v>
      </c>
      <c r="BE503" s="148">
        <f>IF(N503="základní",J503,0)</f>
        <v>0</v>
      </c>
      <c r="BF503" s="148">
        <f>IF(N503="snížená",J503,0)</f>
        <v>0</v>
      </c>
      <c r="BG503" s="148">
        <f>IF(N503="zákl. přenesená",J503,0)</f>
        <v>0</v>
      </c>
      <c r="BH503" s="148">
        <f>IF(N503="sníž. přenesená",J503,0)</f>
        <v>0</v>
      </c>
      <c r="BI503" s="148">
        <f>IF(N503="nulová",J503,0)</f>
        <v>0</v>
      </c>
      <c r="BJ503" s="17" t="s">
        <v>88</v>
      </c>
      <c r="BK503" s="148">
        <f>ROUND(I503*H503,2)</f>
        <v>0</v>
      </c>
      <c r="BL503" s="17" t="s">
        <v>318</v>
      </c>
      <c r="BM503" s="147" t="s">
        <v>8461</v>
      </c>
    </row>
    <row r="504" spans="2:65" s="13" customFormat="1">
      <c r="B504" s="176"/>
      <c r="D504" s="149" t="s">
        <v>1489</v>
      </c>
      <c r="E504" s="177" t="s">
        <v>1</v>
      </c>
      <c r="F504" s="178" t="s">
        <v>8462</v>
      </c>
      <c r="H504" s="179">
        <v>250</v>
      </c>
      <c r="I504" s="180"/>
      <c r="L504" s="176"/>
      <c r="M504" s="181"/>
      <c r="T504" s="182"/>
      <c r="AT504" s="177" t="s">
        <v>1489</v>
      </c>
      <c r="AU504" s="177" t="s">
        <v>90</v>
      </c>
      <c r="AV504" s="13" t="s">
        <v>90</v>
      </c>
      <c r="AW504" s="13" t="s">
        <v>36</v>
      </c>
      <c r="AX504" s="13" t="s">
        <v>88</v>
      </c>
      <c r="AY504" s="177" t="s">
        <v>299</v>
      </c>
    </row>
    <row r="505" spans="2:65" s="1" customFormat="1" ht="24.15" customHeight="1">
      <c r="B505" s="32"/>
      <c r="C505" s="136" t="s">
        <v>6332</v>
      </c>
      <c r="D505" s="136" t="s">
        <v>302</v>
      </c>
      <c r="E505" s="137" t="s">
        <v>1682</v>
      </c>
      <c r="F505" s="138" t="s">
        <v>1683</v>
      </c>
      <c r="G505" s="139" t="s">
        <v>375</v>
      </c>
      <c r="H505" s="140">
        <v>250</v>
      </c>
      <c r="I505" s="141"/>
      <c r="J505" s="142">
        <f>ROUND(I505*H505,2)</f>
        <v>0</v>
      </c>
      <c r="K505" s="138" t="s">
        <v>3585</v>
      </c>
      <c r="L505" s="32"/>
      <c r="M505" s="143" t="s">
        <v>1</v>
      </c>
      <c r="N505" s="144" t="s">
        <v>46</v>
      </c>
      <c r="P505" s="145">
        <f>O505*H505</f>
        <v>0</v>
      </c>
      <c r="Q505" s="145">
        <v>0</v>
      </c>
      <c r="R505" s="145">
        <f>Q505*H505</f>
        <v>0</v>
      </c>
      <c r="S505" s="145">
        <v>0</v>
      </c>
      <c r="T505" s="146">
        <f>S505*H505</f>
        <v>0</v>
      </c>
      <c r="AR505" s="147" t="s">
        <v>318</v>
      </c>
      <c r="AT505" s="147" t="s">
        <v>302</v>
      </c>
      <c r="AU505" s="147" t="s">
        <v>90</v>
      </c>
      <c r="AY505" s="17" t="s">
        <v>299</v>
      </c>
      <c r="BE505" s="148">
        <f>IF(N505="základní",J505,0)</f>
        <v>0</v>
      </c>
      <c r="BF505" s="148">
        <f>IF(N505="snížená",J505,0)</f>
        <v>0</v>
      </c>
      <c r="BG505" s="148">
        <f>IF(N505="zákl. přenesená",J505,0)</f>
        <v>0</v>
      </c>
      <c r="BH505" s="148">
        <f>IF(N505="sníž. přenesená",J505,0)</f>
        <v>0</v>
      </c>
      <c r="BI505" s="148">
        <f>IF(N505="nulová",J505,0)</f>
        <v>0</v>
      </c>
      <c r="BJ505" s="17" t="s">
        <v>88</v>
      </c>
      <c r="BK505" s="148">
        <f>ROUND(I505*H505,2)</f>
        <v>0</v>
      </c>
      <c r="BL505" s="17" t="s">
        <v>318</v>
      </c>
      <c r="BM505" s="147" t="s">
        <v>8463</v>
      </c>
    </row>
    <row r="506" spans="2:65" s="13" customFormat="1">
      <c r="B506" s="176"/>
      <c r="D506" s="149" t="s">
        <v>1489</v>
      </c>
      <c r="E506" s="177" t="s">
        <v>1</v>
      </c>
      <c r="F506" s="178" t="s">
        <v>8464</v>
      </c>
      <c r="H506" s="179">
        <v>250</v>
      </c>
      <c r="I506" s="180"/>
      <c r="L506" s="176"/>
      <c r="M506" s="181"/>
      <c r="T506" s="182"/>
      <c r="AT506" s="177" t="s">
        <v>1489</v>
      </c>
      <c r="AU506" s="177" t="s">
        <v>90</v>
      </c>
      <c r="AV506" s="13" t="s">
        <v>90</v>
      </c>
      <c r="AW506" s="13" t="s">
        <v>36</v>
      </c>
      <c r="AX506" s="13" t="s">
        <v>88</v>
      </c>
      <c r="AY506" s="177" t="s">
        <v>299</v>
      </c>
    </row>
    <row r="507" spans="2:65" s="1" customFormat="1" ht="37.950000000000003" customHeight="1">
      <c r="B507" s="32"/>
      <c r="C507" s="136" t="s">
        <v>6336</v>
      </c>
      <c r="D507" s="136" t="s">
        <v>302</v>
      </c>
      <c r="E507" s="137" t="s">
        <v>4408</v>
      </c>
      <c r="F507" s="138" t="s">
        <v>6049</v>
      </c>
      <c r="G507" s="139" t="s">
        <v>375</v>
      </c>
      <c r="H507" s="140">
        <v>250</v>
      </c>
      <c r="I507" s="141"/>
      <c r="J507" s="142">
        <f>ROUND(I507*H507,2)</f>
        <v>0</v>
      </c>
      <c r="K507" s="138" t="s">
        <v>1</v>
      </c>
      <c r="L507" s="32"/>
      <c r="M507" s="143" t="s">
        <v>1</v>
      </c>
      <c r="N507" s="144" t="s">
        <v>46</v>
      </c>
      <c r="P507" s="145">
        <f>O507*H507</f>
        <v>0</v>
      </c>
      <c r="Q507" s="145">
        <v>0</v>
      </c>
      <c r="R507" s="145">
        <f>Q507*H507</f>
        <v>0</v>
      </c>
      <c r="S507" s="145">
        <v>0</v>
      </c>
      <c r="T507" s="146">
        <f>S507*H507</f>
        <v>0</v>
      </c>
      <c r="AR507" s="147" t="s">
        <v>318</v>
      </c>
      <c r="AT507" s="147" t="s">
        <v>302</v>
      </c>
      <c r="AU507" s="147" t="s">
        <v>90</v>
      </c>
      <c r="AY507" s="17" t="s">
        <v>299</v>
      </c>
      <c r="BE507" s="148">
        <f>IF(N507="základní",J507,0)</f>
        <v>0</v>
      </c>
      <c r="BF507" s="148">
        <f>IF(N507="snížená",J507,0)</f>
        <v>0</v>
      </c>
      <c r="BG507" s="148">
        <f>IF(N507="zákl. přenesená",J507,0)</f>
        <v>0</v>
      </c>
      <c r="BH507" s="148">
        <f>IF(N507="sníž. přenesená",J507,0)</f>
        <v>0</v>
      </c>
      <c r="BI507" s="148">
        <f>IF(N507="nulová",J507,0)</f>
        <v>0</v>
      </c>
      <c r="BJ507" s="17" t="s">
        <v>88</v>
      </c>
      <c r="BK507" s="148">
        <f>ROUND(I507*H507,2)</f>
        <v>0</v>
      </c>
      <c r="BL507" s="17" t="s">
        <v>318</v>
      </c>
      <c r="BM507" s="147" t="s">
        <v>8465</v>
      </c>
    </row>
    <row r="508" spans="2:65" s="1" customFormat="1" ht="16.5" customHeight="1">
      <c r="B508" s="32"/>
      <c r="C508" s="158" t="s">
        <v>6341</v>
      </c>
      <c r="D508" s="158" t="s">
        <v>340</v>
      </c>
      <c r="E508" s="159" t="s">
        <v>1689</v>
      </c>
      <c r="F508" s="160" t="s">
        <v>1690</v>
      </c>
      <c r="G508" s="161" t="s">
        <v>822</v>
      </c>
      <c r="H508" s="162">
        <v>10.35</v>
      </c>
      <c r="I508" s="163"/>
      <c r="J508" s="164">
        <f>ROUND(I508*H508,2)</f>
        <v>0</v>
      </c>
      <c r="K508" s="160" t="s">
        <v>6052</v>
      </c>
      <c r="L508" s="165"/>
      <c r="M508" s="166" t="s">
        <v>1</v>
      </c>
      <c r="N508" s="167" t="s">
        <v>46</v>
      </c>
      <c r="P508" s="145">
        <f>O508*H508</f>
        <v>0</v>
      </c>
      <c r="Q508" s="145">
        <v>1E-3</v>
      </c>
      <c r="R508" s="145">
        <f>Q508*H508</f>
        <v>1.035E-2</v>
      </c>
      <c r="S508" s="145">
        <v>0</v>
      </c>
      <c r="T508" s="146">
        <f>S508*H508</f>
        <v>0</v>
      </c>
      <c r="AR508" s="147" t="s">
        <v>337</v>
      </c>
      <c r="AT508" s="147" t="s">
        <v>340</v>
      </c>
      <c r="AU508" s="147" t="s">
        <v>90</v>
      </c>
      <c r="AY508" s="17" t="s">
        <v>299</v>
      </c>
      <c r="BE508" s="148">
        <f>IF(N508="základní",J508,0)</f>
        <v>0</v>
      </c>
      <c r="BF508" s="148">
        <f>IF(N508="snížená",J508,0)</f>
        <v>0</v>
      </c>
      <c r="BG508" s="148">
        <f>IF(N508="zákl. přenesená",J508,0)</f>
        <v>0</v>
      </c>
      <c r="BH508" s="148">
        <f>IF(N508="sníž. přenesená",J508,0)</f>
        <v>0</v>
      </c>
      <c r="BI508" s="148">
        <f>IF(N508="nulová",J508,0)</f>
        <v>0</v>
      </c>
      <c r="BJ508" s="17" t="s">
        <v>88</v>
      </c>
      <c r="BK508" s="148">
        <f>ROUND(I508*H508,2)</f>
        <v>0</v>
      </c>
      <c r="BL508" s="17" t="s">
        <v>318</v>
      </c>
      <c r="BM508" s="147" t="s">
        <v>8466</v>
      </c>
    </row>
    <row r="509" spans="2:65" s="13" customFormat="1">
      <c r="B509" s="176"/>
      <c r="D509" s="149" t="s">
        <v>1489</v>
      </c>
      <c r="E509" s="177" t="s">
        <v>1</v>
      </c>
      <c r="F509" s="178" t="s">
        <v>8467</v>
      </c>
      <c r="H509" s="179">
        <v>10.35</v>
      </c>
      <c r="I509" s="180"/>
      <c r="L509" s="176"/>
      <c r="M509" s="181"/>
      <c r="T509" s="182"/>
      <c r="AT509" s="177" t="s">
        <v>1489</v>
      </c>
      <c r="AU509" s="177" t="s">
        <v>90</v>
      </c>
      <c r="AV509" s="13" t="s">
        <v>90</v>
      </c>
      <c r="AW509" s="13" t="s">
        <v>36</v>
      </c>
      <c r="AX509" s="13" t="s">
        <v>88</v>
      </c>
      <c r="AY509" s="177" t="s">
        <v>299</v>
      </c>
    </row>
    <row r="510" spans="2:65" s="11" customFormat="1" ht="22.95" customHeight="1">
      <c r="B510" s="124"/>
      <c r="D510" s="125" t="s">
        <v>80</v>
      </c>
      <c r="E510" s="134" t="s">
        <v>1972</v>
      </c>
      <c r="F510" s="134" t="s">
        <v>7328</v>
      </c>
      <c r="I510" s="127"/>
      <c r="J510" s="135">
        <f>BK510</f>
        <v>0</v>
      </c>
      <c r="L510" s="124"/>
      <c r="M510" s="129"/>
      <c r="P510" s="130">
        <f>SUM(P511:P529)</f>
        <v>0</v>
      </c>
      <c r="R510" s="130">
        <f>SUM(R511:R529)</f>
        <v>0</v>
      </c>
      <c r="T510" s="131">
        <f>SUM(T511:T529)</f>
        <v>0</v>
      </c>
      <c r="AR510" s="125" t="s">
        <v>88</v>
      </c>
      <c r="AT510" s="132" t="s">
        <v>80</v>
      </c>
      <c r="AU510" s="132" t="s">
        <v>88</v>
      </c>
      <c r="AY510" s="125" t="s">
        <v>299</v>
      </c>
      <c r="BK510" s="133">
        <f>SUM(BK511:BK529)</f>
        <v>0</v>
      </c>
    </row>
    <row r="511" spans="2:65" s="1" customFormat="1" ht="37.950000000000003" customHeight="1">
      <c r="B511" s="32"/>
      <c r="C511" s="136" t="s">
        <v>6345</v>
      </c>
      <c r="D511" s="136" t="s">
        <v>302</v>
      </c>
      <c r="E511" s="137" t="s">
        <v>8468</v>
      </c>
      <c r="F511" s="138" t="s">
        <v>8469</v>
      </c>
      <c r="G511" s="139" t="s">
        <v>877</v>
      </c>
      <c r="H511" s="140">
        <v>1</v>
      </c>
      <c r="I511" s="141"/>
      <c r="J511" s="142">
        <f>ROUND(I511*H511,2)</f>
        <v>0</v>
      </c>
      <c r="K511" s="138" t="s">
        <v>1</v>
      </c>
      <c r="L511" s="32"/>
      <c r="M511" s="143" t="s">
        <v>1</v>
      </c>
      <c r="N511" s="144" t="s">
        <v>46</v>
      </c>
      <c r="P511" s="145">
        <f>O511*H511</f>
        <v>0</v>
      </c>
      <c r="Q511" s="145">
        <v>0</v>
      </c>
      <c r="R511" s="145">
        <f>Q511*H511</f>
        <v>0</v>
      </c>
      <c r="S511" s="145">
        <v>0</v>
      </c>
      <c r="T511" s="146">
        <f>S511*H511</f>
        <v>0</v>
      </c>
      <c r="AR511" s="147" t="s">
        <v>88</v>
      </c>
      <c r="AT511" s="147" t="s">
        <v>302</v>
      </c>
      <c r="AU511" s="147" t="s">
        <v>90</v>
      </c>
      <c r="AY511" s="17" t="s">
        <v>299</v>
      </c>
      <c r="BE511" s="148">
        <f>IF(N511="základní",J511,0)</f>
        <v>0</v>
      </c>
      <c r="BF511" s="148">
        <f>IF(N511="snížená",J511,0)</f>
        <v>0</v>
      </c>
      <c r="BG511" s="148">
        <f>IF(N511="zákl. přenesená",J511,0)</f>
        <v>0</v>
      </c>
      <c r="BH511" s="148">
        <f>IF(N511="sníž. přenesená",J511,0)</f>
        <v>0</v>
      </c>
      <c r="BI511" s="148">
        <f>IF(N511="nulová",J511,0)</f>
        <v>0</v>
      </c>
      <c r="BJ511" s="17" t="s">
        <v>88</v>
      </c>
      <c r="BK511" s="148">
        <f>ROUND(I511*H511,2)</f>
        <v>0</v>
      </c>
      <c r="BL511" s="17" t="s">
        <v>88</v>
      </c>
      <c r="BM511" s="147" t="s">
        <v>8470</v>
      </c>
    </row>
    <row r="512" spans="2:65" s="1" customFormat="1" ht="76.8">
      <c r="B512" s="32"/>
      <c r="D512" s="149" t="s">
        <v>308</v>
      </c>
      <c r="F512" s="150" t="s">
        <v>8471</v>
      </c>
      <c r="I512" s="151"/>
      <c r="L512" s="32"/>
      <c r="M512" s="152"/>
      <c r="T512" s="56"/>
      <c r="AT512" s="17" t="s">
        <v>308</v>
      </c>
      <c r="AU512" s="17" t="s">
        <v>90</v>
      </c>
    </row>
    <row r="513" spans="2:65" s="12" customFormat="1" ht="20.399999999999999">
      <c r="B513" s="170"/>
      <c r="D513" s="149" t="s">
        <v>1489</v>
      </c>
      <c r="E513" s="171" t="s">
        <v>1</v>
      </c>
      <c r="F513" s="172" t="s">
        <v>8472</v>
      </c>
      <c r="H513" s="171" t="s">
        <v>1</v>
      </c>
      <c r="I513" s="173"/>
      <c r="L513" s="170"/>
      <c r="M513" s="174"/>
      <c r="T513" s="175"/>
      <c r="AT513" s="171" t="s">
        <v>1489</v>
      </c>
      <c r="AU513" s="171" t="s">
        <v>90</v>
      </c>
      <c r="AV513" s="12" t="s">
        <v>88</v>
      </c>
      <c r="AW513" s="12" t="s">
        <v>36</v>
      </c>
      <c r="AX513" s="12" t="s">
        <v>81</v>
      </c>
      <c r="AY513" s="171" t="s">
        <v>299</v>
      </c>
    </row>
    <row r="514" spans="2:65" s="12" customFormat="1" ht="20.399999999999999">
      <c r="B514" s="170"/>
      <c r="D514" s="149" t="s">
        <v>1489</v>
      </c>
      <c r="E514" s="171" t="s">
        <v>1</v>
      </c>
      <c r="F514" s="172" t="s">
        <v>8473</v>
      </c>
      <c r="H514" s="171" t="s">
        <v>1</v>
      </c>
      <c r="I514" s="173"/>
      <c r="L514" s="170"/>
      <c r="M514" s="174"/>
      <c r="T514" s="175"/>
      <c r="AT514" s="171" t="s">
        <v>1489</v>
      </c>
      <c r="AU514" s="171" t="s">
        <v>90</v>
      </c>
      <c r="AV514" s="12" t="s">
        <v>88</v>
      </c>
      <c r="AW514" s="12" t="s">
        <v>36</v>
      </c>
      <c r="AX514" s="12" t="s">
        <v>81</v>
      </c>
      <c r="AY514" s="171" t="s">
        <v>299</v>
      </c>
    </row>
    <row r="515" spans="2:65" s="12" customFormat="1" ht="20.399999999999999">
      <c r="B515" s="170"/>
      <c r="D515" s="149" t="s">
        <v>1489</v>
      </c>
      <c r="E515" s="171" t="s">
        <v>1</v>
      </c>
      <c r="F515" s="172" t="s">
        <v>8474</v>
      </c>
      <c r="H515" s="171" t="s">
        <v>1</v>
      </c>
      <c r="I515" s="173"/>
      <c r="L515" s="170"/>
      <c r="M515" s="174"/>
      <c r="T515" s="175"/>
      <c r="AT515" s="171" t="s">
        <v>1489</v>
      </c>
      <c r="AU515" s="171" t="s">
        <v>90</v>
      </c>
      <c r="AV515" s="12" t="s">
        <v>88</v>
      </c>
      <c r="AW515" s="12" t="s">
        <v>36</v>
      </c>
      <c r="AX515" s="12" t="s">
        <v>81</v>
      </c>
      <c r="AY515" s="171" t="s">
        <v>299</v>
      </c>
    </row>
    <row r="516" spans="2:65" s="12" customFormat="1">
      <c r="B516" s="170"/>
      <c r="D516" s="149" t="s">
        <v>1489</v>
      </c>
      <c r="E516" s="171" t="s">
        <v>1</v>
      </c>
      <c r="F516" s="172" t="s">
        <v>8475</v>
      </c>
      <c r="H516" s="171" t="s">
        <v>1</v>
      </c>
      <c r="I516" s="173"/>
      <c r="L516" s="170"/>
      <c r="M516" s="174"/>
      <c r="T516" s="175"/>
      <c r="AT516" s="171" t="s">
        <v>1489</v>
      </c>
      <c r="AU516" s="171" t="s">
        <v>90</v>
      </c>
      <c r="AV516" s="12" t="s">
        <v>88</v>
      </c>
      <c r="AW516" s="12" t="s">
        <v>36</v>
      </c>
      <c r="AX516" s="12" t="s">
        <v>81</v>
      </c>
      <c r="AY516" s="171" t="s">
        <v>299</v>
      </c>
    </row>
    <row r="517" spans="2:65" s="12" customFormat="1" ht="20.399999999999999">
      <c r="B517" s="170"/>
      <c r="D517" s="149" t="s">
        <v>1489</v>
      </c>
      <c r="E517" s="171" t="s">
        <v>1</v>
      </c>
      <c r="F517" s="172" t="s">
        <v>8476</v>
      </c>
      <c r="H517" s="171" t="s">
        <v>1</v>
      </c>
      <c r="I517" s="173"/>
      <c r="L517" s="170"/>
      <c r="M517" s="174"/>
      <c r="T517" s="175"/>
      <c r="AT517" s="171" t="s">
        <v>1489</v>
      </c>
      <c r="AU517" s="171" t="s">
        <v>90</v>
      </c>
      <c r="AV517" s="12" t="s">
        <v>88</v>
      </c>
      <c r="AW517" s="12" t="s">
        <v>36</v>
      </c>
      <c r="AX517" s="12" t="s">
        <v>81</v>
      </c>
      <c r="AY517" s="171" t="s">
        <v>299</v>
      </c>
    </row>
    <row r="518" spans="2:65" s="12" customFormat="1">
      <c r="B518" s="170"/>
      <c r="D518" s="149" t="s">
        <v>1489</v>
      </c>
      <c r="E518" s="171" t="s">
        <v>1</v>
      </c>
      <c r="F518" s="172" t="s">
        <v>8477</v>
      </c>
      <c r="H518" s="171" t="s">
        <v>1</v>
      </c>
      <c r="I518" s="173"/>
      <c r="L518" s="170"/>
      <c r="M518" s="174"/>
      <c r="T518" s="175"/>
      <c r="AT518" s="171" t="s">
        <v>1489</v>
      </c>
      <c r="AU518" s="171" t="s">
        <v>90</v>
      </c>
      <c r="AV518" s="12" t="s">
        <v>88</v>
      </c>
      <c r="AW518" s="12" t="s">
        <v>36</v>
      </c>
      <c r="AX518" s="12" t="s">
        <v>81</v>
      </c>
      <c r="AY518" s="171" t="s">
        <v>299</v>
      </c>
    </row>
    <row r="519" spans="2:65" s="12" customFormat="1">
      <c r="B519" s="170"/>
      <c r="D519" s="149" t="s">
        <v>1489</v>
      </c>
      <c r="E519" s="171" t="s">
        <v>1</v>
      </c>
      <c r="F519" s="172" t="s">
        <v>8478</v>
      </c>
      <c r="H519" s="171" t="s">
        <v>1</v>
      </c>
      <c r="I519" s="173"/>
      <c r="L519" s="170"/>
      <c r="M519" s="174"/>
      <c r="T519" s="175"/>
      <c r="AT519" s="171" t="s">
        <v>1489</v>
      </c>
      <c r="AU519" s="171" t="s">
        <v>90</v>
      </c>
      <c r="AV519" s="12" t="s">
        <v>88</v>
      </c>
      <c r="AW519" s="12" t="s">
        <v>36</v>
      </c>
      <c r="AX519" s="12" t="s">
        <v>81</v>
      </c>
      <c r="AY519" s="171" t="s">
        <v>299</v>
      </c>
    </row>
    <row r="520" spans="2:65" s="13" customFormat="1" ht="20.399999999999999">
      <c r="B520" s="176"/>
      <c r="D520" s="149" t="s">
        <v>1489</v>
      </c>
      <c r="E520" s="177" t="s">
        <v>1</v>
      </c>
      <c r="F520" s="178" t="s">
        <v>8479</v>
      </c>
      <c r="H520" s="179">
        <v>1798.9680000000001</v>
      </c>
      <c r="I520" s="180"/>
      <c r="L520" s="176"/>
      <c r="M520" s="181"/>
      <c r="T520" s="182"/>
      <c r="AT520" s="177" t="s">
        <v>1489</v>
      </c>
      <c r="AU520" s="177" t="s">
        <v>90</v>
      </c>
      <c r="AV520" s="13" t="s">
        <v>90</v>
      </c>
      <c r="AW520" s="13" t="s">
        <v>36</v>
      </c>
      <c r="AX520" s="13" t="s">
        <v>81</v>
      </c>
      <c r="AY520" s="177" t="s">
        <v>299</v>
      </c>
    </row>
    <row r="521" spans="2:65" s="13" customFormat="1" ht="20.399999999999999">
      <c r="B521" s="176"/>
      <c r="D521" s="149" t="s">
        <v>1489</v>
      </c>
      <c r="E521" s="177" t="s">
        <v>1</v>
      </c>
      <c r="F521" s="178" t="s">
        <v>8480</v>
      </c>
      <c r="H521" s="179">
        <v>-665.52</v>
      </c>
      <c r="I521" s="180"/>
      <c r="L521" s="176"/>
      <c r="M521" s="181"/>
      <c r="T521" s="182"/>
      <c r="AT521" s="177" t="s">
        <v>1489</v>
      </c>
      <c r="AU521" s="177" t="s">
        <v>90</v>
      </c>
      <c r="AV521" s="13" t="s">
        <v>90</v>
      </c>
      <c r="AW521" s="13" t="s">
        <v>36</v>
      </c>
      <c r="AX521" s="13" t="s">
        <v>81</v>
      </c>
      <c r="AY521" s="177" t="s">
        <v>299</v>
      </c>
    </row>
    <row r="522" spans="2:65" s="15" customFormat="1">
      <c r="B522" s="190"/>
      <c r="D522" s="149" t="s">
        <v>1489</v>
      </c>
      <c r="E522" s="191" t="s">
        <v>1</v>
      </c>
      <c r="F522" s="192" t="s">
        <v>1549</v>
      </c>
      <c r="H522" s="193">
        <v>1133.4480000000001</v>
      </c>
      <c r="I522" s="194"/>
      <c r="L522" s="190"/>
      <c r="M522" s="195"/>
      <c r="T522" s="196"/>
      <c r="AT522" s="191" t="s">
        <v>1489</v>
      </c>
      <c r="AU522" s="191" t="s">
        <v>90</v>
      </c>
      <c r="AV522" s="15" t="s">
        <v>298</v>
      </c>
      <c r="AW522" s="15" t="s">
        <v>36</v>
      </c>
      <c r="AX522" s="15" t="s">
        <v>81</v>
      </c>
      <c r="AY522" s="191" t="s">
        <v>299</v>
      </c>
    </row>
    <row r="523" spans="2:65" s="12" customFormat="1">
      <c r="B523" s="170"/>
      <c r="D523" s="149" t="s">
        <v>1489</v>
      </c>
      <c r="E523" s="171" t="s">
        <v>1</v>
      </c>
      <c r="F523" s="172" t="s">
        <v>8481</v>
      </c>
      <c r="H523" s="171" t="s">
        <v>1</v>
      </c>
      <c r="I523" s="173"/>
      <c r="L523" s="170"/>
      <c r="M523" s="174"/>
      <c r="T523" s="175"/>
      <c r="AT523" s="171" t="s">
        <v>1489</v>
      </c>
      <c r="AU523" s="171" t="s">
        <v>90</v>
      </c>
      <c r="AV523" s="12" t="s">
        <v>88</v>
      </c>
      <c r="AW523" s="12" t="s">
        <v>36</v>
      </c>
      <c r="AX523" s="12" t="s">
        <v>81</v>
      </c>
      <c r="AY523" s="171" t="s">
        <v>299</v>
      </c>
    </row>
    <row r="524" spans="2:65" s="13" customFormat="1">
      <c r="B524" s="176"/>
      <c r="D524" s="149" t="s">
        <v>1489</v>
      </c>
      <c r="E524" s="177" t="s">
        <v>1</v>
      </c>
      <c r="F524" s="178" t="s">
        <v>88</v>
      </c>
      <c r="H524" s="179">
        <v>1</v>
      </c>
      <c r="I524" s="180"/>
      <c r="L524" s="176"/>
      <c r="M524" s="181"/>
      <c r="T524" s="182"/>
      <c r="AT524" s="177" t="s">
        <v>1489</v>
      </c>
      <c r="AU524" s="177" t="s">
        <v>90</v>
      </c>
      <c r="AV524" s="13" t="s">
        <v>90</v>
      </c>
      <c r="AW524" s="13" t="s">
        <v>36</v>
      </c>
      <c r="AX524" s="13" t="s">
        <v>88</v>
      </c>
      <c r="AY524" s="177" t="s">
        <v>299</v>
      </c>
    </row>
    <row r="525" spans="2:65" s="1" customFormat="1" ht="33" customHeight="1">
      <c r="B525" s="32"/>
      <c r="C525" s="136" t="s">
        <v>6350</v>
      </c>
      <c r="D525" s="136" t="s">
        <v>302</v>
      </c>
      <c r="E525" s="137" t="s">
        <v>8482</v>
      </c>
      <c r="F525" s="138" t="s">
        <v>8483</v>
      </c>
      <c r="G525" s="139" t="s">
        <v>877</v>
      </c>
      <c r="H525" s="140">
        <v>1</v>
      </c>
      <c r="I525" s="141"/>
      <c r="J525" s="142">
        <f>ROUND(I525*H525,2)</f>
        <v>0</v>
      </c>
      <c r="K525" s="138" t="s">
        <v>1</v>
      </c>
      <c r="L525" s="32"/>
      <c r="M525" s="143" t="s">
        <v>1</v>
      </c>
      <c r="N525" s="144" t="s">
        <v>46</v>
      </c>
      <c r="P525" s="145">
        <f>O525*H525</f>
        <v>0</v>
      </c>
      <c r="Q525" s="145">
        <v>0</v>
      </c>
      <c r="R525" s="145">
        <f>Q525*H525</f>
        <v>0</v>
      </c>
      <c r="S525" s="145">
        <v>0</v>
      </c>
      <c r="T525" s="146">
        <f>S525*H525</f>
        <v>0</v>
      </c>
      <c r="AR525" s="147" t="s">
        <v>88</v>
      </c>
      <c r="AT525" s="147" t="s">
        <v>302</v>
      </c>
      <c r="AU525" s="147" t="s">
        <v>90</v>
      </c>
      <c r="AY525" s="17" t="s">
        <v>299</v>
      </c>
      <c r="BE525" s="148">
        <f>IF(N525="základní",J525,0)</f>
        <v>0</v>
      </c>
      <c r="BF525" s="148">
        <f>IF(N525="snížená",J525,0)</f>
        <v>0</v>
      </c>
      <c r="BG525" s="148">
        <f>IF(N525="zákl. přenesená",J525,0)</f>
        <v>0</v>
      </c>
      <c r="BH525" s="148">
        <f>IF(N525="sníž. přenesená",J525,0)</f>
        <v>0</v>
      </c>
      <c r="BI525" s="148">
        <f>IF(N525="nulová",J525,0)</f>
        <v>0</v>
      </c>
      <c r="BJ525" s="17" t="s">
        <v>88</v>
      </c>
      <c r="BK525" s="148">
        <f>ROUND(I525*H525,2)</f>
        <v>0</v>
      </c>
      <c r="BL525" s="17" t="s">
        <v>88</v>
      </c>
      <c r="BM525" s="147" t="s">
        <v>8484</v>
      </c>
    </row>
    <row r="526" spans="2:65" s="1" customFormat="1" ht="86.4">
      <c r="B526" s="32"/>
      <c r="D526" s="149" t="s">
        <v>308</v>
      </c>
      <c r="F526" s="150" t="s">
        <v>8485</v>
      </c>
      <c r="I526" s="151"/>
      <c r="L526" s="32"/>
      <c r="M526" s="152"/>
      <c r="T526" s="56"/>
      <c r="AT526" s="17" t="s">
        <v>308</v>
      </c>
      <c r="AU526" s="17" t="s">
        <v>90</v>
      </c>
    </row>
    <row r="527" spans="2:65" s="12" customFormat="1">
      <c r="B527" s="170"/>
      <c r="D527" s="149" t="s">
        <v>1489</v>
      </c>
      <c r="E527" s="171" t="s">
        <v>1</v>
      </c>
      <c r="F527" s="172" t="s">
        <v>8486</v>
      </c>
      <c r="H527" s="171" t="s">
        <v>1</v>
      </c>
      <c r="I527" s="173"/>
      <c r="L527" s="170"/>
      <c r="M527" s="174"/>
      <c r="T527" s="175"/>
      <c r="AT527" s="171" t="s">
        <v>1489</v>
      </c>
      <c r="AU527" s="171" t="s">
        <v>90</v>
      </c>
      <c r="AV527" s="12" t="s">
        <v>88</v>
      </c>
      <c r="AW527" s="12" t="s">
        <v>36</v>
      </c>
      <c r="AX527" s="12" t="s">
        <v>81</v>
      </c>
      <c r="AY527" s="171" t="s">
        <v>299</v>
      </c>
    </row>
    <row r="528" spans="2:65" s="12" customFormat="1">
      <c r="B528" s="170"/>
      <c r="D528" s="149" t="s">
        <v>1489</v>
      </c>
      <c r="E528" s="171" t="s">
        <v>1</v>
      </c>
      <c r="F528" s="172" t="s">
        <v>8487</v>
      </c>
      <c r="H528" s="171" t="s">
        <v>1</v>
      </c>
      <c r="I528" s="173"/>
      <c r="L528" s="170"/>
      <c r="M528" s="174"/>
      <c r="T528" s="175"/>
      <c r="AT528" s="171" t="s">
        <v>1489</v>
      </c>
      <c r="AU528" s="171" t="s">
        <v>90</v>
      </c>
      <c r="AV528" s="12" t="s">
        <v>88</v>
      </c>
      <c r="AW528" s="12" t="s">
        <v>36</v>
      </c>
      <c r="AX528" s="12" t="s">
        <v>81</v>
      </c>
      <c r="AY528" s="171" t="s">
        <v>299</v>
      </c>
    </row>
    <row r="529" spans="2:65" s="13" customFormat="1">
      <c r="B529" s="176"/>
      <c r="D529" s="149" t="s">
        <v>1489</v>
      </c>
      <c r="E529" s="177" t="s">
        <v>1</v>
      </c>
      <c r="F529" s="178" t="s">
        <v>88</v>
      </c>
      <c r="H529" s="179">
        <v>1</v>
      </c>
      <c r="I529" s="180"/>
      <c r="L529" s="176"/>
      <c r="M529" s="181"/>
      <c r="T529" s="182"/>
      <c r="AT529" s="177" t="s">
        <v>1489</v>
      </c>
      <c r="AU529" s="177" t="s">
        <v>90</v>
      </c>
      <c r="AV529" s="13" t="s">
        <v>90</v>
      </c>
      <c r="AW529" s="13" t="s">
        <v>36</v>
      </c>
      <c r="AX529" s="13" t="s">
        <v>88</v>
      </c>
      <c r="AY529" s="177" t="s">
        <v>299</v>
      </c>
    </row>
    <row r="530" spans="2:65" s="11" customFormat="1" ht="22.95" customHeight="1">
      <c r="B530" s="124"/>
      <c r="D530" s="125" t="s">
        <v>80</v>
      </c>
      <c r="E530" s="134" t="s">
        <v>1789</v>
      </c>
      <c r="F530" s="134" t="s">
        <v>1790</v>
      </c>
      <c r="I530" s="127"/>
      <c r="J530" s="135">
        <f>BK530</f>
        <v>0</v>
      </c>
      <c r="L530" s="124"/>
      <c r="M530" s="129"/>
      <c r="P530" s="130">
        <f>P531</f>
        <v>0</v>
      </c>
      <c r="R530" s="130">
        <f>R531</f>
        <v>0</v>
      </c>
      <c r="T530" s="131">
        <f>T531</f>
        <v>0</v>
      </c>
      <c r="AR530" s="125" t="s">
        <v>88</v>
      </c>
      <c r="AT530" s="132" t="s">
        <v>80</v>
      </c>
      <c r="AU530" s="132" t="s">
        <v>88</v>
      </c>
      <c r="AY530" s="125" t="s">
        <v>299</v>
      </c>
      <c r="BK530" s="133">
        <f>BK531</f>
        <v>0</v>
      </c>
    </row>
    <row r="531" spans="2:65" s="1" customFormat="1" ht="33" customHeight="1">
      <c r="B531" s="32"/>
      <c r="C531" s="136" t="s">
        <v>6354</v>
      </c>
      <c r="D531" s="136" t="s">
        <v>302</v>
      </c>
      <c r="E531" s="137" t="s">
        <v>5899</v>
      </c>
      <c r="F531" s="138" t="s">
        <v>5900</v>
      </c>
      <c r="G531" s="139" t="s">
        <v>1636</v>
      </c>
      <c r="H531" s="140">
        <v>1175.58</v>
      </c>
      <c r="I531" s="141"/>
      <c r="J531" s="142">
        <f>ROUND(I531*H531,2)</f>
        <v>0</v>
      </c>
      <c r="K531" s="138" t="s">
        <v>3585</v>
      </c>
      <c r="L531" s="32"/>
      <c r="M531" s="153" t="s">
        <v>1</v>
      </c>
      <c r="N531" s="154" t="s">
        <v>46</v>
      </c>
      <c r="O531" s="155"/>
      <c r="P531" s="156">
        <f>O531*H531</f>
        <v>0</v>
      </c>
      <c r="Q531" s="156">
        <v>0</v>
      </c>
      <c r="R531" s="156">
        <f>Q531*H531</f>
        <v>0</v>
      </c>
      <c r="S531" s="156">
        <v>0</v>
      </c>
      <c r="T531" s="157">
        <f>S531*H531</f>
        <v>0</v>
      </c>
      <c r="AR531" s="147" t="s">
        <v>318</v>
      </c>
      <c r="AT531" s="147" t="s">
        <v>302</v>
      </c>
      <c r="AU531" s="147" t="s">
        <v>90</v>
      </c>
      <c r="AY531" s="17" t="s">
        <v>299</v>
      </c>
      <c r="BE531" s="148">
        <f>IF(N531="základní",J531,0)</f>
        <v>0</v>
      </c>
      <c r="BF531" s="148">
        <f>IF(N531="snížená",J531,0)</f>
        <v>0</v>
      </c>
      <c r="BG531" s="148">
        <f>IF(N531="zákl. přenesená",J531,0)</f>
        <v>0</v>
      </c>
      <c r="BH531" s="148">
        <f>IF(N531="sníž. přenesená",J531,0)</f>
        <v>0</v>
      </c>
      <c r="BI531" s="148">
        <f>IF(N531="nulová",J531,0)</f>
        <v>0</v>
      </c>
      <c r="BJ531" s="17" t="s">
        <v>88</v>
      </c>
      <c r="BK531" s="148">
        <f>ROUND(I531*H531,2)</f>
        <v>0</v>
      </c>
      <c r="BL531" s="17" t="s">
        <v>318</v>
      </c>
      <c r="BM531" s="147" t="s">
        <v>8488</v>
      </c>
    </row>
    <row r="532" spans="2:65" s="1" customFormat="1" ht="6.9" customHeight="1">
      <c r="B532" s="44"/>
      <c r="C532" s="45"/>
      <c r="D532" s="45"/>
      <c r="E532" s="45"/>
      <c r="F532" s="45"/>
      <c r="G532" s="45"/>
      <c r="H532" s="45"/>
      <c r="I532" s="45"/>
      <c r="J532" s="45"/>
      <c r="K532" s="45"/>
      <c r="L532" s="32"/>
    </row>
  </sheetData>
  <sheetProtection algorithmName="SHA-512" hashValue="Gxxrchv6UWRj4N7oyt87ZY6lYMtM3k57Fs1ALu39FZL8wJ9Ci4MdEMugZx8/a2lJyJ/dM8LNSvpgDL6lIuZu7A==" saltValue="mAEaV6WVszIcvEMBTzMCUC7Mwtg8TfOdr7rogodQVyuIorVhzm+dxvEs4Uj3XFaaUUoGxc6/0jXQyonJl0J8vg==" spinCount="100000" sheet="1" objects="1" scenarios="1" formatColumns="0" formatRows="0" autoFilter="0"/>
  <autoFilter ref="C124:K531" xr:uid="{00000000-0009-0000-0000-000033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BM43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258</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8489</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5689</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ROUND(J127,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ROUND((SUM(BE127:BE431)),  2)</f>
        <v>0</v>
      </c>
      <c r="I33" s="96">
        <v>0.21</v>
      </c>
      <c r="J33" s="86">
        <f>ROUND(((SUM(BE127:BE431))*I33),  2)</f>
        <v>0</v>
      </c>
      <c r="L33" s="32"/>
    </row>
    <row r="34" spans="2:12" s="1" customFormat="1" ht="14.4" customHeight="1">
      <c r="B34" s="32"/>
      <c r="E34" s="27" t="s">
        <v>47</v>
      </c>
      <c r="F34" s="86">
        <f>ROUND((SUM(BF127:BF431)),  2)</f>
        <v>0</v>
      </c>
      <c r="I34" s="96">
        <v>0.12</v>
      </c>
      <c r="J34" s="86">
        <f>ROUND(((SUM(BF127:BF431))*I34),  2)</f>
        <v>0</v>
      </c>
      <c r="L34" s="32"/>
    </row>
    <row r="35" spans="2:12" s="1" customFormat="1" ht="14.4" hidden="1" customHeight="1">
      <c r="B35" s="32"/>
      <c r="E35" s="27" t="s">
        <v>48</v>
      </c>
      <c r="F35" s="86">
        <f>ROUND((SUM(BG127:BG431)),  2)</f>
        <v>0</v>
      </c>
      <c r="I35" s="96">
        <v>0.21</v>
      </c>
      <c r="J35" s="86">
        <f>0</f>
        <v>0</v>
      </c>
      <c r="L35" s="32"/>
    </row>
    <row r="36" spans="2:12" s="1" customFormat="1" ht="14.4" hidden="1" customHeight="1">
      <c r="B36" s="32"/>
      <c r="E36" s="27" t="s">
        <v>49</v>
      </c>
      <c r="F36" s="86">
        <f>ROUND((SUM(BH127:BH431)),  2)</f>
        <v>0</v>
      </c>
      <c r="I36" s="96">
        <v>0.12</v>
      </c>
      <c r="J36" s="86">
        <f>0</f>
        <v>0</v>
      </c>
      <c r="L36" s="32"/>
    </row>
    <row r="37" spans="2:12" s="1" customFormat="1" ht="14.4" hidden="1" customHeight="1">
      <c r="B37" s="32"/>
      <c r="E37" s="27" t="s">
        <v>50</v>
      </c>
      <c r="F37" s="86">
        <f>ROUND((SUM(BI127:BI431)),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SO-10 - Oprava stávající kanalizace</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Iveta 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J127</f>
        <v>0</v>
      </c>
      <c r="L96" s="32"/>
      <c r="AU96" s="17" t="s">
        <v>273</v>
      </c>
    </row>
    <row r="97" spans="2:12" s="8" customFormat="1" ht="24.9" customHeight="1">
      <c r="B97" s="108"/>
      <c r="D97" s="109" t="s">
        <v>1476</v>
      </c>
      <c r="E97" s="110"/>
      <c r="F97" s="110"/>
      <c r="G97" s="110"/>
      <c r="H97" s="110"/>
      <c r="I97" s="110"/>
      <c r="J97" s="111">
        <f>J128</f>
        <v>0</v>
      </c>
      <c r="L97" s="108"/>
    </row>
    <row r="98" spans="2:12" s="9" customFormat="1" ht="19.95" customHeight="1">
      <c r="B98" s="112"/>
      <c r="D98" s="113" t="s">
        <v>1477</v>
      </c>
      <c r="E98" s="114"/>
      <c r="F98" s="114"/>
      <c r="G98" s="114"/>
      <c r="H98" s="114"/>
      <c r="I98" s="114"/>
      <c r="J98" s="115">
        <f>J129</f>
        <v>0</v>
      </c>
      <c r="L98" s="112"/>
    </row>
    <row r="99" spans="2:12" s="9" customFormat="1" ht="19.95" customHeight="1">
      <c r="B99" s="112"/>
      <c r="D99" s="113" t="s">
        <v>5904</v>
      </c>
      <c r="E99" s="114"/>
      <c r="F99" s="114"/>
      <c r="G99" s="114"/>
      <c r="H99" s="114"/>
      <c r="I99" s="114"/>
      <c r="J99" s="115">
        <f>J279</f>
        <v>0</v>
      </c>
      <c r="L99" s="112"/>
    </row>
    <row r="100" spans="2:12" s="9" customFormat="1" ht="19.95" customHeight="1">
      <c r="B100" s="112"/>
      <c r="D100" s="113" t="s">
        <v>1479</v>
      </c>
      <c r="E100" s="114"/>
      <c r="F100" s="114"/>
      <c r="G100" s="114"/>
      <c r="H100" s="114"/>
      <c r="I100" s="114"/>
      <c r="J100" s="115">
        <f>J282</f>
        <v>0</v>
      </c>
      <c r="L100" s="112"/>
    </row>
    <row r="101" spans="2:12" s="9" customFormat="1" ht="19.95" customHeight="1">
      <c r="B101" s="112"/>
      <c r="D101" s="113" t="s">
        <v>1986</v>
      </c>
      <c r="E101" s="114"/>
      <c r="F101" s="114"/>
      <c r="G101" s="114"/>
      <c r="H101" s="114"/>
      <c r="I101" s="114"/>
      <c r="J101" s="115">
        <f>J299</f>
        <v>0</v>
      </c>
      <c r="L101" s="112"/>
    </row>
    <row r="102" spans="2:12" s="9" customFormat="1" ht="19.95" customHeight="1">
      <c r="B102" s="112"/>
      <c r="D102" s="113" t="s">
        <v>6704</v>
      </c>
      <c r="E102" s="114"/>
      <c r="F102" s="114"/>
      <c r="G102" s="114"/>
      <c r="H102" s="114"/>
      <c r="I102" s="114"/>
      <c r="J102" s="115">
        <f>J318</f>
        <v>0</v>
      </c>
      <c r="L102" s="112"/>
    </row>
    <row r="103" spans="2:12" s="9" customFormat="1" ht="19.95" customHeight="1">
      <c r="B103" s="112"/>
      <c r="D103" s="113" t="s">
        <v>2495</v>
      </c>
      <c r="E103" s="114"/>
      <c r="F103" s="114"/>
      <c r="G103" s="114"/>
      <c r="H103" s="114"/>
      <c r="I103" s="114"/>
      <c r="J103" s="115">
        <f>J326</f>
        <v>0</v>
      </c>
      <c r="L103" s="112"/>
    </row>
    <row r="104" spans="2:12" s="9" customFormat="1" ht="19.95" customHeight="1">
      <c r="B104" s="112"/>
      <c r="D104" s="113" t="s">
        <v>5751</v>
      </c>
      <c r="E104" s="114"/>
      <c r="F104" s="114"/>
      <c r="G104" s="114"/>
      <c r="H104" s="114"/>
      <c r="I104" s="114"/>
      <c r="J104" s="115">
        <f>J366</f>
        <v>0</v>
      </c>
      <c r="L104" s="112"/>
    </row>
    <row r="105" spans="2:12" s="9" customFormat="1" ht="19.95" customHeight="1">
      <c r="B105" s="112"/>
      <c r="D105" s="113" t="s">
        <v>8490</v>
      </c>
      <c r="E105" s="114"/>
      <c r="F105" s="114"/>
      <c r="G105" s="114"/>
      <c r="H105" s="114"/>
      <c r="I105" s="114"/>
      <c r="J105" s="115">
        <f>J414</f>
        <v>0</v>
      </c>
      <c r="L105" s="112"/>
    </row>
    <row r="106" spans="2:12" s="9" customFormat="1" ht="19.95" customHeight="1">
      <c r="B106" s="112"/>
      <c r="D106" s="113" t="s">
        <v>6705</v>
      </c>
      <c r="E106" s="114"/>
      <c r="F106" s="114"/>
      <c r="G106" s="114"/>
      <c r="H106" s="114"/>
      <c r="I106" s="114"/>
      <c r="J106" s="115">
        <f>J417</f>
        <v>0</v>
      </c>
      <c r="L106" s="112"/>
    </row>
    <row r="107" spans="2:12" s="9" customFormat="1" ht="19.95" customHeight="1">
      <c r="B107" s="112"/>
      <c r="D107" s="113" t="s">
        <v>1481</v>
      </c>
      <c r="E107" s="114"/>
      <c r="F107" s="114"/>
      <c r="G107" s="114"/>
      <c r="H107" s="114"/>
      <c r="I107" s="114"/>
      <c r="J107" s="115">
        <f>J430</f>
        <v>0</v>
      </c>
      <c r="L107" s="112"/>
    </row>
    <row r="108" spans="2:12" s="1" customFormat="1" ht="21.75" customHeight="1">
      <c r="B108" s="32"/>
      <c r="L108" s="32"/>
    </row>
    <row r="109" spans="2:12" s="1" customFormat="1" ht="6.9" customHeight="1">
      <c r="B109" s="44"/>
      <c r="C109" s="45"/>
      <c r="D109" s="45"/>
      <c r="E109" s="45"/>
      <c r="F109" s="45"/>
      <c r="G109" s="45"/>
      <c r="H109" s="45"/>
      <c r="I109" s="45"/>
      <c r="J109" s="45"/>
      <c r="K109" s="45"/>
      <c r="L109" s="32"/>
    </row>
    <row r="113" spans="2:63" s="1" customFormat="1" ht="6.9" customHeight="1">
      <c r="B113" s="46"/>
      <c r="C113" s="47"/>
      <c r="D113" s="47"/>
      <c r="E113" s="47"/>
      <c r="F113" s="47"/>
      <c r="G113" s="47"/>
      <c r="H113" s="47"/>
      <c r="I113" s="47"/>
      <c r="J113" s="47"/>
      <c r="K113" s="47"/>
      <c r="L113" s="32"/>
    </row>
    <row r="114" spans="2:63" s="1" customFormat="1" ht="24.9" customHeight="1">
      <c r="B114" s="32"/>
      <c r="C114" s="21" t="s">
        <v>284</v>
      </c>
      <c r="L114" s="32"/>
    </row>
    <row r="115" spans="2:63" s="1" customFormat="1" ht="6.9" customHeight="1">
      <c r="B115" s="32"/>
      <c r="L115" s="32"/>
    </row>
    <row r="116" spans="2:63" s="1" customFormat="1" ht="12" customHeight="1">
      <c r="B116" s="32"/>
      <c r="C116" s="27" t="s">
        <v>16</v>
      </c>
      <c r="L116" s="32"/>
    </row>
    <row r="117" spans="2:63" s="1" customFormat="1" ht="16.5" customHeight="1">
      <c r="B117" s="32"/>
      <c r="E117" s="270" t="str">
        <f>E7</f>
        <v>TÁBOR - STOKLASNÁ LHOTA, VODOVOD A KANALIZACE</v>
      </c>
      <c r="F117" s="271"/>
      <c r="G117" s="271"/>
      <c r="H117" s="271"/>
      <c r="L117" s="32"/>
    </row>
    <row r="118" spans="2:63" s="1" customFormat="1" ht="12" customHeight="1">
      <c r="B118" s="32"/>
      <c r="C118" s="27" t="s">
        <v>264</v>
      </c>
      <c r="L118" s="32"/>
    </row>
    <row r="119" spans="2:63" s="1" customFormat="1" ht="16.5" customHeight="1">
      <c r="B119" s="32"/>
      <c r="E119" s="247" t="str">
        <f>E9</f>
        <v>SO-10 - Oprava stávající kanalizace</v>
      </c>
      <c r="F119" s="269"/>
      <c r="G119" s="269"/>
      <c r="H119" s="269"/>
      <c r="L119" s="32"/>
    </row>
    <row r="120" spans="2:63" s="1" customFormat="1" ht="6.9" customHeight="1">
      <c r="B120" s="32"/>
      <c r="L120" s="32"/>
    </row>
    <row r="121" spans="2:63" s="1" customFormat="1" ht="12" customHeight="1">
      <c r="B121" s="32"/>
      <c r="C121" s="27" t="s">
        <v>20</v>
      </c>
      <c r="F121" s="25" t="str">
        <f>F12</f>
        <v>Stoklasná Lhota</v>
      </c>
      <c r="I121" s="27" t="s">
        <v>22</v>
      </c>
      <c r="J121" s="52" t="str">
        <f>IF(J12="","",J12)</f>
        <v>28. 4. 2025</v>
      </c>
      <c r="L121" s="32"/>
    </row>
    <row r="122" spans="2:63" s="1" customFormat="1" ht="6.9" customHeight="1">
      <c r="B122" s="32"/>
      <c r="L122" s="32"/>
    </row>
    <row r="123" spans="2:63" s="1" customFormat="1" ht="25.65" customHeight="1">
      <c r="B123" s="32"/>
      <c r="C123" s="27" t="s">
        <v>24</v>
      </c>
      <c r="F123" s="25" t="str">
        <f>E15</f>
        <v xml:space="preserve">Vodárenská společnost Táborsko </v>
      </c>
      <c r="I123" s="27" t="s">
        <v>32</v>
      </c>
      <c r="J123" s="30" t="str">
        <f>E21</f>
        <v>Aquaprocon s.r.o., Divize Praha</v>
      </c>
      <c r="L123" s="32"/>
    </row>
    <row r="124" spans="2:63" s="1" customFormat="1" ht="15.15" customHeight="1">
      <c r="B124" s="32"/>
      <c r="C124" s="27" t="s">
        <v>30</v>
      </c>
      <c r="F124" s="25" t="str">
        <f>IF(E18="","",E18)</f>
        <v>Vyplň údaj</v>
      </c>
      <c r="I124" s="27" t="s">
        <v>37</v>
      </c>
      <c r="J124" s="30" t="str">
        <f>E24</f>
        <v>ing. Iveta Heřmanská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169.44138475</v>
      </c>
      <c r="S127" s="53"/>
      <c r="T127" s="122">
        <f>T128</f>
        <v>72.958956000000001</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P129+P279+P282+P299+P318+P326+P366+P414+P417+P430</f>
        <v>0</v>
      </c>
      <c r="R128" s="130">
        <f>R129+R279+R282+R299+R318+R326+R366+R414+R417+R430</f>
        <v>169.44138475</v>
      </c>
      <c r="T128" s="131">
        <f>T129+T279+T282+T299+T318+T326+T366+T414+T417+T430</f>
        <v>72.958956000000001</v>
      </c>
      <c r="AR128" s="125" t="s">
        <v>88</v>
      </c>
      <c r="AT128" s="132" t="s">
        <v>80</v>
      </c>
      <c r="AU128" s="132" t="s">
        <v>81</v>
      </c>
      <c r="AY128" s="125" t="s">
        <v>299</v>
      </c>
      <c r="BK128" s="133">
        <f>BK129+BK279+BK282+BK299+BK318+BK326+BK366+BK414+BK417+BK430</f>
        <v>0</v>
      </c>
    </row>
    <row r="129" spans="2:65" s="11" customFormat="1" ht="22.95" customHeight="1">
      <c r="B129" s="124"/>
      <c r="D129" s="125" t="s">
        <v>80</v>
      </c>
      <c r="E129" s="134" t="s">
        <v>88</v>
      </c>
      <c r="F129" s="134" t="s">
        <v>1448</v>
      </c>
      <c r="I129" s="127"/>
      <c r="J129" s="135">
        <f>BK129</f>
        <v>0</v>
      </c>
      <c r="L129" s="124"/>
      <c r="M129" s="129"/>
      <c r="P129" s="130">
        <f>SUM(P130:P278)</f>
        <v>0</v>
      </c>
      <c r="R129" s="130">
        <f>SUM(R130:R278)</f>
        <v>109.46719599999999</v>
      </c>
      <c r="T129" s="131">
        <f>SUM(T130:T278)</f>
        <v>54.717956000000001</v>
      </c>
      <c r="AR129" s="125" t="s">
        <v>88</v>
      </c>
      <c r="AT129" s="132" t="s">
        <v>80</v>
      </c>
      <c r="AU129" s="132" t="s">
        <v>88</v>
      </c>
      <c r="AY129" s="125" t="s">
        <v>299</v>
      </c>
      <c r="BK129" s="133">
        <f>SUM(BK130:BK278)</f>
        <v>0</v>
      </c>
    </row>
    <row r="130" spans="2:65" s="1" customFormat="1" ht="24.15" customHeight="1">
      <c r="B130" s="32"/>
      <c r="C130" s="136" t="s">
        <v>88</v>
      </c>
      <c r="D130" s="136" t="s">
        <v>302</v>
      </c>
      <c r="E130" s="137" t="s">
        <v>8491</v>
      </c>
      <c r="F130" s="138" t="s">
        <v>8492</v>
      </c>
      <c r="G130" s="139" t="s">
        <v>375</v>
      </c>
      <c r="H130" s="140">
        <v>56.826000000000001</v>
      </c>
      <c r="I130" s="141"/>
      <c r="J130" s="142">
        <f>ROUND(I130*H130,2)</f>
        <v>0</v>
      </c>
      <c r="K130" s="138" t="s">
        <v>3585</v>
      </c>
      <c r="L130" s="32"/>
      <c r="M130" s="143" t="s">
        <v>1</v>
      </c>
      <c r="N130" s="144" t="s">
        <v>46</v>
      </c>
      <c r="P130" s="145">
        <f>O130*H130</f>
        <v>0</v>
      </c>
      <c r="Q130" s="145">
        <v>0</v>
      </c>
      <c r="R130" s="145">
        <f>Q130*H130</f>
        <v>0</v>
      </c>
      <c r="S130" s="145">
        <v>0.44</v>
      </c>
      <c r="T130" s="146">
        <f>S130*H130</f>
        <v>25.003440000000001</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8493</v>
      </c>
    </row>
    <row r="131" spans="2:65" s="1" customFormat="1" ht="24.15" customHeight="1">
      <c r="B131" s="32"/>
      <c r="C131" s="136" t="s">
        <v>90</v>
      </c>
      <c r="D131" s="136" t="s">
        <v>302</v>
      </c>
      <c r="E131" s="137" t="s">
        <v>8494</v>
      </c>
      <c r="F131" s="138" t="s">
        <v>8495</v>
      </c>
      <c r="G131" s="139" t="s">
        <v>375</v>
      </c>
      <c r="H131" s="140">
        <v>56.826000000000001</v>
      </c>
      <c r="I131" s="141"/>
      <c r="J131" s="142">
        <f>ROUND(I131*H131,2)</f>
        <v>0</v>
      </c>
      <c r="K131" s="138" t="s">
        <v>3585</v>
      </c>
      <c r="L131" s="32"/>
      <c r="M131" s="143" t="s">
        <v>1</v>
      </c>
      <c r="N131" s="144" t="s">
        <v>46</v>
      </c>
      <c r="P131" s="145">
        <f>O131*H131</f>
        <v>0</v>
      </c>
      <c r="Q131" s="145">
        <v>0</v>
      </c>
      <c r="R131" s="145">
        <f>Q131*H131</f>
        <v>0</v>
      </c>
      <c r="S131" s="145">
        <v>0.316</v>
      </c>
      <c r="T131" s="146">
        <f>S131*H131</f>
        <v>17.957015999999999</v>
      </c>
      <c r="AR131" s="147" t="s">
        <v>318</v>
      </c>
      <c r="AT131" s="147" t="s">
        <v>302</v>
      </c>
      <c r="AU131" s="147" t="s">
        <v>90</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318</v>
      </c>
      <c r="BM131" s="147" t="s">
        <v>8496</v>
      </c>
    </row>
    <row r="132" spans="2:65" s="12" customFormat="1" ht="20.399999999999999">
      <c r="B132" s="170"/>
      <c r="D132" s="149" t="s">
        <v>1489</v>
      </c>
      <c r="E132" s="171" t="s">
        <v>1</v>
      </c>
      <c r="F132" s="172" t="s">
        <v>8497</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8498</v>
      </c>
      <c r="H133" s="179">
        <v>35.804000000000002</v>
      </c>
      <c r="I133" s="180"/>
      <c r="L133" s="176"/>
      <c r="M133" s="181"/>
      <c r="T133" s="182"/>
      <c r="AT133" s="177" t="s">
        <v>1489</v>
      </c>
      <c r="AU133" s="177" t="s">
        <v>90</v>
      </c>
      <c r="AV133" s="13" t="s">
        <v>90</v>
      </c>
      <c r="AW133" s="13" t="s">
        <v>36</v>
      </c>
      <c r="AX133" s="13" t="s">
        <v>81</v>
      </c>
      <c r="AY133" s="177" t="s">
        <v>299</v>
      </c>
    </row>
    <row r="134" spans="2:65" s="13" customFormat="1">
      <c r="B134" s="176"/>
      <c r="D134" s="149" t="s">
        <v>1489</v>
      </c>
      <c r="E134" s="177" t="s">
        <v>1</v>
      </c>
      <c r="F134" s="178" t="s">
        <v>8499</v>
      </c>
      <c r="H134" s="179">
        <v>21.021999999999998</v>
      </c>
      <c r="I134" s="180"/>
      <c r="L134" s="176"/>
      <c r="M134" s="181"/>
      <c r="T134" s="182"/>
      <c r="AT134" s="177" t="s">
        <v>1489</v>
      </c>
      <c r="AU134" s="177" t="s">
        <v>90</v>
      </c>
      <c r="AV134" s="13" t="s">
        <v>90</v>
      </c>
      <c r="AW134" s="13" t="s">
        <v>36</v>
      </c>
      <c r="AX134" s="13" t="s">
        <v>81</v>
      </c>
      <c r="AY134" s="177" t="s">
        <v>299</v>
      </c>
    </row>
    <row r="135" spans="2:65" s="14" customFormat="1">
      <c r="B135" s="183"/>
      <c r="D135" s="149" t="s">
        <v>1489</v>
      </c>
      <c r="E135" s="184" t="s">
        <v>1</v>
      </c>
      <c r="F135" s="185" t="s">
        <v>1496</v>
      </c>
      <c r="H135" s="186">
        <v>56.826000000000001</v>
      </c>
      <c r="I135" s="187"/>
      <c r="L135" s="183"/>
      <c r="M135" s="188"/>
      <c r="T135" s="189"/>
      <c r="AT135" s="184" t="s">
        <v>1489</v>
      </c>
      <c r="AU135" s="184" t="s">
        <v>90</v>
      </c>
      <c r="AV135" s="14" t="s">
        <v>318</v>
      </c>
      <c r="AW135" s="14" t="s">
        <v>36</v>
      </c>
      <c r="AX135" s="14" t="s">
        <v>88</v>
      </c>
      <c r="AY135" s="184" t="s">
        <v>299</v>
      </c>
    </row>
    <row r="136" spans="2:65" s="1" customFormat="1" ht="16.5" customHeight="1">
      <c r="B136" s="32"/>
      <c r="C136" s="136" t="s">
        <v>298</v>
      </c>
      <c r="D136" s="136" t="s">
        <v>302</v>
      </c>
      <c r="E136" s="137" t="s">
        <v>8246</v>
      </c>
      <c r="F136" s="138" t="s">
        <v>8247</v>
      </c>
      <c r="G136" s="139" t="s">
        <v>647</v>
      </c>
      <c r="H136" s="140">
        <v>9</v>
      </c>
      <c r="I136" s="141"/>
      <c r="J136" s="142">
        <f>ROUND(I136*H136,2)</f>
        <v>0</v>
      </c>
      <c r="K136" s="138" t="s">
        <v>3585</v>
      </c>
      <c r="L136" s="32"/>
      <c r="M136" s="143" t="s">
        <v>1</v>
      </c>
      <c r="N136" s="144" t="s">
        <v>46</v>
      </c>
      <c r="P136" s="145">
        <f>O136*H136</f>
        <v>0</v>
      </c>
      <c r="Q136" s="145">
        <v>0</v>
      </c>
      <c r="R136" s="145">
        <f>Q136*H136</f>
        <v>0</v>
      </c>
      <c r="S136" s="145">
        <v>0.28999999999999998</v>
      </c>
      <c r="T136" s="146">
        <f>S136*H136</f>
        <v>2.61</v>
      </c>
      <c r="AR136" s="147" t="s">
        <v>318</v>
      </c>
      <c r="AT136" s="147" t="s">
        <v>302</v>
      </c>
      <c r="AU136" s="147" t="s">
        <v>90</v>
      </c>
      <c r="AY136" s="17" t="s">
        <v>299</v>
      </c>
      <c r="BE136" s="148">
        <f>IF(N136="základní",J136,0)</f>
        <v>0</v>
      </c>
      <c r="BF136" s="148">
        <f>IF(N136="snížená",J136,0)</f>
        <v>0</v>
      </c>
      <c r="BG136" s="148">
        <f>IF(N136="zákl. přenesená",J136,0)</f>
        <v>0</v>
      </c>
      <c r="BH136" s="148">
        <f>IF(N136="sníž. přenesená",J136,0)</f>
        <v>0</v>
      </c>
      <c r="BI136" s="148">
        <f>IF(N136="nulová",J136,0)</f>
        <v>0</v>
      </c>
      <c r="BJ136" s="17" t="s">
        <v>88</v>
      </c>
      <c r="BK136" s="148">
        <f>ROUND(I136*H136,2)</f>
        <v>0</v>
      </c>
      <c r="BL136" s="17" t="s">
        <v>318</v>
      </c>
      <c r="BM136" s="147" t="s">
        <v>8500</v>
      </c>
    </row>
    <row r="137" spans="2:65" s="12" customFormat="1" ht="20.399999999999999">
      <c r="B137" s="170"/>
      <c r="D137" s="149" t="s">
        <v>1489</v>
      </c>
      <c r="E137" s="171" t="s">
        <v>1</v>
      </c>
      <c r="F137" s="172" t="s">
        <v>8501</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8502</v>
      </c>
      <c r="H138" s="179">
        <v>9</v>
      </c>
      <c r="I138" s="180"/>
      <c r="L138" s="176"/>
      <c r="M138" s="181"/>
      <c r="T138" s="182"/>
      <c r="AT138" s="177" t="s">
        <v>1489</v>
      </c>
      <c r="AU138" s="177" t="s">
        <v>90</v>
      </c>
      <c r="AV138" s="13" t="s">
        <v>90</v>
      </c>
      <c r="AW138" s="13" t="s">
        <v>36</v>
      </c>
      <c r="AX138" s="13" t="s">
        <v>88</v>
      </c>
      <c r="AY138" s="177" t="s">
        <v>299</v>
      </c>
    </row>
    <row r="139" spans="2:65" s="1" customFormat="1" ht="24.15" customHeight="1">
      <c r="B139" s="32"/>
      <c r="C139" s="136" t="s">
        <v>318</v>
      </c>
      <c r="D139" s="136" t="s">
        <v>302</v>
      </c>
      <c r="E139" s="137" t="s">
        <v>1484</v>
      </c>
      <c r="F139" s="138" t="s">
        <v>1485</v>
      </c>
      <c r="G139" s="139" t="s">
        <v>1486</v>
      </c>
      <c r="H139" s="140">
        <v>120</v>
      </c>
      <c r="I139" s="141"/>
      <c r="J139" s="142">
        <f>ROUND(I139*H139,2)</f>
        <v>0</v>
      </c>
      <c r="K139" s="138" t="s">
        <v>3585</v>
      </c>
      <c r="L139" s="32"/>
      <c r="M139" s="143" t="s">
        <v>1</v>
      </c>
      <c r="N139" s="144" t="s">
        <v>46</v>
      </c>
      <c r="P139" s="145">
        <f>O139*H139</f>
        <v>0</v>
      </c>
      <c r="Q139" s="145">
        <v>3.0000000000000001E-5</v>
      </c>
      <c r="R139" s="145">
        <f>Q139*H139</f>
        <v>3.5999999999999999E-3</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8503</v>
      </c>
    </row>
    <row r="140" spans="2:65" s="12" customFormat="1">
      <c r="B140" s="170"/>
      <c r="D140" s="149" t="s">
        <v>1489</v>
      </c>
      <c r="E140" s="171" t="s">
        <v>1</v>
      </c>
      <c r="F140" s="172" t="s">
        <v>8504</v>
      </c>
      <c r="H140" s="171" t="s">
        <v>1</v>
      </c>
      <c r="I140" s="173"/>
      <c r="L140" s="170"/>
      <c r="M140" s="174"/>
      <c r="T140" s="175"/>
      <c r="AT140" s="171" t="s">
        <v>1489</v>
      </c>
      <c r="AU140" s="171" t="s">
        <v>90</v>
      </c>
      <c r="AV140" s="12" t="s">
        <v>88</v>
      </c>
      <c r="AW140" s="12" t="s">
        <v>36</v>
      </c>
      <c r="AX140" s="12" t="s">
        <v>81</v>
      </c>
      <c r="AY140" s="171" t="s">
        <v>299</v>
      </c>
    </row>
    <row r="141" spans="2:65" s="12" customFormat="1" ht="20.399999999999999">
      <c r="B141" s="170"/>
      <c r="D141" s="149" t="s">
        <v>1489</v>
      </c>
      <c r="E141" s="171" t="s">
        <v>1</v>
      </c>
      <c r="F141" s="172" t="s">
        <v>8505</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8506</v>
      </c>
      <c r="H142" s="179">
        <v>120</v>
      </c>
      <c r="I142" s="180"/>
      <c r="L142" s="176"/>
      <c r="M142" s="181"/>
      <c r="T142" s="182"/>
      <c r="AT142" s="177" t="s">
        <v>1489</v>
      </c>
      <c r="AU142" s="177" t="s">
        <v>90</v>
      </c>
      <c r="AV142" s="13" t="s">
        <v>90</v>
      </c>
      <c r="AW142" s="13" t="s">
        <v>36</v>
      </c>
      <c r="AX142" s="13" t="s">
        <v>88</v>
      </c>
      <c r="AY142" s="177" t="s">
        <v>299</v>
      </c>
    </row>
    <row r="143" spans="2:65" s="1" customFormat="1" ht="24.15" customHeight="1">
      <c r="B143" s="32"/>
      <c r="C143" s="136" t="s">
        <v>323</v>
      </c>
      <c r="D143" s="136" t="s">
        <v>302</v>
      </c>
      <c r="E143" s="137" t="s">
        <v>1497</v>
      </c>
      <c r="F143" s="138" t="s">
        <v>1498</v>
      </c>
      <c r="G143" s="139" t="s">
        <v>1499</v>
      </c>
      <c r="H143" s="140">
        <v>30</v>
      </c>
      <c r="I143" s="141"/>
      <c r="J143" s="142">
        <f>ROUND(I143*H143,2)</f>
        <v>0</v>
      </c>
      <c r="K143" s="138" t="s">
        <v>3585</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8507</v>
      </c>
    </row>
    <row r="144" spans="2:65" s="12" customFormat="1">
      <c r="B144" s="170"/>
      <c r="D144" s="149" t="s">
        <v>1489</v>
      </c>
      <c r="E144" s="171" t="s">
        <v>1</v>
      </c>
      <c r="F144" s="172" t="s">
        <v>8504</v>
      </c>
      <c r="H144" s="171" t="s">
        <v>1</v>
      </c>
      <c r="I144" s="173"/>
      <c r="L144" s="170"/>
      <c r="M144" s="174"/>
      <c r="T144" s="175"/>
      <c r="AT144" s="171" t="s">
        <v>1489</v>
      </c>
      <c r="AU144" s="171" t="s">
        <v>90</v>
      </c>
      <c r="AV144" s="12" t="s">
        <v>88</v>
      </c>
      <c r="AW144" s="12" t="s">
        <v>36</v>
      </c>
      <c r="AX144" s="12" t="s">
        <v>81</v>
      </c>
      <c r="AY144" s="171" t="s">
        <v>299</v>
      </c>
    </row>
    <row r="145" spans="2:65" s="12" customFormat="1" ht="20.399999999999999">
      <c r="B145" s="170"/>
      <c r="D145" s="149" t="s">
        <v>1489</v>
      </c>
      <c r="E145" s="171" t="s">
        <v>1</v>
      </c>
      <c r="F145" s="172" t="s">
        <v>8505</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E146" s="177" t="s">
        <v>1</v>
      </c>
      <c r="F146" s="178" t="s">
        <v>448</v>
      </c>
      <c r="H146" s="179">
        <v>30</v>
      </c>
      <c r="I146" s="180"/>
      <c r="L146" s="176"/>
      <c r="M146" s="181"/>
      <c r="T146" s="182"/>
      <c r="AT146" s="177" t="s">
        <v>1489</v>
      </c>
      <c r="AU146" s="177" t="s">
        <v>90</v>
      </c>
      <c r="AV146" s="13" t="s">
        <v>90</v>
      </c>
      <c r="AW146" s="13" t="s">
        <v>36</v>
      </c>
      <c r="AX146" s="13" t="s">
        <v>88</v>
      </c>
      <c r="AY146" s="177" t="s">
        <v>299</v>
      </c>
    </row>
    <row r="147" spans="2:65" s="1" customFormat="1" ht="24.15" customHeight="1">
      <c r="B147" s="32"/>
      <c r="C147" s="136" t="s">
        <v>328</v>
      </c>
      <c r="D147" s="136" t="s">
        <v>302</v>
      </c>
      <c r="E147" s="137" t="s">
        <v>2013</v>
      </c>
      <c r="F147" s="138" t="s">
        <v>2014</v>
      </c>
      <c r="G147" s="139" t="s">
        <v>375</v>
      </c>
      <c r="H147" s="140">
        <v>423.54399999999998</v>
      </c>
      <c r="I147" s="141"/>
      <c r="J147" s="142">
        <f>ROUND(I147*H147,2)</f>
        <v>0</v>
      </c>
      <c r="K147" s="138" t="s">
        <v>3585</v>
      </c>
      <c r="L147" s="32"/>
      <c r="M147" s="143" t="s">
        <v>1</v>
      </c>
      <c r="N147" s="144" t="s">
        <v>46</v>
      </c>
      <c r="P147" s="145">
        <f>O147*H147</f>
        <v>0</v>
      </c>
      <c r="Q147" s="145">
        <v>0</v>
      </c>
      <c r="R147" s="145">
        <f>Q147*H147</f>
        <v>0</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8508</v>
      </c>
    </row>
    <row r="148" spans="2:65" s="13" customFormat="1" ht="20.399999999999999">
      <c r="B148" s="176"/>
      <c r="D148" s="149" t="s">
        <v>1489</v>
      </c>
      <c r="E148" s="177" t="s">
        <v>1</v>
      </c>
      <c r="F148" s="178" t="s">
        <v>8509</v>
      </c>
      <c r="H148" s="179">
        <v>36</v>
      </c>
      <c r="I148" s="180"/>
      <c r="L148" s="176"/>
      <c r="M148" s="181"/>
      <c r="T148" s="182"/>
      <c r="AT148" s="177" t="s">
        <v>1489</v>
      </c>
      <c r="AU148" s="177" t="s">
        <v>90</v>
      </c>
      <c r="AV148" s="13" t="s">
        <v>90</v>
      </c>
      <c r="AW148" s="13" t="s">
        <v>36</v>
      </c>
      <c r="AX148" s="13" t="s">
        <v>81</v>
      </c>
      <c r="AY148" s="177" t="s">
        <v>299</v>
      </c>
    </row>
    <row r="149" spans="2:65" s="13" customFormat="1">
      <c r="B149" s="176"/>
      <c r="D149" s="149" t="s">
        <v>1489</v>
      </c>
      <c r="E149" s="177" t="s">
        <v>1</v>
      </c>
      <c r="F149" s="178" t="s">
        <v>8510</v>
      </c>
      <c r="H149" s="179">
        <v>4</v>
      </c>
      <c r="I149" s="180"/>
      <c r="L149" s="176"/>
      <c r="M149" s="181"/>
      <c r="T149" s="182"/>
      <c r="AT149" s="177" t="s">
        <v>1489</v>
      </c>
      <c r="AU149" s="177" t="s">
        <v>90</v>
      </c>
      <c r="AV149" s="13" t="s">
        <v>90</v>
      </c>
      <c r="AW149" s="13" t="s">
        <v>36</v>
      </c>
      <c r="AX149" s="13" t="s">
        <v>81</v>
      </c>
      <c r="AY149" s="177" t="s">
        <v>299</v>
      </c>
    </row>
    <row r="150" spans="2:65" s="13" customFormat="1">
      <c r="B150" s="176"/>
      <c r="D150" s="149" t="s">
        <v>1489</v>
      </c>
      <c r="E150" s="177" t="s">
        <v>1</v>
      </c>
      <c r="F150" s="178" t="s">
        <v>8511</v>
      </c>
      <c r="H150" s="179">
        <v>83.543999999999997</v>
      </c>
      <c r="I150" s="180"/>
      <c r="L150" s="176"/>
      <c r="M150" s="181"/>
      <c r="T150" s="182"/>
      <c r="AT150" s="177" t="s">
        <v>1489</v>
      </c>
      <c r="AU150" s="177" t="s">
        <v>90</v>
      </c>
      <c r="AV150" s="13" t="s">
        <v>90</v>
      </c>
      <c r="AW150" s="13" t="s">
        <v>36</v>
      </c>
      <c r="AX150" s="13" t="s">
        <v>81</v>
      </c>
      <c r="AY150" s="177" t="s">
        <v>299</v>
      </c>
    </row>
    <row r="151" spans="2:65" s="13" customFormat="1">
      <c r="B151" s="176"/>
      <c r="D151" s="149" t="s">
        <v>1489</v>
      </c>
      <c r="E151" s="177" t="s">
        <v>1</v>
      </c>
      <c r="F151" s="178" t="s">
        <v>8512</v>
      </c>
      <c r="H151" s="179">
        <v>300</v>
      </c>
      <c r="I151" s="180"/>
      <c r="L151" s="176"/>
      <c r="M151" s="181"/>
      <c r="T151" s="182"/>
      <c r="AT151" s="177" t="s">
        <v>1489</v>
      </c>
      <c r="AU151" s="177" t="s">
        <v>90</v>
      </c>
      <c r="AV151" s="13" t="s">
        <v>90</v>
      </c>
      <c r="AW151" s="13" t="s">
        <v>36</v>
      </c>
      <c r="AX151" s="13" t="s">
        <v>81</v>
      </c>
      <c r="AY151" s="177" t="s">
        <v>299</v>
      </c>
    </row>
    <row r="152" spans="2:65" s="14" customFormat="1">
      <c r="B152" s="183"/>
      <c r="D152" s="149" t="s">
        <v>1489</v>
      </c>
      <c r="E152" s="184" t="s">
        <v>1</v>
      </c>
      <c r="F152" s="185" t="s">
        <v>1496</v>
      </c>
      <c r="H152" s="186">
        <v>423.54399999999998</v>
      </c>
      <c r="I152" s="187"/>
      <c r="L152" s="183"/>
      <c r="M152" s="188"/>
      <c r="T152" s="189"/>
      <c r="AT152" s="184" t="s">
        <v>1489</v>
      </c>
      <c r="AU152" s="184" t="s">
        <v>90</v>
      </c>
      <c r="AV152" s="14" t="s">
        <v>318</v>
      </c>
      <c r="AW152" s="14" t="s">
        <v>36</v>
      </c>
      <c r="AX152" s="14" t="s">
        <v>88</v>
      </c>
      <c r="AY152" s="184" t="s">
        <v>299</v>
      </c>
    </row>
    <row r="153" spans="2:65" s="1" customFormat="1" ht="33" customHeight="1">
      <c r="B153" s="32"/>
      <c r="C153" s="136" t="s">
        <v>333</v>
      </c>
      <c r="D153" s="136" t="s">
        <v>302</v>
      </c>
      <c r="E153" s="137" t="s">
        <v>8513</v>
      </c>
      <c r="F153" s="138" t="s">
        <v>8514</v>
      </c>
      <c r="G153" s="139" t="s">
        <v>1520</v>
      </c>
      <c r="H153" s="140">
        <v>1</v>
      </c>
      <c r="I153" s="141"/>
      <c r="J153" s="142">
        <f>ROUND(I153*H153,2)</f>
        <v>0</v>
      </c>
      <c r="K153" s="138" t="s">
        <v>3585</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8515</v>
      </c>
    </row>
    <row r="154" spans="2:65" s="12" customFormat="1">
      <c r="B154" s="170"/>
      <c r="D154" s="149" t="s">
        <v>1489</v>
      </c>
      <c r="E154" s="171" t="s">
        <v>1</v>
      </c>
      <c r="F154" s="172" t="s">
        <v>8516</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E155" s="177" t="s">
        <v>1</v>
      </c>
      <c r="F155" s="178" t="s">
        <v>8517</v>
      </c>
      <c r="H155" s="179">
        <v>1</v>
      </c>
      <c r="I155" s="180"/>
      <c r="L155" s="176"/>
      <c r="M155" s="181"/>
      <c r="T155" s="182"/>
      <c r="AT155" s="177" t="s">
        <v>1489</v>
      </c>
      <c r="AU155" s="177" t="s">
        <v>90</v>
      </c>
      <c r="AV155" s="13" t="s">
        <v>90</v>
      </c>
      <c r="AW155" s="13" t="s">
        <v>36</v>
      </c>
      <c r="AX155" s="13" t="s">
        <v>88</v>
      </c>
      <c r="AY155" s="177" t="s">
        <v>299</v>
      </c>
    </row>
    <row r="156" spans="2:65" s="1" customFormat="1" ht="24.15" customHeight="1">
      <c r="B156" s="32"/>
      <c r="C156" s="136" t="s">
        <v>337</v>
      </c>
      <c r="D156" s="136" t="s">
        <v>302</v>
      </c>
      <c r="E156" s="137" t="s">
        <v>8518</v>
      </c>
      <c r="F156" s="138" t="s">
        <v>8519</v>
      </c>
      <c r="G156" s="139" t="s">
        <v>1520</v>
      </c>
      <c r="H156" s="140">
        <v>2</v>
      </c>
      <c r="I156" s="141"/>
      <c r="J156" s="142">
        <f>ROUND(I156*H156,2)</f>
        <v>0</v>
      </c>
      <c r="K156" s="138" t="s">
        <v>3585</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8520</v>
      </c>
    </row>
    <row r="157" spans="2:65" s="12" customFormat="1">
      <c r="B157" s="170"/>
      <c r="D157" s="149" t="s">
        <v>1489</v>
      </c>
      <c r="E157" s="171" t="s">
        <v>1</v>
      </c>
      <c r="F157" s="172" t="s">
        <v>8521</v>
      </c>
      <c r="H157" s="171" t="s">
        <v>1</v>
      </c>
      <c r="I157" s="173"/>
      <c r="L157" s="170"/>
      <c r="M157" s="174"/>
      <c r="T157" s="175"/>
      <c r="AT157" s="171" t="s">
        <v>1489</v>
      </c>
      <c r="AU157" s="171" t="s">
        <v>90</v>
      </c>
      <c r="AV157" s="12" t="s">
        <v>88</v>
      </c>
      <c r="AW157" s="12" t="s">
        <v>36</v>
      </c>
      <c r="AX157" s="12" t="s">
        <v>81</v>
      </c>
      <c r="AY157" s="171" t="s">
        <v>299</v>
      </c>
    </row>
    <row r="158" spans="2:65" s="13" customFormat="1">
      <c r="B158" s="176"/>
      <c r="D158" s="149" t="s">
        <v>1489</v>
      </c>
      <c r="E158" s="177" t="s">
        <v>1</v>
      </c>
      <c r="F158" s="178" t="s">
        <v>8522</v>
      </c>
      <c r="H158" s="179">
        <v>2</v>
      </c>
      <c r="I158" s="180"/>
      <c r="L158" s="176"/>
      <c r="M158" s="181"/>
      <c r="T158" s="182"/>
      <c r="AT158" s="177" t="s">
        <v>1489</v>
      </c>
      <c r="AU158" s="177" t="s">
        <v>90</v>
      </c>
      <c r="AV158" s="13" t="s">
        <v>90</v>
      </c>
      <c r="AW158" s="13" t="s">
        <v>36</v>
      </c>
      <c r="AX158" s="13" t="s">
        <v>88</v>
      </c>
      <c r="AY158" s="177" t="s">
        <v>299</v>
      </c>
    </row>
    <row r="159" spans="2:65" s="1" customFormat="1" ht="33" customHeight="1">
      <c r="B159" s="32"/>
      <c r="C159" s="136" t="s">
        <v>342</v>
      </c>
      <c r="D159" s="136" t="s">
        <v>302</v>
      </c>
      <c r="E159" s="137" t="s">
        <v>3830</v>
      </c>
      <c r="F159" s="138" t="s">
        <v>3831</v>
      </c>
      <c r="G159" s="139" t="s">
        <v>1520</v>
      </c>
      <c r="H159" s="140">
        <v>6.6</v>
      </c>
      <c r="I159" s="141"/>
      <c r="J159" s="142">
        <f>ROUND(I159*H159,2)</f>
        <v>0</v>
      </c>
      <c r="K159" s="138" t="s">
        <v>3585</v>
      </c>
      <c r="L159" s="32"/>
      <c r="M159" s="143" t="s">
        <v>1</v>
      </c>
      <c r="N159" s="144" t="s">
        <v>46</v>
      </c>
      <c r="P159" s="145">
        <f>O159*H159</f>
        <v>0</v>
      </c>
      <c r="Q159" s="145">
        <v>0</v>
      </c>
      <c r="R159" s="145">
        <f>Q159*H159</f>
        <v>0</v>
      </c>
      <c r="S159" s="145">
        <v>0</v>
      </c>
      <c r="T159" s="146">
        <f>S159*H159</f>
        <v>0</v>
      </c>
      <c r="AR159" s="147" t="s">
        <v>318</v>
      </c>
      <c r="AT159" s="147" t="s">
        <v>302</v>
      </c>
      <c r="AU159" s="147" t="s">
        <v>90</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318</v>
      </c>
      <c r="BM159" s="147" t="s">
        <v>8523</v>
      </c>
    </row>
    <row r="160" spans="2:65" s="13" customFormat="1" ht="20.399999999999999">
      <c r="B160" s="176"/>
      <c r="D160" s="149" t="s">
        <v>1489</v>
      </c>
      <c r="E160" s="177" t="s">
        <v>1</v>
      </c>
      <c r="F160" s="178" t="s">
        <v>8524</v>
      </c>
      <c r="H160" s="179">
        <v>7.8</v>
      </c>
      <c r="I160" s="180"/>
      <c r="L160" s="176"/>
      <c r="M160" s="181"/>
      <c r="T160" s="182"/>
      <c r="AT160" s="177" t="s">
        <v>1489</v>
      </c>
      <c r="AU160" s="177" t="s">
        <v>90</v>
      </c>
      <c r="AV160" s="13" t="s">
        <v>90</v>
      </c>
      <c r="AW160" s="13" t="s">
        <v>36</v>
      </c>
      <c r="AX160" s="13" t="s">
        <v>81</v>
      </c>
      <c r="AY160" s="177" t="s">
        <v>299</v>
      </c>
    </row>
    <row r="161" spans="2:65" s="13" customFormat="1" ht="20.399999999999999">
      <c r="B161" s="176"/>
      <c r="D161" s="149" t="s">
        <v>1489</v>
      </c>
      <c r="E161" s="177" t="s">
        <v>1</v>
      </c>
      <c r="F161" s="178" t="s">
        <v>8525</v>
      </c>
      <c r="H161" s="179">
        <v>5.4</v>
      </c>
      <c r="I161" s="180"/>
      <c r="L161" s="176"/>
      <c r="M161" s="181"/>
      <c r="T161" s="182"/>
      <c r="AT161" s="177" t="s">
        <v>1489</v>
      </c>
      <c r="AU161" s="177" t="s">
        <v>90</v>
      </c>
      <c r="AV161" s="13" t="s">
        <v>90</v>
      </c>
      <c r="AW161" s="13" t="s">
        <v>36</v>
      </c>
      <c r="AX161" s="13" t="s">
        <v>81</v>
      </c>
      <c r="AY161" s="177" t="s">
        <v>299</v>
      </c>
    </row>
    <row r="162" spans="2:65" s="15" customFormat="1">
      <c r="B162" s="190"/>
      <c r="D162" s="149" t="s">
        <v>1489</v>
      </c>
      <c r="E162" s="191" t="s">
        <v>1</v>
      </c>
      <c r="F162" s="192" t="s">
        <v>1549</v>
      </c>
      <c r="H162" s="193">
        <v>13.2</v>
      </c>
      <c r="I162" s="194"/>
      <c r="L162" s="190"/>
      <c r="M162" s="195"/>
      <c r="T162" s="196"/>
      <c r="AT162" s="191" t="s">
        <v>1489</v>
      </c>
      <c r="AU162" s="191" t="s">
        <v>90</v>
      </c>
      <c r="AV162" s="15" t="s">
        <v>298</v>
      </c>
      <c r="AW162" s="15" t="s">
        <v>36</v>
      </c>
      <c r="AX162" s="15" t="s">
        <v>81</v>
      </c>
      <c r="AY162" s="191" t="s">
        <v>299</v>
      </c>
    </row>
    <row r="163" spans="2:65" s="13" customFormat="1">
      <c r="B163" s="176"/>
      <c r="D163" s="149" t="s">
        <v>1489</v>
      </c>
      <c r="E163" s="177" t="s">
        <v>1</v>
      </c>
      <c r="F163" s="178" t="s">
        <v>8526</v>
      </c>
      <c r="H163" s="179">
        <v>6.6</v>
      </c>
      <c r="I163" s="180"/>
      <c r="L163" s="176"/>
      <c r="M163" s="181"/>
      <c r="T163" s="182"/>
      <c r="AT163" s="177" t="s">
        <v>1489</v>
      </c>
      <c r="AU163" s="177" t="s">
        <v>90</v>
      </c>
      <c r="AV163" s="13" t="s">
        <v>90</v>
      </c>
      <c r="AW163" s="13" t="s">
        <v>36</v>
      </c>
      <c r="AX163" s="13" t="s">
        <v>88</v>
      </c>
      <c r="AY163" s="177" t="s">
        <v>299</v>
      </c>
    </row>
    <row r="164" spans="2:65" s="1" customFormat="1" ht="33" customHeight="1">
      <c r="B164" s="32"/>
      <c r="C164" s="136" t="s">
        <v>347</v>
      </c>
      <c r="D164" s="136" t="s">
        <v>302</v>
      </c>
      <c r="E164" s="137" t="s">
        <v>3832</v>
      </c>
      <c r="F164" s="138" t="s">
        <v>3833</v>
      </c>
      <c r="G164" s="139" t="s">
        <v>1520</v>
      </c>
      <c r="H164" s="140">
        <v>6.6</v>
      </c>
      <c r="I164" s="141"/>
      <c r="J164" s="142">
        <f>ROUND(I164*H164,2)</f>
        <v>0</v>
      </c>
      <c r="K164" s="138" t="s">
        <v>3585</v>
      </c>
      <c r="L164" s="32"/>
      <c r="M164" s="143" t="s">
        <v>1</v>
      </c>
      <c r="N164" s="144" t="s">
        <v>46</v>
      </c>
      <c r="P164" s="145">
        <f>O164*H164</f>
        <v>0</v>
      </c>
      <c r="Q164" s="145">
        <v>0</v>
      </c>
      <c r="R164" s="145">
        <f>Q164*H164</f>
        <v>0</v>
      </c>
      <c r="S164" s="145">
        <v>0</v>
      </c>
      <c r="T164" s="146">
        <f>S164*H164</f>
        <v>0</v>
      </c>
      <c r="AR164" s="147" t="s">
        <v>318</v>
      </c>
      <c r="AT164" s="147" t="s">
        <v>302</v>
      </c>
      <c r="AU164" s="147" t="s">
        <v>90</v>
      </c>
      <c r="AY164" s="17" t="s">
        <v>299</v>
      </c>
      <c r="BE164" s="148">
        <f>IF(N164="základní",J164,0)</f>
        <v>0</v>
      </c>
      <c r="BF164" s="148">
        <f>IF(N164="snížená",J164,0)</f>
        <v>0</v>
      </c>
      <c r="BG164" s="148">
        <f>IF(N164="zákl. přenesená",J164,0)</f>
        <v>0</v>
      </c>
      <c r="BH164" s="148">
        <f>IF(N164="sníž. přenesená",J164,0)</f>
        <v>0</v>
      </c>
      <c r="BI164" s="148">
        <f>IF(N164="nulová",J164,0)</f>
        <v>0</v>
      </c>
      <c r="BJ164" s="17" t="s">
        <v>88</v>
      </c>
      <c r="BK164" s="148">
        <f>ROUND(I164*H164,2)</f>
        <v>0</v>
      </c>
      <c r="BL164" s="17" t="s">
        <v>318</v>
      </c>
      <c r="BM164" s="147" t="s">
        <v>8527</v>
      </c>
    </row>
    <row r="165" spans="2:65" s="13" customFormat="1" ht="20.399999999999999">
      <c r="B165" s="176"/>
      <c r="D165" s="149" t="s">
        <v>1489</v>
      </c>
      <c r="E165" s="177" t="s">
        <v>1</v>
      </c>
      <c r="F165" s="178" t="s">
        <v>8524</v>
      </c>
      <c r="H165" s="179">
        <v>7.8</v>
      </c>
      <c r="I165" s="180"/>
      <c r="L165" s="176"/>
      <c r="M165" s="181"/>
      <c r="T165" s="182"/>
      <c r="AT165" s="177" t="s">
        <v>1489</v>
      </c>
      <c r="AU165" s="177" t="s">
        <v>90</v>
      </c>
      <c r="AV165" s="13" t="s">
        <v>90</v>
      </c>
      <c r="AW165" s="13" t="s">
        <v>36</v>
      </c>
      <c r="AX165" s="13" t="s">
        <v>81</v>
      </c>
      <c r="AY165" s="177" t="s">
        <v>299</v>
      </c>
    </row>
    <row r="166" spans="2:65" s="13" customFormat="1" ht="20.399999999999999">
      <c r="B166" s="176"/>
      <c r="D166" s="149" t="s">
        <v>1489</v>
      </c>
      <c r="E166" s="177" t="s">
        <v>1</v>
      </c>
      <c r="F166" s="178" t="s">
        <v>8525</v>
      </c>
      <c r="H166" s="179">
        <v>5.4</v>
      </c>
      <c r="I166" s="180"/>
      <c r="L166" s="176"/>
      <c r="M166" s="181"/>
      <c r="T166" s="182"/>
      <c r="AT166" s="177" t="s">
        <v>1489</v>
      </c>
      <c r="AU166" s="177" t="s">
        <v>90</v>
      </c>
      <c r="AV166" s="13" t="s">
        <v>90</v>
      </c>
      <c r="AW166" s="13" t="s">
        <v>36</v>
      </c>
      <c r="AX166" s="13" t="s">
        <v>81</v>
      </c>
      <c r="AY166" s="177" t="s">
        <v>299</v>
      </c>
    </row>
    <row r="167" spans="2:65" s="15" customFormat="1">
      <c r="B167" s="190"/>
      <c r="D167" s="149" t="s">
        <v>1489</v>
      </c>
      <c r="E167" s="191" t="s">
        <v>1</v>
      </c>
      <c r="F167" s="192" t="s">
        <v>1549</v>
      </c>
      <c r="H167" s="193">
        <v>13.2</v>
      </c>
      <c r="I167" s="194"/>
      <c r="L167" s="190"/>
      <c r="M167" s="195"/>
      <c r="T167" s="196"/>
      <c r="AT167" s="191" t="s">
        <v>1489</v>
      </c>
      <c r="AU167" s="191" t="s">
        <v>90</v>
      </c>
      <c r="AV167" s="15" t="s">
        <v>298</v>
      </c>
      <c r="AW167" s="15" t="s">
        <v>36</v>
      </c>
      <c r="AX167" s="15" t="s">
        <v>81</v>
      </c>
      <c r="AY167" s="191" t="s">
        <v>299</v>
      </c>
    </row>
    <row r="168" spans="2:65" s="13" customFormat="1">
      <c r="B168" s="176"/>
      <c r="D168" s="149" t="s">
        <v>1489</v>
      </c>
      <c r="E168" s="177" t="s">
        <v>1</v>
      </c>
      <c r="F168" s="178" t="s">
        <v>8526</v>
      </c>
      <c r="H168" s="179">
        <v>6.6</v>
      </c>
      <c r="I168" s="180"/>
      <c r="L168" s="176"/>
      <c r="M168" s="181"/>
      <c r="T168" s="182"/>
      <c r="AT168" s="177" t="s">
        <v>1489</v>
      </c>
      <c r="AU168" s="177" t="s">
        <v>90</v>
      </c>
      <c r="AV168" s="13" t="s">
        <v>90</v>
      </c>
      <c r="AW168" s="13" t="s">
        <v>36</v>
      </c>
      <c r="AX168" s="13" t="s">
        <v>88</v>
      </c>
      <c r="AY168" s="177" t="s">
        <v>299</v>
      </c>
    </row>
    <row r="169" spans="2:65" s="1" customFormat="1" ht="24.15" customHeight="1">
      <c r="B169" s="32"/>
      <c r="C169" s="136" t="s">
        <v>351</v>
      </c>
      <c r="D169" s="136" t="s">
        <v>302</v>
      </c>
      <c r="E169" s="137" t="s">
        <v>8528</v>
      </c>
      <c r="F169" s="138" t="s">
        <v>8529</v>
      </c>
      <c r="G169" s="139" t="s">
        <v>1520</v>
      </c>
      <c r="H169" s="140">
        <v>63.933</v>
      </c>
      <c r="I169" s="141"/>
      <c r="J169" s="142">
        <f>ROUND(I169*H169,2)</f>
        <v>0</v>
      </c>
      <c r="K169" s="138" t="s">
        <v>3585</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8530</v>
      </c>
    </row>
    <row r="170" spans="2:65" s="13" customFormat="1" ht="20.399999999999999">
      <c r="B170" s="176"/>
      <c r="D170" s="149" t="s">
        <v>1489</v>
      </c>
      <c r="E170" s="177" t="s">
        <v>1</v>
      </c>
      <c r="F170" s="178" t="s">
        <v>8531</v>
      </c>
      <c r="H170" s="179">
        <v>64.152000000000001</v>
      </c>
      <c r="I170" s="180"/>
      <c r="L170" s="176"/>
      <c r="M170" s="181"/>
      <c r="T170" s="182"/>
      <c r="AT170" s="177" t="s">
        <v>1489</v>
      </c>
      <c r="AU170" s="177" t="s">
        <v>90</v>
      </c>
      <c r="AV170" s="13" t="s">
        <v>90</v>
      </c>
      <c r="AW170" s="13" t="s">
        <v>36</v>
      </c>
      <c r="AX170" s="13" t="s">
        <v>81</v>
      </c>
      <c r="AY170" s="177" t="s">
        <v>299</v>
      </c>
    </row>
    <row r="171" spans="2:65" s="13" customFormat="1" ht="20.399999999999999">
      <c r="B171" s="176"/>
      <c r="D171" s="149" t="s">
        <v>1489</v>
      </c>
      <c r="E171" s="177" t="s">
        <v>1</v>
      </c>
      <c r="F171" s="178" t="s">
        <v>8532</v>
      </c>
      <c r="H171" s="179">
        <v>11.372</v>
      </c>
      <c r="I171" s="180"/>
      <c r="L171" s="176"/>
      <c r="M171" s="181"/>
      <c r="T171" s="182"/>
      <c r="AT171" s="177" t="s">
        <v>1489</v>
      </c>
      <c r="AU171" s="177" t="s">
        <v>90</v>
      </c>
      <c r="AV171" s="13" t="s">
        <v>90</v>
      </c>
      <c r="AW171" s="13" t="s">
        <v>36</v>
      </c>
      <c r="AX171" s="13" t="s">
        <v>81</v>
      </c>
      <c r="AY171" s="177" t="s">
        <v>299</v>
      </c>
    </row>
    <row r="172" spans="2:65" s="13" customFormat="1" ht="20.399999999999999">
      <c r="B172" s="176"/>
      <c r="D172" s="149" t="s">
        <v>1489</v>
      </c>
      <c r="E172" s="177" t="s">
        <v>1</v>
      </c>
      <c r="F172" s="178" t="s">
        <v>8533</v>
      </c>
      <c r="H172" s="179">
        <v>43.74</v>
      </c>
      <c r="I172" s="180"/>
      <c r="L172" s="176"/>
      <c r="M172" s="181"/>
      <c r="T172" s="182"/>
      <c r="AT172" s="177" t="s">
        <v>1489</v>
      </c>
      <c r="AU172" s="177" t="s">
        <v>90</v>
      </c>
      <c r="AV172" s="13" t="s">
        <v>90</v>
      </c>
      <c r="AW172" s="13" t="s">
        <v>36</v>
      </c>
      <c r="AX172" s="13" t="s">
        <v>81</v>
      </c>
      <c r="AY172" s="177" t="s">
        <v>299</v>
      </c>
    </row>
    <row r="173" spans="2:65" s="13" customFormat="1" ht="20.399999999999999">
      <c r="B173" s="176"/>
      <c r="D173" s="149" t="s">
        <v>1489</v>
      </c>
      <c r="E173" s="177" t="s">
        <v>1</v>
      </c>
      <c r="F173" s="178" t="s">
        <v>8534</v>
      </c>
      <c r="H173" s="179">
        <v>8.6020000000000003</v>
      </c>
      <c r="I173" s="180"/>
      <c r="L173" s="176"/>
      <c r="M173" s="181"/>
      <c r="T173" s="182"/>
      <c r="AT173" s="177" t="s">
        <v>1489</v>
      </c>
      <c r="AU173" s="177" t="s">
        <v>90</v>
      </c>
      <c r="AV173" s="13" t="s">
        <v>90</v>
      </c>
      <c r="AW173" s="13" t="s">
        <v>36</v>
      </c>
      <c r="AX173" s="13" t="s">
        <v>81</v>
      </c>
      <c r="AY173" s="177" t="s">
        <v>299</v>
      </c>
    </row>
    <row r="174" spans="2:65" s="15" customFormat="1">
      <c r="B174" s="190"/>
      <c r="D174" s="149" t="s">
        <v>1489</v>
      </c>
      <c r="E174" s="191" t="s">
        <v>1</v>
      </c>
      <c r="F174" s="192" t="s">
        <v>1549</v>
      </c>
      <c r="H174" s="193">
        <v>127.86600000000001</v>
      </c>
      <c r="I174" s="194"/>
      <c r="L174" s="190"/>
      <c r="M174" s="195"/>
      <c r="T174" s="196"/>
      <c r="AT174" s="191" t="s">
        <v>1489</v>
      </c>
      <c r="AU174" s="191" t="s">
        <v>90</v>
      </c>
      <c r="AV174" s="15" t="s">
        <v>298</v>
      </c>
      <c r="AW174" s="15" t="s">
        <v>36</v>
      </c>
      <c r="AX174" s="15" t="s">
        <v>81</v>
      </c>
      <c r="AY174" s="191" t="s">
        <v>299</v>
      </c>
    </row>
    <row r="175" spans="2:65" s="13" customFormat="1">
      <c r="B175" s="176"/>
      <c r="D175" s="149" t="s">
        <v>1489</v>
      </c>
      <c r="E175" s="177" t="s">
        <v>1</v>
      </c>
      <c r="F175" s="178" t="s">
        <v>8535</v>
      </c>
      <c r="H175" s="179">
        <v>63.933</v>
      </c>
      <c r="I175" s="180"/>
      <c r="L175" s="176"/>
      <c r="M175" s="181"/>
      <c r="T175" s="182"/>
      <c r="AT175" s="177" t="s">
        <v>1489</v>
      </c>
      <c r="AU175" s="177" t="s">
        <v>90</v>
      </c>
      <c r="AV175" s="13" t="s">
        <v>90</v>
      </c>
      <c r="AW175" s="13" t="s">
        <v>36</v>
      </c>
      <c r="AX175" s="13" t="s">
        <v>88</v>
      </c>
      <c r="AY175" s="177" t="s">
        <v>299</v>
      </c>
    </row>
    <row r="176" spans="2:65" s="1" customFormat="1" ht="24.15" customHeight="1">
      <c r="B176" s="32"/>
      <c r="C176" s="136" t="s">
        <v>8</v>
      </c>
      <c r="D176" s="136" t="s">
        <v>302</v>
      </c>
      <c r="E176" s="137" t="s">
        <v>8536</v>
      </c>
      <c r="F176" s="138" t="s">
        <v>8537</v>
      </c>
      <c r="G176" s="139" t="s">
        <v>1520</v>
      </c>
      <c r="H176" s="140">
        <v>63.933</v>
      </c>
      <c r="I176" s="141"/>
      <c r="J176" s="142">
        <f>ROUND(I176*H176,2)</f>
        <v>0</v>
      </c>
      <c r="K176" s="138" t="s">
        <v>3585</v>
      </c>
      <c r="L176" s="32"/>
      <c r="M176" s="143" t="s">
        <v>1</v>
      </c>
      <c r="N176" s="144" t="s">
        <v>46</v>
      </c>
      <c r="P176" s="145">
        <f>O176*H176</f>
        <v>0</v>
      </c>
      <c r="Q176" s="145">
        <v>0</v>
      </c>
      <c r="R176" s="145">
        <f>Q176*H176</f>
        <v>0</v>
      </c>
      <c r="S176" s="145">
        <v>0</v>
      </c>
      <c r="T176" s="146">
        <f>S176*H176</f>
        <v>0</v>
      </c>
      <c r="AR176" s="147" t="s">
        <v>318</v>
      </c>
      <c r="AT176" s="147" t="s">
        <v>302</v>
      </c>
      <c r="AU176" s="147" t="s">
        <v>90</v>
      </c>
      <c r="AY176" s="17" t="s">
        <v>299</v>
      </c>
      <c r="BE176" s="148">
        <f>IF(N176="základní",J176,0)</f>
        <v>0</v>
      </c>
      <c r="BF176" s="148">
        <f>IF(N176="snížená",J176,0)</f>
        <v>0</v>
      </c>
      <c r="BG176" s="148">
        <f>IF(N176="zákl. přenesená",J176,0)</f>
        <v>0</v>
      </c>
      <c r="BH176" s="148">
        <f>IF(N176="sníž. přenesená",J176,0)</f>
        <v>0</v>
      </c>
      <c r="BI176" s="148">
        <f>IF(N176="nulová",J176,0)</f>
        <v>0</v>
      </c>
      <c r="BJ176" s="17" t="s">
        <v>88</v>
      </c>
      <c r="BK176" s="148">
        <f>ROUND(I176*H176,2)</f>
        <v>0</v>
      </c>
      <c r="BL176" s="17" t="s">
        <v>318</v>
      </c>
      <c r="BM176" s="147" t="s">
        <v>8538</v>
      </c>
    </row>
    <row r="177" spans="2:65" s="13" customFormat="1" ht="20.399999999999999">
      <c r="B177" s="176"/>
      <c r="D177" s="149" t="s">
        <v>1489</v>
      </c>
      <c r="E177" s="177" t="s">
        <v>1</v>
      </c>
      <c r="F177" s="178" t="s">
        <v>8531</v>
      </c>
      <c r="H177" s="179">
        <v>64.152000000000001</v>
      </c>
      <c r="I177" s="180"/>
      <c r="L177" s="176"/>
      <c r="M177" s="181"/>
      <c r="T177" s="182"/>
      <c r="AT177" s="177" t="s">
        <v>1489</v>
      </c>
      <c r="AU177" s="177" t="s">
        <v>90</v>
      </c>
      <c r="AV177" s="13" t="s">
        <v>90</v>
      </c>
      <c r="AW177" s="13" t="s">
        <v>36</v>
      </c>
      <c r="AX177" s="13" t="s">
        <v>81</v>
      </c>
      <c r="AY177" s="177" t="s">
        <v>299</v>
      </c>
    </row>
    <row r="178" spans="2:65" s="13" customFormat="1" ht="20.399999999999999">
      <c r="B178" s="176"/>
      <c r="D178" s="149" t="s">
        <v>1489</v>
      </c>
      <c r="E178" s="177" t="s">
        <v>1</v>
      </c>
      <c r="F178" s="178" t="s">
        <v>8532</v>
      </c>
      <c r="H178" s="179">
        <v>11.372</v>
      </c>
      <c r="I178" s="180"/>
      <c r="L178" s="176"/>
      <c r="M178" s="181"/>
      <c r="T178" s="182"/>
      <c r="AT178" s="177" t="s">
        <v>1489</v>
      </c>
      <c r="AU178" s="177" t="s">
        <v>90</v>
      </c>
      <c r="AV178" s="13" t="s">
        <v>90</v>
      </c>
      <c r="AW178" s="13" t="s">
        <v>36</v>
      </c>
      <c r="AX178" s="13" t="s">
        <v>81</v>
      </c>
      <c r="AY178" s="177" t="s">
        <v>299</v>
      </c>
    </row>
    <row r="179" spans="2:65" s="13" customFormat="1" ht="20.399999999999999">
      <c r="B179" s="176"/>
      <c r="D179" s="149" t="s">
        <v>1489</v>
      </c>
      <c r="E179" s="177" t="s">
        <v>1</v>
      </c>
      <c r="F179" s="178" t="s">
        <v>8533</v>
      </c>
      <c r="H179" s="179">
        <v>43.74</v>
      </c>
      <c r="I179" s="180"/>
      <c r="L179" s="176"/>
      <c r="M179" s="181"/>
      <c r="T179" s="182"/>
      <c r="AT179" s="177" t="s">
        <v>1489</v>
      </c>
      <c r="AU179" s="177" t="s">
        <v>90</v>
      </c>
      <c r="AV179" s="13" t="s">
        <v>90</v>
      </c>
      <c r="AW179" s="13" t="s">
        <v>36</v>
      </c>
      <c r="AX179" s="13" t="s">
        <v>81</v>
      </c>
      <c r="AY179" s="177" t="s">
        <v>299</v>
      </c>
    </row>
    <row r="180" spans="2:65" s="13" customFormat="1" ht="20.399999999999999">
      <c r="B180" s="176"/>
      <c r="D180" s="149" t="s">
        <v>1489</v>
      </c>
      <c r="E180" s="177" t="s">
        <v>1</v>
      </c>
      <c r="F180" s="178" t="s">
        <v>8534</v>
      </c>
      <c r="H180" s="179">
        <v>8.6020000000000003</v>
      </c>
      <c r="I180" s="180"/>
      <c r="L180" s="176"/>
      <c r="M180" s="181"/>
      <c r="T180" s="182"/>
      <c r="AT180" s="177" t="s">
        <v>1489</v>
      </c>
      <c r="AU180" s="177" t="s">
        <v>90</v>
      </c>
      <c r="AV180" s="13" t="s">
        <v>90</v>
      </c>
      <c r="AW180" s="13" t="s">
        <v>36</v>
      </c>
      <c r="AX180" s="13" t="s">
        <v>81</v>
      </c>
      <c r="AY180" s="177" t="s">
        <v>299</v>
      </c>
    </row>
    <row r="181" spans="2:65" s="15" customFormat="1">
      <c r="B181" s="190"/>
      <c r="D181" s="149" t="s">
        <v>1489</v>
      </c>
      <c r="E181" s="191" t="s">
        <v>1</v>
      </c>
      <c r="F181" s="192" t="s">
        <v>1549</v>
      </c>
      <c r="H181" s="193">
        <v>127.86600000000001</v>
      </c>
      <c r="I181" s="194"/>
      <c r="L181" s="190"/>
      <c r="M181" s="195"/>
      <c r="T181" s="196"/>
      <c r="AT181" s="191" t="s">
        <v>1489</v>
      </c>
      <c r="AU181" s="191" t="s">
        <v>90</v>
      </c>
      <c r="AV181" s="15" t="s">
        <v>298</v>
      </c>
      <c r="AW181" s="15" t="s">
        <v>36</v>
      </c>
      <c r="AX181" s="15" t="s">
        <v>81</v>
      </c>
      <c r="AY181" s="191" t="s">
        <v>299</v>
      </c>
    </row>
    <row r="182" spans="2:65" s="13" customFormat="1">
      <c r="B182" s="176"/>
      <c r="D182" s="149" t="s">
        <v>1489</v>
      </c>
      <c r="E182" s="177" t="s">
        <v>1</v>
      </c>
      <c r="F182" s="178" t="s">
        <v>8535</v>
      </c>
      <c r="H182" s="179">
        <v>63.933</v>
      </c>
      <c r="I182" s="180"/>
      <c r="L182" s="176"/>
      <c r="M182" s="181"/>
      <c r="T182" s="182"/>
      <c r="AT182" s="177" t="s">
        <v>1489</v>
      </c>
      <c r="AU182" s="177" t="s">
        <v>90</v>
      </c>
      <c r="AV182" s="13" t="s">
        <v>90</v>
      </c>
      <c r="AW182" s="13" t="s">
        <v>36</v>
      </c>
      <c r="AX182" s="13" t="s">
        <v>88</v>
      </c>
      <c r="AY182" s="177" t="s">
        <v>299</v>
      </c>
    </row>
    <row r="183" spans="2:65" s="1" customFormat="1" ht="24.15" customHeight="1">
      <c r="B183" s="32"/>
      <c r="C183" s="136" t="s">
        <v>362</v>
      </c>
      <c r="D183" s="136" t="s">
        <v>302</v>
      </c>
      <c r="E183" s="137" t="s">
        <v>1571</v>
      </c>
      <c r="F183" s="138" t="s">
        <v>1572</v>
      </c>
      <c r="G183" s="139" t="s">
        <v>1520</v>
      </c>
      <c r="H183" s="140">
        <v>8.4239999999999995</v>
      </c>
      <c r="I183" s="141"/>
      <c r="J183" s="142">
        <f>ROUND(I183*H183,2)</f>
        <v>0</v>
      </c>
      <c r="K183" s="138" t="s">
        <v>3585</v>
      </c>
      <c r="L183" s="32"/>
      <c r="M183" s="143" t="s">
        <v>1</v>
      </c>
      <c r="N183" s="144" t="s">
        <v>46</v>
      </c>
      <c r="P183" s="145">
        <f>O183*H183</f>
        <v>0</v>
      </c>
      <c r="Q183" s="145">
        <v>0</v>
      </c>
      <c r="R183" s="145">
        <f>Q183*H183</f>
        <v>0</v>
      </c>
      <c r="S183" s="145">
        <v>0</v>
      </c>
      <c r="T183" s="146">
        <f>S183*H183</f>
        <v>0</v>
      </c>
      <c r="AR183" s="147" t="s">
        <v>318</v>
      </c>
      <c r="AT183" s="147" t="s">
        <v>302</v>
      </c>
      <c r="AU183" s="147" t="s">
        <v>90</v>
      </c>
      <c r="AY183" s="17" t="s">
        <v>299</v>
      </c>
      <c r="BE183" s="148">
        <f>IF(N183="základní",J183,0)</f>
        <v>0</v>
      </c>
      <c r="BF183" s="148">
        <f>IF(N183="snížená",J183,0)</f>
        <v>0</v>
      </c>
      <c r="BG183" s="148">
        <f>IF(N183="zákl. přenesená",J183,0)</f>
        <v>0</v>
      </c>
      <c r="BH183" s="148">
        <f>IF(N183="sníž. přenesená",J183,0)</f>
        <v>0</v>
      </c>
      <c r="BI183" s="148">
        <f>IF(N183="nulová",J183,0)</f>
        <v>0</v>
      </c>
      <c r="BJ183" s="17" t="s">
        <v>88</v>
      </c>
      <c r="BK183" s="148">
        <f>ROUND(I183*H183,2)</f>
        <v>0</v>
      </c>
      <c r="BL183" s="17" t="s">
        <v>318</v>
      </c>
      <c r="BM183" s="147" t="s">
        <v>8539</v>
      </c>
    </row>
    <row r="184" spans="2:65" s="13" customFormat="1" ht="20.399999999999999">
      <c r="B184" s="176"/>
      <c r="D184" s="149" t="s">
        <v>1489</v>
      </c>
      <c r="E184" s="177" t="s">
        <v>1</v>
      </c>
      <c r="F184" s="178" t="s">
        <v>8540</v>
      </c>
      <c r="H184" s="179">
        <v>8.4239999999999995</v>
      </c>
      <c r="I184" s="180"/>
      <c r="L184" s="176"/>
      <c r="M184" s="181"/>
      <c r="T184" s="182"/>
      <c r="AT184" s="177" t="s">
        <v>1489</v>
      </c>
      <c r="AU184" s="177" t="s">
        <v>90</v>
      </c>
      <c r="AV184" s="13" t="s">
        <v>90</v>
      </c>
      <c r="AW184" s="13" t="s">
        <v>36</v>
      </c>
      <c r="AX184" s="13" t="s">
        <v>88</v>
      </c>
      <c r="AY184" s="177" t="s">
        <v>299</v>
      </c>
    </row>
    <row r="185" spans="2:65" s="1" customFormat="1" ht="24.15" customHeight="1">
      <c r="B185" s="32"/>
      <c r="C185" s="136" t="s">
        <v>367</v>
      </c>
      <c r="D185" s="136" t="s">
        <v>302</v>
      </c>
      <c r="E185" s="137" t="s">
        <v>8541</v>
      </c>
      <c r="F185" s="138" t="s">
        <v>8542</v>
      </c>
      <c r="G185" s="139" t="s">
        <v>1520</v>
      </c>
      <c r="H185" s="140">
        <v>3.6589999999999998</v>
      </c>
      <c r="I185" s="141"/>
      <c r="J185" s="142">
        <f>ROUND(I185*H185,2)</f>
        <v>0</v>
      </c>
      <c r="K185" s="138" t="s">
        <v>3585</v>
      </c>
      <c r="L185" s="32"/>
      <c r="M185" s="143" t="s">
        <v>1</v>
      </c>
      <c r="N185" s="144" t="s">
        <v>46</v>
      </c>
      <c r="P185" s="145">
        <f>O185*H185</f>
        <v>0</v>
      </c>
      <c r="Q185" s="145">
        <v>0</v>
      </c>
      <c r="R185" s="145">
        <f>Q185*H185</f>
        <v>0</v>
      </c>
      <c r="S185" s="145">
        <v>2.5</v>
      </c>
      <c r="T185" s="146">
        <f>S185*H185</f>
        <v>9.1474999999999991</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8543</v>
      </c>
    </row>
    <row r="186" spans="2:65" s="12" customFormat="1">
      <c r="B186" s="170"/>
      <c r="D186" s="149" t="s">
        <v>1489</v>
      </c>
      <c r="E186" s="171" t="s">
        <v>1</v>
      </c>
      <c r="F186" s="172" t="s">
        <v>8544</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E187" s="177" t="s">
        <v>1</v>
      </c>
      <c r="F187" s="178" t="s">
        <v>8545</v>
      </c>
      <c r="H187" s="179">
        <v>1.1990000000000001</v>
      </c>
      <c r="I187" s="180"/>
      <c r="L187" s="176"/>
      <c r="M187" s="181"/>
      <c r="T187" s="182"/>
      <c r="AT187" s="177" t="s">
        <v>1489</v>
      </c>
      <c r="AU187" s="177" t="s">
        <v>90</v>
      </c>
      <c r="AV187" s="13" t="s">
        <v>90</v>
      </c>
      <c r="AW187" s="13" t="s">
        <v>36</v>
      </c>
      <c r="AX187" s="13" t="s">
        <v>81</v>
      </c>
      <c r="AY187" s="177" t="s">
        <v>299</v>
      </c>
    </row>
    <row r="188" spans="2:65" s="13" customFormat="1">
      <c r="B188" s="176"/>
      <c r="D188" s="149" t="s">
        <v>1489</v>
      </c>
      <c r="E188" s="177" t="s">
        <v>1</v>
      </c>
      <c r="F188" s="178" t="s">
        <v>8546</v>
      </c>
      <c r="H188" s="179">
        <v>2.46</v>
      </c>
      <c r="I188" s="180"/>
      <c r="L188" s="176"/>
      <c r="M188" s="181"/>
      <c r="T188" s="182"/>
      <c r="AT188" s="177" t="s">
        <v>1489</v>
      </c>
      <c r="AU188" s="177" t="s">
        <v>90</v>
      </c>
      <c r="AV188" s="13" t="s">
        <v>90</v>
      </c>
      <c r="AW188" s="13" t="s">
        <v>36</v>
      </c>
      <c r="AX188" s="13" t="s">
        <v>81</v>
      </c>
      <c r="AY188" s="177" t="s">
        <v>299</v>
      </c>
    </row>
    <row r="189" spans="2:65" s="14" customFormat="1">
      <c r="B189" s="183"/>
      <c r="D189" s="149" t="s">
        <v>1489</v>
      </c>
      <c r="E189" s="184" t="s">
        <v>1</v>
      </c>
      <c r="F189" s="185" t="s">
        <v>1496</v>
      </c>
      <c r="H189" s="186">
        <v>3.6589999999999998</v>
      </c>
      <c r="I189" s="187"/>
      <c r="L189" s="183"/>
      <c r="M189" s="188"/>
      <c r="T189" s="189"/>
      <c r="AT189" s="184" t="s">
        <v>1489</v>
      </c>
      <c r="AU189" s="184" t="s">
        <v>90</v>
      </c>
      <c r="AV189" s="14" t="s">
        <v>318</v>
      </c>
      <c r="AW189" s="14" t="s">
        <v>36</v>
      </c>
      <c r="AX189" s="14" t="s">
        <v>88</v>
      </c>
      <c r="AY189" s="184" t="s">
        <v>299</v>
      </c>
    </row>
    <row r="190" spans="2:65" s="1" customFormat="1" ht="24.15" customHeight="1">
      <c r="B190" s="32"/>
      <c r="C190" s="136" t="s">
        <v>372</v>
      </c>
      <c r="D190" s="136" t="s">
        <v>302</v>
      </c>
      <c r="E190" s="137" t="s">
        <v>8547</v>
      </c>
      <c r="F190" s="138" t="s">
        <v>8548</v>
      </c>
      <c r="G190" s="139" t="s">
        <v>375</v>
      </c>
      <c r="H190" s="140">
        <v>19.2</v>
      </c>
      <c r="I190" s="141"/>
      <c r="J190" s="142">
        <f>ROUND(I190*H190,2)</f>
        <v>0</v>
      </c>
      <c r="K190" s="138" t="s">
        <v>3585</v>
      </c>
      <c r="L190" s="32"/>
      <c r="M190" s="143" t="s">
        <v>1</v>
      </c>
      <c r="N190" s="144" t="s">
        <v>46</v>
      </c>
      <c r="P190" s="145">
        <f>O190*H190</f>
        <v>0</v>
      </c>
      <c r="Q190" s="145">
        <v>2.0100000000000001E-3</v>
      </c>
      <c r="R190" s="145">
        <f>Q190*H190</f>
        <v>3.8592000000000001E-2</v>
      </c>
      <c r="S190" s="145">
        <v>0</v>
      </c>
      <c r="T190" s="146">
        <f>S190*H190</f>
        <v>0</v>
      </c>
      <c r="AR190" s="147" t="s">
        <v>318</v>
      </c>
      <c r="AT190" s="147" t="s">
        <v>302</v>
      </c>
      <c r="AU190" s="147" t="s">
        <v>90</v>
      </c>
      <c r="AY190" s="17" t="s">
        <v>299</v>
      </c>
      <c r="BE190" s="148">
        <f>IF(N190="základní",J190,0)</f>
        <v>0</v>
      </c>
      <c r="BF190" s="148">
        <f>IF(N190="snížená",J190,0)</f>
        <v>0</v>
      </c>
      <c r="BG190" s="148">
        <f>IF(N190="zákl. přenesená",J190,0)</f>
        <v>0</v>
      </c>
      <c r="BH190" s="148">
        <f>IF(N190="sníž. přenesená",J190,0)</f>
        <v>0</v>
      </c>
      <c r="BI190" s="148">
        <f>IF(N190="nulová",J190,0)</f>
        <v>0</v>
      </c>
      <c r="BJ190" s="17" t="s">
        <v>88</v>
      </c>
      <c r="BK190" s="148">
        <f>ROUND(I190*H190,2)</f>
        <v>0</v>
      </c>
      <c r="BL190" s="17" t="s">
        <v>318</v>
      </c>
      <c r="BM190" s="147" t="s">
        <v>8549</v>
      </c>
    </row>
    <row r="191" spans="2:65" s="12" customFormat="1">
      <c r="B191" s="170"/>
      <c r="D191" s="149" t="s">
        <v>1489</v>
      </c>
      <c r="E191" s="171" t="s">
        <v>1</v>
      </c>
      <c r="F191" s="172" t="s">
        <v>8550</v>
      </c>
      <c r="H191" s="171" t="s">
        <v>1</v>
      </c>
      <c r="I191" s="173"/>
      <c r="L191" s="170"/>
      <c r="M191" s="174"/>
      <c r="T191" s="175"/>
      <c r="AT191" s="171" t="s">
        <v>1489</v>
      </c>
      <c r="AU191" s="171" t="s">
        <v>90</v>
      </c>
      <c r="AV191" s="12" t="s">
        <v>88</v>
      </c>
      <c r="AW191" s="12" t="s">
        <v>36</v>
      </c>
      <c r="AX191" s="12" t="s">
        <v>81</v>
      </c>
      <c r="AY191" s="171" t="s">
        <v>299</v>
      </c>
    </row>
    <row r="192" spans="2:65" s="13" customFormat="1">
      <c r="B192" s="176"/>
      <c r="D192" s="149" t="s">
        <v>1489</v>
      </c>
      <c r="E192" s="177" t="s">
        <v>1</v>
      </c>
      <c r="F192" s="178" t="s">
        <v>8551</v>
      </c>
      <c r="H192" s="179">
        <v>11.2</v>
      </c>
      <c r="I192" s="180"/>
      <c r="L192" s="176"/>
      <c r="M192" s="181"/>
      <c r="T192" s="182"/>
      <c r="AT192" s="177" t="s">
        <v>1489</v>
      </c>
      <c r="AU192" s="177" t="s">
        <v>90</v>
      </c>
      <c r="AV192" s="13" t="s">
        <v>90</v>
      </c>
      <c r="AW192" s="13" t="s">
        <v>36</v>
      </c>
      <c r="AX192" s="13" t="s">
        <v>81</v>
      </c>
      <c r="AY192" s="177" t="s">
        <v>299</v>
      </c>
    </row>
    <row r="193" spans="2:65" s="13" customFormat="1">
      <c r="B193" s="176"/>
      <c r="D193" s="149" t="s">
        <v>1489</v>
      </c>
      <c r="E193" s="177" t="s">
        <v>1</v>
      </c>
      <c r="F193" s="178" t="s">
        <v>8552</v>
      </c>
      <c r="H193" s="179">
        <v>8</v>
      </c>
      <c r="I193" s="180"/>
      <c r="L193" s="176"/>
      <c r="M193" s="181"/>
      <c r="T193" s="182"/>
      <c r="AT193" s="177" t="s">
        <v>1489</v>
      </c>
      <c r="AU193" s="177" t="s">
        <v>90</v>
      </c>
      <c r="AV193" s="13" t="s">
        <v>90</v>
      </c>
      <c r="AW193" s="13" t="s">
        <v>36</v>
      </c>
      <c r="AX193" s="13" t="s">
        <v>81</v>
      </c>
      <c r="AY193" s="177" t="s">
        <v>299</v>
      </c>
    </row>
    <row r="194" spans="2:65" s="14" customFormat="1">
      <c r="B194" s="183"/>
      <c r="D194" s="149" t="s">
        <v>1489</v>
      </c>
      <c r="E194" s="184" t="s">
        <v>1</v>
      </c>
      <c r="F194" s="185" t="s">
        <v>1496</v>
      </c>
      <c r="H194" s="186">
        <v>19.2</v>
      </c>
      <c r="I194" s="187"/>
      <c r="L194" s="183"/>
      <c r="M194" s="188"/>
      <c r="T194" s="189"/>
      <c r="AT194" s="184" t="s">
        <v>1489</v>
      </c>
      <c r="AU194" s="184" t="s">
        <v>90</v>
      </c>
      <c r="AV194" s="14" t="s">
        <v>318</v>
      </c>
      <c r="AW194" s="14" t="s">
        <v>36</v>
      </c>
      <c r="AX194" s="14" t="s">
        <v>88</v>
      </c>
      <c r="AY194" s="184" t="s">
        <v>299</v>
      </c>
    </row>
    <row r="195" spans="2:65" s="1" customFormat="1" ht="24.15" customHeight="1">
      <c r="B195" s="32"/>
      <c r="C195" s="136" t="s">
        <v>378</v>
      </c>
      <c r="D195" s="136" t="s">
        <v>302</v>
      </c>
      <c r="E195" s="137" t="s">
        <v>8553</v>
      </c>
      <c r="F195" s="138" t="s">
        <v>8554</v>
      </c>
      <c r="G195" s="139" t="s">
        <v>375</v>
      </c>
      <c r="H195" s="140">
        <v>19.2</v>
      </c>
      <c r="I195" s="141"/>
      <c r="J195" s="142">
        <f>ROUND(I195*H195,2)</f>
        <v>0</v>
      </c>
      <c r="K195" s="138" t="s">
        <v>3585</v>
      </c>
      <c r="L195" s="32"/>
      <c r="M195" s="143" t="s">
        <v>1</v>
      </c>
      <c r="N195" s="144" t="s">
        <v>46</v>
      </c>
      <c r="P195" s="145">
        <f>O195*H195</f>
        <v>0</v>
      </c>
      <c r="Q195" s="145">
        <v>0</v>
      </c>
      <c r="R195" s="145">
        <f>Q195*H195</f>
        <v>0</v>
      </c>
      <c r="S195" s="145">
        <v>0</v>
      </c>
      <c r="T195" s="146">
        <f>S195*H195</f>
        <v>0</v>
      </c>
      <c r="AR195" s="147" t="s">
        <v>318</v>
      </c>
      <c r="AT195" s="147" t="s">
        <v>302</v>
      </c>
      <c r="AU195" s="147" t="s">
        <v>90</v>
      </c>
      <c r="AY195" s="17" t="s">
        <v>299</v>
      </c>
      <c r="BE195" s="148">
        <f>IF(N195="základní",J195,0)</f>
        <v>0</v>
      </c>
      <c r="BF195" s="148">
        <f>IF(N195="snížená",J195,0)</f>
        <v>0</v>
      </c>
      <c r="BG195" s="148">
        <f>IF(N195="zákl. přenesená",J195,0)</f>
        <v>0</v>
      </c>
      <c r="BH195" s="148">
        <f>IF(N195="sníž. přenesená",J195,0)</f>
        <v>0</v>
      </c>
      <c r="BI195" s="148">
        <f>IF(N195="nulová",J195,0)</f>
        <v>0</v>
      </c>
      <c r="BJ195" s="17" t="s">
        <v>88</v>
      </c>
      <c r="BK195" s="148">
        <f>ROUND(I195*H195,2)</f>
        <v>0</v>
      </c>
      <c r="BL195" s="17" t="s">
        <v>318</v>
      </c>
      <c r="BM195" s="147" t="s">
        <v>8555</v>
      </c>
    </row>
    <row r="196" spans="2:65" s="1" customFormat="1" ht="21.75" customHeight="1">
      <c r="B196" s="32"/>
      <c r="C196" s="136" t="s">
        <v>384</v>
      </c>
      <c r="D196" s="136" t="s">
        <v>302</v>
      </c>
      <c r="E196" s="137" t="s">
        <v>2537</v>
      </c>
      <c r="F196" s="138" t="s">
        <v>2538</v>
      </c>
      <c r="G196" s="139" t="s">
        <v>375</v>
      </c>
      <c r="H196" s="140">
        <v>216</v>
      </c>
      <c r="I196" s="141"/>
      <c r="J196" s="142">
        <f>ROUND(I196*H196,2)</f>
        <v>0</v>
      </c>
      <c r="K196" s="138" t="s">
        <v>3585</v>
      </c>
      <c r="L196" s="32"/>
      <c r="M196" s="143" t="s">
        <v>1</v>
      </c>
      <c r="N196" s="144" t="s">
        <v>46</v>
      </c>
      <c r="P196" s="145">
        <f>O196*H196</f>
        <v>0</v>
      </c>
      <c r="Q196" s="145">
        <v>1.49E-3</v>
      </c>
      <c r="R196" s="145">
        <f>Q196*H196</f>
        <v>0.32184000000000001</v>
      </c>
      <c r="S196" s="145">
        <v>0</v>
      </c>
      <c r="T196" s="146">
        <f>S196*H196</f>
        <v>0</v>
      </c>
      <c r="AR196" s="147" t="s">
        <v>318</v>
      </c>
      <c r="AT196" s="147" t="s">
        <v>302</v>
      </c>
      <c r="AU196" s="147" t="s">
        <v>90</v>
      </c>
      <c r="AY196" s="17" t="s">
        <v>299</v>
      </c>
      <c r="BE196" s="148">
        <f>IF(N196="základní",J196,0)</f>
        <v>0</v>
      </c>
      <c r="BF196" s="148">
        <f>IF(N196="snížená",J196,0)</f>
        <v>0</v>
      </c>
      <c r="BG196" s="148">
        <f>IF(N196="zákl. přenesená",J196,0)</f>
        <v>0</v>
      </c>
      <c r="BH196" s="148">
        <f>IF(N196="sníž. přenesená",J196,0)</f>
        <v>0</v>
      </c>
      <c r="BI196" s="148">
        <f>IF(N196="nulová",J196,0)</f>
        <v>0</v>
      </c>
      <c r="BJ196" s="17" t="s">
        <v>88</v>
      </c>
      <c r="BK196" s="148">
        <f>ROUND(I196*H196,2)</f>
        <v>0</v>
      </c>
      <c r="BL196" s="17" t="s">
        <v>318</v>
      </c>
      <c r="BM196" s="147" t="s">
        <v>8556</v>
      </c>
    </row>
    <row r="197" spans="2:65" s="12" customFormat="1">
      <c r="B197" s="170"/>
      <c r="D197" s="149" t="s">
        <v>1489</v>
      </c>
      <c r="E197" s="171" t="s">
        <v>1</v>
      </c>
      <c r="F197" s="172" t="s">
        <v>8557</v>
      </c>
      <c r="H197" s="171" t="s">
        <v>1</v>
      </c>
      <c r="I197" s="173"/>
      <c r="L197" s="170"/>
      <c r="M197" s="174"/>
      <c r="T197" s="175"/>
      <c r="AT197" s="171" t="s">
        <v>1489</v>
      </c>
      <c r="AU197" s="171" t="s">
        <v>90</v>
      </c>
      <c r="AV197" s="12" t="s">
        <v>88</v>
      </c>
      <c r="AW197" s="12" t="s">
        <v>36</v>
      </c>
      <c r="AX197" s="12" t="s">
        <v>81</v>
      </c>
      <c r="AY197" s="171" t="s">
        <v>299</v>
      </c>
    </row>
    <row r="198" spans="2:65" s="13" customFormat="1">
      <c r="B198" s="176"/>
      <c r="D198" s="149" t="s">
        <v>1489</v>
      </c>
      <c r="E198" s="177" t="s">
        <v>1</v>
      </c>
      <c r="F198" s="178" t="s">
        <v>8558</v>
      </c>
      <c r="H198" s="179">
        <v>129.6</v>
      </c>
      <c r="I198" s="180"/>
      <c r="L198" s="176"/>
      <c r="M198" s="181"/>
      <c r="T198" s="182"/>
      <c r="AT198" s="177" t="s">
        <v>1489</v>
      </c>
      <c r="AU198" s="177" t="s">
        <v>90</v>
      </c>
      <c r="AV198" s="13" t="s">
        <v>90</v>
      </c>
      <c r="AW198" s="13" t="s">
        <v>36</v>
      </c>
      <c r="AX198" s="13" t="s">
        <v>81</v>
      </c>
      <c r="AY198" s="177" t="s">
        <v>299</v>
      </c>
    </row>
    <row r="199" spans="2:65" s="13" customFormat="1">
      <c r="B199" s="176"/>
      <c r="D199" s="149" t="s">
        <v>1489</v>
      </c>
      <c r="E199" s="177" t="s">
        <v>1</v>
      </c>
      <c r="F199" s="178" t="s">
        <v>8559</v>
      </c>
      <c r="H199" s="179">
        <v>86.4</v>
      </c>
      <c r="I199" s="180"/>
      <c r="L199" s="176"/>
      <c r="M199" s="181"/>
      <c r="T199" s="182"/>
      <c r="AT199" s="177" t="s">
        <v>1489</v>
      </c>
      <c r="AU199" s="177" t="s">
        <v>90</v>
      </c>
      <c r="AV199" s="13" t="s">
        <v>90</v>
      </c>
      <c r="AW199" s="13" t="s">
        <v>36</v>
      </c>
      <c r="AX199" s="13" t="s">
        <v>81</v>
      </c>
      <c r="AY199" s="177" t="s">
        <v>299</v>
      </c>
    </row>
    <row r="200" spans="2:65" s="14" customFormat="1">
      <c r="B200" s="183"/>
      <c r="D200" s="149" t="s">
        <v>1489</v>
      </c>
      <c r="E200" s="184" t="s">
        <v>1</v>
      </c>
      <c r="F200" s="185" t="s">
        <v>1496</v>
      </c>
      <c r="H200" s="186">
        <v>216</v>
      </c>
      <c r="I200" s="187"/>
      <c r="L200" s="183"/>
      <c r="M200" s="188"/>
      <c r="T200" s="189"/>
      <c r="AT200" s="184" t="s">
        <v>1489</v>
      </c>
      <c r="AU200" s="184" t="s">
        <v>90</v>
      </c>
      <c r="AV200" s="14" t="s">
        <v>318</v>
      </c>
      <c r="AW200" s="14" t="s">
        <v>36</v>
      </c>
      <c r="AX200" s="14" t="s">
        <v>88</v>
      </c>
      <c r="AY200" s="184" t="s">
        <v>299</v>
      </c>
    </row>
    <row r="201" spans="2:65" s="1" customFormat="1" ht="16.5" customHeight="1">
      <c r="B201" s="32"/>
      <c r="C201" s="136" t="s">
        <v>389</v>
      </c>
      <c r="D201" s="136" t="s">
        <v>302</v>
      </c>
      <c r="E201" s="137" t="s">
        <v>2542</v>
      </c>
      <c r="F201" s="138" t="s">
        <v>2543</v>
      </c>
      <c r="G201" s="139" t="s">
        <v>375</v>
      </c>
      <c r="H201" s="140">
        <v>216</v>
      </c>
      <c r="I201" s="141"/>
      <c r="J201" s="142">
        <f t="shared" ref="J201:J206" si="0">ROUND(I201*H201,2)</f>
        <v>0</v>
      </c>
      <c r="K201" s="138" t="s">
        <v>3585</v>
      </c>
      <c r="L201" s="32"/>
      <c r="M201" s="143" t="s">
        <v>1</v>
      </c>
      <c r="N201" s="144" t="s">
        <v>46</v>
      </c>
      <c r="P201" s="145">
        <f t="shared" ref="P201:P206" si="1">O201*H201</f>
        <v>0</v>
      </c>
      <c r="Q201" s="145">
        <v>0</v>
      </c>
      <c r="R201" s="145">
        <f t="shared" ref="R201:R206" si="2">Q201*H201</f>
        <v>0</v>
      </c>
      <c r="S201" s="145">
        <v>0</v>
      </c>
      <c r="T201" s="146">
        <f t="shared" ref="T201:T206" si="3">S201*H201</f>
        <v>0</v>
      </c>
      <c r="AR201" s="147" t="s">
        <v>318</v>
      </c>
      <c r="AT201" s="147" t="s">
        <v>302</v>
      </c>
      <c r="AU201" s="147" t="s">
        <v>90</v>
      </c>
      <c r="AY201" s="17" t="s">
        <v>299</v>
      </c>
      <c r="BE201" s="148">
        <f t="shared" ref="BE201:BE206" si="4">IF(N201="základní",J201,0)</f>
        <v>0</v>
      </c>
      <c r="BF201" s="148">
        <f t="shared" ref="BF201:BF206" si="5">IF(N201="snížená",J201,0)</f>
        <v>0</v>
      </c>
      <c r="BG201" s="148">
        <f t="shared" ref="BG201:BG206" si="6">IF(N201="zákl. přenesená",J201,0)</f>
        <v>0</v>
      </c>
      <c r="BH201" s="148">
        <f t="shared" ref="BH201:BH206" si="7">IF(N201="sníž. přenesená",J201,0)</f>
        <v>0</v>
      </c>
      <c r="BI201" s="148">
        <f t="shared" ref="BI201:BI206" si="8">IF(N201="nulová",J201,0)</f>
        <v>0</v>
      </c>
      <c r="BJ201" s="17" t="s">
        <v>88</v>
      </c>
      <c r="BK201" s="148">
        <f t="shared" ref="BK201:BK206" si="9">ROUND(I201*H201,2)</f>
        <v>0</v>
      </c>
      <c r="BL201" s="17" t="s">
        <v>318</v>
      </c>
      <c r="BM201" s="147" t="s">
        <v>8560</v>
      </c>
    </row>
    <row r="202" spans="2:65" s="1" customFormat="1" ht="21.75" customHeight="1">
      <c r="B202" s="32"/>
      <c r="C202" s="136" t="s">
        <v>394</v>
      </c>
      <c r="D202" s="136" t="s">
        <v>302</v>
      </c>
      <c r="E202" s="137" t="s">
        <v>2545</v>
      </c>
      <c r="F202" s="138" t="s">
        <v>2546</v>
      </c>
      <c r="G202" s="139" t="s">
        <v>1520</v>
      </c>
      <c r="H202" s="140">
        <v>216</v>
      </c>
      <c r="I202" s="141"/>
      <c r="J202" s="142">
        <f t="shared" si="0"/>
        <v>0</v>
      </c>
      <c r="K202" s="138" t="s">
        <v>3585</v>
      </c>
      <c r="L202" s="32"/>
      <c r="M202" s="143" t="s">
        <v>1</v>
      </c>
      <c r="N202" s="144" t="s">
        <v>46</v>
      </c>
      <c r="P202" s="145">
        <f t="shared" si="1"/>
        <v>0</v>
      </c>
      <c r="Q202" s="145">
        <v>1.3600000000000001E-3</v>
      </c>
      <c r="R202" s="145">
        <f t="shared" si="2"/>
        <v>0.29376000000000002</v>
      </c>
      <c r="S202" s="145">
        <v>0</v>
      </c>
      <c r="T202" s="146">
        <f t="shared" si="3"/>
        <v>0</v>
      </c>
      <c r="AR202" s="147" t="s">
        <v>318</v>
      </c>
      <c r="AT202" s="147" t="s">
        <v>302</v>
      </c>
      <c r="AU202" s="147" t="s">
        <v>90</v>
      </c>
      <c r="AY202" s="17" t="s">
        <v>299</v>
      </c>
      <c r="BE202" s="148">
        <f t="shared" si="4"/>
        <v>0</v>
      </c>
      <c r="BF202" s="148">
        <f t="shared" si="5"/>
        <v>0</v>
      </c>
      <c r="BG202" s="148">
        <f t="shared" si="6"/>
        <v>0</v>
      </c>
      <c r="BH202" s="148">
        <f t="shared" si="7"/>
        <v>0</v>
      </c>
      <c r="BI202" s="148">
        <f t="shared" si="8"/>
        <v>0</v>
      </c>
      <c r="BJ202" s="17" t="s">
        <v>88</v>
      </c>
      <c r="BK202" s="148">
        <f t="shared" si="9"/>
        <v>0</v>
      </c>
      <c r="BL202" s="17" t="s">
        <v>318</v>
      </c>
      <c r="BM202" s="147" t="s">
        <v>8561</v>
      </c>
    </row>
    <row r="203" spans="2:65" s="1" customFormat="1" ht="24.15" customHeight="1">
      <c r="B203" s="32"/>
      <c r="C203" s="136" t="s">
        <v>399</v>
      </c>
      <c r="D203" s="136" t="s">
        <v>302</v>
      </c>
      <c r="E203" s="137" t="s">
        <v>2550</v>
      </c>
      <c r="F203" s="138" t="s">
        <v>2551</v>
      </c>
      <c r="G203" s="139" t="s">
        <v>1520</v>
      </c>
      <c r="H203" s="140">
        <v>216</v>
      </c>
      <c r="I203" s="141"/>
      <c r="J203" s="142">
        <f t="shared" si="0"/>
        <v>0</v>
      </c>
      <c r="K203" s="138" t="s">
        <v>3585</v>
      </c>
      <c r="L203" s="32"/>
      <c r="M203" s="143" t="s">
        <v>1</v>
      </c>
      <c r="N203" s="144" t="s">
        <v>46</v>
      </c>
      <c r="P203" s="145">
        <f t="shared" si="1"/>
        <v>0</v>
      </c>
      <c r="Q203" s="145">
        <v>0</v>
      </c>
      <c r="R203" s="145">
        <f t="shared" si="2"/>
        <v>0</v>
      </c>
      <c r="S203" s="145">
        <v>0</v>
      </c>
      <c r="T203" s="146">
        <f t="shared" si="3"/>
        <v>0</v>
      </c>
      <c r="AR203" s="147" t="s">
        <v>318</v>
      </c>
      <c r="AT203" s="147" t="s">
        <v>302</v>
      </c>
      <c r="AU203" s="147" t="s">
        <v>90</v>
      </c>
      <c r="AY203" s="17" t="s">
        <v>299</v>
      </c>
      <c r="BE203" s="148">
        <f t="shared" si="4"/>
        <v>0</v>
      </c>
      <c r="BF203" s="148">
        <f t="shared" si="5"/>
        <v>0</v>
      </c>
      <c r="BG203" s="148">
        <f t="shared" si="6"/>
        <v>0</v>
      </c>
      <c r="BH203" s="148">
        <f t="shared" si="7"/>
        <v>0</v>
      </c>
      <c r="BI203" s="148">
        <f t="shared" si="8"/>
        <v>0</v>
      </c>
      <c r="BJ203" s="17" t="s">
        <v>88</v>
      </c>
      <c r="BK203" s="148">
        <f t="shared" si="9"/>
        <v>0</v>
      </c>
      <c r="BL203" s="17" t="s">
        <v>318</v>
      </c>
      <c r="BM203" s="147" t="s">
        <v>8562</v>
      </c>
    </row>
    <row r="204" spans="2:65" s="1" customFormat="1" ht="21.75" customHeight="1">
      <c r="B204" s="32"/>
      <c r="C204" s="136" t="s">
        <v>7</v>
      </c>
      <c r="D204" s="136" t="s">
        <v>302</v>
      </c>
      <c r="E204" s="137" t="s">
        <v>2553</v>
      </c>
      <c r="F204" s="138" t="s">
        <v>2554</v>
      </c>
      <c r="G204" s="139" t="s">
        <v>375</v>
      </c>
      <c r="H204" s="140">
        <v>216</v>
      </c>
      <c r="I204" s="141"/>
      <c r="J204" s="142">
        <f t="shared" si="0"/>
        <v>0</v>
      </c>
      <c r="K204" s="138" t="s">
        <v>3585</v>
      </c>
      <c r="L204" s="32"/>
      <c r="M204" s="143" t="s">
        <v>1</v>
      </c>
      <c r="N204" s="144" t="s">
        <v>46</v>
      </c>
      <c r="P204" s="145">
        <f t="shared" si="1"/>
        <v>0</v>
      </c>
      <c r="Q204" s="145">
        <v>4.0499999999999998E-3</v>
      </c>
      <c r="R204" s="145">
        <f t="shared" si="2"/>
        <v>0.87479999999999991</v>
      </c>
      <c r="S204" s="145">
        <v>0</v>
      </c>
      <c r="T204" s="146">
        <f t="shared" si="3"/>
        <v>0</v>
      </c>
      <c r="AR204" s="147" t="s">
        <v>318</v>
      </c>
      <c r="AT204" s="147" t="s">
        <v>302</v>
      </c>
      <c r="AU204" s="147" t="s">
        <v>90</v>
      </c>
      <c r="AY204" s="17" t="s">
        <v>299</v>
      </c>
      <c r="BE204" s="148">
        <f t="shared" si="4"/>
        <v>0</v>
      </c>
      <c r="BF204" s="148">
        <f t="shared" si="5"/>
        <v>0</v>
      </c>
      <c r="BG204" s="148">
        <f t="shared" si="6"/>
        <v>0</v>
      </c>
      <c r="BH204" s="148">
        <f t="shared" si="7"/>
        <v>0</v>
      </c>
      <c r="BI204" s="148">
        <f t="shared" si="8"/>
        <v>0</v>
      </c>
      <c r="BJ204" s="17" t="s">
        <v>88</v>
      </c>
      <c r="BK204" s="148">
        <f t="shared" si="9"/>
        <v>0</v>
      </c>
      <c r="BL204" s="17" t="s">
        <v>318</v>
      </c>
      <c r="BM204" s="147" t="s">
        <v>8563</v>
      </c>
    </row>
    <row r="205" spans="2:65" s="1" customFormat="1" ht="21.75" customHeight="1">
      <c r="B205" s="32"/>
      <c r="C205" s="136" t="s">
        <v>408</v>
      </c>
      <c r="D205" s="136" t="s">
        <v>302</v>
      </c>
      <c r="E205" s="137" t="s">
        <v>2556</v>
      </c>
      <c r="F205" s="138" t="s">
        <v>2557</v>
      </c>
      <c r="G205" s="139" t="s">
        <v>375</v>
      </c>
      <c r="H205" s="140">
        <v>216</v>
      </c>
      <c r="I205" s="141"/>
      <c r="J205" s="142">
        <f t="shared" si="0"/>
        <v>0</v>
      </c>
      <c r="K205" s="138" t="s">
        <v>3585</v>
      </c>
      <c r="L205" s="32"/>
      <c r="M205" s="143" t="s">
        <v>1</v>
      </c>
      <c r="N205" s="144" t="s">
        <v>46</v>
      </c>
      <c r="P205" s="145">
        <f t="shared" si="1"/>
        <v>0</v>
      </c>
      <c r="Q205" s="145">
        <v>0</v>
      </c>
      <c r="R205" s="145">
        <f t="shared" si="2"/>
        <v>0</v>
      </c>
      <c r="S205" s="145">
        <v>0</v>
      </c>
      <c r="T205" s="146">
        <f t="shared" si="3"/>
        <v>0</v>
      </c>
      <c r="AR205" s="147" t="s">
        <v>318</v>
      </c>
      <c r="AT205" s="147" t="s">
        <v>302</v>
      </c>
      <c r="AU205" s="147" t="s">
        <v>90</v>
      </c>
      <c r="AY205" s="17" t="s">
        <v>299</v>
      </c>
      <c r="BE205" s="148">
        <f t="shared" si="4"/>
        <v>0</v>
      </c>
      <c r="BF205" s="148">
        <f t="shared" si="5"/>
        <v>0</v>
      </c>
      <c r="BG205" s="148">
        <f t="shared" si="6"/>
        <v>0</v>
      </c>
      <c r="BH205" s="148">
        <f t="shared" si="7"/>
        <v>0</v>
      </c>
      <c r="BI205" s="148">
        <f t="shared" si="8"/>
        <v>0</v>
      </c>
      <c r="BJ205" s="17" t="s">
        <v>88</v>
      </c>
      <c r="BK205" s="148">
        <f t="shared" si="9"/>
        <v>0</v>
      </c>
      <c r="BL205" s="17" t="s">
        <v>318</v>
      </c>
      <c r="BM205" s="147" t="s">
        <v>8564</v>
      </c>
    </row>
    <row r="206" spans="2:65" s="1" customFormat="1" ht="37.950000000000003" customHeight="1">
      <c r="B206" s="32"/>
      <c r="C206" s="136" t="s">
        <v>413</v>
      </c>
      <c r="D206" s="136" t="s">
        <v>302</v>
      </c>
      <c r="E206" s="137" t="s">
        <v>1608</v>
      </c>
      <c r="F206" s="138" t="s">
        <v>1609</v>
      </c>
      <c r="G206" s="139" t="s">
        <v>1520</v>
      </c>
      <c r="H206" s="140">
        <v>82.132000000000005</v>
      </c>
      <c r="I206" s="141"/>
      <c r="J206" s="142">
        <f t="shared" si="0"/>
        <v>0</v>
      </c>
      <c r="K206" s="138" t="s">
        <v>3585</v>
      </c>
      <c r="L206" s="32"/>
      <c r="M206" s="143" t="s">
        <v>1</v>
      </c>
      <c r="N206" s="144" t="s">
        <v>46</v>
      </c>
      <c r="P206" s="145">
        <f t="shared" si="1"/>
        <v>0</v>
      </c>
      <c r="Q206" s="145">
        <v>0</v>
      </c>
      <c r="R206" s="145">
        <f t="shared" si="2"/>
        <v>0</v>
      </c>
      <c r="S206" s="145">
        <v>0</v>
      </c>
      <c r="T206" s="146">
        <f t="shared" si="3"/>
        <v>0</v>
      </c>
      <c r="AR206" s="147" t="s">
        <v>318</v>
      </c>
      <c r="AT206" s="147" t="s">
        <v>302</v>
      </c>
      <c r="AU206" s="147" t="s">
        <v>90</v>
      </c>
      <c r="AY206" s="17" t="s">
        <v>299</v>
      </c>
      <c r="BE206" s="148">
        <f t="shared" si="4"/>
        <v>0</v>
      </c>
      <c r="BF206" s="148">
        <f t="shared" si="5"/>
        <v>0</v>
      </c>
      <c r="BG206" s="148">
        <f t="shared" si="6"/>
        <v>0</v>
      </c>
      <c r="BH206" s="148">
        <f t="shared" si="7"/>
        <v>0</v>
      </c>
      <c r="BI206" s="148">
        <f t="shared" si="8"/>
        <v>0</v>
      </c>
      <c r="BJ206" s="17" t="s">
        <v>88</v>
      </c>
      <c r="BK206" s="148">
        <f t="shared" si="9"/>
        <v>0</v>
      </c>
      <c r="BL206" s="17" t="s">
        <v>318</v>
      </c>
      <c r="BM206" s="147" t="s">
        <v>8565</v>
      </c>
    </row>
    <row r="207" spans="2:65" s="13" customFormat="1" ht="20.399999999999999">
      <c r="B207" s="176"/>
      <c r="D207" s="149" t="s">
        <v>1489</v>
      </c>
      <c r="E207" s="177" t="s">
        <v>1</v>
      </c>
      <c r="F207" s="178" t="s">
        <v>8566</v>
      </c>
      <c r="H207" s="179">
        <v>82.132000000000005</v>
      </c>
      <c r="I207" s="180"/>
      <c r="L207" s="176"/>
      <c r="M207" s="181"/>
      <c r="T207" s="182"/>
      <c r="AT207" s="177" t="s">
        <v>1489</v>
      </c>
      <c r="AU207" s="177" t="s">
        <v>90</v>
      </c>
      <c r="AV207" s="13" t="s">
        <v>90</v>
      </c>
      <c r="AW207" s="13" t="s">
        <v>36</v>
      </c>
      <c r="AX207" s="13" t="s">
        <v>88</v>
      </c>
      <c r="AY207" s="177" t="s">
        <v>299</v>
      </c>
    </row>
    <row r="208" spans="2:65" s="1" customFormat="1" ht="37.950000000000003" customHeight="1">
      <c r="B208" s="32"/>
      <c r="C208" s="136" t="s">
        <v>418</v>
      </c>
      <c r="D208" s="136" t="s">
        <v>302</v>
      </c>
      <c r="E208" s="137" t="s">
        <v>3395</v>
      </c>
      <c r="F208" s="138" t="s">
        <v>3396</v>
      </c>
      <c r="G208" s="139" t="s">
        <v>1520</v>
      </c>
      <c r="H208" s="140">
        <v>30.466999999999999</v>
      </c>
      <c r="I208" s="141"/>
      <c r="J208" s="142">
        <f>ROUND(I208*H208,2)</f>
        <v>0</v>
      </c>
      <c r="K208" s="138" t="s">
        <v>3585</v>
      </c>
      <c r="L208" s="32"/>
      <c r="M208" s="143" t="s">
        <v>1</v>
      </c>
      <c r="N208" s="144" t="s">
        <v>46</v>
      </c>
      <c r="P208" s="145">
        <f>O208*H208</f>
        <v>0</v>
      </c>
      <c r="Q208" s="145">
        <v>0</v>
      </c>
      <c r="R208" s="145">
        <f>Q208*H208</f>
        <v>0</v>
      </c>
      <c r="S208" s="145">
        <v>0</v>
      </c>
      <c r="T208" s="146">
        <f>S208*H208</f>
        <v>0</v>
      </c>
      <c r="AR208" s="147" t="s">
        <v>318</v>
      </c>
      <c r="AT208" s="147" t="s">
        <v>302</v>
      </c>
      <c r="AU208" s="147" t="s">
        <v>90</v>
      </c>
      <c r="AY208" s="17" t="s">
        <v>299</v>
      </c>
      <c r="BE208" s="148">
        <f>IF(N208="základní",J208,0)</f>
        <v>0</v>
      </c>
      <c r="BF208" s="148">
        <f>IF(N208="snížená",J208,0)</f>
        <v>0</v>
      </c>
      <c r="BG208" s="148">
        <f>IF(N208="zákl. přenesená",J208,0)</f>
        <v>0</v>
      </c>
      <c r="BH208" s="148">
        <f>IF(N208="sníž. přenesená",J208,0)</f>
        <v>0</v>
      </c>
      <c r="BI208" s="148">
        <f>IF(N208="nulová",J208,0)</f>
        <v>0</v>
      </c>
      <c r="BJ208" s="17" t="s">
        <v>88</v>
      </c>
      <c r="BK208" s="148">
        <f>ROUND(I208*H208,2)</f>
        <v>0</v>
      </c>
      <c r="BL208" s="17" t="s">
        <v>318</v>
      </c>
      <c r="BM208" s="147" t="s">
        <v>8567</v>
      </c>
    </row>
    <row r="209" spans="2:65" s="13" customFormat="1">
      <c r="B209" s="176"/>
      <c r="D209" s="149" t="s">
        <v>1489</v>
      </c>
      <c r="E209" s="177" t="s">
        <v>1</v>
      </c>
      <c r="F209" s="178" t="s">
        <v>8568</v>
      </c>
      <c r="H209" s="179">
        <v>71.533000000000001</v>
      </c>
      <c r="I209" s="180"/>
      <c r="L209" s="176"/>
      <c r="M209" s="181"/>
      <c r="T209" s="182"/>
      <c r="AT209" s="177" t="s">
        <v>1489</v>
      </c>
      <c r="AU209" s="177" t="s">
        <v>90</v>
      </c>
      <c r="AV209" s="13" t="s">
        <v>90</v>
      </c>
      <c r="AW209" s="13" t="s">
        <v>36</v>
      </c>
      <c r="AX209" s="13" t="s">
        <v>81</v>
      </c>
      <c r="AY209" s="177" t="s">
        <v>299</v>
      </c>
    </row>
    <row r="210" spans="2:65" s="13" customFormat="1">
      <c r="B210" s="176"/>
      <c r="D210" s="149" t="s">
        <v>1489</v>
      </c>
      <c r="E210" s="177" t="s">
        <v>1</v>
      </c>
      <c r="F210" s="178" t="s">
        <v>8569</v>
      </c>
      <c r="H210" s="179">
        <v>-41.066000000000003</v>
      </c>
      <c r="I210" s="180"/>
      <c r="L210" s="176"/>
      <c r="M210" s="181"/>
      <c r="T210" s="182"/>
      <c r="AT210" s="177" t="s">
        <v>1489</v>
      </c>
      <c r="AU210" s="177" t="s">
        <v>90</v>
      </c>
      <c r="AV210" s="13" t="s">
        <v>90</v>
      </c>
      <c r="AW210" s="13" t="s">
        <v>36</v>
      </c>
      <c r="AX210" s="13" t="s">
        <v>81</v>
      </c>
      <c r="AY210" s="177" t="s">
        <v>299</v>
      </c>
    </row>
    <row r="211" spans="2:65" s="14" customFormat="1">
      <c r="B211" s="183"/>
      <c r="D211" s="149" t="s">
        <v>1489</v>
      </c>
      <c r="E211" s="184" t="s">
        <v>1</v>
      </c>
      <c r="F211" s="185" t="s">
        <v>1496</v>
      </c>
      <c r="H211" s="186">
        <v>30.466999999999999</v>
      </c>
      <c r="I211" s="187"/>
      <c r="L211" s="183"/>
      <c r="M211" s="188"/>
      <c r="T211" s="189"/>
      <c r="AT211" s="184" t="s">
        <v>1489</v>
      </c>
      <c r="AU211" s="184" t="s">
        <v>90</v>
      </c>
      <c r="AV211" s="14" t="s">
        <v>318</v>
      </c>
      <c r="AW211" s="14" t="s">
        <v>36</v>
      </c>
      <c r="AX211" s="14" t="s">
        <v>88</v>
      </c>
      <c r="AY211" s="184" t="s">
        <v>299</v>
      </c>
    </row>
    <row r="212" spans="2:65" s="1" customFormat="1" ht="37.950000000000003" customHeight="1">
      <c r="B212" s="32"/>
      <c r="C212" s="136" t="s">
        <v>423</v>
      </c>
      <c r="D212" s="136" t="s">
        <v>302</v>
      </c>
      <c r="E212" s="137" t="s">
        <v>3399</v>
      </c>
      <c r="F212" s="138" t="s">
        <v>3400</v>
      </c>
      <c r="G212" s="139" t="s">
        <v>1520</v>
      </c>
      <c r="H212" s="140">
        <v>213.26900000000001</v>
      </c>
      <c r="I212" s="141"/>
      <c r="J212" s="142">
        <f>ROUND(I212*H212,2)</f>
        <v>0</v>
      </c>
      <c r="K212" s="138" t="s">
        <v>3585</v>
      </c>
      <c r="L212" s="32"/>
      <c r="M212" s="143" t="s">
        <v>1</v>
      </c>
      <c r="N212" s="144" t="s">
        <v>46</v>
      </c>
      <c r="P212" s="145">
        <f>O212*H212</f>
        <v>0</v>
      </c>
      <c r="Q212" s="145">
        <v>0</v>
      </c>
      <c r="R212" s="145">
        <f>Q212*H212</f>
        <v>0</v>
      </c>
      <c r="S212" s="145">
        <v>0</v>
      </c>
      <c r="T212" s="146">
        <f>S212*H212</f>
        <v>0</v>
      </c>
      <c r="AR212" s="147" t="s">
        <v>318</v>
      </c>
      <c r="AT212" s="147" t="s">
        <v>302</v>
      </c>
      <c r="AU212" s="147" t="s">
        <v>90</v>
      </c>
      <c r="AY212" s="17" t="s">
        <v>299</v>
      </c>
      <c r="BE212" s="148">
        <f>IF(N212="základní",J212,0)</f>
        <v>0</v>
      </c>
      <c r="BF212" s="148">
        <f>IF(N212="snížená",J212,0)</f>
        <v>0</v>
      </c>
      <c r="BG212" s="148">
        <f>IF(N212="zákl. přenesená",J212,0)</f>
        <v>0</v>
      </c>
      <c r="BH212" s="148">
        <f>IF(N212="sníž. přenesená",J212,0)</f>
        <v>0</v>
      </c>
      <c r="BI212" s="148">
        <f>IF(N212="nulová",J212,0)</f>
        <v>0</v>
      </c>
      <c r="BJ212" s="17" t="s">
        <v>88</v>
      </c>
      <c r="BK212" s="148">
        <f>ROUND(I212*H212,2)</f>
        <v>0</v>
      </c>
      <c r="BL212" s="17" t="s">
        <v>318</v>
      </c>
      <c r="BM212" s="147" t="s">
        <v>8570</v>
      </c>
    </row>
    <row r="213" spans="2:65" s="13" customFormat="1">
      <c r="B213" s="176"/>
      <c r="D213" s="149" t="s">
        <v>1489</v>
      </c>
      <c r="F213" s="178" t="s">
        <v>8571</v>
      </c>
      <c r="H213" s="179">
        <v>213.26900000000001</v>
      </c>
      <c r="I213" s="180"/>
      <c r="L213" s="176"/>
      <c r="M213" s="181"/>
      <c r="T213" s="182"/>
      <c r="AT213" s="177" t="s">
        <v>1489</v>
      </c>
      <c r="AU213" s="177" t="s">
        <v>90</v>
      </c>
      <c r="AV213" s="13" t="s">
        <v>90</v>
      </c>
      <c r="AW213" s="13" t="s">
        <v>4</v>
      </c>
      <c r="AX213" s="13" t="s">
        <v>88</v>
      </c>
      <c r="AY213" s="177" t="s">
        <v>299</v>
      </c>
    </row>
    <row r="214" spans="2:65" s="1" customFormat="1" ht="37.950000000000003" customHeight="1">
      <c r="B214" s="32"/>
      <c r="C214" s="136" t="s">
        <v>428</v>
      </c>
      <c r="D214" s="136" t="s">
        <v>302</v>
      </c>
      <c r="E214" s="137" t="s">
        <v>1618</v>
      </c>
      <c r="F214" s="138" t="s">
        <v>1619</v>
      </c>
      <c r="G214" s="139" t="s">
        <v>1520</v>
      </c>
      <c r="H214" s="140">
        <v>70.533000000000001</v>
      </c>
      <c r="I214" s="141"/>
      <c r="J214" s="142">
        <f>ROUND(I214*H214,2)</f>
        <v>0</v>
      </c>
      <c r="K214" s="138" t="s">
        <v>3585</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8572</v>
      </c>
    </row>
    <row r="215" spans="2:65" s="13" customFormat="1">
      <c r="B215" s="176"/>
      <c r="D215" s="149" t="s">
        <v>1489</v>
      </c>
      <c r="E215" s="177" t="s">
        <v>1</v>
      </c>
      <c r="F215" s="178" t="s">
        <v>8573</v>
      </c>
      <c r="H215" s="179">
        <v>70.533000000000001</v>
      </c>
      <c r="I215" s="180"/>
      <c r="L215" s="176"/>
      <c r="M215" s="181"/>
      <c r="T215" s="182"/>
      <c r="AT215" s="177" t="s">
        <v>1489</v>
      </c>
      <c r="AU215" s="177" t="s">
        <v>90</v>
      </c>
      <c r="AV215" s="13" t="s">
        <v>90</v>
      </c>
      <c r="AW215" s="13" t="s">
        <v>36</v>
      </c>
      <c r="AX215" s="13" t="s">
        <v>88</v>
      </c>
      <c r="AY215" s="177" t="s">
        <v>299</v>
      </c>
    </row>
    <row r="216" spans="2:65" s="1" customFormat="1" ht="37.950000000000003" customHeight="1">
      <c r="B216" s="32"/>
      <c r="C216" s="136" t="s">
        <v>433</v>
      </c>
      <c r="D216" s="136" t="s">
        <v>302</v>
      </c>
      <c r="E216" s="137" t="s">
        <v>1622</v>
      </c>
      <c r="F216" s="138" t="s">
        <v>1623</v>
      </c>
      <c r="G216" s="139" t="s">
        <v>1520</v>
      </c>
      <c r="H216" s="140">
        <v>493.73099999999999</v>
      </c>
      <c r="I216" s="141"/>
      <c r="J216" s="142">
        <f>ROUND(I216*H216,2)</f>
        <v>0</v>
      </c>
      <c r="K216" s="138" t="s">
        <v>3585</v>
      </c>
      <c r="L216" s="32"/>
      <c r="M216" s="143" t="s">
        <v>1</v>
      </c>
      <c r="N216" s="144" t="s">
        <v>46</v>
      </c>
      <c r="P216" s="145">
        <f>O216*H216</f>
        <v>0</v>
      </c>
      <c r="Q216" s="145">
        <v>0</v>
      </c>
      <c r="R216" s="145">
        <f>Q216*H216</f>
        <v>0</v>
      </c>
      <c r="S216" s="145">
        <v>0</v>
      </c>
      <c r="T216" s="146">
        <f>S216*H216</f>
        <v>0</v>
      </c>
      <c r="AR216" s="147" t="s">
        <v>318</v>
      </c>
      <c r="AT216" s="147" t="s">
        <v>302</v>
      </c>
      <c r="AU216" s="147" t="s">
        <v>90</v>
      </c>
      <c r="AY216" s="17" t="s">
        <v>299</v>
      </c>
      <c r="BE216" s="148">
        <f>IF(N216="základní",J216,0)</f>
        <v>0</v>
      </c>
      <c r="BF216" s="148">
        <f>IF(N216="snížená",J216,0)</f>
        <v>0</v>
      </c>
      <c r="BG216" s="148">
        <f>IF(N216="zákl. přenesená",J216,0)</f>
        <v>0</v>
      </c>
      <c r="BH216" s="148">
        <f>IF(N216="sníž. přenesená",J216,0)</f>
        <v>0</v>
      </c>
      <c r="BI216" s="148">
        <f>IF(N216="nulová",J216,0)</f>
        <v>0</v>
      </c>
      <c r="BJ216" s="17" t="s">
        <v>88</v>
      </c>
      <c r="BK216" s="148">
        <f>ROUND(I216*H216,2)</f>
        <v>0</v>
      </c>
      <c r="BL216" s="17" t="s">
        <v>318</v>
      </c>
      <c r="BM216" s="147" t="s">
        <v>8574</v>
      </c>
    </row>
    <row r="217" spans="2:65" s="13" customFormat="1">
      <c r="B217" s="176"/>
      <c r="D217" s="149" t="s">
        <v>1489</v>
      </c>
      <c r="F217" s="178" t="s">
        <v>8575</v>
      </c>
      <c r="H217" s="179">
        <v>493.73099999999999</v>
      </c>
      <c r="I217" s="180"/>
      <c r="L217" s="176"/>
      <c r="M217" s="181"/>
      <c r="T217" s="182"/>
      <c r="AT217" s="177" t="s">
        <v>1489</v>
      </c>
      <c r="AU217" s="177" t="s">
        <v>90</v>
      </c>
      <c r="AV217" s="13" t="s">
        <v>90</v>
      </c>
      <c r="AW217" s="13" t="s">
        <v>4</v>
      </c>
      <c r="AX217" s="13" t="s">
        <v>88</v>
      </c>
      <c r="AY217" s="177" t="s">
        <v>299</v>
      </c>
    </row>
    <row r="218" spans="2:65" s="1" customFormat="1" ht="24.15" customHeight="1">
      <c r="B218" s="32"/>
      <c r="C218" s="136" t="s">
        <v>438</v>
      </c>
      <c r="D218" s="136" t="s">
        <v>302</v>
      </c>
      <c r="E218" s="137" t="s">
        <v>3851</v>
      </c>
      <c r="F218" s="138" t="s">
        <v>3852</v>
      </c>
      <c r="G218" s="139" t="s">
        <v>1520</v>
      </c>
      <c r="H218" s="140">
        <v>41.066000000000003</v>
      </c>
      <c r="I218" s="141"/>
      <c r="J218" s="142">
        <f>ROUND(I218*H218,2)</f>
        <v>0</v>
      </c>
      <c r="K218" s="138" t="s">
        <v>3585</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8576</v>
      </c>
    </row>
    <row r="219" spans="2:65" s="13" customFormat="1">
      <c r="B219" s="176"/>
      <c r="D219" s="149" t="s">
        <v>1489</v>
      </c>
      <c r="E219" s="177" t="s">
        <v>1</v>
      </c>
      <c r="F219" s="178" t="s">
        <v>8577</v>
      </c>
      <c r="H219" s="179">
        <v>41.066000000000003</v>
      </c>
      <c r="I219" s="180"/>
      <c r="L219" s="176"/>
      <c r="M219" s="181"/>
      <c r="T219" s="182"/>
      <c r="AT219" s="177" t="s">
        <v>1489</v>
      </c>
      <c r="AU219" s="177" t="s">
        <v>90</v>
      </c>
      <c r="AV219" s="13" t="s">
        <v>90</v>
      </c>
      <c r="AW219" s="13" t="s">
        <v>36</v>
      </c>
      <c r="AX219" s="13" t="s">
        <v>88</v>
      </c>
      <c r="AY219" s="177" t="s">
        <v>299</v>
      </c>
    </row>
    <row r="220" spans="2:65" s="1" customFormat="1" ht="33" customHeight="1">
      <c r="B220" s="32"/>
      <c r="C220" s="136" t="s">
        <v>444</v>
      </c>
      <c r="D220" s="136" t="s">
        <v>302</v>
      </c>
      <c r="E220" s="137" t="s">
        <v>5769</v>
      </c>
      <c r="F220" s="138" t="s">
        <v>5770</v>
      </c>
      <c r="G220" s="139" t="s">
        <v>1520</v>
      </c>
      <c r="H220" s="140">
        <v>45.622</v>
      </c>
      <c r="I220" s="141"/>
      <c r="J220" s="142">
        <f>ROUND(I220*H220,2)</f>
        <v>0</v>
      </c>
      <c r="K220" s="138" t="s">
        <v>3585</v>
      </c>
      <c r="L220" s="32"/>
      <c r="M220" s="143" t="s">
        <v>1</v>
      </c>
      <c r="N220" s="144" t="s">
        <v>46</v>
      </c>
      <c r="P220" s="145">
        <f>O220*H220</f>
        <v>0</v>
      </c>
      <c r="Q220" s="145">
        <v>0</v>
      </c>
      <c r="R220" s="145">
        <f>Q220*H220</f>
        <v>0</v>
      </c>
      <c r="S220" s="145">
        <v>0</v>
      </c>
      <c r="T220" s="146">
        <f>S220*H220</f>
        <v>0</v>
      </c>
      <c r="AR220" s="147" t="s">
        <v>318</v>
      </c>
      <c r="AT220" s="147" t="s">
        <v>302</v>
      </c>
      <c r="AU220" s="147" t="s">
        <v>90</v>
      </c>
      <c r="AY220" s="17" t="s">
        <v>299</v>
      </c>
      <c r="BE220" s="148">
        <f>IF(N220="základní",J220,0)</f>
        <v>0</v>
      </c>
      <c r="BF220" s="148">
        <f>IF(N220="snížená",J220,0)</f>
        <v>0</v>
      </c>
      <c r="BG220" s="148">
        <f>IF(N220="zákl. přenesená",J220,0)</f>
        <v>0</v>
      </c>
      <c r="BH220" s="148">
        <f>IF(N220="sníž. přenesená",J220,0)</f>
        <v>0</v>
      </c>
      <c r="BI220" s="148">
        <f>IF(N220="nulová",J220,0)</f>
        <v>0</v>
      </c>
      <c r="BJ220" s="17" t="s">
        <v>88</v>
      </c>
      <c r="BK220" s="148">
        <f>ROUND(I220*H220,2)</f>
        <v>0</v>
      </c>
      <c r="BL220" s="17" t="s">
        <v>318</v>
      </c>
      <c r="BM220" s="147" t="s">
        <v>8578</v>
      </c>
    </row>
    <row r="221" spans="2:65" s="12" customFormat="1">
      <c r="B221" s="170"/>
      <c r="D221" s="149" t="s">
        <v>1489</v>
      </c>
      <c r="E221" s="171" t="s">
        <v>1</v>
      </c>
      <c r="F221" s="172" t="s">
        <v>8579</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8580</v>
      </c>
      <c r="H222" s="179">
        <v>45.622</v>
      </c>
      <c r="I222" s="180"/>
      <c r="L222" s="176"/>
      <c r="M222" s="181"/>
      <c r="T222" s="182"/>
      <c r="AT222" s="177" t="s">
        <v>1489</v>
      </c>
      <c r="AU222" s="177" t="s">
        <v>90</v>
      </c>
      <c r="AV222" s="13" t="s">
        <v>90</v>
      </c>
      <c r="AW222" s="13" t="s">
        <v>36</v>
      </c>
      <c r="AX222" s="13" t="s">
        <v>88</v>
      </c>
      <c r="AY222" s="177" t="s">
        <v>299</v>
      </c>
    </row>
    <row r="223" spans="2:65" s="1" customFormat="1" ht="16.5" customHeight="1">
      <c r="B223" s="32"/>
      <c r="C223" s="158" t="s">
        <v>448</v>
      </c>
      <c r="D223" s="158" t="s">
        <v>340</v>
      </c>
      <c r="E223" s="159" t="s">
        <v>5773</v>
      </c>
      <c r="F223" s="160" t="s">
        <v>5774</v>
      </c>
      <c r="G223" s="161" t="s">
        <v>1636</v>
      </c>
      <c r="H223" s="162">
        <v>84.646000000000001</v>
      </c>
      <c r="I223" s="163"/>
      <c r="J223" s="164">
        <f>ROUND(I223*H223,2)</f>
        <v>0</v>
      </c>
      <c r="K223" s="160" t="s">
        <v>3585</v>
      </c>
      <c r="L223" s="165"/>
      <c r="M223" s="166" t="s">
        <v>1</v>
      </c>
      <c r="N223" s="167" t="s">
        <v>46</v>
      </c>
      <c r="P223" s="145">
        <f>O223*H223</f>
        <v>0</v>
      </c>
      <c r="Q223" s="145">
        <v>1</v>
      </c>
      <c r="R223" s="145">
        <f>Q223*H223</f>
        <v>84.646000000000001</v>
      </c>
      <c r="S223" s="145">
        <v>0</v>
      </c>
      <c r="T223" s="146">
        <f>S223*H223</f>
        <v>0</v>
      </c>
      <c r="AR223" s="147" t="s">
        <v>337</v>
      </c>
      <c r="AT223" s="147" t="s">
        <v>340</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8581</v>
      </c>
    </row>
    <row r="224" spans="2:65" s="13" customFormat="1">
      <c r="B224" s="176"/>
      <c r="D224" s="149" t="s">
        <v>1489</v>
      </c>
      <c r="E224" s="177" t="s">
        <v>1</v>
      </c>
      <c r="F224" s="178" t="s">
        <v>8582</v>
      </c>
      <c r="H224" s="179">
        <v>84.646000000000001</v>
      </c>
      <c r="I224" s="180"/>
      <c r="L224" s="176"/>
      <c r="M224" s="181"/>
      <c r="T224" s="182"/>
      <c r="AT224" s="177" t="s">
        <v>1489</v>
      </c>
      <c r="AU224" s="177" t="s">
        <v>90</v>
      </c>
      <c r="AV224" s="13" t="s">
        <v>90</v>
      </c>
      <c r="AW224" s="13" t="s">
        <v>36</v>
      </c>
      <c r="AX224" s="13" t="s">
        <v>88</v>
      </c>
      <c r="AY224" s="177" t="s">
        <v>299</v>
      </c>
    </row>
    <row r="225" spans="2:65" s="1" customFormat="1" ht="24.15" customHeight="1">
      <c r="B225" s="32"/>
      <c r="C225" s="136" t="s">
        <v>452</v>
      </c>
      <c r="D225" s="136" t="s">
        <v>302</v>
      </c>
      <c r="E225" s="137" t="s">
        <v>5783</v>
      </c>
      <c r="F225" s="138" t="s">
        <v>5784</v>
      </c>
      <c r="G225" s="139" t="s">
        <v>375</v>
      </c>
      <c r="H225" s="140">
        <v>109.35</v>
      </c>
      <c r="I225" s="141"/>
      <c r="J225" s="142">
        <f>ROUND(I225*H225,2)</f>
        <v>0</v>
      </c>
      <c r="K225" s="138" t="s">
        <v>3585</v>
      </c>
      <c r="L225" s="32"/>
      <c r="M225" s="143" t="s">
        <v>1</v>
      </c>
      <c r="N225" s="144" t="s">
        <v>46</v>
      </c>
      <c r="P225" s="145">
        <f>O225*H225</f>
        <v>0</v>
      </c>
      <c r="Q225" s="145">
        <v>0</v>
      </c>
      <c r="R225" s="145">
        <f>Q225*H225</f>
        <v>0</v>
      </c>
      <c r="S225" s="145">
        <v>0</v>
      </c>
      <c r="T225" s="146">
        <f>S225*H225</f>
        <v>0</v>
      </c>
      <c r="AR225" s="147" t="s">
        <v>318</v>
      </c>
      <c r="AT225" s="147" t="s">
        <v>302</v>
      </c>
      <c r="AU225" s="147" t="s">
        <v>90</v>
      </c>
      <c r="AY225" s="17" t="s">
        <v>299</v>
      </c>
      <c r="BE225" s="148">
        <f>IF(N225="základní",J225,0)</f>
        <v>0</v>
      </c>
      <c r="BF225" s="148">
        <f>IF(N225="snížená",J225,0)</f>
        <v>0</v>
      </c>
      <c r="BG225" s="148">
        <f>IF(N225="zákl. přenesená",J225,0)</f>
        <v>0</v>
      </c>
      <c r="BH225" s="148">
        <f>IF(N225="sníž. přenesená",J225,0)</f>
        <v>0</v>
      </c>
      <c r="BI225" s="148">
        <f>IF(N225="nulová",J225,0)</f>
        <v>0</v>
      </c>
      <c r="BJ225" s="17" t="s">
        <v>88</v>
      </c>
      <c r="BK225" s="148">
        <f>ROUND(I225*H225,2)</f>
        <v>0</v>
      </c>
      <c r="BL225" s="17" t="s">
        <v>318</v>
      </c>
      <c r="BM225" s="147" t="s">
        <v>8583</v>
      </c>
    </row>
    <row r="226" spans="2:65" s="12" customFormat="1">
      <c r="B226" s="170"/>
      <c r="D226" s="149" t="s">
        <v>1489</v>
      </c>
      <c r="E226" s="171" t="s">
        <v>1</v>
      </c>
      <c r="F226" s="172" t="s">
        <v>8584</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8585</v>
      </c>
      <c r="H227" s="179">
        <v>109.35</v>
      </c>
      <c r="I227" s="180"/>
      <c r="L227" s="176"/>
      <c r="M227" s="181"/>
      <c r="T227" s="182"/>
      <c r="AT227" s="177" t="s">
        <v>1489</v>
      </c>
      <c r="AU227" s="177" t="s">
        <v>90</v>
      </c>
      <c r="AV227" s="13" t="s">
        <v>90</v>
      </c>
      <c r="AW227" s="13" t="s">
        <v>36</v>
      </c>
      <c r="AX227" s="13" t="s">
        <v>88</v>
      </c>
      <c r="AY227" s="177" t="s">
        <v>299</v>
      </c>
    </row>
    <row r="228" spans="2:65" s="1" customFormat="1" ht="33" customHeight="1">
      <c r="B228" s="32"/>
      <c r="C228" s="136" t="s">
        <v>457</v>
      </c>
      <c r="D228" s="136" t="s">
        <v>302</v>
      </c>
      <c r="E228" s="137" t="s">
        <v>1634</v>
      </c>
      <c r="F228" s="138" t="s">
        <v>1635</v>
      </c>
      <c r="G228" s="139" t="s">
        <v>1636</v>
      </c>
      <c r="H228" s="140">
        <v>181.8</v>
      </c>
      <c r="I228" s="141"/>
      <c r="J228" s="142">
        <f>ROUND(I228*H228,2)</f>
        <v>0</v>
      </c>
      <c r="K228" s="138" t="s">
        <v>3585</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8586</v>
      </c>
    </row>
    <row r="229" spans="2:65" s="13" customFormat="1">
      <c r="B229" s="176"/>
      <c r="D229" s="149" t="s">
        <v>1489</v>
      </c>
      <c r="E229" s="177" t="s">
        <v>1</v>
      </c>
      <c r="F229" s="178" t="s">
        <v>8587</v>
      </c>
      <c r="H229" s="179">
        <v>181.8</v>
      </c>
      <c r="I229" s="180"/>
      <c r="L229" s="176"/>
      <c r="M229" s="181"/>
      <c r="T229" s="182"/>
      <c r="AT229" s="177" t="s">
        <v>1489</v>
      </c>
      <c r="AU229" s="177" t="s">
        <v>90</v>
      </c>
      <c r="AV229" s="13" t="s">
        <v>90</v>
      </c>
      <c r="AW229" s="13" t="s">
        <v>36</v>
      </c>
      <c r="AX229" s="13" t="s">
        <v>88</v>
      </c>
      <c r="AY229" s="177" t="s">
        <v>299</v>
      </c>
    </row>
    <row r="230" spans="2:65" s="1" customFormat="1" ht="16.5" customHeight="1">
      <c r="B230" s="32"/>
      <c r="C230" s="136" t="s">
        <v>461</v>
      </c>
      <c r="D230" s="136" t="s">
        <v>302</v>
      </c>
      <c r="E230" s="137" t="s">
        <v>1639</v>
      </c>
      <c r="F230" s="138" t="s">
        <v>1640</v>
      </c>
      <c r="G230" s="139" t="s">
        <v>1520</v>
      </c>
      <c r="H230" s="140">
        <v>142.066</v>
      </c>
      <c r="I230" s="141"/>
      <c r="J230" s="142">
        <f>ROUND(I230*H230,2)</f>
        <v>0</v>
      </c>
      <c r="K230" s="138" t="s">
        <v>3585</v>
      </c>
      <c r="L230" s="32"/>
      <c r="M230" s="143" t="s">
        <v>1</v>
      </c>
      <c r="N230" s="144" t="s">
        <v>46</v>
      </c>
      <c r="P230" s="145">
        <f>O230*H230</f>
        <v>0</v>
      </c>
      <c r="Q230" s="145">
        <v>0</v>
      </c>
      <c r="R230" s="145">
        <f>Q230*H230</f>
        <v>0</v>
      </c>
      <c r="S230" s="145">
        <v>0</v>
      </c>
      <c r="T230" s="146">
        <f>S230*H230</f>
        <v>0</v>
      </c>
      <c r="AR230" s="147" t="s">
        <v>318</v>
      </c>
      <c r="AT230" s="147" t="s">
        <v>302</v>
      </c>
      <c r="AU230" s="147" t="s">
        <v>90</v>
      </c>
      <c r="AY230" s="17" t="s">
        <v>299</v>
      </c>
      <c r="BE230" s="148">
        <f>IF(N230="základní",J230,0)</f>
        <v>0</v>
      </c>
      <c r="BF230" s="148">
        <f>IF(N230="snížená",J230,0)</f>
        <v>0</v>
      </c>
      <c r="BG230" s="148">
        <f>IF(N230="zákl. přenesená",J230,0)</f>
        <v>0</v>
      </c>
      <c r="BH230" s="148">
        <f>IF(N230="sníž. přenesená",J230,0)</f>
        <v>0</v>
      </c>
      <c r="BI230" s="148">
        <f>IF(N230="nulová",J230,0)</f>
        <v>0</v>
      </c>
      <c r="BJ230" s="17" t="s">
        <v>88</v>
      </c>
      <c r="BK230" s="148">
        <f>ROUND(I230*H230,2)</f>
        <v>0</v>
      </c>
      <c r="BL230" s="17" t="s">
        <v>318</v>
      </c>
      <c r="BM230" s="147" t="s">
        <v>8588</v>
      </c>
    </row>
    <row r="231" spans="2:65" s="13" customFormat="1">
      <c r="B231" s="176"/>
      <c r="D231" s="149" t="s">
        <v>1489</v>
      </c>
      <c r="E231" s="177" t="s">
        <v>1</v>
      </c>
      <c r="F231" s="178" t="s">
        <v>8589</v>
      </c>
      <c r="H231" s="179">
        <v>101</v>
      </c>
      <c r="I231" s="180"/>
      <c r="L231" s="176"/>
      <c r="M231" s="181"/>
      <c r="T231" s="182"/>
      <c r="AT231" s="177" t="s">
        <v>1489</v>
      </c>
      <c r="AU231" s="177" t="s">
        <v>90</v>
      </c>
      <c r="AV231" s="13" t="s">
        <v>90</v>
      </c>
      <c r="AW231" s="13" t="s">
        <v>36</v>
      </c>
      <c r="AX231" s="13" t="s">
        <v>81</v>
      </c>
      <c r="AY231" s="177" t="s">
        <v>299</v>
      </c>
    </row>
    <row r="232" spans="2:65" s="13" customFormat="1">
      <c r="B232" s="176"/>
      <c r="D232" s="149" t="s">
        <v>1489</v>
      </c>
      <c r="E232" s="177" t="s">
        <v>1</v>
      </c>
      <c r="F232" s="178" t="s">
        <v>8590</v>
      </c>
      <c r="H232" s="179">
        <v>41.066000000000003</v>
      </c>
      <c r="I232" s="180"/>
      <c r="L232" s="176"/>
      <c r="M232" s="181"/>
      <c r="T232" s="182"/>
      <c r="AT232" s="177" t="s">
        <v>1489</v>
      </c>
      <c r="AU232" s="177" t="s">
        <v>90</v>
      </c>
      <c r="AV232" s="13" t="s">
        <v>90</v>
      </c>
      <c r="AW232" s="13" t="s">
        <v>36</v>
      </c>
      <c r="AX232" s="13" t="s">
        <v>81</v>
      </c>
      <c r="AY232" s="177" t="s">
        <v>299</v>
      </c>
    </row>
    <row r="233" spans="2:65" s="14" customFormat="1">
      <c r="B233" s="183"/>
      <c r="D233" s="149" t="s">
        <v>1489</v>
      </c>
      <c r="E233" s="184" t="s">
        <v>1</v>
      </c>
      <c r="F233" s="185" t="s">
        <v>1496</v>
      </c>
      <c r="H233" s="186">
        <v>142.066</v>
      </c>
      <c r="I233" s="187"/>
      <c r="L233" s="183"/>
      <c r="M233" s="188"/>
      <c r="T233" s="189"/>
      <c r="AT233" s="184" t="s">
        <v>1489</v>
      </c>
      <c r="AU233" s="184" t="s">
        <v>90</v>
      </c>
      <c r="AV233" s="14" t="s">
        <v>318</v>
      </c>
      <c r="AW233" s="14" t="s">
        <v>36</v>
      </c>
      <c r="AX233" s="14" t="s">
        <v>88</v>
      </c>
      <c r="AY233" s="184" t="s">
        <v>299</v>
      </c>
    </row>
    <row r="234" spans="2:65" s="1" customFormat="1" ht="24.15" customHeight="1">
      <c r="B234" s="32"/>
      <c r="C234" s="136" t="s">
        <v>465</v>
      </c>
      <c r="D234" s="136" t="s">
        <v>302</v>
      </c>
      <c r="E234" s="137" t="s">
        <v>1643</v>
      </c>
      <c r="F234" s="138" t="s">
        <v>1644</v>
      </c>
      <c r="G234" s="139" t="s">
        <v>1520</v>
      </c>
      <c r="H234" s="140">
        <v>41.066000000000003</v>
      </c>
      <c r="I234" s="141"/>
      <c r="J234" s="142">
        <f>ROUND(I234*H234,2)</f>
        <v>0</v>
      </c>
      <c r="K234" s="138" t="s">
        <v>3585</v>
      </c>
      <c r="L234" s="32"/>
      <c r="M234" s="143" t="s">
        <v>1</v>
      </c>
      <c r="N234" s="144" t="s">
        <v>46</v>
      </c>
      <c r="P234" s="145">
        <f>O234*H234</f>
        <v>0</v>
      </c>
      <c r="Q234" s="145">
        <v>0</v>
      </c>
      <c r="R234" s="145">
        <f>Q234*H234</f>
        <v>0</v>
      </c>
      <c r="S234" s="145">
        <v>0</v>
      </c>
      <c r="T234" s="146">
        <f>S234*H234</f>
        <v>0</v>
      </c>
      <c r="AR234" s="147" t="s">
        <v>318</v>
      </c>
      <c r="AT234" s="147" t="s">
        <v>302</v>
      </c>
      <c r="AU234" s="147" t="s">
        <v>90</v>
      </c>
      <c r="AY234" s="17" t="s">
        <v>299</v>
      </c>
      <c r="BE234" s="148">
        <f>IF(N234="základní",J234,0)</f>
        <v>0</v>
      </c>
      <c r="BF234" s="148">
        <f>IF(N234="snížená",J234,0)</f>
        <v>0</v>
      </c>
      <c r="BG234" s="148">
        <f>IF(N234="zákl. přenesená",J234,0)</f>
        <v>0</v>
      </c>
      <c r="BH234" s="148">
        <f>IF(N234="sníž. přenesená",J234,0)</f>
        <v>0</v>
      </c>
      <c r="BI234" s="148">
        <f>IF(N234="nulová",J234,0)</f>
        <v>0</v>
      </c>
      <c r="BJ234" s="17" t="s">
        <v>88</v>
      </c>
      <c r="BK234" s="148">
        <f>ROUND(I234*H234,2)</f>
        <v>0</v>
      </c>
      <c r="BL234" s="17" t="s">
        <v>318</v>
      </c>
      <c r="BM234" s="147" t="s">
        <v>8591</v>
      </c>
    </row>
    <row r="235" spans="2:65" s="12" customFormat="1">
      <c r="B235" s="170"/>
      <c r="D235" s="149" t="s">
        <v>1489</v>
      </c>
      <c r="E235" s="171" t="s">
        <v>1</v>
      </c>
      <c r="F235" s="172" t="s">
        <v>8592</v>
      </c>
      <c r="H235" s="171" t="s">
        <v>1</v>
      </c>
      <c r="I235" s="173"/>
      <c r="L235" s="170"/>
      <c r="M235" s="174"/>
      <c r="T235" s="175"/>
      <c r="AT235" s="171" t="s">
        <v>1489</v>
      </c>
      <c r="AU235" s="171" t="s">
        <v>90</v>
      </c>
      <c r="AV235" s="12" t="s">
        <v>88</v>
      </c>
      <c r="AW235" s="12" t="s">
        <v>36</v>
      </c>
      <c r="AX235" s="12" t="s">
        <v>81</v>
      </c>
      <c r="AY235" s="171" t="s">
        <v>299</v>
      </c>
    </row>
    <row r="236" spans="2:65" s="13" customFormat="1">
      <c r="B236" s="176"/>
      <c r="D236" s="149" t="s">
        <v>1489</v>
      </c>
      <c r="E236" s="177" t="s">
        <v>1</v>
      </c>
      <c r="F236" s="178" t="s">
        <v>8593</v>
      </c>
      <c r="H236" s="179">
        <v>142.066</v>
      </c>
      <c r="I236" s="180"/>
      <c r="L236" s="176"/>
      <c r="M236" s="181"/>
      <c r="T236" s="182"/>
      <c r="AT236" s="177" t="s">
        <v>1489</v>
      </c>
      <c r="AU236" s="177" t="s">
        <v>90</v>
      </c>
      <c r="AV236" s="13" t="s">
        <v>90</v>
      </c>
      <c r="AW236" s="13" t="s">
        <v>36</v>
      </c>
      <c r="AX236" s="13" t="s">
        <v>81</v>
      </c>
      <c r="AY236" s="177" t="s">
        <v>299</v>
      </c>
    </row>
    <row r="237" spans="2:65" s="13" customFormat="1">
      <c r="B237" s="176"/>
      <c r="D237" s="149" t="s">
        <v>1489</v>
      </c>
      <c r="E237" s="177" t="s">
        <v>1</v>
      </c>
      <c r="F237" s="178" t="s">
        <v>8594</v>
      </c>
      <c r="H237" s="179">
        <v>-1.764</v>
      </c>
      <c r="I237" s="180"/>
      <c r="L237" s="176"/>
      <c r="M237" s="181"/>
      <c r="T237" s="182"/>
      <c r="AT237" s="177" t="s">
        <v>1489</v>
      </c>
      <c r="AU237" s="177" t="s">
        <v>90</v>
      </c>
      <c r="AV237" s="13" t="s">
        <v>90</v>
      </c>
      <c r="AW237" s="13" t="s">
        <v>36</v>
      </c>
      <c r="AX237" s="13" t="s">
        <v>81</v>
      </c>
      <c r="AY237" s="177" t="s">
        <v>299</v>
      </c>
    </row>
    <row r="238" spans="2:65" s="13" customFormat="1" ht="20.399999999999999">
      <c r="B238" s="176"/>
      <c r="D238" s="149" t="s">
        <v>1489</v>
      </c>
      <c r="E238" s="177" t="s">
        <v>1</v>
      </c>
      <c r="F238" s="178" t="s">
        <v>8595</v>
      </c>
      <c r="H238" s="179">
        <v>-24.14</v>
      </c>
      <c r="I238" s="180"/>
      <c r="L238" s="176"/>
      <c r="M238" s="181"/>
      <c r="T238" s="182"/>
      <c r="AT238" s="177" t="s">
        <v>1489</v>
      </c>
      <c r="AU238" s="177" t="s">
        <v>90</v>
      </c>
      <c r="AV238" s="13" t="s">
        <v>90</v>
      </c>
      <c r="AW238" s="13" t="s">
        <v>36</v>
      </c>
      <c r="AX238" s="13" t="s">
        <v>81</v>
      </c>
      <c r="AY238" s="177" t="s">
        <v>299</v>
      </c>
    </row>
    <row r="239" spans="2:65" s="13" customFormat="1">
      <c r="B239" s="176"/>
      <c r="D239" s="149" t="s">
        <v>1489</v>
      </c>
      <c r="E239" s="177" t="s">
        <v>1</v>
      </c>
      <c r="F239" s="178" t="s">
        <v>8596</v>
      </c>
      <c r="H239" s="179">
        <v>-6.2759999999999998</v>
      </c>
      <c r="I239" s="180"/>
      <c r="L239" s="176"/>
      <c r="M239" s="181"/>
      <c r="T239" s="182"/>
      <c r="AT239" s="177" t="s">
        <v>1489</v>
      </c>
      <c r="AU239" s="177" t="s">
        <v>90</v>
      </c>
      <c r="AV239" s="13" t="s">
        <v>90</v>
      </c>
      <c r="AW239" s="13" t="s">
        <v>36</v>
      </c>
      <c r="AX239" s="13" t="s">
        <v>81</v>
      </c>
      <c r="AY239" s="177" t="s">
        <v>299</v>
      </c>
    </row>
    <row r="240" spans="2:65" s="13" customFormat="1">
      <c r="B240" s="176"/>
      <c r="D240" s="149" t="s">
        <v>1489</v>
      </c>
      <c r="E240" s="177" t="s">
        <v>1</v>
      </c>
      <c r="F240" s="178" t="s">
        <v>8597</v>
      </c>
      <c r="H240" s="179">
        <v>-2.46</v>
      </c>
      <c r="I240" s="180"/>
      <c r="L240" s="176"/>
      <c r="M240" s="181"/>
      <c r="T240" s="182"/>
      <c r="AT240" s="177" t="s">
        <v>1489</v>
      </c>
      <c r="AU240" s="177" t="s">
        <v>90</v>
      </c>
      <c r="AV240" s="13" t="s">
        <v>90</v>
      </c>
      <c r="AW240" s="13" t="s">
        <v>36</v>
      </c>
      <c r="AX240" s="13" t="s">
        <v>81</v>
      </c>
      <c r="AY240" s="177" t="s">
        <v>299</v>
      </c>
    </row>
    <row r="241" spans="2:65" s="13" customFormat="1">
      <c r="B241" s="176"/>
      <c r="D241" s="149" t="s">
        <v>1489</v>
      </c>
      <c r="E241" s="177" t="s">
        <v>1</v>
      </c>
      <c r="F241" s="178" t="s">
        <v>8598</v>
      </c>
      <c r="H241" s="179">
        <v>-16.402999999999999</v>
      </c>
      <c r="I241" s="180"/>
      <c r="L241" s="176"/>
      <c r="M241" s="181"/>
      <c r="T241" s="182"/>
      <c r="AT241" s="177" t="s">
        <v>1489</v>
      </c>
      <c r="AU241" s="177" t="s">
        <v>90</v>
      </c>
      <c r="AV241" s="13" t="s">
        <v>90</v>
      </c>
      <c r="AW241" s="13" t="s">
        <v>36</v>
      </c>
      <c r="AX241" s="13" t="s">
        <v>81</v>
      </c>
      <c r="AY241" s="177" t="s">
        <v>299</v>
      </c>
    </row>
    <row r="242" spans="2:65" s="13" customFormat="1">
      <c r="B242" s="176"/>
      <c r="D242" s="149" t="s">
        <v>1489</v>
      </c>
      <c r="E242" s="177" t="s">
        <v>1</v>
      </c>
      <c r="F242" s="178" t="s">
        <v>8599</v>
      </c>
      <c r="H242" s="179">
        <v>-4.335</v>
      </c>
      <c r="I242" s="180"/>
      <c r="L242" s="176"/>
      <c r="M242" s="181"/>
      <c r="T242" s="182"/>
      <c r="AT242" s="177" t="s">
        <v>1489</v>
      </c>
      <c r="AU242" s="177" t="s">
        <v>90</v>
      </c>
      <c r="AV242" s="13" t="s">
        <v>90</v>
      </c>
      <c r="AW242" s="13" t="s">
        <v>36</v>
      </c>
      <c r="AX242" s="13" t="s">
        <v>81</v>
      </c>
      <c r="AY242" s="177" t="s">
        <v>299</v>
      </c>
    </row>
    <row r="243" spans="2:65" s="13" customFormat="1">
      <c r="B243" s="176"/>
      <c r="D243" s="149" t="s">
        <v>1489</v>
      </c>
      <c r="E243" s="177" t="s">
        <v>1</v>
      </c>
      <c r="F243" s="178" t="s">
        <v>8600</v>
      </c>
      <c r="H243" s="179">
        <v>-45.622</v>
      </c>
      <c r="I243" s="180"/>
      <c r="L243" s="176"/>
      <c r="M243" s="181"/>
      <c r="T243" s="182"/>
      <c r="AT243" s="177" t="s">
        <v>1489</v>
      </c>
      <c r="AU243" s="177" t="s">
        <v>90</v>
      </c>
      <c r="AV243" s="13" t="s">
        <v>90</v>
      </c>
      <c r="AW243" s="13" t="s">
        <v>36</v>
      </c>
      <c r="AX243" s="13" t="s">
        <v>81</v>
      </c>
      <c r="AY243" s="177" t="s">
        <v>299</v>
      </c>
    </row>
    <row r="244" spans="2:65" s="14" customFormat="1">
      <c r="B244" s="183"/>
      <c r="D244" s="149" t="s">
        <v>1489</v>
      </c>
      <c r="E244" s="184" t="s">
        <v>1</v>
      </c>
      <c r="F244" s="185" t="s">
        <v>1496</v>
      </c>
      <c r="H244" s="186">
        <v>41.066000000000003</v>
      </c>
      <c r="I244" s="187"/>
      <c r="L244" s="183"/>
      <c r="M244" s="188"/>
      <c r="T244" s="189"/>
      <c r="AT244" s="184" t="s">
        <v>1489</v>
      </c>
      <c r="AU244" s="184" t="s">
        <v>90</v>
      </c>
      <c r="AV244" s="14" t="s">
        <v>318</v>
      </c>
      <c r="AW244" s="14" t="s">
        <v>36</v>
      </c>
      <c r="AX244" s="14" t="s">
        <v>88</v>
      </c>
      <c r="AY244" s="184" t="s">
        <v>299</v>
      </c>
    </row>
    <row r="245" spans="2:65" s="1" customFormat="1" ht="24.15" customHeight="1">
      <c r="B245" s="32"/>
      <c r="C245" s="136" t="s">
        <v>469</v>
      </c>
      <c r="D245" s="136" t="s">
        <v>302</v>
      </c>
      <c r="E245" s="137" t="s">
        <v>1670</v>
      </c>
      <c r="F245" s="138" t="s">
        <v>1671</v>
      </c>
      <c r="G245" s="139" t="s">
        <v>1520</v>
      </c>
      <c r="H245" s="140">
        <v>6.2759999999999998</v>
      </c>
      <c r="I245" s="141"/>
      <c r="J245" s="142">
        <f>ROUND(I245*H245,2)</f>
        <v>0</v>
      </c>
      <c r="K245" s="138" t="s">
        <v>3585</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8601</v>
      </c>
    </row>
    <row r="246" spans="2:65" s="13" customFormat="1" ht="20.399999999999999">
      <c r="B246" s="176"/>
      <c r="D246" s="149" t="s">
        <v>1489</v>
      </c>
      <c r="E246" s="177" t="s">
        <v>1</v>
      </c>
      <c r="F246" s="178" t="s">
        <v>8602</v>
      </c>
      <c r="H246" s="179">
        <v>4.0199999999999996</v>
      </c>
      <c r="I246" s="180"/>
      <c r="L246" s="176"/>
      <c r="M246" s="181"/>
      <c r="T246" s="182"/>
      <c r="AT246" s="177" t="s">
        <v>1489</v>
      </c>
      <c r="AU246" s="177" t="s">
        <v>90</v>
      </c>
      <c r="AV246" s="13" t="s">
        <v>90</v>
      </c>
      <c r="AW246" s="13" t="s">
        <v>36</v>
      </c>
      <c r="AX246" s="13" t="s">
        <v>81</v>
      </c>
      <c r="AY246" s="177" t="s">
        <v>299</v>
      </c>
    </row>
    <row r="247" spans="2:65" s="13" customFormat="1" ht="20.399999999999999">
      <c r="B247" s="176"/>
      <c r="D247" s="149" t="s">
        <v>1489</v>
      </c>
      <c r="E247" s="177" t="s">
        <v>1</v>
      </c>
      <c r="F247" s="178" t="s">
        <v>8602</v>
      </c>
      <c r="H247" s="179">
        <v>4.0199999999999996</v>
      </c>
      <c r="I247" s="180"/>
      <c r="L247" s="176"/>
      <c r="M247" s="181"/>
      <c r="T247" s="182"/>
      <c r="AT247" s="177" t="s">
        <v>1489</v>
      </c>
      <c r="AU247" s="177" t="s">
        <v>90</v>
      </c>
      <c r="AV247" s="13" t="s">
        <v>90</v>
      </c>
      <c r="AW247" s="13" t="s">
        <v>36</v>
      </c>
      <c r="AX247" s="13" t="s">
        <v>81</v>
      </c>
      <c r="AY247" s="177" t="s">
        <v>299</v>
      </c>
    </row>
    <row r="248" spans="2:65" s="13" customFormat="1">
      <c r="B248" s="176"/>
      <c r="D248" s="149" t="s">
        <v>1489</v>
      </c>
      <c r="E248" s="177" t="s">
        <v>1</v>
      </c>
      <c r="F248" s="178" t="s">
        <v>8594</v>
      </c>
      <c r="H248" s="179">
        <v>-1.764</v>
      </c>
      <c r="I248" s="180"/>
      <c r="L248" s="176"/>
      <c r="M248" s="181"/>
      <c r="T248" s="182"/>
      <c r="AT248" s="177" t="s">
        <v>1489</v>
      </c>
      <c r="AU248" s="177" t="s">
        <v>90</v>
      </c>
      <c r="AV248" s="13" t="s">
        <v>90</v>
      </c>
      <c r="AW248" s="13" t="s">
        <v>36</v>
      </c>
      <c r="AX248" s="13" t="s">
        <v>81</v>
      </c>
      <c r="AY248" s="177" t="s">
        <v>299</v>
      </c>
    </row>
    <row r="249" spans="2:65" s="14" customFormat="1">
      <c r="B249" s="183"/>
      <c r="D249" s="149" t="s">
        <v>1489</v>
      </c>
      <c r="E249" s="184" t="s">
        <v>1</v>
      </c>
      <c r="F249" s="185" t="s">
        <v>1496</v>
      </c>
      <c r="H249" s="186">
        <v>6.2759999999999989</v>
      </c>
      <c r="I249" s="187"/>
      <c r="L249" s="183"/>
      <c r="M249" s="188"/>
      <c r="T249" s="189"/>
      <c r="AT249" s="184" t="s">
        <v>1489</v>
      </c>
      <c r="AU249" s="184" t="s">
        <v>90</v>
      </c>
      <c r="AV249" s="14" t="s">
        <v>318</v>
      </c>
      <c r="AW249" s="14" t="s">
        <v>36</v>
      </c>
      <c r="AX249" s="14" t="s">
        <v>88</v>
      </c>
      <c r="AY249" s="184" t="s">
        <v>299</v>
      </c>
    </row>
    <row r="250" spans="2:65" s="1" customFormat="1" ht="16.5" customHeight="1">
      <c r="B250" s="32"/>
      <c r="C250" s="158" t="s">
        <v>475</v>
      </c>
      <c r="D250" s="158" t="s">
        <v>340</v>
      </c>
      <c r="E250" s="159" t="s">
        <v>6026</v>
      </c>
      <c r="F250" s="160" t="s">
        <v>6027</v>
      </c>
      <c r="G250" s="161" t="s">
        <v>1636</v>
      </c>
      <c r="H250" s="162">
        <v>23.288</v>
      </c>
      <c r="I250" s="163"/>
      <c r="J250" s="164">
        <f>ROUND(I250*H250,2)</f>
        <v>0</v>
      </c>
      <c r="K250" s="160" t="s">
        <v>3585</v>
      </c>
      <c r="L250" s="165"/>
      <c r="M250" s="166" t="s">
        <v>1</v>
      </c>
      <c r="N250" s="167" t="s">
        <v>46</v>
      </c>
      <c r="P250" s="145">
        <f>O250*H250</f>
        <v>0</v>
      </c>
      <c r="Q250" s="145">
        <v>1</v>
      </c>
      <c r="R250" s="145">
        <f>Q250*H250</f>
        <v>23.288</v>
      </c>
      <c r="S250" s="145">
        <v>0</v>
      </c>
      <c r="T250" s="146">
        <f>S250*H250</f>
        <v>0</v>
      </c>
      <c r="AR250" s="147" t="s">
        <v>337</v>
      </c>
      <c r="AT250" s="147" t="s">
        <v>340</v>
      </c>
      <c r="AU250" s="147" t="s">
        <v>90</v>
      </c>
      <c r="AY250" s="17" t="s">
        <v>299</v>
      </c>
      <c r="BE250" s="148">
        <f>IF(N250="základní",J250,0)</f>
        <v>0</v>
      </c>
      <c r="BF250" s="148">
        <f>IF(N250="snížená",J250,0)</f>
        <v>0</v>
      </c>
      <c r="BG250" s="148">
        <f>IF(N250="zákl. přenesená",J250,0)</f>
        <v>0</v>
      </c>
      <c r="BH250" s="148">
        <f>IF(N250="sníž. přenesená",J250,0)</f>
        <v>0</v>
      </c>
      <c r="BI250" s="148">
        <f>IF(N250="nulová",J250,0)</f>
        <v>0</v>
      </c>
      <c r="BJ250" s="17" t="s">
        <v>88</v>
      </c>
      <c r="BK250" s="148">
        <f>ROUND(I250*H250,2)</f>
        <v>0</v>
      </c>
      <c r="BL250" s="17" t="s">
        <v>318</v>
      </c>
      <c r="BM250" s="147" t="s">
        <v>8603</v>
      </c>
    </row>
    <row r="251" spans="2:65" s="13" customFormat="1">
      <c r="B251" s="176"/>
      <c r="D251" s="149" t="s">
        <v>1489</v>
      </c>
      <c r="E251" s="177" t="s">
        <v>1</v>
      </c>
      <c r="F251" s="178" t="s">
        <v>8604</v>
      </c>
      <c r="H251" s="179">
        <v>11.644</v>
      </c>
      <c r="I251" s="180"/>
      <c r="L251" s="176"/>
      <c r="M251" s="181"/>
      <c r="T251" s="182"/>
      <c r="AT251" s="177" t="s">
        <v>1489</v>
      </c>
      <c r="AU251" s="177" t="s">
        <v>90</v>
      </c>
      <c r="AV251" s="13" t="s">
        <v>90</v>
      </c>
      <c r="AW251" s="13" t="s">
        <v>36</v>
      </c>
      <c r="AX251" s="13" t="s">
        <v>88</v>
      </c>
      <c r="AY251" s="177" t="s">
        <v>299</v>
      </c>
    </row>
    <row r="252" spans="2:65" s="13" customFormat="1">
      <c r="B252" s="176"/>
      <c r="D252" s="149" t="s">
        <v>1489</v>
      </c>
      <c r="F252" s="178" t="s">
        <v>8605</v>
      </c>
      <c r="H252" s="179">
        <v>23.288</v>
      </c>
      <c r="I252" s="180"/>
      <c r="L252" s="176"/>
      <c r="M252" s="181"/>
      <c r="T252" s="182"/>
      <c r="AT252" s="177" t="s">
        <v>1489</v>
      </c>
      <c r="AU252" s="177" t="s">
        <v>90</v>
      </c>
      <c r="AV252" s="13" t="s">
        <v>90</v>
      </c>
      <c r="AW252" s="13" t="s">
        <v>4</v>
      </c>
      <c r="AX252" s="13" t="s">
        <v>88</v>
      </c>
      <c r="AY252" s="177" t="s">
        <v>299</v>
      </c>
    </row>
    <row r="253" spans="2:65" s="1" customFormat="1" ht="24.15" customHeight="1">
      <c r="B253" s="32"/>
      <c r="C253" s="136" t="s">
        <v>482</v>
      </c>
      <c r="D253" s="136" t="s">
        <v>302</v>
      </c>
      <c r="E253" s="137" t="s">
        <v>1682</v>
      </c>
      <c r="F253" s="138" t="s">
        <v>1683</v>
      </c>
      <c r="G253" s="139" t="s">
        <v>375</v>
      </c>
      <c r="H253" s="140">
        <v>423.54399999999998</v>
      </c>
      <c r="I253" s="141"/>
      <c r="J253" s="142">
        <f>ROUND(I253*H253,2)</f>
        <v>0</v>
      </c>
      <c r="K253" s="138" t="s">
        <v>3585</v>
      </c>
      <c r="L253" s="32"/>
      <c r="M253" s="143" t="s">
        <v>1</v>
      </c>
      <c r="N253" s="144" t="s">
        <v>46</v>
      </c>
      <c r="P253" s="145">
        <f>O253*H253</f>
        <v>0</v>
      </c>
      <c r="Q253" s="145">
        <v>0</v>
      </c>
      <c r="R253" s="145">
        <f>Q253*H253</f>
        <v>0</v>
      </c>
      <c r="S253" s="145">
        <v>0</v>
      </c>
      <c r="T253" s="146">
        <f>S253*H253</f>
        <v>0</v>
      </c>
      <c r="AR253" s="147" t="s">
        <v>318</v>
      </c>
      <c r="AT253" s="147" t="s">
        <v>302</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8606</v>
      </c>
    </row>
    <row r="254" spans="2:65" s="13" customFormat="1" ht="20.399999999999999">
      <c r="B254" s="176"/>
      <c r="D254" s="149" t="s">
        <v>1489</v>
      </c>
      <c r="E254" s="177" t="s">
        <v>1</v>
      </c>
      <c r="F254" s="178" t="s">
        <v>8509</v>
      </c>
      <c r="H254" s="179">
        <v>36</v>
      </c>
      <c r="I254" s="180"/>
      <c r="L254" s="176"/>
      <c r="M254" s="181"/>
      <c r="T254" s="182"/>
      <c r="AT254" s="177" t="s">
        <v>1489</v>
      </c>
      <c r="AU254" s="177" t="s">
        <v>90</v>
      </c>
      <c r="AV254" s="13" t="s">
        <v>90</v>
      </c>
      <c r="AW254" s="13" t="s">
        <v>36</v>
      </c>
      <c r="AX254" s="13" t="s">
        <v>81</v>
      </c>
      <c r="AY254" s="177" t="s">
        <v>299</v>
      </c>
    </row>
    <row r="255" spans="2:65" s="13" customFormat="1">
      <c r="B255" s="176"/>
      <c r="D255" s="149" t="s">
        <v>1489</v>
      </c>
      <c r="E255" s="177" t="s">
        <v>1</v>
      </c>
      <c r="F255" s="178" t="s">
        <v>8510</v>
      </c>
      <c r="H255" s="179">
        <v>4</v>
      </c>
      <c r="I255" s="180"/>
      <c r="L255" s="176"/>
      <c r="M255" s="181"/>
      <c r="T255" s="182"/>
      <c r="AT255" s="177" t="s">
        <v>1489</v>
      </c>
      <c r="AU255" s="177" t="s">
        <v>90</v>
      </c>
      <c r="AV255" s="13" t="s">
        <v>90</v>
      </c>
      <c r="AW255" s="13" t="s">
        <v>36</v>
      </c>
      <c r="AX255" s="13" t="s">
        <v>81</v>
      </c>
      <c r="AY255" s="177" t="s">
        <v>299</v>
      </c>
    </row>
    <row r="256" spans="2:65" s="13" customFormat="1">
      <c r="B256" s="176"/>
      <c r="D256" s="149" t="s">
        <v>1489</v>
      </c>
      <c r="E256" s="177" t="s">
        <v>1</v>
      </c>
      <c r="F256" s="178" t="s">
        <v>8511</v>
      </c>
      <c r="H256" s="179">
        <v>83.543999999999997</v>
      </c>
      <c r="I256" s="180"/>
      <c r="L256" s="176"/>
      <c r="M256" s="181"/>
      <c r="T256" s="182"/>
      <c r="AT256" s="177" t="s">
        <v>1489</v>
      </c>
      <c r="AU256" s="177" t="s">
        <v>90</v>
      </c>
      <c r="AV256" s="13" t="s">
        <v>90</v>
      </c>
      <c r="AW256" s="13" t="s">
        <v>36</v>
      </c>
      <c r="AX256" s="13" t="s">
        <v>81</v>
      </c>
      <c r="AY256" s="177" t="s">
        <v>299</v>
      </c>
    </row>
    <row r="257" spans="2:65" s="13" customFormat="1">
      <c r="B257" s="176"/>
      <c r="D257" s="149" t="s">
        <v>1489</v>
      </c>
      <c r="E257" s="177" t="s">
        <v>1</v>
      </c>
      <c r="F257" s="178" t="s">
        <v>8512</v>
      </c>
      <c r="H257" s="179">
        <v>300</v>
      </c>
      <c r="I257" s="180"/>
      <c r="L257" s="176"/>
      <c r="M257" s="181"/>
      <c r="T257" s="182"/>
      <c r="AT257" s="177" t="s">
        <v>1489</v>
      </c>
      <c r="AU257" s="177" t="s">
        <v>90</v>
      </c>
      <c r="AV257" s="13" t="s">
        <v>90</v>
      </c>
      <c r="AW257" s="13" t="s">
        <v>36</v>
      </c>
      <c r="AX257" s="13" t="s">
        <v>81</v>
      </c>
      <c r="AY257" s="177" t="s">
        <v>299</v>
      </c>
    </row>
    <row r="258" spans="2:65" s="14" customFormat="1">
      <c r="B258" s="183"/>
      <c r="D258" s="149" t="s">
        <v>1489</v>
      </c>
      <c r="E258" s="184" t="s">
        <v>1</v>
      </c>
      <c r="F258" s="185" t="s">
        <v>1496</v>
      </c>
      <c r="H258" s="186">
        <v>423.54399999999998</v>
      </c>
      <c r="I258" s="187"/>
      <c r="L258" s="183"/>
      <c r="M258" s="188"/>
      <c r="T258" s="189"/>
      <c r="AT258" s="184" t="s">
        <v>1489</v>
      </c>
      <c r="AU258" s="184" t="s">
        <v>90</v>
      </c>
      <c r="AV258" s="14" t="s">
        <v>318</v>
      </c>
      <c r="AW258" s="14" t="s">
        <v>36</v>
      </c>
      <c r="AX258" s="14" t="s">
        <v>88</v>
      </c>
      <c r="AY258" s="184" t="s">
        <v>299</v>
      </c>
    </row>
    <row r="259" spans="2:65" s="1" customFormat="1" ht="24.15" customHeight="1">
      <c r="B259" s="32"/>
      <c r="C259" s="136" t="s">
        <v>618</v>
      </c>
      <c r="D259" s="136" t="s">
        <v>302</v>
      </c>
      <c r="E259" s="137" t="s">
        <v>1686</v>
      </c>
      <c r="F259" s="138" t="s">
        <v>1687</v>
      </c>
      <c r="G259" s="139" t="s">
        <v>375</v>
      </c>
      <c r="H259" s="140">
        <v>423.54399999999998</v>
      </c>
      <c r="I259" s="141"/>
      <c r="J259" s="142">
        <f>ROUND(I259*H259,2)</f>
        <v>0</v>
      </c>
      <c r="K259" s="138" t="s">
        <v>3585</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8607</v>
      </c>
    </row>
    <row r="260" spans="2:65" s="1" customFormat="1" ht="16.5" customHeight="1">
      <c r="B260" s="32"/>
      <c r="C260" s="158" t="s">
        <v>622</v>
      </c>
      <c r="D260" s="158" t="s">
        <v>340</v>
      </c>
      <c r="E260" s="159" t="s">
        <v>5800</v>
      </c>
      <c r="F260" s="160" t="s">
        <v>5801</v>
      </c>
      <c r="G260" s="161" t="s">
        <v>822</v>
      </c>
      <c r="H260" s="162">
        <v>0.438</v>
      </c>
      <c r="I260" s="163"/>
      <c r="J260" s="164">
        <f>ROUND(I260*H260,2)</f>
        <v>0</v>
      </c>
      <c r="K260" s="160" t="s">
        <v>3585</v>
      </c>
      <c r="L260" s="165"/>
      <c r="M260" s="166" t="s">
        <v>1</v>
      </c>
      <c r="N260" s="167" t="s">
        <v>46</v>
      </c>
      <c r="P260" s="145">
        <f>O260*H260</f>
        <v>0</v>
      </c>
      <c r="Q260" s="145">
        <v>1E-3</v>
      </c>
      <c r="R260" s="145">
        <f>Q260*H260</f>
        <v>4.3800000000000002E-4</v>
      </c>
      <c r="S260" s="145">
        <v>0</v>
      </c>
      <c r="T260" s="146">
        <f>S260*H260</f>
        <v>0</v>
      </c>
      <c r="AR260" s="147" t="s">
        <v>337</v>
      </c>
      <c r="AT260" s="147" t="s">
        <v>340</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8608</v>
      </c>
    </row>
    <row r="261" spans="2:65" s="13" customFormat="1">
      <c r="B261" s="176"/>
      <c r="D261" s="149" t="s">
        <v>1489</v>
      </c>
      <c r="E261" s="177" t="s">
        <v>1</v>
      </c>
      <c r="F261" s="178" t="s">
        <v>8609</v>
      </c>
      <c r="H261" s="179">
        <v>17.535</v>
      </c>
      <c r="I261" s="180"/>
      <c r="L261" s="176"/>
      <c r="M261" s="181"/>
      <c r="T261" s="182"/>
      <c r="AT261" s="177" t="s">
        <v>1489</v>
      </c>
      <c r="AU261" s="177" t="s">
        <v>90</v>
      </c>
      <c r="AV261" s="13" t="s">
        <v>90</v>
      </c>
      <c r="AW261" s="13" t="s">
        <v>36</v>
      </c>
      <c r="AX261" s="13" t="s">
        <v>88</v>
      </c>
      <c r="AY261" s="177" t="s">
        <v>299</v>
      </c>
    </row>
    <row r="262" spans="2:65" s="13" customFormat="1">
      <c r="B262" s="176"/>
      <c r="D262" s="149" t="s">
        <v>1489</v>
      </c>
      <c r="F262" s="178" t="s">
        <v>8610</v>
      </c>
      <c r="H262" s="179">
        <v>0.438</v>
      </c>
      <c r="I262" s="180"/>
      <c r="L262" s="176"/>
      <c r="M262" s="181"/>
      <c r="T262" s="182"/>
      <c r="AT262" s="177" t="s">
        <v>1489</v>
      </c>
      <c r="AU262" s="177" t="s">
        <v>90</v>
      </c>
      <c r="AV262" s="13" t="s">
        <v>90</v>
      </c>
      <c r="AW262" s="13" t="s">
        <v>4</v>
      </c>
      <c r="AX262" s="13" t="s">
        <v>88</v>
      </c>
      <c r="AY262" s="177" t="s">
        <v>299</v>
      </c>
    </row>
    <row r="263" spans="2:65" s="1" customFormat="1" ht="24.15" customHeight="1">
      <c r="B263" s="32"/>
      <c r="C263" s="136" t="s">
        <v>626</v>
      </c>
      <c r="D263" s="136" t="s">
        <v>302</v>
      </c>
      <c r="E263" s="137" t="s">
        <v>8611</v>
      </c>
      <c r="F263" s="138" t="s">
        <v>8612</v>
      </c>
      <c r="G263" s="139" t="s">
        <v>375</v>
      </c>
      <c r="H263" s="140">
        <v>4</v>
      </c>
      <c r="I263" s="141"/>
      <c r="J263" s="142">
        <f>ROUND(I263*H263,2)</f>
        <v>0</v>
      </c>
      <c r="K263" s="138" t="s">
        <v>3585</v>
      </c>
      <c r="L263" s="32"/>
      <c r="M263" s="143" t="s">
        <v>1</v>
      </c>
      <c r="N263" s="144" t="s">
        <v>46</v>
      </c>
      <c r="P263" s="145">
        <f>O263*H263</f>
        <v>0</v>
      </c>
      <c r="Q263" s="145">
        <v>0</v>
      </c>
      <c r="R263" s="145">
        <f>Q263*H263</f>
        <v>0</v>
      </c>
      <c r="S263" s="145">
        <v>0</v>
      </c>
      <c r="T263" s="146">
        <f>S263*H263</f>
        <v>0</v>
      </c>
      <c r="AR263" s="147" t="s">
        <v>318</v>
      </c>
      <c r="AT263" s="147" t="s">
        <v>302</v>
      </c>
      <c r="AU263" s="147" t="s">
        <v>90</v>
      </c>
      <c r="AY263" s="17" t="s">
        <v>299</v>
      </c>
      <c r="BE263" s="148">
        <f>IF(N263="základní",J263,0)</f>
        <v>0</v>
      </c>
      <c r="BF263" s="148">
        <f>IF(N263="snížená",J263,0)</f>
        <v>0</v>
      </c>
      <c r="BG263" s="148">
        <f>IF(N263="zákl. přenesená",J263,0)</f>
        <v>0</v>
      </c>
      <c r="BH263" s="148">
        <f>IF(N263="sníž. přenesená",J263,0)</f>
        <v>0</v>
      </c>
      <c r="BI263" s="148">
        <f>IF(N263="nulová",J263,0)</f>
        <v>0</v>
      </c>
      <c r="BJ263" s="17" t="s">
        <v>88</v>
      </c>
      <c r="BK263" s="148">
        <f>ROUND(I263*H263,2)</f>
        <v>0</v>
      </c>
      <c r="BL263" s="17" t="s">
        <v>318</v>
      </c>
      <c r="BM263" s="147" t="s">
        <v>8613</v>
      </c>
    </row>
    <row r="264" spans="2:65" s="12" customFormat="1">
      <c r="B264" s="170"/>
      <c r="D264" s="149" t="s">
        <v>1489</v>
      </c>
      <c r="E264" s="171" t="s">
        <v>1</v>
      </c>
      <c r="F264" s="172" t="s">
        <v>8614</v>
      </c>
      <c r="H264" s="171" t="s">
        <v>1</v>
      </c>
      <c r="I264" s="173"/>
      <c r="L264" s="170"/>
      <c r="M264" s="174"/>
      <c r="T264" s="175"/>
      <c r="AT264" s="171" t="s">
        <v>1489</v>
      </c>
      <c r="AU264" s="171" t="s">
        <v>90</v>
      </c>
      <c r="AV264" s="12" t="s">
        <v>88</v>
      </c>
      <c r="AW264" s="12" t="s">
        <v>36</v>
      </c>
      <c r="AX264" s="12" t="s">
        <v>81</v>
      </c>
      <c r="AY264" s="171" t="s">
        <v>299</v>
      </c>
    </row>
    <row r="265" spans="2:65" s="13" customFormat="1">
      <c r="B265" s="176"/>
      <c r="D265" s="149" t="s">
        <v>1489</v>
      </c>
      <c r="E265" s="177" t="s">
        <v>1</v>
      </c>
      <c r="F265" s="178" t="s">
        <v>4098</v>
      </c>
      <c r="H265" s="179">
        <v>4</v>
      </c>
      <c r="I265" s="180"/>
      <c r="L265" s="176"/>
      <c r="M265" s="181"/>
      <c r="T265" s="182"/>
      <c r="AT265" s="177" t="s">
        <v>1489</v>
      </c>
      <c r="AU265" s="177" t="s">
        <v>90</v>
      </c>
      <c r="AV265" s="13" t="s">
        <v>90</v>
      </c>
      <c r="AW265" s="13" t="s">
        <v>36</v>
      </c>
      <c r="AX265" s="13" t="s">
        <v>88</v>
      </c>
      <c r="AY265" s="177" t="s">
        <v>299</v>
      </c>
    </row>
    <row r="266" spans="2:65" s="1" customFormat="1" ht="16.5" customHeight="1">
      <c r="B266" s="32"/>
      <c r="C266" s="158" t="s">
        <v>630</v>
      </c>
      <c r="D266" s="158" t="s">
        <v>340</v>
      </c>
      <c r="E266" s="159" t="s">
        <v>8615</v>
      </c>
      <c r="F266" s="160" t="s">
        <v>8616</v>
      </c>
      <c r="G266" s="161" t="s">
        <v>822</v>
      </c>
      <c r="H266" s="162">
        <v>0.16600000000000001</v>
      </c>
      <c r="I266" s="163"/>
      <c r="J266" s="164">
        <f>ROUND(I266*H266,2)</f>
        <v>0</v>
      </c>
      <c r="K266" s="160" t="s">
        <v>3585</v>
      </c>
      <c r="L266" s="165"/>
      <c r="M266" s="166" t="s">
        <v>1</v>
      </c>
      <c r="N266" s="167" t="s">
        <v>46</v>
      </c>
      <c r="P266" s="145">
        <f>O266*H266</f>
        <v>0</v>
      </c>
      <c r="Q266" s="145">
        <v>1E-3</v>
      </c>
      <c r="R266" s="145">
        <f>Q266*H266</f>
        <v>1.6600000000000002E-4</v>
      </c>
      <c r="S266" s="145">
        <v>0</v>
      </c>
      <c r="T266" s="146">
        <f>S266*H266</f>
        <v>0</v>
      </c>
      <c r="AR266" s="147" t="s">
        <v>337</v>
      </c>
      <c r="AT266" s="147" t="s">
        <v>340</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8617</v>
      </c>
    </row>
    <row r="267" spans="2:65" s="13" customFormat="1">
      <c r="B267" s="176"/>
      <c r="D267" s="149" t="s">
        <v>1489</v>
      </c>
      <c r="E267" s="177" t="s">
        <v>1</v>
      </c>
      <c r="F267" s="178" t="s">
        <v>8618</v>
      </c>
      <c r="H267" s="179">
        <v>0.16600000000000001</v>
      </c>
      <c r="I267" s="180"/>
      <c r="L267" s="176"/>
      <c r="M267" s="181"/>
      <c r="T267" s="182"/>
      <c r="AT267" s="177" t="s">
        <v>1489</v>
      </c>
      <c r="AU267" s="177" t="s">
        <v>90</v>
      </c>
      <c r="AV267" s="13" t="s">
        <v>90</v>
      </c>
      <c r="AW267" s="13" t="s">
        <v>36</v>
      </c>
      <c r="AX267" s="13" t="s">
        <v>88</v>
      </c>
      <c r="AY267" s="177" t="s">
        <v>299</v>
      </c>
    </row>
    <row r="268" spans="2:65" s="1" customFormat="1" ht="24.15" customHeight="1">
      <c r="B268" s="32"/>
      <c r="C268" s="136" t="s">
        <v>634</v>
      </c>
      <c r="D268" s="136" t="s">
        <v>302</v>
      </c>
      <c r="E268" s="137" t="s">
        <v>3726</v>
      </c>
      <c r="F268" s="138" t="s">
        <v>3727</v>
      </c>
      <c r="G268" s="139" t="s">
        <v>375</v>
      </c>
      <c r="H268" s="140">
        <v>121.35</v>
      </c>
      <c r="I268" s="141"/>
      <c r="J268" s="142">
        <f>ROUND(I268*H268,2)</f>
        <v>0</v>
      </c>
      <c r="K268" s="138" t="s">
        <v>3585</v>
      </c>
      <c r="L268" s="32"/>
      <c r="M268" s="143" t="s">
        <v>1</v>
      </c>
      <c r="N268" s="144" t="s">
        <v>46</v>
      </c>
      <c r="P268" s="145">
        <f>O268*H268</f>
        <v>0</v>
      </c>
      <c r="Q268" s="145">
        <v>0</v>
      </c>
      <c r="R268" s="145">
        <f>Q268*H268</f>
        <v>0</v>
      </c>
      <c r="S268" s="145">
        <v>0</v>
      </c>
      <c r="T268" s="146">
        <f>S268*H268</f>
        <v>0</v>
      </c>
      <c r="AR268" s="147" t="s">
        <v>318</v>
      </c>
      <c r="AT268" s="147" t="s">
        <v>302</v>
      </c>
      <c r="AU268" s="147" t="s">
        <v>90</v>
      </c>
      <c r="AY268" s="17" t="s">
        <v>299</v>
      </c>
      <c r="BE268" s="148">
        <f>IF(N268="základní",J268,0)</f>
        <v>0</v>
      </c>
      <c r="BF268" s="148">
        <f>IF(N268="snížená",J268,0)</f>
        <v>0</v>
      </c>
      <c r="BG268" s="148">
        <f>IF(N268="zákl. přenesená",J268,0)</f>
        <v>0</v>
      </c>
      <c r="BH268" s="148">
        <f>IF(N268="sníž. přenesená",J268,0)</f>
        <v>0</v>
      </c>
      <c r="BI268" s="148">
        <f>IF(N268="nulová",J268,0)</f>
        <v>0</v>
      </c>
      <c r="BJ268" s="17" t="s">
        <v>88</v>
      </c>
      <c r="BK268" s="148">
        <f>ROUND(I268*H268,2)</f>
        <v>0</v>
      </c>
      <c r="BL268" s="17" t="s">
        <v>318</v>
      </c>
      <c r="BM268" s="147" t="s">
        <v>8619</v>
      </c>
    </row>
    <row r="269" spans="2:65" s="12" customFormat="1">
      <c r="B269" s="170"/>
      <c r="D269" s="149" t="s">
        <v>1489</v>
      </c>
      <c r="E269" s="171" t="s">
        <v>1</v>
      </c>
      <c r="F269" s="172" t="s">
        <v>8620</v>
      </c>
      <c r="H269" s="171" t="s">
        <v>1</v>
      </c>
      <c r="I269" s="173"/>
      <c r="L269" s="170"/>
      <c r="M269" s="174"/>
      <c r="T269" s="175"/>
      <c r="AT269" s="171" t="s">
        <v>1489</v>
      </c>
      <c r="AU269" s="171" t="s">
        <v>90</v>
      </c>
      <c r="AV269" s="12" t="s">
        <v>88</v>
      </c>
      <c r="AW269" s="12" t="s">
        <v>36</v>
      </c>
      <c r="AX269" s="12" t="s">
        <v>81</v>
      </c>
      <c r="AY269" s="171" t="s">
        <v>299</v>
      </c>
    </row>
    <row r="270" spans="2:65" s="13" customFormat="1">
      <c r="B270" s="176"/>
      <c r="D270" s="149" t="s">
        <v>1489</v>
      </c>
      <c r="E270" s="177" t="s">
        <v>1</v>
      </c>
      <c r="F270" s="178" t="s">
        <v>8621</v>
      </c>
      <c r="H270" s="179">
        <v>6</v>
      </c>
      <c r="I270" s="180"/>
      <c r="L270" s="176"/>
      <c r="M270" s="181"/>
      <c r="T270" s="182"/>
      <c r="AT270" s="177" t="s">
        <v>1489</v>
      </c>
      <c r="AU270" s="177" t="s">
        <v>90</v>
      </c>
      <c r="AV270" s="13" t="s">
        <v>90</v>
      </c>
      <c r="AW270" s="13" t="s">
        <v>36</v>
      </c>
      <c r="AX270" s="13" t="s">
        <v>81</v>
      </c>
      <c r="AY270" s="177" t="s">
        <v>299</v>
      </c>
    </row>
    <row r="271" spans="2:65" s="13" customFormat="1">
      <c r="B271" s="176"/>
      <c r="D271" s="149" t="s">
        <v>1489</v>
      </c>
      <c r="E271" s="177" t="s">
        <v>1</v>
      </c>
      <c r="F271" s="178" t="s">
        <v>8621</v>
      </c>
      <c r="H271" s="179">
        <v>6</v>
      </c>
      <c r="I271" s="180"/>
      <c r="L271" s="176"/>
      <c r="M271" s="181"/>
      <c r="T271" s="182"/>
      <c r="AT271" s="177" t="s">
        <v>1489</v>
      </c>
      <c r="AU271" s="177" t="s">
        <v>90</v>
      </c>
      <c r="AV271" s="13" t="s">
        <v>90</v>
      </c>
      <c r="AW271" s="13" t="s">
        <v>36</v>
      </c>
      <c r="AX271" s="13" t="s">
        <v>81</v>
      </c>
      <c r="AY271" s="177" t="s">
        <v>299</v>
      </c>
    </row>
    <row r="272" spans="2:65" s="12" customFormat="1">
      <c r="B272" s="170"/>
      <c r="D272" s="149" t="s">
        <v>1489</v>
      </c>
      <c r="E272" s="171" t="s">
        <v>1</v>
      </c>
      <c r="F272" s="172" t="s">
        <v>8622</v>
      </c>
      <c r="H272" s="171" t="s">
        <v>1</v>
      </c>
      <c r="I272" s="173"/>
      <c r="L272" s="170"/>
      <c r="M272" s="174"/>
      <c r="T272" s="175"/>
      <c r="AT272" s="171" t="s">
        <v>1489</v>
      </c>
      <c r="AU272" s="171" t="s">
        <v>90</v>
      </c>
      <c r="AV272" s="12" t="s">
        <v>88</v>
      </c>
      <c r="AW272" s="12" t="s">
        <v>36</v>
      </c>
      <c r="AX272" s="12" t="s">
        <v>81</v>
      </c>
      <c r="AY272" s="171" t="s">
        <v>299</v>
      </c>
    </row>
    <row r="273" spans="2:65" s="13" customFormat="1">
      <c r="B273" s="176"/>
      <c r="D273" s="149" t="s">
        <v>1489</v>
      </c>
      <c r="E273" s="177" t="s">
        <v>1</v>
      </c>
      <c r="F273" s="178" t="s">
        <v>8623</v>
      </c>
      <c r="H273" s="179">
        <v>109.35</v>
      </c>
      <c r="I273" s="180"/>
      <c r="L273" s="176"/>
      <c r="M273" s="181"/>
      <c r="T273" s="182"/>
      <c r="AT273" s="177" t="s">
        <v>1489</v>
      </c>
      <c r="AU273" s="177" t="s">
        <v>90</v>
      </c>
      <c r="AV273" s="13" t="s">
        <v>90</v>
      </c>
      <c r="AW273" s="13" t="s">
        <v>36</v>
      </c>
      <c r="AX273" s="13" t="s">
        <v>81</v>
      </c>
      <c r="AY273" s="177" t="s">
        <v>299</v>
      </c>
    </row>
    <row r="274" spans="2:65" s="14" customFormat="1">
      <c r="B274" s="183"/>
      <c r="D274" s="149" t="s">
        <v>1489</v>
      </c>
      <c r="E274" s="184" t="s">
        <v>1</v>
      </c>
      <c r="F274" s="185" t="s">
        <v>1496</v>
      </c>
      <c r="H274" s="186">
        <v>121.35</v>
      </c>
      <c r="I274" s="187"/>
      <c r="L274" s="183"/>
      <c r="M274" s="188"/>
      <c r="T274" s="189"/>
      <c r="AT274" s="184" t="s">
        <v>1489</v>
      </c>
      <c r="AU274" s="184" t="s">
        <v>90</v>
      </c>
      <c r="AV274" s="14" t="s">
        <v>318</v>
      </c>
      <c r="AW274" s="14" t="s">
        <v>36</v>
      </c>
      <c r="AX274" s="14" t="s">
        <v>88</v>
      </c>
      <c r="AY274" s="184" t="s">
        <v>299</v>
      </c>
    </row>
    <row r="275" spans="2:65" s="1" customFormat="1" ht="24.15" customHeight="1">
      <c r="B275" s="32"/>
      <c r="C275" s="136" t="s">
        <v>638</v>
      </c>
      <c r="D275" s="136" t="s">
        <v>302</v>
      </c>
      <c r="E275" s="137" t="s">
        <v>8624</v>
      </c>
      <c r="F275" s="138" t="s">
        <v>8625</v>
      </c>
      <c r="G275" s="139" t="s">
        <v>375</v>
      </c>
      <c r="H275" s="140">
        <v>4</v>
      </c>
      <c r="I275" s="141"/>
      <c r="J275" s="142">
        <f>ROUND(I275*H275,2)</f>
        <v>0</v>
      </c>
      <c r="K275" s="138" t="s">
        <v>3585</v>
      </c>
      <c r="L275" s="32"/>
      <c r="M275" s="143" t="s">
        <v>1</v>
      </c>
      <c r="N275" s="144" t="s">
        <v>46</v>
      </c>
      <c r="P275" s="145">
        <f>O275*H275</f>
        <v>0</v>
      </c>
      <c r="Q275" s="145">
        <v>0</v>
      </c>
      <c r="R275" s="145">
        <f>Q275*H275</f>
        <v>0</v>
      </c>
      <c r="S275" s="145">
        <v>0</v>
      </c>
      <c r="T275" s="146">
        <f>S275*H275</f>
        <v>0</v>
      </c>
      <c r="AR275" s="147" t="s">
        <v>318</v>
      </c>
      <c r="AT275" s="147" t="s">
        <v>302</v>
      </c>
      <c r="AU275" s="147" t="s">
        <v>90</v>
      </c>
      <c r="AY275" s="17" t="s">
        <v>299</v>
      </c>
      <c r="BE275" s="148">
        <f>IF(N275="základní",J275,0)</f>
        <v>0</v>
      </c>
      <c r="BF275" s="148">
        <f>IF(N275="snížená",J275,0)</f>
        <v>0</v>
      </c>
      <c r="BG275" s="148">
        <f>IF(N275="zákl. přenesená",J275,0)</f>
        <v>0</v>
      </c>
      <c r="BH275" s="148">
        <f>IF(N275="sníž. přenesená",J275,0)</f>
        <v>0</v>
      </c>
      <c r="BI275" s="148">
        <f>IF(N275="nulová",J275,0)</f>
        <v>0</v>
      </c>
      <c r="BJ275" s="17" t="s">
        <v>88</v>
      </c>
      <c r="BK275" s="148">
        <f>ROUND(I275*H275,2)</f>
        <v>0</v>
      </c>
      <c r="BL275" s="17" t="s">
        <v>318</v>
      </c>
      <c r="BM275" s="147" t="s">
        <v>8626</v>
      </c>
    </row>
    <row r="276" spans="2:65" s="12" customFormat="1">
      <c r="B276" s="170"/>
      <c r="D276" s="149" t="s">
        <v>1489</v>
      </c>
      <c r="E276" s="171" t="s">
        <v>1</v>
      </c>
      <c r="F276" s="172" t="s">
        <v>8614</v>
      </c>
      <c r="H276" s="171" t="s">
        <v>1</v>
      </c>
      <c r="I276" s="173"/>
      <c r="L276" s="170"/>
      <c r="M276" s="174"/>
      <c r="T276" s="175"/>
      <c r="AT276" s="171" t="s">
        <v>1489</v>
      </c>
      <c r="AU276" s="171" t="s">
        <v>90</v>
      </c>
      <c r="AV276" s="12" t="s">
        <v>88</v>
      </c>
      <c r="AW276" s="12" t="s">
        <v>36</v>
      </c>
      <c r="AX276" s="12" t="s">
        <v>81</v>
      </c>
      <c r="AY276" s="171" t="s">
        <v>299</v>
      </c>
    </row>
    <row r="277" spans="2:65" s="13" customFormat="1">
      <c r="B277" s="176"/>
      <c r="D277" s="149" t="s">
        <v>1489</v>
      </c>
      <c r="E277" s="177" t="s">
        <v>1</v>
      </c>
      <c r="F277" s="178" t="s">
        <v>4098</v>
      </c>
      <c r="H277" s="179">
        <v>4</v>
      </c>
      <c r="I277" s="180"/>
      <c r="L277" s="176"/>
      <c r="M277" s="181"/>
      <c r="T277" s="182"/>
      <c r="AT277" s="177" t="s">
        <v>1489</v>
      </c>
      <c r="AU277" s="177" t="s">
        <v>90</v>
      </c>
      <c r="AV277" s="13" t="s">
        <v>90</v>
      </c>
      <c r="AW277" s="13" t="s">
        <v>36</v>
      </c>
      <c r="AX277" s="13" t="s">
        <v>88</v>
      </c>
      <c r="AY277" s="177" t="s">
        <v>299</v>
      </c>
    </row>
    <row r="278" spans="2:65" s="1" customFormat="1" ht="24.15" customHeight="1">
      <c r="B278" s="32"/>
      <c r="C278" s="136" t="s">
        <v>644</v>
      </c>
      <c r="D278" s="136" t="s">
        <v>302</v>
      </c>
      <c r="E278" s="137" t="s">
        <v>8627</v>
      </c>
      <c r="F278" s="138" t="s">
        <v>8628</v>
      </c>
      <c r="G278" s="139" t="s">
        <v>375</v>
      </c>
      <c r="H278" s="140">
        <v>4</v>
      </c>
      <c r="I278" s="141"/>
      <c r="J278" s="142">
        <f>ROUND(I278*H278,2)</f>
        <v>0</v>
      </c>
      <c r="K278" s="138" t="s">
        <v>3585</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8629</v>
      </c>
    </row>
    <row r="279" spans="2:65" s="11" customFormat="1" ht="22.95" customHeight="1">
      <c r="B279" s="124"/>
      <c r="D279" s="125" t="s">
        <v>80</v>
      </c>
      <c r="E279" s="134" t="s">
        <v>298</v>
      </c>
      <c r="F279" s="134" t="s">
        <v>6153</v>
      </c>
      <c r="I279" s="127"/>
      <c r="J279" s="135">
        <f>BK279</f>
        <v>0</v>
      </c>
      <c r="L279" s="124"/>
      <c r="M279" s="129"/>
      <c r="P279" s="130">
        <f>SUM(P280:P281)</f>
        <v>0</v>
      </c>
      <c r="R279" s="130">
        <f>SUM(R280:R281)</f>
        <v>0</v>
      </c>
      <c r="T279" s="131">
        <f>SUM(T280:T281)</f>
        <v>0</v>
      </c>
      <c r="AR279" s="125" t="s">
        <v>88</v>
      </c>
      <c r="AT279" s="132" t="s">
        <v>80</v>
      </c>
      <c r="AU279" s="132" t="s">
        <v>88</v>
      </c>
      <c r="AY279" s="125" t="s">
        <v>299</v>
      </c>
      <c r="BK279" s="133">
        <f>SUM(BK280:BK281)</f>
        <v>0</v>
      </c>
    </row>
    <row r="280" spans="2:65" s="1" customFormat="1" ht="16.5" customHeight="1">
      <c r="B280" s="32"/>
      <c r="C280" s="136" t="s">
        <v>649</v>
      </c>
      <c r="D280" s="136" t="s">
        <v>302</v>
      </c>
      <c r="E280" s="137" t="s">
        <v>8630</v>
      </c>
      <c r="F280" s="138" t="s">
        <v>8631</v>
      </c>
      <c r="G280" s="139" t="s">
        <v>647</v>
      </c>
      <c r="H280" s="140">
        <v>8</v>
      </c>
      <c r="I280" s="141"/>
      <c r="J280" s="142">
        <f>ROUND(I280*H280,2)</f>
        <v>0</v>
      </c>
      <c r="K280" s="138" t="s">
        <v>3585</v>
      </c>
      <c r="L280" s="32"/>
      <c r="M280" s="143" t="s">
        <v>1</v>
      </c>
      <c r="N280" s="144" t="s">
        <v>46</v>
      </c>
      <c r="P280" s="145">
        <f>O280*H280</f>
        <v>0</v>
      </c>
      <c r="Q280" s="145">
        <v>0</v>
      </c>
      <c r="R280" s="145">
        <f>Q280*H280</f>
        <v>0</v>
      </c>
      <c r="S280" s="145">
        <v>0</v>
      </c>
      <c r="T280" s="146">
        <f>S280*H280</f>
        <v>0</v>
      </c>
      <c r="AR280" s="147" t="s">
        <v>318</v>
      </c>
      <c r="AT280" s="147" t="s">
        <v>302</v>
      </c>
      <c r="AU280" s="147" t="s">
        <v>90</v>
      </c>
      <c r="AY280" s="17" t="s">
        <v>299</v>
      </c>
      <c r="BE280" s="148">
        <f>IF(N280="základní",J280,0)</f>
        <v>0</v>
      </c>
      <c r="BF280" s="148">
        <f>IF(N280="snížená",J280,0)</f>
        <v>0</v>
      </c>
      <c r="BG280" s="148">
        <f>IF(N280="zákl. přenesená",J280,0)</f>
        <v>0</v>
      </c>
      <c r="BH280" s="148">
        <f>IF(N280="sníž. přenesená",J280,0)</f>
        <v>0</v>
      </c>
      <c r="BI280" s="148">
        <f>IF(N280="nulová",J280,0)</f>
        <v>0</v>
      </c>
      <c r="BJ280" s="17" t="s">
        <v>88</v>
      </c>
      <c r="BK280" s="148">
        <f>ROUND(I280*H280,2)</f>
        <v>0</v>
      </c>
      <c r="BL280" s="17" t="s">
        <v>318</v>
      </c>
      <c r="BM280" s="147" t="s">
        <v>8632</v>
      </c>
    </row>
    <row r="281" spans="2:65" s="1" customFormat="1" ht="21.75" customHeight="1">
      <c r="B281" s="32"/>
      <c r="C281" s="136" t="s">
        <v>653</v>
      </c>
      <c r="D281" s="136" t="s">
        <v>302</v>
      </c>
      <c r="E281" s="137" t="s">
        <v>8633</v>
      </c>
      <c r="F281" s="138" t="s">
        <v>8634</v>
      </c>
      <c r="G281" s="139" t="s">
        <v>647</v>
      </c>
      <c r="H281" s="140">
        <v>8</v>
      </c>
      <c r="I281" s="141"/>
      <c r="J281" s="142">
        <f>ROUND(I281*H281,2)</f>
        <v>0</v>
      </c>
      <c r="K281" s="138" t="s">
        <v>3585</v>
      </c>
      <c r="L281" s="32"/>
      <c r="M281" s="143" t="s">
        <v>1</v>
      </c>
      <c r="N281" s="144" t="s">
        <v>46</v>
      </c>
      <c r="P281" s="145">
        <f>O281*H281</f>
        <v>0</v>
      </c>
      <c r="Q281" s="145">
        <v>0</v>
      </c>
      <c r="R281" s="145">
        <f>Q281*H281</f>
        <v>0</v>
      </c>
      <c r="S281" s="145">
        <v>0</v>
      </c>
      <c r="T281" s="146">
        <f>S281*H281</f>
        <v>0</v>
      </c>
      <c r="AR281" s="147" t="s">
        <v>318</v>
      </c>
      <c r="AT281" s="147" t="s">
        <v>302</v>
      </c>
      <c r="AU281" s="147" t="s">
        <v>90</v>
      </c>
      <c r="AY281" s="17" t="s">
        <v>299</v>
      </c>
      <c r="BE281" s="148">
        <f>IF(N281="základní",J281,0)</f>
        <v>0</v>
      </c>
      <c r="BF281" s="148">
        <f>IF(N281="snížená",J281,0)</f>
        <v>0</v>
      </c>
      <c r="BG281" s="148">
        <f>IF(N281="zákl. přenesená",J281,0)</f>
        <v>0</v>
      </c>
      <c r="BH281" s="148">
        <f>IF(N281="sníž. přenesená",J281,0)</f>
        <v>0</v>
      </c>
      <c r="BI281" s="148">
        <f>IF(N281="nulová",J281,0)</f>
        <v>0</v>
      </c>
      <c r="BJ281" s="17" t="s">
        <v>88</v>
      </c>
      <c r="BK281" s="148">
        <f>ROUND(I281*H281,2)</f>
        <v>0</v>
      </c>
      <c r="BL281" s="17" t="s">
        <v>318</v>
      </c>
      <c r="BM281" s="147" t="s">
        <v>8635</v>
      </c>
    </row>
    <row r="282" spans="2:65" s="11" customFormat="1" ht="22.95" customHeight="1">
      <c r="B282" s="124"/>
      <c r="D282" s="125" t="s">
        <v>80</v>
      </c>
      <c r="E282" s="134" t="s">
        <v>318</v>
      </c>
      <c r="F282" s="134" t="s">
        <v>1702</v>
      </c>
      <c r="I282" s="127"/>
      <c r="J282" s="135">
        <f>BK282</f>
        <v>0</v>
      </c>
      <c r="L282" s="124"/>
      <c r="M282" s="129"/>
      <c r="P282" s="130">
        <f>SUM(P283:P298)</f>
        <v>0</v>
      </c>
      <c r="R282" s="130">
        <f>SUM(R283:R298)</f>
        <v>0</v>
      </c>
      <c r="T282" s="131">
        <f>SUM(T283:T298)</f>
        <v>0</v>
      </c>
      <c r="AR282" s="125" t="s">
        <v>88</v>
      </c>
      <c r="AT282" s="132" t="s">
        <v>80</v>
      </c>
      <c r="AU282" s="132" t="s">
        <v>88</v>
      </c>
      <c r="AY282" s="125" t="s">
        <v>299</v>
      </c>
      <c r="BK282" s="133">
        <f>SUM(BK283:BK298)</f>
        <v>0</v>
      </c>
    </row>
    <row r="283" spans="2:65" s="1" customFormat="1" ht="16.5" customHeight="1">
      <c r="B283" s="32"/>
      <c r="C283" s="136" t="s">
        <v>657</v>
      </c>
      <c r="D283" s="136" t="s">
        <v>302</v>
      </c>
      <c r="E283" s="137" t="s">
        <v>6238</v>
      </c>
      <c r="F283" s="138" t="s">
        <v>6239</v>
      </c>
      <c r="G283" s="139" t="s">
        <v>1520</v>
      </c>
      <c r="H283" s="140">
        <v>16.402999999999999</v>
      </c>
      <c r="I283" s="141"/>
      <c r="J283" s="142">
        <f>ROUND(I283*H283,2)</f>
        <v>0</v>
      </c>
      <c r="K283" s="138" t="s">
        <v>3585</v>
      </c>
      <c r="L283" s="32"/>
      <c r="M283" s="143" t="s">
        <v>1</v>
      </c>
      <c r="N283" s="144" t="s">
        <v>46</v>
      </c>
      <c r="P283" s="145">
        <f>O283*H283</f>
        <v>0</v>
      </c>
      <c r="Q283" s="145">
        <v>0</v>
      </c>
      <c r="R283" s="145">
        <f>Q283*H283</f>
        <v>0</v>
      </c>
      <c r="S283" s="145">
        <v>0</v>
      </c>
      <c r="T283" s="146">
        <f>S283*H283</f>
        <v>0</v>
      </c>
      <c r="AR283" s="147" t="s">
        <v>318</v>
      </c>
      <c r="AT283" s="147" t="s">
        <v>302</v>
      </c>
      <c r="AU283" s="147" t="s">
        <v>90</v>
      </c>
      <c r="AY283" s="17" t="s">
        <v>299</v>
      </c>
      <c r="BE283" s="148">
        <f>IF(N283="základní",J283,0)</f>
        <v>0</v>
      </c>
      <c r="BF283" s="148">
        <f>IF(N283="snížená",J283,0)</f>
        <v>0</v>
      </c>
      <c r="BG283" s="148">
        <f>IF(N283="zákl. přenesená",J283,0)</f>
        <v>0</v>
      </c>
      <c r="BH283" s="148">
        <f>IF(N283="sníž. přenesená",J283,0)</f>
        <v>0</v>
      </c>
      <c r="BI283" s="148">
        <f>IF(N283="nulová",J283,0)</f>
        <v>0</v>
      </c>
      <c r="BJ283" s="17" t="s">
        <v>88</v>
      </c>
      <c r="BK283" s="148">
        <f>ROUND(I283*H283,2)</f>
        <v>0</v>
      </c>
      <c r="BL283" s="17" t="s">
        <v>318</v>
      </c>
      <c r="BM283" s="147" t="s">
        <v>8636</v>
      </c>
    </row>
    <row r="284" spans="2:65" s="12" customFormat="1">
      <c r="B284" s="170"/>
      <c r="D284" s="149" t="s">
        <v>1489</v>
      </c>
      <c r="E284" s="171" t="s">
        <v>1</v>
      </c>
      <c r="F284" s="172" t="s">
        <v>8557</v>
      </c>
      <c r="H284" s="171" t="s">
        <v>1</v>
      </c>
      <c r="I284" s="173"/>
      <c r="L284" s="170"/>
      <c r="M284" s="174"/>
      <c r="T284" s="175"/>
      <c r="AT284" s="171" t="s">
        <v>1489</v>
      </c>
      <c r="AU284" s="171" t="s">
        <v>90</v>
      </c>
      <c r="AV284" s="12" t="s">
        <v>88</v>
      </c>
      <c r="AW284" s="12" t="s">
        <v>36</v>
      </c>
      <c r="AX284" s="12" t="s">
        <v>81</v>
      </c>
      <c r="AY284" s="171" t="s">
        <v>299</v>
      </c>
    </row>
    <row r="285" spans="2:65" s="13" customFormat="1">
      <c r="B285" s="176"/>
      <c r="D285" s="149" t="s">
        <v>1489</v>
      </c>
      <c r="E285" s="177" t="s">
        <v>1</v>
      </c>
      <c r="F285" s="178" t="s">
        <v>8637</v>
      </c>
      <c r="H285" s="179">
        <v>16.402999999999999</v>
      </c>
      <c r="I285" s="180"/>
      <c r="L285" s="176"/>
      <c r="M285" s="181"/>
      <c r="T285" s="182"/>
      <c r="AT285" s="177" t="s">
        <v>1489</v>
      </c>
      <c r="AU285" s="177" t="s">
        <v>90</v>
      </c>
      <c r="AV285" s="13" t="s">
        <v>90</v>
      </c>
      <c r="AW285" s="13" t="s">
        <v>36</v>
      </c>
      <c r="AX285" s="13" t="s">
        <v>88</v>
      </c>
      <c r="AY285" s="177" t="s">
        <v>299</v>
      </c>
    </row>
    <row r="286" spans="2:65" s="1" customFormat="1" ht="33" customHeight="1">
      <c r="B286" s="32"/>
      <c r="C286" s="136" t="s">
        <v>661</v>
      </c>
      <c r="D286" s="136" t="s">
        <v>302</v>
      </c>
      <c r="E286" s="137" t="s">
        <v>1714</v>
      </c>
      <c r="F286" s="138" t="s">
        <v>1715</v>
      </c>
      <c r="G286" s="139" t="s">
        <v>1520</v>
      </c>
      <c r="H286" s="140">
        <v>4.335</v>
      </c>
      <c r="I286" s="141"/>
      <c r="J286" s="142">
        <f>ROUND(I286*H286,2)</f>
        <v>0</v>
      </c>
      <c r="K286" s="138" t="s">
        <v>3585</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8638</v>
      </c>
    </row>
    <row r="287" spans="2:65" s="12" customFormat="1">
      <c r="B287" s="170"/>
      <c r="D287" s="149" t="s">
        <v>1489</v>
      </c>
      <c r="E287" s="171" t="s">
        <v>1</v>
      </c>
      <c r="F287" s="172" t="s">
        <v>8557</v>
      </c>
      <c r="H287" s="171" t="s">
        <v>1</v>
      </c>
      <c r="I287" s="173"/>
      <c r="L287" s="170"/>
      <c r="M287" s="174"/>
      <c r="T287" s="175"/>
      <c r="AT287" s="171" t="s">
        <v>1489</v>
      </c>
      <c r="AU287" s="171" t="s">
        <v>90</v>
      </c>
      <c r="AV287" s="12" t="s">
        <v>88</v>
      </c>
      <c r="AW287" s="12" t="s">
        <v>36</v>
      </c>
      <c r="AX287" s="12" t="s">
        <v>81</v>
      </c>
      <c r="AY287" s="171" t="s">
        <v>299</v>
      </c>
    </row>
    <row r="288" spans="2:65" s="13" customFormat="1">
      <c r="B288" s="176"/>
      <c r="D288" s="149" t="s">
        <v>1489</v>
      </c>
      <c r="E288" s="177" t="s">
        <v>1</v>
      </c>
      <c r="F288" s="178" t="s">
        <v>8639</v>
      </c>
      <c r="H288" s="179">
        <v>4.335</v>
      </c>
      <c r="I288" s="180"/>
      <c r="L288" s="176"/>
      <c r="M288" s="181"/>
      <c r="T288" s="182"/>
      <c r="AT288" s="177" t="s">
        <v>1489</v>
      </c>
      <c r="AU288" s="177" t="s">
        <v>90</v>
      </c>
      <c r="AV288" s="13" t="s">
        <v>90</v>
      </c>
      <c r="AW288" s="13" t="s">
        <v>36</v>
      </c>
      <c r="AX288" s="13" t="s">
        <v>88</v>
      </c>
      <c r="AY288" s="177" t="s">
        <v>299</v>
      </c>
    </row>
    <row r="289" spans="2:65" s="1" customFormat="1" ht="24.15" customHeight="1">
      <c r="B289" s="32"/>
      <c r="C289" s="136" t="s">
        <v>665</v>
      </c>
      <c r="D289" s="136" t="s">
        <v>302</v>
      </c>
      <c r="E289" s="137" t="s">
        <v>8640</v>
      </c>
      <c r="F289" s="138" t="s">
        <v>8641</v>
      </c>
      <c r="G289" s="139" t="s">
        <v>1520</v>
      </c>
      <c r="H289" s="140">
        <v>2.46</v>
      </c>
      <c r="I289" s="141"/>
      <c r="J289" s="142">
        <f>ROUND(I289*H289,2)</f>
        <v>0</v>
      </c>
      <c r="K289" s="138" t="s">
        <v>3585</v>
      </c>
      <c r="L289" s="32"/>
      <c r="M289" s="143" t="s">
        <v>1</v>
      </c>
      <c r="N289" s="144" t="s">
        <v>46</v>
      </c>
      <c r="P289" s="145">
        <f>O289*H289</f>
        <v>0</v>
      </c>
      <c r="Q289" s="145">
        <v>0</v>
      </c>
      <c r="R289" s="145">
        <f>Q289*H289</f>
        <v>0</v>
      </c>
      <c r="S289" s="145">
        <v>0</v>
      </c>
      <c r="T289" s="146">
        <f>S289*H289</f>
        <v>0</v>
      </c>
      <c r="AR289" s="147" t="s">
        <v>318</v>
      </c>
      <c r="AT289" s="147" t="s">
        <v>302</v>
      </c>
      <c r="AU289" s="147" t="s">
        <v>90</v>
      </c>
      <c r="AY289" s="17" t="s">
        <v>299</v>
      </c>
      <c r="BE289" s="148">
        <f>IF(N289="základní",J289,0)</f>
        <v>0</v>
      </c>
      <c r="BF289" s="148">
        <f>IF(N289="snížená",J289,0)</f>
        <v>0</v>
      </c>
      <c r="BG289" s="148">
        <f>IF(N289="zákl. přenesená",J289,0)</f>
        <v>0</v>
      </c>
      <c r="BH289" s="148">
        <f>IF(N289="sníž. přenesená",J289,0)</f>
        <v>0</v>
      </c>
      <c r="BI289" s="148">
        <f>IF(N289="nulová",J289,0)</f>
        <v>0</v>
      </c>
      <c r="BJ289" s="17" t="s">
        <v>88</v>
      </c>
      <c r="BK289" s="148">
        <f>ROUND(I289*H289,2)</f>
        <v>0</v>
      </c>
      <c r="BL289" s="17" t="s">
        <v>318</v>
      </c>
      <c r="BM289" s="147" t="s">
        <v>8642</v>
      </c>
    </row>
    <row r="290" spans="2:65" s="13" customFormat="1" ht="20.399999999999999">
      <c r="B290" s="176"/>
      <c r="D290" s="149" t="s">
        <v>1489</v>
      </c>
      <c r="E290" s="177" t="s">
        <v>1</v>
      </c>
      <c r="F290" s="178" t="s">
        <v>8643</v>
      </c>
      <c r="H290" s="179">
        <v>1.23</v>
      </c>
      <c r="I290" s="180"/>
      <c r="L290" s="176"/>
      <c r="M290" s="181"/>
      <c r="T290" s="182"/>
      <c r="AT290" s="177" t="s">
        <v>1489</v>
      </c>
      <c r="AU290" s="177" t="s">
        <v>90</v>
      </c>
      <c r="AV290" s="13" t="s">
        <v>90</v>
      </c>
      <c r="AW290" s="13" t="s">
        <v>36</v>
      </c>
      <c r="AX290" s="13" t="s">
        <v>81</v>
      </c>
      <c r="AY290" s="177" t="s">
        <v>299</v>
      </c>
    </row>
    <row r="291" spans="2:65" s="13" customFormat="1" ht="20.399999999999999">
      <c r="B291" s="176"/>
      <c r="D291" s="149" t="s">
        <v>1489</v>
      </c>
      <c r="E291" s="177" t="s">
        <v>1</v>
      </c>
      <c r="F291" s="178" t="s">
        <v>8643</v>
      </c>
      <c r="H291" s="179">
        <v>1.23</v>
      </c>
      <c r="I291" s="180"/>
      <c r="L291" s="176"/>
      <c r="M291" s="181"/>
      <c r="T291" s="182"/>
      <c r="AT291" s="177" t="s">
        <v>1489</v>
      </c>
      <c r="AU291" s="177" t="s">
        <v>90</v>
      </c>
      <c r="AV291" s="13" t="s">
        <v>90</v>
      </c>
      <c r="AW291" s="13" t="s">
        <v>36</v>
      </c>
      <c r="AX291" s="13" t="s">
        <v>81</v>
      </c>
      <c r="AY291" s="177" t="s">
        <v>299</v>
      </c>
    </row>
    <row r="292" spans="2:65" s="14" customFormat="1">
      <c r="B292" s="183"/>
      <c r="D292" s="149" t="s">
        <v>1489</v>
      </c>
      <c r="E292" s="184" t="s">
        <v>1</v>
      </c>
      <c r="F292" s="185" t="s">
        <v>1496</v>
      </c>
      <c r="H292" s="186">
        <v>2.46</v>
      </c>
      <c r="I292" s="187"/>
      <c r="L292" s="183"/>
      <c r="M292" s="188"/>
      <c r="T292" s="189"/>
      <c r="AT292" s="184" t="s">
        <v>1489</v>
      </c>
      <c r="AU292" s="184" t="s">
        <v>90</v>
      </c>
      <c r="AV292" s="14" t="s">
        <v>318</v>
      </c>
      <c r="AW292" s="14" t="s">
        <v>36</v>
      </c>
      <c r="AX292" s="14" t="s">
        <v>88</v>
      </c>
      <c r="AY292" s="184" t="s">
        <v>299</v>
      </c>
    </row>
    <row r="293" spans="2:65" s="1" customFormat="1" ht="24.15" customHeight="1">
      <c r="B293" s="32"/>
      <c r="C293" s="136" t="s">
        <v>669</v>
      </c>
      <c r="D293" s="136" t="s">
        <v>302</v>
      </c>
      <c r="E293" s="137" t="s">
        <v>6242</v>
      </c>
      <c r="F293" s="138" t="s">
        <v>6243</v>
      </c>
      <c r="G293" s="139" t="s">
        <v>1520</v>
      </c>
      <c r="H293" s="140">
        <v>5</v>
      </c>
      <c r="I293" s="141"/>
      <c r="J293" s="142">
        <f>ROUND(I293*H293,2)</f>
        <v>0</v>
      </c>
      <c r="K293" s="138" t="s">
        <v>3585</v>
      </c>
      <c r="L293" s="32"/>
      <c r="M293" s="143" t="s">
        <v>1</v>
      </c>
      <c r="N293" s="144" t="s">
        <v>46</v>
      </c>
      <c r="P293" s="145">
        <f>O293*H293</f>
        <v>0</v>
      </c>
      <c r="Q293" s="145">
        <v>0</v>
      </c>
      <c r="R293" s="145">
        <f>Q293*H293</f>
        <v>0</v>
      </c>
      <c r="S293" s="145">
        <v>0</v>
      </c>
      <c r="T293" s="146">
        <f>S293*H293</f>
        <v>0</v>
      </c>
      <c r="AR293" s="147" t="s">
        <v>318</v>
      </c>
      <c r="AT293" s="147" t="s">
        <v>302</v>
      </c>
      <c r="AU293" s="147" t="s">
        <v>90</v>
      </c>
      <c r="AY293" s="17" t="s">
        <v>299</v>
      </c>
      <c r="BE293" s="148">
        <f>IF(N293="základní",J293,0)</f>
        <v>0</v>
      </c>
      <c r="BF293" s="148">
        <f>IF(N293="snížená",J293,0)</f>
        <v>0</v>
      </c>
      <c r="BG293" s="148">
        <f>IF(N293="zákl. přenesená",J293,0)</f>
        <v>0</v>
      </c>
      <c r="BH293" s="148">
        <f>IF(N293="sníž. přenesená",J293,0)</f>
        <v>0</v>
      </c>
      <c r="BI293" s="148">
        <f>IF(N293="nulová",J293,0)</f>
        <v>0</v>
      </c>
      <c r="BJ293" s="17" t="s">
        <v>88</v>
      </c>
      <c r="BK293" s="148">
        <f>ROUND(I293*H293,2)</f>
        <v>0</v>
      </c>
      <c r="BL293" s="17" t="s">
        <v>318</v>
      </c>
      <c r="BM293" s="147" t="s">
        <v>8644</v>
      </c>
    </row>
    <row r="294" spans="2:65" s="12" customFormat="1">
      <c r="B294" s="170"/>
      <c r="D294" s="149" t="s">
        <v>1489</v>
      </c>
      <c r="E294" s="171" t="s">
        <v>1</v>
      </c>
      <c r="F294" s="172" t="s">
        <v>8645</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8646</v>
      </c>
      <c r="H295" s="179">
        <v>5</v>
      </c>
      <c r="I295" s="180"/>
      <c r="L295" s="176"/>
      <c r="M295" s="181"/>
      <c r="T295" s="182"/>
      <c r="AT295" s="177" t="s">
        <v>1489</v>
      </c>
      <c r="AU295" s="177" t="s">
        <v>90</v>
      </c>
      <c r="AV295" s="13" t="s">
        <v>90</v>
      </c>
      <c r="AW295" s="13" t="s">
        <v>36</v>
      </c>
      <c r="AX295" s="13" t="s">
        <v>88</v>
      </c>
      <c r="AY295" s="177" t="s">
        <v>299</v>
      </c>
    </row>
    <row r="296" spans="2:65" s="1" customFormat="1" ht="24.15" customHeight="1">
      <c r="B296" s="32"/>
      <c r="C296" s="136" t="s">
        <v>673</v>
      </c>
      <c r="D296" s="136" t="s">
        <v>302</v>
      </c>
      <c r="E296" s="137" t="s">
        <v>8647</v>
      </c>
      <c r="F296" s="138" t="s">
        <v>8648</v>
      </c>
      <c r="G296" s="139" t="s">
        <v>375</v>
      </c>
      <c r="H296" s="140">
        <v>20</v>
      </c>
      <c r="I296" s="141"/>
      <c r="J296" s="142">
        <f>ROUND(I296*H296,2)</f>
        <v>0</v>
      </c>
      <c r="K296" s="138" t="s">
        <v>3585</v>
      </c>
      <c r="L296" s="32"/>
      <c r="M296" s="143" t="s">
        <v>1</v>
      </c>
      <c r="N296" s="144" t="s">
        <v>46</v>
      </c>
      <c r="P296" s="145">
        <f>O296*H296</f>
        <v>0</v>
      </c>
      <c r="Q296" s="145">
        <v>0</v>
      </c>
      <c r="R296" s="145">
        <f>Q296*H296</f>
        <v>0</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8649</v>
      </c>
    </row>
    <row r="297" spans="2:65" s="12" customFormat="1">
      <c r="B297" s="170"/>
      <c r="D297" s="149" t="s">
        <v>1489</v>
      </c>
      <c r="E297" s="171" t="s">
        <v>1</v>
      </c>
      <c r="F297" s="172" t="s">
        <v>8645</v>
      </c>
      <c r="H297" s="171" t="s">
        <v>1</v>
      </c>
      <c r="I297" s="173"/>
      <c r="L297" s="170"/>
      <c r="M297" s="174"/>
      <c r="T297" s="175"/>
      <c r="AT297" s="171" t="s">
        <v>1489</v>
      </c>
      <c r="AU297" s="171" t="s">
        <v>90</v>
      </c>
      <c r="AV297" s="12" t="s">
        <v>88</v>
      </c>
      <c r="AW297" s="12" t="s">
        <v>36</v>
      </c>
      <c r="AX297" s="12" t="s">
        <v>81</v>
      </c>
      <c r="AY297" s="171" t="s">
        <v>299</v>
      </c>
    </row>
    <row r="298" spans="2:65" s="13" customFormat="1">
      <c r="B298" s="176"/>
      <c r="D298" s="149" t="s">
        <v>1489</v>
      </c>
      <c r="E298" s="177" t="s">
        <v>1</v>
      </c>
      <c r="F298" s="178" t="s">
        <v>8650</v>
      </c>
      <c r="H298" s="179">
        <v>20</v>
      </c>
      <c r="I298" s="180"/>
      <c r="L298" s="176"/>
      <c r="M298" s="181"/>
      <c r="T298" s="182"/>
      <c r="AT298" s="177" t="s">
        <v>1489</v>
      </c>
      <c r="AU298" s="177" t="s">
        <v>90</v>
      </c>
      <c r="AV298" s="13" t="s">
        <v>90</v>
      </c>
      <c r="AW298" s="13" t="s">
        <v>36</v>
      </c>
      <c r="AX298" s="13" t="s">
        <v>88</v>
      </c>
      <c r="AY298" s="177" t="s">
        <v>299</v>
      </c>
    </row>
    <row r="299" spans="2:65" s="11" customFormat="1" ht="22.95" customHeight="1">
      <c r="B299" s="124"/>
      <c r="D299" s="125" t="s">
        <v>80</v>
      </c>
      <c r="E299" s="134" t="s">
        <v>323</v>
      </c>
      <c r="F299" s="134" t="s">
        <v>2121</v>
      </c>
      <c r="I299" s="127"/>
      <c r="J299" s="135">
        <f>BK299</f>
        <v>0</v>
      </c>
      <c r="L299" s="124"/>
      <c r="M299" s="129"/>
      <c r="P299" s="130">
        <f>SUM(P300:P317)</f>
        <v>0</v>
      </c>
      <c r="R299" s="130">
        <f>SUM(R300:R317)</f>
        <v>0</v>
      </c>
      <c r="T299" s="131">
        <f>SUM(T300:T317)</f>
        <v>0</v>
      </c>
      <c r="AR299" s="125" t="s">
        <v>88</v>
      </c>
      <c r="AT299" s="132" t="s">
        <v>80</v>
      </c>
      <c r="AU299" s="132" t="s">
        <v>88</v>
      </c>
      <c r="AY299" s="125" t="s">
        <v>299</v>
      </c>
      <c r="BK299" s="133">
        <f>SUM(BK300:BK317)</f>
        <v>0</v>
      </c>
    </row>
    <row r="300" spans="2:65" s="1" customFormat="1" ht="24.15" customHeight="1">
      <c r="B300" s="32"/>
      <c r="C300" s="136" t="s">
        <v>677</v>
      </c>
      <c r="D300" s="136" t="s">
        <v>302</v>
      </c>
      <c r="E300" s="137" t="s">
        <v>5821</v>
      </c>
      <c r="F300" s="138" t="s">
        <v>5822</v>
      </c>
      <c r="G300" s="139" t="s">
        <v>375</v>
      </c>
      <c r="H300" s="140">
        <v>56.826000000000001</v>
      </c>
      <c r="I300" s="141"/>
      <c r="J300" s="142">
        <f>ROUND(I300*H300,2)</f>
        <v>0</v>
      </c>
      <c r="K300" s="138" t="s">
        <v>3585</v>
      </c>
      <c r="L300" s="32"/>
      <c r="M300" s="143" t="s">
        <v>1</v>
      </c>
      <c r="N300" s="144" t="s">
        <v>46</v>
      </c>
      <c r="P300" s="145">
        <f>O300*H300</f>
        <v>0</v>
      </c>
      <c r="Q300" s="145">
        <v>0</v>
      </c>
      <c r="R300" s="145">
        <f>Q300*H300</f>
        <v>0</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8651</v>
      </c>
    </row>
    <row r="301" spans="2:65" s="12" customFormat="1">
      <c r="B301" s="170"/>
      <c r="D301" s="149" t="s">
        <v>1489</v>
      </c>
      <c r="E301" s="171" t="s">
        <v>1</v>
      </c>
      <c r="F301" s="172" t="s">
        <v>8652</v>
      </c>
      <c r="H301" s="171" t="s">
        <v>1</v>
      </c>
      <c r="I301" s="173"/>
      <c r="L301" s="170"/>
      <c r="M301" s="174"/>
      <c r="T301" s="175"/>
      <c r="AT301" s="171" t="s">
        <v>1489</v>
      </c>
      <c r="AU301" s="171" t="s">
        <v>90</v>
      </c>
      <c r="AV301" s="12" t="s">
        <v>88</v>
      </c>
      <c r="AW301" s="12" t="s">
        <v>36</v>
      </c>
      <c r="AX301" s="12" t="s">
        <v>81</v>
      </c>
      <c r="AY301" s="171" t="s">
        <v>299</v>
      </c>
    </row>
    <row r="302" spans="2:65" s="13" customFormat="1">
      <c r="B302" s="176"/>
      <c r="D302" s="149" t="s">
        <v>1489</v>
      </c>
      <c r="E302" s="177" t="s">
        <v>1</v>
      </c>
      <c r="F302" s="178" t="s">
        <v>8498</v>
      </c>
      <c r="H302" s="179">
        <v>35.804000000000002</v>
      </c>
      <c r="I302" s="180"/>
      <c r="L302" s="176"/>
      <c r="M302" s="181"/>
      <c r="T302" s="182"/>
      <c r="AT302" s="177" t="s">
        <v>1489</v>
      </c>
      <c r="AU302" s="177" t="s">
        <v>90</v>
      </c>
      <c r="AV302" s="13" t="s">
        <v>90</v>
      </c>
      <c r="AW302" s="13" t="s">
        <v>36</v>
      </c>
      <c r="AX302" s="13" t="s">
        <v>81</v>
      </c>
      <c r="AY302" s="177" t="s">
        <v>299</v>
      </c>
    </row>
    <row r="303" spans="2:65" s="13" customFormat="1">
      <c r="B303" s="176"/>
      <c r="D303" s="149" t="s">
        <v>1489</v>
      </c>
      <c r="E303" s="177" t="s">
        <v>1</v>
      </c>
      <c r="F303" s="178" t="s">
        <v>8499</v>
      </c>
      <c r="H303" s="179">
        <v>21.021999999999998</v>
      </c>
      <c r="I303" s="180"/>
      <c r="L303" s="176"/>
      <c r="M303" s="181"/>
      <c r="T303" s="182"/>
      <c r="AT303" s="177" t="s">
        <v>1489</v>
      </c>
      <c r="AU303" s="177" t="s">
        <v>90</v>
      </c>
      <c r="AV303" s="13" t="s">
        <v>90</v>
      </c>
      <c r="AW303" s="13" t="s">
        <v>36</v>
      </c>
      <c r="AX303" s="13" t="s">
        <v>81</v>
      </c>
      <c r="AY303" s="177" t="s">
        <v>299</v>
      </c>
    </row>
    <row r="304" spans="2:65" s="14" customFormat="1">
      <c r="B304" s="183"/>
      <c r="D304" s="149" t="s">
        <v>1489</v>
      </c>
      <c r="E304" s="184" t="s">
        <v>1</v>
      </c>
      <c r="F304" s="185" t="s">
        <v>1496</v>
      </c>
      <c r="H304" s="186">
        <v>56.826000000000001</v>
      </c>
      <c r="I304" s="187"/>
      <c r="L304" s="183"/>
      <c r="M304" s="188"/>
      <c r="T304" s="189"/>
      <c r="AT304" s="184" t="s">
        <v>1489</v>
      </c>
      <c r="AU304" s="184" t="s">
        <v>90</v>
      </c>
      <c r="AV304" s="14" t="s">
        <v>318</v>
      </c>
      <c r="AW304" s="14" t="s">
        <v>36</v>
      </c>
      <c r="AX304" s="14" t="s">
        <v>88</v>
      </c>
      <c r="AY304" s="184" t="s">
        <v>299</v>
      </c>
    </row>
    <row r="305" spans="2:65" s="1" customFormat="1" ht="24.15" customHeight="1">
      <c r="B305" s="32"/>
      <c r="C305" s="136" t="s">
        <v>681</v>
      </c>
      <c r="D305" s="136" t="s">
        <v>302</v>
      </c>
      <c r="E305" s="137" t="s">
        <v>5825</v>
      </c>
      <c r="F305" s="138" t="s">
        <v>5826</v>
      </c>
      <c r="G305" s="139" t="s">
        <v>375</v>
      </c>
      <c r="H305" s="140">
        <v>56.826000000000001</v>
      </c>
      <c r="I305" s="141"/>
      <c r="J305" s="142">
        <f>ROUND(I305*H305,2)</f>
        <v>0</v>
      </c>
      <c r="K305" s="138" t="s">
        <v>3585</v>
      </c>
      <c r="L305" s="32"/>
      <c r="M305" s="143" t="s">
        <v>1</v>
      </c>
      <c r="N305" s="144" t="s">
        <v>46</v>
      </c>
      <c r="P305" s="145">
        <f>O305*H305</f>
        <v>0</v>
      </c>
      <c r="Q305" s="145">
        <v>0</v>
      </c>
      <c r="R305" s="145">
        <f>Q305*H305</f>
        <v>0</v>
      </c>
      <c r="S305" s="145">
        <v>0</v>
      </c>
      <c r="T305" s="146">
        <f>S305*H305</f>
        <v>0</v>
      </c>
      <c r="AR305" s="147" t="s">
        <v>318</v>
      </c>
      <c r="AT305" s="147" t="s">
        <v>302</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8653</v>
      </c>
    </row>
    <row r="306" spans="2:65" s="1" customFormat="1" ht="21.75" customHeight="1">
      <c r="B306" s="32"/>
      <c r="C306" s="136" t="s">
        <v>685</v>
      </c>
      <c r="D306" s="136" t="s">
        <v>302</v>
      </c>
      <c r="E306" s="137" t="s">
        <v>8171</v>
      </c>
      <c r="F306" s="138" t="s">
        <v>8172</v>
      </c>
      <c r="G306" s="139" t="s">
        <v>375</v>
      </c>
      <c r="H306" s="140">
        <v>113.652</v>
      </c>
      <c r="I306" s="141"/>
      <c r="J306" s="142">
        <f>ROUND(I306*H306,2)</f>
        <v>0</v>
      </c>
      <c r="K306" s="138" t="s">
        <v>3585</v>
      </c>
      <c r="L306" s="32"/>
      <c r="M306" s="143" t="s">
        <v>1</v>
      </c>
      <c r="N306" s="144" t="s">
        <v>46</v>
      </c>
      <c r="P306" s="145">
        <f>O306*H306</f>
        <v>0</v>
      </c>
      <c r="Q306" s="145">
        <v>0</v>
      </c>
      <c r="R306" s="145">
        <f>Q306*H306</f>
        <v>0</v>
      </c>
      <c r="S306" s="145">
        <v>0</v>
      </c>
      <c r="T306" s="146">
        <f>S306*H306</f>
        <v>0</v>
      </c>
      <c r="AR306" s="147" t="s">
        <v>318</v>
      </c>
      <c r="AT306" s="147" t="s">
        <v>302</v>
      </c>
      <c r="AU306" s="147" t="s">
        <v>90</v>
      </c>
      <c r="AY306" s="17" t="s">
        <v>299</v>
      </c>
      <c r="BE306" s="148">
        <f>IF(N306="základní",J306,0)</f>
        <v>0</v>
      </c>
      <c r="BF306" s="148">
        <f>IF(N306="snížená",J306,0)</f>
        <v>0</v>
      </c>
      <c r="BG306" s="148">
        <f>IF(N306="zákl. přenesená",J306,0)</f>
        <v>0</v>
      </c>
      <c r="BH306" s="148">
        <f>IF(N306="sníž. přenesená",J306,0)</f>
        <v>0</v>
      </c>
      <c r="BI306" s="148">
        <f>IF(N306="nulová",J306,0)</f>
        <v>0</v>
      </c>
      <c r="BJ306" s="17" t="s">
        <v>88</v>
      </c>
      <c r="BK306" s="148">
        <f>ROUND(I306*H306,2)</f>
        <v>0</v>
      </c>
      <c r="BL306" s="17" t="s">
        <v>318</v>
      </c>
      <c r="BM306" s="147" t="s">
        <v>8654</v>
      </c>
    </row>
    <row r="307" spans="2:65" s="12" customFormat="1">
      <c r="B307" s="170"/>
      <c r="D307" s="149" t="s">
        <v>1489</v>
      </c>
      <c r="E307" s="171" t="s">
        <v>1</v>
      </c>
      <c r="F307" s="172" t="s">
        <v>8652</v>
      </c>
      <c r="H307" s="171" t="s">
        <v>1</v>
      </c>
      <c r="I307" s="173"/>
      <c r="L307" s="170"/>
      <c r="M307" s="174"/>
      <c r="T307" s="175"/>
      <c r="AT307" s="171" t="s">
        <v>1489</v>
      </c>
      <c r="AU307" s="171" t="s">
        <v>90</v>
      </c>
      <c r="AV307" s="12" t="s">
        <v>88</v>
      </c>
      <c r="AW307" s="12" t="s">
        <v>36</v>
      </c>
      <c r="AX307" s="12" t="s">
        <v>81</v>
      </c>
      <c r="AY307" s="171" t="s">
        <v>299</v>
      </c>
    </row>
    <row r="308" spans="2:65" s="13" customFormat="1">
      <c r="B308" s="176"/>
      <c r="D308" s="149" t="s">
        <v>1489</v>
      </c>
      <c r="E308" s="177" t="s">
        <v>1</v>
      </c>
      <c r="F308" s="178" t="s">
        <v>8498</v>
      </c>
      <c r="H308" s="179">
        <v>35.804000000000002</v>
      </c>
      <c r="I308" s="180"/>
      <c r="L308" s="176"/>
      <c r="M308" s="181"/>
      <c r="T308" s="182"/>
      <c r="AT308" s="177" t="s">
        <v>1489</v>
      </c>
      <c r="AU308" s="177" t="s">
        <v>90</v>
      </c>
      <c r="AV308" s="13" t="s">
        <v>90</v>
      </c>
      <c r="AW308" s="13" t="s">
        <v>36</v>
      </c>
      <c r="AX308" s="13" t="s">
        <v>81</v>
      </c>
      <c r="AY308" s="177" t="s">
        <v>299</v>
      </c>
    </row>
    <row r="309" spans="2:65" s="13" customFormat="1">
      <c r="B309" s="176"/>
      <c r="D309" s="149" t="s">
        <v>1489</v>
      </c>
      <c r="E309" s="177" t="s">
        <v>1</v>
      </c>
      <c r="F309" s="178" t="s">
        <v>8499</v>
      </c>
      <c r="H309" s="179">
        <v>21.021999999999998</v>
      </c>
      <c r="I309" s="180"/>
      <c r="L309" s="176"/>
      <c r="M309" s="181"/>
      <c r="T309" s="182"/>
      <c r="AT309" s="177" t="s">
        <v>1489</v>
      </c>
      <c r="AU309" s="177" t="s">
        <v>90</v>
      </c>
      <c r="AV309" s="13" t="s">
        <v>90</v>
      </c>
      <c r="AW309" s="13" t="s">
        <v>36</v>
      </c>
      <c r="AX309" s="13" t="s">
        <v>81</v>
      </c>
      <c r="AY309" s="177" t="s">
        <v>299</v>
      </c>
    </row>
    <row r="310" spans="2:65" s="14" customFormat="1">
      <c r="B310" s="183"/>
      <c r="D310" s="149" t="s">
        <v>1489</v>
      </c>
      <c r="E310" s="184" t="s">
        <v>1</v>
      </c>
      <c r="F310" s="185" t="s">
        <v>1496</v>
      </c>
      <c r="H310" s="186">
        <v>56.826000000000001</v>
      </c>
      <c r="I310" s="187"/>
      <c r="L310" s="183"/>
      <c r="M310" s="188"/>
      <c r="T310" s="189"/>
      <c r="AT310" s="184" t="s">
        <v>1489</v>
      </c>
      <c r="AU310" s="184" t="s">
        <v>90</v>
      </c>
      <c r="AV310" s="14" t="s">
        <v>318</v>
      </c>
      <c r="AW310" s="14" t="s">
        <v>36</v>
      </c>
      <c r="AX310" s="14" t="s">
        <v>88</v>
      </c>
      <c r="AY310" s="184" t="s">
        <v>299</v>
      </c>
    </row>
    <row r="311" spans="2:65" s="13" customFormat="1">
      <c r="B311" s="176"/>
      <c r="D311" s="149" t="s">
        <v>1489</v>
      </c>
      <c r="F311" s="178" t="s">
        <v>8655</v>
      </c>
      <c r="H311" s="179">
        <v>113.652</v>
      </c>
      <c r="I311" s="180"/>
      <c r="L311" s="176"/>
      <c r="M311" s="181"/>
      <c r="T311" s="182"/>
      <c r="AT311" s="177" t="s">
        <v>1489</v>
      </c>
      <c r="AU311" s="177" t="s">
        <v>90</v>
      </c>
      <c r="AV311" s="13" t="s">
        <v>90</v>
      </c>
      <c r="AW311" s="13" t="s">
        <v>4</v>
      </c>
      <c r="AX311" s="13" t="s">
        <v>88</v>
      </c>
      <c r="AY311" s="177" t="s">
        <v>299</v>
      </c>
    </row>
    <row r="312" spans="2:65" s="1" customFormat="1" ht="24.15" customHeight="1">
      <c r="B312" s="32"/>
      <c r="C312" s="136" t="s">
        <v>689</v>
      </c>
      <c r="D312" s="136" t="s">
        <v>302</v>
      </c>
      <c r="E312" s="137" t="s">
        <v>8175</v>
      </c>
      <c r="F312" s="138" t="s">
        <v>8176</v>
      </c>
      <c r="G312" s="139" t="s">
        <v>375</v>
      </c>
      <c r="H312" s="140">
        <v>56.826000000000001</v>
      </c>
      <c r="I312" s="141"/>
      <c r="J312" s="142">
        <f>ROUND(I312*H312,2)</f>
        <v>0</v>
      </c>
      <c r="K312" s="138" t="s">
        <v>3585</v>
      </c>
      <c r="L312" s="32"/>
      <c r="M312" s="143" t="s">
        <v>1</v>
      </c>
      <c r="N312" s="144" t="s">
        <v>46</v>
      </c>
      <c r="P312" s="145">
        <f>O312*H312</f>
        <v>0</v>
      </c>
      <c r="Q312" s="145">
        <v>0</v>
      </c>
      <c r="R312" s="145">
        <f>Q312*H312</f>
        <v>0</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8656</v>
      </c>
    </row>
    <row r="313" spans="2:65" s="12" customFormat="1">
      <c r="B313" s="170"/>
      <c r="D313" s="149" t="s">
        <v>1489</v>
      </c>
      <c r="E313" s="171" t="s">
        <v>1</v>
      </c>
      <c r="F313" s="172" t="s">
        <v>8652</v>
      </c>
      <c r="H313" s="171" t="s">
        <v>1</v>
      </c>
      <c r="I313" s="173"/>
      <c r="L313" s="170"/>
      <c r="M313" s="174"/>
      <c r="T313" s="175"/>
      <c r="AT313" s="171" t="s">
        <v>1489</v>
      </c>
      <c r="AU313" s="171" t="s">
        <v>90</v>
      </c>
      <c r="AV313" s="12" t="s">
        <v>88</v>
      </c>
      <c r="AW313" s="12" t="s">
        <v>36</v>
      </c>
      <c r="AX313" s="12" t="s">
        <v>81</v>
      </c>
      <c r="AY313" s="171" t="s">
        <v>299</v>
      </c>
    </row>
    <row r="314" spans="2:65" s="13" customFormat="1">
      <c r="B314" s="176"/>
      <c r="D314" s="149" t="s">
        <v>1489</v>
      </c>
      <c r="E314" s="177" t="s">
        <v>1</v>
      </c>
      <c r="F314" s="178" t="s">
        <v>8498</v>
      </c>
      <c r="H314" s="179">
        <v>35.804000000000002</v>
      </c>
      <c r="I314" s="180"/>
      <c r="L314" s="176"/>
      <c r="M314" s="181"/>
      <c r="T314" s="182"/>
      <c r="AT314" s="177" t="s">
        <v>1489</v>
      </c>
      <c r="AU314" s="177" t="s">
        <v>90</v>
      </c>
      <c r="AV314" s="13" t="s">
        <v>90</v>
      </c>
      <c r="AW314" s="13" t="s">
        <v>36</v>
      </c>
      <c r="AX314" s="13" t="s">
        <v>81</v>
      </c>
      <c r="AY314" s="177" t="s">
        <v>299</v>
      </c>
    </row>
    <row r="315" spans="2:65" s="13" customFormat="1">
      <c r="B315" s="176"/>
      <c r="D315" s="149" t="s">
        <v>1489</v>
      </c>
      <c r="E315" s="177" t="s">
        <v>1</v>
      </c>
      <c r="F315" s="178" t="s">
        <v>8499</v>
      </c>
      <c r="H315" s="179">
        <v>21.021999999999998</v>
      </c>
      <c r="I315" s="180"/>
      <c r="L315" s="176"/>
      <c r="M315" s="181"/>
      <c r="T315" s="182"/>
      <c r="AT315" s="177" t="s">
        <v>1489</v>
      </c>
      <c r="AU315" s="177" t="s">
        <v>90</v>
      </c>
      <c r="AV315" s="13" t="s">
        <v>90</v>
      </c>
      <c r="AW315" s="13" t="s">
        <v>36</v>
      </c>
      <c r="AX315" s="13" t="s">
        <v>81</v>
      </c>
      <c r="AY315" s="177" t="s">
        <v>299</v>
      </c>
    </row>
    <row r="316" spans="2:65" s="14" customFormat="1">
      <c r="B316" s="183"/>
      <c r="D316" s="149" t="s">
        <v>1489</v>
      </c>
      <c r="E316" s="184" t="s">
        <v>1</v>
      </c>
      <c r="F316" s="185" t="s">
        <v>1496</v>
      </c>
      <c r="H316" s="186">
        <v>56.826000000000001</v>
      </c>
      <c r="I316" s="187"/>
      <c r="L316" s="183"/>
      <c r="M316" s="188"/>
      <c r="T316" s="189"/>
      <c r="AT316" s="184" t="s">
        <v>1489</v>
      </c>
      <c r="AU316" s="184" t="s">
        <v>90</v>
      </c>
      <c r="AV316" s="14" t="s">
        <v>318</v>
      </c>
      <c r="AW316" s="14" t="s">
        <v>36</v>
      </c>
      <c r="AX316" s="14" t="s">
        <v>88</v>
      </c>
      <c r="AY316" s="184" t="s">
        <v>299</v>
      </c>
    </row>
    <row r="317" spans="2:65" s="1" customFormat="1" ht="24.15" customHeight="1">
      <c r="B317" s="32"/>
      <c r="C317" s="136" t="s">
        <v>693</v>
      </c>
      <c r="D317" s="136" t="s">
        <v>302</v>
      </c>
      <c r="E317" s="137" t="s">
        <v>8178</v>
      </c>
      <c r="F317" s="138" t="s">
        <v>8179</v>
      </c>
      <c r="G317" s="139" t="s">
        <v>375</v>
      </c>
      <c r="H317" s="140">
        <v>56.826000000000001</v>
      </c>
      <c r="I317" s="141"/>
      <c r="J317" s="142">
        <f>ROUND(I317*H317,2)</f>
        <v>0</v>
      </c>
      <c r="K317" s="138" t="s">
        <v>3585</v>
      </c>
      <c r="L317" s="32"/>
      <c r="M317" s="143" t="s">
        <v>1</v>
      </c>
      <c r="N317" s="144" t="s">
        <v>46</v>
      </c>
      <c r="P317" s="145">
        <f>O317*H317</f>
        <v>0</v>
      </c>
      <c r="Q317" s="145">
        <v>0</v>
      </c>
      <c r="R317" s="145">
        <f>Q317*H317</f>
        <v>0</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8657</v>
      </c>
    </row>
    <row r="318" spans="2:65" s="11" customFormat="1" ht="22.95" customHeight="1">
      <c r="B318" s="124"/>
      <c r="D318" s="125" t="s">
        <v>80</v>
      </c>
      <c r="E318" s="134" t="s">
        <v>328</v>
      </c>
      <c r="F318" s="134" t="s">
        <v>7163</v>
      </c>
      <c r="I318" s="127"/>
      <c r="J318" s="135">
        <f>BK318</f>
        <v>0</v>
      </c>
      <c r="L318" s="124"/>
      <c r="M318" s="129"/>
      <c r="P318" s="130">
        <f>SUM(P319:P325)</f>
        <v>0</v>
      </c>
      <c r="R318" s="130">
        <f>SUM(R319:R325)</f>
        <v>0.2564438</v>
      </c>
      <c r="T318" s="131">
        <f>SUM(T319:T325)</f>
        <v>0</v>
      </c>
      <c r="AR318" s="125" t="s">
        <v>88</v>
      </c>
      <c r="AT318" s="132" t="s">
        <v>80</v>
      </c>
      <c r="AU318" s="132" t="s">
        <v>88</v>
      </c>
      <c r="AY318" s="125" t="s">
        <v>299</v>
      </c>
      <c r="BK318" s="133">
        <f>SUM(BK319:BK325)</f>
        <v>0</v>
      </c>
    </row>
    <row r="319" spans="2:65" s="1" customFormat="1" ht="24.15" customHeight="1">
      <c r="B319" s="32"/>
      <c r="C319" s="136" t="s">
        <v>697</v>
      </c>
      <c r="D319" s="136" t="s">
        <v>302</v>
      </c>
      <c r="E319" s="137" t="s">
        <v>8658</v>
      </c>
      <c r="F319" s="138" t="s">
        <v>8659</v>
      </c>
      <c r="G319" s="139" t="s">
        <v>375</v>
      </c>
      <c r="H319" s="140">
        <v>25.12</v>
      </c>
      <c r="I319" s="141"/>
      <c r="J319" s="142">
        <f>ROUND(I319*H319,2)</f>
        <v>0</v>
      </c>
      <c r="K319" s="138" t="s">
        <v>3585</v>
      </c>
      <c r="L319" s="32"/>
      <c r="M319" s="143" t="s">
        <v>1</v>
      </c>
      <c r="N319" s="144" t="s">
        <v>46</v>
      </c>
      <c r="P319" s="145">
        <f>O319*H319</f>
        <v>0</v>
      </c>
      <c r="Q319" s="145">
        <v>8.0000000000000002E-3</v>
      </c>
      <c r="R319" s="145">
        <f>Q319*H319</f>
        <v>0.20096</v>
      </c>
      <c r="S319" s="145">
        <v>0</v>
      </c>
      <c r="T319" s="146">
        <f>S319*H319</f>
        <v>0</v>
      </c>
      <c r="AR319" s="147" t="s">
        <v>318</v>
      </c>
      <c r="AT319" s="147" t="s">
        <v>302</v>
      </c>
      <c r="AU319" s="147" t="s">
        <v>90</v>
      </c>
      <c r="AY319" s="17" t="s">
        <v>299</v>
      </c>
      <c r="BE319" s="148">
        <f>IF(N319="základní",J319,0)</f>
        <v>0</v>
      </c>
      <c r="BF319" s="148">
        <f>IF(N319="snížená",J319,0)</f>
        <v>0</v>
      </c>
      <c r="BG319" s="148">
        <f>IF(N319="zákl. přenesená",J319,0)</f>
        <v>0</v>
      </c>
      <c r="BH319" s="148">
        <f>IF(N319="sníž. přenesená",J319,0)</f>
        <v>0</v>
      </c>
      <c r="BI319" s="148">
        <f>IF(N319="nulová",J319,0)</f>
        <v>0</v>
      </c>
      <c r="BJ319" s="17" t="s">
        <v>88</v>
      </c>
      <c r="BK319" s="148">
        <f>ROUND(I319*H319,2)</f>
        <v>0</v>
      </c>
      <c r="BL319" s="17" t="s">
        <v>318</v>
      </c>
      <c r="BM319" s="147" t="s">
        <v>8660</v>
      </c>
    </row>
    <row r="320" spans="2:65" s="1" customFormat="1" ht="19.2">
      <c r="B320" s="32"/>
      <c r="D320" s="149" t="s">
        <v>308</v>
      </c>
      <c r="F320" s="150" t="s">
        <v>8661</v>
      </c>
      <c r="I320" s="151"/>
      <c r="L320" s="32"/>
      <c r="M320" s="152"/>
      <c r="T320" s="56"/>
      <c r="AT320" s="17" t="s">
        <v>308</v>
      </c>
      <c r="AU320" s="17" t="s">
        <v>90</v>
      </c>
    </row>
    <row r="321" spans="2:65" s="12" customFormat="1">
      <c r="B321" s="170"/>
      <c r="D321" s="149" t="s">
        <v>1489</v>
      </c>
      <c r="E321" s="171" t="s">
        <v>1</v>
      </c>
      <c r="F321" s="172" t="s">
        <v>8662</v>
      </c>
      <c r="H321" s="171" t="s">
        <v>1</v>
      </c>
      <c r="I321" s="173"/>
      <c r="L321" s="170"/>
      <c r="M321" s="174"/>
      <c r="T321" s="175"/>
      <c r="AT321" s="171" t="s">
        <v>1489</v>
      </c>
      <c r="AU321" s="171" t="s">
        <v>90</v>
      </c>
      <c r="AV321" s="12" t="s">
        <v>88</v>
      </c>
      <c r="AW321" s="12" t="s">
        <v>36</v>
      </c>
      <c r="AX321" s="12" t="s">
        <v>81</v>
      </c>
      <c r="AY321" s="171" t="s">
        <v>299</v>
      </c>
    </row>
    <row r="322" spans="2:65" s="13" customFormat="1">
      <c r="B322" s="176"/>
      <c r="D322" s="149" t="s">
        <v>1489</v>
      </c>
      <c r="E322" s="177" t="s">
        <v>1</v>
      </c>
      <c r="F322" s="178" t="s">
        <v>8663</v>
      </c>
      <c r="H322" s="179">
        <v>25.12</v>
      </c>
      <c r="I322" s="180"/>
      <c r="L322" s="176"/>
      <c r="M322" s="181"/>
      <c r="T322" s="182"/>
      <c r="AT322" s="177" t="s">
        <v>1489</v>
      </c>
      <c r="AU322" s="177" t="s">
        <v>90</v>
      </c>
      <c r="AV322" s="13" t="s">
        <v>90</v>
      </c>
      <c r="AW322" s="13" t="s">
        <v>36</v>
      </c>
      <c r="AX322" s="13" t="s">
        <v>88</v>
      </c>
      <c r="AY322" s="177" t="s">
        <v>299</v>
      </c>
    </row>
    <row r="323" spans="2:65" s="1" customFormat="1" ht="24.15" customHeight="1">
      <c r="B323" s="32"/>
      <c r="C323" s="136" t="s">
        <v>701</v>
      </c>
      <c r="D323" s="136" t="s">
        <v>302</v>
      </c>
      <c r="E323" s="137" t="s">
        <v>8664</v>
      </c>
      <c r="F323" s="138" t="s">
        <v>8665</v>
      </c>
      <c r="G323" s="139" t="s">
        <v>647</v>
      </c>
      <c r="H323" s="140">
        <v>58.404000000000003</v>
      </c>
      <c r="I323" s="141"/>
      <c r="J323" s="142">
        <f>ROUND(I323*H323,2)</f>
        <v>0</v>
      </c>
      <c r="K323" s="138" t="s">
        <v>1</v>
      </c>
      <c r="L323" s="32"/>
      <c r="M323" s="143" t="s">
        <v>1</v>
      </c>
      <c r="N323" s="144" t="s">
        <v>46</v>
      </c>
      <c r="P323" s="145">
        <f>O323*H323</f>
        <v>0</v>
      </c>
      <c r="Q323" s="145">
        <v>9.5E-4</v>
      </c>
      <c r="R323" s="145">
        <f>Q323*H323</f>
        <v>5.54838E-2</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8666</v>
      </c>
    </row>
    <row r="324" spans="2:65" s="12" customFormat="1">
      <c r="B324" s="170"/>
      <c r="D324" s="149" t="s">
        <v>1489</v>
      </c>
      <c r="E324" s="171" t="s">
        <v>1</v>
      </c>
      <c r="F324" s="172" t="s">
        <v>8667</v>
      </c>
      <c r="H324" s="171" t="s">
        <v>1</v>
      </c>
      <c r="I324" s="173"/>
      <c r="L324" s="170"/>
      <c r="M324" s="174"/>
      <c r="T324" s="175"/>
      <c r="AT324" s="171" t="s">
        <v>1489</v>
      </c>
      <c r="AU324" s="171" t="s">
        <v>90</v>
      </c>
      <c r="AV324" s="12" t="s">
        <v>88</v>
      </c>
      <c r="AW324" s="12" t="s">
        <v>36</v>
      </c>
      <c r="AX324" s="12" t="s">
        <v>81</v>
      </c>
      <c r="AY324" s="171" t="s">
        <v>299</v>
      </c>
    </row>
    <row r="325" spans="2:65" s="13" customFormat="1">
      <c r="B325" s="176"/>
      <c r="D325" s="149" t="s">
        <v>1489</v>
      </c>
      <c r="E325" s="177" t="s">
        <v>1</v>
      </c>
      <c r="F325" s="178" t="s">
        <v>8668</v>
      </c>
      <c r="H325" s="179">
        <v>58.404000000000003</v>
      </c>
      <c r="I325" s="180"/>
      <c r="L325" s="176"/>
      <c r="M325" s="181"/>
      <c r="T325" s="182"/>
      <c r="AT325" s="177" t="s">
        <v>1489</v>
      </c>
      <c r="AU325" s="177" t="s">
        <v>90</v>
      </c>
      <c r="AV325" s="13" t="s">
        <v>90</v>
      </c>
      <c r="AW325" s="13" t="s">
        <v>36</v>
      </c>
      <c r="AX325" s="13" t="s">
        <v>88</v>
      </c>
      <c r="AY325" s="177" t="s">
        <v>299</v>
      </c>
    </row>
    <row r="326" spans="2:65" s="11" customFormat="1" ht="22.95" customHeight="1">
      <c r="B326" s="124"/>
      <c r="D326" s="125" t="s">
        <v>80</v>
      </c>
      <c r="E326" s="134" t="s">
        <v>337</v>
      </c>
      <c r="F326" s="134" t="s">
        <v>2607</v>
      </c>
      <c r="I326" s="127"/>
      <c r="J326" s="135">
        <f>BK326</f>
        <v>0</v>
      </c>
      <c r="L326" s="124"/>
      <c r="M326" s="129"/>
      <c r="P326" s="130">
        <f>SUM(P327:P365)</f>
        <v>0</v>
      </c>
      <c r="R326" s="130">
        <f>SUM(R327:R365)</f>
        <v>55.005820000000007</v>
      </c>
      <c r="T326" s="131">
        <f>SUM(T327:T365)</f>
        <v>13.200000000000001</v>
      </c>
      <c r="AR326" s="125" t="s">
        <v>88</v>
      </c>
      <c r="AT326" s="132" t="s">
        <v>80</v>
      </c>
      <c r="AU326" s="132" t="s">
        <v>88</v>
      </c>
      <c r="AY326" s="125" t="s">
        <v>299</v>
      </c>
      <c r="BK326" s="133">
        <f>SUM(BK327:BK365)</f>
        <v>0</v>
      </c>
    </row>
    <row r="327" spans="2:65" s="1" customFormat="1" ht="16.5" customHeight="1">
      <c r="B327" s="32"/>
      <c r="C327" s="136" t="s">
        <v>705</v>
      </c>
      <c r="D327" s="136" t="s">
        <v>302</v>
      </c>
      <c r="E327" s="137" t="s">
        <v>8669</v>
      </c>
      <c r="F327" s="138" t="s">
        <v>8670</v>
      </c>
      <c r="G327" s="139" t="s">
        <v>598</v>
      </c>
      <c r="H327" s="140">
        <v>8</v>
      </c>
      <c r="I327" s="141"/>
      <c r="J327" s="142">
        <f>ROUND(I327*H327,2)</f>
        <v>0</v>
      </c>
      <c r="K327" s="138" t="s">
        <v>3585</v>
      </c>
      <c r="L327" s="32"/>
      <c r="M327" s="143" t="s">
        <v>1</v>
      </c>
      <c r="N327" s="144" t="s">
        <v>46</v>
      </c>
      <c r="P327" s="145">
        <f>O327*H327</f>
        <v>0</v>
      </c>
      <c r="Q327" s="145">
        <v>1.65E-3</v>
      </c>
      <c r="R327" s="145">
        <f>Q327*H327</f>
        <v>1.32E-2</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8671</v>
      </c>
    </row>
    <row r="328" spans="2:65" s="1" customFormat="1" ht="16.5" customHeight="1">
      <c r="B328" s="32"/>
      <c r="C328" s="158" t="s">
        <v>709</v>
      </c>
      <c r="D328" s="158" t="s">
        <v>340</v>
      </c>
      <c r="E328" s="159" t="s">
        <v>8672</v>
      </c>
      <c r="F328" s="160" t="s">
        <v>8673</v>
      </c>
      <c r="G328" s="161" t="s">
        <v>598</v>
      </c>
      <c r="H328" s="162">
        <v>8.08</v>
      </c>
      <c r="I328" s="163"/>
      <c r="J328" s="164">
        <f>ROUND(I328*H328,2)</f>
        <v>0</v>
      </c>
      <c r="K328" s="160" t="s">
        <v>3585</v>
      </c>
      <c r="L328" s="165"/>
      <c r="M328" s="166" t="s">
        <v>1</v>
      </c>
      <c r="N328" s="167" t="s">
        <v>46</v>
      </c>
      <c r="P328" s="145">
        <f>O328*H328</f>
        <v>0</v>
      </c>
      <c r="Q328" s="145">
        <v>0.02</v>
      </c>
      <c r="R328" s="145">
        <f>Q328*H328</f>
        <v>0.16159999999999999</v>
      </c>
      <c r="S328" s="145">
        <v>0</v>
      </c>
      <c r="T328" s="146">
        <f>S328*H328</f>
        <v>0</v>
      </c>
      <c r="AR328" s="147" t="s">
        <v>337</v>
      </c>
      <c r="AT328" s="147" t="s">
        <v>340</v>
      </c>
      <c r="AU328" s="147" t="s">
        <v>90</v>
      </c>
      <c r="AY328" s="17" t="s">
        <v>299</v>
      </c>
      <c r="BE328" s="148">
        <f>IF(N328="základní",J328,0)</f>
        <v>0</v>
      </c>
      <c r="BF328" s="148">
        <f>IF(N328="snížená",J328,0)</f>
        <v>0</v>
      </c>
      <c r="BG328" s="148">
        <f>IF(N328="zákl. přenesená",J328,0)</f>
        <v>0</v>
      </c>
      <c r="BH328" s="148">
        <f>IF(N328="sníž. přenesená",J328,0)</f>
        <v>0</v>
      </c>
      <c r="BI328" s="148">
        <f>IF(N328="nulová",J328,0)</f>
        <v>0</v>
      </c>
      <c r="BJ328" s="17" t="s">
        <v>88</v>
      </c>
      <c r="BK328" s="148">
        <f>ROUND(I328*H328,2)</f>
        <v>0</v>
      </c>
      <c r="BL328" s="17" t="s">
        <v>318</v>
      </c>
      <c r="BM328" s="147" t="s">
        <v>8674</v>
      </c>
    </row>
    <row r="329" spans="2:65" s="13" customFormat="1">
      <c r="B329" s="176"/>
      <c r="D329" s="149" t="s">
        <v>1489</v>
      </c>
      <c r="F329" s="178" t="s">
        <v>8675</v>
      </c>
      <c r="H329" s="179">
        <v>8.08</v>
      </c>
      <c r="I329" s="180"/>
      <c r="L329" s="176"/>
      <c r="M329" s="181"/>
      <c r="T329" s="182"/>
      <c r="AT329" s="177" t="s">
        <v>1489</v>
      </c>
      <c r="AU329" s="177" t="s">
        <v>90</v>
      </c>
      <c r="AV329" s="13" t="s">
        <v>90</v>
      </c>
      <c r="AW329" s="13" t="s">
        <v>4</v>
      </c>
      <c r="AX329" s="13" t="s">
        <v>88</v>
      </c>
      <c r="AY329" s="177" t="s">
        <v>299</v>
      </c>
    </row>
    <row r="330" spans="2:65" s="1" customFormat="1" ht="33" customHeight="1">
      <c r="B330" s="32"/>
      <c r="C330" s="136" t="s">
        <v>713</v>
      </c>
      <c r="D330" s="136" t="s">
        <v>302</v>
      </c>
      <c r="E330" s="137" t="s">
        <v>8676</v>
      </c>
      <c r="F330" s="138" t="s">
        <v>8677</v>
      </c>
      <c r="G330" s="139" t="s">
        <v>647</v>
      </c>
      <c r="H330" s="140">
        <v>8</v>
      </c>
      <c r="I330" s="141"/>
      <c r="J330" s="142">
        <f>ROUND(I330*H330,2)</f>
        <v>0</v>
      </c>
      <c r="K330" s="138" t="s">
        <v>3585</v>
      </c>
      <c r="L330" s="32"/>
      <c r="M330" s="143" t="s">
        <v>1</v>
      </c>
      <c r="N330" s="144" t="s">
        <v>46</v>
      </c>
      <c r="P330" s="145">
        <f>O330*H330</f>
        <v>0</v>
      </c>
      <c r="Q330" s="145">
        <v>1.8000000000000001E-4</v>
      </c>
      <c r="R330" s="145">
        <f>Q330*H330</f>
        <v>1.4400000000000001E-3</v>
      </c>
      <c r="S330" s="145">
        <v>0</v>
      </c>
      <c r="T330" s="146">
        <f>S330*H330</f>
        <v>0</v>
      </c>
      <c r="AR330" s="147" t="s">
        <v>318</v>
      </c>
      <c r="AT330" s="147" t="s">
        <v>302</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8678</v>
      </c>
    </row>
    <row r="331" spans="2:65" s="13" customFormat="1">
      <c r="B331" s="176"/>
      <c r="D331" s="149" t="s">
        <v>1489</v>
      </c>
      <c r="E331" s="177" t="s">
        <v>1</v>
      </c>
      <c r="F331" s="178" t="s">
        <v>8679</v>
      </c>
      <c r="H331" s="179">
        <v>4</v>
      </c>
      <c r="I331" s="180"/>
      <c r="L331" s="176"/>
      <c r="M331" s="181"/>
      <c r="T331" s="182"/>
      <c r="AT331" s="177" t="s">
        <v>1489</v>
      </c>
      <c r="AU331" s="177" t="s">
        <v>90</v>
      </c>
      <c r="AV331" s="13" t="s">
        <v>90</v>
      </c>
      <c r="AW331" s="13" t="s">
        <v>36</v>
      </c>
      <c r="AX331" s="13" t="s">
        <v>81</v>
      </c>
      <c r="AY331" s="177" t="s">
        <v>299</v>
      </c>
    </row>
    <row r="332" spans="2:65" s="13" customFormat="1">
      <c r="B332" s="176"/>
      <c r="D332" s="149" t="s">
        <v>1489</v>
      </c>
      <c r="E332" s="177" t="s">
        <v>1</v>
      </c>
      <c r="F332" s="178" t="s">
        <v>8679</v>
      </c>
      <c r="H332" s="179">
        <v>4</v>
      </c>
      <c r="I332" s="180"/>
      <c r="L332" s="176"/>
      <c r="M332" s="181"/>
      <c r="T332" s="182"/>
      <c r="AT332" s="177" t="s">
        <v>1489</v>
      </c>
      <c r="AU332" s="177" t="s">
        <v>90</v>
      </c>
      <c r="AV332" s="13" t="s">
        <v>90</v>
      </c>
      <c r="AW332" s="13" t="s">
        <v>36</v>
      </c>
      <c r="AX332" s="13" t="s">
        <v>81</v>
      </c>
      <c r="AY332" s="177" t="s">
        <v>299</v>
      </c>
    </row>
    <row r="333" spans="2:65" s="14" customFormat="1">
      <c r="B333" s="183"/>
      <c r="D333" s="149" t="s">
        <v>1489</v>
      </c>
      <c r="E333" s="184" t="s">
        <v>1</v>
      </c>
      <c r="F333" s="185" t="s">
        <v>1496</v>
      </c>
      <c r="H333" s="186">
        <v>8</v>
      </c>
      <c r="I333" s="187"/>
      <c r="L333" s="183"/>
      <c r="M333" s="188"/>
      <c r="T333" s="189"/>
      <c r="AT333" s="184" t="s">
        <v>1489</v>
      </c>
      <c r="AU333" s="184" t="s">
        <v>90</v>
      </c>
      <c r="AV333" s="14" t="s">
        <v>318</v>
      </c>
      <c r="AW333" s="14" t="s">
        <v>36</v>
      </c>
      <c r="AX333" s="14" t="s">
        <v>88</v>
      </c>
      <c r="AY333" s="184" t="s">
        <v>299</v>
      </c>
    </row>
    <row r="334" spans="2:65" s="1" customFormat="1" ht="16.5" customHeight="1">
      <c r="B334" s="32"/>
      <c r="C334" s="158" t="s">
        <v>717</v>
      </c>
      <c r="D334" s="158" t="s">
        <v>340</v>
      </c>
      <c r="E334" s="159" t="s">
        <v>8680</v>
      </c>
      <c r="F334" s="160" t="s">
        <v>8681</v>
      </c>
      <c r="G334" s="161" t="s">
        <v>647</v>
      </c>
      <c r="H334" s="162">
        <v>8.08</v>
      </c>
      <c r="I334" s="163"/>
      <c r="J334" s="164">
        <f>ROUND(I334*H334,2)</f>
        <v>0</v>
      </c>
      <c r="K334" s="160" t="s">
        <v>3585</v>
      </c>
      <c r="L334" s="165"/>
      <c r="M334" s="166" t="s">
        <v>1</v>
      </c>
      <c r="N334" s="167" t="s">
        <v>46</v>
      </c>
      <c r="P334" s="145">
        <f>O334*H334</f>
        <v>0</v>
      </c>
      <c r="Q334" s="145">
        <v>0.188</v>
      </c>
      <c r="R334" s="145">
        <f>Q334*H334</f>
        <v>1.5190399999999999</v>
      </c>
      <c r="S334" s="145">
        <v>0</v>
      </c>
      <c r="T334" s="146">
        <f>S334*H334</f>
        <v>0</v>
      </c>
      <c r="AR334" s="147" t="s">
        <v>337</v>
      </c>
      <c r="AT334" s="147" t="s">
        <v>340</v>
      </c>
      <c r="AU334" s="147" t="s">
        <v>90</v>
      </c>
      <c r="AY334" s="17" t="s">
        <v>299</v>
      </c>
      <c r="BE334" s="148">
        <f>IF(N334="základní",J334,0)</f>
        <v>0</v>
      </c>
      <c r="BF334" s="148">
        <f>IF(N334="snížená",J334,0)</f>
        <v>0</v>
      </c>
      <c r="BG334" s="148">
        <f>IF(N334="zákl. přenesená",J334,0)</f>
        <v>0</v>
      </c>
      <c r="BH334" s="148">
        <f>IF(N334="sníž. přenesená",J334,0)</f>
        <v>0</v>
      </c>
      <c r="BI334" s="148">
        <f>IF(N334="nulová",J334,0)</f>
        <v>0</v>
      </c>
      <c r="BJ334" s="17" t="s">
        <v>88</v>
      </c>
      <c r="BK334" s="148">
        <f>ROUND(I334*H334,2)</f>
        <v>0</v>
      </c>
      <c r="BL334" s="17" t="s">
        <v>318</v>
      </c>
      <c r="BM334" s="147" t="s">
        <v>8682</v>
      </c>
    </row>
    <row r="335" spans="2:65" s="13" customFormat="1">
      <c r="B335" s="176"/>
      <c r="D335" s="149" t="s">
        <v>1489</v>
      </c>
      <c r="F335" s="178" t="s">
        <v>8675</v>
      </c>
      <c r="H335" s="179">
        <v>8.08</v>
      </c>
      <c r="I335" s="180"/>
      <c r="L335" s="176"/>
      <c r="M335" s="181"/>
      <c r="T335" s="182"/>
      <c r="AT335" s="177" t="s">
        <v>1489</v>
      </c>
      <c r="AU335" s="177" t="s">
        <v>90</v>
      </c>
      <c r="AV335" s="13" t="s">
        <v>90</v>
      </c>
      <c r="AW335" s="13" t="s">
        <v>4</v>
      </c>
      <c r="AX335" s="13" t="s">
        <v>88</v>
      </c>
      <c r="AY335" s="177" t="s">
        <v>299</v>
      </c>
    </row>
    <row r="336" spans="2:65" s="1" customFormat="1" ht="24.15" customHeight="1">
      <c r="B336" s="32"/>
      <c r="C336" s="136" t="s">
        <v>721</v>
      </c>
      <c r="D336" s="136" t="s">
        <v>302</v>
      </c>
      <c r="E336" s="137" t="s">
        <v>1746</v>
      </c>
      <c r="F336" s="138" t="s">
        <v>1747</v>
      </c>
      <c r="G336" s="139" t="s">
        <v>598</v>
      </c>
      <c r="H336" s="140">
        <v>2</v>
      </c>
      <c r="I336" s="141"/>
      <c r="J336" s="142">
        <f>ROUND(I336*H336,2)</f>
        <v>0</v>
      </c>
      <c r="K336" s="138" t="s">
        <v>3585</v>
      </c>
      <c r="L336" s="32"/>
      <c r="M336" s="143" t="s">
        <v>1</v>
      </c>
      <c r="N336" s="144" t="s">
        <v>46</v>
      </c>
      <c r="P336" s="145">
        <f>O336*H336</f>
        <v>0</v>
      </c>
      <c r="Q336" s="145">
        <v>0.45937</v>
      </c>
      <c r="R336" s="145">
        <f>Q336*H336</f>
        <v>0.91874</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8683</v>
      </c>
    </row>
    <row r="337" spans="2:65" s="1" customFormat="1" ht="24.15" customHeight="1">
      <c r="B337" s="32"/>
      <c r="C337" s="136" t="s">
        <v>306</v>
      </c>
      <c r="D337" s="136" t="s">
        <v>302</v>
      </c>
      <c r="E337" s="137" t="s">
        <v>1749</v>
      </c>
      <c r="F337" s="138" t="s">
        <v>1750</v>
      </c>
      <c r="G337" s="139" t="s">
        <v>647</v>
      </c>
      <c r="H337" s="140">
        <v>8</v>
      </c>
      <c r="I337" s="141"/>
      <c r="J337" s="142">
        <f>ROUND(I337*H337,2)</f>
        <v>0</v>
      </c>
      <c r="K337" s="138" t="s">
        <v>3585</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8684</v>
      </c>
    </row>
    <row r="338" spans="2:65" s="1" customFormat="1" ht="37.950000000000003" customHeight="1">
      <c r="B338" s="32"/>
      <c r="C338" s="136" t="s">
        <v>728</v>
      </c>
      <c r="D338" s="136" t="s">
        <v>302</v>
      </c>
      <c r="E338" s="137" t="s">
        <v>8685</v>
      </c>
      <c r="F338" s="138" t="s">
        <v>8686</v>
      </c>
      <c r="G338" s="139" t="s">
        <v>598</v>
      </c>
      <c r="H338" s="140">
        <v>10</v>
      </c>
      <c r="I338" s="141"/>
      <c r="J338" s="142">
        <f>ROUND(I338*H338,2)</f>
        <v>0</v>
      </c>
      <c r="K338" s="138" t="s">
        <v>1</v>
      </c>
      <c r="L338" s="32"/>
      <c r="M338" s="143" t="s">
        <v>1</v>
      </c>
      <c r="N338" s="144" t="s">
        <v>46</v>
      </c>
      <c r="P338" s="145">
        <f>O338*H338</f>
        <v>0</v>
      </c>
      <c r="Q338" s="145">
        <v>3.4762599999999999</v>
      </c>
      <c r="R338" s="145">
        <f>Q338*H338</f>
        <v>34.762599999999999</v>
      </c>
      <c r="S338" s="145">
        <v>0</v>
      </c>
      <c r="T338" s="146">
        <f>S338*H338</f>
        <v>0</v>
      </c>
      <c r="AR338" s="147" t="s">
        <v>318</v>
      </c>
      <c r="AT338" s="147" t="s">
        <v>302</v>
      </c>
      <c r="AU338" s="147" t="s">
        <v>90</v>
      </c>
      <c r="AY338" s="17" t="s">
        <v>299</v>
      </c>
      <c r="BE338" s="148">
        <f>IF(N338="základní",J338,0)</f>
        <v>0</v>
      </c>
      <c r="BF338" s="148">
        <f>IF(N338="snížená",J338,0)</f>
        <v>0</v>
      </c>
      <c r="BG338" s="148">
        <f>IF(N338="zákl. přenesená",J338,0)</f>
        <v>0</v>
      </c>
      <c r="BH338" s="148">
        <f>IF(N338="sníž. přenesená",J338,0)</f>
        <v>0</v>
      </c>
      <c r="BI338" s="148">
        <f>IF(N338="nulová",J338,0)</f>
        <v>0</v>
      </c>
      <c r="BJ338" s="17" t="s">
        <v>88</v>
      </c>
      <c r="BK338" s="148">
        <f>ROUND(I338*H338,2)</f>
        <v>0</v>
      </c>
      <c r="BL338" s="17" t="s">
        <v>318</v>
      </c>
      <c r="BM338" s="147" t="s">
        <v>8687</v>
      </c>
    </row>
    <row r="339" spans="2:65" s="1" customFormat="1" ht="28.8">
      <c r="B339" s="32"/>
      <c r="D339" s="149" t="s">
        <v>308</v>
      </c>
      <c r="F339" s="150" t="s">
        <v>8688</v>
      </c>
      <c r="I339" s="151"/>
      <c r="L339" s="32"/>
      <c r="M339" s="152"/>
      <c r="T339" s="56"/>
      <c r="AT339" s="17" t="s">
        <v>308</v>
      </c>
      <c r="AU339" s="17" t="s">
        <v>90</v>
      </c>
    </row>
    <row r="340" spans="2:65" s="12" customFormat="1">
      <c r="B340" s="170"/>
      <c r="D340" s="149" t="s">
        <v>1489</v>
      </c>
      <c r="E340" s="171" t="s">
        <v>1</v>
      </c>
      <c r="F340" s="172" t="s">
        <v>8557</v>
      </c>
      <c r="H340" s="171" t="s">
        <v>1</v>
      </c>
      <c r="I340" s="173"/>
      <c r="L340" s="170"/>
      <c r="M340" s="174"/>
      <c r="T340" s="175"/>
      <c r="AT340" s="171" t="s">
        <v>1489</v>
      </c>
      <c r="AU340" s="171" t="s">
        <v>90</v>
      </c>
      <c r="AV340" s="12" t="s">
        <v>88</v>
      </c>
      <c r="AW340" s="12" t="s">
        <v>36</v>
      </c>
      <c r="AX340" s="12" t="s">
        <v>81</v>
      </c>
      <c r="AY340" s="171" t="s">
        <v>299</v>
      </c>
    </row>
    <row r="341" spans="2:65" s="13" customFormat="1">
      <c r="B341" s="176"/>
      <c r="D341" s="149" t="s">
        <v>1489</v>
      </c>
      <c r="E341" s="177" t="s">
        <v>1</v>
      </c>
      <c r="F341" s="178" t="s">
        <v>8689</v>
      </c>
      <c r="H341" s="179">
        <v>10</v>
      </c>
      <c r="I341" s="180"/>
      <c r="L341" s="176"/>
      <c r="M341" s="181"/>
      <c r="T341" s="182"/>
      <c r="AT341" s="177" t="s">
        <v>1489</v>
      </c>
      <c r="AU341" s="177" t="s">
        <v>90</v>
      </c>
      <c r="AV341" s="13" t="s">
        <v>90</v>
      </c>
      <c r="AW341" s="13" t="s">
        <v>36</v>
      </c>
      <c r="AX341" s="13" t="s">
        <v>88</v>
      </c>
      <c r="AY341" s="177" t="s">
        <v>299</v>
      </c>
    </row>
    <row r="342" spans="2:65" s="1" customFormat="1" ht="33" customHeight="1">
      <c r="B342" s="32"/>
      <c r="C342" s="136" t="s">
        <v>732</v>
      </c>
      <c r="D342" s="136" t="s">
        <v>302</v>
      </c>
      <c r="E342" s="137" t="s">
        <v>8690</v>
      </c>
      <c r="F342" s="138" t="s">
        <v>8691</v>
      </c>
      <c r="G342" s="139" t="s">
        <v>598</v>
      </c>
      <c r="H342" s="140">
        <v>5</v>
      </c>
      <c r="I342" s="141"/>
      <c r="J342" s="142">
        <f>ROUND(I342*H342,2)</f>
        <v>0</v>
      </c>
      <c r="K342" s="138" t="s">
        <v>1</v>
      </c>
      <c r="L342" s="32"/>
      <c r="M342" s="143" t="s">
        <v>1</v>
      </c>
      <c r="N342" s="144" t="s">
        <v>46</v>
      </c>
      <c r="P342" s="145">
        <f>O342*H342</f>
        <v>0</v>
      </c>
      <c r="Q342" s="145">
        <v>0</v>
      </c>
      <c r="R342" s="145">
        <f>Q342*H342</f>
        <v>0</v>
      </c>
      <c r="S342" s="145">
        <v>0</v>
      </c>
      <c r="T342" s="146">
        <f>S342*H342</f>
        <v>0</v>
      </c>
      <c r="AR342" s="147" t="s">
        <v>318</v>
      </c>
      <c r="AT342" s="147" t="s">
        <v>302</v>
      </c>
      <c r="AU342" s="147" t="s">
        <v>90</v>
      </c>
      <c r="AY342" s="17" t="s">
        <v>299</v>
      </c>
      <c r="BE342" s="148">
        <f>IF(N342="základní",J342,0)</f>
        <v>0</v>
      </c>
      <c r="BF342" s="148">
        <f>IF(N342="snížená",J342,0)</f>
        <v>0</v>
      </c>
      <c r="BG342" s="148">
        <f>IF(N342="zákl. přenesená",J342,0)</f>
        <v>0</v>
      </c>
      <c r="BH342" s="148">
        <f>IF(N342="sníž. přenesená",J342,0)</f>
        <v>0</v>
      </c>
      <c r="BI342" s="148">
        <f>IF(N342="nulová",J342,0)</f>
        <v>0</v>
      </c>
      <c r="BJ342" s="17" t="s">
        <v>88</v>
      </c>
      <c r="BK342" s="148">
        <f>ROUND(I342*H342,2)</f>
        <v>0</v>
      </c>
      <c r="BL342" s="17" t="s">
        <v>318</v>
      </c>
      <c r="BM342" s="147" t="s">
        <v>8692</v>
      </c>
    </row>
    <row r="343" spans="2:65" s="1" customFormat="1" ht="28.8">
      <c r="B343" s="32"/>
      <c r="D343" s="149" t="s">
        <v>308</v>
      </c>
      <c r="F343" s="150" t="s">
        <v>8688</v>
      </c>
      <c r="I343" s="151"/>
      <c r="L343" s="32"/>
      <c r="M343" s="152"/>
      <c r="T343" s="56"/>
      <c r="AT343" s="17" t="s">
        <v>308</v>
      </c>
      <c r="AU343" s="17" t="s">
        <v>90</v>
      </c>
    </row>
    <row r="344" spans="2:65" s="13" customFormat="1">
      <c r="B344" s="176"/>
      <c r="D344" s="149" t="s">
        <v>1489</v>
      </c>
      <c r="E344" s="177" t="s">
        <v>1</v>
      </c>
      <c r="F344" s="178" t="s">
        <v>8693</v>
      </c>
      <c r="H344" s="179">
        <v>5</v>
      </c>
      <c r="I344" s="180"/>
      <c r="L344" s="176"/>
      <c r="M344" s="181"/>
      <c r="T344" s="182"/>
      <c r="AT344" s="177" t="s">
        <v>1489</v>
      </c>
      <c r="AU344" s="177" t="s">
        <v>90</v>
      </c>
      <c r="AV344" s="13" t="s">
        <v>90</v>
      </c>
      <c r="AW344" s="13" t="s">
        <v>36</v>
      </c>
      <c r="AX344" s="13" t="s">
        <v>88</v>
      </c>
      <c r="AY344" s="177" t="s">
        <v>299</v>
      </c>
    </row>
    <row r="345" spans="2:65" s="1" customFormat="1" ht="37.950000000000003" customHeight="1">
      <c r="B345" s="32"/>
      <c r="C345" s="136" t="s">
        <v>736</v>
      </c>
      <c r="D345" s="136" t="s">
        <v>302</v>
      </c>
      <c r="E345" s="137" t="s">
        <v>8694</v>
      </c>
      <c r="F345" s="138" t="s">
        <v>8695</v>
      </c>
      <c r="G345" s="139" t="s">
        <v>598</v>
      </c>
      <c r="H345" s="140">
        <v>26</v>
      </c>
      <c r="I345" s="141"/>
      <c r="J345" s="142">
        <f>ROUND(I345*H345,2)</f>
        <v>0</v>
      </c>
      <c r="K345" s="138" t="s">
        <v>3585</v>
      </c>
      <c r="L345" s="32"/>
      <c r="M345" s="143" t="s">
        <v>1</v>
      </c>
      <c r="N345" s="144" t="s">
        <v>46</v>
      </c>
      <c r="P345" s="145">
        <f>O345*H345</f>
        <v>0</v>
      </c>
      <c r="Q345" s="145">
        <v>0.09</v>
      </c>
      <c r="R345" s="145">
        <f>Q345*H345</f>
        <v>2.34</v>
      </c>
      <c r="S345" s="145">
        <v>0</v>
      </c>
      <c r="T345" s="146">
        <f>S345*H345</f>
        <v>0</v>
      </c>
      <c r="AR345" s="147" t="s">
        <v>318</v>
      </c>
      <c r="AT345" s="147" t="s">
        <v>302</v>
      </c>
      <c r="AU345" s="147" t="s">
        <v>90</v>
      </c>
      <c r="AY345" s="17" t="s">
        <v>299</v>
      </c>
      <c r="BE345" s="148">
        <f>IF(N345="základní",J345,0)</f>
        <v>0</v>
      </c>
      <c r="BF345" s="148">
        <f>IF(N345="snížená",J345,0)</f>
        <v>0</v>
      </c>
      <c r="BG345" s="148">
        <f>IF(N345="zákl. přenesená",J345,0)</f>
        <v>0</v>
      </c>
      <c r="BH345" s="148">
        <f>IF(N345="sníž. přenesená",J345,0)</f>
        <v>0</v>
      </c>
      <c r="BI345" s="148">
        <f>IF(N345="nulová",J345,0)</f>
        <v>0</v>
      </c>
      <c r="BJ345" s="17" t="s">
        <v>88</v>
      </c>
      <c r="BK345" s="148">
        <f>ROUND(I345*H345,2)</f>
        <v>0</v>
      </c>
      <c r="BL345" s="17" t="s">
        <v>318</v>
      </c>
      <c r="BM345" s="147" t="s">
        <v>8696</v>
      </c>
    </row>
    <row r="346" spans="2:65" s="1" customFormat="1" ht="19.2">
      <c r="B346" s="32"/>
      <c r="D346" s="149" t="s">
        <v>308</v>
      </c>
      <c r="F346" s="150" t="s">
        <v>8697</v>
      </c>
      <c r="I346" s="151"/>
      <c r="L346" s="32"/>
      <c r="M346" s="152"/>
      <c r="T346" s="56"/>
      <c r="AT346" s="17" t="s">
        <v>308</v>
      </c>
      <c r="AU346" s="17" t="s">
        <v>90</v>
      </c>
    </row>
    <row r="347" spans="2:65" s="12" customFormat="1">
      <c r="B347" s="170"/>
      <c r="D347" s="149" t="s">
        <v>1489</v>
      </c>
      <c r="E347" s="171" t="s">
        <v>1</v>
      </c>
      <c r="F347" s="172" t="s">
        <v>8698</v>
      </c>
      <c r="H347" s="171" t="s">
        <v>1</v>
      </c>
      <c r="I347" s="173"/>
      <c r="L347" s="170"/>
      <c r="M347" s="174"/>
      <c r="T347" s="175"/>
      <c r="AT347" s="171" t="s">
        <v>1489</v>
      </c>
      <c r="AU347" s="171" t="s">
        <v>90</v>
      </c>
      <c r="AV347" s="12" t="s">
        <v>88</v>
      </c>
      <c r="AW347" s="12" t="s">
        <v>36</v>
      </c>
      <c r="AX347" s="12" t="s">
        <v>81</v>
      </c>
      <c r="AY347" s="171" t="s">
        <v>299</v>
      </c>
    </row>
    <row r="348" spans="2:65" s="13" customFormat="1">
      <c r="B348" s="176"/>
      <c r="D348" s="149" t="s">
        <v>1489</v>
      </c>
      <c r="E348" s="177" t="s">
        <v>1</v>
      </c>
      <c r="F348" s="178" t="s">
        <v>8699</v>
      </c>
      <c r="H348" s="179">
        <v>12</v>
      </c>
      <c r="I348" s="180"/>
      <c r="L348" s="176"/>
      <c r="M348" s="181"/>
      <c r="T348" s="182"/>
      <c r="AT348" s="177" t="s">
        <v>1489</v>
      </c>
      <c r="AU348" s="177" t="s">
        <v>90</v>
      </c>
      <c r="AV348" s="13" t="s">
        <v>90</v>
      </c>
      <c r="AW348" s="13" t="s">
        <v>36</v>
      </c>
      <c r="AX348" s="13" t="s">
        <v>81</v>
      </c>
      <c r="AY348" s="177" t="s">
        <v>299</v>
      </c>
    </row>
    <row r="349" spans="2:65" s="13" customFormat="1">
      <c r="B349" s="176"/>
      <c r="D349" s="149" t="s">
        <v>1489</v>
      </c>
      <c r="E349" s="177" t="s">
        <v>1</v>
      </c>
      <c r="F349" s="178" t="s">
        <v>8700</v>
      </c>
      <c r="H349" s="179">
        <v>14</v>
      </c>
      <c r="I349" s="180"/>
      <c r="L349" s="176"/>
      <c r="M349" s="181"/>
      <c r="T349" s="182"/>
      <c r="AT349" s="177" t="s">
        <v>1489</v>
      </c>
      <c r="AU349" s="177" t="s">
        <v>90</v>
      </c>
      <c r="AV349" s="13" t="s">
        <v>90</v>
      </c>
      <c r="AW349" s="13" t="s">
        <v>36</v>
      </c>
      <c r="AX349" s="13" t="s">
        <v>81</v>
      </c>
      <c r="AY349" s="177" t="s">
        <v>299</v>
      </c>
    </row>
    <row r="350" spans="2:65" s="14" customFormat="1">
      <c r="B350" s="183"/>
      <c r="D350" s="149" t="s">
        <v>1489</v>
      </c>
      <c r="E350" s="184" t="s">
        <v>1</v>
      </c>
      <c r="F350" s="185" t="s">
        <v>1496</v>
      </c>
      <c r="H350" s="186">
        <v>26</v>
      </c>
      <c r="I350" s="187"/>
      <c r="L350" s="183"/>
      <c r="M350" s="188"/>
      <c r="T350" s="189"/>
      <c r="AT350" s="184" t="s">
        <v>1489</v>
      </c>
      <c r="AU350" s="184" t="s">
        <v>90</v>
      </c>
      <c r="AV350" s="14" t="s">
        <v>318</v>
      </c>
      <c r="AW350" s="14" t="s">
        <v>36</v>
      </c>
      <c r="AX350" s="14" t="s">
        <v>88</v>
      </c>
      <c r="AY350" s="184" t="s">
        <v>299</v>
      </c>
    </row>
    <row r="351" spans="2:65" s="1" customFormat="1" ht="21.75" customHeight="1">
      <c r="B351" s="32"/>
      <c r="C351" s="158" t="s">
        <v>740</v>
      </c>
      <c r="D351" s="158" t="s">
        <v>340</v>
      </c>
      <c r="E351" s="159" t="s">
        <v>8701</v>
      </c>
      <c r="F351" s="160" t="s">
        <v>8702</v>
      </c>
      <c r="G351" s="161" t="s">
        <v>598</v>
      </c>
      <c r="H351" s="162">
        <v>12</v>
      </c>
      <c r="I351" s="163"/>
      <c r="J351" s="164">
        <f>ROUND(I351*H351,2)</f>
        <v>0</v>
      </c>
      <c r="K351" s="160" t="s">
        <v>3585</v>
      </c>
      <c r="L351" s="165"/>
      <c r="M351" s="166" t="s">
        <v>1</v>
      </c>
      <c r="N351" s="167" t="s">
        <v>46</v>
      </c>
      <c r="P351" s="145">
        <f>O351*H351</f>
        <v>0</v>
      </c>
      <c r="Q351" s="145">
        <v>0.06</v>
      </c>
      <c r="R351" s="145">
        <f>Q351*H351</f>
        <v>0.72</v>
      </c>
      <c r="S351" s="145">
        <v>0</v>
      </c>
      <c r="T351" s="146">
        <f>S351*H351</f>
        <v>0</v>
      </c>
      <c r="AR351" s="147" t="s">
        <v>337</v>
      </c>
      <c r="AT351" s="147" t="s">
        <v>340</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8703</v>
      </c>
    </row>
    <row r="352" spans="2:65" s="13" customFormat="1">
      <c r="B352" s="176"/>
      <c r="D352" s="149" t="s">
        <v>1489</v>
      </c>
      <c r="E352" s="177" t="s">
        <v>1</v>
      </c>
      <c r="F352" s="178" t="s">
        <v>8704</v>
      </c>
      <c r="H352" s="179">
        <v>12</v>
      </c>
      <c r="I352" s="180"/>
      <c r="L352" s="176"/>
      <c r="M352" s="181"/>
      <c r="T352" s="182"/>
      <c r="AT352" s="177" t="s">
        <v>1489</v>
      </c>
      <c r="AU352" s="177" t="s">
        <v>90</v>
      </c>
      <c r="AV352" s="13" t="s">
        <v>90</v>
      </c>
      <c r="AW352" s="13" t="s">
        <v>36</v>
      </c>
      <c r="AX352" s="13" t="s">
        <v>88</v>
      </c>
      <c r="AY352" s="177" t="s">
        <v>299</v>
      </c>
    </row>
    <row r="353" spans="2:65" s="1" customFormat="1" ht="37.950000000000003" customHeight="1">
      <c r="B353" s="32"/>
      <c r="C353" s="136" t="s">
        <v>745</v>
      </c>
      <c r="D353" s="136" t="s">
        <v>302</v>
      </c>
      <c r="E353" s="137" t="s">
        <v>1768</v>
      </c>
      <c r="F353" s="138" t="s">
        <v>1769</v>
      </c>
      <c r="G353" s="139" t="s">
        <v>598</v>
      </c>
      <c r="H353" s="140">
        <v>9</v>
      </c>
      <c r="I353" s="141"/>
      <c r="J353" s="142">
        <f>ROUND(I353*H353,2)</f>
        <v>0</v>
      </c>
      <c r="K353" s="138" t="s">
        <v>3585</v>
      </c>
      <c r="L353" s="32"/>
      <c r="M353" s="143" t="s">
        <v>1</v>
      </c>
      <c r="N353" s="144" t="s">
        <v>46</v>
      </c>
      <c r="P353" s="145">
        <f>O353*H353</f>
        <v>0</v>
      </c>
      <c r="Q353" s="145">
        <v>0.09</v>
      </c>
      <c r="R353" s="145">
        <f>Q353*H353</f>
        <v>0.80999999999999994</v>
      </c>
      <c r="S353" s="145">
        <v>0</v>
      </c>
      <c r="T353" s="146">
        <f>S353*H353</f>
        <v>0</v>
      </c>
      <c r="AR353" s="147" t="s">
        <v>318</v>
      </c>
      <c r="AT353" s="147" t="s">
        <v>302</v>
      </c>
      <c r="AU353" s="147" t="s">
        <v>90</v>
      </c>
      <c r="AY353" s="17" t="s">
        <v>299</v>
      </c>
      <c r="BE353" s="148">
        <f>IF(N353="základní",J353,0)</f>
        <v>0</v>
      </c>
      <c r="BF353" s="148">
        <f>IF(N353="snížená",J353,0)</f>
        <v>0</v>
      </c>
      <c r="BG353" s="148">
        <f>IF(N353="zákl. přenesená",J353,0)</f>
        <v>0</v>
      </c>
      <c r="BH353" s="148">
        <f>IF(N353="sníž. přenesená",J353,0)</f>
        <v>0</v>
      </c>
      <c r="BI353" s="148">
        <f>IF(N353="nulová",J353,0)</f>
        <v>0</v>
      </c>
      <c r="BJ353" s="17" t="s">
        <v>88</v>
      </c>
      <c r="BK353" s="148">
        <f>ROUND(I353*H353,2)</f>
        <v>0</v>
      </c>
      <c r="BL353" s="17" t="s">
        <v>318</v>
      </c>
      <c r="BM353" s="147" t="s">
        <v>8705</v>
      </c>
    </row>
    <row r="354" spans="2:65" s="1" customFormat="1" ht="19.2">
      <c r="B354" s="32"/>
      <c r="D354" s="149" t="s">
        <v>308</v>
      </c>
      <c r="F354" s="150" t="s">
        <v>8706</v>
      </c>
      <c r="I354" s="151"/>
      <c r="L354" s="32"/>
      <c r="M354" s="152"/>
      <c r="T354" s="56"/>
      <c r="AT354" s="17" t="s">
        <v>308</v>
      </c>
      <c r="AU354" s="17" t="s">
        <v>90</v>
      </c>
    </row>
    <row r="355" spans="2:65" s="12" customFormat="1">
      <c r="B355" s="170"/>
      <c r="D355" s="149" t="s">
        <v>1489</v>
      </c>
      <c r="E355" s="171" t="s">
        <v>1</v>
      </c>
      <c r="F355" s="172" t="s">
        <v>8707</v>
      </c>
      <c r="H355" s="171" t="s">
        <v>1</v>
      </c>
      <c r="I355" s="173"/>
      <c r="L355" s="170"/>
      <c r="M355" s="174"/>
      <c r="T355" s="175"/>
      <c r="AT355" s="171" t="s">
        <v>1489</v>
      </c>
      <c r="AU355" s="171" t="s">
        <v>90</v>
      </c>
      <c r="AV355" s="12" t="s">
        <v>88</v>
      </c>
      <c r="AW355" s="12" t="s">
        <v>36</v>
      </c>
      <c r="AX355" s="12" t="s">
        <v>81</v>
      </c>
      <c r="AY355" s="171" t="s">
        <v>299</v>
      </c>
    </row>
    <row r="356" spans="2:65" s="13" customFormat="1">
      <c r="B356" s="176"/>
      <c r="D356" s="149" t="s">
        <v>1489</v>
      </c>
      <c r="E356" s="177" t="s">
        <v>1</v>
      </c>
      <c r="F356" s="178" t="s">
        <v>8708</v>
      </c>
      <c r="H356" s="179">
        <v>3</v>
      </c>
      <c r="I356" s="180"/>
      <c r="L356" s="176"/>
      <c r="M356" s="181"/>
      <c r="T356" s="182"/>
      <c r="AT356" s="177" t="s">
        <v>1489</v>
      </c>
      <c r="AU356" s="177" t="s">
        <v>90</v>
      </c>
      <c r="AV356" s="13" t="s">
        <v>90</v>
      </c>
      <c r="AW356" s="13" t="s">
        <v>36</v>
      </c>
      <c r="AX356" s="13" t="s">
        <v>81</v>
      </c>
      <c r="AY356" s="177" t="s">
        <v>299</v>
      </c>
    </row>
    <row r="357" spans="2:65" s="13" customFormat="1">
      <c r="B357" s="176"/>
      <c r="D357" s="149" t="s">
        <v>1489</v>
      </c>
      <c r="E357" s="177" t="s">
        <v>1</v>
      </c>
      <c r="F357" s="178" t="s">
        <v>8709</v>
      </c>
      <c r="H357" s="179">
        <v>6</v>
      </c>
      <c r="I357" s="180"/>
      <c r="L357" s="176"/>
      <c r="M357" s="181"/>
      <c r="T357" s="182"/>
      <c r="AT357" s="177" t="s">
        <v>1489</v>
      </c>
      <c r="AU357" s="177" t="s">
        <v>90</v>
      </c>
      <c r="AV357" s="13" t="s">
        <v>90</v>
      </c>
      <c r="AW357" s="13" t="s">
        <v>36</v>
      </c>
      <c r="AX357" s="13" t="s">
        <v>81</v>
      </c>
      <c r="AY357" s="177" t="s">
        <v>299</v>
      </c>
    </row>
    <row r="358" spans="2:65" s="14" customFormat="1">
      <c r="B358" s="183"/>
      <c r="D358" s="149" t="s">
        <v>1489</v>
      </c>
      <c r="E358" s="184" t="s">
        <v>1</v>
      </c>
      <c r="F358" s="185" t="s">
        <v>1496</v>
      </c>
      <c r="H358" s="186">
        <v>9</v>
      </c>
      <c r="I358" s="187"/>
      <c r="L358" s="183"/>
      <c r="M358" s="188"/>
      <c r="T358" s="189"/>
      <c r="AT358" s="184" t="s">
        <v>1489</v>
      </c>
      <c r="AU358" s="184" t="s">
        <v>90</v>
      </c>
      <c r="AV358" s="14" t="s">
        <v>318</v>
      </c>
      <c r="AW358" s="14" t="s">
        <v>36</v>
      </c>
      <c r="AX358" s="14" t="s">
        <v>88</v>
      </c>
      <c r="AY358" s="184" t="s">
        <v>299</v>
      </c>
    </row>
    <row r="359" spans="2:65" s="1" customFormat="1" ht="21.75" customHeight="1">
      <c r="B359" s="32"/>
      <c r="C359" s="158" t="s">
        <v>749</v>
      </c>
      <c r="D359" s="158" t="s">
        <v>340</v>
      </c>
      <c r="E359" s="159" t="s">
        <v>8710</v>
      </c>
      <c r="F359" s="160" t="s">
        <v>8711</v>
      </c>
      <c r="G359" s="161" t="s">
        <v>598</v>
      </c>
      <c r="H359" s="162">
        <v>3</v>
      </c>
      <c r="I359" s="163"/>
      <c r="J359" s="164">
        <f>ROUND(I359*H359,2)</f>
        <v>0</v>
      </c>
      <c r="K359" s="160" t="s">
        <v>3585</v>
      </c>
      <c r="L359" s="165"/>
      <c r="M359" s="166" t="s">
        <v>1</v>
      </c>
      <c r="N359" s="167" t="s">
        <v>46</v>
      </c>
      <c r="P359" s="145">
        <f>O359*H359</f>
        <v>0</v>
      </c>
      <c r="Q359" s="145">
        <v>0.19600000000000001</v>
      </c>
      <c r="R359" s="145">
        <f>Q359*H359</f>
        <v>0.58800000000000008</v>
      </c>
      <c r="S359" s="145">
        <v>0</v>
      </c>
      <c r="T359" s="146">
        <f>S359*H359</f>
        <v>0</v>
      </c>
      <c r="AR359" s="147" t="s">
        <v>337</v>
      </c>
      <c r="AT359" s="147" t="s">
        <v>340</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8712</v>
      </c>
    </row>
    <row r="360" spans="2:65" s="12" customFormat="1">
      <c r="B360" s="170"/>
      <c r="D360" s="149" t="s">
        <v>1489</v>
      </c>
      <c r="E360" s="171" t="s">
        <v>1</v>
      </c>
      <c r="F360" s="172" t="s">
        <v>8557</v>
      </c>
      <c r="H360" s="171" t="s">
        <v>1</v>
      </c>
      <c r="I360" s="173"/>
      <c r="L360" s="170"/>
      <c r="M360" s="174"/>
      <c r="T360" s="175"/>
      <c r="AT360" s="171" t="s">
        <v>1489</v>
      </c>
      <c r="AU360" s="171" t="s">
        <v>90</v>
      </c>
      <c r="AV360" s="12" t="s">
        <v>88</v>
      </c>
      <c r="AW360" s="12" t="s">
        <v>36</v>
      </c>
      <c r="AX360" s="12" t="s">
        <v>81</v>
      </c>
      <c r="AY360" s="171" t="s">
        <v>299</v>
      </c>
    </row>
    <row r="361" spans="2:65" s="13" customFormat="1">
      <c r="B361" s="176"/>
      <c r="D361" s="149" t="s">
        <v>1489</v>
      </c>
      <c r="E361" s="177" t="s">
        <v>1</v>
      </c>
      <c r="F361" s="178" t="s">
        <v>8713</v>
      </c>
      <c r="H361" s="179">
        <v>3</v>
      </c>
      <c r="I361" s="180"/>
      <c r="L361" s="176"/>
      <c r="M361" s="181"/>
      <c r="T361" s="182"/>
      <c r="AT361" s="177" t="s">
        <v>1489</v>
      </c>
      <c r="AU361" s="177" t="s">
        <v>90</v>
      </c>
      <c r="AV361" s="13" t="s">
        <v>90</v>
      </c>
      <c r="AW361" s="13" t="s">
        <v>36</v>
      </c>
      <c r="AX361" s="13" t="s">
        <v>88</v>
      </c>
      <c r="AY361" s="177" t="s">
        <v>299</v>
      </c>
    </row>
    <row r="362" spans="2:65" s="1" customFormat="1" ht="33" customHeight="1">
      <c r="B362" s="32"/>
      <c r="C362" s="136" t="s">
        <v>753</v>
      </c>
      <c r="D362" s="136" t="s">
        <v>302</v>
      </c>
      <c r="E362" s="137" t="s">
        <v>8714</v>
      </c>
      <c r="F362" s="138" t="s">
        <v>8715</v>
      </c>
      <c r="G362" s="139" t="s">
        <v>598</v>
      </c>
      <c r="H362" s="140">
        <v>20</v>
      </c>
      <c r="I362" s="141"/>
      <c r="J362" s="142">
        <f>ROUND(I362*H362,2)</f>
        <v>0</v>
      </c>
      <c r="K362" s="138" t="s">
        <v>1</v>
      </c>
      <c r="L362" s="32"/>
      <c r="M362" s="143" t="s">
        <v>1</v>
      </c>
      <c r="N362" s="144" t="s">
        <v>46</v>
      </c>
      <c r="P362" s="145">
        <f>O362*H362</f>
        <v>0</v>
      </c>
      <c r="Q362" s="145">
        <v>0.65847999999999995</v>
      </c>
      <c r="R362" s="145">
        <f>Q362*H362</f>
        <v>13.169599999999999</v>
      </c>
      <c r="S362" s="145">
        <v>0.66</v>
      </c>
      <c r="T362" s="146">
        <f>S362*H362</f>
        <v>13.200000000000001</v>
      </c>
      <c r="AR362" s="147" t="s">
        <v>318</v>
      </c>
      <c r="AT362" s="147" t="s">
        <v>302</v>
      </c>
      <c r="AU362" s="147" t="s">
        <v>90</v>
      </c>
      <c r="AY362" s="17" t="s">
        <v>299</v>
      </c>
      <c r="BE362" s="148">
        <f>IF(N362="základní",J362,0)</f>
        <v>0</v>
      </c>
      <c r="BF362" s="148">
        <f>IF(N362="snížená",J362,0)</f>
        <v>0</v>
      </c>
      <c r="BG362" s="148">
        <f>IF(N362="zákl. přenesená",J362,0)</f>
        <v>0</v>
      </c>
      <c r="BH362" s="148">
        <f>IF(N362="sníž. přenesená",J362,0)</f>
        <v>0</v>
      </c>
      <c r="BI362" s="148">
        <f>IF(N362="nulová",J362,0)</f>
        <v>0</v>
      </c>
      <c r="BJ362" s="17" t="s">
        <v>88</v>
      </c>
      <c r="BK362" s="148">
        <f>ROUND(I362*H362,2)</f>
        <v>0</v>
      </c>
      <c r="BL362" s="17" t="s">
        <v>318</v>
      </c>
      <c r="BM362" s="147" t="s">
        <v>8716</v>
      </c>
    </row>
    <row r="363" spans="2:65" s="1" customFormat="1" ht="38.4">
      <c r="B363" s="32"/>
      <c r="D363" s="149" t="s">
        <v>308</v>
      </c>
      <c r="F363" s="150" t="s">
        <v>8717</v>
      </c>
      <c r="I363" s="151"/>
      <c r="L363" s="32"/>
      <c r="M363" s="152"/>
      <c r="T363" s="56"/>
      <c r="AT363" s="17" t="s">
        <v>308</v>
      </c>
      <c r="AU363" s="17" t="s">
        <v>90</v>
      </c>
    </row>
    <row r="364" spans="2:65" s="13" customFormat="1">
      <c r="B364" s="176"/>
      <c r="D364" s="149" t="s">
        <v>1489</v>
      </c>
      <c r="E364" s="177" t="s">
        <v>1</v>
      </c>
      <c r="F364" s="178" t="s">
        <v>8718</v>
      </c>
      <c r="H364" s="179">
        <v>20</v>
      </c>
      <c r="I364" s="180"/>
      <c r="L364" s="176"/>
      <c r="M364" s="181"/>
      <c r="T364" s="182"/>
      <c r="AT364" s="177" t="s">
        <v>1489</v>
      </c>
      <c r="AU364" s="177" t="s">
        <v>90</v>
      </c>
      <c r="AV364" s="13" t="s">
        <v>90</v>
      </c>
      <c r="AW364" s="13" t="s">
        <v>36</v>
      </c>
      <c r="AX364" s="13" t="s">
        <v>88</v>
      </c>
      <c r="AY364" s="177" t="s">
        <v>299</v>
      </c>
    </row>
    <row r="365" spans="2:65" s="1" customFormat="1" ht="16.5" customHeight="1">
      <c r="B365" s="32"/>
      <c r="C365" s="136" t="s">
        <v>757</v>
      </c>
      <c r="D365" s="136" t="s">
        <v>302</v>
      </c>
      <c r="E365" s="137" t="s">
        <v>1775</v>
      </c>
      <c r="F365" s="138" t="s">
        <v>1776</v>
      </c>
      <c r="G365" s="139" t="s">
        <v>647</v>
      </c>
      <c r="H365" s="140">
        <v>8</v>
      </c>
      <c r="I365" s="141"/>
      <c r="J365" s="142">
        <f>ROUND(I365*H365,2)</f>
        <v>0</v>
      </c>
      <c r="K365" s="138" t="s">
        <v>3585</v>
      </c>
      <c r="L365" s="32"/>
      <c r="M365" s="143" t="s">
        <v>1</v>
      </c>
      <c r="N365" s="144" t="s">
        <v>46</v>
      </c>
      <c r="P365" s="145">
        <f>O365*H365</f>
        <v>0</v>
      </c>
      <c r="Q365" s="145">
        <v>2.0000000000000001E-4</v>
      </c>
      <c r="R365" s="145">
        <f>Q365*H365</f>
        <v>1.6000000000000001E-3</v>
      </c>
      <c r="S365" s="145">
        <v>0</v>
      </c>
      <c r="T365" s="146">
        <f>S365*H365</f>
        <v>0</v>
      </c>
      <c r="AR365" s="147" t="s">
        <v>318</v>
      </c>
      <c r="AT365" s="147" t="s">
        <v>302</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8719</v>
      </c>
    </row>
    <row r="366" spans="2:65" s="11" customFormat="1" ht="22.95" customHeight="1">
      <c r="B366" s="124"/>
      <c r="D366" s="125" t="s">
        <v>80</v>
      </c>
      <c r="E366" s="134" t="s">
        <v>342</v>
      </c>
      <c r="F366" s="134" t="s">
        <v>5855</v>
      </c>
      <c r="I366" s="127"/>
      <c r="J366" s="135">
        <f>BK366</f>
        <v>0</v>
      </c>
      <c r="L366" s="124"/>
      <c r="M366" s="129"/>
      <c r="P366" s="130">
        <f>SUM(P367:P413)</f>
        <v>0</v>
      </c>
      <c r="R366" s="130">
        <f>SUM(R367:R413)</f>
        <v>4.7119249500000002</v>
      </c>
      <c r="T366" s="131">
        <f>SUM(T367:T413)</f>
        <v>2.0409999999999999</v>
      </c>
      <c r="AR366" s="125" t="s">
        <v>88</v>
      </c>
      <c r="AT366" s="132" t="s">
        <v>80</v>
      </c>
      <c r="AU366" s="132" t="s">
        <v>88</v>
      </c>
      <c r="AY366" s="125" t="s">
        <v>299</v>
      </c>
      <c r="BK366" s="133">
        <f>SUM(BK367:BK413)</f>
        <v>0</v>
      </c>
    </row>
    <row r="367" spans="2:65" s="1" customFormat="1" ht="24.15" customHeight="1">
      <c r="B367" s="32"/>
      <c r="C367" s="136" t="s">
        <v>763</v>
      </c>
      <c r="D367" s="136" t="s">
        <v>302</v>
      </c>
      <c r="E367" s="137" t="s">
        <v>5856</v>
      </c>
      <c r="F367" s="138" t="s">
        <v>5857</v>
      </c>
      <c r="G367" s="139" t="s">
        <v>647</v>
      </c>
      <c r="H367" s="140">
        <v>9</v>
      </c>
      <c r="I367" s="141"/>
      <c r="J367" s="142">
        <f>ROUND(I367*H367,2)</f>
        <v>0</v>
      </c>
      <c r="K367" s="138" t="s">
        <v>3585</v>
      </c>
      <c r="L367" s="32"/>
      <c r="M367" s="143" t="s">
        <v>1</v>
      </c>
      <c r="N367" s="144" t="s">
        <v>46</v>
      </c>
      <c r="P367" s="145">
        <f>O367*H367</f>
        <v>0</v>
      </c>
      <c r="Q367" s="145">
        <v>0.20219000000000001</v>
      </c>
      <c r="R367" s="145">
        <f>Q367*H367</f>
        <v>1.8197100000000002</v>
      </c>
      <c r="S367" s="145">
        <v>0</v>
      </c>
      <c r="T367" s="146">
        <f>S367*H367</f>
        <v>0</v>
      </c>
      <c r="AR367" s="147" t="s">
        <v>318</v>
      </c>
      <c r="AT367" s="147" t="s">
        <v>302</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8720</v>
      </c>
    </row>
    <row r="368" spans="2:65" s="12" customFormat="1" ht="20.399999999999999">
      <c r="B368" s="170"/>
      <c r="D368" s="149" t="s">
        <v>1489</v>
      </c>
      <c r="E368" s="171" t="s">
        <v>1</v>
      </c>
      <c r="F368" s="172" t="s">
        <v>8501</v>
      </c>
      <c r="H368" s="171" t="s">
        <v>1</v>
      </c>
      <c r="I368" s="173"/>
      <c r="L368" s="170"/>
      <c r="M368" s="174"/>
      <c r="T368" s="175"/>
      <c r="AT368" s="171" t="s">
        <v>1489</v>
      </c>
      <c r="AU368" s="171" t="s">
        <v>90</v>
      </c>
      <c r="AV368" s="12" t="s">
        <v>88</v>
      </c>
      <c r="AW368" s="12" t="s">
        <v>36</v>
      </c>
      <c r="AX368" s="12" t="s">
        <v>81</v>
      </c>
      <c r="AY368" s="171" t="s">
        <v>299</v>
      </c>
    </row>
    <row r="369" spans="2:65" s="13" customFormat="1">
      <c r="B369" s="176"/>
      <c r="D369" s="149" t="s">
        <v>1489</v>
      </c>
      <c r="E369" s="177" t="s">
        <v>1</v>
      </c>
      <c r="F369" s="178" t="s">
        <v>8502</v>
      </c>
      <c r="H369" s="179">
        <v>9</v>
      </c>
      <c r="I369" s="180"/>
      <c r="L369" s="176"/>
      <c r="M369" s="181"/>
      <c r="T369" s="182"/>
      <c r="AT369" s="177" t="s">
        <v>1489</v>
      </c>
      <c r="AU369" s="177" t="s">
        <v>90</v>
      </c>
      <c r="AV369" s="13" t="s">
        <v>90</v>
      </c>
      <c r="AW369" s="13" t="s">
        <v>36</v>
      </c>
      <c r="AX369" s="13" t="s">
        <v>88</v>
      </c>
      <c r="AY369" s="177" t="s">
        <v>299</v>
      </c>
    </row>
    <row r="370" spans="2:65" s="1" customFormat="1" ht="16.5" customHeight="1">
      <c r="B370" s="32"/>
      <c r="C370" s="158" t="s">
        <v>767</v>
      </c>
      <c r="D370" s="158" t="s">
        <v>340</v>
      </c>
      <c r="E370" s="159" t="s">
        <v>8721</v>
      </c>
      <c r="F370" s="160" t="s">
        <v>8722</v>
      </c>
      <c r="G370" s="161" t="s">
        <v>647</v>
      </c>
      <c r="H370" s="162">
        <v>9.18</v>
      </c>
      <c r="I370" s="163"/>
      <c r="J370" s="164">
        <f>ROUND(I370*H370,2)</f>
        <v>0</v>
      </c>
      <c r="K370" s="160" t="s">
        <v>3585</v>
      </c>
      <c r="L370" s="165"/>
      <c r="M370" s="166" t="s">
        <v>1</v>
      </c>
      <c r="N370" s="167" t="s">
        <v>46</v>
      </c>
      <c r="P370" s="145">
        <f>O370*H370</f>
        <v>0</v>
      </c>
      <c r="Q370" s="145">
        <v>5.6000000000000001E-2</v>
      </c>
      <c r="R370" s="145">
        <f>Q370*H370</f>
        <v>0.51407999999999998</v>
      </c>
      <c r="S370" s="145">
        <v>0</v>
      </c>
      <c r="T370" s="146">
        <f>S370*H370</f>
        <v>0</v>
      </c>
      <c r="AR370" s="147" t="s">
        <v>337</v>
      </c>
      <c r="AT370" s="147" t="s">
        <v>340</v>
      </c>
      <c r="AU370" s="147" t="s">
        <v>90</v>
      </c>
      <c r="AY370" s="17" t="s">
        <v>299</v>
      </c>
      <c r="BE370" s="148">
        <f>IF(N370="základní",J370,0)</f>
        <v>0</v>
      </c>
      <c r="BF370" s="148">
        <f>IF(N370="snížená",J370,0)</f>
        <v>0</v>
      </c>
      <c r="BG370" s="148">
        <f>IF(N370="zákl. přenesená",J370,0)</f>
        <v>0</v>
      </c>
      <c r="BH370" s="148">
        <f>IF(N370="sníž. přenesená",J370,0)</f>
        <v>0</v>
      </c>
      <c r="BI370" s="148">
        <f>IF(N370="nulová",J370,0)</f>
        <v>0</v>
      </c>
      <c r="BJ370" s="17" t="s">
        <v>88</v>
      </c>
      <c r="BK370" s="148">
        <f>ROUND(I370*H370,2)</f>
        <v>0</v>
      </c>
      <c r="BL370" s="17" t="s">
        <v>318</v>
      </c>
      <c r="BM370" s="147" t="s">
        <v>8723</v>
      </c>
    </row>
    <row r="371" spans="2:65" s="13" customFormat="1">
      <c r="B371" s="176"/>
      <c r="D371" s="149" t="s">
        <v>1489</v>
      </c>
      <c r="F371" s="178" t="s">
        <v>8724</v>
      </c>
      <c r="H371" s="179">
        <v>9.18</v>
      </c>
      <c r="I371" s="180"/>
      <c r="L371" s="176"/>
      <c r="M371" s="181"/>
      <c r="T371" s="182"/>
      <c r="AT371" s="177" t="s">
        <v>1489</v>
      </c>
      <c r="AU371" s="177" t="s">
        <v>90</v>
      </c>
      <c r="AV371" s="13" t="s">
        <v>90</v>
      </c>
      <c r="AW371" s="13" t="s">
        <v>4</v>
      </c>
      <c r="AX371" s="13" t="s">
        <v>88</v>
      </c>
      <c r="AY371" s="177" t="s">
        <v>299</v>
      </c>
    </row>
    <row r="372" spans="2:65" s="1" customFormat="1" ht="24.15" customHeight="1">
      <c r="B372" s="32"/>
      <c r="C372" s="136" t="s">
        <v>771</v>
      </c>
      <c r="D372" s="136" t="s">
        <v>302</v>
      </c>
      <c r="E372" s="137" t="s">
        <v>8725</v>
      </c>
      <c r="F372" s="138" t="s">
        <v>8726</v>
      </c>
      <c r="G372" s="139" t="s">
        <v>647</v>
      </c>
      <c r="H372" s="140">
        <v>92.4</v>
      </c>
      <c r="I372" s="141"/>
      <c r="J372" s="142">
        <f>ROUND(I372*H372,2)</f>
        <v>0</v>
      </c>
      <c r="K372" s="138" t="s">
        <v>3585</v>
      </c>
      <c r="L372" s="32"/>
      <c r="M372" s="143" t="s">
        <v>1</v>
      </c>
      <c r="N372" s="144" t="s">
        <v>46</v>
      </c>
      <c r="P372" s="145">
        <f>O372*H372</f>
        <v>0</v>
      </c>
      <c r="Q372" s="145">
        <v>0</v>
      </c>
      <c r="R372" s="145">
        <f>Q372*H372</f>
        <v>0</v>
      </c>
      <c r="S372" s="145">
        <v>0</v>
      </c>
      <c r="T372" s="146">
        <f>S372*H372</f>
        <v>0</v>
      </c>
      <c r="AR372" s="147" t="s">
        <v>318</v>
      </c>
      <c r="AT372" s="147" t="s">
        <v>302</v>
      </c>
      <c r="AU372" s="147" t="s">
        <v>90</v>
      </c>
      <c r="AY372" s="17" t="s">
        <v>299</v>
      </c>
      <c r="BE372" s="148">
        <f>IF(N372="základní",J372,0)</f>
        <v>0</v>
      </c>
      <c r="BF372" s="148">
        <f>IF(N372="snížená",J372,0)</f>
        <v>0</v>
      </c>
      <c r="BG372" s="148">
        <f>IF(N372="zákl. přenesená",J372,0)</f>
        <v>0</v>
      </c>
      <c r="BH372" s="148">
        <f>IF(N372="sníž. přenesená",J372,0)</f>
        <v>0</v>
      </c>
      <c r="BI372" s="148">
        <f>IF(N372="nulová",J372,0)</f>
        <v>0</v>
      </c>
      <c r="BJ372" s="17" t="s">
        <v>88</v>
      </c>
      <c r="BK372" s="148">
        <f>ROUND(I372*H372,2)</f>
        <v>0</v>
      </c>
      <c r="BL372" s="17" t="s">
        <v>318</v>
      </c>
      <c r="BM372" s="147" t="s">
        <v>8727</v>
      </c>
    </row>
    <row r="373" spans="2:65" s="13" customFormat="1">
      <c r="B373" s="176"/>
      <c r="D373" s="149" t="s">
        <v>1489</v>
      </c>
      <c r="E373" s="177" t="s">
        <v>1</v>
      </c>
      <c r="F373" s="178" t="s">
        <v>8728</v>
      </c>
      <c r="H373" s="179">
        <v>60</v>
      </c>
      <c r="I373" s="180"/>
      <c r="L373" s="176"/>
      <c r="M373" s="181"/>
      <c r="T373" s="182"/>
      <c r="AT373" s="177" t="s">
        <v>1489</v>
      </c>
      <c r="AU373" s="177" t="s">
        <v>90</v>
      </c>
      <c r="AV373" s="13" t="s">
        <v>90</v>
      </c>
      <c r="AW373" s="13" t="s">
        <v>36</v>
      </c>
      <c r="AX373" s="13" t="s">
        <v>81</v>
      </c>
      <c r="AY373" s="177" t="s">
        <v>299</v>
      </c>
    </row>
    <row r="374" spans="2:65" s="13" customFormat="1">
      <c r="B374" s="176"/>
      <c r="D374" s="149" t="s">
        <v>1489</v>
      </c>
      <c r="E374" s="177" t="s">
        <v>1</v>
      </c>
      <c r="F374" s="178" t="s">
        <v>8729</v>
      </c>
      <c r="H374" s="179">
        <v>32.4</v>
      </c>
      <c r="I374" s="180"/>
      <c r="L374" s="176"/>
      <c r="M374" s="181"/>
      <c r="T374" s="182"/>
      <c r="AT374" s="177" t="s">
        <v>1489</v>
      </c>
      <c r="AU374" s="177" t="s">
        <v>90</v>
      </c>
      <c r="AV374" s="13" t="s">
        <v>90</v>
      </c>
      <c r="AW374" s="13" t="s">
        <v>36</v>
      </c>
      <c r="AX374" s="13" t="s">
        <v>81</v>
      </c>
      <c r="AY374" s="177" t="s">
        <v>299</v>
      </c>
    </row>
    <row r="375" spans="2:65" s="14" customFormat="1">
      <c r="B375" s="183"/>
      <c r="D375" s="149" t="s">
        <v>1489</v>
      </c>
      <c r="E375" s="184" t="s">
        <v>1</v>
      </c>
      <c r="F375" s="185" t="s">
        <v>1496</v>
      </c>
      <c r="H375" s="186">
        <v>92.4</v>
      </c>
      <c r="I375" s="187"/>
      <c r="L375" s="183"/>
      <c r="M375" s="188"/>
      <c r="T375" s="189"/>
      <c r="AT375" s="184" t="s">
        <v>1489</v>
      </c>
      <c r="AU375" s="184" t="s">
        <v>90</v>
      </c>
      <c r="AV375" s="14" t="s">
        <v>318</v>
      </c>
      <c r="AW375" s="14" t="s">
        <v>36</v>
      </c>
      <c r="AX375" s="14" t="s">
        <v>88</v>
      </c>
      <c r="AY375" s="184" t="s">
        <v>299</v>
      </c>
    </row>
    <row r="376" spans="2:65" s="1" customFormat="1" ht="33" customHeight="1">
      <c r="B376" s="32"/>
      <c r="C376" s="136" t="s">
        <v>775</v>
      </c>
      <c r="D376" s="136" t="s">
        <v>302</v>
      </c>
      <c r="E376" s="137" t="s">
        <v>8730</v>
      </c>
      <c r="F376" s="138" t="s">
        <v>8731</v>
      </c>
      <c r="G376" s="139" t="s">
        <v>647</v>
      </c>
      <c r="H376" s="140">
        <v>92.4</v>
      </c>
      <c r="I376" s="141"/>
      <c r="J376" s="142">
        <f>ROUND(I376*H376,2)</f>
        <v>0</v>
      </c>
      <c r="K376" s="138" t="s">
        <v>3585</v>
      </c>
      <c r="L376" s="32"/>
      <c r="M376" s="143" t="s">
        <v>1</v>
      </c>
      <c r="N376" s="144" t="s">
        <v>46</v>
      </c>
      <c r="P376" s="145">
        <f>O376*H376</f>
        <v>0</v>
      </c>
      <c r="Q376" s="145">
        <v>6.0999999999999997E-4</v>
      </c>
      <c r="R376" s="145">
        <f>Q376*H376</f>
        <v>5.6364000000000004E-2</v>
      </c>
      <c r="S376" s="145">
        <v>0</v>
      </c>
      <c r="T376" s="146">
        <f>S376*H376</f>
        <v>0</v>
      </c>
      <c r="AR376" s="147" t="s">
        <v>318</v>
      </c>
      <c r="AT376" s="147" t="s">
        <v>302</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8732</v>
      </c>
    </row>
    <row r="377" spans="2:65" s="13" customFormat="1">
      <c r="B377" s="176"/>
      <c r="D377" s="149" t="s">
        <v>1489</v>
      </c>
      <c r="E377" s="177" t="s">
        <v>1</v>
      </c>
      <c r="F377" s="178" t="s">
        <v>8728</v>
      </c>
      <c r="H377" s="179">
        <v>60</v>
      </c>
      <c r="I377" s="180"/>
      <c r="L377" s="176"/>
      <c r="M377" s="181"/>
      <c r="T377" s="182"/>
      <c r="AT377" s="177" t="s">
        <v>1489</v>
      </c>
      <c r="AU377" s="177" t="s">
        <v>90</v>
      </c>
      <c r="AV377" s="13" t="s">
        <v>90</v>
      </c>
      <c r="AW377" s="13" t="s">
        <v>36</v>
      </c>
      <c r="AX377" s="13" t="s">
        <v>81</v>
      </c>
      <c r="AY377" s="177" t="s">
        <v>299</v>
      </c>
    </row>
    <row r="378" spans="2:65" s="13" customFormat="1">
      <c r="B378" s="176"/>
      <c r="D378" s="149" t="s">
        <v>1489</v>
      </c>
      <c r="E378" s="177" t="s">
        <v>1</v>
      </c>
      <c r="F378" s="178" t="s">
        <v>8729</v>
      </c>
      <c r="H378" s="179">
        <v>32.4</v>
      </c>
      <c r="I378" s="180"/>
      <c r="L378" s="176"/>
      <c r="M378" s="181"/>
      <c r="T378" s="182"/>
      <c r="AT378" s="177" t="s">
        <v>1489</v>
      </c>
      <c r="AU378" s="177" t="s">
        <v>90</v>
      </c>
      <c r="AV378" s="13" t="s">
        <v>90</v>
      </c>
      <c r="AW378" s="13" t="s">
        <v>36</v>
      </c>
      <c r="AX378" s="13" t="s">
        <v>81</v>
      </c>
      <c r="AY378" s="177" t="s">
        <v>299</v>
      </c>
    </row>
    <row r="379" spans="2:65" s="14" customFormat="1">
      <c r="B379" s="183"/>
      <c r="D379" s="149" t="s">
        <v>1489</v>
      </c>
      <c r="E379" s="184" t="s">
        <v>1</v>
      </c>
      <c r="F379" s="185" t="s">
        <v>1496</v>
      </c>
      <c r="H379" s="186">
        <v>92.4</v>
      </c>
      <c r="I379" s="187"/>
      <c r="L379" s="183"/>
      <c r="M379" s="188"/>
      <c r="T379" s="189"/>
      <c r="AT379" s="184" t="s">
        <v>1489</v>
      </c>
      <c r="AU379" s="184" t="s">
        <v>90</v>
      </c>
      <c r="AV379" s="14" t="s">
        <v>318</v>
      </c>
      <c r="AW379" s="14" t="s">
        <v>36</v>
      </c>
      <c r="AX379" s="14" t="s">
        <v>88</v>
      </c>
      <c r="AY379" s="184" t="s">
        <v>299</v>
      </c>
    </row>
    <row r="380" spans="2:65" s="1" customFormat="1" ht="24.15" customHeight="1">
      <c r="B380" s="32"/>
      <c r="C380" s="136" t="s">
        <v>779</v>
      </c>
      <c r="D380" s="136" t="s">
        <v>302</v>
      </c>
      <c r="E380" s="137" t="s">
        <v>8151</v>
      </c>
      <c r="F380" s="138" t="s">
        <v>8152</v>
      </c>
      <c r="G380" s="139" t="s">
        <v>647</v>
      </c>
      <c r="H380" s="140">
        <v>92.4</v>
      </c>
      <c r="I380" s="141"/>
      <c r="J380" s="142">
        <f>ROUND(I380*H380,2)</f>
        <v>0</v>
      </c>
      <c r="K380" s="138" t="s">
        <v>3585</v>
      </c>
      <c r="L380" s="32"/>
      <c r="M380" s="143" t="s">
        <v>1</v>
      </c>
      <c r="N380" s="144" t="s">
        <v>46</v>
      </c>
      <c r="P380" s="145">
        <f>O380*H380</f>
        <v>0</v>
      </c>
      <c r="Q380" s="145">
        <v>0</v>
      </c>
      <c r="R380" s="145">
        <f>Q380*H380</f>
        <v>0</v>
      </c>
      <c r="S380" s="145">
        <v>0</v>
      </c>
      <c r="T380" s="146">
        <f>S380*H380</f>
        <v>0</v>
      </c>
      <c r="AR380" s="147" t="s">
        <v>318</v>
      </c>
      <c r="AT380" s="147" t="s">
        <v>302</v>
      </c>
      <c r="AU380" s="147" t="s">
        <v>90</v>
      </c>
      <c r="AY380" s="17" t="s">
        <v>299</v>
      </c>
      <c r="BE380" s="148">
        <f>IF(N380="základní",J380,0)</f>
        <v>0</v>
      </c>
      <c r="BF380" s="148">
        <f>IF(N380="snížená",J380,0)</f>
        <v>0</v>
      </c>
      <c r="BG380" s="148">
        <f>IF(N380="zákl. přenesená",J380,0)</f>
        <v>0</v>
      </c>
      <c r="BH380" s="148">
        <f>IF(N380="sníž. přenesená",J380,0)</f>
        <v>0</v>
      </c>
      <c r="BI380" s="148">
        <f>IF(N380="nulová",J380,0)</f>
        <v>0</v>
      </c>
      <c r="BJ380" s="17" t="s">
        <v>88</v>
      </c>
      <c r="BK380" s="148">
        <f>ROUND(I380*H380,2)</f>
        <v>0</v>
      </c>
      <c r="BL380" s="17" t="s">
        <v>318</v>
      </c>
      <c r="BM380" s="147" t="s">
        <v>8733</v>
      </c>
    </row>
    <row r="381" spans="2:65" s="13" customFormat="1">
      <c r="B381" s="176"/>
      <c r="D381" s="149" t="s">
        <v>1489</v>
      </c>
      <c r="E381" s="177" t="s">
        <v>1</v>
      </c>
      <c r="F381" s="178" t="s">
        <v>8728</v>
      </c>
      <c r="H381" s="179">
        <v>60</v>
      </c>
      <c r="I381" s="180"/>
      <c r="L381" s="176"/>
      <c r="M381" s="181"/>
      <c r="T381" s="182"/>
      <c r="AT381" s="177" t="s">
        <v>1489</v>
      </c>
      <c r="AU381" s="177" t="s">
        <v>90</v>
      </c>
      <c r="AV381" s="13" t="s">
        <v>90</v>
      </c>
      <c r="AW381" s="13" t="s">
        <v>36</v>
      </c>
      <c r="AX381" s="13" t="s">
        <v>81</v>
      </c>
      <c r="AY381" s="177" t="s">
        <v>299</v>
      </c>
    </row>
    <row r="382" spans="2:65" s="13" customFormat="1">
      <c r="B382" s="176"/>
      <c r="D382" s="149" t="s">
        <v>1489</v>
      </c>
      <c r="E382" s="177" t="s">
        <v>1</v>
      </c>
      <c r="F382" s="178" t="s">
        <v>8729</v>
      </c>
      <c r="H382" s="179">
        <v>32.4</v>
      </c>
      <c r="I382" s="180"/>
      <c r="L382" s="176"/>
      <c r="M382" s="181"/>
      <c r="T382" s="182"/>
      <c r="AT382" s="177" t="s">
        <v>1489</v>
      </c>
      <c r="AU382" s="177" t="s">
        <v>90</v>
      </c>
      <c r="AV382" s="13" t="s">
        <v>90</v>
      </c>
      <c r="AW382" s="13" t="s">
        <v>36</v>
      </c>
      <c r="AX382" s="13" t="s">
        <v>81</v>
      </c>
      <c r="AY382" s="177" t="s">
        <v>299</v>
      </c>
    </row>
    <row r="383" spans="2:65" s="14" customFormat="1">
      <c r="B383" s="183"/>
      <c r="D383" s="149" t="s">
        <v>1489</v>
      </c>
      <c r="E383" s="184" t="s">
        <v>1</v>
      </c>
      <c r="F383" s="185" t="s">
        <v>1496</v>
      </c>
      <c r="H383" s="186">
        <v>92.4</v>
      </c>
      <c r="I383" s="187"/>
      <c r="L383" s="183"/>
      <c r="M383" s="188"/>
      <c r="T383" s="189"/>
      <c r="AT383" s="184" t="s">
        <v>1489</v>
      </c>
      <c r="AU383" s="184" t="s">
        <v>90</v>
      </c>
      <c r="AV383" s="14" t="s">
        <v>318</v>
      </c>
      <c r="AW383" s="14" t="s">
        <v>36</v>
      </c>
      <c r="AX383" s="14" t="s">
        <v>88</v>
      </c>
      <c r="AY383" s="184" t="s">
        <v>299</v>
      </c>
    </row>
    <row r="384" spans="2:65" s="1" customFormat="1" ht="24.15" customHeight="1">
      <c r="B384" s="32"/>
      <c r="C384" s="136" t="s">
        <v>783</v>
      </c>
      <c r="D384" s="136" t="s">
        <v>302</v>
      </c>
      <c r="E384" s="137" t="s">
        <v>6410</v>
      </c>
      <c r="F384" s="138" t="s">
        <v>6411</v>
      </c>
      <c r="G384" s="139" t="s">
        <v>375</v>
      </c>
      <c r="H384" s="140">
        <v>27.475000000000001</v>
      </c>
      <c r="I384" s="141"/>
      <c r="J384" s="142">
        <f>ROUND(I384*H384,2)</f>
        <v>0</v>
      </c>
      <c r="K384" s="138" t="s">
        <v>3585</v>
      </c>
      <c r="L384" s="32"/>
      <c r="M384" s="143" t="s">
        <v>1</v>
      </c>
      <c r="N384" s="144" t="s">
        <v>46</v>
      </c>
      <c r="P384" s="145">
        <f>O384*H384</f>
        <v>0</v>
      </c>
      <c r="Q384" s="145">
        <v>1.0000000000000001E-5</v>
      </c>
      <c r="R384" s="145">
        <f>Q384*H384</f>
        <v>2.7475000000000004E-4</v>
      </c>
      <c r="S384" s="145">
        <v>0</v>
      </c>
      <c r="T384" s="146">
        <f>S384*H384</f>
        <v>0</v>
      </c>
      <c r="AR384" s="147" t="s">
        <v>318</v>
      </c>
      <c r="AT384" s="147" t="s">
        <v>302</v>
      </c>
      <c r="AU384" s="147" t="s">
        <v>90</v>
      </c>
      <c r="AY384" s="17" t="s">
        <v>299</v>
      </c>
      <c r="BE384" s="148">
        <f>IF(N384="základní",J384,0)</f>
        <v>0</v>
      </c>
      <c r="BF384" s="148">
        <f>IF(N384="snížená",J384,0)</f>
        <v>0</v>
      </c>
      <c r="BG384" s="148">
        <f>IF(N384="zákl. přenesená",J384,0)</f>
        <v>0</v>
      </c>
      <c r="BH384" s="148">
        <f>IF(N384="sníž. přenesená",J384,0)</f>
        <v>0</v>
      </c>
      <c r="BI384" s="148">
        <f>IF(N384="nulová",J384,0)</f>
        <v>0</v>
      </c>
      <c r="BJ384" s="17" t="s">
        <v>88</v>
      </c>
      <c r="BK384" s="148">
        <f>ROUND(I384*H384,2)</f>
        <v>0</v>
      </c>
      <c r="BL384" s="17" t="s">
        <v>318</v>
      </c>
      <c r="BM384" s="147" t="s">
        <v>8734</v>
      </c>
    </row>
    <row r="385" spans="2:65" s="12" customFormat="1">
      <c r="B385" s="170"/>
      <c r="D385" s="149" t="s">
        <v>1489</v>
      </c>
      <c r="E385" s="171" t="s">
        <v>1</v>
      </c>
      <c r="F385" s="172" t="s">
        <v>8735</v>
      </c>
      <c r="H385" s="171" t="s">
        <v>1</v>
      </c>
      <c r="I385" s="173"/>
      <c r="L385" s="170"/>
      <c r="M385" s="174"/>
      <c r="T385" s="175"/>
      <c r="AT385" s="171" t="s">
        <v>1489</v>
      </c>
      <c r="AU385" s="171" t="s">
        <v>90</v>
      </c>
      <c r="AV385" s="12" t="s">
        <v>88</v>
      </c>
      <c r="AW385" s="12" t="s">
        <v>36</v>
      </c>
      <c r="AX385" s="12" t="s">
        <v>81</v>
      </c>
      <c r="AY385" s="171" t="s">
        <v>299</v>
      </c>
    </row>
    <row r="386" spans="2:65" s="13" customFormat="1">
      <c r="B386" s="176"/>
      <c r="D386" s="149" t="s">
        <v>1489</v>
      </c>
      <c r="E386" s="177" t="s">
        <v>1</v>
      </c>
      <c r="F386" s="178" t="s">
        <v>8736</v>
      </c>
      <c r="H386" s="179">
        <v>27.475000000000001</v>
      </c>
      <c r="I386" s="180"/>
      <c r="L386" s="176"/>
      <c r="M386" s="181"/>
      <c r="T386" s="182"/>
      <c r="AT386" s="177" t="s">
        <v>1489</v>
      </c>
      <c r="AU386" s="177" t="s">
        <v>90</v>
      </c>
      <c r="AV386" s="13" t="s">
        <v>90</v>
      </c>
      <c r="AW386" s="13" t="s">
        <v>36</v>
      </c>
      <c r="AX386" s="13" t="s">
        <v>88</v>
      </c>
      <c r="AY386" s="177" t="s">
        <v>299</v>
      </c>
    </row>
    <row r="387" spans="2:65" s="1" customFormat="1" ht="24.15" customHeight="1">
      <c r="B387" s="32"/>
      <c r="C387" s="136" t="s">
        <v>787</v>
      </c>
      <c r="D387" s="136" t="s">
        <v>302</v>
      </c>
      <c r="E387" s="137" t="s">
        <v>8737</v>
      </c>
      <c r="F387" s="138" t="s">
        <v>8738</v>
      </c>
      <c r="G387" s="139" t="s">
        <v>375</v>
      </c>
      <c r="H387" s="140">
        <v>116.18</v>
      </c>
      <c r="I387" s="141"/>
      <c r="J387" s="142">
        <f>ROUND(I387*H387,2)</f>
        <v>0</v>
      </c>
      <c r="K387" s="138" t="s">
        <v>8739</v>
      </c>
      <c r="L387" s="32"/>
      <c r="M387" s="143" t="s">
        <v>1</v>
      </c>
      <c r="N387" s="144" t="s">
        <v>46</v>
      </c>
      <c r="P387" s="145">
        <f>O387*H387</f>
        <v>0</v>
      </c>
      <c r="Q387" s="145">
        <v>0</v>
      </c>
      <c r="R387" s="145">
        <f>Q387*H387</f>
        <v>0</v>
      </c>
      <c r="S387" s="145">
        <v>0</v>
      </c>
      <c r="T387" s="146">
        <f>S387*H387</f>
        <v>0</v>
      </c>
      <c r="AR387" s="147" t="s">
        <v>318</v>
      </c>
      <c r="AT387" s="147" t="s">
        <v>302</v>
      </c>
      <c r="AU387" s="147" t="s">
        <v>90</v>
      </c>
      <c r="AY387" s="17" t="s">
        <v>299</v>
      </c>
      <c r="BE387" s="148">
        <f>IF(N387="základní",J387,0)</f>
        <v>0</v>
      </c>
      <c r="BF387" s="148">
        <f>IF(N387="snížená",J387,0)</f>
        <v>0</v>
      </c>
      <c r="BG387" s="148">
        <f>IF(N387="zákl. přenesená",J387,0)</f>
        <v>0</v>
      </c>
      <c r="BH387" s="148">
        <f>IF(N387="sníž. přenesená",J387,0)</f>
        <v>0</v>
      </c>
      <c r="BI387" s="148">
        <f>IF(N387="nulová",J387,0)</f>
        <v>0</v>
      </c>
      <c r="BJ387" s="17" t="s">
        <v>88</v>
      </c>
      <c r="BK387" s="148">
        <f>ROUND(I387*H387,2)</f>
        <v>0</v>
      </c>
      <c r="BL387" s="17" t="s">
        <v>318</v>
      </c>
      <c r="BM387" s="147" t="s">
        <v>8740</v>
      </c>
    </row>
    <row r="388" spans="2:65" s="1" customFormat="1" ht="19.2">
      <c r="B388" s="32"/>
      <c r="D388" s="149" t="s">
        <v>308</v>
      </c>
      <c r="F388" s="150" t="s">
        <v>8741</v>
      </c>
      <c r="I388" s="151"/>
      <c r="L388" s="32"/>
      <c r="M388" s="152"/>
      <c r="T388" s="56"/>
      <c r="AT388" s="17" t="s">
        <v>308</v>
      </c>
      <c r="AU388" s="17" t="s">
        <v>90</v>
      </c>
    </row>
    <row r="389" spans="2:65" s="12" customFormat="1">
      <c r="B389" s="170"/>
      <c r="D389" s="149" t="s">
        <v>1489</v>
      </c>
      <c r="E389" s="171" t="s">
        <v>1</v>
      </c>
      <c r="F389" s="172" t="s">
        <v>8742</v>
      </c>
      <c r="H389" s="171" t="s">
        <v>1</v>
      </c>
      <c r="I389" s="173"/>
      <c r="L389" s="170"/>
      <c r="M389" s="174"/>
      <c r="T389" s="175"/>
      <c r="AT389" s="171" t="s">
        <v>1489</v>
      </c>
      <c r="AU389" s="171" t="s">
        <v>90</v>
      </c>
      <c r="AV389" s="12" t="s">
        <v>88</v>
      </c>
      <c r="AW389" s="12" t="s">
        <v>36</v>
      </c>
      <c r="AX389" s="12" t="s">
        <v>81</v>
      </c>
      <c r="AY389" s="171" t="s">
        <v>299</v>
      </c>
    </row>
    <row r="390" spans="2:65" s="13" customFormat="1">
      <c r="B390" s="176"/>
      <c r="D390" s="149" t="s">
        <v>1489</v>
      </c>
      <c r="E390" s="177" t="s">
        <v>1</v>
      </c>
      <c r="F390" s="178" t="s">
        <v>8743</v>
      </c>
      <c r="H390" s="179">
        <v>15.7</v>
      </c>
      <c r="I390" s="180"/>
      <c r="L390" s="176"/>
      <c r="M390" s="181"/>
      <c r="T390" s="182"/>
      <c r="AT390" s="177" t="s">
        <v>1489</v>
      </c>
      <c r="AU390" s="177" t="s">
        <v>90</v>
      </c>
      <c r="AV390" s="13" t="s">
        <v>90</v>
      </c>
      <c r="AW390" s="13" t="s">
        <v>36</v>
      </c>
      <c r="AX390" s="13" t="s">
        <v>81</v>
      </c>
      <c r="AY390" s="177" t="s">
        <v>299</v>
      </c>
    </row>
    <row r="391" spans="2:65" s="13" customFormat="1">
      <c r="B391" s="176"/>
      <c r="D391" s="149" t="s">
        <v>1489</v>
      </c>
      <c r="E391" s="177" t="s">
        <v>1</v>
      </c>
      <c r="F391" s="178" t="s">
        <v>8744</v>
      </c>
      <c r="H391" s="179">
        <v>100.48</v>
      </c>
      <c r="I391" s="180"/>
      <c r="L391" s="176"/>
      <c r="M391" s="181"/>
      <c r="T391" s="182"/>
      <c r="AT391" s="177" t="s">
        <v>1489</v>
      </c>
      <c r="AU391" s="177" t="s">
        <v>90</v>
      </c>
      <c r="AV391" s="13" t="s">
        <v>90</v>
      </c>
      <c r="AW391" s="13" t="s">
        <v>36</v>
      </c>
      <c r="AX391" s="13" t="s">
        <v>81</v>
      </c>
      <c r="AY391" s="177" t="s">
        <v>299</v>
      </c>
    </row>
    <row r="392" spans="2:65" s="14" customFormat="1">
      <c r="B392" s="183"/>
      <c r="D392" s="149" t="s">
        <v>1489</v>
      </c>
      <c r="E392" s="184" t="s">
        <v>1</v>
      </c>
      <c r="F392" s="185" t="s">
        <v>1496</v>
      </c>
      <c r="H392" s="186">
        <v>116.18</v>
      </c>
      <c r="I392" s="187"/>
      <c r="L392" s="183"/>
      <c r="M392" s="188"/>
      <c r="T392" s="189"/>
      <c r="AT392" s="184" t="s">
        <v>1489</v>
      </c>
      <c r="AU392" s="184" t="s">
        <v>90</v>
      </c>
      <c r="AV392" s="14" t="s">
        <v>318</v>
      </c>
      <c r="AW392" s="14" t="s">
        <v>36</v>
      </c>
      <c r="AX392" s="14" t="s">
        <v>88</v>
      </c>
      <c r="AY392" s="184" t="s">
        <v>299</v>
      </c>
    </row>
    <row r="393" spans="2:65" s="1" customFormat="1" ht="24.15" customHeight="1">
      <c r="B393" s="32"/>
      <c r="C393" s="136" t="s">
        <v>791</v>
      </c>
      <c r="D393" s="136" t="s">
        <v>302</v>
      </c>
      <c r="E393" s="137" t="s">
        <v>8745</v>
      </c>
      <c r="F393" s="138" t="s">
        <v>8746</v>
      </c>
      <c r="G393" s="139" t="s">
        <v>375</v>
      </c>
      <c r="H393" s="140">
        <v>116.18</v>
      </c>
      <c r="I393" s="141"/>
      <c r="J393" s="142">
        <f>ROUND(I393*H393,2)</f>
        <v>0</v>
      </c>
      <c r="K393" s="138" t="s">
        <v>3585</v>
      </c>
      <c r="L393" s="32"/>
      <c r="M393" s="143" t="s">
        <v>1</v>
      </c>
      <c r="N393" s="144" t="s">
        <v>46</v>
      </c>
      <c r="P393" s="145">
        <f>O393*H393</f>
        <v>0</v>
      </c>
      <c r="Q393" s="145">
        <v>0</v>
      </c>
      <c r="R393" s="145">
        <f>Q393*H393</f>
        <v>0</v>
      </c>
      <c r="S393" s="145">
        <v>0</v>
      </c>
      <c r="T393" s="146">
        <f>S393*H393</f>
        <v>0</v>
      </c>
      <c r="AR393" s="147" t="s">
        <v>318</v>
      </c>
      <c r="AT393" s="147" t="s">
        <v>302</v>
      </c>
      <c r="AU393" s="147" t="s">
        <v>90</v>
      </c>
      <c r="AY393" s="17" t="s">
        <v>299</v>
      </c>
      <c r="BE393" s="148">
        <f>IF(N393="základní",J393,0)</f>
        <v>0</v>
      </c>
      <c r="BF393" s="148">
        <f>IF(N393="snížená",J393,0)</f>
        <v>0</v>
      </c>
      <c r="BG393" s="148">
        <f>IF(N393="zákl. přenesená",J393,0)</f>
        <v>0</v>
      </c>
      <c r="BH393" s="148">
        <f>IF(N393="sníž. přenesená",J393,0)</f>
        <v>0</v>
      </c>
      <c r="BI393" s="148">
        <f>IF(N393="nulová",J393,0)</f>
        <v>0</v>
      </c>
      <c r="BJ393" s="17" t="s">
        <v>88</v>
      </c>
      <c r="BK393" s="148">
        <f>ROUND(I393*H393,2)</f>
        <v>0</v>
      </c>
      <c r="BL393" s="17" t="s">
        <v>318</v>
      </c>
      <c r="BM393" s="147" t="s">
        <v>8747</v>
      </c>
    </row>
    <row r="394" spans="2:65" s="1" customFormat="1" ht="24.15" customHeight="1">
      <c r="B394" s="32"/>
      <c r="C394" s="136" t="s">
        <v>795</v>
      </c>
      <c r="D394" s="136" t="s">
        <v>302</v>
      </c>
      <c r="E394" s="137" t="s">
        <v>8748</v>
      </c>
      <c r="F394" s="138" t="s">
        <v>8749</v>
      </c>
      <c r="G394" s="139" t="s">
        <v>375</v>
      </c>
      <c r="H394" s="140">
        <v>116.18</v>
      </c>
      <c r="I394" s="141"/>
      <c r="J394" s="142">
        <f>ROUND(I394*H394,2)</f>
        <v>0</v>
      </c>
      <c r="K394" s="138" t="s">
        <v>3585</v>
      </c>
      <c r="L394" s="32"/>
      <c r="M394" s="143" t="s">
        <v>1</v>
      </c>
      <c r="N394" s="144" t="s">
        <v>46</v>
      </c>
      <c r="P394" s="145">
        <f>O394*H394</f>
        <v>0</v>
      </c>
      <c r="Q394" s="145">
        <v>0</v>
      </c>
      <c r="R394" s="145">
        <f>Q394*H394</f>
        <v>0</v>
      </c>
      <c r="S394" s="145">
        <v>0</v>
      </c>
      <c r="T394" s="146">
        <f>S394*H394</f>
        <v>0</v>
      </c>
      <c r="AR394" s="147" t="s">
        <v>318</v>
      </c>
      <c r="AT394" s="147" t="s">
        <v>302</v>
      </c>
      <c r="AU394" s="147" t="s">
        <v>90</v>
      </c>
      <c r="AY394" s="17" t="s">
        <v>299</v>
      </c>
      <c r="BE394" s="148">
        <f>IF(N394="základní",J394,0)</f>
        <v>0</v>
      </c>
      <c r="BF394" s="148">
        <f>IF(N394="snížená",J394,0)</f>
        <v>0</v>
      </c>
      <c r="BG394" s="148">
        <f>IF(N394="zákl. přenesená",J394,0)</f>
        <v>0</v>
      </c>
      <c r="BH394" s="148">
        <f>IF(N394="sníž. přenesená",J394,0)</f>
        <v>0</v>
      </c>
      <c r="BI394" s="148">
        <f>IF(N394="nulová",J394,0)</f>
        <v>0</v>
      </c>
      <c r="BJ394" s="17" t="s">
        <v>88</v>
      </c>
      <c r="BK394" s="148">
        <f>ROUND(I394*H394,2)</f>
        <v>0</v>
      </c>
      <c r="BL394" s="17" t="s">
        <v>318</v>
      </c>
      <c r="BM394" s="147" t="s">
        <v>8750</v>
      </c>
    </row>
    <row r="395" spans="2:65" s="1" customFormat="1" ht="24.15" customHeight="1">
      <c r="B395" s="32"/>
      <c r="C395" s="136" t="s">
        <v>799</v>
      </c>
      <c r="D395" s="136" t="s">
        <v>302</v>
      </c>
      <c r="E395" s="137" t="s">
        <v>8751</v>
      </c>
      <c r="F395" s="138" t="s">
        <v>8752</v>
      </c>
      <c r="G395" s="139" t="s">
        <v>375</v>
      </c>
      <c r="H395" s="140">
        <v>75.36</v>
      </c>
      <c r="I395" s="141"/>
      <c r="J395" s="142">
        <f>ROUND(I395*H395,2)</f>
        <v>0</v>
      </c>
      <c r="K395" s="138" t="s">
        <v>3585</v>
      </c>
      <c r="L395" s="32"/>
      <c r="M395" s="143" t="s">
        <v>1</v>
      </c>
      <c r="N395" s="144" t="s">
        <v>46</v>
      </c>
      <c r="P395" s="145">
        <f>O395*H395</f>
        <v>0</v>
      </c>
      <c r="Q395" s="145">
        <v>1.162E-2</v>
      </c>
      <c r="R395" s="145">
        <f>Q395*H395</f>
        <v>0.87568319999999999</v>
      </c>
      <c r="S395" s="145">
        <v>0</v>
      </c>
      <c r="T395" s="146">
        <f>S395*H395</f>
        <v>0</v>
      </c>
      <c r="AR395" s="147" t="s">
        <v>318</v>
      </c>
      <c r="AT395" s="147" t="s">
        <v>302</v>
      </c>
      <c r="AU395" s="147" t="s">
        <v>90</v>
      </c>
      <c r="AY395" s="17" t="s">
        <v>299</v>
      </c>
      <c r="BE395" s="148">
        <f>IF(N395="základní",J395,0)</f>
        <v>0</v>
      </c>
      <c r="BF395" s="148">
        <f>IF(N395="snížená",J395,0)</f>
        <v>0</v>
      </c>
      <c r="BG395" s="148">
        <f>IF(N395="zákl. přenesená",J395,0)</f>
        <v>0</v>
      </c>
      <c r="BH395" s="148">
        <f>IF(N395="sníž. přenesená",J395,0)</f>
        <v>0</v>
      </c>
      <c r="BI395" s="148">
        <f>IF(N395="nulová",J395,0)</f>
        <v>0</v>
      </c>
      <c r="BJ395" s="17" t="s">
        <v>88</v>
      </c>
      <c r="BK395" s="148">
        <f>ROUND(I395*H395,2)</f>
        <v>0</v>
      </c>
      <c r="BL395" s="17" t="s">
        <v>318</v>
      </c>
      <c r="BM395" s="147" t="s">
        <v>8753</v>
      </c>
    </row>
    <row r="396" spans="2:65" s="12" customFormat="1">
      <c r="B396" s="170"/>
      <c r="D396" s="149" t="s">
        <v>1489</v>
      </c>
      <c r="E396" s="171" t="s">
        <v>1</v>
      </c>
      <c r="F396" s="172" t="s">
        <v>8754</v>
      </c>
      <c r="H396" s="171" t="s">
        <v>1</v>
      </c>
      <c r="I396" s="173"/>
      <c r="L396" s="170"/>
      <c r="M396" s="174"/>
      <c r="T396" s="175"/>
      <c r="AT396" s="171" t="s">
        <v>1489</v>
      </c>
      <c r="AU396" s="171" t="s">
        <v>90</v>
      </c>
      <c r="AV396" s="12" t="s">
        <v>88</v>
      </c>
      <c r="AW396" s="12" t="s">
        <v>36</v>
      </c>
      <c r="AX396" s="12" t="s">
        <v>81</v>
      </c>
      <c r="AY396" s="171" t="s">
        <v>299</v>
      </c>
    </row>
    <row r="397" spans="2:65" s="13" customFormat="1">
      <c r="B397" s="176"/>
      <c r="D397" s="149" t="s">
        <v>1489</v>
      </c>
      <c r="E397" s="177" t="s">
        <v>1</v>
      </c>
      <c r="F397" s="178" t="s">
        <v>8755</v>
      </c>
      <c r="H397" s="179">
        <v>75.36</v>
      </c>
      <c r="I397" s="180"/>
      <c r="L397" s="176"/>
      <c r="M397" s="181"/>
      <c r="T397" s="182"/>
      <c r="AT397" s="177" t="s">
        <v>1489</v>
      </c>
      <c r="AU397" s="177" t="s">
        <v>90</v>
      </c>
      <c r="AV397" s="13" t="s">
        <v>90</v>
      </c>
      <c r="AW397" s="13" t="s">
        <v>36</v>
      </c>
      <c r="AX397" s="13" t="s">
        <v>88</v>
      </c>
      <c r="AY397" s="177" t="s">
        <v>299</v>
      </c>
    </row>
    <row r="398" spans="2:65" s="1" customFormat="1" ht="24.15" customHeight="1">
      <c r="B398" s="32"/>
      <c r="C398" s="136" t="s">
        <v>803</v>
      </c>
      <c r="D398" s="136" t="s">
        <v>302</v>
      </c>
      <c r="E398" s="137" t="s">
        <v>8756</v>
      </c>
      <c r="F398" s="138" t="s">
        <v>8757</v>
      </c>
      <c r="G398" s="139" t="s">
        <v>375</v>
      </c>
      <c r="H398" s="140">
        <v>75.36</v>
      </c>
      <c r="I398" s="141"/>
      <c r="J398" s="142">
        <f>ROUND(I398*H398,2)</f>
        <v>0</v>
      </c>
      <c r="K398" s="138" t="s">
        <v>3585</v>
      </c>
      <c r="L398" s="32"/>
      <c r="M398" s="143" t="s">
        <v>1</v>
      </c>
      <c r="N398" s="144" t="s">
        <v>46</v>
      </c>
      <c r="P398" s="145">
        <f>O398*H398</f>
        <v>0</v>
      </c>
      <c r="Q398" s="145">
        <v>0</v>
      </c>
      <c r="R398" s="145">
        <f>Q398*H398</f>
        <v>0</v>
      </c>
      <c r="S398" s="145">
        <v>0</v>
      </c>
      <c r="T398" s="146">
        <f>S398*H398</f>
        <v>0</v>
      </c>
      <c r="AR398" s="147" t="s">
        <v>318</v>
      </c>
      <c r="AT398" s="147" t="s">
        <v>302</v>
      </c>
      <c r="AU398" s="147" t="s">
        <v>90</v>
      </c>
      <c r="AY398" s="17" t="s">
        <v>299</v>
      </c>
      <c r="BE398" s="148">
        <f>IF(N398="základní",J398,0)</f>
        <v>0</v>
      </c>
      <c r="BF398" s="148">
        <f>IF(N398="snížená",J398,0)</f>
        <v>0</v>
      </c>
      <c r="BG398" s="148">
        <f>IF(N398="zákl. přenesená",J398,0)</f>
        <v>0</v>
      </c>
      <c r="BH398" s="148">
        <f>IF(N398="sníž. přenesená",J398,0)</f>
        <v>0</v>
      </c>
      <c r="BI398" s="148">
        <f>IF(N398="nulová",J398,0)</f>
        <v>0</v>
      </c>
      <c r="BJ398" s="17" t="s">
        <v>88</v>
      </c>
      <c r="BK398" s="148">
        <f>ROUND(I398*H398,2)</f>
        <v>0</v>
      </c>
      <c r="BL398" s="17" t="s">
        <v>318</v>
      </c>
      <c r="BM398" s="147" t="s">
        <v>8758</v>
      </c>
    </row>
    <row r="399" spans="2:65" s="1" customFormat="1" ht="24.15" customHeight="1">
      <c r="B399" s="32"/>
      <c r="C399" s="136" t="s">
        <v>807</v>
      </c>
      <c r="D399" s="136" t="s">
        <v>302</v>
      </c>
      <c r="E399" s="137" t="s">
        <v>8759</v>
      </c>
      <c r="F399" s="138" t="s">
        <v>8760</v>
      </c>
      <c r="G399" s="139" t="s">
        <v>375</v>
      </c>
      <c r="H399" s="140">
        <v>75.36</v>
      </c>
      <c r="I399" s="141"/>
      <c r="J399" s="142">
        <f>ROUND(I399*H399,2)</f>
        <v>0</v>
      </c>
      <c r="K399" s="138" t="s">
        <v>3585</v>
      </c>
      <c r="L399" s="32"/>
      <c r="M399" s="143" t="s">
        <v>1</v>
      </c>
      <c r="N399" s="144" t="s">
        <v>46</v>
      </c>
      <c r="P399" s="145">
        <f>O399*H399</f>
        <v>0</v>
      </c>
      <c r="Q399" s="145">
        <v>0</v>
      </c>
      <c r="R399" s="145">
        <f>Q399*H399</f>
        <v>0</v>
      </c>
      <c r="S399" s="145">
        <v>0</v>
      </c>
      <c r="T399" s="146">
        <f>S399*H399</f>
        <v>0</v>
      </c>
      <c r="AR399" s="147" t="s">
        <v>318</v>
      </c>
      <c r="AT399" s="147" t="s">
        <v>302</v>
      </c>
      <c r="AU399" s="147" t="s">
        <v>90</v>
      </c>
      <c r="AY399" s="17" t="s">
        <v>299</v>
      </c>
      <c r="BE399" s="148">
        <f>IF(N399="základní",J399,0)</f>
        <v>0</v>
      </c>
      <c r="BF399" s="148">
        <f>IF(N399="snížená",J399,0)</f>
        <v>0</v>
      </c>
      <c r="BG399" s="148">
        <f>IF(N399="zákl. přenesená",J399,0)</f>
        <v>0</v>
      </c>
      <c r="BH399" s="148">
        <f>IF(N399="sníž. přenesená",J399,0)</f>
        <v>0</v>
      </c>
      <c r="BI399" s="148">
        <f>IF(N399="nulová",J399,0)</f>
        <v>0</v>
      </c>
      <c r="BJ399" s="17" t="s">
        <v>88</v>
      </c>
      <c r="BK399" s="148">
        <f>ROUND(I399*H399,2)</f>
        <v>0</v>
      </c>
      <c r="BL399" s="17" t="s">
        <v>318</v>
      </c>
      <c r="BM399" s="147" t="s">
        <v>8761</v>
      </c>
    </row>
    <row r="400" spans="2:65" s="1" customFormat="1" ht="24.15" customHeight="1">
      <c r="B400" s="32"/>
      <c r="C400" s="136" t="s">
        <v>811</v>
      </c>
      <c r="D400" s="136" t="s">
        <v>302</v>
      </c>
      <c r="E400" s="137" t="s">
        <v>8762</v>
      </c>
      <c r="F400" s="138" t="s">
        <v>8763</v>
      </c>
      <c r="G400" s="139" t="s">
        <v>375</v>
      </c>
      <c r="H400" s="140">
        <v>75.36</v>
      </c>
      <c r="I400" s="141"/>
      <c r="J400" s="142">
        <f>ROUND(I400*H400,2)</f>
        <v>0</v>
      </c>
      <c r="K400" s="138" t="s">
        <v>3585</v>
      </c>
      <c r="L400" s="32"/>
      <c r="M400" s="143" t="s">
        <v>1</v>
      </c>
      <c r="N400" s="144" t="s">
        <v>46</v>
      </c>
      <c r="P400" s="145">
        <f>O400*H400</f>
        <v>0</v>
      </c>
      <c r="Q400" s="145">
        <v>0</v>
      </c>
      <c r="R400" s="145">
        <f>Q400*H400</f>
        <v>0</v>
      </c>
      <c r="S400" s="145">
        <v>0</v>
      </c>
      <c r="T400" s="146">
        <f>S400*H400</f>
        <v>0</v>
      </c>
      <c r="AR400" s="147" t="s">
        <v>318</v>
      </c>
      <c r="AT400" s="147" t="s">
        <v>302</v>
      </c>
      <c r="AU400" s="147" t="s">
        <v>90</v>
      </c>
      <c r="AY400" s="17" t="s">
        <v>299</v>
      </c>
      <c r="BE400" s="148">
        <f>IF(N400="základní",J400,0)</f>
        <v>0</v>
      </c>
      <c r="BF400" s="148">
        <f>IF(N400="snížená",J400,0)</f>
        <v>0</v>
      </c>
      <c r="BG400" s="148">
        <f>IF(N400="zákl. přenesená",J400,0)</f>
        <v>0</v>
      </c>
      <c r="BH400" s="148">
        <f>IF(N400="sníž. přenesená",J400,0)</f>
        <v>0</v>
      </c>
      <c r="BI400" s="148">
        <f>IF(N400="nulová",J400,0)</f>
        <v>0</v>
      </c>
      <c r="BJ400" s="17" t="s">
        <v>88</v>
      </c>
      <c r="BK400" s="148">
        <f>ROUND(I400*H400,2)</f>
        <v>0</v>
      </c>
      <c r="BL400" s="17" t="s">
        <v>318</v>
      </c>
      <c r="BM400" s="147" t="s">
        <v>8764</v>
      </c>
    </row>
    <row r="401" spans="2:65" s="12" customFormat="1">
      <c r="B401" s="170"/>
      <c r="D401" s="149" t="s">
        <v>1489</v>
      </c>
      <c r="E401" s="171" t="s">
        <v>1</v>
      </c>
      <c r="F401" s="172" t="s">
        <v>8754</v>
      </c>
      <c r="H401" s="171" t="s">
        <v>1</v>
      </c>
      <c r="I401" s="173"/>
      <c r="L401" s="170"/>
      <c r="M401" s="174"/>
      <c r="T401" s="175"/>
      <c r="AT401" s="171" t="s">
        <v>1489</v>
      </c>
      <c r="AU401" s="171" t="s">
        <v>90</v>
      </c>
      <c r="AV401" s="12" t="s">
        <v>88</v>
      </c>
      <c r="AW401" s="12" t="s">
        <v>36</v>
      </c>
      <c r="AX401" s="12" t="s">
        <v>81</v>
      </c>
      <c r="AY401" s="171" t="s">
        <v>299</v>
      </c>
    </row>
    <row r="402" spans="2:65" s="13" customFormat="1">
      <c r="B402" s="176"/>
      <c r="D402" s="149" t="s">
        <v>1489</v>
      </c>
      <c r="E402" s="177" t="s">
        <v>1</v>
      </c>
      <c r="F402" s="178" t="s">
        <v>8755</v>
      </c>
      <c r="H402" s="179">
        <v>75.36</v>
      </c>
      <c r="I402" s="180"/>
      <c r="L402" s="176"/>
      <c r="M402" s="181"/>
      <c r="T402" s="182"/>
      <c r="AT402" s="177" t="s">
        <v>1489</v>
      </c>
      <c r="AU402" s="177" t="s">
        <v>90</v>
      </c>
      <c r="AV402" s="13" t="s">
        <v>90</v>
      </c>
      <c r="AW402" s="13" t="s">
        <v>36</v>
      </c>
      <c r="AX402" s="13" t="s">
        <v>88</v>
      </c>
      <c r="AY402" s="177" t="s">
        <v>299</v>
      </c>
    </row>
    <row r="403" spans="2:65" s="1" customFormat="1" ht="21.75" customHeight="1">
      <c r="B403" s="32"/>
      <c r="C403" s="136" t="s">
        <v>815</v>
      </c>
      <c r="D403" s="136" t="s">
        <v>302</v>
      </c>
      <c r="E403" s="137" t="s">
        <v>8765</v>
      </c>
      <c r="F403" s="138" t="s">
        <v>8766</v>
      </c>
      <c r="G403" s="139" t="s">
        <v>375</v>
      </c>
      <c r="H403" s="140">
        <v>75.36</v>
      </c>
      <c r="I403" s="141"/>
      <c r="J403" s="142">
        <f>ROUND(I403*H403,2)</f>
        <v>0</v>
      </c>
      <c r="K403" s="138" t="s">
        <v>3585</v>
      </c>
      <c r="L403" s="32"/>
      <c r="M403" s="143" t="s">
        <v>1</v>
      </c>
      <c r="N403" s="144" t="s">
        <v>46</v>
      </c>
      <c r="P403" s="145">
        <f>O403*H403</f>
        <v>0</v>
      </c>
      <c r="Q403" s="145">
        <v>0</v>
      </c>
      <c r="R403" s="145">
        <f>Q403*H403</f>
        <v>0</v>
      </c>
      <c r="S403" s="145">
        <v>0</v>
      </c>
      <c r="T403" s="146">
        <f>S403*H403</f>
        <v>0</v>
      </c>
      <c r="AR403" s="147" t="s">
        <v>318</v>
      </c>
      <c r="AT403" s="147" t="s">
        <v>302</v>
      </c>
      <c r="AU403" s="147" t="s">
        <v>90</v>
      </c>
      <c r="AY403" s="17" t="s">
        <v>299</v>
      </c>
      <c r="BE403" s="148">
        <f>IF(N403="základní",J403,0)</f>
        <v>0</v>
      </c>
      <c r="BF403" s="148">
        <f>IF(N403="snížená",J403,0)</f>
        <v>0</v>
      </c>
      <c r="BG403" s="148">
        <f>IF(N403="zákl. přenesená",J403,0)</f>
        <v>0</v>
      </c>
      <c r="BH403" s="148">
        <f>IF(N403="sníž. přenesená",J403,0)</f>
        <v>0</v>
      </c>
      <c r="BI403" s="148">
        <f>IF(N403="nulová",J403,0)</f>
        <v>0</v>
      </c>
      <c r="BJ403" s="17" t="s">
        <v>88</v>
      </c>
      <c r="BK403" s="148">
        <f>ROUND(I403*H403,2)</f>
        <v>0</v>
      </c>
      <c r="BL403" s="17" t="s">
        <v>318</v>
      </c>
      <c r="BM403" s="147" t="s">
        <v>8767</v>
      </c>
    </row>
    <row r="404" spans="2:65" s="1" customFormat="1" ht="21.75" customHeight="1">
      <c r="B404" s="32"/>
      <c r="C404" s="136" t="s">
        <v>819</v>
      </c>
      <c r="D404" s="136" t="s">
        <v>302</v>
      </c>
      <c r="E404" s="137" t="s">
        <v>8768</v>
      </c>
      <c r="F404" s="138" t="s">
        <v>8769</v>
      </c>
      <c r="G404" s="139" t="s">
        <v>375</v>
      </c>
      <c r="H404" s="140">
        <v>75.36</v>
      </c>
      <c r="I404" s="141"/>
      <c r="J404" s="142">
        <f>ROUND(I404*H404,2)</f>
        <v>0</v>
      </c>
      <c r="K404" s="138" t="s">
        <v>3585</v>
      </c>
      <c r="L404" s="32"/>
      <c r="M404" s="143" t="s">
        <v>1</v>
      </c>
      <c r="N404" s="144" t="s">
        <v>46</v>
      </c>
      <c r="P404" s="145">
        <f>O404*H404</f>
        <v>0</v>
      </c>
      <c r="Q404" s="145">
        <v>0</v>
      </c>
      <c r="R404" s="145">
        <f>Q404*H404</f>
        <v>0</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8770</v>
      </c>
    </row>
    <row r="405" spans="2:65" s="1" customFormat="1" ht="21.75" customHeight="1">
      <c r="B405" s="32"/>
      <c r="C405" s="136" t="s">
        <v>824</v>
      </c>
      <c r="D405" s="136" t="s">
        <v>302</v>
      </c>
      <c r="E405" s="137" t="s">
        <v>8771</v>
      </c>
      <c r="F405" s="138" t="s">
        <v>8772</v>
      </c>
      <c r="G405" s="139" t="s">
        <v>375</v>
      </c>
      <c r="H405" s="140">
        <v>15.7</v>
      </c>
      <c r="I405" s="141"/>
      <c r="J405" s="142">
        <f>ROUND(I405*H405,2)</f>
        <v>0</v>
      </c>
      <c r="K405" s="138" t="s">
        <v>1</v>
      </c>
      <c r="L405" s="32"/>
      <c r="M405" s="143" t="s">
        <v>1</v>
      </c>
      <c r="N405" s="144" t="s">
        <v>46</v>
      </c>
      <c r="P405" s="145">
        <f>O405*H405</f>
        <v>0</v>
      </c>
      <c r="Q405" s="145">
        <v>1.09E-3</v>
      </c>
      <c r="R405" s="145">
        <f>Q405*H405</f>
        <v>1.7113E-2</v>
      </c>
      <c r="S405" s="145">
        <v>0</v>
      </c>
      <c r="T405" s="146">
        <f>S405*H405</f>
        <v>0</v>
      </c>
      <c r="AR405" s="147" t="s">
        <v>318</v>
      </c>
      <c r="AT405" s="147" t="s">
        <v>302</v>
      </c>
      <c r="AU405" s="147" t="s">
        <v>90</v>
      </c>
      <c r="AY405" s="17" t="s">
        <v>299</v>
      </c>
      <c r="BE405" s="148">
        <f>IF(N405="základní",J405,0)</f>
        <v>0</v>
      </c>
      <c r="BF405" s="148">
        <f>IF(N405="snížená",J405,0)</f>
        <v>0</v>
      </c>
      <c r="BG405" s="148">
        <f>IF(N405="zákl. přenesená",J405,0)</f>
        <v>0</v>
      </c>
      <c r="BH405" s="148">
        <f>IF(N405="sníž. přenesená",J405,0)</f>
        <v>0</v>
      </c>
      <c r="BI405" s="148">
        <f>IF(N405="nulová",J405,0)</f>
        <v>0</v>
      </c>
      <c r="BJ405" s="17" t="s">
        <v>88</v>
      </c>
      <c r="BK405" s="148">
        <f>ROUND(I405*H405,2)</f>
        <v>0</v>
      </c>
      <c r="BL405" s="17" t="s">
        <v>318</v>
      </c>
      <c r="BM405" s="147" t="s">
        <v>8773</v>
      </c>
    </row>
    <row r="406" spans="2:65" s="1" customFormat="1" ht="19.2">
      <c r="B406" s="32"/>
      <c r="D406" s="149" t="s">
        <v>308</v>
      </c>
      <c r="F406" s="150" t="s">
        <v>8774</v>
      </c>
      <c r="I406" s="151"/>
      <c r="L406" s="32"/>
      <c r="M406" s="152"/>
      <c r="T406" s="56"/>
      <c r="AT406" s="17" t="s">
        <v>308</v>
      </c>
      <c r="AU406" s="17" t="s">
        <v>90</v>
      </c>
    </row>
    <row r="407" spans="2:65" s="12" customFormat="1">
      <c r="B407" s="170"/>
      <c r="D407" s="149" t="s">
        <v>1489</v>
      </c>
      <c r="E407" s="171" t="s">
        <v>1</v>
      </c>
      <c r="F407" s="172" t="s">
        <v>8742</v>
      </c>
      <c r="H407" s="171" t="s">
        <v>1</v>
      </c>
      <c r="I407" s="173"/>
      <c r="L407" s="170"/>
      <c r="M407" s="174"/>
      <c r="T407" s="175"/>
      <c r="AT407" s="171" t="s">
        <v>1489</v>
      </c>
      <c r="AU407" s="171" t="s">
        <v>90</v>
      </c>
      <c r="AV407" s="12" t="s">
        <v>88</v>
      </c>
      <c r="AW407" s="12" t="s">
        <v>36</v>
      </c>
      <c r="AX407" s="12" t="s">
        <v>81</v>
      </c>
      <c r="AY407" s="171" t="s">
        <v>299</v>
      </c>
    </row>
    <row r="408" spans="2:65" s="13" customFormat="1">
      <c r="B408" s="176"/>
      <c r="D408" s="149" t="s">
        <v>1489</v>
      </c>
      <c r="E408" s="177" t="s">
        <v>1</v>
      </c>
      <c r="F408" s="178" t="s">
        <v>8775</v>
      </c>
      <c r="H408" s="179">
        <v>15.7</v>
      </c>
      <c r="I408" s="180"/>
      <c r="L408" s="176"/>
      <c r="M408" s="181"/>
      <c r="T408" s="182"/>
      <c r="AT408" s="177" t="s">
        <v>1489</v>
      </c>
      <c r="AU408" s="177" t="s">
        <v>90</v>
      </c>
      <c r="AV408" s="13" t="s">
        <v>90</v>
      </c>
      <c r="AW408" s="13" t="s">
        <v>36</v>
      </c>
      <c r="AX408" s="13" t="s">
        <v>88</v>
      </c>
      <c r="AY408" s="177" t="s">
        <v>299</v>
      </c>
    </row>
    <row r="409" spans="2:65" s="1" customFormat="1" ht="16.5" customHeight="1">
      <c r="B409" s="32"/>
      <c r="C409" s="136" t="s">
        <v>830</v>
      </c>
      <c r="D409" s="136" t="s">
        <v>302</v>
      </c>
      <c r="E409" s="137" t="s">
        <v>8776</v>
      </c>
      <c r="F409" s="138" t="s">
        <v>8777</v>
      </c>
      <c r="G409" s="139" t="s">
        <v>375</v>
      </c>
      <c r="H409" s="140">
        <v>15.7</v>
      </c>
      <c r="I409" s="141"/>
      <c r="J409" s="142">
        <f>ROUND(I409*H409,2)</f>
        <v>0</v>
      </c>
      <c r="K409" s="138" t="s">
        <v>1</v>
      </c>
      <c r="L409" s="32"/>
      <c r="M409" s="143" t="s">
        <v>1</v>
      </c>
      <c r="N409" s="144" t="s">
        <v>46</v>
      </c>
      <c r="P409" s="145">
        <f>O409*H409</f>
        <v>0</v>
      </c>
      <c r="Q409" s="145">
        <v>9.0999999999999998E-2</v>
      </c>
      <c r="R409" s="145">
        <f>Q409*H409</f>
        <v>1.4286999999999999</v>
      </c>
      <c r="S409" s="145">
        <v>0.13</v>
      </c>
      <c r="T409" s="146">
        <f>S409*H409</f>
        <v>2.0409999999999999</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8778</v>
      </c>
    </row>
    <row r="410" spans="2:65" s="1" customFormat="1" ht="38.4">
      <c r="B410" s="32"/>
      <c r="D410" s="149" t="s">
        <v>308</v>
      </c>
      <c r="F410" s="150" t="s">
        <v>8779</v>
      </c>
      <c r="I410" s="151"/>
      <c r="L410" s="32"/>
      <c r="M410" s="152"/>
      <c r="T410" s="56"/>
      <c r="AT410" s="17" t="s">
        <v>308</v>
      </c>
      <c r="AU410" s="17" t="s">
        <v>90</v>
      </c>
    </row>
    <row r="411" spans="2:65" s="12" customFormat="1">
      <c r="B411" s="170"/>
      <c r="D411" s="149" t="s">
        <v>1489</v>
      </c>
      <c r="E411" s="171" t="s">
        <v>1</v>
      </c>
      <c r="F411" s="172" t="s">
        <v>8742</v>
      </c>
      <c r="H411" s="171" t="s">
        <v>1</v>
      </c>
      <c r="I411" s="173"/>
      <c r="L411" s="170"/>
      <c r="M411" s="174"/>
      <c r="T411" s="175"/>
      <c r="AT411" s="171" t="s">
        <v>1489</v>
      </c>
      <c r="AU411" s="171" t="s">
        <v>90</v>
      </c>
      <c r="AV411" s="12" t="s">
        <v>88</v>
      </c>
      <c r="AW411" s="12" t="s">
        <v>36</v>
      </c>
      <c r="AX411" s="12" t="s">
        <v>81</v>
      </c>
      <c r="AY411" s="171" t="s">
        <v>299</v>
      </c>
    </row>
    <row r="412" spans="2:65" s="13" customFormat="1">
      <c r="B412" s="176"/>
      <c r="D412" s="149" t="s">
        <v>1489</v>
      </c>
      <c r="E412" s="177" t="s">
        <v>1</v>
      </c>
      <c r="F412" s="178" t="s">
        <v>8775</v>
      </c>
      <c r="H412" s="179">
        <v>15.7</v>
      </c>
      <c r="I412" s="180"/>
      <c r="L412" s="176"/>
      <c r="M412" s="181"/>
      <c r="T412" s="182"/>
      <c r="AT412" s="177" t="s">
        <v>1489</v>
      </c>
      <c r="AU412" s="177" t="s">
        <v>90</v>
      </c>
      <c r="AV412" s="13" t="s">
        <v>90</v>
      </c>
      <c r="AW412" s="13" t="s">
        <v>36</v>
      </c>
      <c r="AX412" s="13" t="s">
        <v>81</v>
      </c>
      <c r="AY412" s="177" t="s">
        <v>299</v>
      </c>
    </row>
    <row r="413" spans="2:65" s="14" customFormat="1">
      <c r="B413" s="183"/>
      <c r="D413" s="149" t="s">
        <v>1489</v>
      </c>
      <c r="E413" s="184" t="s">
        <v>1</v>
      </c>
      <c r="F413" s="185" t="s">
        <v>1496</v>
      </c>
      <c r="H413" s="186">
        <v>15.7</v>
      </c>
      <c r="I413" s="187"/>
      <c r="L413" s="183"/>
      <c r="M413" s="188"/>
      <c r="T413" s="189"/>
      <c r="AT413" s="184" t="s">
        <v>1489</v>
      </c>
      <c r="AU413" s="184" t="s">
        <v>90</v>
      </c>
      <c r="AV413" s="14" t="s">
        <v>318</v>
      </c>
      <c r="AW413" s="14" t="s">
        <v>36</v>
      </c>
      <c r="AX413" s="14" t="s">
        <v>88</v>
      </c>
      <c r="AY413" s="184" t="s">
        <v>299</v>
      </c>
    </row>
    <row r="414" spans="2:65" s="11" customFormat="1" ht="22.95" customHeight="1">
      <c r="B414" s="124"/>
      <c r="D414" s="125" t="s">
        <v>80</v>
      </c>
      <c r="E414" s="134" t="s">
        <v>858</v>
      </c>
      <c r="F414" s="134" t="s">
        <v>8780</v>
      </c>
      <c r="I414" s="127"/>
      <c r="J414" s="135">
        <f>BK414</f>
        <v>0</v>
      </c>
      <c r="L414" s="124"/>
      <c r="M414" s="129"/>
      <c r="P414" s="130">
        <f>SUM(P415:P416)</f>
        <v>0</v>
      </c>
      <c r="R414" s="130">
        <f>SUM(R415:R416)</f>
        <v>0</v>
      </c>
      <c r="T414" s="131">
        <f>SUM(T415:T416)</f>
        <v>3</v>
      </c>
      <c r="AR414" s="125" t="s">
        <v>88</v>
      </c>
      <c r="AT414" s="132" t="s">
        <v>80</v>
      </c>
      <c r="AU414" s="132" t="s">
        <v>88</v>
      </c>
      <c r="AY414" s="125" t="s">
        <v>299</v>
      </c>
      <c r="BK414" s="133">
        <f>SUM(BK415:BK416)</f>
        <v>0</v>
      </c>
    </row>
    <row r="415" spans="2:65" s="1" customFormat="1" ht="24.15" customHeight="1">
      <c r="B415" s="32"/>
      <c r="C415" s="136" t="s">
        <v>834</v>
      </c>
      <c r="D415" s="136" t="s">
        <v>302</v>
      </c>
      <c r="E415" s="137" t="s">
        <v>8781</v>
      </c>
      <c r="F415" s="138" t="s">
        <v>8782</v>
      </c>
      <c r="G415" s="139" t="s">
        <v>598</v>
      </c>
      <c r="H415" s="140">
        <v>20</v>
      </c>
      <c r="I415" s="141"/>
      <c r="J415" s="142">
        <f>ROUND(I415*H415,2)</f>
        <v>0</v>
      </c>
      <c r="K415" s="138" t="s">
        <v>8739</v>
      </c>
      <c r="L415" s="32"/>
      <c r="M415" s="143" t="s">
        <v>1</v>
      </c>
      <c r="N415" s="144" t="s">
        <v>46</v>
      </c>
      <c r="P415" s="145">
        <f>O415*H415</f>
        <v>0</v>
      </c>
      <c r="Q415" s="145">
        <v>0</v>
      </c>
      <c r="R415" s="145">
        <f>Q415*H415</f>
        <v>0</v>
      </c>
      <c r="S415" s="145">
        <v>0.15</v>
      </c>
      <c r="T415" s="146">
        <f>S415*H415</f>
        <v>3</v>
      </c>
      <c r="AR415" s="147" t="s">
        <v>318</v>
      </c>
      <c r="AT415" s="147" t="s">
        <v>302</v>
      </c>
      <c r="AU415" s="147" t="s">
        <v>90</v>
      </c>
      <c r="AY415" s="17" t="s">
        <v>299</v>
      </c>
      <c r="BE415" s="148">
        <f>IF(N415="základní",J415,0)</f>
        <v>0</v>
      </c>
      <c r="BF415" s="148">
        <f>IF(N415="snížená",J415,0)</f>
        <v>0</v>
      </c>
      <c r="BG415" s="148">
        <f>IF(N415="zákl. přenesená",J415,0)</f>
        <v>0</v>
      </c>
      <c r="BH415" s="148">
        <f>IF(N415="sníž. přenesená",J415,0)</f>
        <v>0</v>
      </c>
      <c r="BI415" s="148">
        <f>IF(N415="nulová",J415,0)</f>
        <v>0</v>
      </c>
      <c r="BJ415" s="17" t="s">
        <v>88</v>
      </c>
      <c r="BK415" s="148">
        <f>ROUND(I415*H415,2)</f>
        <v>0</v>
      </c>
      <c r="BL415" s="17" t="s">
        <v>318</v>
      </c>
      <c r="BM415" s="147" t="s">
        <v>8783</v>
      </c>
    </row>
    <row r="416" spans="2:65" s="13" customFormat="1" ht="20.399999999999999">
      <c r="B416" s="176"/>
      <c r="D416" s="149" t="s">
        <v>1489</v>
      </c>
      <c r="E416" s="177" t="s">
        <v>1</v>
      </c>
      <c r="F416" s="178" t="s">
        <v>8784</v>
      </c>
      <c r="H416" s="179">
        <v>20</v>
      </c>
      <c r="I416" s="180"/>
      <c r="L416" s="176"/>
      <c r="M416" s="181"/>
      <c r="T416" s="182"/>
      <c r="AT416" s="177" t="s">
        <v>1489</v>
      </c>
      <c r="AU416" s="177" t="s">
        <v>90</v>
      </c>
      <c r="AV416" s="13" t="s">
        <v>90</v>
      </c>
      <c r="AW416" s="13" t="s">
        <v>36</v>
      </c>
      <c r="AX416" s="13" t="s">
        <v>88</v>
      </c>
      <c r="AY416" s="177" t="s">
        <v>299</v>
      </c>
    </row>
    <row r="417" spans="2:65" s="11" customFormat="1" ht="22.95" customHeight="1">
      <c r="B417" s="124"/>
      <c r="D417" s="125" t="s">
        <v>80</v>
      </c>
      <c r="E417" s="134" t="s">
        <v>1972</v>
      </c>
      <c r="F417" s="134" t="s">
        <v>7328</v>
      </c>
      <c r="I417" s="127"/>
      <c r="J417" s="135">
        <f>BK417</f>
        <v>0</v>
      </c>
      <c r="L417" s="124"/>
      <c r="M417" s="129"/>
      <c r="P417" s="130">
        <f>SUM(P418:P429)</f>
        <v>0</v>
      </c>
      <c r="R417" s="130">
        <f>SUM(R418:R429)</f>
        <v>0</v>
      </c>
      <c r="T417" s="131">
        <f>SUM(T418:T429)</f>
        <v>0</v>
      </c>
      <c r="AR417" s="125" t="s">
        <v>88</v>
      </c>
      <c r="AT417" s="132" t="s">
        <v>80</v>
      </c>
      <c r="AU417" s="132" t="s">
        <v>88</v>
      </c>
      <c r="AY417" s="125" t="s">
        <v>299</v>
      </c>
      <c r="BK417" s="133">
        <f>SUM(BK418:BK429)</f>
        <v>0</v>
      </c>
    </row>
    <row r="418" spans="2:65" s="1" customFormat="1" ht="21.75" customHeight="1">
      <c r="B418" s="32"/>
      <c r="C418" s="136" t="s">
        <v>838</v>
      </c>
      <c r="D418" s="136" t="s">
        <v>302</v>
      </c>
      <c r="E418" s="137" t="s">
        <v>1974</v>
      </c>
      <c r="F418" s="138" t="s">
        <v>1975</v>
      </c>
      <c r="G418" s="139" t="s">
        <v>1636</v>
      </c>
      <c r="H418" s="140">
        <v>72.959000000000003</v>
      </c>
      <c r="I418" s="141"/>
      <c r="J418" s="142">
        <f>ROUND(I418*H418,2)</f>
        <v>0</v>
      </c>
      <c r="K418" s="138" t="s">
        <v>3585</v>
      </c>
      <c r="L418" s="32"/>
      <c r="M418" s="143" t="s">
        <v>1</v>
      </c>
      <c r="N418" s="144" t="s">
        <v>46</v>
      </c>
      <c r="P418" s="145">
        <f>O418*H418</f>
        <v>0</v>
      </c>
      <c r="Q418" s="145">
        <v>0</v>
      </c>
      <c r="R418" s="145">
        <f>Q418*H418</f>
        <v>0</v>
      </c>
      <c r="S418" s="145">
        <v>0</v>
      </c>
      <c r="T418" s="146">
        <f>S418*H418</f>
        <v>0</v>
      </c>
      <c r="AR418" s="147" t="s">
        <v>318</v>
      </c>
      <c r="AT418" s="147" t="s">
        <v>302</v>
      </c>
      <c r="AU418" s="147" t="s">
        <v>90</v>
      </c>
      <c r="AY418" s="17" t="s">
        <v>299</v>
      </c>
      <c r="BE418" s="148">
        <f>IF(N418="základní",J418,0)</f>
        <v>0</v>
      </c>
      <c r="BF418" s="148">
        <f>IF(N418="snížená",J418,0)</f>
        <v>0</v>
      </c>
      <c r="BG418" s="148">
        <f>IF(N418="zákl. přenesená",J418,0)</f>
        <v>0</v>
      </c>
      <c r="BH418" s="148">
        <f>IF(N418="sníž. přenesená",J418,0)</f>
        <v>0</v>
      </c>
      <c r="BI418" s="148">
        <f>IF(N418="nulová",J418,0)</f>
        <v>0</v>
      </c>
      <c r="BJ418" s="17" t="s">
        <v>88</v>
      </c>
      <c r="BK418" s="148">
        <f>ROUND(I418*H418,2)</f>
        <v>0</v>
      </c>
      <c r="BL418" s="17" t="s">
        <v>318</v>
      </c>
      <c r="BM418" s="147" t="s">
        <v>8785</v>
      </c>
    </row>
    <row r="419" spans="2:65" s="1" customFormat="1" ht="24.15" customHeight="1">
      <c r="B419" s="32"/>
      <c r="C419" s="136" t="s">
        <v>842</v>
      </c>
      <c r="D419" s="136" t="s">
        <v>302</v>
      </c>
      <c r="E419" s="137" t="s">
        <v>1977</v>
      </c>
      <c r="F419" s="138" t="s">
        <v>1978</v>
      </c>
      <c r="G419" s="139" t="s">
        <v>1636</v>
      </c>
      <c r="H419" s="140">
        <v>1240.3030000000001</v>
      </c>
      <c r="I419" s="141"/>
      <c r="J419" s="142">
        <f>ROUND(I419*H419,2)</f>
        <v>0</v>
      </c>
      <c r="K419" s="138" t="s">
        <v>3585</v>
      </c>
      <c r="L419" s="32"/>
      <c r="M419" s="143" t="s">
        <v>1</v>
      </c>
      <c r="N419" s="144" t="s">
        <v>46</v>
      </c>
      <c r="P419" s="145">
        <f>O419*H419</f>
        <v>0</v>
      </c>
      <c r="Q419" s="145">
        <v>0</v>
      </c>
      <c r="R419" s="145">
        <f>Q419*H419</f>
        <v>0</v>
      </c>
      <c r="S419" s="145">
        <v>0</v>
      </c>
      <c r="T419" s="146">
        <f>S419*H419</f>
        <v>0</v>
      </c>
      <c r="AR419" s="147" t="s">
        <v>318</v>
      </c>
      <c r="AT419" s="147" t="s">
        <v>302</v>
      </c>
      <c r="AU419" s="147" t="s">
        <v>90</v>
      </c>
      <c r="AY419" s="17" t="s">
        <v>299</v>
      </c>
      <c r="BE419" s="148">
        <f>IF(N419="základní",J419,0)</f>
        <v>0</v>
      </c>
      <c r="BF419" s="148">
        <f>IF(N419="snížená",J419,0)</f>
        <v>0</v>
      </c>
      <c r="BG419" s="148">
        <f>IF(N419="zákl. přenesená",J419,0)</f>
        <v>0</v>
      </c>
      <c r="BH419" s="148">
        <f>IF(N419="sníž. přenesená",J419,0)</f>
        <v>0</v>
      </c>
      <c r="BI419" s="148">
        <f>IF(N419="nulová",J419,0)</f>
        <v>0</v>
      </c>
      <c r="BJ419" s="17" t="s">
        <v>88</v>
      </c>
      <c r="BK419" s="148">
        <f>ROUND(I419*H419,2)</f>
        <v>0</v>
      </c>
      <c r="BL419" s="17" t="s">
        <v>318</v>
      </c>
      <c r="BM419" s="147" t="s">
        <v>8786</v>
      </c>
    </row>
    <row r="420" spans="2:65" s="13" customFormat="1">
      <c r="B420" s="176"/>
      <c r="D420" s="149" t="s">
        <v>1489</v>
      </c>
      <c r="F420" s="178" t="s">
        <v>8787</v>
      </c>
      <c r="H420" s="179">
        <v>1240.3030000000001</v>
      </c>
      <c r="I420" s="180"/>
      <c r="L420" s="176"/>
      <c r="M420" s="181"/>
      <c r="T420" s="182"/>
      <c r="AT420" s="177" t="s">
        <v>1489</v>
      </c>
      <c r="AU420" s="177" t="s">
        <v>90</v>
      </c>
      <c r="AV420" s="13" t="s">
        <v>90</v>
      </c>
      <c r="AW420" s="13" t="s">
        <v>4</v>
      </c>
      <c r="AX420" s="13" t="s">
        <v>88</v>
      </c>
      <c r="AY420" s="177" t="s">
        <v>299</v>
      </c>
    </row>
    <row r="421" spans="2:65" s="1" customFormat="1" ht="24.15" customHeight="1">
      <c r="B421" s="32"/>
      <c r="C421" s="136" t="s">
        <v>846</v>
      </c>
      <c r="D421" s="136" t="s">
        <v>302</v>
      </c>
      <c r="E421" s="137" t="s">
        <v>8197</v>
      </c>
      <c r="F421" s="138" t="s">
        <v>8198</v>
      </c>
      <c r="G421" s="139" t="s">
        <v>1636</v>
      </c>
      <c r="H421" s="140">
        <v>72.959000000000003</v>
      </c>
      <c r="I421" s="141"/>
      <c r="J421" s="142">
        <f>ROUND(I421*H421,2)</f>
        <v>0</v>
      </c>
      <c r="K421" s="138" t="s">
        <v>3585</v>
      </c>
      <c r="L421" s="32"/>
      <c r="M421" s="143" t="s">
        <v>1</v>
      </c>
      <c r="N421" s="144" t="s">
        <v>46</v>
      </c>
      <c r="P421" s="145">
        <f>O421*H421</f>
        <v>0</v>
      </c>
      <c r="Q421" s="145">
        <v>0</v>
      </c>
      <c r="R421" s="145">
        <f>Q421*H421</f>
        <v>0</v>
      </c>
      <c r="S421" s="145">
        <v>0</v>
      </c>
      <c r="T421" s="146">
        <f>S421*H421</f>
        <v>0</v>
      </c>
      <c r="AR421" s="147" t="s">
        <v>318</v>
      </c>
      <c r="AT421" s="147" t="s">
        <v>302</v>
      </c>
      <c r="AU421" s="147" t="s">
        <v>90</v>
      </c>
      <c r="AY421" s="17" t="s">
        <v>299</v>
      </c>
      <c r="BE421" s="148">
        <f>IF(N421="základní",J421,0)</f>
        <v>0</v>
      </c>
      <c r="BF421" s="148">
        <f>IF(N421="snížená",J421,0)</f>
        <v>0</v>
      </c>
      <c r="BG421" s="148">
        <f>IF(N421="zákl. přenesená",J421,0)</f>
        <v>0</v>
      </c>
      <c r="BH421" s="148">
        <f>IF(N421="sníž. přenesená",J421,0)</f>
        <v>0</v>
      </c>
      <c r="BI421" s="148">
        <f>IF(N421="nulová",J421,0)</f>
        <v>0</v>
      </c>
      <c r="BJ421" s="17" t="s">
        <v>88</v>
      </c>
      <c r="BK421" s="148">
        <f>ROUND(I421*H421,2)</f>
        <v>0</v>
      </c>
      <c r="BL421" s="17" t="s">
        <v>318</v>
      </c>
      <c r="BM421" s="147" t="s">
        <v>8788</v>
      </c>
    </row>
    <row r="422" spans="2:65" s="1" customFormat="1" ht="33" customHeight="1">
      <c r="B422" s="32"/>
      <c r="C422" s="136" t="s">
        <v>850</v>
      </c>
      <c r="D422" s="136" t="s">
        <v>302</v>
      </c>
      <c r="E422" s="137" t="s">
        <v>8789</v>
      </c>
      <c r="F422" s="138" t="s">
        <v>8790</v>
      </c>
      <c r="G422" s="139" t="s">
        <v>1636</v>
      </c>
      <c r="H422" s="140">
        <v>18.241</v>
      </c>
      <c r="I422" s="141"/>
      <c r="J422" s="142">
        <f>ROUND(I422*H422,2)</f>
        <v>0</v>
      </c>
      <c r="K422" s="138" t="s">
        <v>3585</v>
      </c>
      <c r="L422" s="32"/>
      <c r="M422" s="143" t="s">
        <v>1</v>
      </c>
      <c r="N422" s="144" t="s">
        <v>46</v>
      </c>
      <c r="P422" s="145">
        <f>O422*H422</f>
        <v>0</v>
      </c>
      <c r="Q422" s="145">
        <v>0</v>
      </c>
      <c r="R422" s="145">
        <f>Q422*H422</f>
        <v>0</v>
      </c>
      <c r="S422" s="145">
        <v>0</v>
      </c>
      <c r="T422" s="146">
        <f>S422*H422</f>
        <v>0</v>
      </c>
      <c r="AR422" s="147" t="s">
        <v>318</v>
      </c>
      <c r="AT422" s="147" t="s">
        <v>302</v>
      </c>
      <c r="AU422" s="147" t="s">
        <v>90</v>
      </c>
      <c r="AY422" s="17" t="s">
        <v>299</v>
      </c>
      <c r="BE422" s="148">
        <f>IF(N422="základní",J422,0)</f>
        <v>0</v>
      </c>
      <c r="BF422" s="148">
        <f>IF(N422="snížená",J422,0)</f>
        <v>0</v>
      </c>
      <c r="BG422" s="148">
        <f>IF(N422="zákl. přenesená",J422,0)</f>
        <v>0</v>
      </c>
      <c r="BH422" s="148">
        <f>IF(N422="sníž. přenesená",J422,0)</f>
        <v>0</v>
      </c>
      <c r="BI422" s="148">
        <f>IF(N422="nulová",J422,0)</f>
        <v>0</v>
      </c>
      <c r="BJ422" s="17" t="s">
        <v>88</v>
      </c>
      <c r="BK422" s="148">
        <f>ROUND(I422*H422,2)</f>
        <v>0</v>
      </c>
      <c r="BL422" s="17" t="s">
        <v>318</v>
      </c>
      <c r="BM422" s="147" t="s">
        <v>8791</v>
      </c>
    </row>
    <row r="423" spans="2:65" s="13" customFormat="1">
      <c r="B423" s="176"/>
      <c r="D423" s="149" t="s">
        <v>1489</v>
      </c>
      <c r="E423" s="177" t="s">
        <v>1</v>
      </c>
      <c r="F423" s="178" t="s">
        <v>8792</v>
      </c>
      <c r="H423" s="179">
        <v>18.241</v>
      </c>
      <c r="I423" s="180"/>
      <c r="L423" s="176"/>
      <c r="M423" s="181"/>
      <c r="T423" s="182"/>
      <c r="AT423" s="177" t="s">
        <v>1489</v>
      </c>
      <c r="AU423" s="177" t="s">
        <v>90</v>
      </c>
      <c r="AV423" s="13" t="s">
        <v>90</v>
      </c>
      <c r="AW423" s="13" t="s">
        <v>36</v>
      </c>
      <c r="AX423" s="13" t="s">
        <v>88</v>
      </c>
      <c r="AY423" s="177" t="s">
        <v>299</v>
      </c>
    </row>
    <row r="424" spans="2:65" s="1" customFormat="1" ht="37.950000000000003" customHeight="1">
      <c r="B424" s="32"/>
      <c r="C424" s="136" t="s">
        <v>854</v>
      </c>
      <c r="D424" s="136" t="s">
        <v>302</v>
      </c>
      <c r="E424" s="137" t="s">
        <v>8793</v>
      </c>
      <c r="F424" s="138" t="s">
        <v>8794</v>
      </c>
      <c r="G424" s="139" t="s">
        <v>1636</v>
      </c>
      <c r="H424" s="140">
        <v>11.757999999999999</v>
      </c>
      <c r="I424" s="141"/>
      <c r="J424" s="142">
        <f>ROUND(I424*H424,2)</f>
        <v>0</v>
      </c>
      <c r="K424" s="138" t="s">
        <v>3585</v>
      </c>
      <c r="L424" s="32"/>
      <c r="M424" s="143" t="s">
        <v>1</v>
      </c>
      <c r="N424" s="144" t="s">
        <v>46</v>
      </c>
      <c r="P424" s="145">
        <f>O424*H424</f>
        <v>0</v>
      </c>
      <c r="Q424" s="145">
        <v>0</v>
      </c>
      <c r="R424" s="145">
        <f>Q424*H424</f>
        <v>0</v>
      </c>
      <c r="S424" s="145">
        <v>0</v>
      </c>
      <c r="T424" s="146">
        <f>S424*H424</f>
        <v>0</v>
      </c>
      <c r="AR424" s="147" t="s">
        <v>318</v>
      </c>
      <c r="AT424" s="147" t="s">
        <v>302</v>
      </c>
      <c r="AU424" s="147" t="s">
        <v>90</v>
      </c>
      <c r="AY424" s="17" t="s">
        <v>299</v>
      </c>
      <c r="BE424" s="148">
        <f>IF(N424="základní",J424,0)</f>
        <v>0</v>
      </c>
      <c r="BF424" s="148">
        <f>IF(N424="snížená",J424,0)</f>
        <v>0</v>
      </c>
      <c r="BG424" s="148">
        <f>IF(N424="zákl. přenesená",J424,0)</f>
        <v>0</v>
      </c>
      <c r="BH424" s="148">
        <f>IF(N424="sníž. přenesená",J424,0)</f>
        <v>0</v>
      </c>
      <c r="BI424" s="148">
        <f>IF(N424="nulová",J424,0)</f>
        <v>0</v>
      </c>
      <c r="BJ424" s="17" t="s">
        <v>88</v>
      </c>
      <c r="BK424" s="148">
        <f>ROUND(I424*H424,2)</f>
        <v>0</v>
      </c>
      <c r="BL424" s="17" t="s">
        <v>318</v>
      </c>
      <c r="BM424" s="147" t="s">
        <v>8795</v>
      </c>
    </row>
    <row r="425" spans="2:65" s="13" customFormat="1">
      <c r="B425" s="176"/>
      <c r="D425" s="149" t="s">
        <v>1489</v>
      </c>
      <c r="E425" s="177" t="s">
        <v>1</v>
      </c>
      <c r="F425" s="178" t="s">
        <v>8796</v>
      </c>
      <c r="H425" s="179">
        <v>11.757999999999999</v>
      </c>
      <c r="I425" s="180"/>
      <c r="L425" s="176"/>
      <c r="M425" s="181"/>
      <c r="T425" s="182"/>
      <c r="AT425" s="177" t="s">
        <v>1489</v>
      </c>
      <c r="AU425" s="177" t="s">
        <v>90</v>
      </c>
      <c r="AV425" s="13" t="s">
        <v>90</v>
      </c>
      <c r="AW425" s="13" t="s">
        <v>36</v>
      </c>
      <c r="AX425" s="13" t="s">
        <v>88</v>
      </c>
      <c r="AY425" s="177" t="s">
        <v>299</v>
      </c>
    </row>
    <row r="426" spans="2:65" s="1" customFormat="1" ht="44.25" customHeight="1">
      <c r="B426" s="32"/>
      <c r="C426" s="136" t="s">
        <v>858</v>
      </c>
      <c r="D426" s="136" t="s">
        <v>302</v>
      </c>
      <c r="E426" s="137" t="s">
        <v>1981</v>
      </c>
      <c r="F426" s="138" t="s">
        <v>1982</v>
      </c>
      <c r="G426" s="139" t="s">
        <v>1636</v>
      </c>
      <c r="H426" s="140">
        <v>25.003</v>
      </c>
      <c r="I426" s="141"/>
      <c r="J426" s="142">
        <f>ROUND(I426*H426,2)</f>
        <v>0</v>
      </c>
      <c r="K426" s="138" t="s">
        <v>3585</v>
      </c>
      <c r="L426" s="32"/>
      <c r="M426" s="143" t="s">
        <v>1</v>
      </c>
      <c r="N426" s="144" t="s">
        <v>46</v>
      </c>
      <c r="P426" s="145">
        <f>O426*H426</f>
        <v>0</v>
      </c>
      <c r="Q426" s="145">
        <v>0</v>
      </c>
      <c r="R426" s="145">
        <f>Q426*H426</f>
        <v>0</v>
      </c>
      <c r="S426" s="145">
        <v>0</v>
      </c>
      <c r="T426" s="146">
        <f>S426*H426</f>
        <v>0</v>
      </c>
      <c r="AR426" s="147" t="s">
        <v>318</v>
      </c>
      <c r="AT426" s="147" t="s">
        <v>302</v>
      </c>
      <c r="AU426" s="147" t="s">
        <v>90</v>
      </c>
      <c r="AY426" s="17" t="s">
        <v>299</v>
      </c>
      <c r="BE426" s="148">
        <f>IF(N426="základní",J426,0)</f>
        <v>0</v>
      </c>
      <c r="BF426" s="148">
        <f>IF(N426="snížená",J426,0)</f>
        <v>0</v>
      </c>
      <c r="BG426" s="148">
        <f>IF(N426="zákl. přenesená",J426,0)</f>
        <v>0</v>
      </c>
      <c r="BH426" s="148">
        <f>IF(N426="sníž. přenesená",J426,0)</f>
        <v>0</v>
      </c>
      <c r="BI426" s="148">
        <f>IF(N426="nulová",J426,0)</f>
        <v>0</v>
      </c>
      <c r="BJ426" s="17" t="s">
        <v>88</v>
      </c>
      <c r="BK426" s="148">
        <f>ROUND(I426*H426,2)</f>
        <v>0</v>
      </c>
      <c r="BL426" s="17" t="s">
        <v>318</v>
      </c>
      <c r="BM426" s="147" t="s">
        <v>8797</v>
      </c>
    </row>
    <row r="427" spans="2:65" s="13" customFormat="1">
      <c r="B427" s="176"/>
      <c r="D427" s="149" t="s">
        <v>1489</v>
      </c>
      <c r="E427" s="177" t="s">
        <v>1</v>
      </c>
      <c r="F427" s="178" t="s">
        <v>8798</v>
      </c>
      <c r="H427" s="179">
        <v>25.003</v>
      </c>
      <c r="I427" s="180"/>
      <c r="L427" s="176"/>
      <c r="M427" s="181"/>
      <c r="T427" s="182"/>
      <c r="AT427" s="177" t="s">
        <v>1489</v>
      </c>
      <c r="AU427" s="177" t="s">
        <v>90</v>
      </c>
      <c r="AV427" s="13" t="s">
        <v>90</v>
      </c>
      <c r="AW427" s="13" t="s">
        <v>36</v>
      </c>
      <c r="AX427" s="13" t="s">
        <v>88</v>
      </c>
      <c r="AY427" s="177" t="s">
        <v>299</v>
      </c>
    </row>
    <row r="428" spans="2:65" s="1" customFormat="1" ht="44.25" customHeight="1">
      <c r="B428" s="32"/>
      <c r="C428" s="136" t="s">
        <v>862</v>
      </c>
      <c r="D428" s="136" t="s">
        <v>302</v>
      </c>
      <c r="E428" s="137" t="s">
        <v>8019</v>
      </c>
      <c r="F428" s="138" t="s">
        <v>8020</v>
      </c>
      <c r="G428" s="139" t="s">
        <v>1636</v>
      </c>
      <c r="H428" s="140">
        <v>17.957000000000001</v>
      </c>
      <c r="I428" s="141"/>
      <c r="J428" s="142">
        <f>ROUND(I428*H428,2)</f>
        <v>0</v>
      </c>
      <c r="K428" s="138" t="s">
        <v>3585</v>
      </c>
      <c r="L428" s="32"/>
      <c r="M428" s="143" t="s">
        <v>1</v>
      </c>
      <c r="N428" s="144" t="s">
        <v>46</v>
      </c>
      <c r="P428" s="145">
        <f>O428*H428</f>
        <v>0</v>
      </c>
      <c r="Q428" s="145">
        <v>0</v>
      </c>
      <c r="R428" s="145">
        <f>Q428*H428</f>
        <v>0</v>
      </c>
      <c r="S428" s="145">
        <v>0</v>
      </c>
      <c r="T428" s="146">
        <f>S428*H428</f>
        <v>0</v>
      </c>
      <c r="AR428" s="147" t="s">
        <v>318</v>
      </c>
      <c r="AT428" s="147" t="s">
        <v>302</v>
      </c>
      <c r="AU428" s="147" t="s">
        <v>90</v>
      </c>
      <c r="AY428" s="17" t="s">
        <v>299</v>
      </c>
      <c r="BE428" s="148">
        <f>IF(N428="základní",J428,0)</f>
        <v>0</v>
      </c>
      <c r="BF428" s="148">
        <f>IF(N428="snížená",J428,0)</f>
        <v>0</v>
      </c>
      <c r="BG428" s="148">
        <f>IF(N428="zákl. přenesená",J428,0)</f>
        <v>0</v>
      </c>
      <c r="BH428" s="148">
        <f>IF(N428="sníž. přenesená",J428,0)</f>
        <v>0</v>
      </c>
      <c r="BI428" s="148">
        <f>IF(N428="nulová",J428,0)</f>
        <v>0</v>
      </c>
      <c r="BJ428" s="17" t="s">
        <v>88</v>
      </c>
      <c r="BK428" s="148">
        <f>ROUND(I428*H428,2)</f>
        <v>0</v>
      </c>
      <c r="BL428" s="17" t="s">
        <v>318</v>
      </c>
      <c r="BM428" s="147" t="s">
        <v>8799</v>
      </c>
    </row>
    <row r="429" spans="2:65" s="13" customFormat="1">
      <c r="B429" s="176"/>
      <c r="D429" s="149" t="s">
        <v>1489</v>
      </c>
      <c r="E429" s="177" t="s">
        <v>1</v>
      </c>
      <c r="F429" s="178" t="s">
        <v>8800</v>
      </c>
      <c r="H429" s="179">
        <v>17.957000000000001</v>
      </c>
      <c r="I429" s="180"/>
      <c r="L429" s="176"/>
      <c r="M429" s="181"/>
      <c r="T429" s="182"/>
      <c r="AT429" s="177" t="s">
        <v>1489</v>
      </c>
      <c r="AU429" s="177" t="s">
        <v>90</v>
      </c>
      <c r="AV429" s="13" t="s">
        <v>90</v>
      </c>
      <c r="AW429" s="13" t="s">
        <v>36</v>
      </c>
      <c r="AX429" s="13" t="s">
        <v>88</v>
      </c>
      <c r="AY429" s="177" t="s">
        <v>299</v>
      </c>
    </row>
    <row r="430" spans="2:65" s="11" customFormat="1" ht="22.95" customHeight="1">
      <c r="B430" s="124"/>
      <c r="D430" s="125" t="s">
        <v>80</v>
      </c>
      <c r="E430" s="134" t="s">
        <v>1789</v>
      </c>
      <c r="F430" s="134" t="s">
        <v>1790</v>
      </c>
      <c r="I430" s="127"/>
      <c r="J430" s="135">
        <f>BK430</f>
        <v>0</v>
      </c>
      <c r="L430" s="124"/>
      <c r="M430" s="129"/>
      <c r="P430" s="130">
        <f>P431</f>
        <v>0</v>
      </c>
      <c r="R430" s="130">
        <f>R431</f>
        <v>0</v>
      </c>
      <c r="T430" s="131">
        <f>T431</f>
        <v>0</v>
      </c>
      <c r="AR430" s="125" t="s">
        <v>88</v>
      </c>
      <c r="AT430" s="132" t="s">
        <v>80</v>
      </c>
      <c r="AU430" s="132" t="s">
        <v>88</v>
      </c>
      <c r="AY430" s="125" t="s">
        <v>299</v>
      </c>
      <c r="BK430" s="133">
        <f>BK431</f>
        <v>0</v>
      </c>
    </row>
    <row r="431" spans="2:65" s="1" customFormat="1" ht="24.15" customHeight="1">
      <c r="B431" s="32"/>
      <c r="C431" s="136" t="s">
        <v>866</v>
      </c>
      <c r="D431" s="136" t="s">
        <v>302</v>
      </c>
      <c r="E431" s="137" t="s">
        <v>8801</v>
      </c>
      <c r="F431" s="138" t="s">
        <v>8802</v>
      </c>
      <c r="G431" s="139" t="s">
        <v>1636</v>
      </c>
      <c r="H431" s="140">
        <v>169.441</v>
      </c>
      <c r="I431" s="141"/>
      <c r="J431" s="142">
        <f>ROUND(I431*H431,2)</f>
        <v>0</v>
      </c>
      <c r="K431" s="138" t="s">
        <v>3585</v>
      </c>
      <c r="L431" s="32"/>
      <c r="M431" s="153" t="s">
        <v>1</v>
      </c>
      <c r="N431" s="154" t="s">
        <v>46</v>
      </c>
      <c r="O431" s="155"/>
      <c r="P431" s="156">
        <f>O431*H431</f>
        <v>0</v>
      </c>
      <c r="Q431" s="156">
        <v>0</v>
      </c>
      <c r="R431" s="156">
        <f>Q431*H431</f>
        <v>0</v>
      </c>
      <c r="S431" s="156">
        <v>0</v>
      </c>
      <c r="T431" s="157">
        <f>S431*H431</f>
        <v>0</v>
      </c>
      <c r="AR431" s="147" t="s">
        <v>318</v>
      </c>
      <c r="AT431" s="147" t="s">
        <v>302</v>
      </c>
      <c r="AU431" s="147" t="s">
        <v>90</v>
      </c>
      <c r="AY431" s="17" t="s">
        <v>299</v>
      </c>
      <c r="BE431" s="148">
        <f>IF(N431="základní",J431,0)</f>
        <v>0</v>
      </c>
      <c r="BF431" s="148">
        <f>IF(N431="snížená",J431,0)</f>
        <v>0</v>
      </c>
      <c r="BG431" s="148">
        <f>IF(N431="zákl. přenesená",J431,0)</f>
        <v>0</v>
      </c>
      <c r="BH431" s="148">
        <f>IF(N431="sníž. přenesená",J431,0)</f>
        <v>0</v>
      </c>
      <c r="BI431" s="148">
        <f>IF(N431="nulová",J431,0)</f>
        <v>0</v>
      </c>
      <c r="BJ431" s="17" t="s">
        <v>88</v>
      </c>
      <c r="BK431" s="148">
        <f>ROUND(I431*H431,2)</f>
        <v>0</v>
      </c>
      <c r="BL431" s="17" t="s">
        <v>318</v>
      </c>
      <c r="BM431" s="147" t="s">
        <v>8803</v>
      </c>
    </row>
    <row r="432" spans="2:65" s="1" customFormat="1" ht="6.9" customHeight="1">
      <c r="B432" s="44"/>
      <c r="C432" s="45"/>
      <c r="D432" s="45"/>
      <c r="E432" s="45"/>
      <c r="F432" s="45"/>
      <c r="G432" s="45"/>
      <c r="H432" s="45"/>
      <c r="I432" s="45"/>
      <c r="J432" s="45"/>
      <c r="K432" s="45"/>
      <c r="L432" s="32"/>
    </row>
  </sheetData>
  <sheetProtection algorithmName="SHA-512" hashValue="oXRj+1xFAPLk8By125h2BnG0A3/gML8qhsOlXxKKpU1p02ZJg8r9fZL9/+gNDpNzLfIaBpWwsPXBXIJ3UlI32w==" saltValue="y9DivSKfLdzCmMsnF0kUXzl8K1erpDNED+aQt3dYeRfFeBPUO19+vs2/FmRyd+GIKppdoLCV+tOro8ez5fA08g==" spinCount="100000" sheet="1" objects="1" scenarios="1" formatColumns="0" formatRows="0" autoFilter="0"/>
  <autoFilter ref="C126:K431" xr:uid="{00000000-0009-0000-0000-000034000000}"/>
  <mergeCells count="9">
    <mergeCell ref="E87:H87"/>
    <mergeCell ref="E117:H117"/>
    <mergeCell ref="E119:H11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BM16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262</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s="1" customFormat="1" ht="12" customHeight="1">
      <c r="B8" s="32"/>
      <c r="D8" s="27" t="s">
        <v>264</v>
      </c>
      <c r="L8" s="32"/>
    </row>
    <row r="9" spans="2:46" s="1" customFormat="1" ht="16.5" customHeight="1">
      <c r="B9" s="32"/>
      <c r="E9" s="247" t="s">
        <v>8804</v>
      </c>
      <c r="F9" s="269"/>
      <c r="G9" s="269"/>
      <c r="H9" s="269"/>
      <c r="L9" s="32"/>
    </row>
    <row r="10" spans="2:46" s="1" customFormat="1">
      <c r="B10" s="32"/>
      <c r="L10" s="32"/>
    </row>
    <row r="11" spans="2:46" s="1" customFormat="1" ht="12" customHeight="1">
      <c r="B11" s="32"/>
      <c r="D11" s="27" t="s">
        <v>18</v>
      </c>
      <c r="F11" s="25" t="s">
        <v>1</v>
      </c>
      <c r="I11" s="27" t="s">
        <v>19</v>
      </c>
      <c r="J11" s="25" t="s">
        <v>1</v>
      </c>
      <c r="L11" s="32"/>
    </row>
    <row r="12" spans="2:46" s="1" customFormat="1" ht="12" customHeight="1">
      <c r="B12" s="32"/>
      <c r="D12" s="27" t="s">
        <v>20</v>
      </c>
      <c r="F12" s="25" t="s">
        <v>21</v>
      </c>
      <c r="I12" s="27" t="s">
        <v>22</v>
      </c>
      <c r="J12" s="52" t="str">
        <f>'Rekapitulace stavby'!AN8</f>
        <v>28. 4. 2025</v>
      </c>
      <c r="L12" s="32"/>
    </row>
    <row r="13" spans="2:46" s="1" customFormat="1" ht="10.95" customHeight="1">
      <c r="B13" s="32"/>
      <c r="L13" s="32"/>
    </row>
    <row r="14" spans="2:46" s="1" customFormat="1" ht="12" customHeight="1">
      <c r="B14" s="32"/>
      <c r="D14" s="27" t="s">
        <v>24</v>
      </c>
      <c r="I14" s="27" t="s">
        <v>25</v>
      </c>
      <c r="J14" s="25" t="s">
        <v>26</v>
      </c>
      <c r="L14" s="32"/>
    </row>
    <row r="15" spans="2:46" s="1" customFormat="1" ht="18" customHeight="1">
      <c r="B15" s="32"/>
      <c r="E15" s="25" t="s">
        <v>5689</v>
      </c>
      <c r="I15" s="27" t="s">
        <v>28</v>
      </c>
      <c r="J15" s="25" t="s">
        <v>29</v>
      </c>
      <c r="L15" s="32"/>
    </row>
    <row r="16" spans="2:46" s="1" customFormat="1" ht="6.9" customHeight="1">
      <c r="B16" s="32"/>
      <c r="L16" s="32"/>
    </row>
    <row r="17" spans="2:12" s="1" customFormat="1" ht="12" customHeight="1">
      <c r="B17" s="32"/>
      <c r="D17" s="27" t="s">
        <v>30</v>
      </c>
      <c r="I17" s="27" t="s">
        <v>25</v>
      </c>
      <c r="J17" s="28" t="str">
        <f>'Rekapitulace stavby'!AN13</f>
        <v>Vyplň údaj</v>
      </c>
      <c r="L17" s="32"/>
    </row>
    <row r="18" spans="2:12" s="1" customFormat="1" ht="18" customHeight="1">
      <c r="B18" s="32"/>
      <c r="E18" s="272" t="str">
        <f>'Rekapitulace stavby'!E14</f>
        <v>Vyplň údaj</v>
      </c>
      <c r="F18" s="258"/>
      <c r="G18" s="258"/>
      <c r="H18" s="258"/>
      <c r="I18" s="27" t="s">
        <v>28</v>
      </c>
      <c r="J18" s="28" t="str">
        <f>'Rekapitulace stavby'!AN14</f>
        <v>Vyplň údaj</v>
      </c>
      <c r="L18" s="32"/>
    </row>
    <row r="19" spans="2:12" s="1" customFormat="1" ht="6.9" customHeight="1">
      <c r="B19" s="32"/>
      <c r="L19" s="32"/>
    </row>
    <row r="20" spans="2:12" s="1" customFormat="1" ht="12" customHeight="1">
      <c r="B20" s="32"/>
      <c r="D20" s="27" t="s">
        <v>32</v>
      </c>
      <c r="I20" s="27" t="s">
        <v>25</v>
      </c>
      <c r="J20" s="25" t="s">
        <v>33</v>
      </c>
      <c r="L20" s="32"/>
    </row>
    <row r="21" spans="2:12" s="1" customFormat="1" ht="18" customHeight="1">
      <c r="B21" s="32"/>
      <c r="E21" s="25" t="s">
        <v>34</v>
      </c>
      <c r="I21" s="27" t="s">
        <v>28</v>
      </c>
      <c r="J21" s="25" t="s">
        <v>35</v>
      </c>
      <c r="L21" s="32"/>
    </row>
    <row r="22" spans="2:12" s="1" customFormat="1" ht="6.9" customHeight="1">
      <c r="B22" s="32"/>
      <c r="L22" s="32"/>
    </row>
    <row r="23" spans="2:12" s="1" customFormat="1" ht="12" customHeight="1">
      <c r="B23" s="32"/>
      <c r="D23" s="27" t="s">
        <v>37</v>
      </c>
      <c r="I23" s="27" t="s">
        <v>25</v>
      </c>
      <c r="J23" s="25" t="s">
        <v>1</v>
      </c>
      <c r="L23" s="32"/>
    </row>
    <row r="24" spans="2:12" s="1" customFormat="1" ht="18" customHeight="1">
      <c r="B24" s="32"/>
      <c r="E24" s="25" t="s">
        <v>38</v>
      </c>
      <c r="I24" s="27" t="s">
        <v>28</v>
      </c>
      <c r="J24" s="25" t="s">
        <v>1</v>
      </c>
      <c r="L24" s="32"/>
    </row>
    <row r="25" spans="2:12" s="1" customFormat="1" ht="6.9" customHeight="1">
      <c r="B25" s="32"/>
      <c r="L25" s="32"/>
    </row>
    <row r="26" spans="2:12" s="1" customFormat="1" ht="12" customHeight="1">
      <c r="B26" s="32"/>
      <c r="D26" s="27" t="s">
        <v>39</v>
      </c>
      <c r="L26" s="32"/>
    </row>
    <row r="27" spans="2:12" s="7" customFormat="1" ht="16.5" customHeight="1">
      <c r="B27" s="94"/>
      <c r="E27" s="262" t="s">
        <v>1</v>
      </c>
      <c r="F27" s="262"/>
      <c r="G27" s="262"/>
      <c r="H27" s="262"/>
      <c r="L27" s="94"/>
    </row>
    <row r="28" spans="2:12" s="1" customFormat="1" ht="6.9" customHeight="1">
      <c r="B28" s="32"/>
      <c r="L28" s="32"/>
    </row>
    <row r="29" spans="2:12" s="1" customFormat="1" ht="6.9" customHeight="1">
      <c r="B29" s="32"/>
      <c r="D29" s="53"/>
      <c r="E29" s="53"/>
      <c r="F29" s="53"/>
      <c r="G29" s="53"/>
      <c r="H29" s="53"/>
      <c r="I29" s="53"/>
      <c r="J29" s="53"/>
      <c r="K29" s="53"/>
      <c r="L29" s="32"/>
    </row>
    <row r="30" spans="2:12" s="1" customFormat="1" ht="25.35" customHeight="1">
      <c r="B30" s="32"/>
      <c r="D30" s="95" t="s">
        <v>41</v>
      </c>
      <c r="J30" s="66">
        <f>ROUND(J118, 2)</f>
        <v>0</v>
      </c>
      <c r="L30" s="32"/>
    </row>
    <row r="31" spans="2:12" s="1" customFormat="1" ht="6.9" customHeight="1">
      <c r="B31" s="32"/>
      <c r="D31" s="53"/>
      <c r="E31" s="53"/>
      <c r="F31" s="53"/>
      <c r="G31" s="53"/>
      <c r="H31" s="53"/>
      <c r="I31" s="53"/>
      <c r="J31" s="53"/>
      <c r="K31" s="53"/>
      <c r="L31" s="32"/>
    </row>
    <row r="32" spans="2:12" s="1" customFormat="1" ht="14.4" customHeight="1">
      <c r="B32" s="32"/>
      <c r="F32" s="35" t="s">
        <v>43</v>
      </c>
      <c r="I32" s="35" t="s">
        <v>42</v>
      </c>
      <c r="J32" s="35" t="s">
        <v>44</v>
      </c>
      <c r="L32" s="32"/>
    </row>
    <row r="33" spans="2:12" s="1" customFormat="1" ht="14.4" customHeight="1">
      <c r="B33" s="32"/>
      <c r="D33" s="55" t="s">
        <v>45</v>
      </c>
      <c r="E33" s="27" t="s">
        <v>46</v>
      </c>
      <c r="F33" s="86">
        <f>ROUND((SUM(BE118:BE166)),  2)</f>
        <v>0</v>
      </c>
      <c r="I33" s="96">
        <v>0.21</v>
      </c>
      <c r="J33" s="86">
        <f>ROUND(((SUM(BE118:BE166))*I33),  2)</f>
        <v>0</v>
      </c>
      <c r="L33" s="32"/>
    </row>
    <row r="34" spans="2:12" s="1" customFormat="1" ht="14.4" customHeight="1">
      <c r="B34" s="32"/>
      <c r="E34" s="27" t="s">
        <v>47</v>
      </c>
      <c r="F34" s="86">
        <f>ROUND((SUM(BF118:BF166)),  2)</f>
        <v>0</v>
      </c>
      <c r="I34" s="96">
        <v>0.12</v>
      </c>
      <c r="J34" s="86">
        <f>ROUND(((SUM(BF118:BF166))*I34),  2)</f>
        <v>0</v>
      </c>
      <c r="L34" s="32"/>
    </row>
    <row r="35" spans="2:12" s="1" customFormat="1" ht="14.4" hidden="1" customHeight="1">
      <c r="B35" s="32"/>
      <c r="E35" s="27" t="s">
        <v>48</v>
      </c>
      <c r="F35" s="86">
        <f>ROUND((SUM(BG118:BG166)),  2)</f>
        <v>0</v>
      </c>
      <c r="I35" s="96">
        <v>0.21</v>
      </c>
      <c r="J35" s="86">
        <f>0</f>
        <v>0</v>
      </c>
      <c r="L35" s="32"/>
    </row>
    <row r="36" spans="2:12" s="1" customFormat="1" ht="14.4" hidden="1" customHeight="1">
      <c r="B36" s="32"/>
      <c r="E36" s="27" t="s">
        <v>49</v>
      </c>
      <c r="F36" s="86">
        <f>ROUND((SUM(BH118:BH166)),  2)</f>
        <v>0</v>
      </c>
      <c r="I36" s="96">
        <v>0.12</v>
      </c>
      <c r="J36" s="86">
        <f>0</f>
        <v>0</v>
      </c>
      <c r="L36" s="32"/>
    </row>
    <row r="37" spans="2:12" s="1" customFormat="1" ht="14.4" hidden="1" customHeight="1">
      <c r="B37" s="32"/>
      <c r="E37" s="27" t="s">
        <v>50</v>
      </c>
      <c r="F37" s="86">
        <f>ROUND((SUM(BI118:BI166)),  2)</f>
        <v>0</v>
      </c>
      <c r="I37" s="96">
        <v>0</v>
      </c>
      <c r="J37" s="86">
        <f>0</f>
        <v>0</v>
      </c>
      <c r="L37" s="32"/>
    </row>
    <row r="38" spans="2:12" s="1" customFormat="1" ht="6.9" customHeight="1">
      <c r="B38" s="32"/>
      <c r="L38" s="32"/>
    </row>
    <row r="39" spans="2:12" s="1" customFormat="1" ht="25.35" customHeight="1">
      <c r="B39" s="32"/>
      <c r="C39" s="97"/>
      <c r="D39" s="98" t="s">
        <v>51</v>
      </c>
      <c r="E39" s="57"/>
      <c r="F39" s="57"/>
      <c r="G39" s="99" t="s">
        <v>52</v>
      </c>
      <c r="H39" s="100" t="s">
        <v>53</v>
      </c>
      <c r="I39" s="57"/>
      <c r="J39" s="101">
        <f>SUM(J30:J37)</f>
        <v>0</v>
      </c>
      <c r="K39" s="102"/>
      <c r="L39" s="32"/>
    </row>
    <row r="40" spans="2:12" s="1" customFormat="1" ht="14.4" customHeight="1">
      <c r="B40" s="32"/>
      <c r="L40" s="32"/>
    </row>
    <row r="41" spans="2:12" ht="14.4" customHeight="1">
      <c r="B41" s="20"/>
      <c r="L41" s="20"/>
    </row>
    <row r="42" spans="2:12" ht="14.4" customHeight="1">
      <c r="B42" s="20"/>
      <c r="L42" s="20"/>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47" s="1" customFormat="1" ht="6.9" customHeight="1">
      <c r="B81" s="46"/>
      <c r="C81" s="47"/>
      <c r="D81" s="47"/>
      <c r="E81" s="47"/>
      <c r="F81" s="47"/>
      <c r="G81" s="47"/>
      <c r="H81" s="47"/>
      <c r="I81" s="47"/>
      <c r="J81" s="47"/>
      <c r="K81" s="47"/>
      <c r="L81" s="32"/>
    </row>
    <row r="82" spans="2:47" s="1" customFormat="1" ht="24.9" customHeight="1">
      <c r="B82" s="32"/>
      <c r="C82" s="21" t="s">
        <v>269</v>
      </c>
      <c r="L82" s="32"/>
    </row>
    <row r="83" spans="2:47" s="1" customFormat="1" ht="6.9" customHeight="1">
      <c r="B83" s="32"/>
      <c r="L83" s="32"/>
    </row>
    <row r="84" spans="2:47" s="1" customFormat="1" ht="12" customHeight="1">
      <c r="B84" s="32"/>
      <c r="C84" s="27" t="s">
        <v>16</v>
      </c>
      <c r="L84" s="32"/>
    </row>
    <row r="85" spans="2:47" s="1" customFormat="1" ht="16.5" customHeight="1">
      <c r="B85" s="32"/>
      <c r="E85" s="270" t="str">
        <f>E7</f>
        <v>TÁBOR - STOKLASNÁ LHOTA, VODOVOD A KANALIZACE</v>
      </c>
      <c r="F85" s="271"/>
      <c r="G85" s="271"/>
      <c r="H85" s="271"/>
      <c r="L85" s="32"/>
    </row>
    <row r="86" spans="2:47" s="1" customFormat="1" ht="12" customHeight="1">
      <c r="B86" s="32"/>
      <c r="C86" s="27" t="s">
        <v>264</v>
      </c>
      <c r="L86" s="32"/>
    </row>
    <row r="87" spans="2:47" s="1" customFormat="1" ht="16.5" customHeight="1">
      <c r="B87" s="32"/>
      <c r="E87" s="247" t="str">
        <f>E9</f>
        <v>VRN - Ostatní a vedlejší rozpočtové náklady</v>
      </c>
      <c r="F87" s="269"/>
      <c r="G87" s="269"/>
      <c r="H87" s="269"/>
      <c r="L87" s="32"/>
    </row>
    <row r="88" spans="2:47" s="1" customFormat="1" ht="6.9" customHeight="1">
      <c r="B88" s="32"/>
      <c r="L88" s="32"/>
    </row>
    <row r="89" spans="2:47" s="1" customFormat="1" ht="12" customHeight="1">
      <c r="B89" s="32"/>
      <c r="C89" s="27" t="s">
        <v>20</v>
      </c>
      <c r="F89" s="25" t="str">
        <f>F12</f>
        <v>Stoklasná Lhota</v>
      </c>
      <c r="I89" s="27" t="s">
        <v>22</v>
      </c>
      <c r="J89" s="52" t="str">
        <f>IF(J12="","",J12)</f>
        <v>28. 4. 2025</v>
      </c>
      <c r="L89" s="32"/>
    </row>
    <row r="90" spans="2:47" s="1" customFormat="1" ht="6.9" customHeight="1">
      <c r="B90" s="32"/>
      <c r="L90" s="32"/>
    </row>
    <row r="91" spans="2:47" s="1" customFormat="1" ht="25.65" customHeight="1">
      <c r="B91" s="32"/>
      <c r="C91" s="27" t="s">
        <v>24</v>
      </c>
      <c r="F91" s="25" t="str">
        <f>E15</f>
        <v xml:space="preserve">Vodárenská společnost Táborsko </v>
      </c>
      <c r="I91" s="27" t="s">
        <v>32</v>
      </c>
      <c r="J91" s="30" t="str">
        <f>E21</f>
        <v>Aquaprocon s.r.o., Divize Praha</v>
      </c>
      <c r="L91" s="32"/>
    </row>
    <row r="92" spans="2:47" s="1" customFormat="1" ht="15.15" customHeight="1">
      <c r="B92" s="32"/>
      <c r="C92" s="27" t="s">
        <v>30</v>
      </c>
      <c r="F92" s="25" t="str">
        <f>IF(E18="","",E18)</f>
        <v>Vyplň údaj</v>
      </c>
      <c r="I92" s="27" t="s">
        <v>37</v>
      </c>
      <c r="J92" s="30" t="str">
        <f>E24</f>
        <v>ing. Iveta Heřmanská</v>
      </c>
      <c r="L92" s="32"/>
    </row>
    <row r="93" spans="2:47" s="1" customFormat="1" ht="10.35" customHeight="1">
      <c r="B93" s="32"/>
      <c r="L93" s="32"/>
    </row>
    <row r="94" spans="2:47" s="1" customFormat="1" ht="29.25" customHeight="1">
      <c r="B94" s="32"/>
      <c r="C94" s="105" t="s">
        <v>270</v>
      </c>
      <c r="D94" s="97"/>
      <c r="E94" s="97"/>
      <c r="F94" s="97"/>
      <c r="G94" s="97"/>
      <c r="H94" s="97"/>
      <c r="I94" s="97"/>
      <c r="J94" s="106" t="s">
        <v>271</v>
      </c>
      <c r="K94" s="97"/>
      <c r="L94" s="32"/>
    </row>
    <row r="95" spans="2:47" s="1" customFormat="1" ht="10.35" customHeight="1">
      <c r="B95" s="32"/>
      <c r="L95" s="32"/>
    </row>
    <row r="96" spans="2:47" s="1" customFormat="1" ht="22.95" customHeight="1">
      <c r="B96" s="32"/>
      <c r="C96" s="107" t="s">
        <v>272</v>
      </c>
      <c r="J96" s="66">
        <f>J118</f>
        <v>0</v>
      </c>
      <c r="L96" s="32"/>
      <c r="AU96" s="17" t="s">
        <v>273</v>
      </c>
    </row>
    <row r="97" spans="2:12" s="8" customFormat="1" ht="24.9" customHeight="1">
      <c r="B97" s="108"/>
      <c r="D97" s="109" t="s">
        <v>8805</v>
      </c>
      <c r="E97" s="110"/>
      <c r="F97" s="110"/>
      <c r="G97" s="110"/>
      <c r="H97" s="110"/>
      <c r="I97" s="110"/>
      <c r="J97" s="111">
        <f>J119</f>
        <v>0</v>
      </c>
      <c r="L97" s="108"/>
    </row>
    <row r="98" spans="2:12" s="8" customFormat="1" ht="24.9" customHeight="1">
      <c r="B98" s="108"/>
      <c r="D98" s="109" t="s">
        <v>8806</v>
      </c>
      <c r="E98" s="110"/>
      <c r="F98" s="110"/>
      <c r="G98" s="110"/>
      <c r="H98" s="110"/>
      <c r="I98" s="110"/>
      <c r="J98" s="111">
        <f>J124</f>
        <v>0</v>
      </c>
      <c r="L98" s="108"/>
    </row>
    <row r="99" spans="2:12" s="1" customFormat="1" ht="21.75" customHeight="1">
      <c r="B99" s="32"/>
      <c r="L99" s="32"/>
    </row>
    <row r="100" spans="2:12" s="1" customFormat="1" ht="6.9" customHeight="1">
      <c r="B100" s="44"/>
      <c r="C100" s="45"/>
      <c r="D100" s="45"/>
      <c r="E100" s="45"/>
      <c r="F100" s="45"/>
      <c r="G100" s="45"/>
      <c r="H100" s="45"/>
      <c r="I100" s="45"/>
      <c r="J100" s="45"/>
      <c r="K100" s="45"/>
      <c r="L100" s="32"/>
    </row>
    <row r="104" spans="2:12" s="1" customFormat="1" ht="6.9" customHeight="1">
      <c r="B104" s="46"/>
      <c r="C104" s="47"/>
      <c r="D104" s="47"/>
      <c r="E104" s="47"/>
      <c r="F104" s="47"/>
      <c r="G104" s="47"/>
      <c r="H104" s="47"/>
      <c r="I104" s="47"/>
      <c r="J104" s="47"/>
      <c r="K104" s="47"/>
      <c r="L104" s="32"/>
    </row>
    <row r="105" spans="2:12" s="1" customFormat="1" ht="24.9" customHeight="1">
      <c r="B105" s="32"/>
      <c r="C105" s="21" t="s">
        <v>284</v>
      </c>
      <c r="L105" s="32"/>
    </row>
    <row r="106" spans="2:12" s="1" customFormat="1" ht="6.9" customHeight="1">
      <c r="B106" s="32"/>
      <c r="L106" s="32"/>
    </row>
    <row r="107" spans="2:12" s="1" customFormat="1" ht="12" customHeight="1">
      <c r="B107" s="32"/>
      <c r="C107" s="27" t="s">
        <v>16</v>
      </c>
      <c r="L107" s="32"/>
    </row>
    <row r="108" spans="2:12" s="1" customFormat="1" ht="16.5" customHeight="1">
      <c r="B108" s="32"/>
      <c r="E108" s="270" t="str">
        <f>E7</f>
        <v>TÁBOR - STOKLASNÁ LHOTA, VODOVOD A KANALIZACE</v>
      </c>
      <c r="F108" s="271"/>
      <c r="G108" s="271"/>
      <c r="H108" s="271"/>
      <c r="L108" s="32"/>
    </row>
    <row r="109" spans="2:12" s="1" customFormat="1" ht="12" customHeight="1">
      <c r="B109" s="32"/>
      <c r="C109" s="27" t="s">
        <v>264</v>
      </c>
      <c r="L109" s="32"/>
    </row>
    <row r="110" spans="2:12" s="1" customFormat="1" ht="16.5" customHeight="1">
      <c r="B110" s="32"/>
      <c r="E110" s="247" t="str">
        <f>E9</f>
        <v>VRN - Ostatní a vedlejší rozpočtové náklady</v>
      </c>
      <c r="F110" s="269"/>
      <c r="G110" s="269"/>
      <c r="H110" s="269"/>
      <c r="L110" s="32"/>
    </row>
    <row r="111" spans="2:12" s="1" customFormat="1" ht="6.9" customHeight="1">
      <c r="B111" s="32"/>
      <c r="L111" s="32"/>
    </row>
    <row r="112" spans="2:12" s="1" customFormat="1" ht="12" customHeight="1">
      <c r="B112" s="32"/>
      <c r="C112" s="27" t="s">
        <v>20</v>
      </c>
      <c r="F112" s="25" t="str">
        <f>F12</f>
        <v>Stoklasná Lhota</v>
      </c>
      <c r="I112" s="27" t="s">
        <v>22</v>
      </c>
      <c r="J112" s="52" t="str">
        <f>IF(J12="","",J12)</f>
        <v>28. 4. 2025</v>
      </c>
      <c r="L112" s="32"/>
    </row>
    <row r="113" spans="2:65" s="1" customFormat="1" ht="6.9" customHeight="1">
      <c r="B113" s="32"/>
      <c r="L113" s="32"/>
    </row>
    <row r="114" spans="2:65" s="1" customFormat="1" ht="25.65" customHeight="1">
      <c r="B114" s="32"/>
      <c r="C114" s="27" t="s">
        <v>24</v>
      </c>
      <c r="F114" s="25" t="str">
        <f>E15</f>
        <v xml:space="preserve">Vodárenská společnost Táborsko </v>
      </c>
      <c r="I114" s="27" t="s">
        <v>32</v>
      </c>
      <c r="J114" s="30" t="str">
        <f>E21</f>
        <v>Aquaprocon s.r.o., Divize Praha</v>
      </c>
      <c r="L114" s="32"/>
    </row>
    <row r="115" spans="2:65" s="1" customFormat="1" ht="15.15" customHeight="1">
      <c r="B115" s="32"/>
      <c r="C115" s="27" t="s">
        <v>30</v>
      </c>
      <c r="F115" s="25" t="str">
        <f>IF(E18="","",E18)</f>
        <v>Vyplň údaj</v>
      </c>
      <c r="I115" s="27" t="s">
        <v>37</v>
      </c>
      <c r="J115" s="30" t="str">
        <f>E24</f>
        <v>ing. Iveta Heřmanská</v>
      </c>
      <c r="L115" s="32"/>
    </row>
    <row r="116" spans="2:65" s="1" customFormat="1" ht="10.35" customHeight="1">
      <c r="B116" s="32"/>
      <c r="L116" s="32"/>
    </row>
    <row r="117" spans="2:65" s="10" customFormat="1" ht="29.25" customHeight="1">
      <c r="B117" s="116"/>
      <c r="C117" s="117" t="s">
        <v>285</v>
      </c>
      <c r="D117" s="118" t="s">
        <v>66</v>
      </c>
      <c r="E117" s="118" t="s">
        <v>62</v>
      </c>
      <c r="F117" s="118" t="s">
        <v>63</v>
      </c>
      <c r="G117" s="118" t="s">
        <v>286</v>
      </c>
      <c r="H117" s="118" t="s">
        <v>287</v>
      </c>
      <c r="I117" s="118" t="s">
        <v>288</v>
      </c>
      <c r="J117" s="118" t="s">
        <v>271</v>
      </c>
      <c r="K117" s="119" t="s">
        <v>289</v>
      </c>
      <c r="L117" s="116"/>
      <c r="M117" s="59" t="s">
        <v>1</v>
      </c>
      <c r="N117" s="60" t="s">
        <v>45</v>
      </c>
      <c r="O117" s="60" t="s">
        <v>290</v>
      </c>
      <c r="P117" s="60" t="s">
        <v>291</v>
      </c>
      <c r="Q117" s="60" t="s">
        <v>292</v>
      </c>
      <c r="R117" s="60" t="s">
        <v>293</v>
      </c>
      <c r="S117" s="60" t="s">
        <v>294</v>
      </c>
      <c r="T117" s="61" t="s">
        <v>295</v>
      </c>
    </row>
    <row r="118" spans="2:65" s="1" customFormat="1" ht="22.95" customHeight="1">
      <c r="B118" s="32"/>
      <c r="C118" s="64" t="s">
        <v>296</v>
      </c>
      <c r="J118" s="120">
        <f>BK118</f>
        <v>0</v>
      </c>
      <c r="L118" s="32"/>
      <c r="M118" s="62"/>
      <c r="N118" s="53"/>
      <c r="O118" s="53"/>
      <c r="P118" s="121">
        <f>P119+P124</f>
        <v>0</v>
      </c>
      <c r="Q118" s="53"/>
      <c r="R118" s="121">
        <f>R119+R124</f>
        <v>0</v>
      </c>
      <c r="S118" s="53"/>
      <c r="T118" s="122">
        <f>T119+T124</f>
        <v>0</v>
      </c>
      <c r="AT118" s="17" t="s">
        <v>80</v>
      </c>
      <c r="AU118" s="17" t="s">
        <v>273</v>
      </c>
      <c r="BK118" s="123">
        <f>BK119+BK124</f>
        <v>0</v>
      </c>
    </row>
    <row r="119" spans="2:65" s="11" customFormat="1" ht="25.95" customHeight="1">
      <c r="B119" s="124"/>
      <c r="D119" s="125" t="s">
        <v>80</v>
      </c>
      <c r="E119" s="126" t="s">
        <v>8807</v>
      </c>
      <c r="F119" s="126" t="s">
        <v>8808</v>
      </c>
      <c r="I119" s="127"/>
      <c r="J119" s="128">
        <f>BK119</f>
        <v>0</v>
      </c>
      <c r="L119" s="124"/>
      <c r="M119" s="129"/>
      <c r="P119" s="130">
        <f>SUM(P120:P123)</f>
        <v>0</v>
      </c>
      <c r="R119" s="130">
        <f>SUM(R120:R123)</f>
        <v>0</v>
      </c>
      <c r="T119" s="131">
        <f>SUM(T120:T123)</f>
        <v>0</v>
      </c>
      <c r="AR119" s="125" t="s">
        <v>323</v>
      </c>
      <c r="AT119" s="132" t="s">
        <v>80</v>
      </c>
      <c r="AU119" s="132" t="s">
        <v>81</v>
      </c>
      <c r="AY119" s="125" t="s">
        <v>299</v>
      </c>
      <c r="BK119" s="133">
        <f>SUM(BK120:BK123)</f>
        <v>0</v>
      </c>
    </row>
    <row r="120" spans="2:65" s="1" customFormat="1" ht="16.5" customHeight="1">
      <c r="B120" s="32"/>
      <c r="C120" s="136" t="s">
        <v>88</v>
      </c>
      <c r="D120" s="136" t="s">
        <v>302</v>
      </c>
      <c r="E120" s="137" t="s">
        <v>8809</v>
      </c>
      <c r="F120" s="138" t="s">
        <v>8810</v>
      </c>
      <c r="G120" s="139" t="s">
        <v>877</v>
      </c>
      <c r="H120" s="140">
        <v>1</v>
      </c>
      <c r="I120" s="141"/>
      <c r="J120" s="142">
        <f>ROUND(I120*H120,2)</f>
        <v>0</v>
      </c>
      <c r="K120" s="138" t="s">
        <v>1</v>
      </c>
      <c r="L120" s="32"/>
      <c r="M120" s="143" t="s">
        <v>1</v>
      </c>
      <c r="N120" s="144" t="s">
        <v>46</v>
      </c>
      <c r="P120" s="145">
        <f>O120*H120</f>
        <v>0</v>
      </c>
      <c r="Q120" s="145">
        <v>0</v>
      </c>
      <c r="R120" s="145">
        <f>Q120*H120</f>
        <v>0</v>
      </c>
      <c r="S120" s="145">
        <v>0</v>
      </c>
      <c r="T120" s="146">
        <f>S120*H120</f>
        <v>0</v>
      </c>
      <c r="AR120" s="147" t="s">
        <v>8811</v>
      </c>
      <c r="AT120" s="147" t="s">
        <v>302</v>
      </c>
      <c r="AU120" s="147" t="s">
        <v>88</v>
      </c>
      <c r="AY120" s="17" t="s">
        <v>299</v>
      </c>
      <c r="BE120" s="148">
        <f>IF(N120="základní",J120,0)</f>
        <v>0</v>
      </c>
      <c r="BF120" s="148">
        <f>IF(N120="snížená",J120,0)</f>
        <v>0</v>
      </c>
      <c r="BG120" s="148">
        <f>IF(N120="zákl. přenesená",J120,0)</f>
        <v>0</v>
      </c>
      <c r="BH120" s="148">
        <f>IF(N120="sníž. přenesená",J120,0)</f>
        <v>0</v>
      </c>
      <c r="BI120" s="148">
        <f>IF(N120="nulová",J120,0)</f>
        <v>0</v>
      </c>
      <c r="BJ120" s="17" t="s">
        <v>88</v>
      </c>
      <c r="BK120" s="148">
        <f>ROUND(I120*H120,2)</f>
        <v>0</v>
      </c>
      <c r="BL120" s="17" t="s">
        <v>8811</v>
      </c>
      <c r="BM120" s="147" t="s">
        <v>8812</v>
      </c>
    </row>
    <row r="121" spans="2:65" s="1" customFormat="1" ht="19.2">
      <c r="B121" s="32"/>
      <c r="D121" s="149" t="s">
        <v>308</v>
      </c>
      <c r="F121" s="150" t="s">
        <v>8813</v>
      </c>
      <c r="I121" s="151"/>
      <c r="L121" s="32"/>
      <c r="M121" s="152"/>
      <c r="T121" s="56"/>
      <c r="AT121" s="17" t="s">
        <v>308</v>
      </c>
      <c r="AU121" s="17" t="s">
        <v>88</v>
      </c>
    </row>
    <row r="122" spans="2:65" s="1" customFormat="1" ht="16.5" customHeight="1">
      <c r="B122" s="32"/>
      <c r="C122" s="136" t="s">
        <v>90</v>
      </c>
      <c r="D122" s="136" t="s">
        <v>302</v>
      </c>
      <c r="E122" s="137" t="s">
        <v>8814</v>
      </c>
      <c r="F122" s="138" t="s">
        <v>8815</v>
      </c>
      <c r="G122" s="139" t="s">
        <v>877</v>
      </c>
      <c r="H122" s="140">
        <v>1</v>
      </c>
      <c r="I122" s="141"/>
      <c r="J122" s="142">
        <f>ROUND(I122*H122,2)</f>
        <v>0</v>
      </c>
      <c r="K122" s="138" t="s">
        <v>1</v>
      </c>
      <c r="L122" s="32"/>
      <c r="M122" s="143" t="s">
        <v>1</v>
      </c>
      <c r="N122" s="144" t="s">
        <v>46</v>
      </c>
      <c r="P122" s="145">
        <f>O122*H122</f>
        <v>0</v>
      </c>
      <c r="Q122" s="145">
        <v>0</v>
      </c>
      <c r="R122" s="145">
        <f>Q122*H122</f>
        <v>0</v>
      </c>
      <c r="S122" s="145">
        <v>0</v>
      </c>
      <c r="T122" s="146">
        <f>S122*H122</f>
        <v>0</v>
      </c>
      <c r="AR122" s="147" t="s">
        <v>8811</v>
      </c>
      <c r="AT122" s="147" t="s">
        <v>302</v>
      </c>
      <c r="AU122" s="147" t="s">
        <v>88</v>
      </c>
      <c r="AY122" s="17" t="s">
        <v>299</v>
      </c>
      <c r="BE122" s="148">
        <f>IF(N122="základní",J122,0)</f>
        <v>0</v>
      </c>
      <c r="BF122" s="148">
        <f>IF(N122="snížená",J122,0)</f>
        <v>0</v>
      </c>
      <c r="BG122" s="148">
        <f>IF(N122="zákl. přenesená",J122,0)</f>
        <v>0</v>
      </c>
      <c r="BH122" s="148">
        <f>IF(N122="sníž. přenesená",J122,0)</f>
        <v>0</v>
      </c>
      <c r="BI122" s="148">
        <f>IF(N122="nulová",J122,0)</f>
        <v>0</v>
      </c>
      <c r="BJ122" s="17" t="s">
        <v>88</v>
      </c>
      <c r="BK122" s="148">
        <f>ROUND(I122*H122,2)</f>
        <v>0</v>
      </c>
      <c r="BL122" s="17" t="s">
        <v>8811</v>
      </c>
      <c r="BM122" s="147" t="s">
        <v>8816</v>
      </c>
    </row>
    <row r="123" spans="2:65" s="1" customFormat="1" ht="19.2">
      <c r="B123" s="32"/>
      <c r="D123" s="149" t="s">
        <v>308</v>
      </c>
      <c r="F123" s="150" t="s">
        <v>8813</v>
      </c>
      <c r="I123" s="151"/>
      <c r="L123" s="32"/>
      <c r="M123" s="152"/>
      <c r="T123" s="56"/>
      <c r="AT123" s="17" t="s">
        <v>308</v>
      </c>
      <c r="AU123" s="17" t="s">
        <v>88</v>
      </c>
    </row>
    <row r="124" spans="2:65" s="11" customFormat="1" ht="25.95" customHeight="1">
      <c r="B124" s="124"/>
      <c r="D124" s="125" t="s">
        <v>80</v>
      </c>
      <c r="E124" s="126" t="s">
        <v>8817</v>
      </c>
      <c r="F124" s="126" t="s">
        <v>8818</v>
      </c>
      <c r="I124" s="127"/>
      <c r="J124" s="128">
        <f>BK124</f>
        <v>0</v>
      </c>
      <c r="L124" s="124"/>
      <c r="M124" s="129"/>
      <c r="P124" s="130">
        <f>SUM(P125:P166)</f>
        <v>0</v>
      </c>
      <c r="R124" s="130">
        <f>SUM(R125:R166)</f>
        <v>0</v>
      </c>
      <c r="T124" s="131">
        <f>SUM(T125:T166)</f>
        <v>0</v>
      </c>
      <c r="AR124" s="125" t="s">
        <v>318</v>
      </c>
      <c r="AT124" s="132" t="s">
        <v>80</v>
      </c>
      <c r="AU124" s="132" t="s">
        <v>81</v>
      </c>
      <c r="AY124" s="125" t="s">
        <v>299</v>
      </c>
      <c r="BK124" s="133">
        <f>SUM(BK125:BK166)</f>
        <v>0</v>
      </c>
    </row>
    <row r="125" spans="2:65" s="1" customFormat="1" ht="16.5" customHeight="1">
      <c r="B125" s="32"/>
      <c r="C125" s="136" t="s">
        <v>298</v>
      </c>
      <c r="D125" s="136" t="s">
        <v>302</v>
      </c>
      <c r="E125" s="137" t="s">
        <v>8819</v>
      </c>
      <c r="F125" s="138" t="s">
        <v>8820</v>
      </c>
      <c r="G125" s="139" t="s">
        <v>877</v>
      </c>
      <c r="H125" s="140">
        <v>1</v>
      </c>
      <c r="I125" s="141"/>
      <c r="J125" s="142">
        <f>ROUND(I125*H125,2)</f>
        <v>0</v>
      </c>
      <c r="K125" s="138" t="s">
        <v>1</v>
      </c>
      <c r="L125" s="32"/>
      <c r="M125" s="143" t="s">
        <v>1</v>
      </c>
      <c r="N125" s="144" t="s">
        <v>46</v>
      </c>
      <c r="P125" s="145">
        <f>O125*H125</f>
        <v>0</v>
      </c>
      <c r="Q125" s="145">
        <v>0</v>
      </c>
      <c r="R125" s="145">
        <f>Q125*H125</f>
        <v>0</v>
      </c>
      <c r="S125" s="145">
        <v>0</v>
      </c>
      <c r="T125" s="146">
        <f>S125*H125</f>
        <v>0</v>
      </c>
      <c r="AR125" s="147" t="s">
        <v>8821</v>
      </c>
      <c r="AT125" s="147" t="s">
        <v>302</v>
      </c>
      <c r="AU125" s="147" t="s">
        <v>88</v>
      </c>
      <c r="AY125" s="17" t="s">
        <v>299</v>
      </c>
      <c r="BE125" s="148">
        <f>IF(N125="základní",J125,0)</f>
        <v>0</v>
      </c>
      <c r="BF125" s="148">
        <f>IF(N125="snížená",J125,0)</f>
        <v>0</v>
      </c>
      <c r="BG125" s="148">
        <f>IF(N125="zákl. přenesená",J125,0)</f>
        <v>0</v>
      </c>
      <c r="BH125" s="148">
        <f>IF(N125="sníž. přenesená",J125,0)</f>
        <v>0</v>
      </c>
      <c r="BI125" s="148">
        <f>IF(N125="nulová",J125,0)</f>
        <v>0</v>
      </c>
      <c r="BJ125" s="17" t="s">
        <v>88</v>
      </c>
      <c r="BK125" s="148">
        <f>ROUND(I125*H125,2)</f>
        <v>0</v>
      </c>
      <c r="BL125" s="17" t="s">
        <v>8821</v>
      </c>
      <c r="BM125" s="147" t="s">
        <v>8822</v>
      </c>
    </row>
    <row r="126" spans="2:65" s="1" customFormat="1" ht="19.2">
      <c r="B126" s="32"/>
      <c r="D126" s="149" t="s">
        <v>308</v>
      </c>
      <c r="F126" s="150" t="s">
        <v>8813</v>
      </c>
      <c r="I126" s="151"/>
      <c r="L126" s="32"/>
      <c r="M126" s="152"/>
      <c r="T126" s="56"/>
      <c r="AT126" s="17" t="s">
        <v>308</v>
      </c>
      <c r="AU126" s="17" t="s">
        <v>88</v>
      </c>
    </row>
    <row r="127" spans="2:65" s="1" customFormat="1" ht="16.5" customHeight="1">
      <c r="B127" s="32"/>
      <c r="C127" s="136" t="s">
        <v>318</v>
      </c>
      <c r="D127" s="136" t="s">
        <v>302</v>
      </c>
      <c r="E127" s="137" t="s">
        <v>8823</v>
      </c>
      <c r="F127" s="138" t="s">
        <v>8824</v>
      </c>
      <c r="G127" s="139" t="s">
        <v>877</v>
      </c>
      <c r="H127" s="140">
        <v>1</v>
      </c>
      <c r="I127" s="141"/>
      <c r="J127" s="142">
        <f>ROUND(I127*H127,2)</f>
        <v>0</v>
      </c>
      <c r="K127" s="138" t="s">
        <v>1</v>
      </c>
      <c r="L127" s="32"/>
      <c r="M127" s="143" t="s">
        <v>1</v>
      </c>
      <c r="N127" s="144" t="s">
        <v>46</v>
      </c>
      <c r="P127" s="145">
        <f>O127*H127</f>
        <v>0</v>
      </c>
      <c r="Q127" s="145">
        <v>0</v>
      </c>
      <c r="R127" s="145">
        <f>Q127*H127</f>
        <v>0</v>
      </c>
      <c r="S127" s="145">
        <v>0</v>
      </c>
      <c r="T127" s="146">
        <f>S127*H127</f>
        <v>0</v>
      </c>
      <c r="AR127" s="147" t="s">
        <v>8821</v>
      </c>
      <c r="AT127" s="147" t="s">
        <v>302</v>
      </c>
      <c r="AU127" s="147" t="s">
        <v>88</v>
      </c>
      <c r="AY127" s="17" t="s">
        <v>299</v>
      </c>
      <c r="BE127" s="148">
        <f>IF(N127="základní",J127,0)</f>
        <v>0</v>
      </c>
      <c r="BF127" s="148">
        <f>IF(N127="snížená",J127,0)</f>
        <v>0</v>
      </c>
      <c r="BG127" s="148">
        <f>IF(N127="zákl. přenesená",J127,0)</f>
        <v>0</v>
      </c>
      <c r="BH127" s="148">
        <f>IF(N127="sníž. přenesená",J127,0)</f>
        <v>0</v>
      </c>
      <c r="BI127" s="148">
        <f>IF(N127="nulová",J127,0)</f>
        <v>0</v>
      </c>
      <c r="BJ127" s="17" t="s">
        <v>88</v>
      </c>
      <c r="BK127" s="148">
        <f>ROUND(I127*H127,2)</f>
        <v>0</v>
      </c>
      <c r="BL127" s="17" t="s">
        <v>8821</v>
      </c>
      <c r="BM127" s="147" t="s">
        <v>8825</v>
      </c>
    </row>
    <row r="128" spans="2:65" s="1" customFormat="1" ht="19.2">
      <c r="B128" s="32"/>
      <c r="D128" s="149" t="s">
        <v>308</v>
      </c>
      <c r="F128" s="150" t="s">
        <v>8813</v>
      </c>
      <c r="I128" s="151"/>
      <c r="L128" s="32"/>
      <c r="M128" s="152"/>
      <c r="T128" s="56"/>
      <c r="AT128" s="17" t="s">
        <v>308</v>
      </c>
      <c r="AU128" s="17" t="s">
        <v>88</v>
      </c>
    </row>
    <row r="129" spans="2:65" s="1" customFormat="1" ht="16.5" customHeight="1">
      <c r="B129" s="32"/>
      <c r="C129" s="136" t="s">
        <v>323</v>
      </c>
      <c r="D129" s="136" t="s">
        <v>302</v>
      </c>
      <c r="E129" s="137" t="s">
        <v>8826</v>
      </c>
      <c r="F129" s="138" t="s">
        <v>8827</v>
      </c>
      <c r="G129" s="139" t="s">
        <v>877</v>
      </c>
      <c r="H129" s="140">
        <v>1</v>
      </c>
      <c r="I129" s="141"/>
      <c r="J129" s="142">
        <f>ROUND(I129*H129,2)</f>
        <v>0</v>
      </c>
      <c r="K129" s="138" t="s">
        <v>1</v>
      </c>
      <c r="L129" s="32"/>
      <c r="M129" s="143" t="s">
        <v>1</v>
      </c>
      <c r="N129" s="144" t="s">
        <v>46</v>
      </c>
      <c r="P129" s="145">
        <f>O129*H129</f>
        <v>0</v>
      </c>
      <c r="Q129" s="145">
        <v>0</v>
      </c>
      <c r="R129" s="145">
        <f>Q129*H129</f>
        <v>0</v>
      </c>
      <c r="S129" s="145">
        <v>0</v>
      </c>
      <c r="T129" s="146">
        <f>S129*H129</f>
        <v>0</v>
      </c>
      <c r="AR129" s="147" t="s">
        <v>8821</v>
      </c>
      <c r="AT129" s="147" t="s">
        <v>302</v>
      </c>
      <c r="AU129" s="147" t="s">
        <v>88</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8821</v>
      </c>
      <c r="BM129" s="147" t="s">
        <v>8828</v>
      </c>
    </row>
    <row r="130" spans="2:65" s="1" customFormat="1" ht="19.2">
      <c r="B130" s="32"/>
      <c r="D130" s="149" t="s">
        <v>308</v>
      </c>
      <c r="F130" s="150" t="s">
        <v>8813</v>
      </c>
      <c r="I130" s="151"/>
      <c r="L130" s="32"/>
      <c r="M130" s="152"/>
      <c r="T130" s="56"/>
      <c r="AT130" s="17" t="s">
        <v>308</v>
      </c>
      <c r="AU130" s="17" t="s">
        <v>88</v>
      </c>
    </row>
    <row r="131" spans="2:65" s="1" customFormat="1" ht="16.5" customHeight="1">
      <c r="B131" s="32"/>
      <c r="C131" s="136" t="s">
        <v>328</v>
      </c>
      <c r="D131" s="136" t="s">
        <v>302</v>
      </c>
      <c r="E131" s="137" t="s">
        <v>8829</v>
      </c>
      <c r="F131" s="138" t="s">
        <v>8830</v>
      </c>
      <c r="G131" s="139" t="s">
        <v>877</v>
      </c>
      <c r="H131" s="140">
        <v>1</v>
      </c>
      <c r="I131" s="141"/>
      <c r="J131" s="142">
        <f>ROUND(I131*H131,2)</f>
        <v>0</v>
      </c>
      <c r="K131" s="138" t="s">
        <v>1</v>
      </c>
      <c r="L131" s="32"/>
      <c r="M131" s="143" t="s">
        <v>1</v>
      </c>
      <c r="N131" s="144" t="s">
        <v>46</v>
      </c>
      <c r="P131" s="145">
        <f>O131*H131</f>
        <v>0</v>
      </c>
      <c r="Q131" s="145">
        <v>0</v>
      </c>
      <c r="R131" s="145">
        <f>Q131*H131</f>
        <v>0</v>
      </c>
      <c r="S131" s="145">
        <v>0</v>
      </c>
      <c r="T131" s="146">
        <f>S131*H131</f>
        <v>0</v>
      </c>
      <c r="AR131" s="147" t="s">
        <v>8821</v>
      </c>
      <c r="AT131" s="147" t="s">
        <v>302</v>
      </c>
      <c r="AU131" s="147" t="s">
        <v>88</v>
      </c>
      <c r="AY131" s="17" t="s">
        <v>299</v>
      </c>
      <c r="BE131" s="148">
        <f>IF(N131="základní",J131,0)</f>
        <v>0</v>
      </c>
      <c r="BF131" s="148">
        <f>IF(N131="snížená",J131,0)</f>
        <v>0</v>
      </c>
      <c r="BG131" s="148">
        <f>IF(N131="zákl. přenesená",J131,0)</f>
        <v>0</v>
      </c>
      <c r="BH131" s="148">
        <f>IF(N131="sníž. přenesená",J131,0)</f>
        <v>0</v>
      </c>
      <c r="BI131" s="148">
        <f>IF(N131="nulová",J131,0)</f>
        <v>0</v>
      </c>
      <c r="BJ131" s="17" t="s">
        <v>88</v>
      </c>
      <c r="BK131" s="148">
        <f>ROUND(I131*H131,2)</f>
        <v>0</v>
      </c>
      <c r="BL131" s="17" t="s">
        <v>8821</v>
      </c>
      <c r="BM131" s="147" t="s">
        <v>8831</v>
      </c>
    </row>
    <row r="132" spans="2:65" s="1" customFormat="1" ht="19.2">
      <c r="B132" s="32"/>
      <c r="D132" s="149" t="s">
        <v>308</v>
      </c>
      <c r="F132" s="150" t="s">
        <v>8813</v>
      </c>
      <c r="I132" s="151"/>
      <c r="L132" s="32"/>
      <c r="M132" s="152"/>
      <c r="T132" s="56"/>
      <c r="AT132" s="17" t="s">
        <v>308</v>
      </c>
      <c r="AU132" s="17" t="s">
        <v>88</v>
      </c>
    </row>
    <row r="133" spans="2:65" s="1" customFormat="1" ht="16.5" customHeight="1">
      <c r="B133" s="32"/>
      <c r="C133" s="136" t="s">
        <v>333</v>
      </c>
      <c r="D133" s="136" t="s">
        <v>302</v>
      </c>
      <c r="E133" s="137" t="s">
        <v>8832</v>
      </c>
      <c r="F133" s="138" t="s">
        <v>8833</v>
      </c>
      <c r="G133" s="139" t="s">
        <v>877</v>
      </c>
      <c r="H133" s="140">
        <v>1</v>
      </c>
      <c r="I133" s="141"/>
      <c r="J133" s="142">
        <f>ROUND(I133*H133,2)</f>
        <v>0</v>
      </c>
      <c r="K133" s="138" t="s">
        <v>1</v>
      </c>
      <c r="L133" s="32"/>
      <c r="M133" s="143" t="s">
        <v>1</v>
      </c>
      <c r="N133" s="144" t="s">
        <v>46</v>
      </c>
      <c r="P133" s="145">
        <f>O133*H133</f>
        <v>0</v>
      </c>
      <c r="Q133" s="145">
        <v>0</v>
      </c>
      <c r="R133" s="145">
        <f>Q133*H133</f>
        <v>0</v>
      </c>
      <c r="S133" s="145">
        <v>0</v>
      </c>
      <c r="T133" s="146">
        <f>S133*H133</f>
        <v>0</v>
      </c>
      <c r="AR133" s="147" t="s">
        <v>8821</v>
      </c>
      <c r="AT133" s="147" t="s">
        <v>302</v>
      </c>
      <c r="AU133" s="147" t="s">
        <v>88</v>
      </c>
      <c r="AY133" s="17" t="s">
        <v>299</v>
      </c>
      <c r="BE133" s="148">
        <f>IF(N133="základní",J133,0)</f>
        <v>0</v>
      </c>
      <c r="BF133" s="148">
        <f>IF(N133="snížená",J133,0)</f>
        <v>0</v>
      </c>
      <c r="BG133" s="148">
        <f>IF(N133="zákl. přenesená",J133,0)</f>
        <v>0</v>
      </c>
      <c r="BH133" s="148">
        <f>IF(N133="sníž. přenesená",J133,0)</f>
        <v>0</v>
      </c>
      <c r="BI133" s="148">
        <f>IF(N133="nulová",J133,0)</f>
        <v>0</v>
      </c>
      <c r="BJ133" s="17" t="s">
        <v>88</v>
      </c>
      <c r="BK133" s="148">
        <f>ROUND(I133*H133,2)</f>
        <v>0</v>
      </c>
      <c r="BL133" s="17" t="s">
        <v>8821</v>
      </c>
      <c r="BM133" s="147" t="s">
        <v>8834</v>
      </c>
    </row>
    <row r="134" spans="2:65" s="1" customFormat="1" ht="19.2">
      <c r="B134" s="32"/>
      <c r="D134" s="149" t="s">
        <v>308</v>
      </c>
      <c r="F134" s="150" t="s">
        <v>8813</v>
      </c>
      <c r="I134" s="151"/>
      <c r="L134" s="32"/>
      <c r="M134" s="152"/>
      <c r="T134" s="56"/>
      <c r="AT134" s="17" t="s">
        <v>308</v>
      </c>
      <c r="AU134" s="17" t="s">
        <v>88</v>
      </c>
    </row>
    <row r="135" spans="2:65" s="1" customFormat="1" ht="16.5" customHeight="1">
      <c r="B135" s="32"/>
      <c r="C135" s="136" t="s">
        <v>337</v>
      </c>
      <c r="D135" s="136" t="s">
        <v>302</v>
      </c>
      <c r="E135" s="137" t="s">
        <v>8835</v>
      </c>
      <c r="F135" s="138" t="s">
        <v>8836</v>
      </c>
      <c r="G135" s="139" t="s">
        <v>877</v>
      </c>
      <c r="H135" s="140">
        <v>1</v>
      </c>
      <c r="I135" s="141"/>
      <c r="J135" s="142">
        <f>ROUND(I135*H135,2)</f>
        <v>0</v>
      </c>
      <c r="K135" s="138" t="s">
        <v>1</v>
      </c>
      <c r="L135" s="32"/>
      <c r="M135" s="143" t="s">
        <v>1</v>
      </c>
      <c r="N135" s="144" t="s">
        <v>46</v>
      </c>
      <c r="P135" s="145">
        <f>O135*H135</f>
        <v>0</v>
      </c>
      <c r="Q135" s="145">
        <v>0</v>
      </c>
      <c r="R135" s="145">
        <f>Q135*H135</f>
        <v>0</v>
      </c>
      <c r="S135" s="145">
        <v>0</v>
      </c>
      <c r="T135" s="146">
        <f>S135*H135</f>
        <v>0</v>
      </c>
      <c r="AR135" s="147" t="s">
        <v>8821</v>
      </c>
      <c r="AT135" s="147" t="s">
        <v>302</v>
      </c>
      <c r="AU135" s="147" t="s">
        <v>88</v>
      </c>
      <c r="AY135" s="17" t="s">
        <v>299</v>
      </c>
      <c r="BE135" s="148">
        <f>IF(N135="základní",J135,0)</f>
        <v>0</v>
      </c>
      <c r="BF135" s="148">
        <f>IF(N135="snížená",J135,0)</f>
        <v>0</v>
      </c>
      <c r="BG135" s="148">
        <f>IF(N135="zákl. přenesená",J135,0)</f>
        <v>0</v>
      </c>
      <c r="BH135" s="148">
        <f>IF(N135="sníž. přenesená",J135,0)</f>
        <v>0</v>
      </c>
      <c r="BI135" s="148">
        <f>IF(N135="nulová",J135,0)</f>
        <v>0</v>
      </c>
      <c r="BJ135" s="17" t="s">
        <v>88</v>
      </c>
      <c r="BK135" s="148">
        <f>ROUND(I135*H135,2)</f>
        <v>0</v>
      </c>
      <c r="BL135" s="17" t="s">
        <v>8821</v>
      </c>
      <c r="BM135" s="147" t="s">
        <v>8837</v>
      </c>
    </row>
    <row r="136" spans="2:65" s="1" customFormat="1" ht="19.2">
      <c r="B136" s="32"/>
      <c r="D136" s="149" t="s">
        <v>308</v>
      </c>
      <c r="F136" s="150" t="s">
        <v>8813</v>
      </c>
      <c r="I136" s="151"/>
      <c r="L136" s="32"/>
      <c r="M136" s="152"/>
      <c r="T136" s="56"/>
      <c r="AT136" s="17" t="s">
        <v>308</v>
      </c>
      <c r="AU136" s="17" t="s">
        <v>88</v>
      </c>
    </row>
    <row r="137" spans="2:65" s="1" customFormat="1" ht="24.15" customHeight="1">
      <c r="B137" s="32"/>
      <c r="C137" s="136" t="s">
        <v>342</v>
      </c>
      <c r="D137" s="136" t="s">
        <v>302</v>
      </c>
      <c r="E137" s="137" t="s">
        <v>8838</v>
      </c>
      <c r="F137" s="138" t="s">
        <v>8839</v>
      </c>
      <c r="G137" s="139" t="s">
        <v>877</v>
      </c>
      <c r="H137" s="140">
        <v>1</v>
      </c>
      <c r="I137" s="141"/>
      <c r="J137" s="142">
        <f>ROUND(I137*H137,2)</f>
        <v>0</v>
      </c>
      <c r="K137" s="138" t="s">
        <v>1</v>
      </c>
      <c r="L137" s="32"/>
      <c r="M137" s="143" t="s">
        <v>1</v>
      </c>
      <c r="N137" s="144" t="s">
        <v>46</v>
      </c>
      <c r="P137" s="145">
        <f>O137*H137</f>
        <v>0</v>
      </c>
      <c r="Q137" s="145">
        <v>0</v>
      </c>
      <c r="R137" s="145">
        <f>Q137*H137</f>
        <v>0</v>
      </c>
      <c r="S137" s="145">
        <v>0</v>
      </c>
      <c r="T137" s="146">
        <f>S137*H137</f>
        <v>0</v>
      </c>
      <c r="AR137" s="147" t="s">
        <v>8821</v>
      </c>
      <c r="AT137" s="147" t="s">
        <v>302</v>
      </c>
      <c r="AU137" s="147" t="s">
        <v>88</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8821</v>
      </c>
      <c r="BM137" s="147" t="s">
        <v>8840</v>
      </c>
    </row>
    <row r="138" spans="2:65" s="1" customFormat="1" ht="19.2">
      <c r="B138" s="32"/>
      <c r="D138" s="149" t="s">
        <v>308</v>
      </c>
      <c r="F138" s="150" t="s">
        <v>8813</v>
      </c>
      <c r="I138" s="151"/>
      <c r="L138" s="32"/>
      <c r="M138" s="152"/>
      <c r="T138" s="56"/>
      <c r="AT138" s="17" t="s">
        <v>308</v>
      </c>
      <c r="AU138" s="17" t="s">
        <v>88</v>
      </c>
    </row>
    <row r="139" spans="2:65" s="1" customFormat="1" ht="21.75" customHeight="1">
      <c r="B139" s="32"/>
      <c r="C139" s="136" t="s">
        <v>347</v>
      </c>
      <c r="D139" s="136" t="s">
        <v>302</v>
      </c>
      <c r="E139" s="137" t="s">
        <v>8841</v>
      </c>
      <c r="F139" s="138" t="s">
        <v>8842</v>
      </c>
      <c r="G139" s="139" t="s">
        <v>877</v>
      </c>
      <c r="H139" s="140">
        <v>1</v>
      </c>
      <c r="I139" s="141"/>
      <c r="J139" s="142">
        <f>ROUND(I139*H139,2)</f>
        <v>0</v>
      </c>
      <c r="K139" s="138" t="s">
        <v>1</v>
      </c>
      <c r="L139" s="32"/>
      <c r="M139" s="143" t="s">
        <v>1</v>
      </c>
      <c r="N139" s="144" t="s">
        <v>46</v>
      </c>
      <c r="P139" s="145">
        <f>O139*H139</f>
        <v>0</v>
      </c>
      <c r="Q139" s="145">
        <v>0</v>
      </c>
      <c r="R139" s="145">
        <f>Q139*H139</f>
        <v>0</v>
      </c>
      <c r="S139" s="145">
        <v>0</v>
      </c>
      <c r="T139" s="146">
        <f>S139*H139</f>
        <v>0</v>
      </c>
      <c r="AR139" s="147" t="s">
        <v>8821</v>
      </c>
      <c r="AT139" s="147" t="s">
        <v>302</v>
      </c>
      <c r="AU139" s="147" t="s">
        <v>88</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8821</v>
      </c>
      <c r="BM139" s="147" t="s">
        <v>8843</v>
      </c>
    </row>
    <row r="140" spans="2:65" s="1" customFormat="1" ht="19.2">
      <c r="B140" s="32"/>
      <c r="D140" s="149" t="s">
        <v>308</v>
      </c>
      <c r="F140" s="150" t="s">
        <v>8813</v>
      </c>
      <c r="I140" s="151"/>
      <c r="L140" s="32"/>
      <c r="M140" s="152"/>
      <c r="T140" s="56"/>
      <c r="AT140" s="17" t="s">
        <v>308</v>
      </c>
      <c r="AU140" s="17" t="s">
        <v>88</v>
      </c>
    </row>
    <row r="141" spans="2:65" s="1" customFormat="1" ht="16.5" customHeight="1">
      <c r="B141" s="32"/>
      <c r="C141" s="136" t="s">
        <v>351</v>
      </c>
      <c r="D141" s="136" t="s">
        <v>302</v>
      </c>
      <c r="E141" s="137" t="s">
        <v>8844</v>
      </c>
      <c r="F141" s="138" t="s">
        <v>8845</v>
      </c>
      <c r="G141" s="139" t="s">
        <v>877</v>
      </c>
      <c r="H141" s="140">
        <v>1</v>
      </c>
      <c r="I141" s="141"/>
      <c r="J141" s="142">
        <f>ROUND(I141*H141,2)</f>
        <v>0</v>
      </c>
      <c r="K141" s="138" t="s">
        <v>1</v>
      </c>
      <c r="L141" s="32"/>
      <c r="M141" s="143" t="s">
        <v>1</v>
      </c>
      <c r="N141" s="144" t="s">
        <v>46</v>
      </c>
      <c r="P141" s="145">
        <f>O141*H141</f>
        <v>0</v>
      </c>
      <c r="Q141" s="145">
        <v>0</v>
      </c>
      <c r="R141" s="145">
        <f>Q141*H141</f>
        <v>0</v>
      </c>
      <c r="S141" s="145">
        <v>0</v>
      </c>
      <c r="T141" s="146">
        <f>S141*H141</f>
        <v>0</v>
      </c>
      <c r="AR141" s="147" t="s">
        <v>8821</v>
      </c>
      <c r="AT141" s="147" t="s">
        <v>302</v>
      </c>
      <c r="AU141" s="147" t="s">
        <v>88</v>
      </c>
      <c r="AY141" s="17" t="s">
        <v>299</v>
      </c>
      <c r="BE141" s="148">
        <f>IF(N141="základní",J141,0)</f>
        <v>0</v>
      </c>
      <c r="BF141" s="148">
        <f>IF(N141="snížená",J141,0)</f>
        <v>0</v>
      </c>
      <c r="BG141" s="148">
        <f>IF(N141="zákl. přenesená",J141,0)</f>
        <v>0</v>
      </c>
      <c r="BH141" s="148">
        <f>IF(N141="sníž. přenesená",J141,0)</f>
        <v>0</v>
      </c>
      <c r="BI141" s="148">
        <f>IF(N141="nulová",J141,0)</f>
        <v>0</v>
      </c>
      <c r="BJ141" s="17" t="s">
        <v>88</v>
      </c>
      <c r="BK141" s="148">
        <f>ROUND(I141*H141,2)</f>
        <v>0</v>
      </c>
      <c r="BL141" s="17" t="s">
        <v>8821</v>
      </c>
      <c r="BM141" s="147" t="s">
        <v>8846</v>
      </c>
    </row>
    <row r="142" spans="2:65" s="1" customFormat="1" ht="19.2">
      <c r="B142" s="32"/>
      <c r="D142" s="149" t="s">
        <v>308</v>
      </c>
      <c r="F142" s="150" t="s">
        <v>8813</v>
      </c>
      <c r="I142" s="151"/>
      <c r="L142" s="32"/>
      <c r="M142" s="152"/>
      <c r="T142" s="56"/>
      <c r="AT142" s="17" t="s">
        <v>308</v>
      </c>
      <c r="AU142" s="17" t="s">
        <v>88</v>
      </c>
    </row>
    <row r="143" spans="2:65" s="1" customFormat="1" ht="16.5" customHeight="1">
      <c r="B143" s="32"/>
      <c r="C143" s="136" t="s">
        <v>8</v>
      </c>
      <c r="D143" s="136" t="s">
        <v>302</v>
      </c>
      <c r="E143" s="137" t="s">
        <v>8847</v>
      </c>
      <c r="F143" s="138" t="s">
        <v>8848</v>
      </c>
      <c r="G143" s="139" t="s">
        <v>877</v>
      </c>
      <c r="H143" s="140">
        <v>1</v>
      </c>
      <c r="I143" s="141"/>
      <c r="J143" s="142">
        <f>ROUND(I143*H143,2)</f>
        <v>0</v>
      </c>
      <c r="K143" s="138" t="s">
        <v>1</v>
      </c>
      <c r="L143" s="32"/>
      <c r="M143" s="143" t="s">
        <v>1</v>
      </c>
      <c r="N143" s="144" t="s">
        <v>46</v>
      </c>
      <c r="P143" s="145">
        <f>O143*H143</f>
        <v>0</v>
      </c>
      <c r="Q143" s="145">
        <v>0</v>
      </c>
      <c r="R143" s="145">
        <f>Q143*H143</f>
        <v>0</v>
      </c>
      <c r="S143" s="145">
        <v>0</v>
      </c>
      <c r="T143" s="146">
        <f>S143*H143</f>
        <v>0</v>
      </c>
      <c r="AR143" s="147" t="s">
        <v>8821</v>
      </c>
      <c r="AT143" s="147" t="s">
        <v>302</v>
      </c>
      <c r="AU143" s="147" t="s">
        <v>88</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8821</v>
      </c>
      <c r="BM143" s="147" t="s">
        <v>8849</v>
      </c>
    </row>
    <row r="144" spans="2:65" s="1" customFormat="1" ht="19.2">
      <c r="B144" s="32"/>
      <c r="D144" s="149" t="s">
        <v>308</v>
      </c>
      <c r="F144" s="150" t="s">
        <v>8813</v>
      </c>
      <c r="I144" s="151"/>
      <c r="L144" s="32"/>
      <c r="M144" s="152"/>
      <c r="T144" s="56"/>
      <c r="AT144" s="17" t="s">
        <v>308</v>
      </c>
      <c r="AU144" s="17" t="s">
        <v>88</v>
      </c>
    </row>
    <row r="145" spans="2:65" s="1" customFormat="1" ht="16.5" customHeight="1">
      <c r="B145" s="32"/>
      <c r="C145" s="136" t="s">
        <v>362</v>
      </c>
      <c r="D145" s="136" t="s">
        <v>302</v>
      </c>
      <c r="E145" s="137" t="s">
        <v>8850</v>
      </c>
      <c r="F145" s="138" t="s">
        <v>8851</v>
      </c>
      <c r="G145" s="139" t="s">
        <v>877</v>
      </c>
      <c r="H145" s="140">
        <v>1</v>
      </c>
      <c r="I145" s="141"/>
      <c r="J145" s="142">
        <f>ROUND(I145*H145,2)</f>
        <v>0</v>
      </c>
      <c r="K145" s="138" t="s">
        <v>1</v>
      </c>
      <c r="L145" s="32"/>
      <c r="M145" s="143" t="s">
        <v>1</v>
      </c>
      <c r="N145" s="144" t="s">
        <v>46</v>
      </c>
      <c r="P145" s="145">
        <f>O145*H145</f>
        <v>0</v>
      </c>
      <c r="Q145" s="145">
        <v>0</v>
      </c>
      <c r="R145" s="145">
        <f>Q145*H145</f>
        <v>0</v>
      </c>
      <c r="S145" s="145">
        <v>0</v>
      </c>
      <c r="T145" s="146">
        <f>S145*H145</f>
        <v>0</v>
      </c>
      <c r="AR145" s="147" t="s">
        <v>8821</v>
      </c>
      <c r="AT145" s="147" t="s">
        <v>302</v>
      </c>
      <c r="AU145" s="147" t="s">
        <v>88</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8821</v>
      </c>
      <c r="BM145" s="147" t="s">
        <v>8852</v>
      </c>
    </row>
    <row r="146" spans="2:65" s="1" customFormat="1" ht="19.2">
      <c r="B146" s="32"/>
      <c r="D146" s="149" t="s">
        <v>308</v>
      </c>
      <c r="F146" s="150" t="s">
        <v>8813</v>
      </c>
      <c r="I146" s="151"/>
      <c r="L146" s="32"/>
      <c r="M146" s="152"/>
      <c r="T146" s="56"/>
      <c r="AT146" s="17" t="s">
        <v>308</v>
      </c>
      <c r="AU146" s="17" t="s">
        <v>88</v>
      </c>
    </row>
    <row r="147" spans="2:65" s="1" customFormat="1" ht="16.5" customHeight="1">
      <c r="B147" s="32"/>
      <c r="C147" s="136" t="s">
        <v>367</v>
      </c>
      <c r="D147" s="136" t="s">
        <v>302</v>
      </c>
      <c r="E147" s="137" t="s">
        <v>8853</v>
      </c>
      <c r="F147" s="138" t="s">
        <v>8854</v>
      </c>
      <c r="G147" s="139" t="s">
        <v>877</v>
      </c>
      <c r="H147" s="140">
        <v>1</v>
      </c>
      <c r="I147" s="141"/>
      <c r="J147" s="142">
        <f>ROUND(I147*H147,2)</f>
        <v>0</v>
      </c>
      <c r="K147" s="138" t="s">
        <v>1</v>
      </c>
      <c r="L147" s="32"/>
      <c r="M147" s="143" t="s">
        <v>1</v>
      </c>
      <c r="N147" s="144" t="s">
        <v>46</v>
      </c>
      <c r="P147" s="145">
        <f>O147*H147</f>
        <v>0</v>
      </c>
      <c r="Q147" s="145">
        <v>0</v>
      </c>
      <c r="R147" s="145">
        <f>Q147*H147</f>
        <v>0</v>
      </c>
      <c r="S147" s="145">
        <v>0</v>
      </c>
      <c r="T147" s="146">
        <f>S147*H147</f>
        <v>0</v>
      </c>
      <c r="AR147" s="147" t="s">
        <v>8821</v>
      </c>
      <c r="AT147" s="147" t="s">
        <v>302</v>
      </c>
      <c r="AU147" s="147" t="s">
        <v>88</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8821</v>
      </c>
      <c r="BM147" s="147" t="s">
        <v>8855</v>
      </c>
    </row>
    <row r="148" spans="2:65" s="1" customFormat="1" ht="19.2">
      <c r="B148" s="32"/>
      <c r="D148" s="149" t="s">
        <v>308</v>
      </c>
      <c r="F148" s="150" t="s">
        <v>8813</v>
      </c>
      <c r="I148" s="151"/>
      <c r="L148" s="32"/>
      <c r="M148" s="152"/>
      <c r="T148" s="56"/>
      <c r="AT148" s="17" t="s">
        <v>308</v>
      </c>
      <c r="AU148" s="17" t="s">
        <v>88</v>
      </c>
    </row>
    <row r="149" spans="2:65" s="1" customFormat="1" ht="16.5" customHeight="1">
      <c r="B149" s="32"/>
      <c r="C149" s="136" t="s">
        <v>372</v>
      </c>
      <c r="D149" s="136" t="s">
        <v>302</v>
      </c>
      <c r="E149" s="137" t="s">
        <v>8856</v>
      </c>
      <c r="F149" s="138" t="s">
        <v>8857</v>
      </c>
      <c r="G149" s="139" t="s">
        <v>877</v>
      </c>
      <c r="H149" s="140">
        <v>1</v>
      </c>
      <c r="I149" s="141"/>
      <c r="J149" s="142">
        <f>ROUND(I149*H149,2)</f>
        <v>0</v>
      </c>
      <c r="K149" s="138" t="s">
        <v>1</v>
      </c>
      <c r="L149" s="32"/>
      <c r="M149" s="143" t="s">
        <v>1</v>
      </c>
      <c r="N149" s="144" t="s">
        <v>46</v>
      </c>
      <c r="P149" s="145">
        <f>O149*H149</f>
        <v>0</v>
      </c>
      <c r="Q149" s="145">
        <v>0</v>
      </c>
      <c r="R149" s="145">
        <f>Q149*H149</f>
        <v>0</v>
      </c>
      <c r="S149" s="145">
        <v>0</v>
      </c>
      <c r="T149" s="146">
        <f>S149*H149</f>
        <v>0</v>
      </c>
      <c r="AR149" s="147" t="s">
        <v>8821</v>
      </c>
      <c r="AT149" s="147" t="s">
        <v>302</v>
      </c>
      <c r="AU149" s="147" t="s">
        <v>88</v>
      </c>
      <c r="AY149" s="17" t="s">
        <v>299</v>
      </c>
      <c r="BE149" s="148">
        <f>IF(N149="základní",J149,0)</f>
        <v>0</v>
      </c>
      <c r="BF149" s="148">
        <f>IF(N149="snížená",J149,0)</f>
        <v>0</v>
      </c>
      <c r="BG149" s="148">
        <f>IF(N149="zákl. přenesená",J149,0)</f>
        <v>0</v>
      </c>
      <c r="BH149" s="148">
        <f>IF(N149="sníž. přenesená",J149,0)</f>
        <v>0</v>
      </c>
      <c r="BI149" s="148">
        <f>IF(N149="nulová",J149,0)</f>
        <v>0</v>
      </c>
      <c r="BJ149" s="17" t="s">
        <v>88</v>
      </c>
      <c r="BK149" s="148">
        <f>ROUND(I149*H149,2)</f>
        <v>0</v>
      </c>
      <c r="BL149" s="17" t="s">
        <v>8821</v>
      </c>
      <c r="BM149" s="147" t="s">
        <v>8858</v>
      </c>
    </row>
    <row r="150" spans="2:65" s="1" customFormat="1" ht="19.2">
      <c r="B150" s="32"/>
      <c r="D150" s="149" t="s">
        <v>308</v>
      </c>
      <c r="F150" s="150" t="s">
        <v>8813</v>
      </c>
      <c r="I150" s="151"/>
      <c r="L150" s="32"/>
      <c r="M150" s="152"/>
      <c r="T150" s="56"/>
      <c r="AT150" s="17" t="s">
        <v>308</v>
      </c>
      <c r="AU150" s="17" t="s">
        <v>88</v>
      </c>
    </row>
    <row r="151" spans="2:65" s="1" customFormat="1" ht="16.5" customHeight="1">
      <c r="B151" s="32"/>
      <c r="C151" s="136" t="s">
        <v>378</v>
      </c>
      <c r="D151" s="136" t="s">
        <v>302</v>
      </c>
      <c r="E151" s="137" t="s">
        <v>8859</v>
      </c>
      <c r="F151" s="138" t="s">
        <v>8860</v>
      </c>
      <c r="G151" s="139" t="s">
        <v>877</v>
      </c>
      <c r="H151" s="140">
        <v>1</v>
      </c>
      <c r="I151" s="141"/>
      <c r="J151" s="142">
        <f>ROUND(I151*H151,2)</f>
        <v>0</v>
      </c>
      <c r="K151" s="138" t="s">
        <v>1</v>
      </c>
      <c r="L151" s="32"/>
      <c r="M151" s="143" t="s">
        <v>1</v>
      </c>
      <c r="N151" s="144" t="s">
        <v>46</v>
      </c>
      <c r="P151" s="145">
        <f>O151*H151</f>
        <v>0</v>
      </c>
      <c r="Q151" s="145">
        <v>0</v>
      </c>
      <c r="R151" s="145">
        <f>Q151*H151</f>
        <v>0</v>
      </c>
      <c r="S151" s="145">
        <v>0</v>
      </c>
      <c r="T151" s="146">
        <f>S151*H151</f>
        <v>0</v>
      </c>
      <c r="AR151" s="147" t="s">
        <v>8821</v>
      </c>
      <c r="AT151" s="147" t="s">
        <v>302</v>
      </c>
      <c r="AU151" s="147" t="s">
        <v>88</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8821</v>
      </c>
      <c r="BM151" s="147" t="s">
        <v>8861</v>
      </c>
    </row>
    <row r="152" spans="2:65" s="1" customFormat="1" ht="19.2">
      <c r="B152" s="32"/>
      <c r="D152" s="149" t="s">
        <v>308</v>
      </c>
      <c r="F152" s="150" t="s">
        <v>8813</v>
      </c>
      <c r="I152" s="151"/>
      <c r="L152" s="32"/>
      <c r="M152" s="152"/>
      <c r="T152" s="56"/>
      <c r="AT152" s="17" t="s">
        <v>308</v>
      </c>
      <c r="AU152" s="17" t="s">
        <v>88</v>
      </c>
    </row>
    <row r="153" spans="2:65" s="1" customFormat="1" ht="16.5" customHeight="1">
      <c r="B153" s="32"/>
      <c r="C153" s="136" t="s">
        <v>384</v>
      </c>
      <c r="D153" s="136" t="s">
        <v>302</v>
      </c>
      <c r="E153" s="137" t="s">
        <v>8862</v>
      </c>
      <c r="F153" s="138" t="s">
        <v>8863</v>
      </c>
      <c r="G153" s="139" t="s">
        <v>877</v>
      </c>
      <c r="H153" s="140">
        <v>1</v>
      </c>
      <c r="I153" s="141"/>
      <c r="J153" s="142">
        <f>ROUND(I153*H153,2)</f>
        <v>0</v>
      </c>
      <c r="K153" s="138" t="s">
        <v>1</v>
      </c>
      <c r="L153" s="32"/>
      <c r="M153" s="143" t="s">
        <v>1</v>
      </c>
      <c r="N153" s="144" t="s">
        <v>46</v>
      </c>
      <c r="P153" s="145">
        <f>O153*H153</f>
        <v>0</v>
      </c>
      <c r="Q153" s="145">
        <v>0</v>
      </c>
      <c r="R153" s="145">
        <f>Q153*H153</f>
        <v>0</v>
      </c>
      <c r="S153" s="145">
        <v>0</v>
      </c>
      <c r="T153" s="146">
        <f>S153*H153</f>
        <v>0</v>
      </c>
      <c r="AR153" s="147" t="s">
        <v>8821</v>
      </c>
      <c r="AT153" s="147" t="s">
        <v>302</v>
      </c>
      <c r="AU153" s="147" t="s">
        <v>88</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8821</v>
      </c>
      <c r="BM153" s="147" t="s">
        <v>8864</v>
      </c>
    </row>
    <row r="154" spans="2:65" s="1" customFormat="1" ht="19.2">
      <c r="B154" s="32"/>
      <c r="D154" s="149" t="s">
        <v>308</v>
      </c>
      <c r="F154" s="150" t="s">
        <v>8813</v>
      </c>
      <c r="I154" s="151"/>
      <c r="L154" s="32"/>
      <c r="M154" s="152"/>
      <c r="T154" s="56"/>
      <c r="AT154" s="17" t="s">
        <v>308</v>
      </c>
      <c r="AU154" s="17" t="s">
        <v>88</v>
      </c>
    </row>
    <row r="155" spans="2:65" s="1" customFormat="1" ht="16.5" customHeight="1">
      <c r="B155" s="32"/>
      <c r="C155" s="136" t="s">
        <v>389</v>
      </c>
      <c r="D155" s="136" t="s">
        <v>302</v>
      </c>
      <c r="E155" s="137" t="s">
        <v>8865</v>
      </c>
      <c r="F155" s="138" t="s">
        <v>8866</v>
      </c>
      <c r="G155" s="139" t="s">
        <v>877</v>
      </c>
      <c r="H155" s="140">
        <v>1</v>
      </c>
      <c r="I155" s="141"/>
      <c r="J155" s="142">
        <f>ROUND(I155*H155,2)</f>
        <v>0</v>
      </c>
      <c r="K155" s="138" t="s">
        <v>1</v>
      </c>
      <c r="L155" s="32"/>
      <c r="M155" s="143" t="s">
        <v>1</v>
      </c>
      <c r="N155" s="144" t="s">
        <v>46</v>
      </c>
      <c r="P155" s="145">
        <f>O155*H155</f>
        <v>0</v>
      </c>
      <c r="Q155" s="145">
        <v>0</v>
      </c>
      <c r="R155" s="145">
        <f>Q155*H155</f>
        <v>0</v>
      </c>
      <c r="S155" s="145">
        <v>0</v>
      </c>
      <c r="T155" s="146">
        <f>S155*H155</f>
        <v>0</v>
      </c>
      <c r="AR155" s="147" t="s">
        <v>8821</v>
      </c>
      <c r="AT155" s="147" t="s">
        <v>302</v>
      </c>
      <c r="AU155" s="147" t="s">
        <v>88</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8821</v>
      </c>
      <c r="BM155" s="147" t="s">
        <v>8867</v>
      </c>
    </row>
    <row r="156" spans="2:65" s="1" customFormat="1" ht="19.2">
      <c r="B156" s="32"/>
      <c r="D156" s="149" t="s">
        <v>308</v>
      </c>
      <c r="F156" s="150" t="s">
        <v>8813</v>
      </c>
      <c r="I156" s="151"/>
      <c r="L156" s="32"/>
      <c r="M156" s="152"/>
      <c r="T156" s="56"/>
      <c r="AT156" s="17" t="s">
        <v>308</v>
      </c>
      <c r="AU156" s="17" t="s">
        <v>88</v>
      </c>
    </row>
    <row r="157" spans="2:65" s="1" customFormat="1" ht="16.5" customHeight="1">
      <c r="B157" s="32"/>
      <c r="C157" s="136" t="s">
        <v>394</v>
      </c>
      <c r="D157" s="136" t="s">
        <v>302</v>
      </c>
      <c r="E157" s="137" t="s">
        <v>8868</v>
      </c>
      <c r="F157" s="138" t="s">
        <v>8869</v>
      </c>
      <c r="G157" s="139" t="s">
        <v>877</v>
      </c>
      <c r="H157" s="140">
        <v>1</v>
      </c>
      <c r="I157" s="141"/>
      <c r="J157" s="142">
        <f>ROUND(I157*H157,2)</f>
        <v>0</v>
      </c>
      <c r="K157" s="138" t="s">
        <v>1</v>
      </c>
      <c r="L157" s="32"/>
      <c r="M157" s="143" t="s">
        <v>1</v>
      </c>
      <c r="N157" s="144" t="s">
        <v>46</v>
      </c>
      <c r="P157" s="145">
        <f>O157*H157</f>
        <v>0</v>
      </c>
      <c r="Q157" s="145">
        <v>0</v>
      </c>
      <c r="R157" s="145">
        <f>Q157*H157</f>
        <v>0</v>
      </c>
      <c r="S157" s="145">
        <v>0</v>
      </c>
      <c r="T157" s="146">
        <f>S157*H157</f>
        <v>0</v>
      </c>
      <c r="AR157" s="147" t="s">
        <v>8821</v>
      </c>
      <c r="AT157" s="147" t="s">
        <v>302</v>
      </c>
      <c r="AU157" s="147" t="s">
        <v>88</v>
      </c>
      <c r="AY157" s="17" t="s">
        <v>299</v>
      </c>
      <c r="BE157" s="148">
        <f>IF(N157="základní",J157,0)</f>
        <v>0</v>
      </c>
      <c r="BF157" s="148">
        <f>IF(N157="snížená",J157,0)</f>
        <v>0</v>
      </c>
      <c r="BG157" s="148">
        <f>IF(N157="zákl. přenesená",J157,0)</f>
        <v>0</v>
      </c>
      <c r="BH157" s="148">
        <f>IF(N157="sníž. přenesená",J157,0)</f>
        <v>0</v>
      </c>
      <c r="BI157" s="148">
        <f>IF(N157="nulová",J157,0)</f>
        <v>0</v>
      </c>
      <c r="BJ157" s="17" t="s">
        <v>88</v>
      </c>
      <c r="BK157" s="148">
        <f>ROUND(I157*H157,2)</f>
        <v>0</v>
      </c>
      <c r="BL157" s="17" t="s">
        <v>8821</v>
      </c>
      <c r="BM157" s="147" t="s">
        <v>8870</v>
      </c>
    </row>
    <row r="158" spans="2:65" s="1" customFormat="1" ht="28.8">
      <c r="B158" s="32"/>
      <c r="D158" s="149" t="s">
        <v>308</v>
      </c>
      <c r="F158" s="150" t="s">
        <v>8871</v>
      </c>
      <c r="I158" s="151"/>
      <c r="L158" s="32"/>
      <c r="M158" s="152"/>
      <c r="T158" s="56"/>
      <c r="AT158" s="17" t="s">
        <v>308</v>
      </c>
      <c r="AU158" s="17" t="s">
        <v>88</v>
      </c>
    </row>
    <row r="159" spans="2:65" s="1" customFormat="1" ht="24.15" customHeight="1">
      <c r="B159" s="32"/>
      <c r="C159" s="136" t="s">
        <v>399</v>
      </c>
      <c r="D159" s="136" t="s">
        <v>302</v>
      </c>
      <c r="E159" s="137" t="s">
        <v>8872</v>
      </c>
      <c r="F159" s="138" t="s">
        <v>8873</v>
      </c>
      <c r="G159" s="139" t="s">
        <v>877</v>
      </c>
      <c r="H159" s="140">
        <v>1</v>
      </c>
      <c r="I159" s="141"/>
      <c r="J159" s="142">
        <f>ROUND(I159*H159,2)</f>
        <v>0</v>
      </c>
      <c r="K159" s="138" t="s">
        <v>1</v>
      </c>
      <c r="L159" s="32"/>
      <c r="M159" s="143" t="s">
        <v>1</v>
      </c>
      <c r="N159" s="144" t="s">
        <v>46</v>
      </c>
      <c r="P159" s="145">
        <f>O159*H159</f>
        <v>0</v>
      </c>
      <c r="Q159" s="145">
        <v>0</v>
      </c>
      <c r="R159" s="145">
        <f>Q159*H159</f>
        <v>0</v>
      </c>
      <c r="S159" s="145">
        <v>0</v>
      </c>
      <c r="T159" s="146">
        <f>S159*H159</f>
        <v>0</v>
      </c>
      <c r="AR159" s="147" t="s">
        <v>8821</v>
      </c>
      <c r="AT159" s="147" t="s">
        <v>302</v>
      </c>
      <c r="AU159" s="147" t="s">
        <v>88</v>
      </c>
      <c r="AY159" s="17" t="s">
        <v>299</v>
      </c>
      <c r="BE159" s="148">
        <f>IF(N159="základní",J159,0)</f>
        <v>0</v>
      </c>
      <c r="BF159" s="148">
        <f>IF(N159="snížená",J159,0)</f>
        <v>0</v>
      </c>
      <c r="BG159" s="148">
        <f>IF(N159="zákl. přenesená",J159,0)</f>
        <v>0</v>
      </c>
      <c r="BH159" s="148">
        <f>IF(N159="sníž. přenesená",J159,0)</f>
        <v>0</v>
      </c>
      <c r="BI159" s="148">
        <f>IF(N159="nulová",J159,0)</f>
        <v>0</v>
      </c>
      <c r="BJ159" s="17" t="s">
        <v>88</v>
      </c>
      <c r="BK159" s="148">
        <f>ROUND(I159*H159,2)</f>
        <v>0</v>
      </c>
      <c r="BL159" s="17" t="s">
        <v>8821</v>
      </c>
      <c r="BM159" s="147" t="s">
        <v>8874</v>
      </c>
    </row>
    <row r="160" spans="2:65" s="1" customFormat="1" ht="19.2">
      <c r="B160" s="32"/>
      <c r="D160" s="149" t="s">
        <v>308</v>
      </c>
      <c r="F160" s="150" t="s">
        <v>8813</v>
      </c>
      <c r="I160" s="151"/>
      <c r="L160" s="32"/>
      <c r="M160" s="152"/>
      <c r="T160" s="56"/>
      <c r="AT160" s="17" t="s">
        <v>308</v>
      </c>
      <c r="AU160" s="17" t="s">
        <v>88</v>
      </c>
    </row>
    <row r="161" spans="2:65" s="1" customFormat="1" ht="16.5" customHeight="1">
      <c r="B161" s="32"/>
      <c r="C161" s="136" t="s">
        <v>7</v>
      </c>
      <c r="D161" s="136" t="s">
        <v>302</v>
      </c>
      <c r="E161" s="137" t="s">
        <v>8875</v>
      </c>
      <c r="F161" s="138" t="s">
        <v>8876</v>
      </c>
      <c r="G161" s="139" t="s">
        <v>877</v>
      </c>
      <c r="H161" s="140">
        <v>1</v>
      </c>
      <c r="I161" s="141"/>
      <c r="J161" s="142">
        <f>ROUND(I161*H161,2)</f>
        <v>0</v>
      </c>
      <c r="K161" s="138" t="s">
        <v>1</v>
      </c>
      <c r="L161" s="32"/>
      <c r="M161" s="143" t="s">
        <v>1</v>
      </c>
      <c r="N161" s="144" t="s">
        <v>46</v>
      </c>
      <c r="P161" s="145">
        <f>O161*H161</f>
        <v>0</v>
      </c>
      <c r="Q161" s="145">
        <v>0</v>
      </c>
      <c r="R161" s="145">
        <f>Q161*H161</f>
        <v>0</v>
      </c>
      <c r="S161" s="145">
        <v>0</v>
      </c>
      <c r="T161" s="146">
        <f>S161*H161</f>
        <v>0</v>
      </c>
      <c r="AR161" s="147" t="s">
        <v>8821</v>
      </c>
      <c r="AT161" s="147" t="s">
        <v>302</v>
      </c>
      <c r="AU161" s="147" t="s">
        <v>88</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8821</v>
      </c>
      <c r="BM161" s="147" t="s">
        <v>8877</v>
      </c>
    </row>
    <row r="162" spans="2:65" s="1" customFormat="1" ht="19.2">
      <c r="B162" s="32"/>
      <c r="D162" s="149" t="s">
        <v>308</v>
      </c>
      <c r="F162" s="150" t="s">
        <v>8813</v>
      </c>
      <c r="I162" s="151"/>
      <c r="L162" s="32"/>
      <c r="M162" s="152"/>
      <c r="T162" s="56"/>
      <c r="AT162" s="17" t="s">
        <v>308</v>
      </c>
      <c r="AU162" s="17" t="s">
        <v>88</v>
      </c>
    </row>
    <row r="163" spans="2:65" s="1" customFormat="1" ht="16.5" customHeight="1">
      <c r="B163" s="32"/>
      <c r="C163" s="136" t="s">
        <v>408</v>
      </c>
      <c r="D163" s="136" t="s">
        <v>302</v>
      </c>
      <c r="E163" s="137" t="s">
        <v>8878</v>
      </c>
      <c r="F163" s="138" t="s">
        <v>8879</v>
      </c>
      <c r="G163" s="139" t="s">
        <v>877</v>
      </c>
      <c r="H163" s="140">
        <v>1</v>
      </c>
      <c r="I163" s="141"/>
      <c r="J163" s="142">
        <f>ROUND(I163*H163,2)</f>
        <v>0</v>
      </c>
      <c r="K163" s="138" t="s">
        <v>1</v>
      </c>
      <c r="L163" s="32"/>
      <c r="M163" s="143" t="s">
        <v>1</v>
      </c>
      <c r="N163" s="144" t="s">
        <v>46</v>
      </c>
      <c r="P163" s="145">
        <f>O163*H163</f>
        <v>0</v>
      </c>
      <c r="Q163" s="145">
        <v>0</v>
      </c>
      <c r="R163" s="145">
        <f>Q163*H163</f>
        <v>0</v>
      </c>
      <c r="S163" s="145">
        <v>0</v>
      </c>
      <c r="T163" s="146">
        <f>S163*H163</f>
        <v>0</v>
      </c>
      <c r="AR163" s="147" t="s">
        <v>8821</v>
      </c>
      <c r="AT163" s="147" t="s">
        <v>302</v>
      </c>
      <c r="AU163" s="147" t="s">
        <v>88</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8821</v>
      </c>
      <c r="BM163" s="147" t="s">
        <v>8880</v>
      </c>
    </row>
    <row r="164" spans="2:65" s="1" customFormat="1" ht="19.2">
      <c r="B164" s="32"/>
      <c r="D164" s="149" t="s">
        <v>308</v>
      </c>
      <c r="F164" s="150" t="s">
        <v>8813</v>
      </c>
      <c r="I164" s="151"/>
      <c r="L164" s="32"/>
      <c r="M164" s="152"/>
      <c r="T164" s="56"/>
      <c r="AT164" s="17" t="s">
        <v>308</v>
      </c>
      <c r="AU164" s="17" t="s">
        <v>88</v>
      </c>
    </row>
    <row r="165" spans="2:65" s="1" customFormat="1" ht="16.5" customHeight="1">
      <c r="B165" s="32"/>
      <c r="C165" s="136" t="s">
        <v>413</v>
      </c>
      <c r="D165" s="136" t="s">
        <v>302</v>
      </c>
      <c r="E165" s="137" t="s">
        <v>8881</v>
      </c>
      <c r="F165" s="138" t="s">
        <v>8882</v>
      </c>
      <c r="G165" s="139" t="s">
        <v>877</v>
      </c>
      <c r="H165" s="140">
        <v>1</v>
      </c>
      <c r="I165" s="141"/>
      <c r="J165" s="142">
        <f>ROUND(I165*H165,2)</f>
        <v>0</v>
      </c>
      <c r="K165" s="138" t="s">
        <v>1</v>
      </c>
      <c r="L165" s="32"/>
      <c r="M165" s="143" t="s">
        <v>1</v>
      </c>
      <c r="N165" s="144" t="s">
        <v>46</v>
      </c>
      <c r="P165" s="145">
        <f>O165*H165</f>
        <v>0</v>
      </c>
      <c r="Q165" s="145">
        <v>0</v>
      </c>
      <c r="R165" s="145">
        <f>Q165*H165</f>
        <v>0</v>
      </c>
      <c r="S165" s="145">
        <v>0</v>
      </c>
      <c r="T165" s="146">
        <f>S165*H165</f>
        <v>0</v>
      </c>
      <c r="AR165" s="147" t="s">
        <v>8821</v>
      </c>
      <c r="AT165" s="147" t="s">
        <v>302</v>
      </c>
      <c r="AU165" s="147" t="s">
        <v>88</v>
      </c>
      <c r="AY165" s="17" t="s">
        <v>299</v>
      </c>
      <c r="BE165" s="148">
        <f>IF(N165="základní",J165,0)</f>
        <v>0</v>
      </c>
      <c r="BF165" s="148">
        <f>IF(N165="snížená",J165,0)</f>
        <v>0</v>
      </c>
      <c r="BG165" s="148">
        <f>IF(N165="zákl. přenesená",J165,0)</f>
        <v>0</v>
      </c>
      <c r="BH165" s="148">
        <f>IF(N165="sníž. přenesená",J165,0)</f>
        <v>0</v>
      </c>
      <c r="BI165" s="148">
        <f>IF(N165="nulová",J165,0)</f>
        <v>0</v>
      </c>
      <c r="BJ165" s="17" t="s">
        <v>88</v>
      </c>
      <c r="BK165" s="148">
        <f>ROUND(I165*H165,2)</f>
        <v>0</v>
      </c>
      <c r="BL165" s="17" t="s">
        <v>8821</v>
      </c>
      <c r="BM165" s="147" t="s">
        <v>8883</v>
      </c>
    </row>
    <row r="166" spans="2:65" s="1" customFormat="1" ht="19.2">
      <c r="B166" s="32"/>
      <c r="D166" s="149" t="s">
        <v>308</v>
      </c>
      <c r="F166" s="150" t="s">
        <v>8813</v>
      </c>
      <c r="I166" s="151"/>
      <c r="L166" s="32"/>
      <c r="M166" s="168"/>
      <c r="N166" s="155"/>
      <c r="O166" s="155"/>
      <c r="P166" s="155"/>
      <c r="Q166" s="155"/>
      <c r="R166" s="155"/>
      <c r="S166" s="155"/>
      <c r="T166" s="169"/>
      <c r="AT166" s="17" t="s">
        <v>308</v>
      </c>
      <c r="AU166" s="17" t="s">
        <v>88</v>
      </c>
    </row>
    <row r="167" spans="2:65" s="1" customFormat="1" ht="6.9" customHeight="1">
      <c r="B167" s="44"/>
      <c r="C167" s="45"/>
      <c r="D167" s="45"/>
      <c r="E167" s="45"/>
      <c r="F167" s="45"/>
      <c r="G167" s="45"/>
      <c r="H167" s="45"/>
      <c r="I167" s="45"/>
      <c r="J167" s="45"/>
      <c r="K167" s="45"/>
      <c r="L167" s="32"/>
    </row>
  </sheetData>
  <sheetProtection algorithmName="SHA-512" hashValue="tYvkH7iUeQyL1vVsHUINEClj0r0hfyYmLF3ewxOV2ljXvXS0BoHKFOdpVZQ1ftvaW2WmEMyFUGbci2EKz4mRUw==" saltValue="pbpBQqCbuLA+cKmJ1fp+QyB7B0l79IrfvkY2q/ZtykWiaIRooeKv0cobN2sf7Ow5CR9AHOCV1nInnTTjMVFb1A==" spinCount="100000" sheet="1" objects="1" scenarios="1" formatColumns="0" formatRows="0" autoFilter="0"/>
  <autoFilter ref="C117:K166" xr:uid="{00000000-0009-0000-0000-000035000000}"/>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H820"/>
  <sheetViews>
    <sheetView showGridLines="0" workbookViewId="0"/>
  </sheetViews>
  <sheetFormatPr defaultRowHeight="10.199999999999999"/>
  <cols>
    <col min="1" max="1" width="8.28515625" customWidth="1"/>
    <col min="2" max="2" width="1.7109375" customWidth="1"/>
    <col min="3" max="3" width="25" customWidth="1"/>
    <col min="4" max="4" width="75.85546875" customWidth="1"/>
    <col min="5" max="5" width="13.28515625" customWidth="1"/>
    <col min="6" max="6" width="20" customWidth="1"/>
    <col min="7" max="7" width="1.7109375" customWidth="1"/>
    <col min="8" max="8" width="8.28515625" customWidth="1"/>
  </cols>
  <sheetData>
    <row r="1" spans="2:8" ht="11.25" customHeight="1"/>
    <row r="2" spans="2:8" ht="36.9" customHeight="1"/>
    <row r="3" spans="2:8" ht="6.9" customHeight="1">
      <c r="B3" s="18"/>
      <c r="C3" s="19"/>
      <c r="D3" s="19"/>
      <c r="E3" s="19"/>
      <c r="F3" s="19"/>
      <c r="G3" s="19"/>
      <c r="H3" s="20"/>
    </row>
    <row r="4" spans="2:8" ht="24.9" customHeight="1">
      <c r="B4" s="20"/>
      <c r="C4" s="21" t="s">
        <v>8884</v>
      </c>
      <c r="H4" s="20"/>
    </row>
    <row r="5" spans="2:8" ht="12" customHeight="1">
      <c r="B5" s="20"/>
      <c r="C5" s="24" t="s">
        <v>13</v>
      </c>
      <c r="D5" s="262" t="s">
        <v>14</v>
      </c>
      <c r="E5" s="254"/>
      <c r="F5" s="254"/>
      <c r="H5" s="20"/>
    </row>
    <row r="6" spans="2:8" ht="36.9" customHeight="1">
      <c r="B6" s="20"/>
      <c r="C6" s="26" t="s">
        <v>16</v>
      </c>
      <c r="D6" s="259" t="s">
        <v>17</v>
      </c>
      <c r="E6" s="254"/>
      <c r="F6" s="254"/>
      <c r="H6" s="20"/>
    </row>
    <row r="7" spans="2:8" ht="16.5" customHeight="1">
      <c r="B7" s="20"/>
      <c r="C7" s="27" t="s">
        <v>22</v>
      </c>
      <c r="D7" s="52" t="str">
        <f>'Rekapitulace stavby'!AN8</f>
        <v>28. 4. 2025</v>
      </c>
      <c r="H7" s="20"/>
    </row>
    <row r="8" spans="2:8" s="1" customFormat="1" ht="10.95" customHeight="1">
      <c r="B8" s="32"/>
      <c r="H8" s="32"/>
    </row>
    <row r="9" spans="2:8" s="10" customFormat="1" ht="29.25" customHeight="1">
      <c r="B9" s="116"/>
      <c r="C9" s="117" t="s">
        <v>62</v>
      </c>
      <c r="D9" s="118" t="s">
        <v>63</v>
      </c>
      <c r="E9" s="118" t="s">
        <v>286</v>
      </c>
      <c r="F9" s="119" t="s">
        <v>8885</v>
      </c>
      <c r="H9" s="116"/>
    </row>
    <row r="10" spans="2:8" s="1" customFormat="1" ht="26.4" customHeight="1">
      <c r="B10" s="32"/>
      <c r="C10" s="202" t="s">
        <v>8886</v>
      </c>
      <c r="D10" s="202" t="s">
        <v>173</v>
      </c>
      <c r="H10" s="32"/>
    </row>
    <row r="11" spans="2:8" s="1" customFormat="1" ht="16.95" customHeight="1">
      <c r="B11" s="32"/>
      <c r="C11" s="203" t="s">
        <v>3617</v>
      </c>
      <c r="D11" s="204" t="s">
        <v>1</v>
      </c>
      <c r="E11" s="205" t="s">
        <v>1</v>
      </c>
      <c r="F11" s="206">
        <v>920.34199999999998</v>
      </c>
      <c r="H11" s="32"/>
    </row>
    <row r="12" spans="2:8" s="1" customFormat="1" ht="16.95" customHeight="1">
      <c r="B12" s="32"/>
      <c r="C12" s="207" t="s">
        <v>1</v>
      </c>
      <c r="D12" s="207" t="s">
        <v>3652</v>
      </c>
      <c r="E12" s="17" t="s">
        <v>1</v>
      </c>
      <c r="F12" s="208">
        <v>0</v>
      </c>
      <c r="H12" s="32"/>
    </row>
    <row r="13" spans="2:8" s="1" customFormat="1" ht="16.95" customHeight="1">
      <c r="B13" s="32"/>
      <c r="C13" s="207" t="s">
        <v>1</v>
      </c>
      <c r="D13" s="207" t="s">
        <v>3653</v>
      </c>
      <c r="E13" s="17" t="s">
        <v>1</v>
      </c>
      <c r="F13" s="208">
        <v>162.99199999999999</v>
      </c>
      <c r="H13" s="32"/>
    </row>
    <row r="14" spans="2:8" s="1" customFormat="1" ht="16.95" customHeight="1">
      <c r="B14" s="32"/>
      <c r="C14" s="207" t="s">
        <v>1</v>
      </c>
      <c r="D14" s="207" t="s">
        <v>3654</v>
      </c>
      <c r="E14" s="17" t="s">
        <v>1</v>
      </c>
      <c r="F14" s="208">
        <v>0</v>
      </c>
      <c r="H14" s="32"/>
    </row>
    <row r="15" spans="2:8" s="1" customFormat="1" ht="16.95" customHeight="1">
      <c r="B15" s="32"/>
      <c r="C15" s="207" t="s">
        <v>1</v>
      </c>
      <c r="D15" s="207" t="s">
        <v>3655</v>
      </c>
      <c r="E15" s="17" t="s">
        <v>1</v>
      </c>
      <c r="F15" s="208">
        <v>737.55</v>
      </c>
      <c r="H15" s="32"/>
    </row>
    <row r="16" spans="2:8" s="1" customFormat="1" ht="16.95" customHeight="1">
      <c r="B16" s="32"/>
      <c r="C16" s="207" t="s">
        <v>1</v>
      </c>
      <c r="D16" s="207" t="s">
        <v>3656</v>
      </c>
      <c r="E16" s="17" t="s">
        <v>1</v>
      </c>
      <c r="F16" s="208">
        <v>0</v>
      </c>
      <c r="H16" s="32"/>
    </row>
    <row r="17" spans="2:8" s="1" customFormat="1" ht="16.95" customHeight="1">
      <c r="B17" s="32"/>
      <c r="C17" s="207" t="s">
        <v>1</v>
      </c>
      <c r="D17" s="207" t="s">
        <v>3657</v>
      </c>
      <c r="E17" s="17" t="s">
        <v>1</v>
      </c>
      <c r="F17" s="208">
        <v>19.8</v>
      </c>
      <c r="H17" s="32"/>
    </row>
    <row r="18" spans="2:8" s="1" customFormat="1" ht="16.95" customHeight="1">
      <c r="B18" s="32"/>
      <c r="C18" s="207" t="s">
        <v>3617</v>
      </c>
      <c r="D18" s="207" t="s">
        <v>1496</v>
      </c>
      <c r="E18" s="17" t="s">
        <v>1</v>
      </c>
      <c r="F18" s="208">
        <v>920.34199999999998</v>
      </c>
      <c r="H18" s="32"/>
    </row>
    <row r="19" spans="2:8" s="1" customFormat="1" ht="16.95" customHeight="1">
      <c r="B19" s="32"/>
      <c r="C19" s="209" t="s">
        <v>8887</v>
      </c>
      <c r="H19" s="32"/>
    </row>
    <row r="20" spans="2:8" s="1" customFormat="1" ht="20.399999999999999">
      <c r="B20" s="32"/>
      <c r="C20" s="207" t="s">
        <v>3649</v>
      </c>
      <c r="D20" s="207" t="s">
        <v>3650</v>
      </c>
      <c r="E20" s="17" t="s">
        <v>1520</v>
      </c>
      <c r="F20" s="208">
        <v>920.34199999999998</v>
      </c>
      <c r="H20" s="32"/>
    </row>
    <row r="21" spans="2:8" s="1" customFormat="1" ht="20.399999999999999">
      <c r="B21" s="32"/>
      <c r="C21" s="207" t="s">
        <v>3660</v>
      </c>
      <c r="D21" s="207" t="s">
        <v>3661</v>
      </c>
      <c r="E21" s="17" t="s">
        <v>1520</v>
      </c>
      <c r="F21" s="208">
        <v>92.034000000000006</v>
      </c>
      <c r="H21" s="32"/>
    </row>
    <row r="22" spans="2:8" s="1" customFormat="1" ht="20.399999999999999">
      <c r="B22" s="32"/>
      <c r="C22" s="207" t="s">
        <v>3663</v>
      </c>
      <c r="D22" s="207" t="s">
        <v>3664</v>
      </c>
      <c r="E22" s="17" t="s">
        <v>1520</v>
      </c>
      <c r="F22" s="208">
        <v>211.679</v>
      </c>
      <c r="H22" s="32"/>
    </row>
    <row r="23" spans="2:8" s="1" customFormat="1" ht="20.399999999999999">
      <c r="B23" s="32"/>
      <c r="C23" s="207" t="s">
        <v>3667</v>
      </c>
      <c r="D23" s="207" t="s">
        <v>3668</v>
      </c>
      <c r="E23" s="17" t="s">
        <v>1520</v>
      </c>
      <c r="F23" s="208">
        <v>248.49199999999999</v>
      </c>
      <c r="H23" s="32"/>
    </row>
    <row r="24" spans="2:8" s="1" customFormat="1" ht="20.399999999999999">
      <c r="B24" s="32"/>
      <c r="C24" s="207" t="s">
        <v>3671</v>
      </c>
      <c r="D24" s="207" t="s">
        <v>3672</v>
      </c>
      <c r="E24" s="17" t="s">
        <v>1520</v>
      </c>
      <c r="F24" s="208">
        <v>276.10300000000001</v>
      </c>
      <c r="H24" s="32"/>
    </row>
    <row r="25" spans="2:8" s="1" customFormat="1" ht="16.95" customHeight="1">
      <c r="B25" s="32"/>
      <c r="C25" s="207" t="s">
        <v>1639</v>
      </c>
      <c r="D25" s="207" t="s">
        <v>1640</v>
      </c>
      <c r="E25" s="17" t="s">
        <v>1520</v>
      </c>
      <c r="F25" s="208">
        <v>1277.3520000000001</v>
      </c>
      <c r="H25" s="32"/>
    </row>
    <row r="26" spans="2:8" s="1" customFormat="1" ht="16.95" customHeight="1">
      <c r="B26" s="32"/>
      <c r="C26" s="207" t="s">
        <v>1643</v>
      </c>
      <c r="D26" s="207" t="s">
        <v>1644</v>
      </c>
      <c r="E26" s="17" t="s">
        <v>1520</v>
      </c>
      <c r="F26" s="208">
        <v>608.05100000000004</v>
      </c>
      <c r="H26" s="32"/>
    </row>
    <row r="27" spans="2:8" s="1" customFormat="1" ht="16.95" customHeight="1">
      <c r="B27" s="32"/>
      <c r="C27" s="203" t="s">
        <v>3623</v>
      </c>
      <c r="D27" s="204" t="s">
        <v>1</v>
      </c>
      <c r="E27" s="205" t="s">
        <v>1</v>
      </c>
      <c r="F27" s="206">
        <v>73.855000000000004</v>
      </c>
      <c r="H27" s="32"/>
    </row>
    <row r="28" spans="2:8" s="1" customFormat="1" ht="16.95" customHeight="1">
      <c r="B28" s="32"/>
      <c r="C28" s="207" t="s">
        <v>1</v>
      </c>
      <c r="D28" s="207" t="s">
        <v>3744</v>
      </c>
      <c r="E28" s="17" t="s">
        <v>1</v>
      </c>
      <c r="F28" s="208">
        <v>47.1</v>
      </c>
      <c r="H28" s="32"/>
    </row>
    <row r="29" spans="2:8" s="1" customFormat="1" ht="16.95" customHeight="1">
      <c r="B29" s="32"/>
      <c r="C29" s="207" t="s">
        <v>1</v>
      </c>
      <c r="D29" s="207" t="s">
        <v>3745</v>
      </c>
      <c r="E29" s="17" t="s">
        <v>1</v>
      </c>
      <c r="F29" s="208">
        <v>26.754999999999999</v>
      </c>
      <c r="H29" s="32"/>
    </row>
    <row r="30" spans="2:8" s="1" customFormat="1" ht="16.95" customHeight="1">
      <c r="B30" s="32"/>
      <c r="C30" s="207" t="s">
        <v>3623</v>
      </c>
      <c r="D30" s="207" t="s">
        <v>1496</v>
      </c>
      <c r="E30" s="17" t="s">
        <v>1</v>
      </c>
      <c r="F30" s="208">
        <v>73.855000000000004</v>
      </c>
      <c r="H30" s="32"/>
    </row>
    <row r="31" spans="2:8" s="1" customFormat="1" ht="16.95" customHeight="1">
      <c r="B31" s="32"/>
      <c r="C31" s="209" t="s">
        <v>8887</v>
      </c>
      <c r="H31" s="32"/>
    </row>
    <row r="32" spans="2:8" s="1" customFormat="1" ht="16.95" customHeight="1">
      <c r="B32" s="32"/>
      <c r="C32" s="207" t="s">
        <v>1703</v>
      </c>
      <c r="D32" s="207" t="s">
        <v>1704</v>
      </c>
      <c r="E32" s="17" t="s">
        <v>1520</v>
      </c>
      <c r="F32" s="208">
        <v>73.855000000000004</v>
      </c>
      <c r="H32" s="32"/>
    </row>
    <row r="33" spans="2:8" s="1" customFormat="1" ht="16.95" customHeight="1">
      <c r="B33" s="32"/>
      <c r="C33" s="207" t="s">
        <v>1639</v>
      </c>
      <c r="D33" s="207" t="s">
        <v>1640</v>
      </c>
      <c r="E33" s="17" t="s">
        <v>1520</v>
      </c>
      <c r="F33" s="208">
        <v>1277.3520000000001</v>
      </c>
      <c r="H33" s="32"/>
    </row>
    <row r="34" spans="2:8" s="1" customFormat="1" ht="16.95" customHeight="1">
      <c r="B34" s="32"/>
      <c r="C34" s="207" t="s">
        <v>1643</v>
      </c>
      <c r="D34" s="207" t="s">
        <v>1644</v>
      </c>
      <c r="E34" s="17" t="s">
        <v>1520</v>
      </c>
      <c r="F34" s="208">
        <v>608.05100000000004</v>
      </c>
      <c r="H34" s="32"/>
    </row>
    <row r="35" spans="2:8" s="1" customFormat="1" ht="16.95" customHeight="1">
      <c r="B35" s="32"/>
      <c r="C35" s="203" t="s">
        <v>3619</v>
      </c>
      <c r="D35" s="204" t="s">
        <v>1</v>
      </c>
      <c r="E35" s="205" t="s">
        <v>1</v>
      </c>
      <c r="F35" s="206">
        <v>914.81500000000005</v>
      </c>
      <c r="H35" s="32"/>
    </row>
    <row r="36" spans="2:8" s="1" customFormat="1" ht="16.95" customHeight="1">
      <c r="B36" s="32"/>
      <c r="C36" s="207" t="s">
        <v>3619</v>
      </c>
      <c r="D36" s="207" t="s">
        <v>3709</v>
      </c>
      <c r="E36" s="17" t="s">
        <v>1</v>
      </c>
      <c r="F36" s="208">
        <v>914.81500000000005</v>
      </c>
      <c r="H36" s="32"/>
    </row>
    <row r="37" spans="2:8" s="1" customFormat="1" ht="16.95" customHeight="1">
      <c r="B37" s="32"/>
      <c r="C37" s="209" t="s">
        <v>8887</v>
      </c>
      <c r="H37" s="32"/>
    </row>
    <row r="38" spans="2:8" s="1" customFormat="1" ht="16.95" customHeight="1">
      <c r="B38" s="32"/>
      <c r="C38" s="207" t="s">
        <v>1639</v>
      </c>
      <c r="D38" s="207" t="s">
        <v>1640</v>
      </c>
      <c r="E38" s="17" t="s">
        <v>1520</v>
      </c>
      <c r="F38" s="208">
        <v>1277.3520000000001</v>
      </c>
      <c r="H38" s="32"/>
    </row>
    <row r="39" spans="2:8" s="1" customFormat="1" ht="20.399999999999999">
      <c r="B39" s="32"/>
      <c r="C39" s="207" t="s">
        <v>1608</v>
      </c>
      <c r="D39" s="207" t="s">
        <v>1609</v>
      </c>
      <c r="E39" s="17" t="s">
        <v>1520</v>
      </c>
      <c r="F39" s="208">
        <v>182.96299999999999</v>
      </c>
      <c r="H39" s="32"/>
    </row>
    <row r="40" spans="2:8" s="1" customFormat="1" ht="20.399999999999999">
      <c r="B40" s="32"/>
      <c r="C40" s="207" t="s">
        <v>1613</v>
      </c>
      <c r="D40" s="207" t="s">
        <v>1614</v>
      </c>
      <c r="E40" s="17" t="s">
        <v>1520</v>
      </c>
      <c r="F40" s="208">
        <v>457.40800000000002</v>
      </c>
      <c r="H40" s="32"/>
    </row>
    <row r="41" spans="2:8" s="1" customFormat="1" ht="20.399999999999999">
      <c r="B41" s="32"/>
      <c r="C41" s="207" t="s">
        <v>2063</v>
      </c>
      <c r="D41" s="207" t="s">
        <v>2064</v>
      </c>
      <c r="E41" s="17" t="s">
        <v>1520</v>
      </c>
      <c r="F41" s="208">
        <v>274.44499999999999</v>
      </c>
      <c r="H41" s="32"/>
    </row>
    <row r="42" spans="2:8" s="1" customFormat="1" ht="16.95" customHeight="1">
      <c r="B42" s="32"/>
      <c r="C42" s="207" t="s">
        <v>1626</v>
      </c>
      <c r="D42" s="207" t="s">
        <v>1627</v>
      </c>
      <c r="E42" s="17" t="s">
        <v>1520</v>
      </c>
      <c r="F42" s="208">
        <v>182.96299999999999</v>
      </c>
      <c r="H42" s="32"/>
    </row>
    <row r="43" spans="2:8" s="1" customFormat="1" ht="16.95" customHeight="1">
      <c r="B43" s="32"/>
      <c r="C43" s="207" t="s">
        <v>1630</v>
      </c>
      <c r="D43" s="207" t="s">
        <v>1631</v>
      </c>
      <c r="E43" s="17" t="s">
        <v>1520</v>
      </c>
      <c r="F43" s="208">
        <v>457.40800000000002</v>
      </c>
      <c r="H43" s="32"/>
    </row>
    <row r="44" spans="2:8" s="1" customFormat="1" ht="16.95" customHeight="1">
      <c r="B44" s="32"/>
      <c r="C44" s="207" t="s">
        <v>2080</v>
      </c>
      <c r="D44" s="207" t="s">
        <v>2081</v>
      </c>
      <c r="E44" s="17" t="s">
        <v>1520</v>
      </c>
      <c r="F44" s="208">
        <v>274.44499999999999</v>
      </c>
      <c r="H44" s="32"/>
    </row>
    <row r="45" spans="2:8" s="1" customFormat="1" ht="16.95" customHeight="1">
      <c r="B45" s="32"/>
      <c r="C45" s="203" t="s">
        <v>3625</v>
      </c>
      <c r="D45" s="204" t="s">
        <v>1</v>
      </c>
      <c r="E45" s="205" t="s">
        <v>1</v>
      </c>
      <c r="F45" s="206">
        <v>232.90899999999999</v>
      </c>
      <c r="H45" s="32"/>
    </row>
    <row r="46" spans="2:8" s="1" customFormat="1" ht="16.95" customHeight="1">
      <c r="B46" s="32"/>
      <c r="C46" s="207" t="s">
        <v>1</v>
      </c>
      <c r="D46" s="207" t="s">
        <v>3720</v>
      </c>
      <c r="E46" s="17" t="s">
        <v>1</v>
      </c>
      <c r="F46" s="208">
        <v>238.43600000000001</v>
      </c>
      <c r="H46" s="32"/>
    </row>
    <row r="47" spans="2:8" s="1" customFormat="1" ht="16.95" customHeight="1">
      <c r="B47" s="32"/>
      <c r="C47" s="207" t="s">
        <v>3632</v>
      </c>
      <c r="D47" s="207" t="s">
        <v>3721</v>
      </c>
      <c r="E47" s="17" t="s">
        <v>1</v>
      </c>
      <c r="F47" s="208">
        <v>-5.5270000000000001</v>
      </c>
      <c r="H47" s="32"/>
    </row>
    <row r="48" spans="2:8" s="1" customFormat="1" ht="16.95" customHeight="1">
      <c r="B48" s="32"/>
      <c r="C48" s="207" t="s">
        <v>3625</v>
      </c>
      <c r="D48" s="207" t="s">
        <v>1496</v>
      </c>
      <c r="E48" s="17" t="s">
        <v>1</v>
      </c>
      <c r="F48" s="208">
        <v>232.90899999999999</v>
      </c>
      <c r="H48" s="32"/>
    </row>
    <row r="49" spans="2:8" s="1" customFormat="1" ht="16.95" customHeight="1">
      <c r="B49" s="32"/>
      <c r="C49" s="209" t="s">
        <v>8887</v>
      </c>
      <c r="H49" s="32"/>
    </row>
    <row r="50" spans="2:8" s="1" customFormat="1" ht="16.95" customHeight="1">
      <c r="B50" s="32"/>
      <c r="C50" s="207" t="s">
        <v>1670</v>
      </c>
      <c r="D50" s="207" t="s">
        <v>1671</v>
      </c>
      <c r="E50" s="17" t="s">
        <v>1520</v>
      </c>
      <c r="F50" s="208">
        <v>232.90899999999999</v>
      </c>
      <c r="H50" s="32"/>
    </row>
    <row r="51" spans="2:8" s="1" customFormat="1" ht="16.95" customHeight="1">
      <c r="B51" s="32"/>
      <c r="C51" s="207" t="s">
        <v>1639</v>
      </c>
      <c r="D51" s="207" t="s">
        <v>1640</v>
      </c>
      <c r="E51" s="17" t="s">
        <v>1520</v>
      </c>
      <c r="F51" s="208">
        <v>1277.3520000000001</v>
      </c>
      <c r="H51" s="32"/>
    </row>
    <row r="52" spans="2:8" s="1" customFormat="1" ht="16.95" customHeight="1">
      <c r="B52" s="32"/>
      <c r="C52" s="207" t="s">
        <v>1643</v>
      </c>
      <c r="D52" s="207" t="s">
        <v>1644</v>
      </c>
      <c r="E52" s="17" t="s">
        <v>1520</v>
      </c>
      <c r="F52" s="208">
        <v>608.05100000000004</v>
      </c>
      <c r="H52" s="32"/>
    </row>
    <row r="53" spans="2:8" s="1" customFormat="1" ht="16.95" customHeight="1">
      <c r="B53" s="32"/>
      <c r="C53" s="203" t="s">
        <v>3632</v>
      </c>
      <c r="D53" s="204" t="s">
        <v>1</v>
      </c>
      <c r="E53" s="205" t="s">
        <v>1</v>
      </c>
      <c r="F53" s="206">
        <v>-5.5270000000000001</v>
      </c>
      <c r="H53" s="32"/>
    </row>
    <row r="54" spans="2:8" s="1" customFormat="1" ht="16.95" customHeight="1">
      <c r="B54" s="32"/>
      <c r="C54" s="207" t="s">
        <v>3632</v>
      </c>
      <c r="D54" s="207" t="s">
        <v>3721</v>
      </c>
      <c r="E54" s="17" t="s">
        <v>1</v>
      </c>
      <c r="F54" s="208">
        <v>-5.5270000000000001</v>
      </c>
      <c r="H54" s="32"/>
    </row>
    <row r="55" spans="2:8" s="1" customFormat="1" ht="16.95" customHeight="1">
      <c r="B55" s="32"/>
      <c r="C55" s="209" t="s">
        <v>8887</v>
      </c>
      <c r="H55" s="32"/>
    </row>
    <row r="56" spans="2:8" s="1" customFormat="1" ht="16.95" customHeight="1">
      <c r="B56" s="32"/>
      <c r="C56" s="207" t="s">
        <v>1670</v>
      </c>
      <c r="D56" s="207" t="s">
        <v>1671</v>
      </c>
      <c r="E56" s="17" t="s">
        <v>1520</v>
      </c>
      <c r="F56" s="208">
        <v>232.90899999999999</v>
      </c>
      <c r="H56" s="32"/>
    </row>
    <row r="57" spans="2:8" s="1" customFormat="1" ht="16.95" customHeight="1">
      <c r="B57" s="32"/>
      <c r="C57" s="207" t="s">
        <v>1643</v>
      </c>
      <c r="D57" s="207" t="s">
        <v>1644</v>
      </c>
      <c r="E57" s="17" t="s">
        <v>1520</v>
      </c>
      <c r="F57" s="208">
        <v>608.05100000000004</v>
      </c>
      <c r="H57" s="32"/>
    </row>
    <row r="58" spans="2:8" s="1" customFormat="1" ht="16.95" customHeight="1">
      <c r="B58" s="32"/>
      <c r="C58" s="203" t="s">
        <v>3621</v>
      </c>
      <c r="D58" s="204" t="s">
        <v>1</v>
      </c>
      <c r="E58" s="205" t="s">
        <v>1</v>
      </c>
      <c r="F58" s="206">
        <v>362.53699999999998</v>
      </c>
      <c r="H58" s="32"/>
    </row>
    <row r="59" spans="2:8" s="1" customFormat="1" ht="16.95" customHeight="1">
      <c r="B59" s="32"/>
      <c r="C59" s="207" t="s">
        <v>3621</v>
      </c>
      <c r="D59" s="207" t="s">
        <v>3710</v>
      </c>
      <c r="E59" s="17" t="s">
        <v>1</v>
      </c>
      <c r="F59" s="208">
        <v>362.53699999999998</v>
      </c>
      <c r="H59" s="32"/>
    </row>
    <row r="60" spans="2:8" s="1" customFormat="1" ht="16.95" customHeight="1">
      <c r="B60" s="32"/>
      <c r="C60" s="209" t="s">
        <v>8887</v>
      </c>
      <c r="H60" s="32"/>
    </row>
    <row r="61" spans="2:8" s="1" customFormat="1" ht="16.95" customHeight="1">
      <c r="B61" s="32"/>
      <c r="C61" s="207" t="s">
        <v>1639</v>
      </c>
      <c r="D61" s="207" t="s">
        <v>1640</v>
      </c>
      <c r="E61" s="17" t="s">
        <v>1520</v>
      </c>
      <c r="F61" s="208">
        <v>1277.3520000000001</v>
      </c>
      <c r="H61" s="32"/>
    </row>
    <row r="62" spans="2:8" s="1" customFormat="1" ht="20.399999999999999">
      <c r="B62" s="32"/>
      <c r="C62" s="207" t="s">
        <v>3395</v>
      </c>
      <c r="D62" s="207" t="s">
        <v>3396</v>
      </c>
      <c r="E62" s="17" t="s">
        <v>1520</v>
      </c>
      <c r="F62" s="208">
        <v>72.507000000000005</v>
      </c>
      <c r="H62" s="32"/>
    </row>
    <row r="63" spans="2:8" s="1" customFormat="1" ht="20.399999999999999">
      <c r="B63" s="32"/>
      <c r="C63" s="207" t="s">
        <v>3399</v>
      </c>
      <c r="D63" s="207" t="s">
        <v>3400</v>
      </c>
      <c r="E63" s="17" t="s">
        <v>1520</v>
      </c>
      <c r="F63" s="208">
        <v>507.55200000000002</v>
      </c>
      <c r="H63" s="32"/>
    </row>
    <row r="64" spans="2:8" s="1" customFormat="1" ht="20.399999999999999">
      <c r="B64" s="32"/>
      <c r="C64" s="207" t="s">
        <v>1618</v>
      </c>
      <c r="D64" s="207" t="s">
        <v>1619</v>
      </c>
      <c r="E64" s="17" t="s">
        <v>1520</v>
      </c>
      <c r="F64" s="208">
        <v>181.26900000000001</v>
      </c>
      <c r="H64" s="32"/>
    </row>
    <row r="65" spans="2:8" s="1" customFormat="1" ht="20.399999999999999">
      <c r="B65" s="32"/>
      <c r="C65" s="207" t="s">
        <v>1622</v>
      </c>
      <c r="D65" s="207" t="s">
        <v>1623</v>
      </c>
      <c r="E65" s="17" t="s">
        <v>1520</v>
      </c>
      <c r="F65" s="208">
        <v>1268.8800000000001</v>
      </c>
      <c r="H65" s="32"/>
    </row>
    <row r="66" spans="2:8" s="1" customFormat="1" ht="20.399999999999999">
      <c r="B66" s="32"/>
      <c r="C66" s="207" t="s">
        <v>2068</v>
      </c>
      <c r="D66" s="207" t="s">
        <v>2069</v>
      </c>
      <c r="E66" s="17" t="s">
        <v>1520</v>
      </c>
      <c r="F66" s="208">
        <v>108.761</v>
      </c>
      <c r="H66" s="32"/>
    </row>
    <row r="67" spans="2:8" s="1" customFormat="1" ht="20.399999999999999">
      <c r="B67" s="32"/>
      <c r="C67" s="207" t="s">
        <v>2072</v>
      </c>
      <c r="D67" s="207" t="s">
        <v>2073</v>
      </c>
      <c r="E67" s="17" t="s">
        <v>1520</v>
      </c>
      <c r="F67" s="208">
        <v>761.32799999999997</v>
      </c>
      <c r="H67" s="32"/>
    </row>
    <row r="68" spans="2:8" s="1" customFormat="1" ht="20.399999999999999">
      <c r="B68" s="32"/>
      <c r="C68" s="207" t="s">
        <v>1634</v>
      </c>
      <c r="D68" s="207" t="s">
        <v>1635</v>
      </c>
      <c r="E68" s="17" t="s">
        <v>1636</v>
      </c>
      <c r="F68" s="208">
        <v>652.56700000000001</v>
      </c>
      <c r="H68" s="32"/>
    </row>
    <row r="69" spans="2:8" s="1" customFormat="1" ht="16.95" customHeight="1">
      <c r="B69" s="32"/>
      <c r="C69" s="203" t="s">
        <v>3627</v>
      </c>
      <c r="D69" s="204" t="s">
        <v>1</v>
      </c>
      <c r="E69" s="205" t="s">
        <v>1</v>
      </c>
      <c r="F69" s="206">
        <v>608.05100000000004</v>
      </c>
      <c r="H69" s="32"/>
    </row>
    <row r="70" spans="2:8" s="1" customFormat="1" ht="16.95" customHeight="1">
      <c r="B70" s="32"/>
      <c r="C70" s="207" t="s">
        <v>1</v>
      </c>
      <c r="D70" s="207" t="s">
        <v>3617</v>
      </c>
      <c r="E70" s="17" t="s">
        <v>1</v>
      </c>
      <c r="F70" s="208">
        <v>920.34199999999998</v>
      </c>
      <c r="H70" s="32"/>
    </row>
    <row r="71" spans="2:8" s="1" customFormat="1" ht="16.95" customHeight="1">
      <c r="B71" s="32"/>
      <c r="C71" s="207" t="s">
        <v>1</v>
      </c>
      <c r="D71" s="207" t="s">
        <v>3712</v>
      </c>
      <c r="E71" s="17" t="s">
        <v>1</v>
      </c>
      <c r="F71" s="208">
        <v>-73.855000000000004</v>
      </c>
      <c r="H71" s="32"/>
    </row>
    <row r="72" spans="2:8" s="1" customFormat="1" ht="16.95" customHeight="1">
      <c r="B72" s="32"/>
      <c r="C72" s="207" t="s">
        <v>1</v>
      </c>
      <c r="D72" s="207" t="s">
        <v>3713</v>
      </c>
      <c r="E72" s="17" t="s">
        <v>1</v>
      </c>
      <c r="F72" s="208">
        <v>-232.90899999999999</v>
      </c>
      <c r="H72" s="32"/>
    </row>
    <row r="73" spans="2:8" s="1" customFormat="1" ht="16.95" customHeight="1">
      <c r="B73" s="32"/>
      <c r="C73" s="207" t="s">
        <v>1</v>
      </c>
      <c r="D73" s="207" t="s">
        <v>3632</v>
      </c>
      <c r="E73" s="17" t="s">
        <v>1</v>
      </c>
      <c r="F73" s="208">
        <v>-5.5270000000000001</v>
      </c>
      <c r="H73" s="32"/>
    </row>
    <row r="74" spans="2:8" s="1" customFormat="1" ht="16.95" customHeight="1">
      <c r="B74" s="32"/>
      <c r="C74" s="207" t="s">
        <v>3627</v>
      </c>
      <c r="D74" s="207" t="s">
        <v>1496</v>
      </c>
      <c r="E74" s="17" t="s">
        <v>1</v>
      </c>
      <c r="F74" s="208">
        <v>608.05100000000004</v>
      </c>
      <c r="H74" s="32"/>
    </row>
    <row r="75" spans="2:8" s="1" customFormat="1" ht="16.95" customHeight="1">
      <c r="B75" s="32"/>
      <c r="C75" s="209" t="s">
        <v>8887</v>
      </c>
      <c r="H75" s="32"/>
    </row>
    <row r="76" spans="2:8" s="1" customFormat="1" ht="16.95" customHeight="1">
      <c r="B76" s="32"/>
      <c r="C76" s="207" t="s">
        <v>1643</v>
      </c>
      <c r="D76" s="207" t="s">
        <v>1644</v>
      </c>
      <c r="E76" s="17" t="s">
        <v>1520</v>
      </c>
      <c r="F76" s="208">
        <v>608.05100000000004</v>
      </c>
      <c r="H76" s="32"/>
    </row>
    <row r="77" spans="2:8" s="1" customFormat="1" ht="16.95" customHeight="1">
      <c r="B77" s="32"/>
      <c r="C77" s="207" t="s">
        <v>1639</v>
      </c>
      <c r="D77" s="207" t="s">
        <v>1640</v>
      </c>
      <c r="E77" s="17" t="s">
        <v>1520</v>
      </c>
      <c r="F77" s="208">
        <v>1277.3520000000001</v>
      </c>
      <c r="H77" s="32"/>
    </row>
    <row r="78" spans="2:8" s="1" customFormat="1" ht="16.95" customHeight="1">
      <c r="B78" s="32"/>
      <c r="C78" s="203" t="s">
        <v>3629</v>
      </c>
      <c r="D78" s="204" t="s">
        <v>1</v>
      </c>
      <c r="E78" s="205" t="s">
        <v>1</v>
      </c>
      <c r="F78" s="206">
        <v>50.246000000000002</v>
      </c>
      <c r="H78" s="32"/>
    </row>
    <row r="79" spans="2:8" s="1" customFormat="1" ht="16.95" customHeight="1">
      <c r="B79" s="32"/>
      <c r="C79" s="207" t="s">
        <v>1</v>
      </c>
      <c r="D79" s="207" t="s">
        <v>3716</v>
      </c>
      <c r="E79" s="17" t="s">
        <v>1</v>
      </c>
      <c r="F79" s="208">
        <v>0</v>
      </c>
      <c r="H79" s="32"/>
    </row>
    <row r="80" spans="2:8" s="1" customFormat="1" ht="16.95" customHeight="1">
      <c r="B80" s="32"/>
      <c r="C80" s="207" t="s">
        <v>1</v>
      </c>
      <c r="D80" s="207" t="s">
        <v>3717</v>
      </c>
      <c r="E80" s="17" t="s">
        <v>1</v>
      </c>
      <c r="F80" s="208">
        <v>81.495999999999995</v>
      </c>
      <c r="H80" s="32"/>
    </row>
    <row r="81" spans="2:8" s="1" customFormat="1" ht="16.95" customHeight="1">
      <c r="B81" s="32"/>
      <c r="C81" s="207" t="s">
        <v>1</v>
      </c>
      <c r="D81" s="207" t="s">
        <v>3718</v>
      </c>
      <c r="E81" s="17" t="s">
        <v>1</v>
      </c>
      <c r="F81" s="208">
        <v>-31.25</v>
      </c>
      <c r="H81" s="32"/>
    </row>
    <row r="82" spans="2:8" s="1" customFormat="1" ht="16.95" customHeight="1">
      <c r="B82" s="32"/>
      <c r="C82" s="207" t="s">
        <v>3629</v>
      </c>
      <c r="D82" s="207" t="s">
        <v>1496</v>
      </c>
      <c r="E82" s="17" t="s">
        <v>1</v>
      </c>
      <c r="F82" s="208">
        <v>50.246000000000002</v>
      </c>
      <c r="H82" s="32"/>
    </row>
    <row r="83" spans="2:8" s="1" customFormat="1" ht="16.95" customHeight="1">
      <c r="B83" s="32"/>
      <c r="C83" s="209" t="s">
        <v>8887</v>
      </c>
      <c r="H83" s="32"/>
    </row>
    <row r="84" spans="2:8" s="1" customFormat="1" ht="16.95" customHeight="1">
      <c r="B84" s="32"/>
      <c r="C84" s="207" t="s">
        <v>1665</v>
      </c>
      <c r="D84" s="207" t="s">
        <v>3714</v>
      </c>
      <c r="E84" s="17" t="s">
        <v>1520</v>
      </c>
      <c r="F84" s="208">
        <v>50.246000000000002</v>
      </c>
      <c r="H84" s="32"/>
    </row>
    <row r="85" spans="2:8" s="1" customFormat="1" ht="16.95" customHeight="1">
      <c r="B85" s="32"/>
      <c r="C85" s="207" t="s">
        <v>1639</v>
      </c>
      <c r="D85" s="207" t="s">
        <v>1640</v>
      </c>
      <c r="E85" s="17" t="s">
        <v>1520</v>
      </c>
      <c r="F85" s="208">
        <v>1277.3520000000001</v>
      </c>
      <c r="H85" s="32"/>
    </row>
    <row r="86" spans="2:8" s="1" customFormat="1" ht="26.4" customHeight="1">
      <c r="B86" s="32"/>
      <c r="C86" s="202" t="s">
        <v>8888</v>
      </c>
      <c r="D86" s="202" t="s">
        <v>176</v>
      </c>
      <c r="H86" s="32"/>
    </row>
    <row r="87" spans="2:8" s="1" customFormat="1" ht="16.95" customHeight="1">
      <c r="B87" s="32"/>
      <c r="C87" s="203" t="s">
        <v>3617</v>
      </c>
      <c r="D87" s="204" t="s">
        <v>1</v>
      </c>
      <c r="E87" s="205" t="s">
        <v>1</v>
      </c>
      <c r="F87" s="206">
        <v>13.448</v>
      </c>
      <c r="H87" s="32"/>
    </row>
    <row r="88" spans="2:8" s="1" customFormat="1" ht="16.95" customHeight="1">
      <c r="B88" s="32"/>
      <c r="C88" s="207" t="s">
        <v>1</v>
      </c>
      <c r="D88" s="207" t="s">
        <v>3827</v>
      </c>
      <c r="E88" s="17" t="s">
        <v>1</v>
      </c>
      <c r="F88" s="208">
        <v>0</v>
      </c>
      <c r="H88" s="32"/>
    </row>
    <row r="89" spans="2:8" s="1" customFormat="1" ht="16.95" customHeight="1">
      <c r="B89" s="32"/>
      <c r="C89" s="207" t="s">
        <v>1</v>
      </c>
      <c r="D89" s="207" t="s">
        <v>3828</v>
      </c>
      <c r="E89" s="17" t="s">
        <v>1</v>
      </c>
      <c r="F89" s="208">
        <v>13.448</v>
      </c>
      <c r="H89" s="32"/>
    </row>
    <row r="90" spans="2:8" s="1" customFormat="1" ht="16.95" customHeight="1">
      <c r="B90" s="32"/>
      <c r="C90" s="207" t="s">
        <v>3617</v>
      </c>
      <c r="D90" s="207" t="s">
        <v>1496</v>
      </c>
      <c r="E90" s="17" t="s">
        <v>1</v>
      </c>
      <c r="F90" s="208">
        <v>13.448</v>
      </c>
      <c r="H90" s="32"/>
    </row>
    <row r="91" spans="2:8" s="1" customFormat="1" ht="16.95" customHeight="1">
      <c r="B91" s="32"/>
      <c r="C91" s="209" t="s">
        <v>8887</v>
      </c>
      <c r="H91" s="32"/>
    </row>
    <row r="92" spans="2:8" s="1" customFormat="1" ht="20.399999999999999">
      <c r="B92" s="32"/>
      <c r="C92" s="207" t="s">
        <v>3825</v>
      </c>
      <c r="D92" s="207" t="s">
        <v>3826</v>
      </c>
      <c r="E92" s="17" t="s">
        <v>1520</v>
      </c>
      <c r="F92" s="208">
        <v>13.448</v>
      </c>
      <c r="H92" s="32"/>
    </row>
    <row r="93" spans="2:8" s="1" customFormat="1" ht="20.399999999999999">
      <c r="B93" s="32"/>
      <c r="C93" s="207" t="s">
        <v>3830</v>
      </c>
      <c r="D93" s="207" t="s">
        <v>3831</v>
      </c>
      <c r="E93" s="17" t="s">
        <v>1520</v>
      </c>
      <c r="F93" s="208">
        <v>1.345</v>
      </c>
      <c r="H93" s="32"/>
    </row>
    <row r="94" spans="2:8" s="1" customFormat="1" ht="20.399999999999999">
      <c r="B94" s="32"/>
      <c r="C94" s="207" t="s">
        <v>3832</v>
      </c>
      <c r="D94" s="207" t="s">
        <v>3833</v>
      </c>
      <c r="E94" s="17" t="s">
        <v>1520</v>
      </c>
      <c r="F94" s="208">
        <v>3.093</v>
      </c>
      <c r="H94" s="32"/>
    </row>
    <row r="95" spans="2:8" s="1" customFormat="1" ht="20.399999999999999">
      <c r="B95" s="32"/>
      <c r="C95" s="207" t="s">
        <v>3835</v>
      </c>
      <c r="D95" s="207" t="s">
        <v>3836</v>
      </c>
      <c r="E95" s="17" t="s">
        <v>1520</v>
      </c>
      <c r="F95" s="208">
        <v>3.6309999999999998</v>
      </c>
      <c r="H95" s="32"/>
    </row>
    <row r="96" spans="2:8" s="1" customFormat="1" ht="20.399999999999999">
      <c r="B96" s="32"/>
      <c r="C96" s="207" t="s">
        <v>3838</v>
      </c>
      <c r="D96" s="207" t="s">
        <v>3839</v>
      </c>
      <c r="E96" s="17" t="s">
        <v>1520</v>
      </c>
      <c r="F96" s="208">
        <v>4.0339999999999998</v>
      </c>
      <c r="H96" s="32"/>
    </row>
    <row r="97" spans="2:8" s="1" customFormat="1" ht="16.95" customHeight="1">
      <c r="B97" s="32"/>
      <c r="C97" s="207" t="s">
        <v>1639</v>
      </c>
      <c r="D97" s="207" t="s">
        <v>1640</v>
      </c>
      <c r="E97" s="17" t="s">
        <v>1520</v>
      </c>
      <c r="F97" s="208">
        <v>17.39</v>
      </c>
      <c r="H97" s="32"/>
    </row>
    <row r="98" spans="2:8" s="1" customFormat="1" ht="16.95" customHeight="1">
      <c r="B98" s="32"/>
      <c r="C98" s="207" t="s">
        <v>1643</v>
      </c>
      <c r="D98" s="207" t="s">
        <v>1644</v>
      </c>
      <c r="E98" s="17" t="s">
        <v>1520</v>
      </c>
      <c r="F98" s="208">
        <v>9.4540000000000006</v>
      </c>
      <c r="H98" s="32"/>
    </row>
    <row r="99" spans="2:8" s="1" customFormat="1" ht="16.95" customHeight="1">
      <c r="B99" s="32"/>
      <c r="C99" s="203" t="s">
        <v>3623</v>
      </c>
      <c r="D99" s="204" t="s">
        <v>1</v>
      </c>
      <c r="E99" s="205" t="s">
        <v>1</v>
      </c>
      <c r="F99" s="206">
        <v>0.81499999999999995</v>
      </c>
      <c r="H99" s="32"/>
    </row>
    <row r="100" spans="2:8" s="1" customFormat="1" ht="16.95" customHeight="1">
      <c r="B100" s="32"/>
      <c r="C100" s="207" t="s">
        <v>1</v>
      </c>
      <c r="D100" s="207" t="s">
        <v>3867</v>
      </c>
      <c r="E100" s="17" t="s">
        <v>1</v>
      </c>
      <c r="F100" s="208">
        <v>0.81499999999999995</v>
      </c>
      <c r="H100" s="32"/>
    </row>
    <row r="101" spans="2:8" s="1" customFormat="1" ht="16.95" customHeight="1">
      <c r="B101" s="32"/>
      <c r="C101" s="207" t="s">
        <v>3623</v>
      </c>
      <c r="D101" s="207" t="s">
        <v>1496</v>
      </c>
      <c r="E101" s="17" t="s">
        <v>1</v>
      </c>
      <c r="F101" s="208">
        <v>0.81499999999999995</v>
      </c>
      <c r="H101" s="32"/>
    </row>
    <row r="102" spans="2:8" s="1" customFormat="1" ht="16.95" customHeight="1">
      <c r="B102" s="32"/>
      <c r="C102" s="209" t="s">
        <v>8887</v>
      </c>
      <c r="H102" s="32"/>
    </row>
    <row r="103" spans="2:8" s="1" customFormat="1" ht="16.95" customHeight="1">
      <c r="B103" s="32"/>
      <c r="C103" s="207" t="s">
        <v>1703</v>
      </c>
      <c r="D103" s="207" t="s">
        <v>1704</v>
      </c>
      <c r="E103" s="17" t="s">
        <v>1520</v>
      </c>
      <c r="F103" s="208">
        <v>0.81499999999999995</v>
      </c>
      <c r="H103" s="32"/>
    </row>
    <row r="104" spans="2:8" s="1" customFormat="1" ht="16.95" customHeight="1">
      <c r="B104" s="32"/>
      <c r="C104" s="207" t="s">
        <v>1639</v>
      </c>
      <c r="D104" s="207" t="s">
        <v>1640</v>
      </c>
      <c r="E104" s="17" t="s">
        <v>1520</v>
      </c>
      <c r="F104" s="208">
        <v>17.39</v>
      </c>
      <c r="H104" s="32"/>
    </row>
    <row r="105" spans="2:8" s="1" customFormat="1" ht="16.95" customHeight="1">
      <c r="B105" s="32"/>
      <c r="C105" s="207" t="s">
        <v>1643</v>
      </c>
      <c r="D105" s="207" t="s">
        <v>1644</v>
      </c>
      <c r="E105" s="17" t="s">
        <v>1520</v>
      </c>
      <c r="F105" s="208">
        <v>9.4540000000000006</v>
      </c>
      <c r="H105" s="32"/>
    </row>
    <row r="106" spans="2:8" s="1" customFormat="1" ht="16.95" customHeight="1">
      <c r="B106" s="32"/>
      <c r="C106" s="203" t="s">
        <v>3619</v>
      </c>
      <c r="D106" s="204" t="s">
        <v>1</v>
      </c>
      <c r="E106" s="205" t="s">
        <v>1</v>
      </c>
      <c r="F106" s="206">
        <v>13.396000000000001</v>
      </c>
      <c r="H106" s="32"/>
    </row>
    <row r="107" spans="2:8" s="1" customFormat="1" ht="16.95" customHeight="1">
      <c r="B107" s="32"/>
      <c r="C107" s="207" t="s">
        <v>3619</v>
      </c>
      <c r="D107" s="207" t="s">
        <v>3709</v>
      </c>
      <c r="E107" s="17" t="s">
        <v>1</v>
      </c>
      <c r="F107" s="208">
        <v>13.396000000000001</v>
      </c>
      <c r="H107" s="32"/>
    </row>
    <row r="108" spans="2:8" s="1" customFormat="1" ht="16.95" customHeight="1">
      <c r="B108" s="32"/>
      <c r="C108" s="209" t="s">
        <v>8887</v>
      </c>
      <c r="H108" s="32"/>
    </row>
    <row r="109" spans="2:8" s="1" customFormat="1" ht="16.95" customHeight="1">
      <c r="B109" s="32"/>
      <c r="C109" s="207" t="s">
        <v>1639</v>
      </c>
      <c r="D109" s="207" t="s">
        <v>1640</v>
      </c>
      <c r="E109" s="17" t="s">
        <v>1520</v>
      </c>
      <c r="F109" s="208">
        <v>17.39</v>
      </c>
      <c r="H109" s="32"/>
    </row>
    <row r="110" spans="2:8" s="1" customFormat="1" ht="20.399999999999999">
      <c r="B110" s="32"/>
      <c r="C110" s="207" t="s">
        <v>1608</v>
      </c>
      <c r="D110" s="207" t="s">
        <v>1609</v>
      </c>
      <c r="E110" s="17" t="s">
        <v>1520</v>
      </c>
      <c r="F110" s="208">
        <v>2.6789999999999998</v>
      </c>
      <c r="H110" s="32"/>
    </row>
    <row r="111" spans="2:8" s="1" customFormat="1" ht="20.399999999999999">
      <c r="B111" s="32"/>
      <c r="C111" s="207" t="s">
        <v>1613</v>
      </c>
      <c r="D111" s="207" t="s">
        <v>1614</v>
      </c>
      <c r="E111" s="17" t="s">
        <v>1520</v>
      </c>
      <c r="F111" s="208">
        <v>6.6980000000000004</v>
      </c>
      <c r="H111" s="32"/>
    </row>
    <row r="112" spans="2:8" s="1" customFormat="1" ht="20.399999999999999">
      <c r="B112" s="32"/>
      <c r="C112" s="207" t="s">
        <v>2063</v>
      </c>
      <c r="D112" s="207" t="s">
        <v>2064</v>
      </c>
      <c r="E112" s="17" t="s">
        <v>1520</v>
      </c>
      <c r="F112" s="208">
        <v>4.0190000000000001</v>
      </c>
      <c r="H112" s="32"/>
    </row>
    <row r="113" spans="2:8" s="1" customFormat="1" ht="16.95" customHeight="1">
      <c r="B113" s="32"/>
      <c r="C113" s="207" t="s">
        <v>3851</v>
      </c>
      <c r="D113" s="207" t="s">
        <v>3852</v>
      </c>
      <c r="E113" s="17" t="s">
        <v>1520</v>
      </c>
      <c r="F113" s="208">
        <v>2.6789999999999998</v>
      </c>
      <c r="H113" s="32"/>
    </row>
    <row r="114" spans="2:8" s="1" customFormat="1" ht="16.95" customHeight="1">
      <c r="B114" s="32"/>
      <c r="C114" s="207" t="s">
        <v>3853</v>
      </c>
      <c r="D114" s="207" t="s">
        <v>3854</v>
      </c>
      <c r="E114" s="17" t="s">
        <v>1520</v>
      </c>
      <c r="F114" s="208">
        <v>6.6980000000000004</v>
      </c>
      <c r="H114" s="32"/>
    </row>
    <row r="115" spans="2:8" s="1" customFormat="1" ht="16.95" customHeight="1">
      <c r="B115" s="32"/>
      <c r="C115" s="207" t="s">
        <v>3855</v>
      </c>
      <c r="D115" s="207" t="s">
        <v>3856</v>
      </c>
      <c r="E115" s="17" t="s">
        <v>1520</v>
      </c>
      <c r="F115" s="208">
        <v>4.0190000000000001</v>
      </c>
      <c r="H115" s="32"/>
    </row>
    <row r="116" spans="2:8" s="1" customFormat="1" ht="16.95" customHeight="1">
      <c r="B116" s="32"/>
      <c r="C116" s="203" t="s">
        <v>3625</v>
      </c>
      <c r="D116" s="204" t="s">
        <v>1</v>
      </c>
      <c r="E116" s="205" t="s">
        <v>1</v>
      </c>
      <c r="F116" s="206">
        <v>3.1269999999999998</v>
      </c>
      <c r="H116" s="32"/>
    </row>
    <row r="117" spans="2:8" s="1" customFormat="1" ht="16.95" customHeight="1">
      <c r="B117" s="32"/>
      <c r="C117" s="207" t="s">
        <v>1</v>
      </c>
      <c r="D117" s="207" t="s">
        <v>3859</v>
      </c>
      <c r="E117" s="17" t="s">
        <v>1</v>
      </c>
      <c r="F117" s="208">
        <v>3.1789999999999998</v>
      </c>
      <c r="H117" s="32"/>
    </row>
    <row r="118" spans="2:8" s="1" customFormat="1" ht="16.95" customHeight="1">
      <c r="B118" s="32"/>
      <c r="C118" s="207" t="s">
        <v>3632</v>
      </c>
      <c r="D118" s="207" t="s">
        <v>3860</v>
      </c>
      <c r="E118" s="17" t="s">
        <v>1</v>
      </c>
      <c r="F118" s="208">
        <v>-5.1999999999999998E-2</v>
      </c>
      <c r="H118" s="32"/>
    </row>
    <row r="119" spans="2:8" s="1" customFormat="1" ht="16.95" customHeight="1">
      <c r="B119" s="32"/>
      <c r="C119" s="207" t="s">
        <v>3625</v>
      </c>
      <c r="D119" s="207" t="s">
        <v>1496</v>
      </c>
      <c r="E119" s="17" t="s">
        <v>1</v>
      </c>
      <c r="F119" s="208">
        <v>3.1269999999999998</v>
      </c>
      <c r="H119" s="32"/>
    </row>
    <row r="120" spans="2:8" s="1" customFormat="1" ht="16.95" customHeight="1">
      <c r="B120" s="32"/>
      <c r="C120" s="209" t="s">
        <v>8887</v>
      </c>
      <c r="H120" s="32"/>
    </row>
    <row r="121" spans="2:8" s="1" customFormat="1" ht="16.95" customHeight="1">
      <c r="B121" s="32"/>
      <c r="C121" s="207" t="s">
        <v>1670</v>
      </c>
      <c r="D121" s="207" t="s">
        <v>1671</v>
      </c>
      <c r="E121" s="17" t="s">
        <v>1520</v>
      </c>
      <c r="F121" s="208">
        <v>3.1269999999999998</v>
      </c>
      <c r="H121" s="32"/>
    </row>
    <row r="122" spans="2:8" s="1" customFormat="1" ht="16.95" customHeight="1">
      <c r="B122" s="32"/>
      <c r="C122" s="207" t="s">
        <v>1639</v>
      </c>
      <c r="D122" s="207" t="s">
        <v>1640</v>
      </c>
      <c r="E122" s="17" t="s">
        <v>1520</v>
      </c>
      <c r="F122" s="208">
        <v>17.39</v>
      </c>
      <c r="H122" s="32"/>
    </row>
    <row r="123" spans="2:8" s="1" customFormat="1" ht="16.95" customHeight="1">
      <c r="B123" s="32"/>
      <c r="C123" s="207" t="s">
        <v>1643</v>
      </c>
      <c r="D123" s="207" t="s">
        <v>1644</v>
      </c>
      <c r="E123" s="17" t="s">
        <v>1520</v>
      </c>
      <c r="F123" s="208">
        <v>9.4540000000000006</v>
      </c>
      <c r="H123" s="32"/>
    </row>
    <row r="124" spans="2:8" s="1" customFormat="1" ht="16.95" customHeight="1">
      <c r="B124" s="32"/>
      <c r="C124" s="203" t="s">
        <v>3632</v>
      </c>
      <c r="D124" s="204" t="s">
        <v>1</v>
      </c>
      <c r="E124" s="205" t="s">
        <v>1</v>
      </c>
      <c r="F124" s="206">
        <v>-5.1999999999999998E-2</v>
      </c>
      <c r="H124" s="32"/>
    </row>
    <row r="125" spans="2:8" s="1" customFormat="1" ht="16.95" customHeight="1">
      <c r="B125" s="32"/>
      <c r="C125" s="207" t="s">
        <v>3632</v>
      </c>
      <c r="D125" s="207" t="s">
        <v>3860</v>
      </c>
      <c r="E125" s="17" t="s">
        <v>1</v>
      </c>
      <c r="F125" s="208">
        <v>-5.1999999999999998E-2</v>
      </c>
      <c r="H125" s="32"/>
    </row>
    <row r="126" spans="2:8" s="1" customFormat="1" ht="16.95" customHeight="1">
      <c r="B126" s="32"/>
      <c r="C126" s="209" t="s">
        <v>8887</v>
      </c>
      <c r="H126" s="32"/>
    </row>
    <row r="127" spans="2:8" s="1" customFormat="1" ht="16.95" customHeight="1">
      <c r="B127" s="32"/>
      <c r="C127" s="207" t="s">
        <v>1670</v>
      </c>
      <c r="D127" s="207" t="s">
        <v>1671</v>
      </c>
      <c r="E127" s="17" t="s">
        <v>1520</v>
      </c>
      <c r="F127" s="208">
        <v>3.1269999999999998</v>
      </c>
      <c r="H127" s="32"/>
    </row>
    <row r="128" spans="2:8" s="1" customFormat="1" ht="16.95" customHeight="1">
      <c r="B128" s="32"/>
      <c r="C128" s="207" t="s">
        <v>1643</v>
      </c>
      <c r="D128" s="207" t="s">
        <v>1644</v>
      </c>
      <c r="E128" s="17" t="s">
        <v>1520</v>
      </c>
      <c r="F128" s="208">
        <v>9.4540000000000006</v>
      </c>
      <c r="H128" s="32"/>
    </row>
    <row r="129" spans="2:8" s="1" customFormat="1" ht="16.95" customHeight="1">
      <c r="B129" s="32"/>
      <c r="C129" s="203" t="s">
        <v>3621</v>
      </c>
      <c r="D129" s="204" t="s">
        <v>1</v>
      </c>
      <c r="E129" s="205" t="s">
        <v>1</v>
      </c>
      <c r="F129" s="206">
        <v>3.9940000000000002</v>
      </c>
      <c r="H129" s="32"/>
    </row>
    <row r="130" spans="2:8" s="1" customFormat="1" ht="16.95" customHeight="1">
      <c r="B130" s="32"/>
      <c r="C130" s="207" t="s">
        <v>3621</v>
      </c>
      <c r="D130" s="207" t="s">
        <v>3858</v>
      </c>
      <c r="E130" s="17" t="s">
        <v>1</v>
      </c>
      <c r="F130" s="208">
        <v>3.9940000000000002</v>
      </c>
      <c r="H130" s="32"/>
    </row>
    <row r="131" spans="2:8" s="1" customFormat="1" ht="16.95" customHeight="1">
      <c r="B131" s="32"/>
      <c r="C131" s="209" t="s">
        <v>8887</v>
      </c>
      <c r="H131" s="32"/>
    </row>
    <row r="132" spans="2:8" s="1" customFormat="1" ht="16.95" customHeight="1">
      <c r="B132" s="32"/>
      <c r="C132" s="207" t="s">
        <v>1639</v>
      </c>
      <c r="D132" s="207" t="s">
        <v>1640</v>
      </c>
      <c r="E132" s="17" t="s">
        <v>1520</v>
      </c>
      <c r="F132" s="208">
        <v>17.39</v>
      </c>
      <c r="H132" s="32"/>
    </row>
    <row r="133" spans="2:8" s="1" customFormat="1" ht="20.399999999999999">
      <c r="B133" s="32"/>
      <c r="C133" s="207" t="s">
        <v>3395</v>
      </c>
      <c r="D133" s="207" t="s">
        <v>3396</v>
      </c>
      <c r="E133" s="17" t="s">
        <v>1520</v>
      </c>
      <c r="F133" s="208">
        <v>0.79900000000000004</v>
      </c>
      <c r="H133" s="32"/>
    </row>
    <row r="134" spans="2:8" s="1" customFormat="1" ht="20.399999999999999">
      <c r="B134" s="32"/>
      <c r="C134" s="207" t="s">
        <v>3399</v>
      </c>
      <c r="D134" s="207" t="s">
        <v>3400</v>
      </c>
      <c r="E134" s="17" t="s">
        <v>1520</v>
      </c>
      <c r="F134" s="208">
        <v>5.5919999999999996</v>
      </c>
      <c r="H134" s="32"/>
    </row>
    <row r="135" spans="2:8" s="1" customFormat="1" ht="20.399999999999999">
      <c r="B135" s="32"/>
      <c r="C135" s="207" t="s">
        <v>1618</v>
      </c>
      <c r="D135" s="207" t="s">
        <v>1619</v>
      </c>
      <c r="E135" s="17" t="s">
        <v>1520</v>
      </c>
      <c r="F135" s="208">
        <v>1.9970000000000001</v>
      </c>
      <c r="H135" s="32"/>
    </row>
    <row r="136" spans="2:8" s="1" customFormat="1" ht="20.399999999999999">
      <c r="B136" s="32"/>
      <c r="C136" s="207" t="s">
        <v>1622</v>
      </c>
      <c r="D136" s="207" t="s">
        <v>1623</v>
      </c>
      <c r="E136" s="17" t="s">
        <v>1520</v>
      </c>
      <c r="F136" s="208">
        <v>13.978999999999999</v>
      </c>
      <c r="H136" s="32"/>
    </row>
    <row r="137" spans="2:8" s="1" customFormat="1" ht="20.399999999999999">
      <c r="B137" s="32"/>
      <c r="C137" s="207" t="s">
        <v>2068</v>
      </c>
      <c r="D137" s="207" t="s">
        <v>2069</v>
      </c>
      <c r="E137" s="17" t="s">
        <v>1520</v>
      </c>
      <c r="F137" s="208">
        <v>1.198</v>
      </c>
      <c r="H137" s="32"/>
    </row>
    <row r="138" spans="2:8" s="1" customFormat="1" ht="20.399999999999999">
      <c r="B138" s="32"/>
      <c r="C138" s="207" t="s">
        <v>2072</v>
      </c>
      <c r="D138" s="207" t="s">
        <v>2073</v>
      </c>
      <c r="E138" s="17" t="s">
        <v>1520</v>
      </c>
      <c r="F138" s="208">
        <v>8.3870000000000005</v>
      </c>
      <c r="H138" s="32"/>
    </row>
    <row r="139" spans="2:8" s="1" customFormat="1" ht="20.399999999999999">
      <c r="B139" s="32"/>
      <c r="C139" s="207" t="s">
        <v>1634</v>
      </c>
      <c r="D139" s="207" t="s">
        <v>1635</v>
      </c>
      <c r="E139" s="17" t="s">
        <v>1636</v>
      </c>
      <c r="F139" s="208">
        <v>7.1890000000000001</v>
      </c>
      <c r="H139" s="32"/>
    </row>
    <row r="140" spans="2:8" s="1" customFormat="1" ht="16.95" customHeight="1">
      <c r="B140" s="32"/>
      <c r="C140" s="203" t="s">
        <v>3627</v>
      </c>
      <c r="D140" s="204" t="s">
        <v>1</v>
      </c>
      <c r="E140" s="205" t="s">
        <v>1</v>
      </c>
      <c r="F140" s="206">
        <v>9.4540000000000006</v>
      </c>
      <c r="H140" s="32"/>
    </row>
    <row r="141" spans="2:8" s="1" customFormat="1" ht="16.95" customHeight="1">
      <c r="B141" s="32"/>
      <c r="C141" s="207" t="s">
        <v>1</v>
      </c>
      <c r="D141" s="207" t="s">
        <v>3617</v>
      </c>
      <c r="E141" s="17" t="s">
        <v>1</v>
      </c>
      <c r="F141" s="208">
        <v>13.448</v>
      </c>
      <c r="H141" s="32"/>
    </row>
    <row r="142" spans="2:8" s="1" customFormat="1" ht="16.95" customHeight="1">
      <c r="B142" s="32"/>
      <c r="C142" s="207" t="s">
        <v>1</v>
      </c>
      <c r="D142" s="207" t="s">
        <v>3712</v>
      </c>
      <c r="E142" s="17" t="s">
        <v>1</v>
      </c>
      <c r="F142" s="208">
        <v>-0.81499999999999995</v>
      </c>
      <c r="H142" s="32"/>
    </row>
    <row r="143" spans="2:8" s="1" customFormat="1" ht="16.95" customHeight="1">
      <c r="B143" s="32"/>
      <c r="C143" s="207" t="s">
        <v>1</v>
      </c>
      <c r="D143" s="207" t="s">
        <v>3713</v>
      </c>
      <c r="E143" s="17" t="s">
        <v>1</v>
      </c>
      <c r="F143" s="208">
        <v>-3.1269999999999998</v>
      </c>
      <c r="H143" s="32"/>
    </row>
    <row r="144" spans="2:8" s="1" customFormat="1" ht="16.95" customHeight="1">
      <c r="B144" s="32"/>
      <c r="C144" s="207" t="s">
        <v>1</v>
      </c>
      <c r="D144" s="207" t="s">
        <v>3632</v>
      </c>
      <c r="E144" s="17" t="s">
        <v>1</v>
      </c>
      <c r="F144" s="208">
        <v>-5.1999999999999998E-2</v>
      </c>
      <c r="H144" s="32"/>
    </row>
    <row r="145" spans="2:8" s="1" customFormat="1" ht="16.95" customHeight="1">
      <c r="B145" s="32"/>
      <c r="C145" s="207" t="s">
        <v>3627</v>
      </c>
      <c r="D145" s="207" t="s">
        <v>1496</v>
      </c>
      <c r="E145" s="17" t="s">
        <v>1</v>
      </c>
      <c r="F145" s="208">
        <v>9.4540000000000006</v>
      </c>
      <c r="H145" s="32"/>
    </row>
    <row r="146" spans="2:8" s="1" customFormat="1" ht="16.95" customHeight="1">
      <c r="B146" s="32"/>
      <c r="C146" s="209" t="s">
        <v>8887</v>
      </c>
      <c r="H146" s="32"/>
    </row>
    <row r="147" spans="2:8" s="1" customFormat="1" ht="16.95" customHeight="1">
      <c r="B147" s="32"/>
      <c r="C147" s="207" t="s">
        <v>1643</v>
      </c>
      <c r="D147" s="207" t="s">
        <v>1644</v>
      </c>
      <c r="E147" s="17" t="s">
        <v>1520</v>
      </c>
      <c r="F147" s="208">
        <v>9.4540000000000006</v>
      </c>
      <c r="H147" s="32"/>
    </row>
    <row r="148" spans="2:8" s="1" customFormat="1" ht="16.95" customHeight="1">
      <c r="B148" s="32"/>
      <c r="C148" s="207" t="s">
        <v>1639</v>
      </c>
      <c r="D148" s="207" t="s">
        <v>1640</v>
      </c>
      <c r="E148" s="17" t="s">
        <v>1520</v>
      </c>
      <c r="F148" s="208">
        <v>17.39</v>
      </c>
      <c r="H148" s="32"/>
    </row>
    <row r="149" spans="2:8" s="1" customFormat="1" ht="16.95" customHeight="1">
      <c r="B149" s="32"/>
      <c r="C149" s="203" t="s">
        <v>3629</v>
      </c>
      <c r="D149" s="204" t="s">
        <v>1</v>
      </c>
      <c r="E149" s="205" t="s">
        <v>1</v>
      </c>
      <c r="F149" s="206">
        <v>4.7270000000000003</v>
      </c>
      <c r="H149" s="32"/>
    </row>
    <row r="150" spans="2:8" s="1" customFormat="1" ht="26.4" customHeight="1">
      <c r="B150" s="32"/>
      <c r="C150" s="202" t="s">
        <v>8889</v>
      </c>
      <c r="D150" s="202" t="s">
        <v>179</v>
      </c>
      <c r="H150" s="32"/>
    </row>
    <row r="151" spans="2:8" s="1" customFormat="1" ht="16.95" customHeight="1">
      <c r="B151" s="32"/>
      <c r="C151" s="203" t="s">
        <v>8890</v>
      </c>
      <c r="D151" s="204" t="s">
        <v>8891</v>
      </c>
      <c r="E151" s="205" t="s">
        <v>647</v>
      </c>
      <c r="F151" s="206">
        <v>270.76</v>
      </c>
      <c r="H151" s="32"/>
    </row>
    <row r="152" spans="2:8" s="1" customFormat="1" ht="16.95" customHeight="1">
      <c r="B152" s="32"/>
      <c r="C152" s="207" t="s">
        <v>1</v>
      </c>
      <c r="D152" s="207" t="s">
        <v>8892</v>
      </c>
      <c r="E152" s="17" t="s">
        <v>1</v>
      </c>
      <c r="F152" s="208">
        <v>270.76</v>
      </c>
      <c r="H152" s="32"/>
    </row>
    <row r="153" spans="2:8" s="1" customFormat="1" ht="16.95" customHeight="1">
      <c r="B153" s="32"/>
      <c r="C153" s="203" t="s">
        <v>8893</v>
      </c>
      <c r="D153" s="204" t="s">
        <v>8894</v>
      </c>
      <c r="E153" s="205" t="s">
        <v>647</v>
      </c>
      <c r="F153" s="206">
        <v>511.23</v>
      </c>
      <c r="H153" s="32"/>
    </row>
    <row r="154" spans="2:8" s="1" customFormat="1" ht="16.95" customHeight="1">
      <c r="B154" s="32"/>
      <c r="C154" s="207" t="s">
        <v>1</v>
      </c>
      <c r="D154" s="207" t="s">
        <v>8895</v>
      </c>
      <c r="E154" s="17" t="s">
        <v>1</v>
      </c>
      <c r="F154" s="208">
        <v>511.23</v>
      </c>
      <c r="H154" s="32"/>
    </row>
    <row r="155" spans="2:8" s="1" customFormat="1" ht="16.95" customHeight="1">
      <c r="B155" s="32"/>
      <c r="C155" s="203" t="s">
        <v>8896</v>
      </c>
      <c r="D155" s="204" t="s">
        <v>8897</v>
      </c>
      <c r="E155" s="205" t="s">
        <v>647</v>
      </c>
      <c r="F155" s="206">
        <v>432.9</v>
      </c>
      <c r="H155" s="32"/>
    </row>
    <row r="156" spans="2:8" s="1" customFormat="1" ht="16.95" customHeight="1">
      <c r="B156" s="32"/>
      <c r="C156" s="207" t="s">
        <v>1</v>
      </c>
      <c r="D156" s="207" t="s">
        <v>8898</v>
      </c>
      <c r="E156" s="17" t="s">
        <v>1</v>
      </c>
      <c r="F156" s="208">
        <v>432.9</v>
      </c>
      <c r="H156" s="32"/>
    </row>
    <row r="157" spans="2:8" s="1" customFormat="1" ht="16.95" customHeight="1">
      <c r="B157" s="32"/>
      <c r="C157" s="203" t="s">
        <v>8899</v>
      </c>
      <c r="D157" s="204" t="s">
        <v>8897</v>
      </c>
      <c r="E157" s="205" t="s">
        <v>647</v>
      </c>
      <c r="F157" s="206">
        <v>822.12</v>
      </c>
      <c r="H157" s="32"/>
    </row>
    <row r="158" spans="2:8" s="1" customFormat="1" ht="16.95" customHeight="1">
      <c r="B158" s="32"/>
      <c r="C158" s="207" t="s">
        <v>1</v>
      </c>
      <c r="D158" s="207" t="s">
        <v>8900</v>
      </c>
      <c r="E158" s="17" t="s">
        <v>1</v>
      </c>
      <c r="F158" s="208">
        <v>822.12</v>
      </c>
      <c r="H158" s="32"/>
    </row>
    <row r="159" spans="2:8" s="1" customFormat="1" ht="16.95" customHeight="1">
      <c r="B159" s="32"/>
      <c r="C159" s="203" t="s">
        <v>8901</v>
      </c>
      <c r="D159" s="204" t="s">
        <v>8902</v>
      </c>
      <c r="E159" s="205" t="s">
        <v>647</v>
      </c>
      <c r="F159" s="206">
        <v>473.45</v>
      </c>
      <c r="H159" s="32"/>
    </row>
    <row r="160" spans="2:8" s="1" customFormat="1" ht="16.95" customHeight="1">
      <c r="B160" s="32"/>
      <c r="C160" s="207" t="s">
        <v>1</v>
      </c>
      <c r="D160" s="207" t="s">
        <v>8903</v>
      </c>
      <c r="E160" s="17" t="s">
        <v>1</v>
      </c>
      <c r="F160" s="208">
        <v>473.45</v>
      </c>
      <c r="H160" s="32"/>
    </row>
    <row r="161" spans="2:8" s="1" customFormat="1" ht="16.95" customHeight="1">
      <c r="B161" s="32"/>
      <c r="C161" s="203" t="s">
        <v>8904</v>
      </c>
      <c r="D161" s="204" t="s">
        <v>8902</v>
      </c>
      <c r="E161" s="205" t="s">
        <v>647</v>
      </c>
      <c r="F161" s="206">
        <v>1009.33</v>
      </c>
      <c r="H161" s="32"/>
    </row>
    <row r="162" spans="2:8" s="1" customFormat="1" ht="16.95" customHeight="1">
      <c r="B162" s="32"/>
      <c r="C162" s="207" t="s">
        <v>1</v>
      </c>
      <c r="D162" s="207" t="s">
        <v>8905</v>
      </c>
      <c r="E162" s="17" t="s">
        <v>1</v>
      </c>
      <c r="F162" s="208">
        <v>1009.33</v>
      </c>
      <c r="H162" s="32"/>
    </row>
    <row r="163" spans="2:8" s="1" customFormat="1" ht="16.95" customHeight="1">
      <c r="B163" s="32"/>
      <c r="C163" s="203" t="s">
        <v>8906</v>
      </c>
      <c r="D163" s="204" t="s">
        <v>8907</v>
      </c>
      <c r="E163" s="205" t="s">
        <v>647</v>
      </c>
      <c r="F163" s="206">
        <v>438.28</v>
      </c>
      <c r="H163" s="32"/>
    </row>
    <row r="164" spans="2:8" s="1" customFormat="1" ht="16.95" customHeight="1">
      <c r="B164" s="32"/>
      <c r="C164" s="207" t="s">
        <v>1</v>
      </c>
      <c r="D164" s="207" t="s">
        <v>8908</v>
      </c>
      <c r="E164" s="17" t="s">
        <v>1</v>
      </c>
      <c r="F164" s="208">
        <v>438.28</v>
      </c>
      <c r="H164" s="32"/>
    </row>
    <row r="165" spans="2:8" s="1" customFormat="1" ht="16.95" customHeight="1">
      <c r="B165" s="32"/>
      <c r="C165" s="203" t="s">
        <v>8909</v>
      </c>
      <c r="D165" s="204" t="s">
        <v>8907</v>
      </c>
      <c r="E165" s="205" t="s">
        <v>647</v>
      </c>
      <c r="F165" s="206">
        <v>189.11</v>
      </c>
      <c r="H165" s="32"/>
    </row>
    <row r="166" spans="2:8" s="1" customFormat="1" ht="16.95" customHeight="1">
      <c r="B166" s="32"/>
      <c r="C166" s="207" t="s">
        <v>1</v>
      </c>
      <c r="D166" s="207" t="s">
        <v>8910</v>
      </c>
      <c r="E166" s="17" t="s">
        <v>1</v>
      </c>
      <c r="F166" s="208">
        <v>189.11</v>
      </c>
      <c r="H166" s="32"/>
    </row>
    <row r="167" spans="2:8" s="1" customFormat="1" ht="16.95" customHeight="1">
      <c r="B167" s="32"/>
      <c r="C167" s="203" t="s">
        <v>8911</v>
      </c>
      <c r="D167" s="204" t="s">
        <v>8912</v>
      </c>
      <c r="E167" s="205" t="s">
        <v>647</v>
      </c>
      <c r="F167" s="206">
        <v>3.7</v>
      </c>
      <c r="H167" s="32"/>
    </row>
    <row r="168" spans="2:8" s="1" customFormat="1" ht="16.95" customHeight="1">
      <c r="B168" s="32"/>
      <c r="C168" s="207" t="s">
        <v>1</v>
      </c>
      <c r="D168" s="207" t="s">
        <v>8913</v>
      </c>
      <c r="E168" s="17" t="s">
        <v>1</v>
      </c>
      <c r="F168" s="208">
        <v>3.7</v>
      </c>
      <c r="H168" s="32"/>
    </row>
    <row r="169" spans="2:8" s="1" customFormat="1" ht="16.95" customHeight="1">
      <c r="B169" s="32"/>
      <c r="C169" s="203" t="s">
        <v>8914</v>
      </c>
      <c r="D169" s="204" t="s">
        <v>8915</v>
      </c>
      <c r="E169" s="205" t="s">
        <v>647</v>
      </c>
      <c r="F169" s="206">
        <v>139.12</v>
      </c>
      <c r="H169" s="32"/>
    </row>
    <row r="170" spans="2:8" s="1" customFormat="1" ht="16.95" customHeight="1">
      <c r="B170" s="32"/>
      <c r="C170" s="207" t="s">
        <v>1</v>
      </c>
      <c r="D170" s="207" t="s">
        <v>8916</v>
      </c>
      <c r="E170" s="17" t="s">
        <v>1</v>
      </c>
      <c r="F170" s="208">
        <v>139.12</v>
      </c>
      <c r="H170" s="32"/>
    </row>
    <row r="171" spans="2:8" s="1" customFormat="1" ht="16.95" customHeight="1">
      <c r="B171" s="32"/>
      <c r="C171" s="203" t="s">
        <v>8917</v>
      </c>
      <c r="D171" s="204" t="s">
        <v>8918</v>
      </c>
      <c r="E171" s="205" t="s">
        <v>647</v>
      </c>
      <c r="F171" s="206">
        <v>365.45</v>
      </c>
      <c r="H171" s="32"/>
    </row>
    <row r="172" spans="2:8" s="1" customFormat="1" ht="16.95" customHeight="1">
      <c r="B172" s="32"/>
      <c r="C172" s="207" t="s">
        <v>1</v>
      </c>
      <c r="D172" s="207" t="s">
        <v>8919</v>
      </c>
      <c r="E172" s="17" t="s">
        <v>1</v>
      </c>
      <c r="F172" s="208">
        <v>365.45</v>
      </c>
      <c r="H172" s="32"/>
    </row>
    <row r="173" spans="2:8" s="1" customFormat="1" ht="16.95" customHeight="1">
      <c r="B173" s="32"/>
      <c r="C173" s="203" t="s">
        <v>8920</v>
      </c>
      <c r="D173" s="204" t="s">
        <v>8921</v>
      </c>
      <c r="E173" s="205" t="s">
        <v>647</v>
      </c>
      <c r="F173" s="206">
        <v>204.66</v>
      </c>
      <c r="H173" s="32"/>
    </row>
    <row r="174" spans="2:8" s="1" customFormat="1" ht="16.95" customHeight="1">
      <c r="B174" s="32"/>
      <c r="C174" s="207" t="s">
        <v>1</v>
      </c>
      <c r="D174" s="207" t="s">
        <v>8922</v>
      </c>
      <c r="E174" s="17" t="s">
        <v>1</v>
      </c>
      <c r="F174" s="208">
        <v>204.66</v>
      </c>
      <c r="H174" s="32"/>
    </row>
    <row r="175" spans="2:8" s="1" customFormat="1" ht="16.95" customHeight="1">
      <c r="B175" s="32"/>
      <c r="C175" s="203" t="s">
        <v>8923</v>
      </c>
      <c r="D175" s="204" t="s">
        <v>8921</v>
      </c>
      <c r="E175" s="205" t="s">
        <v>647</v>
      </c>
      <c r="F175" s="206">
        <v>1150.94</v>
      </c>
      <c r="H175" s="32"/>
    </row>
    <row r="176" spans="2:8" s="1" customFormat="1" ht="16.95" customHeight="1">
      <c r="B176" s="32"/>
      <c r="C176" s="207" t="s">
        <v>1</v>
      </c>
      <c r="D176" s="207" t="s">
        <v>8924</v>
      </c>
      <c r="E176" s="17" t="s">
        <v>1</v>
      </c>
      <c r="F176" s="208">
        <v>1150.94</v>
      </c>
      <c r="H176" s="32"/>
    </row>
    <row r="177" spans="2:8" s="1" customFormat="1" ht="16.95" customHeight="1">
      <c r="B177" s="32"/>
      <c r="C177" s="203" t="s">
        <v>8925</v>
      </c>
      <c r="D177" s="204" t="s">
        <v>8926</v>
      </c>
      <c r="E177" s="205" t="s">
        <v>647</v>
      </c>
      <c r="F177" s="206">
        <v>205.81</v>
      </c>
      <c r="H177" s="32"/>
    </row>
    <row r="178" spans="2:8" s="1" customFormat="1" ht="16.95" customHeight="1">
      <c r="B178" s="32"/>
      <c r="C178" s="207" t="s">
        <v>1</v>
      </c>
      <c r="D178" s="207" t="s">
        <v>8927</v>
      </c>
      <c r="E178" s="17" t="s">
        <v>1</v>
      </c>
      <c r="F178" s="208">
        <v>205.81</v>
      </c>
      <c r="H178" s="32"/>
    </row>
    <row r="179" spans="2:8" s="1" customFormat="1" ht="16.95" customHeight="1">
      <c r="B179" s="32"/>
      <c r="C179" s="203" t="s">
        <v>8928</v>
      </c>
      <c r="D179" s="204" t="s">
        <v>8926</v>
      </c>
      <c r="E179" s="205" t="s">
        <v>647</v>
      </c>
      <c r="F179" s="206">
        <v>2392.29</v>
      </c>
      <c r="H179" s="32"/>
    </row>
    <row r="180" spans="2:8" s="1" customFormat="1" ht="20.399999999999999">
      <c r="B180" s="32"/>
      <c r="C180" s="207" t="s">
        <v>1</v>
      </c>
      <c r="D180" s="207" t="s">
        <v>8929</v>
      </c>
      <c r="E180" s="17" t="s">
        <v>1</v>
      </c>
      <c r="F180" s="208">
        <v>2392.29</v>
      </c>
      <c r="H180" s="32"/>
    </row>
    <row r="181" spans="2:8" s="1" customFormat="1" ht="16.95" customHeight="1">
      <c r="B181" s="32"/>
      <c r="C181" s="203" t="s">
        <v>8930</v>
      </c>
      <c r="D181" s="204" t="s">
        <v>8931</v>
      </c>
      <c r="E181" s="205" t="s">
        <v>647</v>
      </c>
      <c r="F181" s="206">
        <v>307.67</v>
      </c>
      <c r="H181" s="32"/>
    </row>
    <row r="182" spans="2:8" s="1" customFormat="1" ht="16.95" customHeight="1">
      <c r="B182" s="32"/>
      <c r="C182" s="207" t="s">
        <v>1</v>
      </c>
      <c r="D182" s="207" t="s">
        <v>8932</v>
      </c>
      <c r="E182" s="17" t="s">
        <v>1</v>
      </c>
      <c r="F182" s="208">
        <v>307.67</v>
      </c>
      <c r="H182" s="32"/>
    </row>
    <row r="183" spans="2:8" s="1" customFormat="1" ht="16.95" customHeight="1">
      <c r="B183" s="32"/>
      <c r="C183" s="203" t="s">
        <v>8933</v>
      </c>
      <c r="D183" s="204" t="s">
        <v>8931</v>
      </c>
      <c r="E183" s="205" t="s">
        <v>647</v>
      </c>
      <c r="F183" s="206">
        <v>72.790000000000006</v>
      </c>
      <c r="H183" s="32"/>
    </row>
    <row r="184" spans="2:8" s="1" customFormat="1" ht="16.95" customHeight="1">
      <c r="B184" s="32"/>
      <c r="C184" s="207" t="s">
        <v>1</v>
      </c>
      <c r="D184" s="207" t="s">
        <v>8934</v>
      </c>
      <c r="E184" s="17" t="s">
        <v>1</v>
      </c>
      <c r="F184" s="208">
        <v>72.790000000000006</v>
      </c>
      <c r="H184" s="32"/>
    </row>
    <row r="185" spans="2:8" s="1" customFormat="1" ht="16.95" customHeight="1">
      <c r="B185" s="32"/>
      <c r="C185" s="203" t="s">
        <v>8935</v>
      </c>
      <c r="D185" s="204" t="s">
        <v>8936</v>
      </c>
      <c r="E185" s="205" t="s">
        <v>647</v>
      </c>
      <c r="F185" s="206">
        <v>258.24</v>
      </c>
      <c r="H185" s="32"/>
    </row>
    <row r="186" spans="2:8" s="1" customFormat="1" ht="16.95" customHeight="1">
      <c r="B186" s="32"/>
      <c r="C186" s="207" t="s">
        <v>1</v>
      </c>
      <c r="D186" s="207" t="s">
        <v>8937</v>
      </c>
      <c r="E186" s="17" t="s">
        <v>1</v>
      </c>
      <c r="F186" s="208">
        <v>258.24</v>
      </c>
      <c r="H186" s="32"/>
    </row>
    <row r="187" spans="2:8" s="1" customFormat="1" ht="16.95" customHeight="1">
      <c r="B187" s="32"/>
      <c r="C187" s="203" t="s">
        <v>8938</v>
      </c>
      <c r="D187" s="204" t="s">
        <v>8936</v>
      </c>
      <c r="E187" s="205" t="s">
        <v>647</v>
      </c>
      <c r="F187" s="206">
        <v>248.55</v>
      </c>
      <c r="H187" s="32"/>
    </row>
    <row r="188" spans="2:8" s="1" customFormat="1" ht="16.95" customHeight="1">
      <c r="B188" s="32"/>
      <c r="C188" s="207" t="s">
        <v>1</v>
      </c>
      <c r="D188" s="207" t="s">
        <v>8939</v>
      </c>
      <c r="E188" s="17" t="s">
        <v>1</v>
      </c>
      <c r="F188" s="208">
        <v>248.55</v>
      </c>
      <c r="H188" s="32"/>
    </row>
    <row r="189" spans="2:8" s="1" customFormat="1" ht="26.4" customHeight="1">
      <c r="B189" s="32"/>
      <c r="C189" s="202" t="s">
        <v>8940</v>
      </c>
      <c r="D189" s="202" t="s">
        <v>182</v>
      </c>
      <c r="H189" s="32"/>
    </row>
    <row r="190" spans="2:8" s="1" customFormat="1" ht="16.95" customHeight="1">
      <c r="B190" s="32"/>
      <c r="C190" s="203" t="s">
        <v>8914</v>
      </c>
      <c r="D190" s="204" t="s">
        <v>8915</v>
      </c>
      <c r="E190" s="205" t="s">
        <v>647</v>
      </c>
      <c r="F190" s="206">
        <v>139.12</v>
      </c>
      <c r="H190" s="32"/>
    </row>
    <row r="191" spans="2:8" s="1" customFormat="1" ht="16.95" customHeight="1">
      <c r="B191" s="32"/>
      <c r="C191" s="207" t="s">
        <v>1</v>
      </c>
      <c r="D191" s="207" t="s">
        <v>8916</v>
      </c>
      <c r="E191" s="17" t="s">
        <v>1</v>
      </c>
      <c r="F191" s="208">
        <v>139.12</v>
      </c>
      <c r="H191" s="32"/>
    </row>
    <row r="192" spans="2:8" s="1" customFormat="1" ht="16.95" customHeight="1">
      <c r="B192" s="32"/>
      <c r="C192" s="203" t="s">
        <v>8923</v>
      </c>
      <c r="D192" s="204" t="s">
        <v>8921</v>
      </c>
      <c r="E192" s="205" t="s">
        <v>647</v>
      </c>
      <c r="F192" s="206">
        <v>1150.94</v>
      </c>
      <c r="H192" s="32"/>
    </row>
    <row r="193" spans="2:8" s="1" customFormat="1" ht="16.95" customHeight="1">
      <c r="B193" s="32"/>
      <c r="C193" s="207" t="s">
        <v>1</v>
      </c>
      <c r="D193" s="207" t="s">
        <v>8924</v>
      </c>
      <c r="E193" s="17" t="s">
        <v>1</v>
      </c>
      <c r="F193" s="208">
        <v>1150.94</v>
      </c>
      <c r="H193" s="32"/>
    </row>
    <row r="194" spans="2:8" s="1" customFormat="1" ht="16.95" customHeight="1">
      <c r="B194" s="32"/>
      <c r="C194" s="203" t="s">
        <v>8928</v>
      </c>
      <c r="D194" s="204" t="s">
        <v>8926</v>
      </c>
      <c r="E194" s="205" t="s">
        <v>647</v>
      </c>
      <c r="F194" s="206">
        <v>2392.29</v>
      </c>
      <c r="H194" s="32"/>
    </row>
    <row r="195" spans="2:8" s="1" customFormat="1" ht="20.399999999999999">
      <c r="B195" s="32"/>
      <c r="C195" s="207" t="s">
        <v>1</v>
      </c>
      <c r="D195" s="207" t="s">
        <v>8929</v>
      </c>
      <c r="E195" s="17" t="s">
        <v>1</v>
      </c>
      <c r="F195" s="208">
        <v>2392.29</v>
      </c>
      <c r="H195" s="32"/>
    </row>
    <row r="196" spans="2:8" s="1" customFormat="1" ht="16.95" customHeight="1">
      <c r="B196" s="32"/>
      <c r="C196" s="203" t="s">
        <v>8933</v>
      </c>
      <c r="D196" s="204" t="s">
        <v>8931</v>
      </c>
      <c r="E196" s="205" t="s">
        <v>647</v>
      </c>
      <c r="F196" s="206">
        <v>72.790000000000006</v>
      </c>
      <c r="H196" s="32"/>
    </row>
    <row r="197" spans="2:8" s="1" customFormat="1" ht="16.95" customHeight="1">
      <c r="B197" s="32"/>
      <c r="C197" s="207" t="s">
        <v>1</v>
      </c>
      <c r="D197" s="207" t="s">
        <v>8934</v>
      </c>
      <c r="E197" s="17" t="s">
        <v>1</v>
      </c>
      <c r="F197" s="208">
        <v>72.790000000000006</v>
      </c>
      <c r="H197" s="32"/>
    </row>
    <row r="198" spans="2:8" s="1" customFormat="1" ht="16.95" customHeight="1">
      <c r="B198" s="32"/>
      <c r="C198" s="203" t="s">
        <v>8938</v>
      </c>
      <c r="D198" s="204" t="s">
        <v>8936</v>
      </c>
      <c r="E198" s="205" t="s">
        <v>647</v>
      </c>
      <c r="F198" s="206">
        <v>248.55</v>
      </c>
      <c r="H198" s="32"/>
    </row>
    <row r="199" spans="2:8" s="1" customFormat="1" ht="16.95" customHeight="1">
      <c r="B199" s="32"/>
      <c r="C199" s="207" t="s">
        <v>1</v>
      </c>
      <c r="D199" s="207" t="s">
        <v>8939</v>
      </c>
      <c r="E199" s="17" t="s">
        <v>1</v>
      </c>
      <c r="F199" s="208">
        <v>248.55</v>
      </c>
      <c r="H199" s="32"/>
    </row>
    <row r="200" spans="2:8" s="1" customFormat="1" ht="26.4" customHeight="1">
      <c r="B200" s="32"/>
      <c r="C200" s="202" t="s">
        <v>8941</v>
      </c>
      <c r="D200" s="202" t="s">
        <v>185</v>
      </c>
      <c r="H200" s="32"/>
    </row>
    <row r="201" spans="2:8" s="1" customFormat="1" ht="16.95" customHeight="1">
      <c r="B201" s="32"/>
      <c r="C201" s="203" t="s">
        <v>8914</v>
      </c>
      <c r="D201" s="204" t="s">
        <v>8915</v>
      </c>
      <c r="E201" s="205" t="s">
        <v>647</v>
      </c>
      <c r="F201" s="206">
        <v>139.12</v>
      </c>
      <c r="H201" s="32"/>
    </row>
    <row r="202" spans="2:8" s="1" customFormat="1" ht="16.95" customHeight="1">
      <c r="B202" s="32"/>
      <c r="C202" s="207" t="s">
        <v>1</v>
      </c>
      <c r="D202" s="207" t="s">
        <v>8916</v>
      </c>
      <c r="E202" s="17" t="s">
        <v>1</v>
      </c>
      <c r="F202" s="208">
        <v>139.12</v>
      </c>
      <c r="H202" s="32"/>
    </row>
    <row r="203" spans="2:8" s="1" customFormat="1" ht="16.95" customHeight="1">
      <c r="B203" s="32"/>
      <c r="C203" s="203" t="s">
        <v>8923</v>
      </c>
      <c r="D203" s="204" t="s">
        <v>8921</v>
      </c>
      <c r="E203" s="205" t="s">
        <v>647</v>
      </c>
      <c r="F203" s="206">
        <v>1150.94</v>
      </c>
      <c r="H203" s="32"/>
    </row>
    <row r="204" spans="2:8" s="1" customFormat="1" ht="16.95" customHeight="1">
      <c r="B204" s="32"/>
      <c r="C204" s="207" t="s">
        <v>1</v>
      </c>
      <c r="D204" s="207" t="s">
        <v>8924</v>
      </c>
      <c r="E204" s="17" t="s">
        <v>1</v>
      </c>
      <c r="F204" s="208">
        <v>1150.94</v>
      </c>
      <c r="H204" s="32"/>
    </row>
    <row r="205" spans="2:8" s="1" customFormat="1" ht="16.95" customHeight="1">
      <c r="B205" s="32"/>
      <c r="C205" s="203" t="s">
        <v>8928</v>
      </c>
      <c r="D205" s="204" t="s">
        <v>8926</v>
      </c>
      <c r="E205" s="205" t="s">
        <v>647</v>
      </c>
      <c r="F205" s="206">
        <v>2392.29</v>
      </c>
      <c r="H205" s="32"/>
    </row>
    <row r="206" spans="2:8" s="1" customFormat="1" ht="20.399999999999999">
      <c r="B206" s="32"/>
      <c r="C206" s="207" t="s">
        <v>1</v>
      </c>
      <c r="D206" s="207" t="s">
        <v>8929</v>
      </c>
      <c r="E206" s="17" t="s">
        <v>1</v>
      </c>
      <c r="F206" s="208">
        <v>2392.29</v>
      </c>
      <c r="H206" s="32"/>
    </row>
    <row r="207" spans="2:8" s="1" customFormat="1" ht="16.95" customHeight="1">
      <c r="B207" s="32"/>
      <c r="C207" s="203" t="s">
        <v>8933</v>
      </c>
      <c r="D207" s="204" t="s">
        <v>8931</v>
      </c>
      <c r="E207" s="205" t="s">
        <v>647</v>
      </c>
      <c r="F207" s="206">
        <v>72.790000000000006</v>
      </c>
      <c r="H207" s="32"/>
    </row>
    <row r="208" spans="2:8" s="1" customFormat="1" ht="16.95" customHeight="1">
      <c r="B208" s="32"/>
      <c r="C208" s="207" t="s">
        <v>1</v>
      </c>
      <c r="D208" s="207" t="s">
        <v>8934</v>
      </c>
      <c r="E208" s="17" t="s">
        <v>1</v>
      </c>
      <c r="F208" s="208">
        <v>72.790000000000006</v>
      </c>
      <c r="H208" s="32"/>
    </row>
    <row r="209" spans="2:8" s="1" customFormat="1" ht="16.95" customHeight="1">
      <c r="B209" s="32"/>
      <c r="C209" s="203" t="s">
        <v>8938</v>
      </c>
      <c r="D209" s="204" t="s">
        <v>8936</v>
      </c>
      <c r="E209" s="205" t="s">
        <v>647</v>
      </c>
      <c r="F209" s="206">
        <v>248.55</v>
      </c>
      <c r="H209" s="32"/>
    </row>
    <row r="210" spans="2:8" s="1" customFormat="1" ht="16.95" customHeight="1">
      <c r="B210" s="32"/>
      <c r="C210" s="207" t="s">
        <v>1</v>
      </c>
      <c r="D210" s="207" t="s">
        <v>8939</v>
      </c>
      <c r="E210" s="17" t="s">
        <v>1</v>
      </c>
      <c r="F210" s="208">
        <v>248.55</v>
      </c>
      <c r="H210" s="32"/>
    </row>
    <row r="211" spans="2:8" s="1" customFormat="1" ht="26.4" customHeight="1">
      <c r="B211" s="32"/>
      <c r="C211" s="202" t="s">
        <v>8942</v>
      </c>
      <c r="D211" s="202" t="s">
        <v>188</v>
      </c>
      <c r="H211" s="32"/>
    </row>
    <row r="212" spans="2:8" s="1" customFormat="1" ht="16.95" customHeight="1">
      <c r="B212" s="32"/>
      <c r="C212" s="203" t="s">
        <v>8914</v>
      </c>
      <c r="D212" s="204" t="s">
        <v>8915</v>
      </c>
      <c r="E212" s="205" t="s">
        <v>647</v>
      </c>
      <c r="F212" s="206">
        <v>139.12</v>
      </c>
      <c r="H212" s="32"/>
    </row>
    <row r="213" spans="2:8" s="1" customFormat="1" ht="16.95" customHeight="1">
      <c r="B213" s="32"/>
      <c r="C213" s="207" t="s">
        <v>1</v>
      </c>
      <c r="D213" s="207" t="s">
        <v>8916</v>
      </c>
      <c r="E213" s="17" t="s">
        <v>1</v>
      </c>
      <c r="F213" s="208">
        <v>139.12</v>
      </c>
      <c r="H213" s="32"/>
    </row>
    <row r="214" spans="2:8" s="1" customFormat="1" ht="16.95" customHeight="1">
      <c r="B214" s="32"/>
      <c r="C214" s="203" t="s">
        <v>8923</v>
      </c>
      <c r="D214" s="204" t="s">
        <v>8921</v>
      </c>
      <c r="E214" s="205" t="s">
        <v>647</v>
      </c>
      <c r="F214" s="206">
        <v>1150.94</v>
      </c>
      <c r="H214" s="32"/>
    </row>
    <row r="215" spans="2:8" s="1" customFormat="1" ht="16.95" customHeight="1">
      <c r="B215" s="32"/>
      <c r="C215" s="207" t="s">
        <v>1</v>
      </c>
      <c r="D215" s="207" t="s">
        <v>8924</v>
      </c>
      <c r="E215" s="17" t="s">
        <v>1</v>
      </c>
      <c r="F215" s="208">
        <v>1150.94</v>
      </c>
      <c r="H215" s="32"/>
    </row>
    <row r="216" spans="2:8" s="1" customFormat="1" ht="16.95" customHeight="1">
      <c r="B216" s="32"/>
      <c r="C216" s="203" t="s">
        <v>8928</v>
      </c>
      <c r="D216" s="204" t="s">
        <v>8926</v>
      </c>
      <c r="E216" s="205" t="s">
        <v>647</v>
      </c>
      <c r="F216" s="206">
        <v>2392.29</v>
      </c>
      <c r="H216" s="32"/>
    </row>
    <row r="217" spans="2:8" s="1" customFormat="1" ht="20.399999999999999">
      <c r="B217" s="32"/>
      <c r="C217" s="207" t="s">
        <v>1</v>
      </c>
      <c r="D217" s="207" t="s">
        <v>8929</v>
      </c>
      <c r="E217" s="17" t="s">
        <v>1</v>
      </c>
      <c r="F217" s="208">
        <v>2392.29</v>
      </c>
      <c r="H217" s="32"/>
    </row>
    <row r="218" spans="2:8" s="1" customFormat="1" ht="16.95" customHeight="1">
      <c r="B218" s="32"/>
      <c r="C218" s="203" t="s">
        <v>8933</v>
      </c>
      <c r="D218" s="204" t="s">
        <v>8931</v>
      </c>
      <c r="E218" s="205" t="s">
        <v>647</v>
      </c>
      <c r="F218" s="206">
        <v>72.790000000000006</v>
      </c>
      <c r="H218" s="32"/>
    </row>
    <row r="219" spans="2:8" s="1" customFormat="1" ht="16.95" customHeight="1">
      <c r="B219" s="32"/>
      <c r="C219" s="207" t="s">
        <v>1</v>
      </c>
      <c r="D219" s="207" t="s">
        <v>8934</v>
      </c>
      <c r="E219" s="17" t="s">
        <v>1</v>
      </c>
      <c r="F219" s="208">
        <v>72.790000000000006</v>
      </c>
      <c r="H219" s="32"/>
    </row>
    <row r="220" spans="2:8" s="1" customFormat="1" ht="16.95" customHeight="1">
      <c r="B220" s="32"/>
      <c r="C220" s="203" t="s">
        <v>8938</v>
      </c>
      <c r="D220" s="204" t="s">
        <v>8936</v>
      </c>
      <c r="E220" s="205" t="s">
        <v>647</v>
      </c>
      <c r="F220" s="206">
        <v>248.55</v>
      </c>
      <c r="H220" s="32"/>
    </row>
    <row r="221" spans="2:8" s="1" customFormat="1" ht="16.95" customHeight="1">
      <c r="B221" s="32"/>
      <c r="C221" s="207" t="s">
        <v>1</v>
      </c>
      <c r="D221" s="207" t="s">
        <v>8939</v>
      </c>
      <c r="E221" s="17" t="s">
        <v>1</v>
      </c>
      <c r="F221" s="208">
        <v>248.55</v>
      </c>
      <c r="H221" s="32"/>
    </row>
    <row r="222" spans="2:8" s="1" customFormat="1" ht="26.4" customHeight="1">
      <c r="B222" s="32"/>
      <c r="C222" s="202" t="s">
        <v>8943</v>
      </c>
      <c r="D222" s="202" t="s">
        <v>191</v>
      </c>
      <c r="H222" s="32"/>
    </row>
    <row r="223" spans="2:8" s="1" customFormat="1" ht="16.95" customHeight="1">
      <c r="B223" s="32"/>
      <c r="C223" s="203" t="s">
        <v>8914</v>
      </c>
      <c r="D223" s="204" t="s">
        <v>8915</v>
      </c>
      <c r="E223" s="205" t="s">
        <v>647</v>
      </c>
      <c r="F223" s="206">
        <v>139.12</v>
      </c>
      <c r="H223" s="32"/>
    </row>
    <row r="224" spans="2:8" s="1" customFormat="1" ht="16.95" customHeight="1">
      <c r="B224" s="32"/>
      <c r="C224" s="207" t="s">
        <v>1</v>
      </c>
      <c r="D224" s="207" t="s">
        <v>8916</v>
      </c>
      <c r="E224" s="17" t="s">
        <v>1</v>
      </c>
      <c r="F224" s="208">
        <v>139.12</v>
      </c>
      <c r="H224" s="32"/>
    </row>
    <row r="225" spans="2:8" s="1" customFormat="1" ht="16.95" customHeight="1">
      <c r="B225" s="32"/>
      <c r="C225" s="203" t="s">
        <v>8923</v>
      </c>
      <c r="D225" s="204" t="s">
        <v>8921</v>
      </c>
      <c r="E225" s="205" t="s">
        <v>647</v>
      </c>
      <c r="F225" s="206">
        <v>1150.94</v>
      </c>
      <c r="H225" s="32"/>
    </row>
    <row r="226" spans="2:8" s="1" customFormat="1" ht="16.95" customHeight="1">
      <c r="B226" s="32"/>
      <c r="C226" s="207" t="s">
        <v>1</v>
      </c>
      <c r="D226" s="207" t="s">
        <v>8924</v>
      </c>
      <c r="E226" s="17" t="s">
        <v>1</v>
      </c>
      <c r="F226" s="208">
        <v>1150.94</v>
      </c>
      <c r="H226" s="32"/>
    </row>
    <row r="227" spans="2:8" s="1" customFormat="1" ht="16.95" customHeight="1">
      <c r="B227" s="32"/>
      <c r="C227" s="203" t="s">
        <v>8928</v>
      </c>
      <c r="D227" s="204" t="s">
        <v>8926</v>
      </c>
      <c r="E227" s="205" t="s">
        <v>647</v>
      </c>
      <c r="F227" s="206">
        <v>2392.29</v>
      </c>
      <c r="H227" s="32"/>
    </row>
    <row r="228" spans="2:8" s="1" customFormat="1" ht="20.399999999999999">
      <c r="B228" s="32"/>
      <c r="C228" s="207" t="s">
        <v>1</v>
      </c>
      <c r="D228" s="207" t="s">
        <v>8929</v>
      </c>
      <c r="E228" s="17" t="s">
        <v>1</v>
      </c>
      <c r="F228" s="208">
        <v>2392.29</v>
      </c>
      <c r="H228" s="32"/>
    </row>
    <row r="229" spans="2:8" s="1" customFormat="1" ht="16.95" customHeight="1">
      <c r="B229" s="32"/>
      <c r="C229" s="203" t="s">
        <v>8933</v>
      </c>
      <c r="D229" s="204" t="s">
        <v>8931</v>
      </c>
      <c r="E229" s="205" t="s">
        <v>647</v>
      </c>
      <c r="F229" s="206">
        <v>72.790000000000006</v>
      </c>
      <c r="H229" s="32"/>
    </row>
    <row r="230" spans="2:8" s="1" customFormat="1" ht="16.95" customHeight="1">
      <c r="B230" s="32"/>
      <c r="C230" s="207" t="s">
        <v>1</v>
      </c>
      <c r="D230" s="207" t="s">
        <v>8934</v>
      </c>
      <c r="E230" s="17" t="s">
        <v>1</v>
      </c>
      <c r="F230" s="208">
        <v>72.790000000000006</v>
      </c>
      <c r="H230" s="32"/>
    </row>
    <row r="231" spans="2:8" s="1" customFormat="1" ht="16.95" customHeight="1">
      <c r="B231" s="32"/>
      <c r="C231" s="203" t="s">
        <v>8938</v>
      </c>
      <c r="D231" s="204" t="s">
        <v>8936</v>
      </c>
      <c r="E231" s="205" t="s">
        <v>647</v>
      </c>
      <c r="F231" s="206">
        <v>248.55</v>
      </c>
      <c r="H231" s="32"/>
    </row>
    <row r="232" spans="2:8" s="1" customFormat="1" ht="16.95" customHeight="1">
      <c r="B232" s="32"/>
      <c r="C232" s="207" t="s">
        <v>1</v>
      </c>
      <c r="D232" s="207" t="s">
        <v>8939</v>
      </c>
      <c r="E232" s="17" t="s">
        <v>1</v>
      </c>
      <c r="F232" s="208">
        <v>248.55</v>
      </c>
      <c r="H232" s="32"/>
    </row>
    <row r="233" spans="2:8" s="1" customFormat="1" ht="26.4" customHeight="1">
      <c r="B233" s="32"/>
      <c r="C233" s="202" t="s">
        <v>8944</v>
      </c>
      <c r="D233" s="202" t="s">
        <v>194</v>
      </c>
      <c r="H233" s="32"/>
    </row>
    <row r="234" spans="2:8" s="1" customFormat="1" ht="16.95" customHeight="1">
      <c r="B234" s="32"/>
      <c r="C234" s="203" t="s">
        <v>8914</v>
      </c>
      <c r="D234" s="204" t="s">
        <v>8915</v>
      </c>
      <c r="E234" s="205" t="s">
        <v>647</v>
      </c>
      <c r="F234" s="206">
        <v>139.12</v>
      </c>
      <c r="H234" s="32"/>
    </row>
    <row r="235" spans="2:8" s="1" customFormat="1" ht="16.95" customHeight="1">
      <c r="B235" s="32"/>
      <c r="C235" s="207" t="s">
        <v>1</v>
      </c>
      <c r="D235" s="207" t="s">
        <v>8916</v>
      </c>
      <c r="E235" s="17" t="s">
        <v>1</v>
      </c>
      <c r="F235" s="208">
        <v>139.12</v>
      </c>
      <c r="H235" s="32"/>
    </row>
    <row r="236" spans="2:8" s="1" customFormat="1" ht="16.95" customHeight="1">
      <c r="B236" s="32"/>
      <c r="C236" s="203" t="s">
        <v>8923</v>
      </c>
      <c r="D236" s="204" t="s">
        <v>8921</v>
      </c>
      <c r="E236" s="205" t="s">
        <v>647</v>
      </c>
      <c r="F236" s="206">
        <v>1150.94</v>
      </c>
      <c r="H236" s="32"/>
    </row>
    <row r="237" spans="2:8" s="1" customFormat="1" ht="16.95" customHeight="1">
      <c r="B237" s="32"/>
      <c r="C237" s="207" t="s">
        <v>1</v>
      </c>
      <c r="D237" s="207" t="s">
        <v>8924</v>
      </c>
      <c r="E237" s="17" t="s">
        <v>1</v>
      </c>
      <c r="F237" s="208">
        <v>1150.94</v>
      </c>
      <c r="H237" s="32"/>
    </row>
    <row r="238" spans="2:8" s="1" customFormat="1" ht="16.95" customHeight="1">
      <c r="B238" s="32"/>
      <c r="C238" s="203" t="s">
        <v>8928</v>
      </c>
      <c r="D238" s="204" t="s">
        <v>8926</v>
      </c>
      <c r="E238" s="205" t="s">
        <v>647</v>
      </c>
      <c r="F238" s="206">
        <v>2392.29</v>
      </c>
      <c r="H238" s="32"/>
    </row>
    <row r="239" spans="2:8" s="1" customFormat="1" ht="20.399999999999999">
      <c r="B239" s="32"/>
      <c r="C239" s="207" t="s">
        <v>1</v>
      </c>
      <c r="D239" s="207" t="s">
        <v>8929</v>
      </c>
      <c r="E239" s="17" t="s">
        <v>1</v>
      </c>
      <c r="F239" s="208">
        <v>2392.29</v>
      </c>
      <c r="H239" s="32"/>
    </row>
    <row r="240" spans="2:8" s="1" customFormat="1" ht="16.95" customHeight="1">
      <c r="B240" s="32"/>
      <c r="C240" s="203" t="s">
        <v>8933</v>
      </c>
      <c r="D240" s="204" t="s">
        <v>8931</v>
      </c>
      <c r="E240" s="205" t="s">
        <v>647</v>
      </c>
      <c r="F240" s="206">
        <v>72.790000000000006</v>
      </c>
      <c r="H240" s="32"/>
    </row>
    <row r="241" spans="2:8" s="1" customFormat="1" ht="16.95" customHeight="1">
      <c r="B241" s="32"/>
      <c r="C241" s="207" t="s">
        <v>1</v>
      </c>
      <c r="D241" s="207" t="s">
        <v>8934</v>
      </c>
      <c r="E241" s="17" t="s">
        <v>1</v>
      </c>
      <c r="F241" s="208">
        <v>72.790000000000006</v>
      </c>
      <c r="H241" s="32"/>
    </row>
    <row r="242" spans="2:8" s="1" customFormat="1" ht="16.95" customHeight="1">
      <c r="B242" s="32"/>
      <c r="C242" s="203" t="s">
        <v>8938</v>
      </c>
      <c r="D242" s="204" t="s">
        <v>8936</v>
      </c>
      <c r="E242" s="205" t="s">
        <v>647</v>
      </c>
      <c r="F242" s="206">
        <v>248.55</v>
      </c>
      <c r="H242" s="32"/>
    </row>
    <row r="243" spans="2:8" s="1" customFormat="1" ht="16.95" customHeight="1">
      <c r="B243" s="32"/>
      <c r="C243" s="207" t="s">
        <v>1</v>
      </c>
      <c r="D243" s="207" t="s">
        <v>8939</v>
      </c>
      <c r="E243" s="17" t="s">
        <v>1</v>
      </c>
      <c r="F243" s="208">
        <v>248.55</v>
      </c>
      <c r="H243" s="32"/>
    </row>
    <row r="244" spans="2:8" s="1" customFormat="1" ht="26.4" customHeight="1">
      <c r="B244" s="32"/>
      <c r="C244" s="202" t="s">
        <v>8945</v>
      </c>
      <c r="D244" s="202" t="s">
        <v>203</v>
      </c>
      <c r="H244" s="32"/>
    </row>
    <row r="245" spans="2:8" s="1" customFormat="1" ht="16.95" customHeight="1">
      <c r="B245" s="32"/>
      <c r="C245" s="203" t="s">
        <v>3617</v>
      </c>
      <c r="D245" s="204" t="s">
        <v>1</v>
      </c>
      <c r="E245" s="205" t="s">
        <v>1</v>
      </c>
      <c r="F245" s="206">
        <v>473.29500000000002</v>
      </c>
      <c r="H245" s="32"/>
    </row>
    <row r="246" spans="2:8" s="1" customFormat="1" ht="16.95" customHeight="1">
      <c r="B246" s="32"/>
      <c r="C246" s="207" t="s">
        <v>1</v>
      </c>
      <c r="D246" s="207" t="s">
        <v>5089</v>
      </c>
      <c r="E246" s="17" t="s">
        <v>1</v>
      </c>
      <c r="F246" s="208">
        <v>0</v>
      </c>
      <c r="H246" s="32"/>
    </row>
    <row r="247" spans="2:8" s="1" customFormat="1" ht="16.95" customHeight="1">
      <c r="B247" s="32"/>
      <c r="C247" s="207" t="s">
        <v>1</v>
      </c>
      <c r="D247" s="207" t="s">
        <v>5090</v>
      </c>
      <c r="E247" s="17" t="s">
        <v>1</v>
      </c>
      <c r="F247" s="208">
        <v>286.78300000000002</v>
      </c>
      <c r="H247" s="32"/>
    </row>
    <row r="248" spans="2:8" s="1" customFormat="1" ht="16.95" customHeight="1">
      <c r="B248" s="32"/>
      <c r="C248" s="207" t="s">
        <v>1</v>
      </c>
      <c r="D248" s="207" t="s">
        <v>5091</v>
      </c>
      <c r="E248" s="17" t="s">
        <v>1</v>
      </c>
      <c r="F248" s="208">
        <v>90.924000000000007</v>
      </c>
      <c r="H248" s="32"/>
    </row>
    <row r="249" spans="2:8" s="1" customFormat="1" ht="16.95" customHeight="1">
      <c r="B249" s="32"/>
      <c r="C249" s="207" t="s">
        <v>1</v>
      </c>
      <c r="D249" s="207" t="s">
        <v>5092</v>
      </c>
      <c r="E249" s="17" t="s">
        <v>1</v>
      </c>
      <c r="F249" s="208">
        <v>0</v>
      </c>
      <c r="H249" s="32"/>
    </row>
    <row r="250" spans="2:8" s="1" customFormat="1" ht="16.95" customHeight="1">
      <c r="B250" s="32"/>
      <c r="C250" s="207" t="s">
        <v>1</v>
      </c>
      <c r="D250" s="207" t="s">
        <v>5093</v>
      </c>
      <c r="E250" s="17" t="s">
        <v>1</v>
      </c>
      <c r="F250" s="208">
        <v>77.418000000000006</v>
      </c>
      <c r="H250" s="32"/>
    </row>
    <row r="251" spans="2:8" s="1" customFormat="1" ht="16.95" customHeight="1">
      <c r="B251" s="32"/>
      <c r="C251" s="207" t="s">
        <v>1</v>
      </c>
      <c r="D251" s="207" t="s">
        <v>5094</v>
      </c>
      <c r="E251" s="17" t="s">
        <v>1</v>
      </c>
      <c r="F251" s="208">
        <v>18.170000000000002</v>
      </c>
      <c r="H251" s="32"/>
    </row>
    <row r="252" spans="2:8" s="1" customFormat="1" ht="16.95" customHeight="1">
      <c r="B252" s="32"/>
      <c r="C252" s="207" t="s">
        <v>3617</v>
      </c>
      <c r="D252" s="207" t="s">
        <v>1496</v>
      </c>
      <c r="E252" s="17" t="s">
        <v>1</v>
      </c>
      <c r="F252" s="208">
        <v>473.29500000000002</v>
      </c>
      <c r="H252" s="32"/>
    </row>
    <row r="253" spans="2:8" s="1" customFormat="1" ht="16.95" customHeight="1">
      <c r="B253" s="32"/>
      <c r="C253" s="209" t="s">
        <v>8887</v>
      </c>
      <c r="H253" s="32"/>
    </row>
    <row r="254" spans="2:8" s="1" customFormat="1" ht="20.399999999999999">
      <c r="B254" s="32"/>
      <c r="C254" s="207" t="s">
        <v>5087</v>
      </c>
      <c r="D254" s="207" t="s">
        <v>5088</v>
      </c>
      <c r="E254" s="17" t="s">
        <v>1520</v>
      </c>
      <c r="F254" s="208">
        <v>473.29500000000002</v>
      </c>
      <c r="H254" s="32"/>
    </row>
    <row r="255" spans="2:8" s="1" customFormat="1" ht="20.399999999999999">
      <c r="B255" s="32"/>
      <c r="C255" s="207" t="s">
        <v>5096</v>
      </c>
      <c r="D255" s="207" t="s">
        <v>5097</v>
      </c>
      <c r="E255" s="17" t="s">
        <v>1520</v>
      </c>
      <c r="F255" s="208">
        <v>47.33</v>
      </c>
      <c r="H255" s="32"/>
    </row>
    <row r="256" spans="2:8" s="1" customFormat="1" ht="20.399999999999999">
      <c r="B256" s="32"/>
      <c r="C256" s="207" t="s">
        <v>3663</v>
      </c>
      <c r="D256" s="207" t="s">
        <v>3664</v>
      </c>
      <c r="E256" s="17" t="s">
        <v>1520</v>
      </c>
      <c r="F256" s="208">
        <v>108.858</v>
      </c>
      <c r="H256" s="32"/>
    </row>
    <row r="257" spans="2:8" s="1" customFormat="1" ht="20.399999999999999">
      <c r="B257" s="32"/>
      <c r="C257" s="207" t="s">
        <v>3667</v>
      </c>
      <c r="D257" s="207" t="s">
        <v>3668</v>
      </c>
      <c r="E257" s="17" t="s">
        <v>1520</v>
      </c>
      <c r="F257" s="208">
        <v>127.79</v>
      </c>
      <c r="H257" s="32"/>
    </row>
    <row r="258" spans="2:8" s="1" customFormat="1" ht="20.399999999999999">
      <c r="B258" s="32"/>
      <c r="C258" s="207" t="s">
        <v>3671</v>
      </c>
      <c r="D258" s="207" t="s">
        <v>3672</v>
      </c>
      <c r="E258" s="17" t="s">
        <v>1520</v>
      </c>
      <c r="F258" s="208">
        <v>141.989</v>
      </c>
      <c r="H258" s="32"/>
    </row>
    <row r="259" spans="2:8" s="1" customFormat="1" ht="16.95" customHeight="1">
      <c r="B259" s="32"/>
      <c r="C259" s="207" t="s">
        <v>1571</v>
      </c>
      <c r="D259" s="207" t="s">
        <v>1572</v>
      </c>
      <c r="E259" s="17" t="s">
        <v>1520</v>
      </c>
      <c r="F259" s="208">
        <v>70.994</v>
      </c>
      <c r="H259" s="32"/>
    </row>
    <row r="260" spans="2:8" s="1" customFormat="1" ht="16.95" customHeight="1">
      <c r="B260" s="32"/>
      <c r="C260" s="207" t="s">
        <v>1639</v>
      </c>
      <c r="D260" s="207" t="s">
        <v>1640</v>
      </c>
      <c r="E260" s="17" t="s">
        <v>1520</v>
      </c>
      <c r="F260" s="208">
        <v>798.47199999999998</v>
      </c>
      <c r="H260" s="32"/>
    </row>
    <row r="261" spans="2:8" s="1" customFormat="1" ht="16.95" customHeight="1">
      <c r="B261" s="32"/>
      <c r="C261" s="207" t="s">
        <v>1643</v>
      </c>
      <c r="D261" s="207" t="s">
        <v>1644</v>
      </c>
      <c r="E261" s="17" t="s">
        <v>1520</v>
      </c>
      <c r="F261" s="208">
        <v>290.44499999999999</v>
      </c>
      <c r="H261" s="32"/>
    </row>
    <row r="262" spans="2:8" s="1" customFormat="1" ht="16.95" customHeight="1">
      <c r="B262" s="32"/>
      <c r="C262" s="203" t="s">
        <v>3623</v>
      </c>
      <c r="D262" s="204" t="s">
        <v>1</v>
      </c>
      <c r="E262" s="205" t="s">
        <v>1</v>
      </c>
      <c r="F262" s="206">
        <v>45.393999999999998</v>
      </c>
      <c r="H262" s="32"/>
    </row>
    <row r="263" spans="2:8" s="1" customFormat="1" ht="16.95" customHeight="1">
      <c r="B263" s="32"/>
      <c r="C263" s="207" t="s">
        <v>1</v>
      </c>
      <c r="D263" s="207" t="s">
        <v>5135</v>
      </c>
      <c r="E263" s="17" t="s">
        <v>1</v>
      </c>
      <c r="F263" s="208">
        <v>3.41</v>
      </c>
      <c r="H263" s="32"/>
    </row>
    <row r="264" spans="2:8" s="1" customFormat="1" ht="16.95" customHeight="1">
      <c r="B264" s="32"/>
      <c r="C264" s="207" t="s">
        <v>1</v>
      </c>
      <c r="D264" s="207" t="s">
        <v>5136</v>
      </c>
      <c r="E264" s="17" t="s">
        <v>1</v>
      </c>
      <c r="F264" s="208">
        <v>33.99</v>
      </c>
      <c r="H264" s="32"/>
    </row>
    <row r="265" spans="2:8" s="1" customFormat="1" ht="16.95" customHeight="1">
      <c r="B265" s="32"/>
      <c r="C265" s="207" t="s">
        <v>1</v>
      </c>
      <c r="D265" s="207" t="s">
        <v>5137</v>
      </c>
      <c r="E265" s="17" t="s">
        <v>1</v>
      </c>
      <c r="F265" s="208">
        <v>6.38</v>
      </c>
      <c r="H265" s="32"/>
    </row>
    <row r="266" spans="2:8" s="1" customFormat="1" ht="16.95" customHeight="1">
      <c r="B266" s="32"/>
      <c r="C266" s="207" t="s">
        <v>1</v>
      </c>
      <c r="D266" s="207" t="s">
        <v>5138</v>
      </c>
      <c r="E266" s="17" t="s">
        <v>1</v>
      </c>
      <c r="F266" s="208">
        <v>1.6140000000000001</v>
      </c>
      <c r="H266" s="32"/>
    </row>
    <row r="267" spans="2:8" s="1" customFormat="1" ht="16.95" customHeight="1">
      <c r="B267" s="32"/>
      <c r="C267" s="207" t="s">
        <v>3623</v>
      </c>
      <c r="D267" s="207" t="s">
        <v>1496</v>
      </c>
      <c r="E267" s="17" t="s">
        <v>1</v>
      </c>
      <c r="F267" s="208">
        <v>45.393999999999998</v>
      </c>
      <c r="H267" s="32"/>
    </row>
    <row r="268" spans="2:8" s="1" customFormat="1" ht="16.95" customHeight="1">
      <c r="B268" s="32"/>
      <c r="C268" s="209" t="s">
        <v>8887</v>
      </c>
      <c r="H268" s="32"/>
    </row>
    <row r="269" spans="2:8" s="1" customFormat="1" ht="16.95" customHeight="1">
      <c r="B269" s="32"/>
      <c r="C269" s="207" t="s">
        <v>1703</v>
      </c>
      <c r="D269" s="207" t="s">
        <v>1704</v>
      </c>
      <c r="E269" s="17" t="s">
        <v>1520</v>
      </c>
      <c r="F269" s="208">
        <v>45.393999999999998</v>
      </c>
      <c r="H269" s="32"/>
    </row>
    <row r="270" spans="2:8" s="1" customFormat="1" ht="16.95" customHeight="1">
      <c r="B270" s="32"/>
      <c r="C270" s="207" t="s">
        <v>1639</v>
      </c>
      <c r="D270" s="207" t="s">
        <v>1640</v>
      </c>
      <c r="E270" s="17" t="s">
        <v>1520</v>
      </c>
      <c r="F270" s="208">
        <v>798.47199999999998</v>
      </c>
      <c r="H270" s="32"/>
    </row>
    <row r="271" spans="2:8" s="1" customFormat="1" ht="16.95" customHeight="1">
      <c r="B271" s="32"/>
      <c r="C271" s="207" t="s">
        <v>1643</v>
      </c>
      <c r="D271" s="207" t="s">
        <v>1644</v>
      </c>
      <c r="E271" s="17" t="s">
        <v>1520</v>
      </c>
      <c r="F271" s="208">
        <v>290.44499999999999</v>
      </c>
      <c r="H271" s="32"/>
    </row>
    <row r="272" spans="2:8" s="1" customFormat="1" ht="16.95" customHeight="1">
      <c r="B272" s="32"/>
      <c r="C272" s="203" t="s">
        <v>3619</v>
      </c>
      <c r="D272" s="204" t="s">
        <v>1</v>
      </c>
      <c r="E272" s="205" t="s">
        <v>1</v>
      </c>
      <c r="F272" s="206">
        <v>470.399</v>
      </c>
      <c r="H272" s="32"/>
    </row>
    <row r="273" spans="2:8" s="1" customFormat="1" ht="16.95" customHeight="1">
      <c r="B273" s="32"/>
      <c r="C273" s="207" t="s">
        <v>3619</v>
      </c>
      <c r="D273" s="207" t="s">
        <v>3709</v>
      </c>
      <c r="E273" s="17" t="s">
        <v>1</v>
      </c>
      <c r="F273" s="208">
        <v>470.399</v>
      </c>
      <c r="H273" s="32"/>
    </row>
    <row r="274" spans="2:8" s="1" customFormat="1" ht="16.95" customHeight="1">
      <c r="B274" s="32"/>
      <c r="C274" s="209" t="s">
        <v>8887</v>
      </c>
      <c r="H274" s="32"/>
    </row>
    <row r="275" spans="2:8" s="1" customFormat="1" ht="16.95" customHeight="1">
      <c r="B275" s="32"/>
      <c r="C275" s="207" t="s">
        <v>1639</v>
      </c>
      <c r="D275" s="207" t="s">
        <v>1640</v>
      </c>
      <c r="E275" s="17" t="s">
        <v>1520</v>
      </c>
      <c r="F275" s="208">
        <v>798.47199999999998</v>
      </c>
      <c r="H275" s="32"/>
    </row>
    <row r="276" spans="2:8" s="1" customFormat="1" ht="20.399999999999999">
      <c r="B276" s="32"/>
      <c r="C276" s="207" t="s">
        <v>1608</v>
      </c>
      <c r="D276" s="207" t="s">
        <v>1609</v>
      </c>
      <c r="E276" s="17" t="s">
        <v>1520</v>
      </c>
      <c r="F276" s="208">
        <v>94.08</v>
      </c>
      <c r="H276" s="32"/>
    </row>
    <row r="277" spans="2:8" s="1" customFormat="1" ht="20.399999999999999">
      <c r="B277" s="32"/>
      <c r="C277" s="207" t="s">
        <v>1613</v>
      </c>
      <c r="D277" s="207" t="s">
        <v>1614</v>
      </c>
      <c r="E277" s="17" t="s">
        <v>1520</v>
      </c>
      <c r="F277" s="208">
        <v>235.2</v>
      </c>
      <c r="H277" s="32"/>
    </row>
    <row r="278" spans="2:8" s="1" customFormat="1" ht="20.399999999999999">
      <c r="B278" s="32"/>
      <c r="C278" s="207" t="s">
        <v>2063</v>
      </c>
      <c r="D278" s="207" t="s">
        <v>2064</v>
      </c>
      <c r="E278" s="17" t="s">
        <v>1520</v>
      </c>
      <c r="F278" s="208">
        <v>141.12</v>
      </c>
      <c r="H278" s="32"/>
    </row>
    <row r="279" spans="2:8" s="1" customFormat="1" ht="16.95" customHeight="1">
      <c r="B279" s="32"/>
      <c r="C279" s="207" t="s">
        <v>3851</v>
      </c>
      <c r="D279" s="207" t="s">
        <v>3852</v>
      </c>
      <c r="E279" s="17" t="s">
        <v>1520</v>
      </c>
      <c r="F279" s="208">
        <v>94.08</v>
      </c>
      <c r="H279" s="32"/>
    </row>
    <row r="280" spans="2:8" s="1" customFormat="1" ht="16.95" customHeight="1">
      <c r="B280" s="32"/>
      <c r="C280" s="207" t="s">
        <v>1630</v>
      </c>
      <c r="D280" s="207" t="s">
        <v>1631</v>
      </c>
      <c r="E280" s="17" t="s">
        <v>1520</v>
      </c>
      <c r="F280" s="208">
        <v>235.2</v>
      </c>
      <c r="H280" s="32"/>
    </row>
    <row r="281" spans="2:8" s="1" customFormat="1" ht="16.95" customHeight="1">
      <c r="B281" s="32"/>
      <c r="C281" s="207" t="s">
        <v>2080</v>
      </c>
      <c r="D281" s="207" t="s">
        <v>2081</v>
      </c>
      <c r="E281" s="17" t="s">
        <v>1520</v>
      </c>
      <c r="F281" s="208">
        <v>141.12</v>
      </c>
      <c r="H281" s="32"/>
    </row>
    <row r="282" spans="2:8" s="1" customFormat="1" ht="16.95" customHeight="1">
      <c r="B282" s="32"/>
      <c r="C282" s="203" t="s">
        <v>3625</v>
      </c>
      <c r="D282" s="204" t="s">
        <v>1</v>
      </c>
      <c r="E282" s="205" t="s">
        <v>1</v>
      </c>
      <c r="F282" s="206">
        <v>134.56</v>
      </c>
      <c r="H282" s="32"/>
    </row>
    <row r="283" spans="2:8" s="1" customFormat="1" ht="16.95" customHeight="1">
      <c r="B283" s="32"/>
      <c r="C283" s="207" t="s">
        <v>1</v>
      </c>
      <c r="D283" s="207" t="s">
        <v>5126</v>
      </c>
      <c r="E283" s="17" t="s">
        <v>1</v>
      </c>
      <c r="F283" s="208">
        <v>137.45599999999999</v>
      </c>
      <c r="H283" s="32"/>
    </row>
    <row r="284" spans="2:8" s="1" customFormat="1" ht="16.95" customHeight="1">
      <c r="B284" s="32"/>
      <c r="C284" s="207" t="s">
        <v>3632</v>
      </c>
      <c r="D284" s="207" t="s">
        <v>5127</v>
      </c>
      <c r="E284" s="17" t="s">
        <v>1</v>
      </c>
      <c r="F284" s="208">
        <v>-2.8959999999999999</v>
      </c>
      <c r="H284" s="32"/>
    </row>
    <row r="285" spans="2:8" s="1" customFormat="1" ht="16.95" customHeight="1">
      <c r="B285" s="32"/>
      <c r="C285" s="207" t="s">
        <v>3625</v>
      </c>
      <c r="D285" s="207" t="s">
        <v>1496</v>
      </c>
      <c r="E285" s="17" t="s">
        <v>1</v>
      </c>
      <c r="F285" s="208">
        <v>134.56</v>
      </c>
      <c r="H285" s="32"/>
    </row>
    <row r="286" spans="2:8" s="1" customFormat="1" ht="16.95" customHeight="1">
      <c r="B286" s="32"/>
      <c r="C286" s="209" t="s">
        <v>8887</v>
      </c>
      <c r="H286" s="32"/>
    </row>
    <row r="287" spans="2:8" s="1" customFormat="1" ht="16.95" customHeight="1">
      <c r="B287" s="32"/>
      <c r="C287" s="207" t="s">
        <v>1670</v>
      </c>
      <c r="D287" s="207" t="s">
        <v>1671</v>
      </c>
      <c r="E287" s="17" t="s">
        <v>1520</v>
      </c>
      <c r="F287" s="208">
        <v>134.56</v>
      </c>
      <c r="H287" s="32"/>
    </row>
    <row r="288" spans="2:8" s="1" customFormat="1" ht="16.95" customHeight="1">
      <c r="B288" s="32"/>
      <c r="C288" s="207" t="s">
        <v>1639</v>
      </c>
      <c r="D288" s="207" t="s">
        <v>1640</v>
      </c>
      <c r="E288" s="17" t="s">
        <v>1520</v>
      </c>
      <c r="F288" s="208">
        <v>798.47199999999998</v>
      </c>
      <c r="H288" s="32"/>
    </row>
    <row r="289" spans="2:8" s="1" customFormat="1" ht="16.95" customHeight="1">
      <c r="B289" s="32"/>
      <c r="C289" s="207" t="s">
        <v>1643</v>
      </c>
      <c r="D289" s="207" t="s">
        <v>1644</v>
      </c>
      <c r="E289" s="17" t="s">
        <v>1520</v>
      </c>
      <c r="F289" s="208">
        <v>290.44499999999999</v>
      </c>
      <c r="H289" s="32"/>
    </row>
    <row r="290" spans="2:8" s="1" customFormat="1" ht="16.95" customHeight="1">
      <c r="B290" s="32"/>
      <c r="C290" s="203" t="s">
        <v>3632</v>
      </c>
      <c r="D290" s="204" t="s">
        <v>1</v>
      </c>
      <c r="E290" s="205" t="s">
        <v>1</v>
      </c>
      <c r="F290" s="206">
        <v>-2.8959999999999999</v>
      </c>
      <c r="H290" s="32"/>
    </row>
    <row r="291" spans="2:8" s="1" customFormat="1" ht="16.95" customHeight="1">
      <c r="B291" s="32"/>
      <c r="C291" s="207" t="s">
        <v>3632</v>
      </c>
      <c r="D291" s="207" t="s">
        <v>5127</v>
      </c>
      <c r="E291" s="17" t="s">
        <v>1</v>
      </c>
      <c r="F291" s="208">
        <v>-2.8959999999999999</v>
      </c>
      <c r="H291" s="32"/>
    </row>
    <row r="292" spans="2:8" s="1" customFormat="1" ht="16.95" customHeight="1">
      <c r="B292" s="32"/>
      <c r="C292" s="209" t="s">
        <v>8887</v>
      </c>
      <c r="H292" s="32"/>
    </row>
    <row r="293" spans="2:8" s="1" customFormat="1" ht="16.95" customHeight="1">
      <c r="B293" s="32"/>
      <c r="C293" s="207" t="s">
        <v>1670</v>
      </c>
      <c r="D293" s="207" t="s">
        <v>1671</v>
      </c>
      <c r="E293" s="17" t="s">
        <v>1520</v>
      </c>
      <c r="F293" s="208">
        <v>134.56</v>
      </c>
      <c r="H293" s="32"/>
    </row>
    <row r="294" spans="2:8" s="1" customFormat="1" ht="16.95" customHeight="1">
      <c r="B294" s="32"/>
      <c r="C294" s="207" t="s">
        <v>1643</v>
      </c>
      <c r="D294" s="207" t="s">
        <v>1644</v>
      </c>
      <c r="E294" s="17" t="s">
        <v>1520</v>
      </c>
      <c r="F294" s="208">
        <v>290.44499999999999</v>
      </c>
      <c r="H294" s="32"/>
    </row>
    <row r="295" spans="2:8" s="1" customFormat="1" ht="16.95" customHeight="1">
      <c r="B295" s="32"/>
      <c r="C295" s="203" t="s">
        <v>3621</v>
      </c>
      <c r="D295" s="204" t="s">
        <v>1</v>
      </c>
      <c r="E295" s="205" t="s">
        <v>1</v>
      </c>
      <c r="F295" s="206">
        <v>328.07299999999998</v>
      </c>
      <c r="H295" s="32"/>
    </row>
    <row r="296" spans="2:8" s="1" customFormat="1" ht="16.95" customHeight="1">
      <c r="B296" s="32"/>
      <c r="C296" s="207" t="s">
        <v>3621</v>
      </c>
      <c r="D296" s="207" t="s">
        <v>3710</v>
      </c>
      <c r="E296" s="17" t="s">
        <v>1</v>
      </c>
      <c r="F296" s="208">
        <v>328.07299999999998</v>
      </c>
      <c r="H296" s="32"/>
    </row>
    <row r="297" spans="2:8" s="1" customFormat="1" ht="16.95" customHeight="1">
      <c r="B297" s="32"/>
      <c r="C297" s="209" t="s">
        <v>8887</v>
      </c>
      <c r="H297" s="32"/>
    </row>
    <row r="298" spans="2:8" s="1" customFormat="1" ht="16.95" customHeight="1">
      <c r="B298" s="32"/>
      <c r="C298" s="207" t="s">
        <v>1639</v>
      </c>
      <c r="D298" s="207" t="s">
        <v>1640</v>
      </c>
      <c r="E298" s="17" t="s">
        <v>1520</v>
      </c>
      <c r="F298" s="208">
        <v>798.47199999999998</v>
      </c>
      <c r="H298" s="32"/>
    </row>
    <row r="299" spans="2:8" s="1" customFormat="1" ht="20.399999999999999">
      <c r="B299" s="32"/>
      <c r="C299" s="207" t="s">
        <v>3395</v>
      </c>
      <c r="D299" s="207" t="s">
        <v>3396</v>
      </c>
      <c r="E299" s="17" t="s">
        <v>1520</v>
      </c>
      <c r="F299" s="208">
        <v>65.614999999999995</v>
      </c>
      <c r="H299" s="32"/>
    </row>
    <row r="300" spans="2:8" s="1" customFormat="1" ht="20.399999999999999">
      <c r="B300" s="32"/>
      <c r="C300" s="207" t="s">
        <v>3399</v>
      </c>
      <c r="D300" s="207" t="s">
        <v>3400</v>
      </c>
      <c r="E300" s="17" t="s">
        <v>1520</v>
      </c>
      <c r="F300" s="208">
        <v>459.30200000000002</v>
      </c>
      <c r="H300" s="32"/>
    </row>
    <row r="301" spans="2:8" s="1" customFormat="1" ht="20.399999999999999">
      <c r="B301" s="32"/>
      <c r="C301" s="207" t="s">
        <v>1618</v>
      </c>
      <c r="D301" s="207" t="s">
        <v>1619</v>
      </c>
      <c r="E301" s="17" t="s">
        <v>1520</v>
      </c>
      <c r="F301" s="208">
        <v>164.03700000000001</v>
      </c>
      <c r="H301" s="32"/>
    </row>
    <row r="302" spans="2:8" s="1" customFormat="1" ht="20.399999999999999">
      <c r="B302" s="32"/>
      <c r="C302" s="207" t="s">
        <v>1622</v>
      </c>
      <c r="D302" s="207" t="s">
        <v>1623</v>
      </c>
      <c r="E302" s="17" t="s">
        <v>1520</v>
      </c>
      <c r="F302" s="208">
        <v>1148.2560000000001</v>
      </c>
      <c r="H302" s="32"/>
    </row>
    <row r="303" spans="2:8" s="1" customFormat="1" ht="20.399999999999999">
      <c r="B303" s="32"/>
      <c r="C303" s="207" t="s">
        <v>2068</v>
      </c>
      <c r="D303" s="207" t="s">
        <v>2069</v>
      </c>
      <c r="E303" s="17" t="s">
        <v>1520</v>
      </c>
      <c r="F303" s="208">
        <v>98.421999999999997</v>
      </c>
      <c r="H303" s="32"/>
    </row>
    <row r="304" spans="2:8" s="1" customFormat="1" ht="20.399999999999999">
      <c r="B304" s="32"/>
      <c r="C304" s="207" t="s">
        <v>2072</v>
      </c>
      <c r="D304" s="207" t="s">
        <v>2073</v>
      </c>
      <c r="E304" s="17" t="s">
        <v>1520</v>
      </c>
      <c r="F304" s="208">
        <v>688.95299999999997</v>
      </c>
      <c r="H304" s="32"/>
    </row>
    <row r="305" spans="2:8" s="1" customFormat="1" ht="20.399999999999999">
      <c r="B305" s="32"/>
      <c r="C305" s="207" t="s">
        <v>1634</v>
      </c>
      <c r="D305" s="207" t="s">
        <v>1635</v>
      </c>
      <c r="E305" s="17" t="s">
        <v>1636</v>
      </c>
      <c r="F305" s="208">
        <v>590.53099999999995</v>
      </c>
      <c r="H305" s="32"/>
    </row>
    <row r="306" spans="2:8" s="1" customFormat="1" ht="16.95" customHeight="1">
      <c r="B306" s="32"/>
      <c r="C306" s="203" t="s">
        <v>3627</v>
      </c>
      <c r="D306" s="204" t="s">
        <v>1</v>
      </c>
      <c r="E306" s="205" t="s">
        <v>1</v>
      </c>
      <c r="F306" s="206">
        <v>290.44499999999999</v>
      </c>
      <c r="H306" s="32"/>
    </row>
    <row r="307" spans="2:8" s="1" customFormat="1" ht="16.95" customHeight="1">
      <c r="B307" s="32"/>
      <c r="C307" s="207" t="s">
        <v>1</v>
      </c>
      <c r="D307" s="207" t="s">
        <v>3617</v>
      </c>
      <c r="E307" s="17" t="s">
        <v>1</v>
      </c>
      <c r="F307" s="208">
        <v>473.29500000000002</v>
      </c>
      <c r="H307" s="32"/>
    </row>
    <row r="308" spans="2:8" s="1" customFormat="1" ht="16.95" customHeight="1">
      <c r="B308" s="32"/>
      <c r="C308" s="207" t="s">
        <v>1</v>
      </c>
      <c r="D308" s="207" t="s">
        <v>3712</v>
      </c>
      <c r="E308" s="17" t="s">
        <v>1</v>
      </c>
      <c r="F308" s="208">
        <v>-45.393999999999998</v>
      </c>
      <c r="H308" s="32"/>
    </row>
    <row r="309" spans="2:8" s="1" customFormat="1" ht="16.95" customHeight="1">
      <c r="B309" s="32"/>
      <c r="C309" s="207" t="s">
        <v>1</v>
      </c>
      <c r="D309" s="207" t="s">
        <v>3713</v>
      </c>
      <c r="E309" s="17" t="s">
        <v>1</v>
      </c>
      <c r="F309" s="208">
        <v>-134.56</v>
      </c>
      <c r="H309" s="32"/>
    </row>
    <row r="310" spans="2:8" s="1" customFormat="1" ht="16.95" customHeight="1">
      <c r="B310" s="32"/>
      <c r="C310" s="207" t="s">
        <v>1</v>
      </c>
      <c r="D310" s="207" t="s">
        <v>3632</v>
      </c>
      <c r="E310" s="17" t="s">
        <v>1</v>
      </c>
      <c r="F310" s="208">
        <v>-2.8959999999999999</v>
      </c>
      <c r="H310" s="32"/>
    </row>
    <row r="311" spans="2:8" s="1" customFormat="1" ht="16.95" customHeight="1">
      <c r="B311" s="32"/>
      <c r="C311" s="207" t="s">
        <v>3627</v>
      </c>
      <c r="D311" s="207" t="s">
        <v>1496</v>
      </c>
      <c r="E311" s="17" t="s">
        <v>1</v>
      </c>
      <c r="F311" s="208">
        <v>290.44499999999999</v>
      </c>
      <c r="H311" s="32"/>
    </row>
    <row r="312" spans="2:8" s="1" customFormat="1" ht="16.95" customHeight="1">
      <c r="B312" s="32"/>
      <c r="C312" s="209" t="s">
        <v>8887</v>
      </c>
      <c r="H312" s="32"/>
    </row>
    <row r="313" spans="2:8" s="1" customFormat="1" ht="16.95" customHeight="1">
      <c r="B313" s="32"/>
      <c r="C313" s="207" t="s">
        <v>1643</v>
      </c>
      <c r="D313" s="207" t="s">
        <v>1644</v>
      </c>
      <c r="E313" s="17" t="s">
        <v>1520</v>
      </c>
      <c r="F313" s="208">
        <v>290.44499999999999</v>
      </c>
      <c r="H313" s="32"/>
    </row>
    <row r="314" spans="2:8" s="1" customFormat="1" ht="16.95" customHeight="1">
      <c r="B314" s="32"/>
      <c r="C314" s="207" t="s">
        <v>1639</v>
      </c>
      <c r="D314" s="207" t="s">
        <v>1640</v>
      </c>
      <c r="E314" s="17" t="s">
        <v>1520</v>
      </c>
      <c r="F314" s="208">
        <v>798.47199999999998</v>
      </c>
      <c r="H314" s="32"/>
    </row>
    <row r="315" spans="2:8" s="1" customFormat="1" ht="16.95" customHeight="1">
      <c r="B315" s="32"/>
      <c r="C315" s="207" t="s">
        <v>1665</v>
      </c>
      <c r="D315" s="207" t="s">
        <v>3714</v>
      </c>
      <c r="E315" s="17" t="s">
        <v>1520</v>
      </c>
      <c r="F315" s="208">
        <v>145.22300000000001</v>
      </c>
      <c r="H315" s="32"/>
    </row>
    <row r="316" spans="2:8" s="1" customFormat="1" ht="16.95" customHeight="1">
      <c r="B316" s="32"/>
      <c r="C316" s="203" t="s">
        <v>3629</v>
      </c>
      <c r="D316" s="204" t="s">
        <v>1</v>
      </c>
      <c r="E316" s="205" t="s">
        <v>1</v>
      </c>
      <c r="F316" s="206">
        <v>145.22300000000001</v>
      </c>
      <c r="H316" s="32"/>
    </row>
    <row r="317" spans="2:8" s="1" customFormat="1" ht="16.95" customHeight="1">
      <c r="B317" s="32"/>
      <c r="C317" s="207" t="s">
        <v>1</v>
      </c>
      <c r="D317" s="207" t="s">
        <v>3716</v>
      </c>
      <c r="E317" s="17" t="s">
        <v>1</v>
      </c>
      <c r="F317" s="208">
        <v>0</v>
      </c>
      <c r="H317" s="32"/>
    </row>
    <row r="318" spans="2:8" s="1" customFormat="1" ht="16.95" customHeight="1">
      <c r="B318" s="32"/>
      <c r="C318" s="207" t="s">
        <v>1</v>
      </c>
      <c r="D318" s="207" t="s">
        <v>5125</v>
      </c>
      <c r="E318" s="17" t="s">
        <v>1</v>
      </c>
      <c r="F318" s="208">
        <v>145.22300000000001</v>
      </c>
      <c r="H318" s="32"/>
    </row>
    <row r="319" spans="2:8" s="1" customFormat="1" ht="16.95" customHeight="1">
      <c r="B319" s="32"/>
      <c r="C319" s="207" t="s">
        <v>3629</v>
      </c>
      <c r="D319" s="207" t="s">
        <v>1496</v>
      </c>
      <c r="E319" s="17" t="s">
        <v>1</v>
      </c>
      <c r="F319" s="208">
        <v>145.22300000000001</v>
      </c>
      <c r="H319" s="32"/>
    </row>
    <row r="320" spans="2:8" s="1" customFormat="1" ht="16.95" customHeight="1">
      <c r="B320" s="32"/>
      <c r="C320" s="209" t="s">
        <v>8887</v>
      </c>
      <c r="H320" s="32"/>
    </row>
    <row r="321" spans="2:8" s="1" customFormat="1" ht="16.95" customHeight="1">
      <c r="B321" s="32"/>
      <c r="C321" s="207" t="s">
        <v>1665</v>
      </c>
      <c r="D321" s="207" t="s">
        <v>3714</v>
      </c>
      <c r="E321" s="17" t="s">
        <v>1520</v>
      </c>
      <c r="F321" s="208">
        <v>145.22300000000001</v>
      </c>
      <c r="H321" s="32"/>
    </row>
    <row r="322" spans="2:8" s="1" customFormat="1" ht="16.95" customHeight="1">
      <c r="B322" s="32"/>
      <c r="C322" s="207" t="s">
        <v>1639</v>
      </c>
      <c r="D322" s="207" t="s">
        <v>1640</v>
      </c>
      <c r="E322" s="17" t="s">
        <v>1520</v>
      </c>
      <c r="F322" s="208">
        <v>798.47199999999998</v>
      </c>
      <c r="H322" s="32"/>
    </row>
    <row r="323" spans="2:8" s="1" customFormat="1" ht="26.4" customHeight="1">
      <c r="B323" s="32"/>
      <c r="C323" s="202" t="s">
        <v>8946</v>
      </c>
      <c r="D323" s="202" t="s">
        <v>206</v>
      </c>
      <c r="H323" s="32"/>
    </row>
    <row r="324" spans="2:8" s="1" customFormat="1" ht="16.95" customHeight="1">
      <c r="B324" s="32"/>
      <c r="C324" s="203" t="s">
        <v>3617</v>
      </c>
      <c r="D324" s="204" t="s">
        <v>1</v>
      </c>
      <c r="E324" s="205" t="s">
        <v>1</v>
      </c>
      <c r="F324" s="206">
        <v>179.57400000000001</v>
      </c>
      <c r="H324" s="32"/>
    </row>
    <row r="325" spans="2:8" s="1" customFormat="1" ht="16.95" customHeight="1">
      <c r="B325" s="32"/>
      <c r="C325" s="207" t="s">
        <v>1</v>
      </c>
      <c r="D325" s="207" t="s">
        <v>5184</v>
      </c>
      <c r="E325" s="17" t="s">
        <v>1</v>
      </c>
      <c r="F325" s="208">
        <v>0</v>
      </c>
      <c r="H325" s="32"/>
    </row>
    <row r="326" spans="2:8" s="1" customFormat="1" ht="16.95" customHeight="1">
      <c r="B326" s="32"/>
      <c r="C326" s="207" t="s">
        <v>1</v>
      </c>
      <c r="D326" s="207" t="s">
        <v>5185</v>
      </c>
      <c r="E326" s="17" t="s">
        <v>1</v>
      </c>
      <c r="F326" s="208">
        <v>35.073999999999998</v>
      </c>
      <c r="H326" s="32"/>
    </row>
    <row r="327" spans="2:8" s="1" customFormat="1" ht="16.95" customHeight="1">
      <c r="B327" s="32"/>
      <c r="C327" s="207" t="s">
        <v>1</v>
      </c>
      <c r="D327" s="207" t="s">
        <v>5186</v>
      </c>
      <c r="E327" s="17" t="s">
        <v>1</v>
      </c>
      <c r="F327" s="208">
        <v>0</v>
      </c>
      <c r="H327" s="32"/>
    </row>
    <row r="328" spans="2:8" s="1" customFormat="1" ht="16.95" customHeight="1">
      <c r="B328" s="32"/>
      <c r="C328" s="207" t="s">
        <v>1</v>
      </c>
      <c r="D328" s="207" t="s">
        <v>5187</v>
      </c>
      <c r="E328" s="17" t="s">
        <v>1</v>
      </c>
      <c r="F328" s="208">
        <v>144.5</v>
      </c>
      <c r="H328" s="32"/>
    </row>
    <row r="329" spans="2:8" s="1" customFormat="1" ht="16.95" customHeight="1">
      <c r="B329" s="32"/>
      <c r="C329" s="207" t="s">
        <v>3617</v>
      </c>
      <c r="D329" s="207" t="s">
        <v>1496</v>
      </c>
      <c r="E329" s="17" t="s">
        <v>1</v>
      </c>
      <c r="F329" s="208">
        <v>179.57400000000001</v>
      </c>
      <c r="H329" s="32"/>
    </row>
    <row r="330" spans="2:8" s="1" customFormat="1" ht="16.95" customHeight="1">
      <c r="B330" s="32"/>
      <c r="C330" s="209" t="s">
        <v>8887</v>
      </c>
      <c r="H330" s="32"/>
    </row>
    <row r="331" spans="2:8" s="1" customFormat="1" ht="20.399999999999999">
      <c r="B331" s="32"/>
      <c r="C331" s="207" t="s">
        <v>5087</v>
      </c>
      <c r="D331" s="207" t="s">
        <v>5088</v>
      </c>
      <c r="E331" s="17" t="s">
        <v>1520</v>
      </c>
      <c r="F331" s="208">
        <v>179.57400000000001</v>
      </c>
      <c r="H331" s="32"/>
    </row>
    <row r="332" spans="2:8" s="1" customFormat="1" ht="20.399999999999999">
      <c r="B332" s="32"/>
      <c r="C332" s="207" t="s">
        <v>5096</v>
      </c>
      <c r="D332" s="207" t="s">
        <v>5097</v>
      </c>
      <c r="E332" s="17" t="s">
        <v>1520</v>
      </c>
      <c r="F332" s="208">
        <v>17.957000000000001</v>
      </c>
      <c r="H332" s="32"/>
    </row>
    <row r="333" spans="2:8" s="1" customFormat="1" ht="20.399999999999999">
      <c r="B333" s="32"/>
      <c r="C333" s="207" t="s">
        <v>5189</v>
      </c>
      <c r="D333" s="207" t="s">
        <v>5190</v>
      </c>
      <c r="E333" s="17" t="s">
        <v>1520</v>
      </c>
      <c r="F333" s="208">
        <v>41.302</v>
      </c>
      <c r="H333" s="32"/>
    </row>
    <row r="334" spans="2:8" s="1" customFormat="1" ht="20.399999999999999">
      <c r="B334" s="32"/>
      <c r="C334" s="207" t="s">
        <v>5192</v>
      </c>
      <c r="D334" s="207" t="s">
        <v>5193</v>
      </c>
      <c r="E334" s="17" t="s">
        <v>1520</v>
      </c>
      <c r="F334" s="208">
        <v>48.484999999999999</v>
      </c>
      <c r="H334" s="32"/>
    </row>
    <row r="335" spans="2:8" s="1" customFormat="1" ht="20.399999999999999">
      <c r="B335" s="32"/>
      <c r="C335" s="207" t="s">
        <v>5195</v>
      </c>
      <c r="D335" s="207" t="s">
        <v>5196</v>
      </c>
      <c r="E335" s="17" t="s">
        <v>1520</v>
      </c>
      <c r="F335" s="208">
        <v>53.872</v>
      </c>
      <c r="H335" s="32"/>
    </row>
    <row r="336" spans="2:8" s="1" customFormat="1" ht="16.95" customHeight="1">
      <c r="B336" s="32"/>
      <c r="C336" s="207" t="s">
        <v>1639</v>
      </c>
      <c r="D336" s="207" t="s">
        <v>1640</v>
      </c>
      <c r="E336" s="17" t="s">
        <v>1520</v>
      </c>
      <c r="F336" s="208">
        <v>248.982</v>
      </c>
      <c r="H336" s="32"/>
    </row>
    <row r="337" spans="2:8" s="1" customFormat="1" ht="16.95" customHeight="1">
      <c r="B337" s="32"/>
      <c r="C337" s="207" t="s">
        <v>1643</v>
      </c>
      <c r="D337" s="207" t="s">
        <v>1644</v>
      </c>
      <c r="E337" s="17" t="s">
        <v>1520</v>
      </c>
      <c r="F337" s="208">
        <v>120.336</v>
      </c>
      <c r="H337" s="32"/>
    </row>
    <row r="338" spans="2:8" s="1" customFormat="1" ht="16.95" customHeight="1">
      <c r="B338" s="32"/>
      <c r="C338" s="203" t="s">
        <v>3623</v>
      </c>
      <c r="D338" s="204" t="s">
        <v>1</v>
      </c>
      <c r="E338" s="205" t="s">
        <v>1</v>
      </c>
      <c r="F338" s="206">
        <v>16.454999999999998</v>
      </c>
      <c r="H338" s="32"/>
    </row>
    <row r="339" spans="2:8" s="1" customFormat="1" ht="16.95" customHeight="1">
      <c r="B339" s="32"/>
      <c r="C339" s="207" t="s">
        <v>1</v>
      </c>
      <c r="D339" s="207" t="s">
        <v>5218</v>
      </c>
      <c r="E339" s="17" t="s">
        <v>1</v>
      </c>
      <c r="F339" s="208">
        <v>16.454999999999998</v>
      </c>
      <c r="H339" s="32"/>
    </row>
    <row r="340" spans="2:8" s="1" customFormat="1" ht="16.95" customHeight="1">
      <c r="B340" s="32"/>
      <c r="C340" s="207" t="s">
        <v>3623</v>
      </c>
      <c r="D340" s="207" t="s">
        <v>1496</v>
      </c>
      <c r="E340" s="17" t="s">
        <v>1</v>
      </c>
      <c r="F340" s="208">
        <v>16.454999999999998</v>
      </c>
      <c r="H340" s="32"/>
    </row>
    <row r="341" spans="2:8" s="1" customFormat="1" ht="16.95" customHeight="1">
      <c r="B341" s="32"/>
      <c r="C341" s="209" t="s">
        <v>8887</v>
      </c>
      <c r="H341" s="32"/>
    </row>
    <row r="342" spans="2:8" s="1" customFormat="1" ht="16.95" customHeight="1">
      <c r="B342" s="32"/>
      <c r="C342" s="207" t="s">
        <v>1703</v>
      </c>
      <c r="D342" s="207" t="s">
        <v>1704</v>
      </c>
      <c r="E342" s="17" t="s">
        <v>1520</v>
      </c>
      <c r="F342" s="208">
        <v>16.454999999999998</v>
      </c>
      <c r="H342" s="32"/>
    </row>
    <row r="343" spans="2:8" s="1" customFormat="1" ht="16.95" customHeight="1">
      <c r="B343" s="32"/>
      <c r="C343" s="207" t="s">
        <v>1639</v>
      </c>
      <c r="D343" s="207" t="s">
        <v>1640</v>
      </c>
      <c r="E343" s="17" t="s">
        <v>1520</v>
      </c>
      <c r="F343" s="208">
        <v>248.982</v>
      </c>
      <c r="H343" s="32"/>
    </row>
    <row r="344" spans="2:8" s="1" customFormat="1" ht="16.95" customHeight="1">
      <c r="B344" s="32"/>
      <c r="C344" s="207" t="s">
        <v>1643</v>
      </c>
      <c r="D344" s="207" t="s">
        <v>1644</v>
      </c>
      <c r="E344" s="17" t="s">
        <v>1520</v>
      </c>
      <c r="F344" s="208">
        <v>120.336</v>
      </c>
      <c r="H344" s="32"/>
    </row>
    <row r="345" spans="2:8" s="1" customFormat="1" ht="16.95" customHeight="1">
      <c r="B345" s="32"/>
      <c r="C345" s="203" t="s">
        <v>3619</v>
      </c>
      <c r="D345" s="204" t="s">
        <v>1</v>
      </c>
      <c r="E345" s="205" t="s">
        <v>1</v>
      </c>
      <c r="F345" s="206">
        <v>178.876</v>
      </c>
      <c r="H345" s="32"/>
    </row>
    <row r="346" spans="2:8" s="1" customFormat="1" ht="16.95" customHeight="1">
      <c r="B346" s="32"/>
      <c r="C346" s="207" t="s">
        <v>3619</v>
      </c>
      <c r="D346" s="207" t="s">
        <v>3709</v>
      </c>
      <c r="E346" s="17" t="s">
        <v>1</v>
      </c>
      <c r="F346" s="208">
        <v>178.876</v>
      </c>
      <c r="H346" s="32"/>
    </row>
    <row r="347" spans="2:8" s="1" customFormat="1" ht="16.95" customHeight="1">
      <c r="B347" s="32"/>
      <c r="C347" s="209" t="s">
        <v>8887</v>
      </c>
      <c r="H347" s="32"/>
    </row>
    <row r="348" spans="2:8" s="1" customFormat="1" ht="16.95" customHeight="1">
      <c r="B348" s="32"/>
      <c r="C348" s="207" t="s">
        <v>1639</v>
      </c>
      <c r="D348" s="207" t="s">
        <v>1640</v>
      </c>
      <c r="E348" s="17" t="s">
        <v>1520</v>
      </c>
      <c r="F348" s="208">
        <v>248.982</v>
      </c>
      <c r="H348" s="32"/>
    </row>
    <row r="349" spans="2:8" s="1" customFormat="1" ht="20.399999999999999">
      <c r="B349" s="32"/>
      <c r="C349" s="207" t="s">
        <v>1608</v>
      </c>
      <c r="D349" s="207" t="s">
        <v>1609</v>
      </c>
      <c r="E349" s="17" t="s">
        <v>1520</v>
      </c>
      <c r="F349" s="208">
        <v>35.774999999999999</v>
      </c>
      <c r="H349" s="32"/>
    </row>
    <row r="350" spans="2:8" s="1" customFormat="1" ht="20.399999999999999">
      <c r="B350" s="32"/>
      <c r="C350" s="207" t="s">
        <v>1613</v>
      </c>
      <c r="D350" s="207" t="s">
        <v>1614</v>
      </c>
      <c r="E350" s="17" t="s">
        <v>1520</v>
      </c>
      <c r="F350" s="208">
        <v>89.438000000000002</v>
      </c>
      <c r="H350" s="32"/>
    </row>
    <row r="351" spans="2:8" s="1" customFormat="1" ht="20.399999999999999">
      <c r="B351" s="32"/>
      <c r="C351" s="207" t="s">
        <v>2063</v>
      </c>
      <c r="D351" s="207" t="s">
        <v>2064</v>
      </c>
      <c r="E351" s="17" t="s">
        <v>1520</v>
      </c>
      <c r="F351" s="208">
        <v>53.662999999999997</v>
      </c>
      <c r="H351" s="32"/>
    </row>
    <row r="352" spans="2:8" s="1" customFormat="1" ht="16.95" customHeight="1">
      <c r="B352" s="32"/>
      <c r="C352" s="207" t="s">
        <v>3851</v>
      </c>
      <c r="D352" s="207" t="s">
        <v>3852</v>
      </c>
      <c r="E352" s="17" t="s">
        <v>1520</v>
      </c>
      <c r="F352" s="208">
        <v>35.774999999999999</v>
      </c>
      <c r="H352" s="32"/>
    </row>
    <row r="353" spans="2:8" s="1" customFormat="1" ht="16.95" customHeight="1">
      <c r="B353" s="32"/>
      <c r="C353" s="207" t="s">
        <v>3853</v>
      </c>
      <c r="D353" s="207" t="s">
        <v>3854</v>
      </c>
      <c r="E353" s="17" t="s">
        <v>1520</v>
      </c>
      <c r="F353" s="208">
        <v>89.438000000000002</v>
      </c>
      <c r="H353" s="32"/>
    </row>
    <row r="354" spans="2:8" s="1" customFormat="1" ht="16.95" customHeight="1">
      <c r="B354" s="32"/>
      <c r="C354" s="207" t="s">
        <v>3855</v>
      </c>
      <c r="D354" s="207" t="s">
        <v>3856</v>
      </c>
      <c r="E354" s="17" t="s">
        <v>1520</v>
      </c>
      <c r="F354" s="208">
        <v>53.662999999999997</v>
      </c>
      <c r="H354" s="32"/>
    </row>
    <row r="355" spans="2:8" s="1" customFormat="1" ht="16.95" customHeight="1">
      <c r="B355" s="32"/>
      <c r="C355" s="203" t="s">
        <v>3625</v>
      </c>
      <c r="D355" s="204" t="s">
        <v>1</v>
      </c>
      <c r="E355" s="205" t="s">
        <v>1</v>
      </c>
      <c r="F355" s="206">
        <v>42.085000000000001</v>
      </c>
      <c r="H355" s="32"/>
    </row>
    <row r="356" spans="2:8" s="1" customFormat="1" ht="16.95" customHeight="1">
      <c r="B356" s="32"/>
      <c r="C356" s="207" t="s">
        <v>1</v>
      </c>
      <c r="D356" s="207" t="s">
        <v>5211</v>
      </c>
      <c r="E356" s="17" t="s">
        <v>1</v>
      </c>
      <c r="F356" s="208">
        <v>42.783000000000001</v>
      </c>
      <c r="H356" s="32"/>
    </row>
    <row r="357" spans="2:8" s="1" customFormat="1" ht="16.95" customHeight="1">
      <c r="B357" s="32"/>
      <c r="C357" s="207" t="s">
        <v>3632</v>
      </c>
      <c r="D357" s="207" t="s">
        <v>5212</v>
      </c>
      <c r="E357" s="17" t="s">
        <v>1</v>
      </c>
      <c r="F357" s="208">
        <v>-0.69799999999999995</v>
      </c>
      <c r="H357" s="32"/>
    </row>
    <row r="358" spans="2:8" s="1" customFormat="1" ht="16.95" customHeight="1">
      <c r="B358" s="32"/>
      <c r="C358" s="207" t="s">
        <v>3625</v>
      </c>
      <c r="D358" s="207" t="s">
        <v>1496</v>
      </c>
      <c r="E358" s="17" t="s">
        <v>1</v>
      </c>
      <c r="F358" s="208">
        <v>42.085000000000001</v>
      </c>
      <c r="H358" s="32"/>
    </row>
    <row r="359" spans="2:8" s="1" customFormat="1" ht="16.95" customHeight="1">
      <c r="B359" s="32"/>
      <c r="C359" s="209" t="s">
        <v>8887</v>
      </c>
      <c r="H359" s="32"/>
    </row>
    <row r="360" spans="2:8" s="1" customFormat="1" ht="16.95" customHeight="1">
      <c r="B360" s="32"/>
      <c r="C360" s="207" t="s">
        <v>1670</v>
      </c>
      <c r="D360" s="207" t="s">
        <v>1671</v>
      </c>
      <c r="E360" s="17" t="s">
        <v>1520</v>
      </c>
      <c r="F360" s="208">
        <v>42.085000000000001</v>
      </c>
      <c r="H360" s="32"/>
    </row>
    <row r="361" spans="2:8" s="1" customFormat="1" ht="16.95" customHeight="1">
      <c r="B361" s="32"/>
      <c r="C361" s="207" t="s">
        <v>1639</v>
      </c>
      <c r="D361" s="207" t="s">
        <v>1640</v>
      </c>
      <c r="E361" s="17" t="s">
        <v>1520</v>
      </c>
      <c r="F361" s="208">
        <v>248.982</v>
      </c>
      <c r="H361" s="32"/>
    </row>
    <row r="362" spans="2:8" s="1" customFormat="1" ht="16.95" customHeight="1">
      <c r="B362" s="32"/>
      <c r="C362" s="207" t="s">
        <v>1643</v>
      </c>
      <c r="D362" s="207" t="s">
        <v>1644</v>
      </c>
      <c r="E362" s="17" t="s">
        <v>1520</v>
      </c>
      <c r="F362" s="208">
        <v>120.336</v>
      </c>
      <c r="H362" s="32"/>
    </row>
    <row r="363" spans="2:8" s="1" customFormat="1" ht="16.95" customHeight="1">
      <c r="B363" s="32"/>
      <c r="C363" s="203" t="s">
        <v>3632</v>
      </c>
      <c r="D363" s="204" t="s">
        <v>1</v>
      </c>
      <c r="E363" s="205" t="s">
        <v>1</v>
      </c>
      <c r="F363" s="206">
        <v>-0.69799999999999995</v>
      </c>
      <c r="H363" s="32"/>
    </row>
    <row r="364" spans="2:8" s="1" customFormat="1" ht="16.95" customHeight="1">
      <c r="B364" s="32"/>
      <c r="C364" s="207" t="s">
        <v>3632</v>
      </c>
      <c r="D364" s="207" t="s">
        <v>5212</v>
      </c>
      <c r="E364" s="17" t="s">
        <v>1</v>
      </c>
      <c r="F364" s="208">
        <v>-0.69799999999999995</v>
      </c>
      <c r="H364" s="32"/>
    </row>
    <row r="365" spans="2:8" s="1" customFormat="1" ht="16.95" customHeight="1">
      <c r="B365" s="32"/>
      <c r="C365" s="209" t="s">
        <v>8887</v>
      </c>
      <c r="H365" s="32"/>
    </row>
    <row r="366" spans="2:8" s="1" customFormat="1" ht="16.95" customHeight="1">
      <c r="B366" s="32"/>
      <c r="C366" s="207" t="s">
        <v>1670</v>
      </c>
      <c r="D366" s="207" t="s">
        <v>1671</v>
      </c>
      <c r="E366" s="17" t="s">
        <v>1520</v>
      </c>
      <c r="F366" s="208">
        <v>42.085000000000001</v>
      </c>
      <c r="H366" s="32"/>
    </row>
    <row r="367" spans="2:8" s="1" customFormat="1" ht="16.95" customHeight="1">
      <c r="B367" s="32"/>
      <c r="C367" s="207" t="s">
        <v>1643</v>
      </c>
      <c r="D367" s="207" t="s">
        <v>1644</v>
      </c>
      <c r="E367" s="17" t="s">
        <v>1520</v>
      </c>
      <c r="F367" s="208">
        <v>120.336</v>
      </c>
      <c r="H367" s="32"/>
    </row>
    <row r="368" spans="2:8" s="1" customFormat="1" ht="16.95" customHeight="1">
      <c r="B368" s="32"/>
      <c r="C368" s="203" t="s">
        <v>3621</v>
      </c>
      <c r="D368" s="204" t="s">
        <v>1</v>
      </c>
      <c r="E368" s="205" t="s">
        <v>1</v>
      </c>
      <c r="F368" s="206">
        <v>70.105999999999995</v>
      </c>
      <c r="H368" s="32"/>
    </row>
    <row r="369" spans="2:8" s="1" customFormat="1" ht="16.95" customHeight="1">
      <c r="B369" s="32"/>
      <c r="C369" s="207" t="s">
        <v>3621</v>
      </c>
      <c r="D369" s="207" t="s">
        <v>3710</v>
      </c>
      <c r="E369" s="17" t="s">
        <v>1</v>
      </c>
      <c r="F369" s="208">
        <v>70.105999999999995</v>
      </c>
      <c r="H369" s="32"/>
    </row>
    <row r="370" spans="2:8" s="1" customFormat="1" ht="16.95" customHeight="1">
      <c r="B370" s="32"/>
      <c r="C370" s="209" t="s">
        <v>8887</v>
      </c>
      <c r="H370" s="32"/>
    </row>
    <row r="371" spans="2:8" s="1" customFormat="1" ht="16.95" customHeight="1">
      <c r="B371" s="32"/>
      <c r="C371" s="207" t="s">
        <v>1639</v>
      </c>
      <c r="D371" s="207" t="s">
        <v>1640</v>
      </c>
      <c r="E371" s="17" t="s">
        <v>1520</v>
      </c>
      <c r="F371" s="208">
        <v>248.982</v>
      </c>
      <c r="H371" s="32"/>
    </row>
    <row r="372" spans="2:8" s="1" customFormat="1" ht="20.399999999999999">
      <c r="B372" s="32"/>
      <c r="C372" s="207" t="s">
        <v>3395</v>
      </c>
      <c r="D372" s="207" t="s">
        <v>3396</v>
      </c>
      <c r="E372" s="17" t="s">
        <v>1520</v>
      </c>
      <c r="F372" s="208">
        <v>14.021000000000001</v>
      </c>
      <c r="H372" s="32"/>
    </row>
    <row r="373" spans="2:8" s="1" customFormat="1" ht="20.399999999999999">
      <c r="B373" s="32"/>
      <c r="C373" s="207" t="s">
        <v>3399</v>
      </c>
      <c r="D373" s="207" t="s">
        <v>3400</v>
      </c>
      <c r="E373" s="17" t="s">
        <v>1520</v>
      </c>
      <c r="F373" s="208">
        <v>98.147999999999996</v>
      </c>
      <c r="H373" s="32"/>
    </row>
    <row r="374" spans="2:8" s="1" customFormat="1" ht="20.399999999999999">
      <c r="B374" s="32"/>
      <c r="C374" s="207" t="s">
        <v>1618</v>
      </c>
      <c r="D374" s="207" t="s">
        <v>1619</v>
      </c>
      <c r="E374" s="17" t="s">
        <v>1520</v>
      </c>
      <c r="F374" s="208">
        <v>35.052999999999997</v>
      </c>
      <c r="H374" s="32"/>
    </row>
    <row r="375" spans="2:8" s="1" customFormat="1" ht="20.399999999999999">
      <c r="B375" s="32"/>
      <c r="C375" s="207" t="s">
        <v>1622</v>
      </c>
      <c r="D375" s="207" t="s">
        <v>1623</v>
      </c>
      <c r="E375" s="17" t="s">
        <v>1520</v>
      </c>
      <c r="F375" s="208">
        <v>245.37100000000001</v>
      </c>
      <c r="H375" s="32"/>
    </row>
    <row r="376" spans="2:8" s="1" customFormat="1" ht="20.399999999999999">
      <c r="B376" s="32"/>
      <c r="C376" s="207" t="s">
        <v>2068</v>
      </c>
      <c r="D376" s="207" t="s">
        <v>2069</v>
      </c>
      <c r="E376" s="17" t="s">
        <v>1520</v>
      </c>
      <c r="F376" s="208">
        <v>21.032</v>
      </c>
      <c r="H376" s="32"/>
    </row>
    <row r="377" spans="2:8" s="1" customFormat="1" ht="20.399999999999999">
      <c r="B377" s="32"/>
      <c r="C377" s="207" t="s">
        <v>2072</v>
      </c>
      <c r="D377" s="207" t="s">
        <v>2073</v>
      </c>
      <c r="E377" s="17" t="s">
        <v>1520</v>
      </c>
      <c r="F377" s="208">
        <v>147.22300000000001</v>
      </c>
      <c r="H377" s="32"/>
    </row>
    <row r="378" spans="2:8" s="1" customFormat="1" ht="20.399999999999999">
      <c r="B378" s="32"/>
      <c r="C378" s="207" t="s">
        <v>1634</v>
      </c>
      <c r="D378" s="207" t="s">
        <v>1635</v>
      </c>
      <c r="E378" s="17" t="s">
        <v>1636</v>
      </c>
      <c r="F378" s="208">
        <v>126.191</v>
      </c>
      <c r="H378" s="32"/>
    </row>
    <row r="379" spans="2:8" s="1" customFormat="1" ht="16.95" customHeight="1">
      <c r="B379" s="32"/>
      <c r="C379" s="203" t="s">
        <v>3627</v>
      </c>
      <c r="D379" s="204" t="s">
        <v>1</v>
      </c>
      <c r="E379" s="205" t="s">
        <v>1</v>
      </c>
      <c r="F379" s="206">
        <v>120.336</v>
      </c>
      <c r="H379" s="32"/>
    </row>
    <row r="380" spans="2:8" s="1" customFormat="1" ht="16.95" customHeight="1">
      <c r="B380" s="32"/>
      <c r="C380" s="207" t="s">
        <v>1</v>
      </c>
      <c r="D380" s="207" t="s">
        <v>3617</v>
      </c>
      <c r="E380" s="17" t="s">
        <v>1</v>
      </c>
      <c r="F380" s="208">
        <v>179.57400000000001</v>
      </c>
      <c r="H380" s="32"/>
    </row>
    <row r="381" spans="2:8" s="1" customFormat="1" ht="16.95" customHeight="1">
      <c r="B381" s="32"/>
      <c r="C381" s="207" t="s">
        <v>1</v>
      </c>
      <c r="D381" s="207" t="s">
        <v>3712</v>
      </c>
      <c r="E381" s="17" t="s">
        <v>1</v>
      </c>
      <c r="F381" s="208">
        <v>-16.454999999999998</v>
      </c>
      <c r="H381" s="32"/>
    </row>
    <row r="382" spans="2:8" s="1" customFormat="1" ht="16.95" customHeight="1">
      <c r="B382" s="32"/>
      <c r="C382" s="207" t="s">
        <v>1</v>
      </c>
      <c r="D382" s="207" t="s">
        <v>3713</v>
      </c>
      <c r="E382" s="17" t="s">
        <v>1</v>
      </c>
      <c r="F382" s="208">
        <v>-42.085000000000001</v>
      </c>
      <c r="H382" s="32"/>
    </row>
    <row r="383" spans="2:8" s="1" customFormat="1" ht="16.95" customHeight="1">
      <c r="B383" s="32"/>
      <c r="C383" s="207" t="s">
        <v>1</v>
      </c>
      <c r="D383" s="207" t="s">
        <v>3632</v>
      </c>
      <c r="E383" s="17" t="s">
        <v>1</v>
      </c>
      <c r="F383" s="208">
        <v>-0.69799999999999995</v>
      </c>
      <c r="H383" s="32"/>
    </row>
    <row r="384" spans="2:8" s="1" customFormat="1" ht="16.95" customHeight="1">
      <c r="B384" s="32"/>
      <c r="C384" s="207" t="s">
        <v>3627</v>
      </c>
      <c r="D384" s="207" t="s">
        <v>1496</v>
      </c>
      <c r="E384" s="17" t="s">
        <v>1</v>
      </c>
      <c r="F384" s="208">
        <v>120.336</v>
      </c>
      <c r="H384" s="32"/>
    </row>
    <row r="385" spans="2:8" s="1" customFormat="1" ht="16.95" customHeight="1">
      <c r="B385" s="32"/>
      <c r="C385" s="209" t="s">
        <v>8887</v>
      </c>
      <c r="H385" s="32"/>
    </row>
    <row r="386" spans="2:8" s="1" customFormat="1" ht="16.95" customHeight="1">
      <c r="B386" s="32"/>
      <c r="C386" s="207" t="s">
        <v>1643</v>
      </c>
      <c r="D386" s="207" t="s">
        <v>1644</v>
      </c>
      <c r="E386" s="17" t="s">
        <v>1520</v>
      </c>
      <c r="F386" s="208">
        <v>120.336</v>
      </c>
      <c r="H386" s="32"/>
    </row>
    <row r="387" spans="2:8" s="1" customFormat="1" ht="16.95" customHeight="1">
      <c r="B387" s="32"/>
      <c r="C387" s="207" t="s">
        <v>1639</v>
      </c>
      <c r="D387" s="207" t="s">
        <v>1640</v>
      </c>
      <c r="E387" s="17" t="s">
        <v>1520</v>
      </c>
      <c r="F387" s="208">
        <v>248.982</v>
      </c>
      <c r="H387" s="32"/>
    </row>
    <row r="388" spans="2:8" s="1" customFormat="1" ht="16.95" customHeight="1">
      <c r="B388" s="32"/>
      <c r="C388" s="203" t="s">
        <v>3629</v>
      </c>
      <c r="D388" s="204" t="s">
        <v>1</v>
      </c>
      <c r="E388" s="205" t="s">
        <v>1</v>
      </c>
      <c r="F388" s="206">
        <v>10.868</v>
      </c>
      <c r="H388" s="32"/>
    </row>
    <row r="389" spans="2:8" s="1" customFormat="1" ht="16.95" customHeight="1">
      <c r="B389" s="32"/>
      <c r="C389" s="207" t="s">
        <v>1</v>
      </c>
      <c r="D389" s="207" t="s">
        <v>3716</v>
      </c>
      <c r="E389" s="17" t="s">
        <v>1</v>
      </c>
      <c r="F389" s="208">
        <v>0</v>
      </c>
      <c r="H389" s="32"/>
    </row>
    <row r="390" spans="2:8" s="1" customFormat="1" ht="16.95" customHeight="1">
      <c r="B390" s="32"/>
      <c r="C390" s="207" t="s">
        <v>1</v>
      </c>
      <c r="D390" s="207" t="s">
        <v>5209</v>
      </c>
      <c r="E390" s="17" t="s">
        <v>1</v>
      </c>
      <c r="F390" s="208">
        <v>17.536999999999999</v>
      </c>
      <c r="H390" s="32"/>
    </row>
    <row r="391" spans="2:8" s="1" customFormat="1" ht="16.95" customHeight="1">
      <c r="B391" s="32"/>
      <c r="C391" s="207" t="s">
        <v>1</v>
      </c>
      <c r="D391" s="207" t="s">
        <v>5210</v>
      </c>
      <c r="E391" s="17" t="s">
        <v>1</v>
      </c>
      <c r="F391" s="208">
        <v>-6.6689999999999996</v>
      </c>
      <c r="H391" s="32"/>
    </row>
    <row r="392" spans="2:8" s="1" customFormat="1" ht="16.95" customHeight="1">
      <c r="B392" s="32"/>
      <c r="C392" s="207" t="s">
        <v>3629</v>
      </c>
      <c r="D392" s="207" t="s">
        <v>1496</v>
      </c>
      <c r="E392" s="17" t="s">
        <v>1</v>
      </c>
      <c r="F392" s="208">
        <v>10.868</v>
      </c>
      <c r="H392" s="32"/>
    </row>
    <row r="393" spans="2:8" s="1" customFormat="1" ht="16.95" customHeight="1">
      <c r="B393" s="32"/>
      <c r="C393" s="209" t="s">
        <v>8887</v>
      </c>
      <c r="H393" s="32"/>
    </row>
    <row r="394" spans="2:8" s="1" customFormat="1" ht="16.95" customHeight="1">
      <c r="B394" s="32"/>
      <c r="C394" s="207" t="s">
        <v>1665</v>
      </c>
      <c r="D394" s="207" t="s">
        <v>3714</v>
      </c>
      <c r="E394" s="17" t="s">
        <v>1520</v>
      </c>
      <c r="F394" s="208">
        <v>10.868</v>
      </c>
      <c r="H394" s="32"/>
    </row>
    <row r="395" spans="2:8" s="1" customFormat="1" ht="16.95" customHeight="1">
      <c r="B395" s="32"/>
      <c r="C395" s="207" t="s">
        <v>1639</v>
      </c>
      <c r="D395" s="207" t="s">
        <v>1640</v>
      </c>
      <c r="E395" s="17" t="s">
        <v>1520</v>
      </c>
      <c r="F395" s="208">
        <v>248.982</v>
      </c>
      <c r="H395" s="32"/>
    </row>
    <row r="396" spans="2:8" s="1" customFormat="1" ht="26.4" customHeight="1">
      <c r="B396" s="32"/>
      <c r="C396" s="202" t="s">
        <v>8947</v>
      </c>
      <c r="D396" s="202" t="s">
        <v>209</v>
      </c>
      <c r="H396" s="32"/>
    </row>
    <row r="397" spans="2:8" s="1" customFormat="1" ht="16.95" customHeight="1">
      <c r="B397" s="32"/>
      <c r="C397" s="203" t="s">
        <v>3617</v>
      </c>
      <c r="D397" s="204" t="s">
        <v>1</v>
      </c>
      <c r="E397" s="205" t="s">
        <v>1</v>
      </c>
      <c r="F397" s="206">
        <v>317.154</v>
      </c>
      <c r="H397" s="32"/>
    </row>
    <row r="398" spans="2:8" s="1" customFormat="1" ht="16.95" customHeight="1">
      <c r="B398" s="32"/>
      <c r="C398" s="207" t="s">
        <v>1</v>
      </c>
      <c r="D398" s="207" t="s">
        <v>5241</v>
      </c>
      <c r="E398" s="17" t="s">
        <v>1</v>
      </c>
      <c r="F398" s="208">
        <v>0</v>
      </c>
      <c r="H398" s="32"/>
    </row>
    <row r="399" spans="2:8" s="1" customFormat="1" ht="16.95" customHeight="1">
      <c r="B399" s="32"/>
      <c r="C399" s="207" t="s">
        <v>1</v>
      </c>
      <c r="D399" s="207" t="s">
        <v>5242</v>
      </c>
      <c r="E399" s="17" t="s">
        <v>1</v>
      </c>
      <c r="F399" s="208">
        <v>310.42200000000003</v>
      </c>
      <c r="H399" s="32"/>
    </row>
    <row r="400" spans="2:8" s="1" customFormat="1" ht="16.95" customHeight="1">
      <c r="B400" s="32"/>
      <c r="C400" s="207" t="s">
        <v>1</v>
      </c>
      <c r="D400" s="207" t="s">
        <v>5243</v>
      </c>
      <c r="E400" s="17" t="s">
        <v>1</v>
      </c>
      <c r="F400" s="208">
        <v>0</v>
      </c>
      <c r="H400" s="32"/>
    </row>
    <row r="401" spans="2:8" s="1" customFormat="1" ht="16.95" customHeight="1">
      <c r="B401" s="32"/>
      <c r="C401" s="207" t="s">
        <v>1</v>
      </c>
      <c r="D401" s="207" t="s">
        <v>5244</v>
      </c>
      <c r="E401" s="17" t="s">
        <v>1</v>
      </c>
      <c r="F401" s="208">
        <v>6.7320000000000002</v>
      </c>
      <c r="H401" s="32"/>
    </row>
    <row r="402" spans="2:8" s="1" customFormat="1" ht="16.95" customHeight="1">
      <c r="B402" s="32"/>
      <c r="C402" s="207" t="s">
        <v>3617</v>
      </c>
      <c r="D402" s="207" t="s">
        <v>1496</v>
      </c>
      <c r="E402" s="17" t="s">
        <v>1</v>
      </c>
      <c r="F402" s="208">
        <v>317.154</v>
      </c>
      <c r="H402" s="32"/>
    </row>
    <row r="403" spans="2:8" s="1" customFormat="1" ht="16.95" customHeight="1">
      <c r="B403" s="32"/>
      <c r="C403" s="209" t="s">
        <v>8887</v>
      </c>
      <c r="H403" s="32"/>
    </row>
    <row r="404" spans="2:8" s="1" customFormat="1" ht="20.399999999999999">
      <c r="B404" s="32"/>
      <c r="C404" s="207" t="s">
        <v>5087</v>
      </c>
      <c r="D404" s="207" t="s">
        <v>5088</v>
      </c>
      <c r="E404" s="17" t="s">
        <v>1520</v>
      </c>
      <c r="F404" s="208">
        <v>317.154</v>
      </c>
      <c r="H404" s="32"/>
    </row>
    <row r="405" spans="2:8" s="1" customFormat="1" ht="20.399999999999999">
      <c r="B405" s="32"/>
      <c r="C405" s="207" t="s">
        <v>5096</v>
      </c>
      <c r="D405" s="207" t="s">
        <v>5097</v>
      </c>
      <c r="E405" s="17" t="s">
        <v>1520</v>
      </c>
      <c r="F405" s="208">
        <v>31.715</v>
      </c>
      <c r="H405" s="32"/>
    </row>
    <row r="406" spans="2:8" s="1" customFormat="1" ht="20.399999999999999">
      <c r="B406" s="32"/>
      <c r="C406" s="207" t="s">
        <v>5246</v>
      </c>
      <c r="D406" s="207" t="s">
        <v>5247</v>
      </c>
      <c r="E406" s="17" t="s">
        <v>1520</v>
      </c>
      <c r="F406" s="208">
        <v>72.944999999999993</v>
      </c>
      <c r="H406" s="32"/>
    </row>
    <row r="407" spans="2:8" s="1" customFormat="1" ht="20.399999999999999">
      <c r="B407" s="32"/>
      <c r="C407" s="207" t="s">
        <v>5249</v>
      </c>
      <c r="D407" s="207" t="s">
        <v>5250</v>
      </c>
      <c r="E407" s="17" t="s">
        <v>1520</v>
      </c>
      <c r="F407" s="208">
        <v>85.632000000000005</v>
      </c>
      <c r="H407" s="32"/>
    </row>
    <row r="408" spans="2:8" s="1" customFormat="1" ht="20.399999999999999">
      <c r="B408" s="32"/>
      <c r="C408" s="207" t="s">
        <v>5195</v>
      </c>
      <c r="D408" s="207" t="s">
        <v>5196</v>
      </c>
      <c r="E408" s="17" t="s">
        <v>1520</v>
      </c>
      <c r="F408" s="208">
        <v>95.146000000000001</v>
      </c>
      <c r="H408" s="32"/>
    </row>
    <row r="409" spans="2:8" s="1" customFormat="1" ht="16.95" customHeight="1">
      <c r="B409" s="32"/>
      <c r="C409" s="207" t="s">
        <v>1571</v>
      </c>
      <c r="D409" s="207" t="s">
        <v>1572</v>
      </c>
      <c r="E409" s="17" t="s">
        <v>1520</v>
      </c>
      <c r="F409" s="208">
        <v>31.715</v>
      </c>
      <c r="H409" s="32"/>
    </row>
    <row r="410" spans="2:8" s="1" customFormat="1" ht="16.95" customHeight="1">
      <c r="B410" s="32"/>
      <c r="C410" s="207" t="s">
        <v>1639</v>
      </c>
      <c r="D410" s="207" t="s">
        <v>1640</v>
      </c>
      <c r="E410" s="17" t="s">
        <v>1520</v>
      </c>
      <c r="F410" s="208">
        <v>536.45500000000004</v>
      </c>
      <c r="H410" s="32"/>
    </row>
    <row r="411" spans="2:8" s="1" customFormat="1" ht="16.95" customHeight="1">
      <c r="B411" s="32"/>
      <c r="C411" s="207" t="s">
        <v>1643</v>
      </c>
      <c r="D411" s="207" t="s">
        <v>1644</v>
      </c>
      <c r="E411" s="17" t="s">
        <v>1520</v>
      </c>
      <c r="F411" s="208">
        <v>187.32900000000001</v>
      </c>
      <c r="H411" s="32"/>
    </row>
    <row r="412" spans="2:8" s="1" customFormat="1" ht="16.95" customHeight="1">
      <c r="B412" s="32"/>
      <c r="C412" s="203" t="s">
        <v>3623</v>
      </c>
      <c r="D412" s="204" t="s">
        <v>1</v>
      </c>
      <c r="E412" s="205" t="s">
        <v>1</v>
      </c>
      <c r="F412" s="206">
        <v>35.372</v>
      </c>
      <c r="H412" s="32"/>
    </row>
    <row r="413" spans="2:8" s="1" customFormat="1" ht="16.95" customHeight="1">
      <c r="B413" s="32"/>
      <c r="C413" s="207" t="s">
        <v>1</v>
      </c>
      <c r="D413" s="207" t="s">
        <v>5277</v>
      </c>
      <c r="E413" s="17" t="s">
        <v>1</v>
      </c>
      <c r="F413" s="208">
        <v>34.872</v>
      </c>
      <c r="H413" s="32"/>
    </row>
    <row r="414" spans="2:8" s="1" customFormat="1" ht="16.95" customHeight="1">
      <c r="B414" s="32"/>
      <c r="C414" s="207" t="s">
        <v>1</v>
      </c>
      <c r="D414" s="207" t="s">
        <v>5278</v>
      </c>
      <c r="E414" s="17" t="s">
        <v>1</v>
      </c>
      <c r="F414" s="208">
        <v>0.5</v>
      </c>
      <c r="H414" s="32"/>
    </row>
    <row r="415" spans="2:8" s="1" customFormat="1" ht="16.95" customHeight="1">
      <c r="B415" s="32"/>
      <c r="C415" s="207" t="s">
        <v>3623</v>
      </c>
      <c r="D415" s="207" t="s">
        <v>1496</v>
      </c>
      <c r="E415" s="17" t="s">
        <v>1</v>
      </c>
      <c r="F415" s="208">
        <v>35.372</v>
      </c>
      <c r="H415" s="32"/>
    </row>
    <row r="416" spans="2:8" s="1" customFormat="1" ht="16.95" customHeight="1">
      <c r="B416" s="32"/>
      <c r="C416" s="209" t="s">
        <v>8887</v>
      </c>
      <c r="H416" s="32"/>
    </row>
    <row r="417" spans="2:8" s="1" customFormat="1" ht="16.95" customHeight="1">
      <c r="B417" s="32"/>
      <c r="C417" s="207" t="s">
        <v>1703</v>
      </c>
      <c r="D417" s="207" t="s">
        <v>1704</v>
      </c>
      <c r="E417" s="17" t="s">
        <v>1520</v>
      </c>
      <c r="F417" s="208">
        <v>35.372</v>
      </c>
      <c r="H417" s="32"/>
    </row>
    <row r="418" spans="2:8" s="1" customFormat="1" ht="16.95" customHeight="1">
      <c r="B418" s="32"/>
      <c r="C418" s="207" t="s">
        <v>1639</v>
      </c>
      <c r="D418" s="207" t="s">
        <v>1640</v>
      </c>
      <c r="E418" s="17" t="s">
        <v>1520</v>
      </c>
      <c r="F418" s="208">
        <v>536.45500000000004</v>
      </c>
      <c r="H418" s="32"/>
    </row>
    <row r="419" spans="2:8" s="1" customFormat="1" ht="16.95" customHeight="1">
      <c r="B419" s="32"/>
      <c r="C419" s="207" t="s">
        <v>1643</v>
      </c>
      <c r="D419" s="207" t="s">
        <v>1644</v>
      </c>
      <c r="E419" s="17" t="s">
        <v>1520</v>
      </c>
      <c r="F419" s="208">
        <v>187.32900000000001</v>
      </c>
      <c r="H419" s="32"/>
    </row>
    <row r="420" spans="2:8" s="1" customFormat="1" ht="16.95" customHeight="1">
      <c r="B420" s="32"/>
      <c r="C420" s="203" t="s">
        <v>3619</v>
      </c>
      <c r="D420" s="204" t="s">
        <v>1</v>
      </c>
      <c r="E420" s="205" t="s">
        <v>1</v>
      </c>
      <c r="F420" s="206">
        <v>315.35500000000002</v>
      </c>
      <c r="H420" s="32"/>
    </row>
    <row r="421" spans="2:8" s="1" customFormat="1" ht="16.95" customHeight="1">
      <c r="B421" s="32"/>
      <c r="C421" s="207" t="s">
        <v>3619</v>
      </c>
      <c r="D421" s="207" t="s">
        <v>3709</v>
      </c>
      <c r="E421" s="17" t="s">
        <v>1</v>
      </c>
      <c r="F421" s="208">
        <v>315.35500000000002</v>
      </c>
      <c r="H421" s="32"/>
    </row>
    <row r="422" spans="2:8" s="1" customFormat="1" ht="16.95" customHeight="1">
      <c r="B422" s="32"/>
      <c r="C422" s="209" t="s">
        <v>8887</v>
      </c>
      <c r="H422" s="32"/>
    </row>
    <row r="423" spans="2:8" s="1" customFormat="1" ht="16.95" customHeight="1">
      <c r="B423" s="32"/>
      <c r="C423" s="207" t="s">
        <v>1639</v>
      </c>
      <c r="D423" s="207" t="s">
        <v>1640</v>
      </c>
      <c r="E423" s="17" t="s">
        <v>1520</v>
      </c>
      <c r="F423" s="208">
        <v>536.45500000000004</v>
      </c>
      <c r="H423" s="32"/>
    </row>
    <row r="424" spans="2:8" s="1" customFormat="1" ht="20.399999999999999">
      <c r="B424" s="32"/>
      <c r="C424" s="207" t="s">
        <v>1608</v>
      </c>
      <c r="D424" s="207" t="s">
        <v>1609</v>
      </c>
      <c r="E424" s="17" t="s">
        <v>1520</v>
      </c>
      <c r="F424" s="208">
        <v>63.070999999999998</v>
      </c>
      <c r="H424" s="32"/>
    </row>
    <row r="425" spans="2:8" s="1" customFormat="1" ht="20.399999999999999">
      <c r="B425" s="32"/>
      <c r="C425" s="207" t="s">
        <v>1613</v>
      </c>
      <c r="D425" s="207" t="s">
        <v>1614</v>
      </c>
      <c r="E425" s="17" t="s">
        <v>1520</v>
      </c>
      <c r="F425" s="208">
        <v>157.678</v>
      </c>
      <c r="H425" s="32"/>
    </row>
    <row r="426" spans="2:8" s="1" customFormat="1" ht="20.399999999999999">
      <c r="B426" s="32"/>
      <c r="C426" s="207" t="s">
        <v>2063</v>
      </c>
      <c r="D426" s="207" t="s">
        <v>2064</v>
      </c>
      <c r="E426" s="17" t="s">
        <v>1520</v>
      </c>
      <c r="F426" s="208">
        <v>94.606999999999999</v>
      </c>
      <c r="H426" s="32"/>
    </row>
    <row r="427" spans="2:8" s="1" customFormat="1" ht="16.95" customHeight="1">
      <c r="B427" s="32"/>
      <c r="C427" s="207" t="s">
        <v>3851</v>
      </c>
      <c r="D427" s="207" t="s">
        <v>3852</v>
      </c>
      <c r="E427" s="17" t="s">
        <v>1520</v>
      </c>
      <c r="F427" s="208">
        <v>63.070999999999998</v>
      </c>
      <c r="H427" s="32"/>
    </row>
    <row r="428" spans="2:8" s="1" customFormat="1" ht="16.95" customHeight="1">
      <c r="B428" s="32"/>
      <c r="C428" s="207" t="s">
        <v>3855</v>
      </c>
      <c r="D428" s="207" t="s">
        <v>3856</v>
      </c>
      <c r="E428" s="17" t="s">
        <v>1520</v>
      </c>
      <c r="F428" s="208">
        <v>94.606999999999999</v>
      </c>
      <c r="H428" s="32"/>
    </row>
    <row r="429" spans="2:8" s="1" customFormat="1" ht="16.95" customHeight="1">
      <c r="B429" s="32"/>
      <c r="C429" s="207" t="s">
        <v>1630</v>
      </c>
      <c r="D429" s="207" t="s">
        <v>1631</v>
      </c>
      <c r="E429" s="17" t="s">
        <v>1520</v>
      </c>
      <c r="F429" s="208">
        <v>157.678</v>
      </c>
      <c r="H429" s="32"/>
    </row>
    <row r="430" spans="2:8" s="1" customFormat="1" ht="16.95" customHeight="1">
      <c r="B430" s="32"/>
      <c r="C430" s="203" t="s">
        <v>3625</v>
      </c>
      <c r="D430" s="204" t="s">
        <v>1</v>
      </c>
      <c r="E430" s="205" t="s">
        <v>1</v>
      </c>
      <c r="F430" s="206">
        <v>92.653999999999996</v>
      </c>
      <c r="H430" s="32"/>
    </row>
    <row r="431" spans="2:8" s="1" customFormat="1" ht="16.95" customHeight="1">
      <c r="B431" s="32"/>
      <c r="C431" s="207" t="s">
        <v>1</v>
      </c>
      <c r="D431" s="207" t="s">
        <v>5269</v>
      </c>
      <c r="E431" s="17" t="s">
        <v>1</v>
      </c>
      <c r="F431" s="208">
        <v>37.642000000000003</v>
      </c>
      <c r="H431" s="32"/>
    </row>
    <row r="432" spans="2:8" s="1" customFormat="1" ht="16.95" customHeight="1">
      <c r="B432" s="32"/>
      <c r="C432" s="207" t="s">
        <v>1</v>
      </c>
      <c r="D432" s="207" t="s">
        <v>5270</v>
      </c>
      <c r="E432" s="17" t="s">
        <v>1</v>
      </c>
      <c r="F432" s="208">
        <v>56.811</v>
      </c>
      <c r="H432" s="32"/>
    </row>
    <row r="433" spans="2:8" s="1" customFormat="1" ht="16.95" customHeight="1">
      <c r="B433" s="32"/>
      <c r="C433" s="207" t="s">
        <v>3632</v>
      </c>
      <c r="D433" s="207" t="s">
        <v>5271</v>
      </c>
      <c r="E433" s="17" t="s">
        <v>1</v>
      </c>
      <c r="F433" s="208">
        <v>-1.7989999999999999</v>
      </c>
      <c r="H433" s="32"/>
    </row>
    <row r="434" spans="2:8" s="1" customFormat="1" ht="16.95" customHeight="1">
      <c r="B434" s="32"/>
      <c r="C434" s="207" t="s">
        <v>3625</v>
      </c>
      <c r="D434" s="207" t="s">
        <v>1496</v>
      </c>
      <c r="E434" s="17" t="s">
        <v>1</v>
      </c>
      <c r="F434" s="208">
        <v>92.653999999999996</v>
      </c>
      <c r="H434" s="32"/>
    </row>
    <row r="435" spans="2:8" s="1" customFormat="1" ht="16.95" customHeight="1">
      <c r="B435" s="32"/>
      <c r="C435" s="209" t="s">
        <v>8887</v>
      </c>
      <c r="H435" s="32"/>
    </row>
    <row r="436" spans="2:8" s="1" customFormat="1" ht="16.95" customHeight="1">
      <c r="B436" s="32"/>
      <c r="C436" s="207" t="s">
        <v>1670</v>
      </c>
      <c r="D436" s="207" t="s">
        <v>1671</v>
      </c>
      <c r="E436" s="17" t="s">
        <v>1520</v>
      </c>
      <c r="F436" s="208">
        <v>92.653999999999996</v>
      </c>
      <c r="H436" s="32"/>
    </row>
    <row r="437" spans="2:8" s="1" customFormat="1" ht="16.95" customHeight="1">
      <c r="B437" s="32"/>
      <c r="C437" s="207" t="s">
        <v>1639</v>
      </c>
      <c r="D437" s="207" t="s">
        <v>1640</v>
      </c>
      <c r="E437" s="17" t="s">
        <v>1520</v>
      </c>
      <c r="F437" s="208">
        <v>536.45500000000004</v>
      </c>
      <c r="H437" s="32"/>
    </row>
    <row r="438" spans="2:8" s="1" customFormat="1" ht="16.95" customHeight="1">
      <c r="B438" s="32"/>
      <c r="C438" s="207" t="s">
        <v>1643</v>
      </c>
      <c r="D438" s="207" t="s">
        <v>1644</v>
      </c>
      <c r="E438" s="17" t="s">
        <v>1520</v>
      </c>
      <c r="F438" s="208">
        <v>187.32900000000001</v>
      </c>
      <c r="H438" s="32"/>
    </row>
    <row r="439" spans="2:8" s="1" customFormat="1" ht="16.95" customHeight="1">
      <c r="B439" s="32"/>
      <c r="C439" s="203" t="s">
        <v>3632</v>
      </c>
      <c r="D439" s="204" t="s">
        <v>1</v>
      </c>
      <c r="E439" s="205" t="s">
        <v>1</v>
      </c>
      <c r="F439" s="206">
        <v>-1.7989999999999999</v>
      </c>
      <c r="H439" s="32"/>
    </row>
    <row r="440" spans="2:8" s="1" customFormat="1" ht="16.95" customHeight="1">
      <c r="B440" s="32"/>
      <c r="C440" s="207" t="s">
        <v>3632</v>
      </c>
      <c r="D440" s="207" t="s">
        <v>5271</v>
      </c>
      <c r="E440" s="17" t="s">
        <v>1</v>
      </c>
      <c r="F440" s="208">
        <v>-1.7989999999999999</v>
      </c>
      <c r="H440" s="32"/>
    </row>
    <row r="441" spans="2:8" s="1" customFormat="1" ht="16.95" customHeight="1">
      <c r="B441" s="32"/>
      <c r="C441" s="209" t="s">
        <v>8887</v>
      </c>
      <c r="H441" s="32"/>
    </row>
    <row r="442" spans="2:8" s="1" customFormat="1" ht="16.95" customHeight="1">
      <c r="B442" s="32"/>
      <c r="C442" s="207" t="s">
        <v>1670</v>
      </c>
      <c r="D442" s="207" t="s">
        <v>1671</v>
      </c>
      <c r="E442" s="17" t="s">
        <v>1520</v>
      </c>
      <c r="F442" s="208">
        <v>92.653999999999996</v>
      </c>
      <c r="H442" s="32"/>
    </row>
    <row r="443" spans="2:8" s="1" customFormat="1" ht="16.95" customHeight="1">
      <c r="B443" s="32"/>
      <c r="C443" s="207" t="s">
        <v>1643</v>
      </c>
      <c r="D443" s="207" t="s">
        <v>1644</v>
      </c>
      <c r="E443" s="17" t="s">
        <v>1520</v>
      </c>
      <c r="F443" s="208">
        <v>187.32900000000001</v>
      </c>
      <c r="H443" s="32"/>
    </row>
    <row r="444" spans="2:8" s="1" customFormat="1" ht="16.95" customHeight="1">
      <c r="B444" s="32"/>
      <c r="C444" s="203" t="s">
        <v>3621</v>
      </c>
      <c r="D444" s="204" t="s">
        <v>1</v>
      </c>
      <c r="E444" s="205" t="s">
        <v>1</v>
      </c>
      <c r="F444" s="206">
        <v>221.1</v>
      </c>
      <c r="H444" s="32"/>
    </row>
    <row r="445" spans="2:8" s="1" customFormat="1" ht="16.95" customHeight="1">
      <c r="B445" s="32"/>
      <c r="C445" s="207" t="s">
        <v>3621</v>
      </c>
      <c r="D445" s="207" t="s">
        <v>3710</v>
      </c>
      <c r="E445" s="17" t="s">
        <v>1</v>
      </c>
      <c r="F445" s="208">
        <v>221.1</v>
      </c>
      <c r="H445" s="32"/>
    </row>
    <row r="446" spans="2:8" s="1" customFormat="1" ht="16.95" customHeight="1">
      <c r="B446" s="32"/>
      <c r="C446" s="209" t="s">
        <v>8887</v>
      </c>
      <c r="H446" s="32"/>
    </row>
    <row r="447" spans="2:8" s="1" customFormat="1" ht="16.95" customHeight="1">
      <c r="B447" s="32"/>
      <c r="C447" s="207" t="s">
        <v>1639</v>
      </c>
      <c r="D447" s="207" t="s">
        <v>1640</v>
      </c>
      <c r="E447" s="17" t="s">
        <v>1520</v>
      </c>
      <c r="F447" s="208">
        <v>536.45500000000004</v>
      </c>
      <c r="H447" s="32"/>
    </row>
    <row r="448" spans="2:8" s="1" customFormat="1" ht="20.399999999999999">
      <c r="B448" s="32"/>
      <c r="C448" s="207" t="s">
        <v>3395</v>
      </c>
      <c r="D448" s="207" t="s">
        <v>3396</v>
      </c>
      <c r="E448" s="17" t="s">
        <v>1520</v>
      </c>
      <c r="F448" s="208">
        <v>44.22</v>
      </c>
      <c r="H448" s="32"/>
    </row>
    <row r="449" spans="2:8" s="1" customFormat="1" ht="20.399999999999999">
      <c r="B449" s="32"/>
      <c r="C449" s="207" t="s">
        <v>3399</v>
      </c>
      <c r="D449" s="207" t="s">
        <v>3400</v>
      </c>
      <c r="E449" s="17" t="s">
        <v>1520</v>
      </c>
      <c r="F449" s="208">
        <v>309.54000000000002</v>
      </c>
      <c r="H449" s="32"/>
    </row>
    <row r="450" spans="2:8" s="1" customFormat="1" ht="20.399999999999999">
      <c r="B450" s="32"/>
      <c r="C450" s="207" t="s">
        <v>1618</v>
      </c>
      <c r="D450" s="207" t="s">
        <v>1619</v>
      </c>
      <c r="E450" s="17" t="s">
        <v>1520</v>
      </c>
      <c r="F450" s="208">
        <v>110.55</v>
      </c>
      <c r="H450" s="32"/>
    </row>
    <row r="451" spans="2:8" s="1" customFormat="1" ht="20.399999999999999">
      <c r="B451" s="32"/>
      <c r="C451" s="207" t="s">
        <v>1622</v>
      </c>
      <c r="D451" s="207" t="s">
        <v>1623</v>
      </c>
      <c r="E451" s="17" t="s">
        <v>1520</v>
      </c>
      <c r="F451" s="208">
        <v>773.85</v>
      </c>
      <c r="H451" s="32"/>
    </row>
    <row r="452" spans="2:8" s="1" customFormat="1" ht="20.399999999999999">
      <c r="B452" s="32"/>
      <c r="C452" s="207" t="s">
        <v>2068</v>
      </c>
      <c r="D452" s="207" t="s">
        <v>2069</v>
      </c>
      <c r="E452" s="17" t="s">
        <v>1520</v>
      </c>
      <c r="F452" s="208">
        <v>66.33</v>
      </c>
      <c r="H452" s="32"/>
    </row>
    <row r="453" spans="2:8" s="1" customFormat="1" ht="20.399999999999999">
      <c r="B453" s="32"/>
      <c r="C453" s="207" t="s">
        <v>2072</v>
      </c>
      <c r="D453" s="207" t="s">
        <v>2073</v>
      </c>
      <c r="E453" s="17" t="s">
        <v>1520</v>
      </c>
      <c r="F453" s="208">
        <v>464.31</v>
      </c>
      <c r="H453" s="32"/>
    </row>
    <row r="454" spans="2:8" s="1" customFormat="1" ht="20.399999999999999">
      <c r="B454" s="32"/>
      <c r="C454" s="207" t="s">
        <v>1634</v>
      </c>
      <c r="D454" s="207" t="s">
        <v>1635</v>
      </c>
      <c r="E454" s="17" t="s">
        <v>1636</v>
      </c>
      <c r="F454" s="208">
        <v>397.98</v>
      </c>
      <c r="H454" s="32"/>
    </row>
    <row r="455" spans="2:8" s="1" customFormat="1" ht="16.95" customHeight="1">
      <c r="B455" s="32"/>
      <c r="C455" s="203" t="s">
        <v>3627</v>
      </c>
      <c r="D455" s="204" t="s">
        <v>1</v>
      </c>
      <c r="E455" s="205" t="s">
        <v>1</v>
      </c>
      <c r="F455" s="206">
        <v>187.32900000000001</v>
      </c>
      <c r="H455" s="32"/>
    </row>
    <row r="456" spans="2:8" s="1" customFormat="1" ht="16.95" customHeight="1">
      <c r="B456" s="32"/>
      <c r="C456" s="207" t="s">
        <v>1</v>
      </c>
      <c r="D456" s="207" t="s">
        <v>3617</v>
      </c>
      <c r="E456" s="17" t="s">
        <v>1</v>
      </c>
      <c r="F456" s="208">
        <v>317.154</v>
      </c>
      <c r="H456" s="32"/>
    </row>
    <row r="457" spans="2:8" s="1" customFormat="1" ht="16.95" customHeight="1">
      <c r="B457" s="32"/>
      <c r="C457" s="207" t="s">
        <v>1</v>
      </c>
      <c r="D457" s="207" t="s">
        <v>3712</v>
      </c>
      <c r="E457" s="17" t="s">
        <v>1</v>
      </c>
      <c r="F457" s="208">
        <v>-35.372</v>
      </c>
      <c r="H457" s="32"/>
    </row>
    <row r="458" spans="2:8" s="1" customFormat="1" ht="16.95" customHeight="1">
      <c r="B458" s="32"/>
      <c r="C458" s="207" t="s">
        <v>1</v>
      </c>
      <c r="D458" s="207" t="s">
        <v>3713</v>
      </c>
      <c r="E458" s="17" t="s">
        <v>1</v>
      </c>
      <c r="F458" s="208">
        <v>-92.653999999999996</v>
      </c>
      <c r="H458" s="32"/>
    </row>
    <row r="459" spans="2:8" s="1" customFormat="1" ht="16.95" customHeight="1">
      <c r="B459" s="32"/>
      <c r="C459" s="207" t="s">
        <v>1</v>
      </c>
      <c r="D459" s="207" t="s">
        <v>3632</v>
      </c>
      <c r="E459" s="17" t="s">
        <v>1</v>
      </c>
      <c r="F459" s="208">
        <v>-1.7989999999999999</v>
      </c>
      <c r="H459" s="32"/>
    </row>
    <row r="460" spans="2:8" s="1" customFormat="1" ht="16.95" customHeight="1">
      <c r="B460" s="32"/>
      <c r="C460" s="207" t="s">
        <v>3627</v>
      </c>
      <c r="D460" s="207" t="s">
        <v>1496</v>
      </c>
      <c r="E460" s="17" t="s">
        <v>1</v>
      </c>
      <c r="F460" s="208">
        <v>187.32900000000001</v>
      </c>
      <c r="H460" s="32"/>
    </row>
    <row r="461" spans="2:8" s="1" customFormat="1" ht="16.95" customHeight="1">
      <c r="B461" s="32"/>
      <c r="C461" s="209" t="s">
        <v>8887</v>
      </c>
      <c r="H461" s="32"/>
    </row>
    <row r="462" spans="2:8" s="1" customFormat="1" ht="16.95" customHeight="1">
      <c r="B462" s="32"/>
      <c r="C462" s="207" t="s">
        <v>1643</v>
      </c>
      <c r="D462" s="207" t="s">
        <v>1644</v>
      </c>
      <c r="E462" s="17" t="s">
        <v>1520</v>
      </c>
      <c r="F462" s="208">
        <v>187.32900000000001</v>
      </c>
      <c r="H462" s="32"/>
    </row>
    <row r="463" spans="2:8" s="1" customFormat="1" ht="16.95" customHeight="1">
      <c r="B463" s="32"/>
      <c r="C463" s="207" t="s">
        <v>1639</v>
      </c>
      <c r="D463" s="207" t="s">
        <v>1640</v>
      </c>
      <c r="E463" s="17" t="s">
        <v>1520</v>
      </c>
      <c r="F463" s="208">
        <v>536.45500000000004</v>
      </c>
      <c r="H463" s="32"/>
    </row>
    <row r="464" spans="2:8" s="1" customFormat="1" ht="16.95" customHeight="1">
      <c r="B464" s="32"/>
      <c r="C464" s="203" t="s">
        <v>3629</v>
      </c>
      <c r="D464" s="204" t="s">
        <v>1</v>
      </c>
      <c r="E464" s="205" t="s">
        <v>1</v>
      </c>
      <c r="F464" s="206">
        <v>91.275000000000006</v>
      </c>
      <c r="H464" s="32"/>
    </row>
    <row r="465" spans="2:8" s="1" customFormat="1" ht="16.95" customHeight="1">
      <c r="B465" s="32"/>
      <c r="C465" s="207" t="s">
        <v>1</v>
      </c>
      <c r="D465" s="207" t="s">
        <v>3716</v>
      </c>
      <c r="E465" s="17" t="s">
        <v>1</v>
      </c>
      <c r="F465" s="208">
        <v>0</v>
      </c>
      <c r="H465" s="32"/>
    </row>
    <row r="466" spans="2:8" s="1" customFormat="1" ht="16.95" customHeight="1">
      <c r="B466" s="32"/>
      <c r="C466" s="207" t="s">
        <v>1</v>
      </c>
      <c r="D466" s="207" t="s">
        <v>5266</v>
      </c>
      <c r="E466" s="17" t="s">
        <v>1</v>
      </c>
      <c r="F466" s="208">
        <v>155.21100000000001</v>
      </c>
      <c r="H466" s="32"/>
    </row>
    <row r="467" spans="2:8" s="1" customFormat="1" ht="16.95" customHeight="1">
      <c r="B467" s="32"/>
      <c r="C467" s="207" t="s">
        <v>1</v>
      </c>
      <c r="D467" s="207" t="s">
        <v>5267</v>
      </c>
      <c r="E467" s="17" t="s">
        <v>1</v>
      </c>
      <c r="F467" s="208">
        <v>-25.707000000000001</v>
      </c>
      <c r="H467" s="32"/>
    </row>
    <row r="468" spans="2:8" s="1" customFormat="1" ht="16.95" customHeight="1">
      <c r="B468" s="32"/>
      <c r="C468" s="207" t="s">
        <v>1</v>
      </c>
      <c r="D468" s="207" t="s">
        <v>5268</v>
      </c>
      <c r="E468" s="17" t="s">
        <v>1</v>
      </c>
      <c r="F468" s="208">
        <v>-38.228999999999999</v>
      </c>
      <c r="H468" s="32"/>
    </row>
    <row r="469" spans="2:8" s="1" customFormat="1" ht="16.95" customHeight="1">
      <c r="B469" s="32"/>
      <c r="C469" s="207" t="s">
        <v>3629</v>
      </c>
      <c r="D469" s="207" t="s">
        <v>1496</v>
      </c>
      <c r="E469" s="17" t="s">
        <v>1</v>
      </c>
      <c r="F469" s="208">
        <v>91.275000000000006</v>
      </c>
      <c r="H469" s="32"/>
    </row>
    <row r="470" spans="2:8" s="1" customFormat="1" ht="16.95" customHeight="1">
      <c r="B470" s="32"/>
      <c r="C470" s="209" t="s">
        <v>8887</v>
      </c>
      <c r="H470" s="32"/>
    </row>
    <row r="471" spans="2:8" s="1" customFormat="1" ht="16.95" customHeight="1">
      <c r="B471" s="32"/>
      <c r="C471" s="207" t="s">
        <v>1665</v>
      </c>
      <c r="D471" s="207" t="s">
        <v>3714</v>
      </c>
      <c r="E471" s="17" t="s">
        <v>1520</v>
      </c>
      <c r="F471" s="208">
        <v>91.275000000000006</v>
      </c>
      <c r="H471" s="32"/>
    </row>
    <row r="472" spans="2:8" s="1" customFormat="1" ht="16.95" customHeight="1">
      <c r="B472" s="32"/>
      <c r="C472" s="207" t="s">
        <v>1639</v>
      </c>
      <c r="D472" s="207" t="s">
        <v>1640</v>
      </c>
      <c r="E472" s="17" t="s">
        <v>1520</v>
      </c>
      <c r="F472" s="208">
        <v>536.45500000000004</v>
      </c>
      <c r="H472" s="32"/>
    </row>
    <row r="473" spans="2:8" s="1" customFormat="1" ht="26.4" customHeight="1">
      <c r="B473" s="32"/>
      <c r="C473" s="202" t="s">
        <v>8948</v>
      </c>
      <c r="D473" s="202" t="s">
        <v>212</v>
      </c>
      <c r="H473" s="32"/>
    </row>
    <row r="474" spans="2:8" s="1" customFormat="1" ht="16.95" customHeight="1">
      <c r="B474" s="32"/>
      <c r="C474" s="203" t="s">
        <v>3617</v>
      </c>
      <c r="D474" s="204" t="s">
        <v>1</v>
      </c>
      <c r="E474" s="205" t="s">
        <v>1</v>
      </c>
      <c r="F474" s="206">
        <v>117.152</v>
      </c>
      <c r="H474" s="32"/>
    </row>
    <row r="475" spans="2:8" s="1" customFormat="1" ht="16.95" customHeight="1">
      <c r="B475" s="32"/>
      <c r="C475" s="207" t="s">
        <v>1</v>
      </c>
      <c r="D475" s="207" t="s">
        <v>5314</v>
      </c>
      <c r="E475" s="17" t="s">
        <v>1</v>
      </c>
      <c r="F475" s="208">
        <v>0</v>
      </c>
      <c r="H475" s="32"/>
    </row>
    <row r="476" spans="2:8" s="1" customFormat="1" ht="16.95" customHeight="1">
      <c r="B476" s="32"/>
      <c r="C476" s="207" t="s">
        <v>1</v>
      </c>
      <c r="D476" s="207" t="s">
        <v>5315</v>
      </c>
      <c r="E476" s="17" t="s">
        <v>1</v>
      </c>
      <c r="F476" s="208">
        <v>5.9850000000000003</v>
      </c>
      <c r="H476" s="32"/>
    </row>
    <row r="477" spans="2:8" s="1" customFormat="1" ht="16.95" customHeight="1">
      <c r="B477" s="32"/>
      <c r="C477" s="207" t="s">
        <v>1</v>
      </c>
      <c r="D477" s="207" t="s">
        <v>5316</v>
      </c>
      <c r="E477" s="17" t="s">
        <v>1</v>
      </c>
      <c r="F477" s="208">
        <v>0</v>
      </c>
      <c r="H477" s="32"/>
    </row>
    <row r="478" spans="2:8" s="1" customFormat="1" ht="16.95" customHeight="1">
      <c r="B478" s="32"/>
      <c r="C478" s="207" t="s">
        <v>1</v>
      </c>
      <c r="D478" s="207" t="s">
        <v>5317</v>
      </c>
      <c r="E478" s="17" t="s">
        <v>1</v>
      </c>
      <c r="F478" s="208">
        <v>108.197</v>
      </c>
      <c r="H478" s="32"/>
    </row>
    <row r="479" spans="2:8" s="1" customFormat="1" ht="16.95" customHeight="1">
      <c r="B479" s="32"/>
      <c r="C479" s="207" t="s">
        <v>1</v>
      </c>
      <c r="D479" s="207" t="s">
        <v>5318</v>
      </c>
      <c r="E479" s="17" t="s">
        <v>1</v>
      </c>
      <c r="F479" s="208">
        <v>0</v>
      </c>
      <c r="H479" s="32"/>
    </row>
    <row r="480" spans="2:8" s="1" customFormat="1" ht="16.95" customHeight="1">
      <c r="B480" s="32"/>
      <c r="C480" s="207" t="s">
        <v>1</v>
      </c>
      <c r="D480" s="207" t="s">
        <v>5319</v>
      </c>
      <c r="E480" s="17" t="s">
        <v>1</v>
      </c>
      <c r="F480" s="208">
        <v>2.97</v>
      </c>
      <c r="H480" s="32"/>
    </row>
    <row r="481" spans="2:8" s="1" customFormat="1" ht="16.95" customHeight="1">
      <c r="B481" s="32"/>
      <c r="C481" s="207" t="s">
        <v>3617</v>
      </c>
      <c r="D481" s="207" t="s">
        <v>1496</v>
      </c>
      <c r="E481" s="17" t="s">
        <v>1</v>
      </c>
      <c r="F481" s="208">
        <v>117.152</v>
      </c>
      <c r="H481" s="32"/>
    </row>
    <row r="482" spans="2:8" s="1" customFormat="1" ht="16.95" customHeight="1">
      <c r="B482" s="32"/>
      <c r="C482" s="209" t="s">
        <v>8887</v>
      </c>
      <c r="H482" s="32"/>
    </row>
    <row r="483" spans="2:8" s="1" customFormat="1" ht="20.399999999999999">
      <c r="B483" s="32"/>
      <c r="C483" s="207" t="s">
        <v>3825</v>
      </c>
      <c r="D483" s="207" t="s">
        <v>3826</v>
      </c>
      <c r="E483" s="17" t="s">
        <v>1520</v>
      </c>
      <c r="F483" s="208">
        <v>117.152</v>
      </c>
      <c r="H483" s="32"/>
    </row>
    <row r="484" spans="2:8" s="1" customFormat="1" ht="20.399999999999999">
      <c r="B484" s="32"/>
      <c r="C484" s="207" t="s">
        <v>3830</v>
      </c>
      <c r="D484" s="207" t="s">
        <v>3831</v>
      </c>
      <c r="E484" s="17" t="s">
        <v>1520</v>
      </c>
      <c r="F484" s="208">
        <v>11.715</v>
      </c>
      <c r="H484" s="32"/>
    </row>
    <row r="485" spans="2:8" s="1" customFormat="1" ht="20.399999999999999">
      <c r="B485" s="32"/>
      <c r="C485" s="207" t="s">
        <v>5189</v>
      </c>
      <c r="D485" s="207" t="s">
        <v>5190</v>
      </c>
      <c r="E485" s="17" t="s">
        <v>1520</v>
      </c>
      <c r="F485" s="208">
        <v>26.945</v>
      </c>
      <c r="H485" s="32"/>
    </row>
    <row r="486" spans="2:8" s="1" customFormat="1" ht="20.399999999999999">
      <c r="B486" s="32"/>
      <c r="C486" s="207" t="s">
        <v>5192</v>
      </c>
      <c r="D486" s="207" t="s">
        <v>5193</v>
      </c>
      <c r="E486" s="17" t="s">
        <v>1520</v>
      </c>
      <c r="F486" s="208">
        <v>31.631</v>
      </c>
      <c r="H486" s="32"/>
    </row>
    <row r="487" spans="2:8" s="1" customFormat="1" ht="20.399999999999999">
      <c r="B487" s="32"/>
      <c r="C487" s="207" t="s">
        <v>5323</v>
      </c>
      <c r="D487" s="207" t="s">
        <v>5324</v>
      </c>
      <c r="E487" s="17" t="s">
        <v>1520</v>
      </c>
      <c r="F487" s="208">
        <v>35.146000000000001</v>
      </c>
      <c r="H487" s="32"/>
    </row>
    <row r="488" spans="2:8" s="1" customFormat="1" ht="16.95" customHeight="1">
      <c r="B488" s="32"/>
      <c r="C488" s="207" t="s">
        <v>1639</v>
      </c>
      <c r="D488" s="207" t="s">
        <v>1640</v>
      </c>
      <c r="E488" s="17" t="s">
        <v>1520</v>
      </c>
      <c r="F488" s="208">
        <v>157.23400000000001</v>
      </c>
      <c r="H488" s="32"/>
    </row>
    <row r="489" spans="2:8" s="1" customFormat="1" ht="16.95" customHeight="1">
      <c r="B489" s="32"/>
      <c r="C489" s="207" t="s">
        <v>1643</v>
      </c>
      <c r="D489" s="207" t="s">
        <v>1644</v>
      </c>
      <c r="E489" s="17" t="s">
        <v>1520</v>
      </c>
      <c r="F489" s="208">
        <v>78.34</v>
      </c>
      <c r="H489" s="32"/>
    </row>
    <row r="490" spans="2:8" s="1" customFormat="1" ht="16.95" customHeight="1">
      <c r="B490" s="32"/>
      <c r="C490" s="203" t="s">
        <v>3623</v>
      </c>
      <c r="D490" s="204" t="s">
        <v>1</v>
      </c>
      <c r="E490" s="205" t="s">
        <v>1</v>
      </c>
      <c r="F490" s="206">
        <v>10.781000000000001</v>
      </c>
      <c r="H490" s="32"/>
    </row>
    <row r="491" spans="2:8" s="1" customFormat="1" ht="16.95" customHeight="1">
      <c r="B491" s="32"/>
      <c r="C491" s="207" t="s">
        <v>1</v>
      </c>
      <c r="D491" s="207" t="s">
        <v>5346</v>
      </c>
      <c r="E491" s="17" t="s">
        <v>1</v>
      </c>
      <c r="F491" s="208">
        <v>10.781000000000001</v>
      </c>
      <c r="H491" s="32"/>
    </row>
    <row r="492" spans="2:8" s="1" customFormat="1" ht="16.95" customHeight="1">
      <c r="B492" s="32"/>
      <c r="C492" s="207" t="s">
        <v>3623</v>
      </c>
      <c r="D492" s="207" t="s">
        <v>1496</v>
      </c>
      <c r="E492" s="17" t="s">
        <v>1</v>
      </c>
      <c r="F492" s="208">
        <v>10.781000000000001</v>
      </c>
      <c r="H492" s="32"/>
    </row>
    <row r="493" spans="2:8" s="1" customFormat="1" ht="16.95" customHeight="1">
      <c r="B493" s="32"/>
      <c r="C493" s="209" t="s">
        <v>8887</v>
      </c>
      <c r="H493" s="32"/>
    </row>
    <row r="494" spans="2:8" s="1" customFormat="1" ht="16.95" customHeight="1">
      <c r="B494" s="32"/>
      <c r="C494" s="207" t="s">
        <v>1703</v>
      </c>
      <c r="D494" s="207" t="s">
        <v>1704</v>
      </c>
      <c r="E494" s="17" t="s">
        <v>1520</v>
      </c>
      <c r="F494" s="208">
        <v>10.781000000000001</v>
      </c>
      <c r="H494" s="32"/>
    </row>
    <row r="495" spans="2:8" s="1" customFormat="1" ht="16.95" customHeight="1">
      <c r="B495" s="32"/>
      <c r="C495" s="207" t="s">
        <v>1639</v>
      </c>
      <c r="D495" s="207" t="s">
        <v>1640</v>
      </c>
      <c r="E495" s="17" t="s">
        <v>1520</v>
      </c>
      <c r="F495" s="208">
        <v>157.23400000000001</v>
      </c>
      <c r="H495" s="32"/>
    </row>
    <row r="496" spans="2:8" s="1" customFormat="1" ht="16.95" customHeight="1">
      <c r="B496" s="32"/>
      <c r="C496" s="207" t="s">
        <v>1643</v>
      </c>
      <c r="D496" s="207" t="s">
        <v>1644</v>
      </c>
      <c r="E496" s="17" t="s">
        <v>1520</v>
      </c>
      <c r="F496" s="208">
        <v>78.34</v>
      </c>
      <c r="H496" s="32"/>
    </row>
    <row r="497" spans="2:8" s="1" customFormat="1" ht="16.95" customHeight="1">
      <c r="B497" s="32"/>
      <c r="C497" s="203" t="s">
        <v>3619</v>
      </c>
      <c r="D497" s="204" t="s">
        <v>1</v>
      </c>
      <c r="E497" s="205" t="s">
        <v>1</v>
      </c>
      <c r="F497" s="206">
        <v>116.64400000000001</v>
      </c>
      <c r="H497" s="32"/>
    </row>
    <row r="498" spans="2:8" s="1" customFormat="1" ht="16.95" customHeight="1">
      <c r="B498" s="32"/>
      <c r="C498" s="207" t="s">
        <v>3619</v>
      </c>
      <c r="D498" s="207" t="s">
        <v>3709</v>
      </c>
      <c r="E498" s="17" t="s">
        <v>1</v>
      </c>
      <c r="F498" s="208">
        <v>116.64400000000001</v>
      </c>
      <c r="H498" s="32"/>
    </row>
    <row r="499" spans="2:8" s="1" customFormat="1" ht="16.95" customHeight="1">
      <c r="B499" s="32"/>
      <c r="C499" s="209" t="s">
        <v>8887</v>
      </c>
      <c r="H499" s="32"/>
    </row>
    <row r="500" spans="2:8" s="1" customFormat="1" ht="16.95" customHeight="1">
      <c r="B500" s="32"/>
      <c r="C500" s="207" t="s">
        <v>1639</v>
      </c>
      <c r="D500" s="207" t="s">
        <v>1640</v>
      </c>
      <c r="E500" s="17" t="s">
        <v>1520</v>
      </c>
      <c r="F500" s="208">
        <v>157.23400000000001</v>
      </c>
      <c r="H500" s="32"/>
    </row>
    <row r="501" spans="2:8" s="1" customFormat="1" ht="20.399999999999999">
      <c r="B501" s="32"/>
      <c r="C501" s="207" t="s">
        <v>1608</v>
      </c>
      <c r="D501" s="207" t="s">
        <v>1609</v>
      </c>
      <c r="E501" s="17" t="s">
        <v>1520</v>
      </c>
      <c r="F501" s="208">
        <v>23.329000000000001</v>
      </c>
      <c r="H501" s="32"/>
    </row>
    <row r="502" spans="2:8" s="1" customFormat="1" ht="20.399999999999999">
      <c r="B502" s="32"/>
      <c r="C502" s="207" t="s">
        <v>1613</v>
      </c>
      <c r="D502" s="207" t="s">
        <v>1614</v>
      </c>
      <c r="E502" s="17" t="s">
        <v>1520</v>
      </c>
      <c r="F502" s="208">
        <v>58.322000000000003</v>
      </c>
      <c r="H502" s="32"/>
    </row>
    <row r="503" spans="2:8" s="1" customFormat="1" ht="20.399999999999999">
      <c r="B503" s="32"/>
      <c r="C503" s="207" t="s">
        <v>2063</v>
      </c>
      <c r="D503" s="207" t="s">
        <v>2064</v>
      </c>
      <c r="E503" s="17" t="s">
        <v>1520</v>
      </c>
      <c r="F503" s="208">
        <v>34.993000000000002</v>
      </c>
      <c r="H503" s="32"/>
    </row>
    <row r="504" spans="2:8" s="1" customFormat="1" ht="16.95" customHeight="1">
      <c r="B504" s="32"/>
      <c r="C504" s="207" t="s">
        <v>3851</v>
      </c>
      <c r="D504" s="207" t="s">
        <v>3852</v>
      </c>
      <c r="E504" s="17" t="s">
        <v>1520</v>
      </c>
      <c r="F504" s="208">
        <v>23.329000000000001</v>
      </c>
      <c r="H504" s="32"/>
    </row>
    <row r="505" spans="2:8" s="1" customFormat="1" ht="16.95" customHeight="1">
      <c r="B505" s="32"/>
      <c r="C505" s="207" t="s">
        <v>3853</v>
      </c>
      <c r="D505" s="207" t="s">
        <v>3854</v>
      </c>
      <c r="E505" s="17" t="s">
        <v>1520</v>
      </c>
      <c r="F505" s="208">
        <v>58.322000000000003</v>
      </c>
      <c r="H505" s="32"/>
    </row>
    <row r="506" spans="2:8" s="1" customFormat="1" ht="16.95" customHeight="1">
      <c r="B506" s="32"/>
      <c r="C506" s="207" t="s">
        <v>3855</v>
      </c>
      <c r="D506" s="207" t="s">
        <v>3856</v>
      </c>
      <c r="E506" s="17" t="s">
        <v>1520</v>
      </c>
      <c r="F506" s="208">
        <v>34.993000000000002</v>
      </c>
      <c r="H506" s="32"/>
    </row>
    <row r="507" spans="2:8" s="1" customFormat="1" ht="16.95" customHeight="1">
      <c r="B507" s="32"/>
      <c r="C507" s="203" t="s">
        <v>3625</v>
      </c>
      <c r="D507" s="204" t="s">
        <v>1</v>
      </c>
      <c r="E507" s="205" t="s">
        <v>1</v>
      </c>
      <c r="F507" s="206">
        <v>27.523</v>
      </c>
      <c r="H507" s="32"/>
    </row>
    <row r="508" spans="2:8" s="1" customFormat="1" ht="16.95" customHeight="1">
      <c r="B508" s="32"/>
      <c r="C508" s="207" t="s">
        <v>1</v>
      </c>
      <c r="D508" s="207" t="s">
        <v>5339</v>
      </c>
      <c r="E508" s="17" t="s">
        <v>1</v>
      </c>
      <c r="F508" s="208">
        <v>28.030999999999999</v>
      </c>
      <c r="H508" s="32"/>
    </row>
    <row r="509" spans="2:8" s="1" customFormat="1" ht="16.95" customHeight="1">
      <c r="B509" s="32"/>
      <c r="C509" s="207" t="s">
        <v>3632</v>
      </c>
      <c r="D509" s="207" t="s">
        <v>5340</v>
      </c>
      <c r="E509" s="17" t="s">
        <v>1</v>
      </c>
      <c r="F509" s="208">
        <v>-0.50800000000000001</v>
      </c>
      <c r="H509" s="32"/>
    </row>
    <row r="510" spans="2:8" s="1" customFormat="1" ht="16.95" customHeight="1">
      <c r="B510" s="32"/>
      <c r="C510" s="207" t="s">
        <v>3625</v>
      </c>
      <c r="D510" s="207" t="s">
        <v>1496</v>
      </c>
      <c r="E510" s="17" t="s">
        <v>1</v>
      </c>
      <c r="F510" s="208">
        <v>27.523</v>
      </c>
      <c r="H510" s="32"/>
    </row>
    <row r="511" spans="2:8" s="1" customFormat="1" ht="16.95" customHeight="1">
      <c r="B511" s="32"/>
      <c r="C511" s="209" t="s">
        <v>8887</v>
      </c>
      <c r="H511" s="32"/>
    </row>
    <row r="512" spans="2:8" s="1" customFormat="1" ht="16.95" customHeight="1">
      <c r="B512" s="32"/>
      <c r="C512" s="207" t="s">
        <v>1670</v>
      </c>
      <c r="D512" s="207" t="s">
        <v>1671</v>
      </c>
      <c r="E512" s="17" t="s">
        <v>1520</v>
      </c>
      <c r="F512" s="208">
        <v>27.523</v>
      </c>
      <c r="H512" s="32"/>
    </row>
    <row r="513" spans="2:8" s="1" customFormat="1" ht="16.95" customHeight="1">
      <c r="B513" s="32"/>
      <c r="C513" s="207" t="s">
        <v>1639</v>
      </c>
      <c r="D513" s="207" t="s">
        <v>1640</v>
      </c>
      <c r="E513" s="17" t="s">
        <v>1520</v>
      </c>
      <c r="F513" s="208">
        <v>157.23400000000001</v>
      </c>
      <c r="H513" s="32"/>
    </row>
    <row r="514" spans="2:8" s="1" customFormat="1" ht="16.95" customHeight="1">
      <c r="B514" s="32"/>
      <c r="C514" s="207" t="s">
        <v>1643</v>
      </c>
      <c r="D514" s="207" t="s">
        <v>1644</v>
      </c>
      <c r="E514" s="17" t="s">
        <v>1520</v>
      </c>
      <c r="F514" s="208">
        <v>78.34</v>
      </c>
      <c r="H514" s="32"/>
    </row>
    <row r="515" spans="2:8" s="1" customFormat="1" ht="16.95" customHeight="1">
      <c r="B515" s="32"/>
      <c r="C515" s="203" t="s">
        <v>3632</v>
      </c>
      <c r="D515" s="204" t="s">
        <v>1</v>
      </c>
      <c r="E515" s="205" t="s">
        <v>1</v>
      </c>
      <c r="F515" s="206">
        <v>-0.50800000000000001</v>
      </c>
      <c r="H515" s="32"/>
    </row>
    <row r="516" spans="2:8" s="1" customFormat="1" ht="16.95" customHeight="1">
      <c r="B516" s="32"/>
      <c r="C516" s="207" t="s">
        <v>3632</v>
      </c>
      <c r="D516" s="207" t="s">
        <v>5340</v>
      </c>
      <c r="E516" s="17" t="s">
        <v>1</v>
      </c>
      <c r="F516" s="208">
        <v>-0.50800000000000001</v>
      </c>
      <c r="H516" s="32"/>
    </row>
    <row r="517" spans="2:8" s="1" customFormat="1" ht="16.95" customHeight="1">
      <c r="B517" s="32"/>
      <c r="C517" s="209" t="s">
        <v>8887</v>
      </c>
      <c r="H517" s="32"/>
    </row>
    <row r="518" spans="2:8" s="1" customFormat="1" ht="16.95" customHeight="1">
      <c r="B518" s="32"/>
      <c r="C518" s="207" t="s">
        <v>1670</v>
      </c>
      <c r="D518" s="207" t="s">
        <v>1671</v>
      </c>
      <c r="E518" s="17" t="s">
        <v>1520</v>
      </c>
      <c r="F518" s="208">
        <v>27.523</v>
      </c>
      <c r="H518" s="32"/>
    </row>
    <row r="519" spans="2:8" s="1" customFormat="1" ht="16.95" customHeight="1">
      <c r="B519" s="32"/>
      <c r="C519" s="207" t="s">
        <v>1643</v>
      </c>
      <c r="D519" s="207" t="s">
        <v>1644</v>
      </c>
      <c r="E519" s="17" t="s">
        <v>1520</v>
      </c>
      <c r="F519" s="208">
        <v>78.34</v>
      </c>
      <c r="H519" s="32"/>
    </row>
    <row r="520" spans="2:8" s="1" customFormat="1" ht="16.95" customHeight="1">
      <c r="B520" s="32"/>
      <c r="C520" s="203" t="s">
        <v>3621</v>
      </c>
      <c r="D520" s="204" t="s">
        <v>1</v>
      </c>
      <c r="E520" s="205" t="s">
        <v>1</v>
      </c>
      <c r="F520" s="206">
        <v>40.590000000000003</v>
      </c>
      <c r="H520" s="32"/>
    </row>
    <row r="521" spans="2:8" s="1" customFormat="1" ht="16.95" customHeight="1">
      <c r="B521" s="32"/>
      <c r="C521" s="207" t="s">
        <v>3621</v>
      </c>
      <c r="D521" s="207" t="s">
        <v>3710</v>
      </c>
      <c r="E521" s="17" t="s">
        <v>1</v>
      </c>
      <c r="F521" s="208">
        <v>40.590000000000003</v>
      </c>
      <c r="H521" s="32"/>
    </row>
    <row r="522" spans="2:8" s="1" customFormat="1" ht="16.95" customHeight="1">
      <c r="B522" s="32"/>
      <c r="C522" s="209" t="s">
        <v>8887</v>
      </c>
      <c r="H522" s="32"/>
    </row>
    <row r="523" spans="2:8" s="1" customFormat="1" ht="16.95" customHeight="1">
      <c r="B523" s="32"/>
      <c r="C523" s="207" t="s">
        <v>1639</v>
      </c>
      <c r="D523" s="207" t="s">
        <v>1640</v>
      </c>
      <c r="E523" s="17" t="s">
        <v>1520</v>
      </c>
      <c r="F523" s="208">
        <v>157.23400000000001</v>
      </c>
      <c r="H523" s="32"/>
    </row>
    <row r="524" spans="2:8" s="1" customFormat="1" ht="20.399999999999999">
      <c r="B524" s="32"/>
      <c r="C524" s="207" t="s">
        <v>3395</v>
      </c>
      <c r="D524" s="207" t="s">
        <v>3396</v>
      </c>
      <c r="E524" s="17" t="s">
        <v>1520</v>
      </c>
      <c r="F524" s="208">
        <v>8.1180000000000003</v>
      </c>
      <c r="H524" s="32"/>
    </row>
    <row r="525" spans="2:8" s="1" customFormat="1" ht="20.399999999999999">
      <c r="B525" s="32"/>
      <c r="C525" s="207" t="s">
        <v>3399</v>
      </c>
      <c r="D525" s="207" t="s">
        <v>3400</v>
      </c>
      <c r="E525" s="17" t="s">
        <v>1520</v>
      </c>
      <c r="F525" s="208">
        <v>56.826000000000001</v>
      </c>
      <c r="H525" s="32"/>
    </row>
    <row r="526" spans="2:8" s="1" customFormat="1" ht="20.399999999999999">
      <c r="B526" s="32"/>
      <c r="C526" s="207" t="s">
        <v>1618</v>
      </c>
      <c r="D526" s="207" t="s">
        <v>1619</v>
      </c>
      <c r="E526" s="17" t="s">
        <v>1520</v>
      </c>
      <c r="F526" s="208">
        <v>20.295000000000002</v>
      </c>
      <c r="H526" s="32"/>
    </row>
    <row r="527" spans="2:8" s="1" customFormat="1" ht="20.399999999999999">
      <c r="B527" s="32"/>
      <c r="C527" s="207" t="s">
        <v>1622</v>
      </c>
      <c r="D527" s="207" t="s">
        <v>1623</v>
      </c>
      <c r="E527" s="17" t="s">
        <v>1520</v>
      </c>
      <c r="F527" s="208">
        <v>142.065</v>
      </c>
      <c r="H527" s="32"/>
    </row>
    <row r="528" spans="2:8" s="1" customFormat="1" ht="20.399999999999999">
      <c r="B528" s="32"/>
      <c r="C528" s="207" t="s">
        <v>2068</v>
      </c>
      <c r="D528" s="207" t="s">
        <v>2069</v>
      </c>
      <c r="E528" s="17" t="s">
        <v>1520</v>
      </c>
      <c r="F528" s="208">
        <v>12.177</v>
      </c>
      <c r="H528" s="32"/>
    </row>
    <row r="529" spans="2:8" s="1" customFormat="1" ht="20.399999999999999">
      <c r="B529" s="32"/>
      <c r="C529" s="207" t="s">
        <v>2072</v>
      </c>
      <c r="D529" s="207" t="s">
        <v>2073</v>
      </c>
      <c r="E529" s="17" t="s">
        <v>1520</v>
      </c>
      <c r="F529" s="208">
        <v>85.239000000000004</v>
      </c>
      <c r="H529" s="32"/>
    </row>
    <row r="530" spans="2:8" s="1" customFormat="1" ht="20.399999999999999">
      <c r="B530" s="32"/>
      <c r="C530" s="207" t="s">
        <v>1634</v>
      </c>
      <c r="D530" s="207" t="s">
        <v>1635</v>
      </c>
      <c r="E530" s="17" t="s">
        <v>1636</v>
      </c>
      <c r="F530" s="208">
        <v>73.061999999999998</v>
      </c>
      <c r="H530" s="32"/>
    </row>
    <row r="531" spans="2:8" s="1" customFormat="1" ht="16.95" customHeight="1">
      <c r="B531" s="32"/>
      <c r="C531" s="203" t="s">
        <v>3627</v>
      </c>
      <c r="D531" s="204" t="s">
        <v>1</v>
      </c>
      <c r="E531" s="205" t="s">
        <v>1</v>
      </c>
      <c r="F531" s="206">
        <v>78.34</v>
      </c>
      <c r="H531" s="32"/>
    </row>
    <row r="532" spans="2:8" s="1" customFormat="1" ht="16.95" customHeight="1">
      <c r="B532" s="32"/>
      <c r="C532" s="207" t="s">
        <v>1</v>
      </c>
      <c r="D532" s="207" t="s">
        <v>3617</v>
      </c>
      <c r="E532" s="17" t="s">
        <v>1</v>
      </c>
      <c r="F532" s="208">
        <v>117.152</v>
      </c>
      <c r="H532" s="32"/>
    </row>
    <row r="533" spans="2:8" s="1" customFormat="1" ht="16.95" customHeight="1">
      <c r="B533" s="32"/>
      <c r="C533" s="207" t="s">
        <v>1</v>
      </c>
      <c r="D533" s="207" t="s">
        <v>3712</v>
      </c>
      <c r="E533" s="17" t="s">
        <v>1</v>
      </c>
      <c r="F533" s="208">
        <v>-10.781000000000001</v>
      </c>
      <c r="H533" s="32"/>
    </row>
    <row r="534" spans="2:8" s="1" customFormat="1" ht="16.95" customHeight="1">
      <c r="B534" s="32"/>
      <c r="C534" s="207" t="s">
        <v>1</v>
      </c>
      <c r="D534" s="207" t="s">
        <v>3713</v>
      </c>
      <c r="E534" s="17" t="s">
        <v>1</v>
      </c>
      <c r="F534" s="208">
        <v>-27.523</v>
      </c>
      <c r="H534" s="32"/>
    </row>
    <row r="535" spans="2:8" s="1" customFormat="1" ht="16.95" customHeight="1">
      <c r="B535" s="32"/>
      <c r="C535" s="207" t="s">
        <v>1</v>
      </c>
      <c r="D535" s="207" t="s">
        <v>3632</v>
      </c>
      <c r="E535" s="17" t="s">
        <v>1</v>
      </c>
      <c r="F535" s="208">
        <v>-0.50800000000000001</v>
      </c>
      <c r="H535" s="32"/>
    </row>
    <row r="536" spans="2:8" s="1" customFormat="1" ht="16.95" customHeight="1">
      <c r="B536" s="32"/>
      <c r="C536" s="207" t="s">
        <v>3627</v>
      </c>
      <c r="D536" s="207" t="s">
        <v>1496</v>
      </c>
      <c r="E536" s="17" t="s">
        <v>1</v>
      </c>
      <c r="F536" s="208">
        <v>78.34</v>
      </c>
      <c r="H536" s="32"/>
    </row>
    <row r="537" spans="2:8" s="1" customFormat="1" ht="16.95" customHeight="1">
      <c r="B537" s="32"/>
      <c r="C537" s="209" t="s">
        <v>8887</v>
      </c>
      <c r="H537" s="32"/>
    </row>
    <row r="538" spans="2:8" s="1" customFormat="1" ht="16.95" customHeight="1">
      <c r="B538" s="32"/>
      <c r="C538" s="207" t="s">
        <v>1643</v>
      </c>
      <c r="D538" s="207" t="s">
        <v>1644</v>
      </c>
      <c r="E538" s="17" t="s">
        <v>1520</v>
      </c>
      <c r="F538" s="208">
        <v>78.34</v>
      </c>
      <c r="H538" s="32"/>
    </row>
    <row r="539" spans="2:8" s="1" customFormat="1" ht="16.95" customHeight="1">
      <c r="B539" s="32"/>
      <c r="C539" s="207" t="s">
        <v>1639</v>
      </c>
      <c r="D539" s="207" t="s">
        <v>1640</v>
      </c>
      <c r="E539" s="17" t="s">
        <v>1520</v>
      </c>
      <c r="F539" s="208">
        <v>157.23400000000001</v>
      </c>
      <c r="H539" s="32"/>
    </row>
    <row r="540" spans="2:8" s="1" customFormat="1" ht="16.95" customHeight="1">
      <c r="B540" s="32"/>
      <c r="C540" s="203" t="s">
        <v>3629</v>
      </c>
      <c r="D540" s="204" t="s">
        <v>1</v>
      </c>
      <c r="E540" s="205" t="s">
        <v>1</v>
      </c>
      <c r="F540" s="206">
        <v>1.778</v>
      </c>
      <c r="H540" s="32"/>
    </row>
    <row r="541" spans="2:8" s="1" customFormat="1" ht="16.95" customHeight="1">
      <c r="B541" s="32"/>
      <c r="C541" s="207" t="s">
        <v>1</v>
      </c>
      <c r="D541" s="207" t="s">
        <v>3716</v>
      </c>
      <c r="E541" s="17" t="s">
        <v>1</v>
      </c>
      <c r="F541" s="208">
        <v>0</v>
      </c>
      <c r="H541" s="32"/>
    </row>
    <row r="542" spans="2:8" s="1" customFormat="1" ht="16.95" customHeight="1">
      <c r="B542" s="32"/>
      <c r="C542" s="207" t="s">
        <v>1</v>
      </c>
      <c r="D542" s="207" t="s">
        <v>5337</v>
      </c>
      <c r="E542" s="17" t="s">
        <v>1</v>
      </c>
      <c r="F542" s="208">
        <v>2.9929999999999999</v>
      </c>
      <c r="H542" s="32"/>
    </row>
    <row r="543" spans="2:8" s="1" customFormat="1" ht="16.95" customHeight="1">
      <c r="B543" s="32"/>
      <c r="C543" s="207" t="s">
        <v>1</v>
      </c>
      <c r="D543" s="207" t="s">
        <v>5338</v>
      </c>
      <c r="E543" s="17" t="s">
        <v>1</v>
      </c>
      <c r="F543" s="208">
        <v>-1.2150000000000001</v>
      </c>
      <c r="H543" s="32"/>
    </row>
    <row r="544" spans="2:8" s="1" customFormat="1" ht="16.95" customHeight="1">
      <c r="B544" s="32"/>
      <c r="C544" s="207" t="s">
        <v>3629</v>
      </c>
      <c r="D544" s="207" t="s">
        <v>1496</v>
      </c>
      <c r="E544" s="17" t="s">
        <v>1</v>
      </c>
      <c r="F544" s="208">
        <v>1.778</v>
      </c>
      <c r="H544" s="32"/>
    </row>
    <row r="545" spans="2:8" s="1" customFormat="1" ht="16.95" customHeight="1">
      <c r="B545" s="32"/>
      <c r="C545" s="209" t="s">
        <v>8887</v>
      </c>
      <c r="H545" s="32"/>
    </row>
    <row r="546" spans="2:8" s="1" customFormat="1" ht="16.95" customHeight="1">
      <c r="B546" s="32"/>
      <c r="C546" s="207" t="s">
        <v>1665</v>
      </c>
      <c r="D546" s="207" t="s">
        <v>3714</v>
      </c>
      <c r="E546" s="17" t="s">
        <v>1520</v>
      </c>
      <c r="F546" s="208">
        <v>1.778</v>
      </c>
      <c r="H546" s="32"/>
    </row>
    <row r="547" spans="2:8" s="1" customFormat="1" ht="16.95" customHeight="1">
      <c r="B547" s="32"/>
      <c r="C547" s="207" t="s">
        <v>1639</v>
      </c>
      <c r="D547" s="207" t="s">
        <v>1640</v>
      </c>
      <c r="E547" s="17" t="s">
        <v>1520</v>
      </c>
      <c r="F547" s="208">
        <v>157.23400000000001</v>
      </c>
      <c r="H547" s="32"/>
    </row>
    <row r="548" spans="2:8" s="1" customFormat="1" ht="26.4" customHeight="1">
      <c r="B548" s="32"/>
      <c r="C548" s="202" t="s">
        <v>8949</v>
      </c>
      <c r="D548" s="202" t="s">
        <v>215</v>
      </c>
      <c r="H548" s="32"/>
    </row>
    <row r="549" spans="2:8" s="1" customFormat="1" ht="16.95" customHeight="1">
      <c r="B549" s="32"/>
      <c r="C549" s="203" t="s">
        <v>3617</v>
      </c>
      <c r="D549" s="204" t="s">
        <v>1</v>
      </c>
      <c r="E549" s="205" t="s">
        <v>1</v>
      </c>
      <c r="F549" s="206">
        <v>93.778000000000006</v>
      </c>
      <c r="H549" s="32"/>
    </row>
    <row r="550" spans="2:8" s="1" customFormat="1" ht="16.95" customHeight="1">
      <c r="B550" s="32"/>
      <c r="C550" s="207" t="s">
        <v>1</v>
      </c>
      <c r="D550" s="207" t="s">
        <v>5363</v>
      </c>
      <c r="E550" s="17" t="s">
        <v>1</v>
      </c>
      <c r="F550" s="208">
        <v>0</v>
      </c>
      <c r="H550" s="32"/>
    </row>
    <row r="551" spans="2:8" s="1" customFormat="1" ht="16.95" customHeight="1">
      <c r="B551" s="32"/>
      <c r="C551" s="207" t="s">
        <v>1</v>
      </c>
      <c r="D551" s="207" t="s">
        <v>5364</v>
      </c>
      <c r="E551" s="17" t="s">
        <v>1</v>
      </c>
      <c r="F551" s="208">
        <v>53.46</v>
      </c>
      <c r="H551" s="32"/>
    </row>
    <row r="552" spans="2:8" s="1" customFormat="1" ht="16.95" customHeight="1">
      <c r="B552" s="32"/>
      <c r="C552" s="207" t="s">
        <v>1</v>
      </c>
      <c r="D552" s="207" t="s">
        <v>5365</v>
      </c>
      <c r="E552" s="17" t="s">
        <v>1</v>
      </c>
      <c r="F552" s="208">
        <v>0</v>
      </c>
      <c r="H552" s="32"/>
    </row>
    <row r="553" spans="2:8" s="1" customFormat="1" ht="16.95" customHeight="1">
      <c r="B553" s="32"/>
      <c r="C553" s="207" t="s">
        <v>1</v>
      </c>
      <c r="D553" s="207" t="s">
        <v>5366</v>
      </c>
      <c r="E553" s="17" t="s">
        <v>1</v>
      </c>
      <c r="F553" s="208">
        <v>40.317999999999998</v>
      </c>
      <c r="H553" s="32"/>
    </row>
    <row r="554" spans="2:8" s="1" customFormat="1" ht="16.95" customHeight="1">
      <c r="B554" s="32"/>
      <c r="C554" s="207" t="s">
        <v>3617</v>
      </c>
      <c r="D554" s="207" t="s">
        <v>1496</v>
      </c>
      <c r="E554" s="17" t="s">
        <v>1</v>
      </c>
      <c r="F554" s="208">
        <v>93.778000000000006</v>
      </c>
      <c r="H554" s="32"/>
    </row>
    <row r="555" spans="2:8" s="1" customFormat="1" ht="16.95" customHeight="1">
      <c r="B555" s="32"/>
      <c r="C555" s="209" t="s">
        <v>8887</v>
      </c>
      <c r="H555" s="32"/>
    </row>
    <row r="556" spans="2:8" s="1" customFormat="1" ht="20.399999999999999">
      <c r="B556" s="32"/>
      <c r="C556" s="207" t="s">
        <v>3825</v>
      </c>
      <c r="D556" s="207" t="s">
        <v>3826</v>
      </c>
      <c r="E556" s="17" t="s">
        <v>1520</v>
      </c>
      <c r="F556" s="208">
        <v>93.778000000000006</v>
      </c>
      <c r="H556" s="32"/>
    </row>
    <row r="557" spans="2:8" s="1" customFormat="1" ht="20.399999999999999">
      <c r="B557" s="32"/>
      <c r="C557" s="207" t="s">
        <v>3830</v>
      </c>
      <c r="D557" s="207" t="s">
        <v>3831</v>
      </c>
      <c r="E557" s="17" t="s">
        <v>1520</v>
      </c>
      <c r="F557" s="208">
        <v>9.3780000000000001</v>
      </c>
      <c r="H557" s="32"/>
    </row>
    <row r="558" spans="2:8" s="1" customFormat="1" ht="20.399999999999999">
      <c r="B558" s="32"/>
      <c r="C558" s="207" t="s">
        <v>5189</v>
      </c>
      <c r="D558" s="207" t="s">
        <v>5190</v>
      </c>
      <c r="E558" s="17" t="s">
        <v>1520</v>
      </c>
      <c r="F558" s="208">
        <v>21.568999999999999</v>
      </c>
      <c r="H558" s="32"/>
    </row>
    <row r="559" spans="2:8" s="1" customFormat="1" ht="20.399999999999999">
      <c r="B559" s="32"/>
      <c r="C559" s="207" t="s">
        <v>5192</v>
      </c>
      <c r="D559" s="207" t="s">
        <v>5193</v>
      </c>
      <c r="E559" s="17" t="s">
        <v>1520</v>
      </c>
      <c r="F559" s="208">
        <v>25.32</v>
      </c>
      <c r="H559" s="32"/>
    </row>
    <row r="560" spans="2:8" s="1" customFormat="1" ht="20.399999999999999">
      <c r="B560" s="32"/>
      <c r="C560" s="207" t="s">
        <v>5323</v>
      </c>
      <c r="D560" s="207" t="s">
        <v>5324</v>
      </c>
      <c r="E560" s="17" t="s">
        <v>1520</v>
      </c>
      <c r="F560" s="208">
        <v>28.132999999999999</v>
      </c>
      <c r="H560" s="32"/>
    </row>
    <row r="561" spans="2:8" s="1" customFormat="1" ht="16.95" customHeight="1">
      <c r="B561" s="32"/>
      <c r="C561" s="207" t="s">
        <v>1639</v>
      </c>
      <c r="D561" s="207" t="s">
        <v>1640</v>
      </c>
      <c r="E561" s="17" t="s">
        <v>1520</v>
      </c>
      <c r="F561" s="208">
        <v>124.06699999999999</v>
      </c>
      <c r="H561" s="32"/>
    </row>
    <row r="562" spans="2:8" s="1" customFormat="1" ht="16.95" customHeight="1">
      <c r="B562" s="32"/>
      <c r="C562" s="207" t="s">
        <v>1643</v>
      </c>
      <c r="D562" s="207" t="s">
        <v>1644</v>
      </c>
      <c r="E562" s="17" t="s">
        <v>1520</v>
      </c>
      <c r="F562" s="208">
        <v>63.087000000000003</v>
      </c>
      <c r="H562" s="32"/>
    </row>
    <row r="563" spans="2:8" s="1" customFormat="1" ht="16.95" customHeight="1">
      <c r="B563" s="32"/>
      <c r="C563" s="203" t="s">
        <v>3623</v>
      </c>
      <c r="D563" s="204" t="s">
        <v>1</v>
      </c>
      <c r="E563" s="205" t="s">
        <v>1</v>
      </c>
      <c r="F563" s="206">
        <v>8.5250000000000004</v>
      </c>
      <c r="H563" s="32"/>
    </row>
    <row r="564" spans="2:8" s="1" customFormat="1" ht="16.95" customHeight="1">
      <c r="B564" s="32"/>
      <c r="C564" s="207" t="s">
        <v>1</v>
      </c>
      <c r="D564" s="207" t="s">
        <v>5389</v>
      </c>
      <c r="E564" s="17" t="s">
        <v>1</v>
      </c>
      <c r="F564" s="208">
        <v>8.5250000000000004</v>
      </c>
      <c r="H564" s="32"/>
    </row>
    <row r="565" spans="2:8" s="1" customFormat="1" ht="16.95" customHeight="1">
      <c r="B565" s="32"/>
      <c r="C565" s="207" t="s">
        <v>3623</v>
      </c>
      <c r="D565" s="207" t="s">
        <v>1496</v>
      </c>
      <c r="E565" s="17" t="s">
        <v>1</v>
      </c>
      <c r="F565" s="208">
        <v>8.5250000000000004</v>
      </c>
      <c r="H565" s="32"/>
    </row>
    <row r="566" spans="2:8" s="1" customFormat="1" ht="16.95" customHeight="1">
      <c r="B566" s="32"/>
      <c r="C566" s="209" t="s">
        <v>8887</v>
      </c>
      <c r="H566" s="32"/>
    </row>
    <row r="567" spans="2:8" s="1" customFormat="1" ht="16.95" customHeight="1">
      <c r="B567" s="32"/>
      <c r="C567" s="207" t="s">
        <v>1703</v>
      </c>
      <c r="D567" s="207" t="s">
        <v>1704</v>
      </c>
      <c r="E567" s="17" t="s">
        <v>1520</v>
      </c>
      <c r="F567" s="208">
        <v>8.5250000000000004</v>
      </c>
      <c r="H567" s="32"/>
    </row>
    <row r="568" spans="2:8" s="1" customFormat="1" ht="16.95" customHeight="1">
      <c r="B568" s="32"/>
      <c r="C568" s="207" t="s">
        <v>1639</v>
      </c>
      <c r="D568" s="207" t="s">
        <v>1640</v>
      </c>
      <c r="E568" s="17" t="s">
        <v>1520</v>
      </c>
      <c r="F568" s="208">
        <v>124.06699999999999</v>
      </c>
      <c r="H568" s="32"/>
    </row>
    <row r="569" spans="2:8" s="1" customFormat="1" ht="16.95" customHeight="1">
      <c r="B569" s="32"/>
      <c r="C569" s="207" t="s">
        <v>1643</v>
      </c>
      <c r="D569" s="207" t="s">
        <v>1644</v>
      </c>
      <c r="E569" s="17" t="s">
        <v>1520</v>
      </c>
      <c r="F569" s="208">
        <v>63.087000000000003</v>
      </c>
      <c r="H569" s="32"/>
    </row>
    <row r="570" spans="2:8" s="1" customFormat="1" ht="16.95" customHeight="1">
      <c r="B570" s="32"/>
      <c r="C570" s="203" t="s">
        <v>3619</v>
      </c>
      <c r="D570" s="204" t="s">
        <v>1</v>
      </c>
      <c r="E570" s="205" t="s">
        <v>1</v>
      </c>
      <c r="F570" s="206">
        <v>93.376000000000005</v>
      </c>
      <c r="H570" s="32"/>
    </row>
    <row r="571" spans="2:8" s="1" customFormat="1" ht="16.95" customHeight="1">
      <c r="B571" s="32"/>
      <c r="C571" s="207" t="s">
        <v>3619</v>
      </c>
      <c r="D571" s="207" t="s">
        <v>3709</v>
      </c>
      <c r="E571" s="17" t="s">
        <v>1</v>
      </c>
      <c r="F571" s="208">
        <v>93.376000000000005</v>
      </c>
      <c r="H571" s="32"/>
    </row>
    <row r="572" spans="2:8" s="1" customFormat="1" ht="16.95" customHeight="1">
      <c r="B572" s="32"/>
      <c r="C572" s="209" t="s">
        <v>8887</v>
      </c>
      <c r="H572" s="32"/>
    </row>
    <row r="573" spans="2:8" s="1" customFormat="1" ht="16.95" customHeight="1">
      <c r="B573" s="32"/>
      <c r="C573" s="207" t="s">
        <v>1639</v>
      </c>
      <c r="D573" s="207" t="s">
        <v>1640</v>
      </c>
      <c r="E573" s="17" t="s">
        <v>1520</v>
      </c>
      <c r="F573" s="208">
        <v>124.06699999999999</v>
      </c>
      <c r="H573" s="32"/>
    </row>
    <row r="574" spans="2:8" s="1" customFormat="1" ht="20.399999999999999">
      <c r="B574" s="32"/>
      <c r="C574" s="207" t="s">
        <v>1608</v>
      </c>
      <c r="D574" s="207" t="s">
        <v>1609</v>
      </c>
      <c r="E574" s="17" t="s">
        <v>1520</v>
      </c>
      <c r="F574" s="208">
        <v>18.675000000000001</v>
      </c>
      <c r="H574" s="32"/>
    </row>
    <row r="575" spans="2:8" s="1" customFormat="1" ht="20.399999999999999">
      <c r="B575" s="32"/>
      <c r="C575" s="207" t="s">
        <v>1613</v>
      </c>
      <c r="D575" s="207" t="s">
        <v>1614</v>
      </c>
      <c r="E575" s="17" t="s">
        <v>1520</v>
      </c>
      <c r="F575" s="208">
        <v>46.688000000000002</v>
      </c>
      <c r="H575" s="32"/>
    </row>
    <row r="576" spans="2:8" s="1" customFormat="1" ht="20.399999999999999">
      <c r="B576" s="32"/>
      <c r="C576" s="207" t="s">
        <v>2063</v>
      </c>
      <c r="D576" s="207" t="s">
        <v>2064</v>
      </c>
      <c r="E576" s="17" t="s">
        <v>1520</v>
      </c>
      <c r="F576" s="208">
        <v>28.013000000000002</v>
      </c>
      <c r="H576" s="32"/>
    </row>
    <row r="577" spans="2:8" s="1" customFormat="1" ht="16.95" customHeight="1">
      <c r="B577" s="32"/>
      <c r="C577" s="207" t="s">
        <v>3851</v>
      </c>
      <c r="D577" s="207" t="s">
        <v>3852</v>
      </c>
      <c r="E577" s="17" t="s">
        <v>1520</v>
      </c>
      <c r="F577" s="208">
        <v>18.675000000000001</v>
      </c>
      <c r="H577" s="32"/>
    </row>
    <row r="578" spans="2:8" s="1" customFormat="1" ht="16.95" customHeight="1">
      <c r="B578" s="32"/>
      <c r="C578" s="207" t="s">
        <v>3853</v>
      </c>
      <c r="D578" s="207" t="s">
        <v>3854</v>
      </c>
      <c r="E578" s="17" t="s">
        <v>1520</v>
      </c>
      <c r="F578" s="208">
        <v>46.688000000000002</v>
      </c>
      <c r="H578" s="32"/>
    </row>
    <row r="579" spans="2:8" s="1" customFormat="1" ht="16.95" customHeight="1">
      <c r="B579" s="32"/>
      <c r="C579" s="207" t="s">
        <v>3855</v>
      </c>
      <c r="D579" s="207" t="s">
        <v>3856</v>
      </c>
      <c r="E579" s="17" t="s">
        <v>1520</v>
      </c>
      <c r="F579" s="208">
        <v>28.013000000000002</v>
      </c>
      <c r="H579" s="32"/>
    </row>
    <row r="580" spans="2:8" s="1" customFormat="1" ht="16.95" customHeight="1">
      <c r="B580" s="32"/>
      <c r="C580" s="203" t="s">
        <v>3625</v>
      </c>
      <c r="D580" s="204" t="s">
        <v>1</v>
      </c>
      <c r="E580" s="205" t="s">
        <v>1</v>
      </c>
      <c r="F580" s="206">
        <v>21.763999999999999</v>
      </c>
      <c r="H580" s="32"/>
    </row>
    <row r="581" spans="2:8" s="1" customFormat="1" ht="16.95" customHeight="1">
      <c r="B581" s="32"/>
      <c r="C581" s="207" t="s">
        <v>1</v>
      </c>
      <c r="D581" s="207" t="s">
        <v>5382</v>
      </c>
      <c r="E581" s="17" t="s">
        <v>1</v>
      </c>
      <c r="F581" s="208">
        <v>22.166</v>
      </c>
      <c r="H581" s="32"/>
    </row>
    <row r="582" spans="2:8" s="1" customFormat="1" ht="16.95" customHeight="1">
      <c r="B582" s="32"/>
      <c r="C582" s="207" t="s">
        <v>3632</v>
      </c>
      <c r="D582" s="207" t="s">
        <v>5383</v>
      </c>
      <c r="E582" s="17" t="s">
        <v>1</v>
      </c>
      <c r="F582" s="208">
        <v>-0.40200000000000002</v>
      </c>
      <c r="H582" s="32"/>
    </row>
    <row r="583" spans="2:8" s="1" customFormat="1" ht="16.95" customHeight="1">
      <c r="B583" s="32"/>
      <c r="C583" s="207" t="s">
        <v>3625</v>
      </c>
      <c r="D583" s="207" t="s">
        <v>1496</v>
      </c>
      <c r="E583" s="17" t="s">
        <v>1</v>
      </c>
      <c r="F583" s="208">
        <v>21.763999999999999</v>
      </c>
      <c r="H583" s="32"/>
    </row>
    <row r="584" spans="2:8" s="1" customFormat="1" ht="16.95" customHeight="1">
      <c r="B584" s="32"/>
      <c r="C584" s="209" t="s">
        <v>8887</v>
      </c>
      <c r="H584" s="32"/>
    </row>
    <row r="585" spans="2:8" s="1" customFormat="1" ht="16.95" customHeight="1">
      <c r="B585" s="32"/>
      <c r="C585" s="207" t="s">
        <v>1670</v>
      </c>
      <c r="D585" s="207" t="s">
        <v>1671</v>
      </c>
      <c r="E585" s="17" t="s">
        <v>1520</v>
      </c>
      <c r="F585" s="208">
        <v>21.763999999999999</v>
      </c>
      <c r="H585" s="32"/>
    </row>
    <row r="586" spans="2:8" s="1" customFormat="1" ht="16.95" customHeight="1">
      <c r="B586" s="32"/>
      <c r="C586" s="207" t="s">
        <v>1639</v>
      </c>
      <c r="D586" s="207" t="s">
        <v>1640</v>
      </c>
      <c r="E586" s="17" t="s">
        <v>1520</v>
      </c>
      <c r="F586" s="208">
        <v>124.06699999999999</v>
      </c>
      <c r="H586" s="32"/>
    </row>
    <row r="587" spans="2:8" s="1" customFormat="1" ht="16.95" customHeight="1">
      <c r="B587" s="32"/>
      <c r="C587" s="207" t="s">
        <v>1643</v>
      </c>
      <c r="D587" s="207" t="s">
        <v>1644</v>
      </c>
      <c r="E587" s="17" t="s">
        <v>1520</v>
      </c>
      <c r="F587" s="208">
        <v>63.087000000000003</v>
      </c>
      <c r="H587" s="32"/>
    </row>
    <row r="588" spans="2:8" s="1" customFormat="1" ht="16.95" customHeight="1">
      <c r="B588" s="32"/>
      <c r="C588" s="203" t="s">
        <v>3632</v>
      </c>
      <c r="D588" s="204" t="s">
        <v>1</v>
      </c>
      <c r="E588" s="205" t="s">
        <v>1</v>
      </c>
      <c r="F588" s="206">
        <v>-0.40200000000000002</v>
      </c>
      <c r="H588" s="32"/>
    </row>
    <row r="589" spans="2:8" s="1" customFormat="1" ht="16.95" customHeight="1">
      <c r="B589" s="32"/>
      <c r="C589" s="207" t="s">
        <v>3632</v>
      </c>
      <c r="D589" s="207" t="s">
        <v>5383</v>
      </c>
      <c r="E589" s="17" t="s">
        <v>1</v>
      </c>
      <c r="F589" s="208">
        <v>-0.40200000000000002</v>
      </c>
      <c r="H589" s="32"/>
    </row>
    <row r="590" spans="2:8" s="1" customFormat="1" ht="16.95" customHeight="1">
      <c r="B590" s="32"/>
      <c r="C590" s="209" t="s">
        <v>8887</v>
      </c>
      <c r="H590" s="32"/>
    </row>
    <row r="591" spans="2:8" s="1" customFormat="1" ht="16.95" customHeight="1">
      <c r="B591" s="32"/>
      <c r="C591" s="207" t="s">
        <v>1670</v>
      </c>
      <c r="D591" s="207" t="s">
        <v>1671</v>
      </c>
      <c r="E591" s="17" t="s">
        <v>1520</v>
      </c>
      <c r="F591" s="208">
        <v>21.763999999999999</v>
      </c>
      <c r="H591" s="32"/>
    </row>
    <row r="592" spans="2:8" s="1" customFormat="1" ht="16.95" customHeight="1">
      <c r="B592" s="32"/>
      <c r="C592" s="207" t="s">
        <v>1643</v>
      </c>
      <c r="D592" s="207" t="s">
        <v>1644</v>
      </c>
      <c r="E592" s="17" t="s">
        <v>1520</v>
      </c>
      <c r="F592" s="208">
        <v>63.087000000000003</v>
      </c>
      <c r="H592" s="32"/>
    </row>
    <row r="593" spans="2:8" s="1" customFormat="1" ht="16.95" customHeight="1">
      <c r="B593" s="32"/>
      <c r="C593" s="203" t="s">
        <v>3621</v>
      </c>
      <c r="D593" s="204" t="s">
        <v>1</v>
      </c>
      <c r="E593" s="205" t="s">
        <v>1</v>
      </c>
      <c r="F593" s="206">
        <v>30.690999999999999</v>
      </c>
      <c r="H593" s="32"/>
    </row>
    <row r="594" spans="2:8" s="1" customFormat="1" ht="16.95" customHeight="1">
      <c r="B594" s="32"/>
      <c r="C594" s="207" t="s">
        <v>3621</v>
      </c>
      <c r="D594" s="207" t="s">
        <v>3858</v>
      </c>
      <c r="E594" s="17" t="s">
        <v>1</v>
      </c>
      <c r="F594" s="208">
        <v>30.690999999999999</v>
      </c>
      <c r="H594" s="32"/>
    </row>
    <row r="595" spans="2:8" s="1" customFormat="1" ht="16.95" customHeight="1">
      <c r="B595" s="32"/>
      <c r="C595" s="209" t="s">
        <v>8887</v>
      </c>
      <c r="H595" s="32"/>
    </row>
    <row r="596" spans="2:8" s="1" customFormat="1" ht="16.95" customHeight="1">
      <c r="B596" s="32"/>
      <c r="C596" s="207" t="s">
        <v>1639</v>
      </c>
      <c r="D596" s="207" t="s">
        <v>1640</v>
      </c>
      <c r="E596" s="17" t="s">
        <v>1520</v>
      </c>
      <c r="F596" s="208">
        <v>124.06699999999999</v>
      </c>
      <c r="H596" s="32"/>
    </row>
    <row r="597" spans="2:8" s="1" customFormat="1" ht="20.399999999999999">
      <c r="B597" s="32"/>
      <c r="C597" s="207" t="s">
        <v>3395</v>
      </c>
      <c r="D597" s="207" t="s">
        <v>3396</v>
      </c>
      <c r="E597" s="17" t="s">
        <v>1520</v>
      </c>
      <c r="F597" s="208">
        <v>6.1379999999999999</v>
      </c>
      <c r="H597" s="32"/>
    </row>
    <row r="598" spans="2:8" s="1" customFormat="1" ht="20.399999999999999">
      <c r="B598" s="32"/>
      <c r="C598" s="207" t="s">
        <v>3399</v>
      </c>
      <c r="D598" s="207" t="s">
        <v>3400</v>
      </c>
      <c r="E598" s="17" t="s">
        <v>1520</v>
      </c>
      <c r="F598" s="208">
        <v>42.966999999999999</v>
      </c>
      <c r="H598" s="32"/>
    </row>
    <row r="599" spans="2:8" s="1" customFormat="1" ht="20.399999999999999">
      <c r="B599" s="32"/>
      <c r="C599" s="207" t="s">
        <v>1618</v>
      </c>
      <c r="D599" s="207" t="s">
        <v>1619</v>
      </c>
      <c r="E599" s="17" t="s">
        <v>1520</v>
      </c>
      <c r="F599" s="208">
        <v>15.346</v>
      </c>
      <c r="H599" s="32"/>
    </row>
    <row r="600" spans="2:8" s="1" customFormat="1" ht="20.399999999999999">
      <c r="B600" s="32"/>
      <c r="C600" s="207" t="s">
        <v>1622</v>
      </c>
      <c r="D600" s="207" t="s">
        <v>1623</v>
      </c>
      <c r="E600" s="17" t="s">
        <v>1520</v>
      </c>
      <c r="F600" s="208">
        <v>107.419</v>
      </c>
      <c r="H600" s="32"/>
    </row>
    <row r="601" spans="2:8" s="1" customFormat="1" ht="20.399999999999999">
      <c r="B601" s="32"/>
      <c r="C601" s="207" t="s">
        <v>2068</v>
      </c>
      <c r="D601" s="207" t="s">
        <v>2069</v>
      </c>
      <c r="E601" s="17" t="s">
        <v>1520</v>
      </c>
      <c r="F601" s="208">
        <v>9.2070000000000007</v>
      </c>
      <c r="H601" s="32"/>
    </row>
    <row r="602" spans="2:8" s="1" customFormat="1" ht="20.399999999999999">
      <c r="B602" s="32"/>
      <c r="C602" s="207" t="s">
        <v>2072</v>
      </c>
      <c r="D602" s="207" t="s">
        <v>2073</v>
      </c>
      <c r="E602" s="17" t="s">
        <v>1520</v>
      </c>
      <c r="F602" s="208">
        <v>64.450999999999993</v>
      </c>
      <c r="H602" s="32"/>
    </row>
    <row r="603" spans="2:8" s="1" customFormat="1" ht="20.399999999999999">
      <c r="B603" s="32"/>
      <c r="C603" s="207" t="s">
        <v>1634</v>
      </c>
      <c r="D603" s="207" t="s">
        <v>1635</v>
      </c>
      <c r="E603" s="17" t="s">
        <v>1636</v>
      </c>
      <c r="F603" s="208">
        <v>55.244</v>
      </c>
      <c r="H603" s="32"/>
    </row>
    <row r="604" spans="2:8" s="1" customFormat="1" ht="16.95" customHeight="1">
      <c r="B604" s="32"/>
      <c r="C604" s="203" t="s">
        <v>3627</v>
      </c>
      <c r="D604" s="204" t="s">
        <v>1</v>
      </c>
      <c r="E604" s="205" t="s">
        <v>1</v>
      </c>
      <c r="F604" s="206">
        <v>63.087000000000003</v>
      </c>
      <c r="H604" s="32"/>
    </row>
    <row r="605" spans="2:8" s="1" customFormat="1" ht="16.95" customHeight="1">
      <c r="B605" s="32"/>
      <c r="C605" s="207" t="s">
        <v>1</v>
      </c>
      <c r="D605" s="207" t="s">
        <v>3617</v>
      </c>
      <c r="E605" s="17" t="s">
        <v>1</v>
      </c>
      <c r="F605" s="208">
        <v>93.778000000000006</v>
      </c>
      <c r="H605" s="32"/>
    </row>
    <row r="606" spans="2:8" s="1" customFormat="1" ht="16.95" customHeight="1">
      <c r="B606" s="32"/>
      <c r="C606" s="207" t="s">
        <v>1</v>
      </c>
      <c r="D606" s="207" t="s">
        <v>3712</v>
      </c>
      <c r="E606" s="17" t="s">
        <v>1</v>
      </c>
      <c r="F606" s="208">
        <v>-8.5250000000000004</v>
      </c>
      <c r="H606" s="32"/>
    </row>
    <row r="607" spans="2:8" s="1" customFormat="1" ht="16.95" customHeight="1">
      <c r="B607" s="32"/>
      <c r="C607" s="207" t="s">
        <v>1</v>
      </c>
      <c r="D607" s="207" t="s">
        <v>3713</v>
      </c>
      <c r="E607" s="17" t="s">
        <v>1</v>
      </c>
      <c r="F607" s="208">
        <v>-21.763999999999999</v>
      </c>
      <c r="H607" s="32"/>
    </row>
    <row r="608" spans="2:8" s="1" customFormat="1" ht="16.95" customHeight="1">
      <c r="B608" s="32"/>
      <c r="C608" s="207" t="s">
        <v>1</v>
      </c>
      <c r="D608" s="207" t="s">
        <v>3632</v>
      </c>
      <c r="E608" s="17" t="s">
        <v>1</v>
      </c>
      <c r="F608" s="208">
        <v>-0.40200000000000002</v>
      </c>
      <c r="H608" s="32"/>
    </row>
    <row r="609" spans="2:8" s="1" customFormat="1" ht="16.95" customHeight="1">
      <c r="B609" s="32"/>
      <c r="C609" s="207" t="s">
        <v>3627</v>
      </c>
      <c r="D609" s="207" t="s">
        <v>1496</v>
      </c>
      <c r="E609" s="17" t="s">
        <v>1</v>
      </c>
      <c r="F609" s="208">
        <v>63.087000000000003</v>
      </c>
      <c r="H609" s="32"/>
    </row>
    <row r="610" spans="2:8" s="1" customFormat="1" ht="16.95" customHeight="1">
      <c r="B610" s="32"/>
      <c r="C610" s="209" t="s">
        <v>8887</v>
      </c>
      <c r="H610" s="32"/>
    </row>
    <row r="611" spans="2:8" s="1" customFormat="1" ht="16.95" customHeight="1">
      <c r="B611" s="32"/>
      <c r="C611" s="207" t="s">
        <v>1643</v>
      </c>
      <c r="D611" s="207" t="s">
        <v>1644</v>
      </c>
      <c r="E611" s="17" t="s">
        <v>1520</v>
      </c>
      <c r="F611" s="208">
        <v>63.087000000000003</v>
      </c>
      <c r="H611" s="32"/>
    </row>
    <row r="612" spans="2:8" s="1" customFormat="1" ht="16.95" customHeight="1">
      <c r="B612" s="32"/>
      <c r="C612" s="207" t="s">
        <v>1639</v>
      </c>
      <c r="D612" s="207" t="s">
        <v>1640</v>
      </c>
      <c r="E612" s="17" t="s">
        <v>1520</v>
      </c>
      <c r="F612" s="208">
        <v>124.06699999999999</v>
      </c>
      <c r="H612" s="32"/>
    </row>
    <row r="613" spans="2:8" s="1" customFormat="1" ht="16.95" customHeight="1">
      <c r="B613" s="32"/>
      <c r="C613" s="203" t="s">
        <v>3629</v>
      </c>
      <c r="D613" s="204" t="s">
        <v>1</v>
      </c>
      <c r="E613" s="205" t="s">
        <v>1</v>
      </c>
      <c r="F613" s="206">
        <v>1.778</v>
      </c>
      <c r="H613" s="32"/>
    </row>
    <row r="614" spans="2:8" s="1" customFormat="1" ht="26.4" customHeight="1">
      <c r="B614" s="32"/>
      <c r="C614" s="202" t="s">
        <v>8950</v>
      </c>
      <c r="D614" s="202" t="s">
        <v>218</v>
      </c>
      <c r="H614" s="32"/>
    </row>
    <row r="615" spans="2:8" s="1" customFormat="1" ht="16.95" customHeight="1">
      <c r="B615" s="32"/>
      <c r="C615" s="203" t="s">
        <v>3617</v>
      </c>
      <c r="D615" s="204" t="s">
        <v>1</v>
      </c>
      <c r="E615" s="205" t="s">
        <v>1</v>
      </c>
      <c r="F615" s="206">
        <v>56.911999999999999</v>
      </c>
      <c r="H615" s="32"/>
    </row>
    <row r="616" spans="2:8" s="1" customFormat="1" ht="16.95" customHeight="1">
      <c r="B616" s="32"/>
      <c r="C616" s="207" t="s">
        <v>1</v>
      </c>
      <c r="D616" s="207" t="s">
        <v>5409</v>
      </c>
      <c r="E616" s="17" t="s">
        <v>1</v>
      </c>
      <c r="F616" s="208">
        <v>0</v>
      </c>
      <c r="H616" s="32"/>
    </row>
    <row r="617" spans="2:8" s="1" customFormat="1" ht="16.95" customHeight="1">
      <c r="B617" s="32"/>
      <c r="C617" s="207" t="s">
        <v>1</v>
      </c>
      <c r="D617" s="207" t="s">
        <v>5410</v>
      </c>
      <c r="E617" s="17" t="s">
        <v>1</v>
      </c>
      <c r="F617" s="208">
        <v>54.819000000000003</v>
      </c>
      <c r="H617" s="32"/>
    </row>
    <row r="618" spans="2:8" s="1" customFormat="1" ht="16.95" customHeight="1">
      <c r="B618" s="32"/>
      <c r="C618" s="207" t="s">
        <v>1</v>
      </c>
      <c r="D618" s="207" t="s">
        <v>5411</v>
      </c>
      <c r="E618" s="17" t="s">
        <v>1</v>
      </c>
      <c r="F618" s="208">
        <v>0</v>
      </c>
      <c r="H618" s="32"/>
    </row>
    <row r="619" spans="2:8" s="1" customFormat="1" ht="16.95" customHeight="1">
      <c r="B619" s="32"/>
      <c r="C619" s="207" t="s">
        <v>1</v>
      </c>
      <c r="D619" s="207" t="s">
        <v>5412</v>
      </c>
      <c r="E619" s="17" t="s">
        <v>1</v>
      </c>
      <c r="F619" s="208">
        <v>2.093</v>
      </c>
      <c r="H619" s="32"/>
    </row>
    <row r="620" spans="2:8" s="1" customFormat="1" ht="16.95" customHeight="1">
      <c r="B620" s="32"/>
      <c r="C620" s="207" t="s">
        <v>3617</v>
      </c>
      <c r="D620" s="207" t="s">
        <v>1496</v>
      </c>
      <c r="E620" s="17" t="s">
        <v>1</v>
      </c>
      <c r="F620" s="208">
        <v>56.911999999999999</v>
      </c>
      <c r="H620" s="32"/>
    </row>
    <row r="621" spans="2:8" s="1" customFormat="1" ht="16.95" customHeight="1">
      <c r="B621" s="32"/>
      <c r="C621" s="209" t="s">
        <v>8887</v>
      </c>
      <c r="H621" s="32"/>
    </row>
    <row r="622" spans="2:8" s="1" customFormat="1" ht="20.399999999999999">
      <c r="B622" s="32"/>
      <c r="C622" s="207" t="s">
        <v>3825</v>
      </c>
      <c r="D622" s="207" t="s">
        <v>3826</v>
      </c>
      <c r="E622" s="17" t="s">
        <v>1520</v>
      </c>
      <c r="F622" s="208">
        <v>56.911999999999999</v>
      </c>
      <c r="H622" s="32"/>
    </row>
    <row r="623" spans="2:8" s="1" customFormat="1" ht="20.399999999999999">
      <c r="B623" s="32"/>
      <c r="C623" s="207" t="s">
        <v>3830</v>
      </c>
      <c r="D623" s="207" t="s">
        <v>3831</v>
      </c>
      <c r="E623" s="17" t="s">
        <v>1520</v>
      </c>
      <c r="F623" s="208">
        <v>3.984</v>
      </c>
      <c r="H623" s="32"/>
    </row>
    <row r="624" spans="2:8" s="1" customFormat="1" ht="20.399999999999999">
      <c r="B624" s="32"/>
      <c r="C624" s="207" t="s">
        <v>5189</v>
      </c>
      <c r="D624" s="207" t="s">
        <v>5190</v>
      </c>
      <c r="E624" s="17" t="s">
        <v>1520</v>
      </c>
      <c r="F624" s="208">
        <v>38.700000000000003</v>
      </c>
      <c r="H624" s="32"/>
    </row>
    <row r="625" spans="2:8" s="1" customFormat="1" ht="16.95" customHeight="1">
      <c r="B625" s="32"/>
      <c r="C625" s="207" t="s">
        <v>1639</v>
      </c>
      <c r="D625" s="207" t="s">
        <v>1640</v>
      </c>
      <c r="E625" s="17" t="s">
        <v>1520</v>
      </c>
      <c r="F625" s="208">
        <v>96.759</v>
      </c>
      <c r="H625" s="32"/>
    </row>
    <row r="626" spans="2:8" s="1" customFormat="1" ht="16.95" customHeight="1">
      <c r="B626" s="32"/>
      <c r="C626" s="207" t="s">
        <v>1643</v>
      </c>
      <c r="D626" s="207" t="s">
        <v>1644</v>
      </c>
      <c r="E626" s="17" t="s">
        <v>1520</v>
      </c>
      <c r="F626" s="208">
        <v>32.116</v>
      </c>
      <c r="H626" s="32"/>
    </row>
    <row r="627" spans="2:8" s="1" customFormat="1" ht="16.95" customHeight="1">
      <c r="B627" s="32"/>
      <c r="C627" s="203" t="s">
        <v>3623</v>
      </c>
      <c r="D627" s="204" t="s">
        <v>1</v>
      </c>
      <c r="E627" s="205" t="s">
        <v>1</v>
      </c>
      <c r="F627" s="206">
        <v>6.8879999999999999</v>
      </c>
      <c r="H627" s="32"/>
    </row>
    <row r="628" spans="2:8" s="1" customFormat="1" ht="16.95" customHeight="1">
      <c r="B628" s="32"/>
      <c r="C628" s="207" t="s">
        <v>1</v>
      </c>
      <c r="D628" s="207" t="s">
        <v>5436</v>
      </c>
      <c r="E628" s="17" t="s">
        <v>1</v>
      </c>
      <c r="F628" s="208">
        <v>6.8879999999999999</v>
      </c>
      <c r="H628" s="32"/>
    </row>
    <row r="629" spans="2:8" s="1" customFormat="1" ht="16.95" customHeight="1">
      <c r="B629" s="32"/>
      <c r="C629" s="207" t="s">
        <v>3623</v>
      </c>
      <c r="D629" s="207" t="s">
        <v>1496</v>
      </c>
      <c r="E629" s="17" t="s">
        <v>1</v>
      </c>
      <c r="F629" s="208">
        <v>6.8879999999999999</v>
      </c>
      <c r="H629" s="32"/>
    </row>
    <row r="630" spans="2:8" s="1" customFormat="1" ht="16.95" customHeight="1">
      <c r="B630" s="32"/>
      <c r="C630" s="209" t="s">
        <v>8887</v>
      </c>
      <c r="H630" s="32"/>
    </row>
    <row r="631" spans="2:8" s="1" customFormat="1" ht="16.95" customHeight="1">
      <c r="B631" s="32"/>
      <c r="C631" s="207" t="s">
        <v>1703</v>
      </c>
      <c r="D631" s="207" t="s">
        <v>1704</v>
      </c>
      <c r="E631" s="17" t="s">
        <v>1520</v>
      </c>
      <c r="F631" s="208">
        <v>6.8879999999999999</v>
      </c>
      <c r="H631" s="32"/>
    </row>
    <row r="632" spans="2:8" s="1" customFormat="1" ht="16.95" customHeight="1">
      <c r="B632" s="32"/>
      <c r="C632" s="207" t="s">
        <v>1639</v>
      </c>
      <c r="D632" s="207" t="s">
        <v>1640</v>
      </c>
      <c r="E632" s="17" t="s">
        <v>1520</v>
      </c>
      <c r="F632" s="208">
        <v>96.759</v>
      </c>
      <c r="H632" s="32"/>
    </row>
    <row r="633" spans="2:8" s="1" customFormat="1" ht="16.95" customHeight="1">
      <c r="B633" s="32"/>
      <c r="C633" s="207" t="s">
        <v>1643</v>
      </c>
      <c r="D633" s="207" t="s">
        <v>1644</v>
      </c>
      <c r="E633" s="17" t="s">
        <v>1520</v>
      </c>
      <c r="F633" s="208">
        <v>32.116</v>
      </c>
      <c r="H633" s="32"/>
    </row>
    <row r="634" spans="2:8" s="1" customFormat="1" ht="16.95" customHeight="1">
      <c r="B634" s="32"/>
      <c r="C634" s="203" t="s">
        <v>3619</v>
      </c>
      <c r="D634" s="204" t="s">
        <v>1</v>
      </c>
      <c r="E634" s="205" t="s">
        <v>1</v>
      </c>
      <c r="F634" s="206">
        <v>56.587000000000003</v>
      </c>
      <c r="H634" s="32"/>
    </row>
    <row r="635" spans="2:8" s="1" customFormat="1" ht="16.95" customHeight="1">
      <c r="B635" s="32"/>
      <c r="C635" s="207" t="s">
        <v>3619</v>
      </c>
      <c r="D635" s="207" t="s">
        <v>3709</v>
      </c>
      <c r="E635" s="17" t="s">
        <v>1</v>
      </c>
      <c r="F635" s="208">
        <v>56.587000000000003</v>
      </c>
      <c r="H635" s="32"/>
    </row>
    <row r="636" spans="2:8" s="1" customFormat="1" ht="16.95" customHeight="1">
      <c r="B636" s="32"/>
      <c r="C636" s="209" t="s">
        <v>8887</v>
      </c>
      <c r="H636" s="32"/>
    </row>
    <row r="637" spans="2:8" s="1" customFormat="1" ht="16.95" customHeight="1">
      <c r="B637" s="32"/>
      <c r="C637" s="207" t="s">
        <v>1639</v>
      </c>
      <c r="D637" s="207" t="s">
        <v>1640</v>
      </c>
      <c r="E637" s="17" t="s">
        <v>1520</v>
      </c>
      <c r="F637" s="208">
        <v>96.759</v>
      </c>
      <c r="H637" s="32"/>
    </row>
    <row r="638" spans="2:8" s="1" customFormat="1" ht="20.399999999999999">
      <c r="B638" s="32"/>
      <c r="C638" s="207" t="s">
        <v>1608</v>
      </c>
      <c r="D638" s="207" t="s">
        <v>1609</v>
      </c>
      <c r="E638" s="17" t="s">
        <v>1520</v>
      </c>
      <c r="F638" s="208">
        <v>18.108000000000001</v>
      </c>
      <c r="H638" s="32"/>
    </row>
    <row r="639" spans="2:8" s="1" customFormat="1" ht="20.399999999999999">
      <c r="B639" s="32"/>
      <c r="C639" s="207" t="s">
        <v>1613</v>
      </c>
      <c r="D639" s="207" t="s">
        <v>1614</v>
      </c>
      <c r="E639" s="17" t="s">
        <v>1520</v>
      </c>
      <c r="F639" s="208">
        <v>38.478999999999999</v>
      </c>
      <c r="H639" s="32"/>
    </row>
    <row r="640" spans="2:8" s="1" customFormat="1" ht="16.95" customHeight="1">
      <c r="B640" s="32"/>
      <c r="C640" s="207" t="s">
        <v>3851</v>
      </c>
      <c r="D640" s="207" t="s">
        <v>3852</v>
      </c>
      <c r="E640" s="17" t="s">
        <v>1520</v>
      </c>
      <c r="F640" s="208">
        <v>18.108000000000001</v>
      </c>
      <c r="H640" s="32"/>
    </row>
    <row r="641" spans="2:8" s="1" customFormat="1" ht="16.95" customHeight="1">
      <c r="B641" s="32"/>
      <c r="C641" s="207" t="s">
        <v>3853</v>
      </c>
      <c r="D641" s="207" t="s">
        <v>3854</v>
      </c>
      <c r="E641" s="17" t="s">
        <v>1520</v>
      </c>
      <c r="F641" s="208">
        <v>38.478999999999999</v>
      </c>
      <c r="H641" s="32"/>
    </row>
    <row r="642" spans="2:8" s="1" customFormat="1" ht="16.95" customHeight="1">
      <c r="B642" s="32"/>
      <c r="C642" s="203" t="s">
        <v>3625</v>
      </c>
      <c r="D642" s="204" t="s">
        <v>1</v>
      </c>
      <c r="E642" s="205" t="s">
        <v>1</v>
      </c>
      <c r="F642" s="206">
        <v>17.582999999999998</v>
      </c>
      <c r="H642" s="32"/>
    </row>
    <row r="643" spans="2:8" s="1" customFormat="1" ht="16.95" customHeight="1">
      <c r="B643" s="32"/>
      <c r="C643" s="207" t="s">
        <v>1</v>
      </c>
      <c r="D643" s="207" t="s">
        <v>5430</v>
      </c>
      <c r="E643" s="17" t="s">
        <v>1</v>
      </c>
      <c r="F643" s="208">
        <v>17.908000000000001</v>
      </c>
      <c r="H643" s="32"/>
    </row>
    <row r="644" spans="2:8" s="1" customFormat="1" ht="16.95" customHeight="1">
      <c r="B644" s="32"/>
      <c r="C644" s="207" t="s">
        <v>3632</v>
      </c>
      <c r="D644" s="207" t="s">
        <v>5431</v>
      </c>
      <c r="E644" s="17" t="s">
        <v>1</v>
      </c>
      <c r="F644" s="208">
        <v>-0.32500000000000001</v>
      </c>
      <c r="H644" s="32"/>
    </row>
    <row r="645" spans="2:8" s="1" customFormat="1" ht="16.95" customHeight="1">
      <c r="B645" s="32"/>
      <c r="C645" s="207" t="s">
        <v>3625</v>
      </c>
      <c r="D645" s="207" t="s">
        <v>1496</v>
      </c>
      <c r="E645" s="17" t="s">
        <v>1</v>
      </c>
      <c r="F645" s="208">
        <v>17.582999999999998</v>
      </c>
      <c r="H645" s="32"/>
    </row>
    <row r="646" spans="2:8" s="1" customFormat="1" ht="16.95" customHeight="1">
      <c r="B646" s="32"/>
      <c r="C646" s="209" t="s">
        <v>8887</v>
      </c>
      <c r="H646" s="32"/>
    </row>
    <row r="647" spans="2:8" s="1" customFormat="1" ht="16.95" customHeight="1">
      <c r="B647" s="32"/>
      <c r="C647" s="207" t="s">
        <v>1670</v>
      </c>
      <c r="D647" s="207" t="s">
        <v>1671</v>
      </c>
      <c r="E647" s="17" t="s">
        <v>1520</v>
      </c>
      <c r="F647" s="208">
        <v>17.582999999999998</v>
      </c>
      <c r="H647" s="32"/>
    </row>
    <row r="648" spans="2:8" s="1" customFormat="1" ht="16.95" customHeight="1">
      <c r="B648" s="32"/>
      <c r="C648" s="207" t="s">
        <v>1639</v>
      </c>
      <c r="D648" s="207" t="s">
        <v>1640</v>
      </c>
      <c r="E648" s="17" t="s">
        <v>1520</v>
      </c>
      <c r="F648" s="208">
        <v>96.759</v>
      </c>
      <c r="H648" s="32"/>
    </row>
    <row r="649" spans="2:8" s="1" customFormat="1" ht="16.95" customHeight="1">
      <c r="B649" s="32"/>
      <c r="C649" s="207" t="s">
        <v>1643</v>
      </c>
      <c r="D649" s="207" t="s">
        <v>1644</v>
      </c>
      <c r="E649" s="17" t="s">
        <v>1520</v>
      </c>
      <c r="F649" s="208">
        <v>32.116</v>
      </c>
      <c r="H649" s="32"/>
    </row>
    <row r="650" spans="2:8" s="1" customFormat="1" ht="16.95" customHeight="1">
      <c r="B650" s="32"/>
      <c r="C650" s="203" t="s">
        <v>3632</v>
      </c>
      <c r="D650" s="204" t="s">
        <v>1</v>
      </c>
      <c r="E650" s="205" t="s">
        <v>1</v>
      </c>
      <c r="F650" s="206">
        <v>-0.32500000000000001</v>
      </c>
      <c r="H650" s="32"/>
    </row>
    <row r="651" spans="2:8" s="1" customFormat="1" ht="16.95" customHeight="1">
      <c r="B651" s="32"/>
      <c r="C651" s="207" t="s">
        <v>3632</v>
      </c>
      <c r="D651" s="207" t="s">
        <v>5431</v>
      </c>
      <c r="E651" s="17" t="s">
        <v>1</v>
      </c>
      <c r="F651" s="208">
        <v>-0.32500000000000001</v>
      </c>
      <c r="H651" s="32"/>
    </row>
    <row r="652" spans="2:8" s="1" customFormat="1" ht="16.95" customHeight="1">
      <c r="B652" s="32"/>
      <c r="C652" s="209" t="s">
        <v>8887</v>
      </c>
      <c r="H652" s="32"/>
    </row>
    <row r="653" spans="2:8" s="1" customFormat="1" ht="16.95" customHeight="1">
      <c r="B653" s="32"/>
      <c r="C653" s="207" t="s">
        <v>1670</v>
      </c>
      <c r="D653" s="207" t="s">
        <v>1671</v>
      </c>
      <c r="E653" s="17" t="s">
        <v>1520</v>
      </c>
      <c r="F653" s="208">
        <v>17.582999999999998</v>
      </c>
      <c r="H653" s="32"/>
    </row>
    <row r="654" spans="2:8" s="1" customFormat="1" ht="16.95" customHeight="1">
      <c r="B654" s="32"/>
      <c r="C654" s="207" t="s">
        <v>1643</v>
      </c>
      <c r="D654" s="207" t="s">
        <v>1644</v>
      </c>
      <c r="E654" s="17" t="s">
        <v>1520</v>
      </c>
      <c r="F654" s="208">
        <v>32.116</v>
      </c>
      <c r="H654" s="32"/>
    </row>
    <row r="655" spans="2:8" s="1" customFormat="1" ht="16.95" customHeight="1">
      <c r="B655" s="32"/>
      <c r="C655" s="203" t="s">
        <v>3621</v>
      </c>
      <c r="D655" s="204" t="s">
        <v>1</v>
      </c>
      <c r="E655" s="205" t="s">
        <v>1</v>
      </c>
      <c r="F655" s="206">
        <v>40.171999999999997</v>
      </c>
      <c r="H655" s="32"/>
    </row>
    <row r="656" spans="2:8" s="1" customFormat="1" ht="16.95" customHeight="1">
      <c r="B656" s="32"/>
      <c r="C656" s="207" t="s">
        <v>3621</v>
      </c>
      <c r="D656" s="207" t="s">
        <v>3710</v>
      </c>
      <c r="E656" s="17" t="s">
        <v>1</v>
      </c>
      <c r="F656" s="208">
        <v>40.171999999999997</v>
      </c>
      <c r="H656" s="32"/>
    </row>
    <row r="657" spans="2:8" s="1" customFormat="1" ht="16.95" customHeight="1">
      <c r="B657" s="32"/>
      <c r="C657" s="209" t="s">
        <v>8887</v>
      </c>
      <c r="H657" s="32"/>
    </row>
    <row r="658" spans="2:8" s="1" customFormat="1" ht="16.95" customHeight="1">
      <c r="B658" s="32"/>
      <c r="C658" s="207" t="s">
        <v>1639</v>
      </c>
      <c r="D658" s="207" t="s">
        <v>1640</v>
      </c>
      <c r="E658" s="17" t="s">
        <v>1520</v>
      </c>
      <c r="F658" s="208">
        <v>96.759</v>
      </c>
      <c r="H658" s="32"/>
    </row>
    <row r="659" spans="2:8" s="1" customFormat="1" ht="20.399999999999999">
      <c r="B659" s="32"/>
      <c r="C659" s="207" t="s">
        <v>3395</v>
      </c>
      <c r="D659" s="207" t="s">
        <v>3396</v>
      </c>
      <c r="E659" s="17" t="s">
        <v>1520</v>
      </c>
      <c r="F659" s="208">
        <v>12.855</v>
      </c>
      <c r="H659" s="32"/>
    </row>
    <row r="660" spans="2:8" s="1" customFormat="1" ht="20.399999999999999">
      <c r="B660" s="32"/>
      <c r="C660" s="207" t="s">
        <v>3399</v>
      </c>
      <c r="D660" s="207" t="s">
        <v>3400</v>
      </c>
      <c r="E660" s="17" t="s">
        <v>1520</v>
      </c>
      <c r="F660" s="208">
        <v>89.984999999999999</v>
      </c>
      <c r="H660" s="32"/>
    </row>
    <row r="661" spans="2:8" s="1" customFormat="1" ht="20.399999999999999">
      <c r="B661" s="32"/>
      <c r="C661" s="207" t="s">
        <v>1618</v>
      </c>
      <c r="D661" s="207" t="s">
        <v>1619</v>
      </c>
      <c r="E661" s="17" t="s">
        <v>1520</v>
      </c>
      <c r="F661" s="208">
        <v>27.317</v>
      </c>
      <c r="H661" s="32"/>
    </row>
    <row r="662" spans="2:8" s="1" customFormat="1" ht="20.399999999999999">
      <c r="B662" s="32"/>
      <c r="C662" s="207" t="s">
        <v>1622</v>
      </c>
      <c r="D662" s="207" t="s">
        <v>1623</v>
      </c>
      <c r="E662" s="17" t="s">
        <v>1520</v>
      </c>
      <c r="F662" s="208">
        <v>191.21899999999999</v>
      </c>
      <c r="H662" s="32"/>
    </row>
    <row r="663" spans="2:8" s="1" customFormat="1" ht="20.399999999999999">
      <c r="B663" s="32"/>
      <c r="C663" s="207" t="s">
        <v>1634</v>
      </c>
      <c r="D663" s="207" t="s">
        <v>1635</v>
      </c>
      <c r="E663" s="17" t="s">
        <v>1636</v>
      </c>
      <c r="F663" s="208">
        <v>72.31</v>
      </c>
      <c r="H663" s="32"/>
    </row>
    <row r="664" spans="2:8" s="1" customFormat="1" ht="16.95" customHeight="1">
      <c r="B664" s="32"/>
      <c r="C664" s="203" t="s">
        <v>3627</v>
      </c>
      <c r="D664" s="204" t="s">
        <v>1</v>
      </c>
      <c r="E664" s="205" t="s">
        <v>1</v>
      </c>
      <c r="F664" s="206">
        <v>32.116</v>
      </c>
      <c r="H664" s="32"/>
    </row>
    <row r="665" spans="2:8" s="1" customFormat="1" ht="16.95" customHeight="1">
      <c r="B665" s="32"/>
      <c r="C665" s="207" t="s">
        <v>1</v>
      </c>
      <c r="D665" s="207" t="s">
        <v>3617</v>
      </c>
      <c r="E665" s="17" t="s">
        <v>1</v>
      </c>
      <c r="F665" s="208">
        <v>56.911999999999999</v>
      </c>
      <c r="H665" s="32"/>
    </row>
    <row r="666" spans="2:8" s="1" customFormat="1" ht="16.95" customHeight="1">
      <c r="B666" s="32"/>
      <c r="C666" s="207" t="s">
        <v>1</v>
      </c>
      <c r="D666" s="207" t="s">
        <v>3712</v>
      </c>
      <c r="E666" s="17" t="s">
        <v>1</v>
      </c>
      <c r="F666" s="208">
        <v>-6.8879999999999999</v>
      </c>
      <c r="H666" s="32"/>
    </row>
    <row r="667" spans="2:8" s="1" customFormat="1" ht="16.95" customHeight="1">
      <c r="B667" s="32"/>
      <c r="C667" s="207" t="s">
        <v>1</v>
      </c>
      <c r="D667" s="207" t="s">
        <v>3713</v>
      </c>
      <c r="E667" s="17" t="s">
        <v>1</v>
      </c>
      <c r="F667" s="208">
        <v>-17.582999999999998</v>
      </c>
      <c r="H667" s="32"/>
    </row>
    <row r="668" spans="2:8" s="1" customFormat="1" ht="16.95" customHeight="1">
      <c r="B668" s="32"/>
      <c r="C668" s="207" t="s">
        <v>1</v>
      </c>
      <c r="D668" s="207" t="s">
        <v>3632</v>
      </c>
      <c r="E668" s="17" t="s">
        <v>1</v>
      </c>
      <c r="F668" s="208">
        <v>-0.32500000000000001</v>
      </c>
      <c r="H668" s="32"/>
    </row>
    <row r="669" spans="2:8" s="1" customFormat="1" ht="16.95" customHeight="1">
      <c r="B669" s="32"/>
      <c r="C669" s="207" t="s">
        <v>3627</v>
      </c>
      <c r="D669" s="207" t="s">
        <v>1496</v>
      </c>
      <c r="E669" s="17" t="s">
        <v>1</v>
      </c>
      <c r="F669" s="208">
        <v>32.116</v>
      </c>
      <c r="H669" s="32"/>
    </row>
    <row r="670" spans="2:8" s="1" customFormat="1" ht="16.95" customHeight="1">
      <c r="B670" s="32"/>
      <c r="C670" s="209" t="s">
        <v>8887</v>
      </c>
      <c r="H670" s="32"/>
    </row>
    <row r="671" spans="2:8" s="1" customFormat="1" ht="16.95" customHeight="1">
      <c r="B671" s="32"/>
      <c r="C671" s="207" t="s">
        <v>1643</v>
      </c>
      <c r="D671" s="207" t="s">
        <v>1644</v>
      </c>
      <c r="E671" s="17" t="s">
        <v>1520</v>
      </c>
      <c r="F671" s="208">
        <v>32.116</v>
      </c>
      <c r="H671" s="32"/>
    </row>
    <row r="672" spans="2:8" s="1" customFormat="1" ht="16.95" customHeight="1">
      <c r="B672" s="32"/>
      <c r="C672" s="207" t="s">
        <v>1639</v>
      </c>
      <c r="D672" s="207" t="s">
        <v>1640</v>
      </c>
      <c r="E672" s="17" t="s">
        <v>1520</v>
      </c>
      <c r="F672" s="208">
        <v>96.759</v>
      </c>
      <c r="H672" s="32"/>
    </row>
    <row r="673" spans="2:8" s="1" customFormat="1" ht="16.95" customHeight="1">
      <c r="B673" s="32"/>
      <c r="C673" s="203" t="s">
        <v>3629</v>
      </c>
      <c r="D673" s="204" t="s">
        <v>1</v>
      </c>
      <c r="E673" s="205" t="s">
        <v>1</v>
      </c>
      <c r="F673" s="206">
        <v>15.375999999999999</v>
      </c>
      <c r="H673" s="32"/>
    </row>
    <row r="674" spans="2:8" s="1" customFormat="1" ht="16.95" customHeight="1">
      <c r="B674" s="32"/>
      <c r="C674" s="207" t="s">
        <v>1</v>
      </c>
      <c r="D674" s="207" t="s">
        <v>3716</v>
      </c>
      <c r="E674" s="17" t="s">
        <v>1</v>
      </c>
      <c r="F674" s="208">
        <v>0</v>
      </c>
      <c r="H674" s="32"/>
    </row>
    <row r="675" spans="2:8" s="1" customFormat="1" ht="16.95" customHeight="1">
      <c r="B675" s="32"/>
      <c r="C675" s="207" t="s">
        <v>1</v>
      </c>
      <c r="D675" s="207" t="s">
        <v>5428</v>
      </c>
      <c r="E675" s="17" t="s">
        <v>1</v>
      </c>
      <c r="F675" s="208">
        <v>27.408999999999999</v>
      </c>
      <c r="H675" s="32"/>
    </row>
    <row r="676" spans="2:8" s="1" customFormat="1" ht="16.95" customHeight="1">
      <c r="B676" s="32"/>
      <c r="C676" s="207" t="s">
        <v>1</v>
      </c>
      <c r="D676" s="207" t="s">
        <v>5429</v>
      </c>
      <c r="E676" s="17" t="s">
        <v>1</v>
      </c>
      <c r="F676" s="208">
        <v>-12.032999999999999</v>
      </c>
      <c r="H676" s="32"/>
    </row>
    <row r="677" spans="2:8" s="1" customFormat="1" ht="16.95" customHeight="1">
      <c r="B677" s="32"/>
      <c r="C677" s="207" t="s">
        <v>3629</v>
      </c>
      <c r="D677" s="207" t="s">
        <v>1496</v>
      </c>
      <c r="E677" s="17" t="s">
        <v>1</v>
      </c>
      <c r="F677" s="208">
        <v>15.375999999999999</v>
      </c>
      <c r="H677" s="32"/>
    </row>
    <row r="678" spans="2:8" s="1" customFormat="1" ht="16.95" customHeight="1">
      <c r="B678" s="32"/>
      <c r="C678" s="209" t="s">
        <v>8887</v>
      </c>
      <c r="H678" s="32"/>
    </row>
    <row r="679" spans="2:8" s="1" customFormat="1" ht="16.95" customHeight="1">
      <c r="B679" s="32"/>
      <c r="C679" s="207" t="s">
        <v>1665</v>
      </c>
      <c r="D679" s="207" t="s">
        <v>3714</v>
      </c>
      <c r="E679" s="17" t="s">
        <v>1520</v>
      </c>
      <c r="F679" s="208">
        <v>15.375999999999999</v>
      </c>
      <c r="H679" s="32"/>
    </row>
    <row r="680" spans="2:8" s="1" customFormat="1" ht="16.95" customHeight="1">
      <c r="B680" s="32"/>
      <c r="C680" s="207" t="s">
        <v>1639</v>
      </c>
      <c r="D680" s="207" t="s">
        <v>1640</v>
      </c>
      <c r="E680" s="17" t="s">
        <v>1520</v>
      </c>
      <c r="F680" s="208">
        <v>96.759</v>
      </c>
      <c r="H680" s="32"/>
    </row>
    <row r="681" spans="2:8" s="1" customFormat="1" ht="26.4" customHeight="1">
      <c r="B681" s="32"/>
      <c r="C681" s="202" t="s">
        <v>8951</v>
      </c>
      <c r="D681" s="202" t="s">
        <v>221</v>
      </c>
      <c r="H681" s="32"/>
    </row>
    <row r="682" spans="2:8" s="1" customFormat="1" ht="16.95" customHeight="1">
      <c r="B682" s="32"/>
      <c r="C682" s="203" t="s">
        <v>3617</v>
      </c>
      <c r="D682" s="204" t="s">
        <v>1</v>
      </c>
      <c r="E682" s="205" t="s">
        <v>1</v>
      </c>
      <c r="F682" s="206">
        <v>41.65</v>
      </c>
      <c r="H682" s="32"/>
    </row>
    <row r="683" spans="2:8" s="1" customFormat="1" ht="16.95" customHeight="1">
      <c r="B683" s="32"/>
      <c r="C683" s="207" t="s">
        <v>1</v>
      </c>
      <c r="D683" s="207" t="s">
        <v>5458</v>
      </c>
      <c r="E683" s="17" t="s">
        <v>1</v>
      </c>
      <c r="F683" s="208">
        <v>0</v>
      </c>
      <c r="H683" s="32"/>
    </row>
    <row r="684" spans="2:8" s="1" customFormat="1" ht="16.95" customHeight="1">
      <c r="B684" s="32"/>
      <c r="C684" s="207" t="s">
        <v>1</v>
      </c>
      <c r="D684" s="207" t="s">
        <v>5459</v>
      </c>
      <c r="E684" s="17" t="s">
        <v>1</v>
      </c>
      <c r="F684" s="208">
        <v>28.285</v>
      </c>
      <c r="H684" s="32"/>
    </row>
    <row r="685" spans="2:8" s="1" customFormat="1" ht="16.95" customHeight="1">
      <c r="B685" s="32"/>
      <c r="C685" s="207" t="s">
        <v>1</v>
      </c>
      <c r="D685" s="207" t="s">
        <v>5460</v>
      </c>
      <c r="E685" s="17" t="s">
        <v>1</v>
      </c>
      <c r="F685" s="208">
        <v>0</v>
      </c>
      <c r="H685" s="32"/>
    </row>
    <row r="686" spans="2:8" s="1" customFormat="1" ht="16.95" customHeight="1">
      <c r="B686" s="32"/>
      <c r="C686" s="207" t="s">
        <v>1</v>
      </c>
      <c r="D686" s="207" t="s">
        <v>5461</v>
      </c>
      <c r="E686" s="17" t="s">
        <v>1</v>
      </c>
      <c r="F686" s="208">
        <v>13.365</v>
      </c>
      <c r="H686" s="32"/>
    </row>
    <row r="687" spans="2:8" s="1" customFormat="1" ht="16.95" customHeight="1">
      <c r="B687" s="32"/>
      <c r="C687" s="207" t="s">
        <v>3617</v>
      </c>
      <c r="D687" s="207" t="s">
        <v>1496</v>
      </c>
      <c r="E687" s="17" t="s">
        <v>1</v>
      </c>
      <c r="F687" s="208">
        <v>41.65</v>
      </c>
      <c r="H687" s="32"/>
    </row>
    <row r="688" spans="2:8" s="1" customFormat="1" ht="16.95" customHeight="1">
      <c r="B688" s="32"/>
      <c r="C688" s="209" t="s">
        <v>8887</v>
      </c>
      <c r="H688" s="32"/>
    </row>
    <row r="689" spans="2:8" s="1" customFormat="1" ht="20.399999999999999">
      <c r="B689" s="32"/>
      <c r="C689" s="207" t="s">
        <v>3825</v>
      </c>
      <c r="D689" s="207" t="s">
        <v>3826</v>
      </c>
      <c r="E689" s="17" t="s">
        <v>1520</v>
      </c>
      <c r="F689" s="208">
        <v>41.65</v>
      </c>
      <c r="H689" s="32"/>
    </row>
    <row r="690" spans="2:8" s="1" customFormat="1" ht="20.399999999999999">
      <c r="B690" s="32"/>
      <c r="C690" s="207" t="s">
        <v>3830</v>
      </c>
      <c r="D690" s="207" t="s">
        <v>3831</v>
      </c>
      <c r="E690" s="17" t="s">
        <v>1520</v>
      </c>
      <c r="F690" s="208">
        <v>2.9159999999999999</v>
      </c>
      <c r="H690" s="32"/>
    </row>
    <row r="691" spans="2:8" s="1" customFormat="1" ht="20.399999999999999">
      <c r="B691" s="32"/>
      <c r="C691" s="207" t="s">
        <v>5189</v>
      </c>
      <c r="D691" s="207" t="s">
        <v>5190</v>
      </c>
      <c r="E691" s="17" t="s">
        <v>1520</v>
      </c>
      <c r="F691" s="208">
        <v>28.321999999999999</v>
      </c>
      <c r="H691" s="32"/>
    </row>
    <row r="692" spans="2:8" s="1" customFormat="1" ht="16.95" customHeight="1">
      <c r="B692" s="32"/>
      <c r="C692" s="207" t="s">
        <v>1639</v>
      </c>
      <c r="D692" s="207" t="s">
        <v>1640</v>
      </c>
      <c r="E692" s="17" t="s">
        <v>1520</v>
      </c>
      <c r="F692" s="208">
        <v>65.700999999999993</v>
      </c>
      <c r="H692" s="32"/>
    </row>
    <row r="693" spans="2:8" s="1" customFormat="1" ht="16.95" customHeight="1">
      <c r="B693" s="32"/>
      <c r="C693" s="207" t="s">
        <v>1643</v>
      </c>
      <c r="D693" s="207" t="s">
        <v>1644</v>
      </c>
      <c r="E693" s="17" t="s">
        <v>1520</v>
      </c>
      <c r="F693" s="208">
        <v>25.792000000000002</v>
      </c>
      <c r="H693" s="32"/>
    </row>
    <row r="694" spans="2:8" s="1" customFormat="1" ht="16.95" customHeight="1">
      <c r="B694" s="32"/>
      <c r="C694" s="203" t="s">
        <v>3623</v>
      </c>
      <c r="D694" s="204" t="s">
        <v>1</v>
      </c>
      <c r="E694" s="205" t="s">
        <v>1</v>
      </c>
      <c r="F694" s="206">
        <v>4.4050000000000002</v>
      </c>
      <c r="H694" s="32"/>
    </row>
    <row r="695" spans="2:8" s="1" customFormat="1" ht="16.95" customHeight="1">
      <c r="B695" s="32"/>
      <c r="C695" s="207" t="s">
        <v>1</v>
      </c>
      <c r="D695" s="207" t="s">
        <v>5481</v>
      </c>
      <c r="E695" s="17" t="s">
        <v>1</v>
      </c>
      <c r="F695" s="208">
        <v>4.4050000000000002</v>
      </c>
      <c r="H695" s="32"/>
    </row>
    <row r="696" spans="2:8" s="1" customFormat="1" ht="16.95" customHeight="1">
      <c r="B696" s="32"/>
      <c r="C696" s="207" t="s">
        <v>3623</v>
      </c>
      <c r="D696" s="207" t="s">
        <v>1496</v>
      </c>
      <c r="E696" s="17" t="s">
        <v>1</v>
      </c>
      <c r="F696" s="208">
        <v>4.4050000000000002</v>
      </c>
      <c r="H696" s="32"/>
    </row>
    <row r="697" spans="2:8" s="1" customFormat="1" ht="16.95" customHeight="1">
      <c r="B697" s="32"/>
      <c r="C697" s="209" t="s">
        <v>8887</v>
      </c>
      <c r="H697" s="32"/>
    </row>
    <row r="698" spans="2:8" s="1" customFormat="1" ht="16.95" customHeight="1">
      <c r="B698" s="32"/>
      <c r="C698" s="207" t="s">
        <v>1703</v>
      </c>
      <c r="D698" s="207" t="s">
        <v>1704</v>
      </c>
      <c r="E698" s="17" t="s">
        <v>1520</v>
      </c>
      <c r="F698" s="208">
        <v>4.4050000000000002</v>
      </c>
      <c r="H698" s="32"/>
    </row>
    <row r="699" spans="2:8" s="1" customFormat="1" ht="16.95" customHeight="1">
      <c r="B699" s="32"/>
      <c r="C699" s="207" t="s">
        <v>1639</v>
      </c>
      <c r="D699" s="207" t="s">
        <v>1640</v>
      </c>
      <c r="E699" s="17" t="s">
        <v>1520</v>
      </c>
      <c r="F699" s="208">
        <v>65.700999999999993</v>
      </c>
      <c r="H699" s="32"/>
    </row>
    <row r="700" spans="2:8" s="1" customFormat="1" ht="16.95" customHeight="1">
      <c r="B700" s="32"/>
      <c r="C700" s="207" t="s">
        <v>1643</v>
      </c>
      <c r="D700" s="207" t="s">
        <v>1644</v>
      </c>
      <c r="E700" s="17" t="s">
        <v>1520</v>
      </c>
      <c r="F700" s="208">
        <v>25.792000000000002</v>
      </c>
      <c r="H700" s="32"/>
    </row>
    <row r="701" spans="2:8" s="1" customFormat="1" ht="16.95" customHeight="1">
      <c r="B701" s="32"/>
      <c r="C701" s="203" t="s">
        <v>3619</v>
      </c>
      <c r="D701" s="204" t="s">
        <v>1</v>
      </c>
      <c r="E701" s="205" t="s">
        <v>1</v>
      </c>
      <c r="F701" s="206">
        <v>41.442</v>
      </c>
      <c r="H701" s="32"/>
    </row>
    <row r="702" spans="2:8" s="1" customFormat="1" ht="16.95" customHeight="1">
      <c r="B702" s="32"/>
      <c r="C702" s="207" t="s">
        <v>3619</v>
      </c>
      <c r="D702" s="207" t="s">
        <v>3709</v>
      </c>
      <c r="E702" s="17" t="s">
        <v>1</v>
      </c>
      <c r="F702" s="208">
        <v>41.442</v>
      </c>
      <c r="H702" s="32"/>
    </row>
    <row r="703" spans="2:8" s="1" customFormat="1" ht="16.95" customHeight="1">
      <c r="B703" s="32"/>
      <c r="C703" s="209" t="s">
        <v>8887</v>
      </c>
      <c r="H703" s="32"/>
    </row>
    <row r="704" spans="2:8" s="1" customFormat="1" ht="16.95" customHeight="1">
      <c r="B704" s="32"/>
      <c r="C704" s="207" t="s">
        <v>1639</v>
      </c>
      <c r="D704" s="207" t="s">
        <v>1640</v>
      </c>
      <c r="E704" s="17" t="s">
        <v>1520</v>
      </c>
      <c r="F704" s="208">
        <v>65.700999999999993</v>
      </c>
      <c r="H704" s="32"/>
    </row>
    <row r="705" spans="2:8" s="1" customFormat="1" ht="20.399999999999999">
      <c r="B705" s="32"/>
      <c r="C705" s="207" t="s">
        <v>1608</v>
      </c>
      <c r="D705" s="207" t="s">
        <v>1609</v>
      </c>
      <c r="E705" s="17" t="s">
        <v>1520</v>
      </c>
      <c r="F705" s="208">
        <v>13.260999999999999</v>
      </c>
      <c r="H705" s="32"/>
    </row>
    <row r="706" spans="2:8" s="1" customFormat="1" ht="20.399999999999999">
      <c r="B706" s="32"/>
      <c r="C706" s="207" t="s">
        <v>1613</v>
      </c>
      <c r="D706" s="207" t="s">
        <v>1614</v>
      </c>
      <c r="E706" s="17" t="s">
        <v>1520</v>
      </c>
      <c r="F706" s="208">
        <v>28.181000000000001</v>
      </c>
      <c r="H706" s="32"/>
    </row>
    <row r="707" spans="2:8" s="1" customFormat="1" ht="16.95" customHeight="1">
      <c r="B707" s="32"/>
      <c r="C707" s="207" t="s">
        <v>3851</v>
      </c>
      <c r="D707" s="207" t="s">
        <v>3852</v>
      </c>
      <c r="E707" s="17" t="s">
        <v>1520</v>
      </c>
      <c r="F707" s="208">
        <v>13.260999999999999</v>
      </c>
      <c r="H707" s="32"/>
    </row>
    <row r="708" spans="2:8" s="1" customFormat="1" ht="16.95" customHeight="1">
      <c r="B708" s="32"/>
      <c r="C708" s="207" t="s">
        <v>3853</v>
      </c>
      <c r="D708" s="207" t="s">
        <v>3854</v>
      </c>
      <c r="E708" s="17" t="s">
        <v>1520</v>
      </c>
      <c r="F708" s="208">
        <v>28.181000000000001</v>
      </c>
      <c r="H708" s="32"/>
    </row>
    <row r="709" spans="2:8" s="1" customFormat="1" ht="16.95" customHeight="1">
      <c r="B709" s="32"/>
      <c r="C709" s="203" t="s">
        <v>3625</v>
      </c>
      <c r="D709" s="204" t="s">
        <v>1</v>
      </c>
      <c r="E709" s="205" t="s">
        <v>1</v>
      </c>
      <c r="F709" s="206">
        <v>11.244999999999999</v>
      </c>
      <c r="H709" s="32"/>
    </row>
    <row r="710" spans="2:8" s="1" customFormat="1" ht="16.95" customHeight="1">
      <c r="B710" s="32"/>
      <c r="C710" s="207" t="s">
        <v>1</v>
      </c>
      <c r="D710" s="207" t="s">
        <v>5475</v>
      </c>
      <c r="E710" s="17" t="s">
        <v>1</v>
      </c>
      <c r="F710" s="208">
        <v>11.452999999999999</v>
      </c>
      <c r="H710" s="32"/>
    </row>
    <row r="711" spans="2:8" s="1" customFormat="1" ht="16.95" customHeight="1">
      <c r="B711" s="32"/>
      <c r="C711" s="207" t="s">
        <v>3632</v>
      </c>
      <c r="D711" s="207" t="s">
        <v>5476</v>
      </c>
      <c r="E711" s="17" t="s">
        <v>1</v>
      </c>
      <c r="F711" s="208">
        <v>-0.20799999999999999</v>
      </c>
      <c r="H711" s="32"/>
    </row>
    <row r="712" spans="2:8" s="1" customFormat="1" ht="16.95" customHeight="1">
      <c r="B712" s="32"/>
      <c r="C712" s="207" t="s">
        <v>3625</v>
      </c>
      <c r="D712" s="207" t="s">
        <v>1496</v>
      </c>
      <c r="E712" s="17" t="s">
        <v>1</v>
      </c>
      <c r="F712" s="208">
        <v>11.244999999999999</v>
      </c>
      <c r="H712" s="32"/>
    </row>
    <row r="713" spans="2:8" s="1" customFormat="1" ht="16.95" customHeight="1">
      <c r="B713" s="32"/>
      <c r="C713" s="209" t="s">
        <v>8887</v>
      </c>
      <c r="H713" s="32"/>
    </row>
    <row r="714" spans="2:8" s="1" customFormat="1" ht="16.95" customHeight="1">
      <c r="B714" s="32"/>
      <c r="C714" s="207" t="s">
        <v>1670</v>
      </c>
      <c r="D714" s="207" t="s">
        <v>1671</v>
      </c>
      <c r="E714" s="17" t="s">
        <v>1520</v>
      </c>
      <c r="F714" s="208">
        <v>11.244999999999999</v>
      </c>
      <c r="H714" s="32"/>
    </row>
    <row r="715" spans="2:8" s="1" customFormat="1" ht="16.95" customHeight="1">
      <c r="B715" s="32"/>
      <c r="C715" s="207" t="s">
        <v>1639</v>
      </c>
      <c r="D715" s="207" t="s">
        <v>1640</v>
      </c>
      <c r="E715" s="17" t="s">
        <v>1520</v>
      </c>
      <c r="F715" s="208">
        <v>65.700999999999993</v>
      </c>
      <c r="H715" s="32"/>
    </row>
    <row r="716" spans="2:8" s="1" customFormat="1" ht="16.95" customHeight="1">
      <c r="B716" s="32"/>
      <c r="C716" s="207" t="s">
        <v>1643</v>
      </c>
      <c r="D716" s="207" t="s">
        <v>1644</v>
      </c>
      <c r="E716" s="17" t="s">
        <v>1520</v>
      </c>
      <c r="F716" s="208">
        <v>25.792000000000002</v>
      </c>
      <c r="H716" s="32"/>
    </row>
    <row r="717" spans="2:8" s="1" customFormat="1" ht="16.95" customHeight="1">
      <c r="B717" s="32"/>
      <c r="C717" s="203" t="s">
        <v>3632</v>
      </c>
      <c r="D717" s="204" t="s">
        <v>1</v>
      </c>
      <c r="E717" s="205" t="s">
        <v>1</v>
      </c>
      <c r="F717" s="206">
        <v>-0.20799999999999999</v>
      </c>
      <c r="H717" s="32"/>
    </row>
    <row r="718" spans="2:8" s="1" customFormat="1" ht="16.95" customHeight="1">
      <c r="B718" s="32"/>
      <c r="C718" s="207" t="s">
        <v>3632</v>
      </c>
      <c r="D718" s="207" t="s">
        <v>5476</v>
      </c>
      <c r="E718" s="17" t="s">
        <v>1</v>
      </c>
      <c r="F718" s="208">
        <v>-0.20799999999999999</v>
      </c>
      <c r="H718" s="32"/>
    </row>
    <row r="719" spans="2:8" s="1" customFormat="1" ht="16.95" customHeight="1">
      <c r="B719" s="32"/>
      <c r="C719" s="209" t="s">
        <v>8887</v>
      </c>
      <c r="H719" s="32"/>
    </row>
    <row r="720" spans="2:8" s="1" customFormat="1" ht="16.95" customHeight="1">
      <c r="B720" s="32"/>
      <c r="C720" s="207" t="s">
        <v>1670</v>
      </c>
      <c r="D720" s="207" t="s">
        <v>1671</v>
      </c>
      <c r="E720" s="17" t="s">
        <v>1520</v>
      </c>
      <c r="F720" s="208">
        <v>11.244999999999999</v>
      </c>
      <c r="H720" s="32"/>
    </row>
    <row r="721" spans="2:8" s="1" customFormat="1" ht="16.95" customHeight="1">
      <c r="B721" s="32"/>
      <c r="C721" s="207" t="s">
        <v>1643</v>
      </c>
      <c r="D721" s="207" t="s">
        <v>1644</v>
      </c>
      <c r="E721" s="17" t="s">
        <v>1520</v>
      </c>
      <c r="F721" s="208">
        <v>25.792000000000002</v>
      </c>
      <c r="H721" s="32"/>
    </row>
    <row r="722" spans="2:8" s="1" customFormat="1" ht="16.95" customHeight="1">
      <c r="B722" s="32"/>
      <c r="C722" s="203" t="s">
        <v>3621</v>
      </c>
      <c r="D722" s="204" t="s">
        <v>1</v>
      </c>
      <c r="E722" s="205" t="s">
        <v>1</v>
      </c>
      <c r="F722" s="206">
        <v>24.259</v>
      </c>
      <c r="H722" s="32"/>
    </row>
    <row r="723" spans="2:8" s="1" customFormat="1" ht="16.95" customHeight="1">
      <c r="B723" s="32"/>
      <c r="C723" s="207" t="s">
        <v>3621</v>
      </c>
      <c r="D723" s="207" t="s">
        <v>3710</v>
      </c>
      <c r="E723" s="17" t="s">
        <v>1</v>
      </c>
      <c r="F723" s="208">
        <v>24.259</v>
      </c>
      <c r="H723" s="32"/>
    </row>
    <row r="724" spans="2:8" s="1" customFormat="1" ht="16.95" customHeight="1">
      <c r="B724" s="32"/>
      <c r="C724" s="209" t="s">
        <v>8887</v>
      </c>
      <c r="H724" s="32"/>
    </row>
    <row r="725" spans="2:8" s="1" customFormat="1" ht="16.95" customHeight="1">
      <c r="B725" s="32"/>
      <c r="C725" s="207" t="s">
        <v>1639</v>
      </c>
      <c r="D725" s="207" t="s">
        <v>1640</v>
      </c>
      <c r="E725" s="17" t="s">
        <v>1520</v>
      </c>
      <c r="F725" s="208">
        <v>65.700999999999993</v>
      </c>
      <c r="H725" s="32"/>
    </row>
    <row r="726" spans="2:8" s="1" customFormat="1" ht="20.399999999999999">
      <c r="B726" s="32"/>
      <c r="C726" s="207" t="s">
        <v>3395</v>
      </c>
      <c r="D726" s="207" t="s">
        <v>3396</v>
      </c>
      <c r="E726" s="17" t="s">
        <v>1520</v>
      </c>
      <c r="F726" s="208">
        <v>7.7629999999999999</v>
      </c>
      <c r="H726" s="32"/>
    </row>
    <row r="727" spans="2:8" s="1" customFormat="1" ht="20.399999999999999">
      <c r="B727" s="32"/>
      <c r="C727" s="207" t="s">
        <v>3399</v>
      </c>
      <c r="D727" s="207" t="s">
        <v>3400</v>
      </c>
      <c r="E727" s="17" t="s">
        <v>1520</v>
      </c>
      <c r="F727" s="208">
        <v>54.34</v>
      </c>
      <c r="H727" s="32"/>
    </row>
    <row r="728" spans="2:8" s="1" customFormat="1" ht="20.399999999999999">
      <c r="B728" s="32"/>
      <c r="C728" s="207" t="s">
        <v>1618</v>
      </c>
      <c r="D728" s="207" t="s">
        <v>1619</v>
      </c>
      <c r="E728" s="17" t="s">
        <v>1520</v>
      </c>
      <c r="F728" s="208">
        <v>16.495999999999999</v>
      </c>
      <c r="H728" s="32"/>
    </row>
    <row r="729" spans="2:8" s="1" customFormat="1" ht="20.399999999999999">
      <c r="B729" s="32"/>
      <c r="C729" s="207" t="s">
        <v>1622</v>
      </c>
      <c r="D729" s="207" t="s">
        <v>1623</v>
      </c>
      <c r="E729" s="17" t="s">
        <v>1520</v>
      </c>
      <c r="F729" s="208">
        <v>115.473</v>
      </c>
      <c r="H729" s="32"/>
    </row>
    <row r="730" spans="2:8" s="1" customFormat="1" ht="20.399999999999999">
      <c r="B730" s="32"/>
      <c r="C730" s="207" t="s">
        <v>1634</v>
      </c>
      <c r="D730" s="207" t="s">
        <v>1635</v>
      </c>
      <c r="E730" s="17" t="s">
        <v>1636</v>
      </c>
      <c r="F730" s="208">
        <v>43.665999999999997</v>
      </c>
      <c r="H730" s="32"/>
    </row>
    <row r="731" spans="2:8" s="1" customFormat="1" ht="16.95" customHeight="1">
      <c r="B731" s="32"/>
      <c r="C731" s="203" t="s">
        <v>3627</v>
      </c>
      <c r="D731" s="204" t="s">
        <v>1</v>
      </c>
      <c r="E731" s="205" t="s">
        <v>1</v>
      </c>
      <c r="F731" s="206">
        <v>25.792000000000002</v>
      </c>
      <c r="H731" s="32"/>
    </row>
    <row r="732" spans="2:8" s="1" customFormat="1" ht="16.95" customHeight="1">
      <c r="B732" s="32"/>
      <c r="C732" s="207" t="s">
        <v>1</v>
      </c>
      <c r="D732" s="207" t="s">
        <v>3617</v>
      </c>
      <c r="E732" s="17" t="s">
        <v>1</v>
      </c>
      <c r="F732" s="208">
        <v>41.65</v>
      </c>
      <c r="H732" s="32"/>
    </row>
    <row r="733" spans="2:8" s="1" customFormat="1" ht="16.95" customHeight="1">
      <c r="B733" s="32"/>
      <c r="C733" s="207" t="s">
        <v>1</v>
      </c>
      <c r="D733" s="207" t="s">
        <v>3712</v>
      </c>
      <c r="E733" s="17" t="s">
        <v>1</v>
      </c>
      <c r="F733" s="208">
        <v>-4.4050000000000002</v>
      </c>
      <c r="H733" s="32"/>
    </row>
    <row r="734" spans="2:8" s="1" customFormat="1" ht="16.95" customHeight="1">
      <c r="B734" s="32"/>
      <c r="C734" s="207" t="s">
        <v>1</v>
      </c>
      <c r="D734" s="207" t="s">
        <v>3713</v>
      </c>
      <c r="E734" s="17" t="s">
        <v>1</v>
      </c>
      <c r="F734" s="208">
        <v>-11.244999999999999</v>
      </c>
      <c r="H734" s="32"/>
    </row>
    <row r="735" spans="2:8" s="1" customFormat="1" ht="16.95" customHeight="1">
      <c r="B735" s="32"/>
      <c r="C735" s="207" t="s">
        <v>1</v>
      </c>
      <c r="D735" s="207" t="s">
        <v>3632</v>
      </c>
      <c r="E735" s="17" t="s">
        <v>1</v>
      </c>
      <c r="F735" s="208">
        <v>-0.20799999999999999</v>
      </c>
      <c r="H735" s="32"/>
    </row>
    <row r="736" spans="2:8" s="1" customFormat="1" ht="16.95" customHeight="1">
      <c r="B736" s="32"/>
      <c r="C736" s="207" t="s">
        <v>3627</v>
      </c>
      <c r="D736" s="207" t="s">
        <v>1496</v>
      </c>
      <c r="E736" s="17" t="s">
        <v>1</v>
      </c>
      <c r="F736" s="208">
        <v>25.792000000000002</v>
      </c>
      <c r="H736" s="32"/>
    </row>
    <row r="737" spans="2:8" s="1" customFormat="1" ht="16.95" customHeight="1">
      <c r="B737" s="32"/>
      <c r="C737" s="209" t="s">
        <v>8887</v>
      </c>
      <c r="H737" s="32"/>
    </row>
    <row r="738" spans="2:8" s="1" customFormat="1" ht="16.95" customHeight="1">
      <c r="B738" s="32"/>
      <c r="C738" s="207" t="s">
        <v>1643</v>
      </c>
      <c r="D738" s="207" t="s">
        <v>1644</v>
      </c>
      <c r="E738" s="17" t="s">
        <v>1520</v>
      </c>
      <c r="F738" s="208">
        <v>25.792000000000002</v>
      </c>
      <c r="H738" s="32"/>
    </row>
    <row r="739" spans="2:8" s="1" customFormat="1" ht="16.95" customHeight="1">
      <c r="B739" s="32"/>
      <c r="C739" s="207" t="s">
        <v>1639</v>
      </c>
      <c r="D739" s="207" t="s">
        <v>1640</v>
      </c>
      <c r="E739" s="17" t="s">
        <v>1520</v>
      </c>
      <c r="F739" s="208">
        <v>65.700999999999993</v>
      </c>
      <c r="H739" s="32"/>
    </row>
    <row r="740" spans="2:8" s="1" customFormat="1" ht="16.95" customHeight="1">
      <c r="B740" s="32"/>
      <c r="C740" s="203" t="s">
        <v>3629</v>
      </c>
      <c r="D740" s="204" t="s">
        <v>1</v>
      </c>
      <c r="E740" s="205" t="s">
        <v>1</v>
      </c>
      <c r="F740" s="206">
        <v>8.4009999999999998</v>
      </c>
      <c r="H740" s="32"/>
    </row>
    <row r="741" spans="2:8" s="1" customFormat="1" ht="16.95" customHeight="1">
      <c r="B741" s="32"/>
      <c r="C741" s="207" t="s">
        <v>1</v>
      </c>
      <c r="D741" s="207" t="s">
        <v>3716</v>
      </c>
      <c r="E741" s="17" t="s">
        <v>1</v>
      </c>
      <c r="F741" s="208">
        <v>0</v>
      </c>
      <c r="H741" s="32"/>
    </row>
    <row r="742" spans="2:8" s="1" customFormat="1" ht="16.95" customHeight="1">
      <c r="B742" s="32"/>
      <c r="C742" s="207" t="s">
        <v>1</v>
      </c>
      <c r="D742" s="207" t="s">
        <v>5473</v>
      </c>
      <c r="E742" s="17" t="s">
        <v>1</v>
      </c>
      <c r="F742" s="208">
        <v>14.143000000000001</v>
      </c>
      <c r="H742" s="32"/>
    </row>
    <row r="743" spans="2:8" s="1" customFormat="1" ht="16.95" customHeight="1">
      <c r="B743" s="32"/>
      <c r="C743" s="207" t="s">
        <v>1</v>
      </c>
      <c r="D743" s="207" t="s">
        <v>5474</v>
      </c>
      <c r="E743" s="17" t="s">
        <v>1</v>
      </c>
      <c r="F743" s="208">
        <v>-5.742</v>
      </c>
      <c r="H743" s="32"/>
    </row>
    <row r="744" spans="2:8" s="1" customFormat="1" ht="16.95" customHeight="1">
      <c r="B744" s="32"/>
      <c r="C744" s="207" t="s">
        <v>3629</v>
      </c>
      <c r="D744" s="207" t="s">
        <v>1496</v>
      </c>
      <c r="E744" s="17" t="s">
        <v>1</v>
      </c>
      <c r="F744" s="208">
        <v>8.4009999999999998</v>
      </c>
      <c r="H744" s="32"/>
    </row>
    <row r="745" spans="2:8" s="1" customFormat="1" ht="16.95" customHeight="1">
      <c r="B745" s="32"/>
      <c r="C745" s="209" t="s">
        <v>8887</v>
      </c>
      <c r="H745" s="32"/>
    </row>
    <row r="746" spans="2:8" s="1" customFormat="1" ht="16.95" customHeight="1">
      <c r="B746" s="32"/>
      <c r="C746" s="207" t="s">
        <v>1665</v>
      </c>
      <c r="D746" s="207" t="s">
        <v>3714</v>
      </c>
      <c r="E746" s="17" t="s">
        <v>1520</v>
      </c>
      <c r="F746" s="208">
        <v>8.4009999999999998</v>
      </c>
      <c r="H746" s="32"/>
    </row>
    <row r="747" spans="2:8" s="1" customFormat="1" ht="16.95" customHeight="1">
      <c r="B747" s="32"/>
      <c r="C747" s="207" t="s">
        <v>1639</v>
      </c>
      <c r="D747" s="207" t="s">
        <v>1640</v>
      </c>
      <c r="E747" s="17" t="s">
        <v>1520</v>
      </c>
      <c r="F747" s="208">
        <v>65.700999999999993</v>
      </c>
      <c r="H747" s="32"/>
    </row>
    <row r="748" spans="2:8" s="1" customFormat="1" ht="26.4" customHeight="1">
      <c r="B748" s="32"/>
      <c r="C748" s="202" t="s">
        <v>8952</v>
      </c>
      <c r="D748" s="202" t="s">
        <v>224</v>
      </c>
      <c r="H748" s="32"/>
    </row>
    <row r="749" spans="2:8" s="1" customFormat="1" ht="16.95" customHeight="1">
      <c r="B749" s="32"/>
      <c r="C749" s="203" t="s">
        <v>3617</v>
      </c>
      <c r="D749" s="204" t="s">
        <v>1</v>
      </c>
      <c r="E749" s="205" t="s">
        <v>1</v>
      </c>
      <c r="F749" s="206">
        <v>17.568000000000001</v>
      </c>
      <c r="H749" s="32"/>
    </row>
    <row r="750" spans="2:8" s="1" customFormat="1" ht="16.95" customHeight="1">
      <c r="B750" s="32"/>
      <c r="C750" s="207" t="s">
        <v>1</v>
      </c>
      <c r="D750" s="207" t="s">
        <v>5493</v>
      </c>
      <c r="E750" s="17" t="s">
        <v>1</v>
      </c>
      <c r="F750" s="208">
        <v>0</v>
      </c>
      <c r="H750" s="32"/>
    </row>
    <row r="751" spans="2:8" s="1" customFormat="1" ht="16.95" customHeight="1">
      <c r="B751" s="32"/>
      <c r="C751" s="207" t="s">
        <v>1</v>
      </c>
      <c r="D751" s="207" t="s">
        <v>5494</v>
      </c>
      <c r="E751" s="17" t="s">
        <v>1</v>
      </c>
      <c r="F751" s="208">
        <v>17.568000000000001</v>
      </c>
      <c r="H751" s="32"/>
    </row>
    <row r="752" spans="2:8" s="1" customFormat="1" ht="16.95" customHeight="1">
      <c r="B752" s="32"/>
      <c r="C752" s="207" t="s">
        <v>3617</v>
      </c>
      <c r="D752" s="207" t="s">
        <v>1496</v>
      </c>
      <c r="E752" s="17" t="s">
        <v>1</v>
      </c>
      <c r="F752" s="208">
        <v>17.568000000000001</v>
      </c>
      <c r="H752" s="32"/>
    </row>
    <row r="753" spans="2:8" s="1" customFormat="1" ht="16.95" customHeight="1">
      <c r="B753" s="32"/>
      <c r="C753" s="209" t="s">
        <v>8887</v>
      </c>
      <c r="H753" s="32"/>
    </row>
    <row r="754" spans="2:8" s="1" customFormat="1" ht="20.399999999999999">
      <c r="B754" s="32"/>
      <c r="C754" s="207" t="s">
        <v>3825</v>
      </c>
      <c r="D754" s="207" t="s">
        <v>3826</v>
      </c>
      <c r="E754" s="17" t="s">
        <v>1520</v>
      </c>
      <c r="F754" s="208">
        <v>17.568000000000001</v>
      </c>
      <c r="H754" s="32"/>
    </row>
    <row r="755" spans="2:8" s="1" customFormat="1" ht="20.399999999999999">
      <c r="B755" s="32"/>
      <c r="C755" s="207" t="s">
        <v>3830</v>
      </c>
      <c r="D755" s="207" t="s">
        <v>3831</v>
      </c>
      <c r="E755" s="17" t="s">
        <v>1520</v>
      </c>
      <c r="F755" s="208">
        <v>1.7569999999999999</v>
      </c>
      <c r="H755" s="32"/>
    </row>
    <row r="756" spans="2:8" s="1" customFormat="1" ht="20.399999999999999">
      <c r="B756" s="32"/>
      <c r="C756" s="207" t="s">
        <v>3832</v>
      </c>
      <c r="D756" s="207" t="s">
        <v>3833</v>
      </c>
      <c r="E756" s="17" t="s">
        <v>1520</v>
      </c>
      <c r="F756" s="208">
        <v>4.0410000000000004</v>
      </c>
      <c r="H756" s="32"/>
    </row>
    <row r="757" spans="2:8" s="1" customFormat="1" ht="20.399999999999999">
      <c r="B757" s="32"/>
      <c r="C757" s="207" t="s">
        <v>3835</v>
      </c>
      <c r="D757" s="207" t="s">
        <v>3836</v>
      </c>
      <c r="E757" s="17" t="s">
        <v>1520</v>
      </c>
      <c r="F757" s="208">
        <v>4.7430000000000003</v>
      </c>
      <c r="H757" s="32"/>
    </row>
    <row r="758" spans="2:8" s="1" customFormat="1" ht="20.399999999999999">
      <c r="B758" s="32"/>
      <c r="C758" s="207" t="s">
        <v>3838</v>
      </c>
      <c r="D758" s="207" t="s">
        <v>3839</v>
      </c>
      <c r="E758" s="17" t="s">
        <v>1520</v>
      </c>
      <c r="F758" s="208">
        <v>5.27</v>
      </c>
      <c r="H758" s="32"/>
    </row>
    <row r="759" spans="2:8" s="1" customFormat="1" ht="16.95" customHeight="1">
      <c r="B759" s="32"/>
      <c r="C759" s="207" t="s">
        <v>1639</v>
      </c>
      <c r="D759" s="207" t="s">
        <v>1640</v>
      </c>
      <c r="E759" s="17" t="s">
        <v>1520</v>
      </c>
      <c r="F759" s="208">
        <v>29.745000000000001</v>
      </c>
      <c r="H759" s="32"/>
    </row>
    <row r="760" spans="2:8" s="1" customFormat="1" ht="16.95" customHeight="1">
      <c r="B760" s="32"/>
      <c r="C760" s="207" t="s">
        <v>1643</v>
      </c>
      <c r="D760" s="207" t="s">
        <v>1644</v>
      </c>
      <c r="E760" s="17" t="s">
        <v>1520</v>
      </c>
      <c r="F760" s="208">
        <v>10.618</v>
      </c>
      <c r="H760" s="32"/>
    </row>
    <row r="761" spans="2:8" s="1" customFormat="1" ht="16.95" customHeight="1">
      <c r="B761" s="32"/>
      <c r="C761" s="203" t="s">
        <v>3623</v>
      </c>
      <c r="D761" s="204" t="s">
        <v>1</v>
      </c>
      <c r="E761" s="205" t="s">
        <v>1</v>
      </c>
      <c r="F761" s="206">
        <v>1.931</v>
      </c>
      <c r="H761" s="32"/>
    </row>
    <row r="762" spans="2:8" s="1" customFormat="1" ht="16.95" customHeight="1">
      <c r="B762" s="32"/>
      <c r="C762" s="207" t="s">
        <v>1</v>
      </c>
      <c r="D762" s="207" t="s">
        <v>5517</v>
      </c>
      <c r="E762" s="17" t="s">
        <v>1</v>
      </c>
      <c r="F762" s="208">
        <v>1.931</v>
      </c>
      <c r="H762" s="32"/>
    </row>
    <row r="763" spans="2:8" s="1" customFormat="1" ht="16.95" customHeight="1">
      <c r="B763" s="32"/>
      <c r="C763" s="207" t="s">
        <v>3623</v>
      </c>
      <c r="D763" s="207" t="s">
        <v>1496</v>
      </c>
      <c r="E763" s="17" t="s">
        <v>1</v>
      </c>
      <c r="F763" s="208">
        <v>1.931</v>
      </c>
      <c r="H763" s="32"/>
    </row>
    <row r="764" spans="2:8" s="1" customFormat="1" ht="16.95" customHeight="1">
      <c r="B764" s="32"/>
      <c r="C764" s="209" t="s">
        <v>8887</v>
      </c>
      <c r="H764" s="32"/>
    </row>
    <row r="765" spans="2:8" s="1" customFormat="1" ht="16.95" customHeight="1">
      <c r="B765" s="32"/>
      <c r="C765" s="207" t="s">
        <v>1703</v>
      </c>
      <c r="D765" s="207" t="s">
        <v>1704</v>
      </c>
      <c r="E765" s="17" t="s">
        <v>1520</v>
      </c>
      <c r="F765" s="208">
        <v>1.931</v>
      </c>
      <c r="H765" s="32"/>
    </row>
    <row r="766" spans="2:8" s="1" customFormat="1" ht="16.95" customHeight="1">
      <c r="B766" s="32"/>
      <c r="C766" s="207" t="s">
        <v>1639</v>
      </c>
      <c r="D766" s="207" t="s">
        <v>1640</v>
      </c>
      <c r="E766" s="17" t="s">
        <v>1520</v>
      </c>
      <c r="F766" s="208">
        <v>29.745000000000001</v>
      </c>
      <c r="H766" s="32"/>
    </row>
    <row r="767" spans="2:8" s="1" customFormat="1" ht="16.95" customHeight="1">
      <c r="B767" s="32"/>
      <c r="C767" s="207" t="s">
        <v>1643</v>
      </c>
      <c r="D767" s="207" t="s">
        <v>1644</v>
      </c>
      <c r="E767" s="17" t="s">
        <v>1520</v>
      </c>
      <c r="F767" s="208">
        <v>10.618</v>
      </c>
      <c r="H767" s="32"/>
    </row>
    <row r="768" spans="2:8" s="1" customFormat="1" ht="16.95" customHeight="1">
      <c r="B768" s="32"/>
      <c r="C768" s="203" t="s">
        <v>3619</v>
      </c>
      <c r="D768" s="204" t="s">
        <v>1</v>
      </c>
      <c r="E768" s="205" t="s">
        <v>1</v>
      </c>
      <c r="F768" s="206">
        <v>17.486000000000001</v>
      </c>
      <c r="H768" s="32"/>
    </row>
    <row r="769" spans="2:8" s="1" customFormat="1" ht="16.95" customHeight="1">
      <c r="B769" s="32"/>
      <c r="C769" s="207" t="s">
        <v>3619</v>
      </c>
      <c r="D769" s="207" t="s">
        <v>3709</v>
      </c>
      <c r="E769" s="17" t="s">
        <v>1</v>
      </c>
      <c r="F769" s="208">
        <v>17.486000000000001</v>
      </c>
      <c r="H769" s="32"/>
    </row>
    <row r="770" spans="2:8" s="1" customFormat="1" ht="16.95" customHeight="1">
      <c r="B770" s="32"/>
      <c r="C770" s="209" t="s">
        <v>8887</v>
      </c>
      <c r="H770" s="32"/>
    </row>
    <row r="771" spans="2:8" s="1" customFormat="1" ht="16.95" customHeight="1">
      <c r="B771" s="32"/>
      <c r="C771" s="207" t="s">
        <v>1639</v>
      </c>
      <c r="D771" s="207" t="s">
        <v>1640</v>
      </c>
      <c r="E771" s="17" t="s">
        <v>1520</v>
      </c>
      <c r="F771" s="208">
        <v>29.745000000000001</v>
      </c>
      <c r="H771" s="32"/>
    </row>
    <row r="772" spans="2:8" s="1" customFormat="1" ht="20.399999999999999">
      <c r="B772" s="32"/>
      <c r="C772" s="207" t="s">
        <v>1608</v>
      </c>
      <c r="D772" s="207" t="s">
        <v>1609</v>
      </c>
      <c r="E772" s="17" t="s">
        <v>1520</v>
      </c>
      <c r="F772" s="208">
        <v>3.4969999999999999</v>
      </c>
      <c r="H772" s="32"/>
    </row>
    <row r="773" spans="2:8" s="1" customFormat="1" ht="20.399999999999999">
      <c r="B773" s="32"/>
      <c r="C773" s="207" t="s">
        <v>1613</v>
      </c>
      <c r="D773" s="207" t="s">
        <v>1614</v>
      </c>
      <c r="E773" s="17" t="s">
        <v>1520</v>
      </c>
      <c r="F773" s="208">
        <v>8.7430000000000003</v>
      </c>
      <c r="H773" s="32"/>
    </row>
    <row r="774" spans="2:8" s="1" customFormat="1" ht="20.399999999999999">
      <c r="B774" s="32"/>
      <c r="C774" s="207" t="s">
        <v>2063</v>
      </c>
      <c r="D774" s="207" t="s">
        <v>2064</v>
      </c>
      <c r="E774" s="17" t="s">
        <v>1520</v>
      </c>
      <c r="F774" s="208">
        <v>5.2460000000000004</v>
      </c>
      <c r="H774" s="32"/>
    </row>
    <row r="775" spans="2:8" s="1" customFormat="1" ht="16.95" customHeight="1">
      <c r="B775" s="32"/>
      <c r="C775" s="207" t="s">
        <v>3851</v>
      </c>
      <c r="D775" s="207" t="s">
        <v>3852</v>
      </c>
      <c r="E775" s="17" t="s">
        <v>1520</v>
      </c>
      <c r="F775" s="208">
        <v>3.4969999999999999</v>
      </c>
      <c r="H775" s="32"/>
    </row>
    <row r="776" spans="2:8" s="1" customFormat="1" ht="16.95" customHeight="1">
      <c r="B776" s="32"/>
      <c r="C776" s="207" t="s">
        <v>3853</v>
      </c>
      <c r="D776" s="207" t="s">
        <v>3854</v>
      </c>
      <c r="E776" s="17" t="s">
        <v>1520</v>
      </c>
      <c r="F776" s="208">
        <v>8.7430000000000003</v>
      </c>
      <c r="H776" s="32"/>
    </row>
    <row r="777" spans="2:8" s="1" customFormat="1" ht="16.95" customHeight="1">
      <c r="B777" s="32"/>
      <c r="C777" s="207" t="s">
        <v>3855</v>
      </c>
      <c r="D777" s="207" t="s">
        <v>3856</v>
      </c>
      <c r="E777" s="17" t="s">
        <v>1520</v>
      </c>
      <c r="F777" s="208">
        <v>5.2460000000000004</v>
      </c>
      <c r="H777" s="32"/>
    </row>
    <row r="778" spans="2:8" s="1" customFormat="1" ht="16.95" customHeight="1">
      <c r="B778" s="32"/>
      <c r="C778" s="203" t="s">
        <v>3625</v>
      </c>
      <c r="D778" s="204" t="s">
        <v>1</v>
      </c>
      <c r="E778" s="205" t="s">
        <v>1</v>
      </c>
      <c r="F778" s="206">
        <v>4.9370000000000003</v>
      </c>
      <c r="H778" s="32"/>
    </row>
    <row r="779" spans="2:8" s="1" customFormat="1" ht="16.95" customHeight="1">
      <c r="B779" s="32"/>
      <c r="C779" s="207" t="s">
        <v>1</v>
      </c>
      <c r="D779" s="207" t="s">
        <v>5510</v>
      </c>
      <c r="E779" s="17" t="s">
        <v>1</v>
      </c>
      <c r="F779" s="208">
        <v>5.0190000000000001</v>
      </c>
      <c r="H779" s="32"/>
    </row>
    <row r="780" spans="2:8" s="1" customFormat="1" ht="16.95" customHeight="1">
      <c r="B780" s="32"/>
      <c r="C780" s="207" t="s">
        <v>3632</v>
      </c>
      <c r="D780" s="207" t="s">
        <v>5511</v>
      </c>
      <c r="E780" s="17" t="s">
        <v>1</v>
      </c>
      <c r="F780" s="208">
        <v>-8.2000000000000003E-2</v>
      </c>
      <c r="H780" s="32"/>
    </row>
    <row r="781" spans="2:8" s="1" customFormat="1" ht="16.95" customHeight="1">
      <c r="B781" s="32"/>
      <c r="C781" s="207" t="s">
        <v>3625</v>
      </c>
      <c r="D781" s="207" t="s">
        <v>1496</v>
      </c>
      <c r="E781" s="17" t="s">
        <v>1</v>
      </c>
      <c r="F781" s="208">
        <v>4.9370000000000003</v>
      </c>
      <c r="H781" s="32"/>
    </row>
    <row r="782" spans="2:8" s="1" customFormat="1" ht="16.95" customHeight="1">
      <c r="B782" s="32"/>
      <c r="C782" s="209" t="s">
        <v>8887</v>
      </c>
      <c r="H782" s="32"/>
    </row>
    <row r="783" spans="2:8" s="1" customFormat="1" ht="16.95" customHeight="1">
      <c r="B783" s="32"/>
      <c r="C783" s="207" t="s">
        <v>1670</v>
      </c>
      <c r="D783" s="207" t="s">
        <v>1671</v>
      </c>
      <c r="E783" s="17" t="s">
        <v>1520</v>
      </c>
      <c r="F783" s="208">
        <v>4.9370000000000003</v>
      </c>
      <c r="H783" s="32"/>
    </row>
    <row r="784" spans="2:8" s="1" customFormat="1" ht="16.95" customHeight="1">
      <c r="B784" s="32"/>
      <c r="C784" s="207" t="s">
        <v>1639</v>
      </c>
      <c r="D784" s="207" t="s">
        <v>1640</v>
      </c>
      <c r="E784" s="17" t="s">
        <v>1520</v>
      </c>
      <c r="F784" s="208">
        <v>29.745000000000001</v>
      </c>
      <c r="H784" s="32"/>
    </row>
    <row r="785" spans="2:8" s="1" customFormat="1" ht="16.95" customHeight="1">
      <c r="B785" s="32"/>
      <c r="C785" s="207" t="s">
        <v>1643</v>
      </c>
      <c r="D785" s="207" t="s">
        <v>1644</v>
      </c>
      <c r="E785" s="17" t="s">
        <v>1520</v>
      </c>
      <c r="F785" s="208">
        <v>10.618</v>
      </c>
      <c r="H785" s="32"/>
    </row>
    <row r="786" spans="2:8" s="1" customFormat="1" ht="16.95" customHeight="1">
      <c r="B786" s="32"/>
      <c r="C786" s="203" t="s">
        <v>3632</v>
      </c>
      <c r="D786" s="204" t="s">
        <v>1</v>
      </c>
      <c r="E786" s="205" t="s">
        <v>1</v>
      </c>
      <c r="F786" s="206">
        <v>-8.2000000000000003E-2</v>
      </c>
      <c r="H786" s="32"/>
    </row>
    <row r="787" spans="2:8" s="1" customFormat="1" ht="16.95" customHeight="1">
      <c r="B787" s="32"/>
      <c r="C787" s="207" t="s">
        <v>3632</v>
      </c>
      <c r="D787" s="207" t="s">
        <v>5511</v>
      </c>
      <c r="E787" s="17" t="s">
        <v>1</v>
      </c>
      <c r="F787" s="208">
        <v>-8.2000000000000003E-2</v>
      </c>
      <c r="H787" s="32"/>
    </row>
    <row r="788" spans="2:8" s="1" customFormat="1" ht="16.95" customHeight="1">
      <c r="B788" s="32"/>
      <c r="C788" s="209" t="s">
        <v>8887</v>
      </c>
      <c r="H788" s="32"/>
    </row>
    <row r="789" spans="2:8" s="1" customFormat="1" ht="16.95" customHeight="1">
      <c r="B789" s="32"/>
      <c r="C789" s="207" t="s">
        <v>1670</v>
      </c>
      <c r="D789" s="207" t="s">
        <v>1671</v>
      </c>
      <c r="E789" s="17" t="s">
        <v>1520</v>
      </c>
      <c r="F789" s="208">
        <v>4.9370000000000003</v>
      </c>
      <c r="H789" s="32"/>
    </row>
    <row r="790" spans="2:8" s="1" customFormat="1" ht="16.95" customHeight="1">
      <c r="B790" s="32"/>
      <c r="C790" s="207" t="s">
        <v>1643</v>
      </c>
      <c r="D790" s="207" t="s">
        <v>1644</v>
      </c>
      <c r="E790" s="17" t="s">
        <v>1520</v>
      </c>
      <c r="F790" s="208">
        <v>10.618</v>
      </c>
      <c r="H790" s="32"/>
    </row>
    <row r="791" spans="2:8" s="1" customFormat="1" ht="16.95" customHeight="1">
      <c r="B791" s="32"/>
      <c r="C791" s="203" t="s">
        <v>3621</v>
      </c>
      <c r="D791" s="204" t="s">
        <v>1</v>
      </c>
      <c r="E791" s="205" t="s">
        <v>1</v>
      </c>
      <c r="F791" s="206">
        <v>12.259</v>
      </c>
      <c r="H791" s="32"/>
    </row>
    <row r="792" spans="2:8" s="1" customFormat="1" ht="16.95" customHeight="1">
      <c r="B792" s="32"/>
      <c r="C792" s="207" t="s">
        <v>3621</v>
      </c>
      <c r="D792" s="207" t="s">
        <v>3710</v>
      </c>
      <c r="E792" s="17" t="s">
        <v>1</v>
      </c>
      <c r="F792" s="208">
        <v>12.259</v>
      </c>
      <c r="H792" s="32"/>
    </row>
    <row r="793" spans="2:8" s="1" customFormat="1" ht="16.95" customHeight="1">
      <c r="B793" s="32"/>
      <c r="C793" s="209" t="s">
        <v>8887</v>
      </c>
      <c r="H793" s="32"/>
    </row>
    <row r="794" spans="2:8" s="1" customFormat="1" ht="16.95" customHeight="1">
      <c r="B794" s="32"/>
      <c r="C794" s="207" t="s">
        <v>1639</v>
      </c>
      <c r="D794" s="207" t="s">
        <v>1640</v>
      </c>
      <c r="E794" s="17" t="s">
        <v>1520</v>
      </c>
      <c r="F794" s="208">
        <v>29.745000000000001</v>
      </c>
      <c r="H794" s="32"/>
    </row>
    <row r="795" spans="2:8" s="1" customFormat="1" ht="20.399999999999999">
      <c r="B795" s="32"/>
      <c r="C795" s="207" t="s">
        <v>3395</v>
      </c>
      <c r="D795" s="207" t="s">
        <v>3396</v>
      </c>
      <c r="E795" s="17" t="s">
        <v>1520</v>
      </c>
      <c r="F795" s="208">
        <v>2.452</v>
      </c>
      <c r="H795" s="32"/>
    </row>
    <row r="796" spans="2:8" s="1" customFormat="1" ht="20.399999999999999">
      <c r="B796" s="32"/>
      <c r="C796" s="207" t="s">
        <v>3399</v>
      </c>
      <c r="D796" s="207" t="s">
        <v>3400</v>
      </c>
      <c r="E796" s="17" t="s">
        <v>1520</v>
      </c>
      <c r="F796" s="208">
        <v>17.163</v>
      </c>
      <c r="H796" s="32"/>
    </row>
    <row r="797" spans="2:8" s="1" customFormat="1" ht="20.399999999999999">
      <c r="B797" s="32"/>
      <c r="C797" s="207" t="s">
        <v>1618</v>
      </c>
      <c r="D797" s="207" t="s">
        <v>1619</v>
      </c>
      <c r="E797" s="17" t="s">
        <v>1520</v>
      </c>
      <c r="F797" s="208">
        <v>6.13</v>
      </c>
      <c r="H797" s="32"/>
    </row>
    <row r="798" spans="2:8" s="1" customFormat="1" ht="20.399999999999999">
      <c r="B798" s="32"/>
      <c r="C798" s="207" t="s">
        <v>1622</v>
      </c>
      <c r="D798" s="207" t="s">
        <v>1623</v>
      </c>
      <c r="E798" s="17" t="s">
        <v>1520</v>
      </c>
      <c r="F798" s="208">
        <v>42.906999999999996</v>
      </c>
      <c r="H798" s="32"/>
    </row>
    <row r="799" spans="2:8" s="1" customFormat="1" ht="20.399999999999999">
      <c r="B799" s="32"/>
      <c r="C799" s="207" t="s">
        <v>2068</v>
      </c>
      <c r="D799" s="207" t="s">
        <v>2069</v>
      </c>
      <c r="E799" s="17" t="s">
        <v>1520</v>
      </c>
      <c r="F799" s="208">
        <v>3.6779999999999999</v>
      </c>
      <c r="H799" s="32"/>
    </row>
    <row r="800" spans="2:8" s="1" customFormat="1" ht="20.399999999999999">
      <c r="B800" s="32"/>
      <c r="C800" s="207" t="s">
        <v>2072</v>
      </c>
      <c r="D800" s="207" t="s">
        <v>2073</v>
      </c>
      <c r="E800" s="17" t="s">
        <v>1520</v>
      </c>
      <c r="F800" s="208">
        <v>25.744</v>
      </c>
      <c r="H800" s="32"/>
    </row>
    <row r="801" spans="2:8" s="1" customFormat="1" ht="20.399999999999999">
      <c r="B801" s="32"/>
      <c r="C801" s="207" t="s">
        <v>1634</v>
      </c>
      <c r="D801" s="207" t="s">
        <v>1635</v>
      </c>
      <c r="E801" s="17" t="s">
        <v>1636</v>
      </c>
      <c r="F801" s="208">
        <v>22.065999999999999</v>
      </c>
      <c r="H801" s="32"/>
    </row>
    <row r="802" spans="2:8" s="1" customFormat="1" ht="16.95" customHeight="1">
      <c r="B802" s="32"/>
      <c r="C802" s="203" t="s">
        <v>3627</v>
      </c>
      <c r="D802" s="204" t="s">
        <v>1</v>
      </c>
      <c r="E802" s="205" t="s">
        <v>1</v>
      </c>
      <c r="F802" s="206">
        <v>10.618</v>
      </c>
      <c r="H802" s="32"/>
    </row>
    <row r="803" spans="2:8" s="1" customFormat="1" ht="16.95" customHeight="1">
      <c r="B803" s="32"/>
      <c r="C803" s="207" t="s">
        <v>1</v>
      </c>
      <c r="D803" s="207" t="s">
        <v>3617</v>
      </c>
      <c r="E803" s="17" t="s">
        <v>1</v>
      </c>
      <c r="F803" s="208">
        <v>17.568000000000001</v>
      </c>
      <c r="H803" s="32"/>
    </row>
    <row r="804" spans="2:8" s="1" customFormat="1" ht="16.95" customHeight="1">
      <c r="B804" s="32"/>
      <c r="C804" s="207" t="s">
        <v>1</v>
      </c>
      <c r="D804" s="207" t="s">
        <v>3712</v>
      </c>
      <c r="E804" s="17" t="s">
        <v>1</v>
      </c>
      <c r="F804" s="208">
        <v>-1.931</v>
      </c>
      <c r="H804" s="32"/>
    </row>
    <row r="805" spans="2:8" s="1" customFormat="1" ht="16.95" customHeight="1">
      <c r="B805" s="32"/>
      <c r="C805" s="207" t="s">
        <v>1</v>
      </c>
      <c r="D805" s="207" t="s">
        <v>3713</v>
      </c>
      <c r="E805" s="17" t="s">
        <v>1</v>
      </c>
      <c r="F805" s="208">
        <v>-4.9370000000000003</v>
      </c>
      <c r="H805" s="32"/>
    </row>
    <row r="806" spans="2:8" s="1" customFormat="1" ht="16.95" customHeight="1">
      <c r="B806" s="32"/>
      <c r="C806" s="207" t="s">
        <v>1</v>
      </c>
      <c r="D806" s="207" t="s">
        <v>3632</v>
      </c>
      <c r="E806" s="17" t="s">
        <v>1</v>
      </c>
      <c r="F806" s="208">
        <v>-8.2000000000000003E-2</v>
      </c>
      <c r="H806" s="32"/>
    </row>
    <row r="807" spans="2:8" s="1" customFormat="1" ht="16.95" customHeight="1">
      <c r="B807" s="32"/>
      <c r="C807" s="207" t="s">
        <v>3627</v>
      </c>
      <c r="D807" s="207" t="s">
        <v>1496</v>
      </c>
      <c r="E807" s="17" t="s">
        <v>1</v>
      </c>
      <c r="F807" s="208">
        <v>10.618</v>
      </c>
      <c r="H807" s="32"/>
    </row>
    <row r="808" spans="2:8" s="1" customFormat="1" ht="16.95" customHeight="1">
      <c r="B808" s="32"/>
      <c r="C808" s="209" t="s">
        <v>8887</v>
      </c>
      <c r="H808" s="32"/>
    </row>
    <row r="809" spans="2:8" s="1" customFormat="1" ht="16.95" customHeight="1">
      <c r="B809" s="32"/>
      <c r="C809" s="207" t="s">
        <v>1643</v>
      </c>
      <c r="D809" s="207" t="s">
        <v>1644</v>
      </c>
      <c r="E809" s="17" t="s">
        <v>1520</v>
      </c>
      <c r="F809" s="208">
        <v>10.618</v>
      </c>
      <c r="H809" s="32"/>
    </row>
    <row r="810" spans="2:8" s="1" customFormat="1" ht="16.95" customHeight="1">
      <c r="B810" s="32"/>
      <c r="C810" s="207" t="s">
        <v>1639</v>
      </c>
      <c r="D810" s="207" t="s">
        <v>1640</v>
      </c>
      <c r="E810" s="17" t="s">
        <v>1520</v>
      </c>
      <c r="F810" s="208">
        <v>29.745000000000001</v>
      </c>
      <c r="H810" s="32"/>
    </row>
    <row r="811" spans="2:8" s="1" customFormat="1" ht="16.95" customHeight="1">
      <c r="B811" s="32"/>
      <c r="C811" s="207" t="s">
        <v>1665</v>
      </c>
      <c r="D811" s="207" t="s">
        <v>3714</v>
      </c>
      <c r="E811" s="17" t="s">
        <v>1520</v>
      </c>
      <c r="F811" s="208">
        <v>5.3090000000000002</v>
      </c>
      <c r="H811" s="32"/>
    </row>
    <row r="812" spans="2:8" s="1" customFormat="1" ht="16.95" customHeight="1">
      <c r="B812" s="32"/>
      <c r="C812" s="203" t="s">
        <v>3629</v>
      </c>
      <c r="D812" s="204" t="s">
        <v>1</v>
      </c>
      <c r="E812" s="205" t="s">
        <v>1</v>
      </c>
      <c r="F812" s="206">
        <v>5.3090000000000002</v>
      </c>
      <c r="H812" s="32"/>
    </row>
    <row r="813" spans="2:8" s="1" customFormat="1" ht="16.95" customHeight="1">
      <c r="B813" s="32"/>
      <c r="C813" s="207" t="s">
        <v>1</v>
      </c>
      <c r="D813" s="207" t="s">
        <v>3716</v>
      </c>
      <c r="E813" s="17" t="s">
        <v>1</v>
      </c>
      <c r="F813" s="208">
        <v>0</v>
      </c>
      <c r="H813" s="32"/>
    </row>
    <row r="814" spans="2:8" s="1" customFormat="1" ht="16.95" customHeight="1">
      <c r="B814" s="32"/>
      <c r="C814" s="207" t="s">
        <v>1</v>
      </c>
      <c r="D814" s="207" t="s">
        <v>5125</v>
      </c>
      <c r="E814" s="17" t="s">
        <v>1</v>
      </c>
      <c r="F814" s="208">
        <v>5.3090000000000002</v>
      </c>
      <c r="H814" s="32"/>
    </row>
    <row r="815" spans="2:8" s="1" customFormat="1" ht="16.95" customHeight="1">
      <c r="B815" s="32"/>
      <c r="C815" s="207" t="s">
        <v>3629</v>
      </c>
      <c r="D815" s="207" t="s">
        <v>1496</v>
      </c>
      <c r="E815" s="17" t="s">
        <v>1</v>
      </c>
      <c r="F815" s="208">
        <v>5.3090000000000002</v>
      </c>
      <c r="H815" s="32"/>
    </row>
    <row r="816" spans="2:8" s="1" customFormat="1" ht="16.95" customHeight="1">
      <c r="B816" s="32"/>
      <c r="C816" s="209" t="s">
        <v>8887</v>
      </c>
      <c r="H816" s="32"/>
    </row>
    <row r="817" spans="2:8" s="1" customFormat="1" ht="16.95" customHeight="1">
      <c r="B817" s="32"/>
      <c r="C817" s="207" t="s">
        <v>1665</v>
      </c>
      <c r="D817" s="207" t="s">
        <v>3714</v>
      </c>
      <c r="E817" s="17" t="s">
        <v>1520</v>
      </c>
      <c r="F817" s="208">
        <v>5.3090000000000002</v>
      </c>
      <c r="H817" s="32"/>
    </row>
    <row r="818" spans="2:8" s="1" customFormat="1" ht="16.95" customHeight="1">
      <c r="B818" s="32"/>
      <c r="C818" s="207" t="s">
        <v>1639</v>
      </c>
      <c r="D818" s="207" t="s">
        <v>1640</v>
      </c>
      <c r="E818" s="17" t="s">
        <v>1520</v>
      </c>
      <c r="F818" s="208">
        <v>29.745000000000001</v>
      </c>
      <c r="H818" s="32"/>
    </row>
    <row r="819" spans="2:8" s="1" customFormat="1" ht="7.35" customHeight="1">
      <c r="B819" s="44"/>
      <c r="C819" s="45"/>
      <c r="D819" s="45"/>
      <c r="E819" s="45"/>
      <c r="F819" s="45"/>
      <c r="G819" s="45"/>
      <c r="H819" s="32"/>
    </row>
    <row r="820" spans="2:8" s="1" customFormat="1"/>
  </sheetData>
  <sheetProtection algorithmName="SHA-512" hashValue="lGp6e6ZdwJSoEExCPO+/G6itz6dLpPzW/5NZGBtfzanqGtooqdzpZoyFnKGnbNXC96rTMT7vbvQ/l9FZx93zdA==" saltValue="cDZOZ1Tz82y1F7HJxw/eHpshmNUeox5gMoZ12qO8nj28oMyXbK8oC6sjPRsLrfMqMNRI3hA/iCQ4y7hINO+foQ==" spinCount="100000" sheet="1" objects="1" scenarios="1" formatColumns="0" formatRows="0"/>
  <mergeCells count="2">
    <mergeCell ref="D5:F5"/>
    <mergeCell ref="D6:F6"/>
  </mergeCells>
  <pageMargins left="0.7" right="0.7" top="0.78740157499999996" bottom="0.78740157499999996" header="0.3" footer="0.3"/>
  <pageSetup paperSize="9" fitToHeight="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51"/>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111</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1474</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ROUND((SUM(BE126:BE450)),  2)</f>
        <v>0</v>
      </c>
      <c r="I35" s="96">
        <v>0.21</v>
      </c>
      <c r="J35" s="86">
        <f>ROUND(((SUM(BE126:BE450))*I35),  2)</f>
        <v>0</v>
      </c>
      <c r="L35" s="32"/>
    </row>
    <row r="36" spans="2:12" s="1" customFormat="1" ht="14.4" customHeight="1">
      <c r="B36" s="32"/>
      <c r="E36" s="27" t="s">
        <v>47</v>
      </c>
      <c r="F36" s="86">
        <f>ROUND((SUM(BF126:BF450)),  2)</f>
        <v>0</v>
      </c>
      <c r="I36" s="96">
        <v>0.12</v>
      </c>
      <c r="J36" s="86">
        <f>ROUND(((SUM(BF126:BF450))*I36),  2)</f>
        <v>0</v>
      </c>
      <c r="L36" s="32"/>
    </row>
    <row r="37" spans="2:12" s="1" customFormat="1" ht="14.4" hidden="1" customHeight="1">
      <c r="B37" s="32"/>
      <c r="E37" s="27" t="s">
        <v>48</v>
      </c>
      <c r="F37" s="86">
        <f>ROUND((SUM(BG126:BG450)),  2)</f>
        <v>0</v>
      </c>
      <c r="I37" s="96">
        <v>0.21</v>
      </c>
      <c r="J37" s="86">
        <f>0</f>
        <v>0</v>
      </c>
      <c r="L37" s="32"/>
    </row>
    <row r="38" spans="2:12" s="1" customFormat="1" ht="14.4" hidden="1" customHeight="1">
      <c r="B38" s="32"/>
      <c r="E38" s="27" t="s">
        <v>49</v>
      </c>
      <c r="F38" s="86">
        <f>ROUND((SUM(BH126:BH450)),  2)</f>
        <v>0</v>
      </c>
      <c r="I38" s="96">
        <v>0.12</v>
      </c>
      <c r="J38" s="86">
        <f>0</f>
        <v>0</v>
      </c>
      <c r="L38" s="32"/>
    </row>
    <row r="39" spans="2:12" s="1" customFormat="1" ht="14.4" hidden="1" customHeight="1">
      <c r="B39" s="32"/>
      <c r="E39" s="27" t="s">
        <v>50</v>
      </c>
      <c r="F39" s="86">
        <f>ROUND((SUM(BI126:BI450)),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01.01 - Stoka A</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J339</f>
        <v>0</v>
      </c>
      <c r="L101" s="112"/>
    </row>
    <row r="102" spans="2:47" s="9" customFormat="1" ht="19.95" customHeight="1">
      <c r="B102" s="112"/>
      <c r="D102" s="113" t="s">
        <v>1479</v>
      </c>
      <c r="E102" s="114"/>
      <c r="F102" s="114"/>
      <c r="G102" s="114"/>
      <c r="H102" s="114"/>
      <c r="I102" s="114"/>
      <c r="J102" s="115">
        <f>J348</f>
        <v>0</v>
      </c>
      <c r="L102" s="112"/>
    </row>
    <row r="103" spans="2:47" s="9" customFormat="1" ht="19.95" customHeight="1">
      <c r="B103" s="112"/>
      <c r="D103" s="113" t="s">
        <v>1480</v>
      </c>
      <c r="E103" s="114"/>
      <c r="F103" s="114"/>
      <c r="G103" s="114"/>
      <c r="H103" s="114"/>
      <c r="I103" s="114"/>
      <c r="J103" s="115">
        <f>J378</f>
        <v>0</v>
      </c>
      <c r="L103" s="112"/>
    </row>
    <row r="104" spans="2:47" s="9" customFormat="1" ht="19.95" customHeight="1">
      <c r="B104" s="112"/>
      <c r="D104" s="113" t="s">
        <v>1481</v>
      </c>
      <c r="E104" s="114"/>
      <c r="F104" s="114"/>
      <c r="G104" s="114"/>
      <c r="H104" s="114"/>
      <c r="I104" s="114"/>
      <c r="J104" s="115">
        <f>J449</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01.01 - Stoka A</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21.778741419999996</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P128+P339+P348+P378+P449</f>
        <v>0</v>
      </c>
      <c r="R127" s="130">
        <f>R128+R339+R348+R378+R449</f>
        <v>21.778741419999996</v>
      </c>
      <c r="T127" s="131">
        <f>T128+T339+T348+T378+T449</f>
        <v>0</v>
      </c>
      <c r="AR127" s="125" t="s">
        <v>88</v>
      </c>
      <c r="AT127" s="132" t="s">
        <v>80</v>
      </c>
      <c r="AU127" s="132" t="s">
        <v>81</v>
      </c>
      <c r="AY127" s="125" t="s">
        <v>299</v>
      </c>
      <c r="BK127" s="133">
        <f>BK128+BK339+BK348+BK378+BK449</f>
        <v>0</v>
      </c>
    </row>
    <row r="128" spans="2:63" s="11" customFormat="1" ht="22.95" customHeight="1">
      <c r="B128" s="124"/>
      <c r="D128" s="125" t="s">
        <v>80</v>
      </c>
      <c r="E128" s="134" t="s">
        <v>88</v>
      </c>
      <c r="F128" s="134" t="s">
        <v>1448</v>
      </c>
      <c r="I128" s="127"/>
      <c r="J128" s="135">
        <f>BK128</f>
        <v>0</v>
      </c>
      <c r="L128" s="124"/>
      <c r="M128" s="129"/>
      <c r="P128" s="130">
        <f>SUM(P129:P338)</f>
        <v>0</v>
      </c>
      <c r="R128" s="130">
        <f>SUM(R129:R338)</f>
        <v>4.5592092800000001</v>
      </c>
      <c r="T128" s="131">
        <f>SUM(T129:T338)</f>
        <v>0</v>
      </c>
      <c r="AR128" s="125" t="s">
        <v>88</v>
      </c>
      <c r="AT128" s="132" t="s">
        <v>80</v>
      </c>
      <c r="AU128" s="132" t="s">
        <v>88</v>
      </c>
      <c r="AY128" s="125" t="s">
        <v>299</v>
      </c>
      <c r="BK128" s="133">
        <f>SUM(BK129:BK338)</f>
        <v>0</v>
      </c>
    </row>
    <row r="129" spans="2:65" s="1" customFormat="1" ht="24.15" customHeight="1">
      <c r="B129" s="32"/>
      <c r="C129" s="136" t="s">
        <v>88</v>
      </c>
      <c r="D129" s="136" t="s">
        <v>302</v>
      </c>
      <c r="E129" s="137" t="s">
        <v>1484</v>
      </c>
      <c r="F129" s="138" t="s">
        <v>1485</v>
      </c>
      <c r="G129" s="139" t="s">
        <v>1486</v>
      </c>
      <c r="H129" s="140">
        <v>3360</v>
      </c>
      <c r="I129" s="141"/>
      <c r="J129" s="142">
        <f>ROUND(I129*H129,2)</f>
        <v>0</v>
      </c>
      <c r="K129" s="138" t="s">
        <v>1487</v>
      </c>
      <c r="L129" s="32"/>
      <c r="M129" s="143" t="s">
        <v>1</v>
      </c>
      <c r="N129" s="144" t="s">
        <v>46</v>
      </c>
      <c r="P129" s="145">
        <f>O129*H129</f>
        <v>0</v>
      </c>
      <c r="Q129" s="145">
        <v>3.0000000000000001E-5</v>
      </c>
      <c r="R129" s="145">
        <f>Q129*H129</f>
        <v>0.1008</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1488</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1491</v>
      </c>
      <c r="H131" s="171" t="s">
        <v>1</v>
      </c>
      <c r="I131" s="173"/>
      <c r="L131" s="170"/>
      <c r="M131" s="174"/>
      <c r="T131" s="175"/>
      <c r="AT131" s="171" t="s">
        <v>1489</v>
      </c>
      <c r="AU131" s="171" t="s">
        <v>90</v>
      </c>
      <c r="AV131" s="12" t="s">
        <v>88</v>
      </c>
      <c r="AW131" s="12" t="s">
        <v>36</v>
      </c>
      <c r="AX131" s="12" t="s">
        <v>81</v>
      </c>
      <c r="AY131" s="171" t="s">
        <v>299</v>
      </c>
    </row>
    <row r="132" spans="2:65" s="12" customFormat="1">
      <c r="B132" s="170"/>
      <c r="D132" s="149" t="s">
        <v>1489</v>
      </c>
      <c r="E132" s="171" t="s">
        <v>1</v>
      </c>
      <c r="F132" s="172" t="s">
        <v>1492</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1493</v>
      </c>
      <c r="H133" s="179">
        <v>480</v>
      </c>
      <c r="I133" s="180"/>
      <c r="L133" s="176"/>
      <c r="M133" s="181"/>
      <c r="T133" s="182"/>
      <c r="AT133" s="177" t="s">
        <v>1489</v>
      </c>
      <c r="AU133" s="177" t="s">
        <v>90</v>
      </c>
      <c r="AV133" s="13" t="s">
        <v>90</v>
      </c>
      <c r="AW133" s="13" t="s">
        <v>36</v>
      </c>
      <c r="AX133" s="13" t="s">
        <v>81</v>
      </c>
      <c r="AY133" s="177" t="s">
        <v>299</v>
      </c>
    </row>
    <row r="134" spans="2:65" s="12" customFormat="1" ht="20.399999999999999">
      <c r="B134" s="170"/>
      <c r="D134" s="149" t="s">
        <v>1489</v>
      </c>
      <c r="E134" s="171" t="s">
        <v>1</v>
      </c>
      <c r="F134" s="172" t="s">
        <v>1494</v>
      </c>
      <c r="H134" s="171" t="s">
        <v>1</v>
      </c>
      <c r="I134" s="173"/>
      <c r="L134" s="170"/>
      <c r="M134" s="174"/>
      <c r="T134" s="175"/>
      <c r="AT134" s="171" t="s">
        <v>1489</v>
      </c>
      <c r="AU134" s="171" t="s">
        <v>90</v>
      </c>
      <c r="AV134" s="12" t="s">
        <v>88</v>
      </c>
      <c r="AW134" s="12" t="s">
        <v>36</v>
      </c>
      <c r="AX134" s="12" t="s">
        <v>81</v>
      </c>
      <c r="AY134" s="171" t="s">
        <v>299</v>
      </c>
    </row>
    <row r="135" spans="2:65" s="13" customFormat="1">
      <c r="B135" s="176"/>
      <c r="D135" s="149" t="s">
        <v>1489</v>
      </c>
      <c r="E135" s="177" t="s">
        <v>1</v>
      </c>
      <c r="F135" s="178" t="s">
        <v>1495</v>
      </c>
      <c r="H135" s="179">
        <v>2880</v>
      </c>
      <c r="I135" s="180"/>
      <c r="L135" s="176"/>
      <c r="M135" s="181"/>
      <c r="T135" s="182"/>
      <c r="AT135" s="177" t="s">
        <v>1489</v>
      </c>
      <c r="AU135" s="177" t="s">
        <v>90</v>
      </c>
      <c r="AV135" s="13" t="s">
        <v>90</v>
      </c>
      <c r="AW135" s="13" t="s">
        <v>36</v>
      </c>
      <c r="AX135" s="13" t="s">
        <v>81</v>
      </c>
      <c r="AY135" s="177" t="s">
        <v>299</v>
      </c>
    </row>
    <row r="136" spans="2:65" s="14" customFormat="1">
      <c r="B136" s="183"/>
      <c r="D136" s="149" t="s">
        <v>1489</v>
      </c>
      <c r="E136" s="184" t="s">
        <v>1</v>
      </c>
      <c r="F136" s="185" t="s">
        <v>1496</v>
      </c>
      <c r="H136" s="186">
        <v>3360</v>
      </c>
      <c r="I136" s="187"/>
      <c r="L136" s="183"/>
      <c r="M136" s="188"/>
      <c r="T136" s="189"/>
      <c r="AT136" s="184" t="s">
        <v>1489</v>
      </c>
      <c r="AU136" s="184" t="s">
        <v>90</v>
      </c>
      <c r="AV136" s="14" t="s">
        <v>318</v>
      </c>
      <c r="AW136" s="14" t="s">
        <v>36</v>
      </c>
      <c r="AX136" s="14" t="s">
        <v>88</v>
      </c>
      <c r="AY136" s="184" t="s">
        <v>299</v>
      </c>
    </row>
    <row r="137" spans="2:65" s="1" customFormat="1" ht="24.15" customHeight="1">
      <c r="B137" s="32"/>
      <c r="C137" s="136" t="s">
        <v>90</v>
      </c>
      <c r="D137" s="136" t="s">
        <v>302</v>
      </c>
      <c r="E137" s="137" t="s">
        <v>1497</v>
      </c>
      <c r="F137" s="138" t="s">
        <v>1498</v>
      </c>
      <c r="G137" s="139" t="s">
        <v>1499</v>
      </c>
      <c r="H137" s="140">
        <v>180</v>
      </c>
      <c r="I137" s="141"/>
      <c r="J137" s="142">
        <f>ROUND(I137*H137,2)</f>
        <v>0</v>
      </c>
      <c r="K137" s="138" t="s">
        <v>1487</v>
      </c>
      <c r="L137" s="32"/>
      <c r="M137" s="143" t="s">
        <v>1</v>
      </c>
      <c r="N137" s="144" t="s">
        <v>46</v>
      </c>
      <c r="P137" s="145">
        <f>O137*H137</f>
        <v>0</v>
      </c>
      <c r="Q137" s="145">
        <v>0</v>
      </c>
      <c r="R137" s="145">
        <f>Q137*H137</f>
        <v>0</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1500</v>
      </c>
    </row>
    <row r="138" spans="2:65" s="12" customFormat="1">
      <c r="B138" s="170"/>
      <c r="D138" s="149" t="s">
        <v>1489</v>
      </c>
      <c r="E138" s="171" t="s">
        <v>1</v>
      </c>
      <c r="F138" s="172" t="s">
        <v>1490</v>
      </c>
      <c r="H138" s="171" t="s">
        <v>1</v>
      </c>
      <c r="I138" s="173"/>
      <c r="L138" s="170"/>
      <c r="M138" s="174"/>
      <c r="T138" s="175"/>
      <c r="AT138" s="171" t="s">
        <v>1489</v>
      </c>
      <c r="AU138" s="171" t="s">
        <v>90</v>
      </c>
      <c r="AV138" s="12" t="s">
        <v>88</v>
      </c>
      <c r="AW138" s="12" t="s">
        <v>36</v>
      </c>
      <c r="AX138" s="12" t="s">
        <v>81</v>
      </c>
      <c r="AY138" s="171" t="s">
        <v>299</v>
      </c>
    </row>
    <row r="139" spans="2:65" s="12" customFormat="1">
      <c r="B139" s="170"/>
      <c r="D139" s="149" t="s">
        <v>1489</v>
      </c>
      <c r="E139" s="171" t="s">
        <v>1</v>
      </c>
      <c r="F139" s="172" t="s">
        <v>1491</v>
      </c>
      <c r="H139" s="171" t="s">
        <v>1</v>
      </c>
      <c r="I139" s="173"/>
      <c r="L139" s="170"/>
      <c r="M139" s="174"/>
      <c r="T139" s="175"/>
      <c r="AT139" s="171" t="s">
        <v>1489</v>
      </c>
      <c r="AU139" s="171" t="s">
        <v>90</v>
      </c>
      <c r="AV139" s="12" t="s">
        <v>88</v>
      </c>
      <c r="AW139" s="12" t="s">
        <v>36</v>
      </c>
      <c r="AX139" s="12" t="s">
        <v>81</v>
      </c>
      <c r="AY139" s="171" t="s">
        <v>299</v>
      </c>
    </row>
    <row r="140" spans="2:65" s="12" customFormat="1">
      <c r="B140" s="170"/>
      <c r="D140" s="149" t="s">
        <v>1489</v>
      </c>
      <c r="E140" s="171" t="s">
        <v>1</v>
      </c>
      <c r="F140" s="172" t="s">
        <v>1492</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709</v>
      </c>
      <c r="H141" s="179">
        <v>60</v>
      </c>
      <c r="I141" s="180"/>
      <c r="L141" s="176"/>
      <c r="M141" s="181"/>
      <c r="T141" s="182"/>
      <c r="AT141" s="177" t="s">
        <v>1489</v>
      </c>
      <c r="AU141" s="177" t="s">
        <v>90</v>
      </c>
      <c r="AV141" s="13" t="s">
        <v>90</v>
      </c>
      <c r="AW141" s="13" t="s">
        <v>36</v>
      </c>
      <c r="AX141" s="13" t="s">
        <v>81</v>
      </c>
      <c r="AY141" s="177" t="s">
        <v>299</v>
      </c>
    </row>
    <row r="142" spans="2:65" s="12" customFormat="1" ht="20.399999999999999">
      <c r="B142" s="170"/>
      <c r="D142" s="149" t="s">
        <v>1489</v>
      </c>
      <c r="E142" s="171" t="s">
        <v>1</v>
      </c>
      <c r="F142" s="172" t="s">
        <v>1494</v>
      </c>
      <c r="H142" s="171" t="s">
        <v>1</v>
      </c>
      <c r="I142" s="173"/>
      <c r="L142" s="170"/>
      <c r="M142" s="174"/>
      <c r="T142" s="175"/>
      <c r="AT142" s="171" t="s">
        <v>1489</v>
      </c>
      <c r="AU142" s="171" t="s">
        <v>90</v>
      </c>
      <c r="AV142" s="12" t="s">
        <v>88</v>
      </c>
      <c r="AW142" s="12" t="s">
        <v>36</v>
      </c>
      <c r="AX142" s="12" t="s">
        <v>81</v>
      </c>
      <c r="AY142" s="171" t="s">
        <v>299</v>
      </c>
    </row>
    <row r="143" spans="2:65" s="13" customFormat="1">
      <c r="B143" s="176"/>
      <c r="D143" s="149" t="s">
        <v>1489</v>
      </c>
      <c r="E143" s="177" t="s">
        <v>1</v>
      </c>
      <c r="F143" s="178" t="s">
        <v>1501</v>
      </c>
      <c r="H143" s="179">
        <v>120</v>
      </c>
      <c r="I143" s="180"/>
      <c r="L143" s="176"/>
      <c r="M143" s="181"/>
      <c r="T143" s="182"/>
      <c r="AT143" s="177" t="s">
        <v>1489</v>
      </c>
      <c r="AU143" s="177" t="s">
        <v>90</v>
      </c>
      <c r="AV143" s="13" t="s">
        <v>90</v>
      </c>
      <c r="AW143" s="13" t="s">
        <v>36</v>
      </c>
      <c r="AX143" s="13" t="s">
        <v>81</v>
      </c>
      <c r="AY143" s="177" t="s">
        <v>299</v>
      </c>
    </row>
    <row r="144" spans="2:65" s="14" customFormat="1">
      <c r="B144" s="183"/>
      <c r="D144" s="149" t="s">
        <v>1489</v>
      </c>
      <c r="E144" s="184" t="s">
        <v>1</v>
      </c>
      <c r="F144" s="185" t="s">
        <v>1496</v>
      </c>
      <c r="H144" s="186">
        <v>180</v>
      </c>
      <c r="I144" s="187"/>
      <c r="L144" s="183"/>
      <c r="M144" s="188"/>
      <c r="T144" s="189"/>
      <c r="AT144" s="184" t="s">
        <v>1489</v>
      </c>
      <c r="AU144" s="184" t="s">
        <v>90</v>
      </c>
      <c r="AV144" s="14" t="s">
        <v>318</v>
      </c>
      <c r="AW144" s="14" t="s">
        <v>36</v>
      </c>
      <c r="AX144" s="14" t="s">
        <v>88</v>
      </c>
      <c r="AY144" s="184" t="s">
        <v>299</v>
      </c>
    </row>
    <row r="145" spans="2:65" s="1" customFormat="1" ht="24.15" customHeight="1">
      <c r="B145" s="32"/>
      <c r="C145" s="136" t="s">
        <v>298</v>
      </c>
      <c r="D145" s="136" t="s">
        <v>302</v>
      </c>
      <c r="E145" s="137" t="s">
        <v>1502</v>
      </c>
      <c r="F145" s="138" t="s">
        <v>1503</v>
      </c>
      <c r="G145" s="139" t="s">
        <v>647</v>
      </c>
      <c r="H145" s="140">
        <v>3.6</v>
      </c>
      <c r="I145" s="141"/>
      <c r="J145" s="142">
        <f>ROUND(I145*H145,2)</f>
        <v>0</v>
      </c>
      <c r="K145" s="138" t="s">
        <v>1487</v>
      </c>
      <c r="L145" s="32"/>
      <c r="M145" s="143" t="s">
        <v>1</v>
      </c>
      <c r="N145" s="144" t="s">
        <v>46</v>
      </c>
      <c r="P145" s="145">
        <f>O145*H145</f>
        <v>0</v>
      </c>
      <c r="Q145" s="145">
        <v>1.269E-2</v>
      </c>
      <c r="R145" s="145">
        <f>Q145*H145</f>
        <v>4.5684000000000002E-2</v>
      </c>
      <c r="S145" s="145">
        <v>0</v>
      </c>
      <c r="T145" s="146">
        <f>S145*H145</f>
        <v>0</v>
      </c>
      <c r="AR145" s="147" t="s">
        <v>318</v>
      </c>
      <c r="AT145" s="147" t="s">
        <v>302</v>
      </c>
      <c r="AU145" s="147" t="s">
        <v>90</v>
      </c>
      <c r="AY145" s="17" t="s">
        <v>299</v>
      </c>
      <c r="BE145" s="148">
        <f>IF(N145="základní",J145,0)</f>
        <v>0</v>
      </c>
      <c r="BF145" s="148">
        <f>IF(N145="snížená",J145,0)</f>
        <v>0</v>
      </c>
      <c r="BG145" s="148">
        <f>IF(N145="zákl. přenesená",J145,0)</f>
        <v>0</v>
      </c>
      <c r="BH145" s="148">
        <f>IF(N145="sníž. přenesená",J145,0)</f>
        <v>0</v>
      </c>
      <c r="BI145" s="148">
        <f>IF(N145="nulová",J145,0)</f>
        <v>0</v>
      </c>
      <c r="BJ145" s="17" t="s">
        <v>88</v>
      </c>
      <c r="BK145" s="148">
        <f>ROUND(I145*H145,2)</f>
        <v>0</v>
      </c>
      <c r="BL145" s="17" t="s">
        <v>318</v>
      </c>
      <c r="BM145" s="147" t="s">
        <v>1504</v>
      </c>
    </row>
    <row r="146" spans="2:65" s="12" customFormat="1">
      <c r="B146" s="170"/>
      <c r="D146" s="149" t="s">
        <v>1489</v>
      </c>
      <c r="E146" s="171" t="s">
        <v>1</v>
      </c>
      <c r="F146" s="172" t="s">
        <v>1490</v>
      </c>
      <c r="H146" s="171" t="s">
        <v>1</v>
      </c>
      <c r="I146" s="173"/>
      <c r="L146" s="170"/>
      <c r="M146" s="174"/>
      <c r="T146" s="175"/>
      <c r="AT146" s="171" t="s">
        <v>1489</v>
      </c>
      <c r="AU146" s="171" t="s">
        <v>90</v>
      </c>
      <c r="AV146" s="12" t="s">
        <v>88</v>
      </c>
      <c r="AW146" s="12" t="s">
        <v>36</v>
      </c>
      <c r="AX146" s="12" t="s">
        <v>81</v>
      </c>
      <c r="AY146" s="171" t="s">
        <v>299</v>
      </c>
    </row>
    <row r="147" spans="2:65" s="12" customFormat="1">
      <c r="B147" s="170"/>
      <c r="D147" s="149" t="s">
        <v>1489</v>
      </c>
      <c r="E147" s="171" t="s">
        <v>1</v>
      </c>
      <c r="F147" s="172" t="s">
        <v>1491</v>
      </c>
      <c r="H147" s="171" t="s">
        <v>1</v>
      </c>
      <c r="I147" s="173"/>
      <c r="L147" s="170"/>
      <c r="M147" s="174"/>
      <c r="T147" s="175"/>
      <c r="AT147" s="171" t="s">
        <v>1489</v>
      </c>
      <c r="AU147" s="171" t="s">
        <v>90</v>
      </c>
      <c r="AV147" s="12" t="s">
        <v>88</v>
      </c>
      <c r="AW147" s="12" t="s">
        <v>36</v>
      </c>
      <c r="AX147" s="12" t="s">
        <v>81</v>
      </c>
      <c r="AY147" s="171" t="s">
        <v>299</v>
      </c>
    </row>
    <row r="148" spans="2:65" s="13" customFormat="1">
      <c r="B148" s="176"/>
      <c r="D148" s="149" t="s">
        <v>1489</v>
      </c>
      <c r="E148" s="177" t="s">
        <v>1</v>
      </c>
      <c r="F148" s="178" t="s">
        <v>1505</v>
      </c>
      <c r="H148" s="179">
        <v>1.2</v>
      </c>
      <c r="I148" s="180"/>
      <c r="L148" s="176"/>
      <c r="M148" s="181"/>
      <c r="T148" s="182"/>
      <c r="AT148" s="177" t="s">
        <v>1489</v>
      </c>
      <c r="AU148" s="177" t="s">
        <v>90</v>
      </c>
      <c r="AV148" s="13" t="s">
        <v>90</v>
      </c>
      <c r="AW148" s="13" t="s">
        <v>36</v>
      </c>
      <c r="AX148" s="13" t="s">
        <v>81</v>
      </c>
      <c r="AY148" s="177" t="s">
        <v>299</v>
      </c>
    </row>
    <row r="149" spans="2:65" s="13" customFormat="1">
      <c r="B149" s="176"/>
      <c r="D149" s="149" t="s">
        <v>1489</v>
      </c>
      <c r="E149" s="177" t="s">
        <v>1</v>
      </c>
      <c r="F149" s="178" t="s">
        <v>1506</v>
      </c>
      <c r="H149" s="179">
        <v>1.2</v>
      </c>
      <c r="I149" s="180"/>
      <c r="L149" s="176"/>
      <c r="M149" s="181"/>
      <c r="T149" s="182"/>
      <c r="AT149" s="177" t="s">
        <v>1489</v>
      </c>
      <c r="AU149" s="177" t="s">
        <v>90</v>
      </c>
      <c r="AV149" s="13" t="s">
        <v>90</v>
      </c>
      <c r="AW149" s="13" t="s">
        <v>36</v>
      </c>
      <c r="AX149" s="13" t="s">
        <v>81</v>
      </c>
      <c r="AY149" s="177" t="s">
        <v>299</v>
      </c>
    </row>
    <row r="150" spans="2:65" s="13" customFormat="1">
      <c r="B150" s="176"/>
      <c r="D150" s="149" t="s">
        <v>1489</v>
      </c>
      <c r="E150" s="177" t="s">
        <v>1</v>
      </c>
      <c r="F150" s="178" t="s">
        <v>1507</v>
      </c>
      <c r="H150" s="179">
        <v>1.2</v>
      </c>
      <c r="I150" s="180"/>
      <c r="L150" s="176"/>
      <c r="M150" s="181"/>
      <c r="T150" s="182"/>
      <c r="AT150" s="177" t="s">
        <v>1489</v>
      </c>
      <c r="AU150" s="177" t="s">
        <v>90</v>
      </c>
      <c r="AV150" s="13" t="s">
        <v>90</v>
      </c>
      <c r="AW150" s="13" t="s">
        <v>36</v>
      </c>
      <c r="AX150" s="13" t="s">
        <v>81</v>
      </c>
      <c r="AY150" s="177" t="s">
        <v>299</v>
      </c>
    </row>
    <row r="151" spans="2:65" s="14" customFormat="1">
      <c r="B151" s="183"/>
      <c r="D151" s="149" t="s">
        <v>1489</v>
      </c>
      <c r="E151" s="184" t="s">
        <v>1</v>
      </c>
      <c r="F151" s="185" t="s">
        <v>1496</v>
      </c>
      <c r="H151" s="186">
        <v>3.6</v>
      </c>
      <c r="I151" s="187"/>
      <c r="L151" s="183"/>
      <c r="M151" s="188"/>
      <c r="T151" s="189"/>
      <c r="AT151" s="184" t="s">
        <v>1489</v>
      </c>
      <c r="AU151" s="184" t="s">
        <v>90</v>
      </c>
      <c r="AV151" s="14" t="s">
        <v>318</v>
      </c>
      <c r="AW151" s="14" t="s">
        <v>36</v>
      </c>
      <c r="AX151" s="14" t="s">
        <v>88</v>
      </c>
      <c r="AY151" s="184" t="s">
        <v>299</v>
      </c>
    </row>
    <row r="152" spans="2:65" s="1" customFormat="1" ht="24.15" customHeight="1">
      <c r="B152" s="32"/>
      <c r="C152" s="136" t="s">
        <v>318</v>
      </c>
      <c r="D152" s="136" t="s">
        <v>302</v>
      </c>
      <c r="E152" s="137" t="s">
        <v>1508</v>
      </c>
      <c r="F152" s="138" t="s">
        <v>1509</v>
      </c>
      <c r="G152" s="139" t="s">
        <v>647</v>
      </c>
      <c r="H152" s="140">
        <v>4.8</v>
      </c>
      <c r="I152" s="141"/>
      <c r="J152" s="142">
        <f>ROUND(I152*H152,2)</f>
        <v>0</v>
      </c>
      <c r="K152" s="138" t="s">
        <v>1487</v>
      </c>
      <c r="L152" s="32"/>
      <c r="M152" s="143" t="s">
        <v>1</v>
      </c>
      <c r="N152" s="144" t="s">
        <v>46</v>
      </c>
      <c r="P152" s="145">
        <f>O152*H152</f>
        <v>0</v>
      </c>
      <c r="Q152" s="145">
        <v>3.6900000000000002E-2</v>
      </c>
      <c r="R152" s="145">
        <f>Q152*H152</f>
        <v>0.17712</v>
      </c>
      <c r="S152" s="145">
        <v>0</v>
      </c>
      <c r="T152" s="146">
        <f>S152*H152</f>
        <v>0</v>
      </c>
      <c r="AR152" s="147" t="s">
        <v>318</v>
      </c>
      <c r="AT152" s="147" t="s">
        <v>302</v>
      </c>
      <c r="AU152" s="147" t="s">
        <v>90</v>
      </c>
      <c r="AY152" s="17" t="s">
        <v>299</v>
      </c>
      <c r="BE152" s="148">
        <f>IF(N152="základní",J152,0)</f>
        <v>0</v>
      </c>
      <c r="BF152" s="148">
        <f>IF(N152="snížená",J152,0)</f>
        <v>0</v>
      </c>
      <c r="BG152" s="148">
        <f>IF(N152="zákl. přenesená",J152,0)</f>
        <v>0</v>
      </c>
      <c r="BH152" s="148">
        <f>IF(N152="sníž. přenesená",J152,0)</f>
        <v>0</v>
      </c>
      <c r="BI152" s="148">
        <f>IF(N152="nulová",J152,0)</f>
        <v>0</v>
      </c>
      <c r="BJ152" s="17" t="s">
        <v>88</v>
      </c>
      <c r="BK152" s="148">
        <f>ROUND(I152*H152,2)</f>
        <v>0</v>
      </c>
      <c r="BL152" s="17" t="s">
        <v>318</v>
      </c>
      <c r="BM152" s="147" t="s">
        <v>1510</v>
      </c>
    </row>
    <row r="153" spans="2:65" s="12" customFormat="1">
      <c r="B153" s="170"/>
      <c r="D153" s="149" t="s">
        <v>1489</v>
      </c>
      <c r="E153" s="171" t="s">
        <v>1</v>
      </c>
      <c r="F153" s="172" t="s">
        <v>1490</v>
      </c>
      <c r="H153" s="171" t="s">
        <v>1</v>
      </c>
      <c r="I153" s="173"/>
      <c r="L153" s="170"/>
      <c r="M153" s="174"/>
      <c r="T153" s="175"/>
      <c r="AT153" s="171" t="s">
        <v>1489</v>
      </c>
      <c r="AU153" s="171" t="s">
        <v>90</v>
      </c>
      <c r="AV153" s="12" t="s">
        <v>88</v>
      </c>
      <c r="AW153" s="12" t="s">
        <v>36</v>
      </c>
      <c r="AX153" s="12" t="s">
        <v>81</v>
      </c>
      <c r="AY153" s="171" t="s">
        <v>299</v>
      </c>
    </row>
    <row r="154" spans="2:65" s="12" customFormat="1">
      <c r="B154" s="170"/>
      <c r="D154" s="149" t="s">
        <v>1489</v>
      </c>
      <c r="E154" s="171" t="s">
        <v>1</v>
      </c>
      <c r="F154" s="172" t="s">
        <v>1491</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E155" s="177" t="s">
        <v>1</v>
      </c>
      <c r="F155" s="178" t="s">
        <v>1511</v>
      </c>
      <c r="H155" s="179">
        <v>4.8</v>
      </c>
      <c r="I155" s="180"/>
      <c r="L155" s="176"/>
      <c r="M155" s="181"/>
      <c r="T155" s="182"/>
      <c r="AT155" s="177" t="s">
        <v>1489</v>
      </c>
      <c r="AU155" s="177" t="s">
        <v>90</v>
      </c>
      <c r="AV155" s="13" t="s">
        <v>90</v>
      </c>
      <c r="AW155" s="13" t="s">
        <v>36</v>
      </c>
      <c r="AX155" s="13" t="s">
        <v>88</v>
      </c>
      <c r="AY155" s="177" t="s">
        <v>299</v>
      </c>
    </row>
    <row r="156" spans="2:65" s="1" customFormat="1" ht="24.15" customHeight="1">
      <c r="B156" s="32"/>
      <c r="C156" s="136" t="s">
        <v>323</v>
      </c>
      <c r="D156" s="136" t="s">
        <v>302</v>
      </c>
      <c r="E156" s="137" t="s">
        <v>1512</v>
      </c>
      <c r="F156" s="138" t="s">
        <v>1513</v>
      </c>
      <c r="G156" s="139" t="s">
        <v>375</v>
      </c>
      <c r="H156" s="140">
        <v>44.103999999999999</v>
      </c>
      <c r="I156" s="141"/>
      <c r="J156" s="142">
        <f>ROUND(I156*H156,2)</f>
        <v>0</v>
      </c>
      <c r="K156" s="138" t="s">
        <v>1</v>
      </c>
      <c r="L156" s="32"/>
      <c r="M156" s="143" t="s">
        <v>1</v>
      </c>
      <c r="N156" s="144" t="s">
        <v>46</v>
      </c>
      <c r="P156" s="145">
        <f>O156*H156</f>
        <v>0</v>
      </c>
      <c r="Q156" s="145">
        <v>0</v>
      </c>
      <c r="R156" s="145">
        <f>Q156*H156</f>
        <v>0</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1514</v>
      </c>
    </row>
    <row r="157" spans="2:65" s="12" customFormat="1">
      <c r="B157" s="170"/>
      <c r="D157" s="149" t="s">
        <v>1489</v>
      </c>
      <c r="E157" s="171" t="s">
        <v>1</v>
      </c>
      <c r="F157" s="172" t="s">
        <v>1490</v>
      </c>
      <c r="H157" s="171" t="s">
        <v>1</v>
      </c>
      <c r="I157" s="173"/>
      <c r="L157" s="170"/>
      <c r="M157" s="174"/>
      <c r="T157" s="175"/>
      <c r="AT157" s="171" t="s">
        <v>1489</v>
      </c>
      <c r="AU157" s="171" t="s">
        <v>90</v>
      </c>
      <c r="AV157" s="12" t="s">
        <v>88</v>
      </c>
      <c r="AW157" s="12" t="s">
        <v>36</v>
      </c>
      <c r="AX157" s="12" t="s">
        <v>81</v>
      </c>
      <c r="AY157" s="171" t="s">
        <v>299</v>
      </c>
    </row>
    <row r="158" spans="2:65" s="12" customFormat="1">
      <c r="B158" s="170"/>
      <c r="D158" s="149" t="s">
        <v>1489</v>
      </c>
      <c r="E158" s="171" t="s">
        <v>1</v>
      </c>
      <c r="F158" s="172" t="s">
        <v>1491</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E159" s="177" t="s">
        <v>1</v>
      </c>
      <c r="F159" s="178" t="s">
        <v>1515</v>
      </c>
      <c r="H159" s="179">
        <v>25.463999999999999</v>
      </c>
      <c r="I159" s="180"/>
      <c r="L159" s="176"/>
      <c r="M159" s="181"/>
      <c r="T159" s="182"/>
      <c r="AT159" s="177" t="s">
        <v>1489</v>
      </c>
      <c r="AU159" s="177" t="s">
        <v>90</v>
      </c>
      <c r="AV159" s="13" t="s">
        <v>90</v>
      </c>
      <c r="AW159" s="13" t="s">
        <v>36</v>
      </c>
      <c r="AX159" s="13" t="s">
        <v>81</v>
      </c>
      <c r="AY159" s="177" t="s">
        <v>299</v>
      </c>
    </row>
    <row r="160" spans="2:65" s="13" customFormat="1">
      <c r="B160" s="176"/>
      <c r="D160" s="149" t="s">
        <v>1489</v>
      </c>
      <c r="E160" s="177" t="s">
        <v>1</v>
      </c>
      <c r="F160" s="178" t="s">
        <v>1516</v>
      </c>
      <c r="H160" s="179">
        <v>15</v>
      </c>
      <c r="I160" s="180"/>
      <c r="L160" s="176"/>
      <c r="M160" s="181"/>
      <c r="T160" s="182"/>
      <c r="AT160" s="177" t="s">
        <v>1489</v>
      </c>
      <c r="AU160" s="177" t="s">
        <v>90</v>
      </c>
      <c r="AV160" s="13" t="s">
        <v>90</v>
      </c>
      <c r="AW160" s="13" t="s">
        <v>36</v>
      </c>
      <c r="AX160" s="13" t="s">
        <v>81</v>
      </c>
      <c r="AY160" s="177" t="s">
        <v>299</v>
      </c>
    </row>
    <row r="161" spans="2:65" s="13" customFormat="1">
      <c r="B161" s="176"/>
      <c r="D161" s="149" t="s">
        <v>1489</v>
      </c>
      <c r="E161" s="177" t="s">
        <v>1</v>
      </c>
      <c r="F161" s="178" t="s">
        <v>1517</v>
      </c>
      <c r="H161" s="179">
        <v>3.64</v>
      </c>
      <c r="I161" s="180"/>
      <c r="L161" s="176"/>
      <c r="M161" s="181"/>
      <c r="T161" s="182"/>
      <c r="AT161" s="177" t="s">
        <v>1489</v>
      </c>
      <c r="AU161" s="177" t="s">
        <v>90</v>
      </c>
      <c r="AV161" s="13" t="s">
        <v>90</v>
      </c>
      <c r="AW161" s="13" t="s">
        <v>36</v>
      </c>
      <c r="AX161" s="13" t="s">
        <v>81</v>
      </c>
      <c r="AY161" s="177" t="s">
        <v>299</v>
      </c>
    </row>
    <row r="162" spans="2:65" s="14" customFormat="1">
      <c r="B162" s="183"/>
      <c r="D162" s="149" t="s">
        <v>1489</v>
      </c>
      <c r="E162" s="184" t="s">
        <v>1</v>
      </c>
      <c r="F162" s="185" t="s">
        <v>1496</v>
      </c>
      <c r="H162" s="186">
        <v>44.103999999999999</v>
      </c>
      <c r="I162" s="187"/>
      <c r="L162" s="183"/>
      <c r="M162" s="188"/>
      <c r="T162" s="189"/>
      <c r="AT162" s="184" t="s">
        <v>1489</v>
      </c>
      <c r="AU162" s="184" t="s">
        <v>90</v>
      </c>
      <c r="AV162" s="14" t="s">
        <v>318</v>
      </c>
      <c r="AW162" s="14" t="s">
        <v>36</v>
      </c>
      <c r="AX162" s="14" t="s">
        <v>88</v>
      </c>
      <c r="AY162" s="184" t="s">
        <v>299</v>
      </c>
    </row>
    <row r="163" spans="2:65" s="1" customFormat="1" ht="33" customHeight="1">
      <c r="B163" s="32"/>
      <c r="C163" s="136" t="s">
        <v>328</v>
      </c>
      <c r="D163" s="136" t="s">
        <v>302</v>
      </c>
      <c r="E163" s="137" t="s">
        <v>1518</v>
      </c>
      <c r="F163" s="138" t="s">
        <v>1519</v>
      </c>
      <c r="G163" s="139" t="s">
        <v>1520</v>
      </c>
      <c r="H163" s="140">
        <v>31.975000000000001</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1521</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1491</v>
      </c>
      <c r="H165" s="171" t="s">
        <v>1</v>
      </c>
      <c r="I165" s="173"/>
      <c r="L165" s="170"/>
      <c r="M165" s="174"/>
      <c r="T165" s="175"/>
      <c r="AT165" s="171" t="s">
        <v>1489</v>
      </c>
      <c r="AU165" s="171" t="s">
        <v>90</v>
      </c>
      <c r="AV165" s="12" t="s">
        <v>88</v>
      </c>
      <c r="AW165" s="12" t="s">
        <v>36</v>
      </c>
      <c r="AX165" s="12" t="s">
        <v>81</v>
      </c>
      <c r="AY165" s="171" t="s">
        <v>299</v>
      </c>
    </row>
    <row r="166" spans="2:65" s="12" customFormat="1">
      <c r="B166" s="170"/>
      <c r="D166" s="149" t="s">
        <v>1489</v>
      </c>
      <c r="E166" s="171" t="s">
        <v>1</v>
      </c>
      <c r="F166" s="172" t="s">
        <v>1522</v>
      </c>
      <c r="H166" s="171" t="s">
        <v>1</v>
      </c>
      <c r="I166" s="173"/>
      <c r="L166" s="170"/>
      <c r="M166" s="174"/>
      <c r="T166" s="175"/>
      <c r="AT166" s="171" t="s">
        <v>1489</v>
      </c>
      <c r="AU166" s="171" t="s">
        <v>90</v>
      </c>
      <c r="AV166" s="12" t="s">
        <v>88</v>
      </c>
      <c r="AW166" s="12" t="s">
        <v>36</v>
      </c>
      <c r="AX166" s="12" t="s">
        <v>81</v>
      </c>
      <c r="AY166" s="171" t="s">
        <v>299</v>
      </c>
    </row>
    <row r="167" spans="2:65" s="13" customFormat="1">
      <c r="B167" s="176"/>
      <c r="D167" s="149" t="s">
        <v>1489</v>
      </c>
      <c r="E167" s="177" t="s">
        <v>1</v>
      </c>
      <c r="F167" s="178" t="s">
        <v>1523</v>
      </c>
      <c r="H167" s="179">
        <v>42</v>
      </c>
      <c r="I167" s="180"/>
      <c r="L167" s="176"/>
      <c r="M167" s="181"/>
      <c r="T167" s="182"/>
      <c r="AT167" s="177" t="s">
        <v>1489</v>
      </c>
      <c r="AU167" s="177" t="s">
        <v>90</v>
      </c>
      <c r="AV167" s="13" t="s">
        <v>90</v>
      </c>
      <c r="AW167" s="13" t="s">
        <v>36</v>
      </c>
      <c r="AX167" s="13" t="s">
        <v>81</v>
      </c>
      <c r="AY167" s="177" t="s">
        <v>299</v>
      </c>
    </row>
    <row r="168" spans="2:65" s="12" customFormat="1">
      <c r="B168" s="170"/>
      <c r="D168" s="149" t="s">
        <v>1489</v>
      </c>
      <c r="E168" s="171" t="s">
        <v>1</v>
      </c>
      <c r="F168" s="172" t="s">
        <v>1524</v>
      </c>
      <c r="H168" s="171" t="s">
        <v>1</v>
      </c>
      <c r="I168" s="173"/>
      <c r="L168" s="170"/>
      <c r="M168" s="174"/>
      <c r="T168" s="175"/>
      <c r="AT168" s="171" t="s">
        <v>1489</v>
      </c>
      <c r="AU168" s="171" t="s">
        <v>90</v>
      </c>
      <c r="AV168" s="12" t="s">
        <v>88</v>
      </c>
      <c r="AW168" s="12" t="s">
        <v>36</v>
      </c>
      <c r="AX168" s="12" t="s">
        <v>81</v>
      </c>
      <c r="AY168" s="171" t="s">
        <v>299</v>
      </c>
    </row>
    <row r="169" spans="2:65" s="13" customFormat="1">
      <c r="B169" s="176"/>
      <c r="D169" s="149" t="s">
        <v>1489</v>
      </c>
      <c r="E169" s="177" t="s">
        <v>1</v>
      </c>
      <c r="F169" s="178" t="s">
        <v>1525</v>
      </c>
      <c r="H169" s="179">
        <v>21.251999999999999</v>
      </c>
      <c r="I169" s="180"/>
      <c r="L169" s="176"/>
      <c r="M169" s="181"/>
      <c r="T169" s="182"/>
      <c r="AT169" s="177" t="s">
        <v>1489</v>
      </c>
      <c r="AU169" s="177" t="s">
        <v>90</v>
      </c>
      <c r="AV169" s="13" t="s">
        <v>90</v>
      </c>
      <c r="AW169" s="13" t="s">
        <v>36</v>
      </c>
      <c r="AX169" s="13" t="s">
        <v>81</v>
      </c>
      <c r="AY169" s="177" t="s">
        <v>299</v>
      </c>
    </row>
    <row r="170" spans="2:65" s="12" customFormat="1">
      <c r="B170" s="170"/>
      <c r="D170" s="149" t="s">
        <v>1489</v>
      </c>
      <c r="E170" s="171" t="s">
        <v>1</v>
      </c>
      <c r="F170" s="172" t="s">
        <v>1526</v>
      </c>
      <c r="H170" s="171" t="s">
        <v>1</v>
      </c>
      <c r="I170" s="173"/>
      <c r="L170" s="170"/>
      <c r="M170" s="174"/>
      <c r="T170" s="175"/>
      <c r="AT170" s="171" t="s">
        <v>1489</v>
      </c>
      <c r="AU170" s="171" t="s">
        <v>90</v>
      </c>
      <c r="AV170" s="12" t="s">
        <v>88</v>
      </c>
      <c r="AW170" s="12" t="s">
        <v>36</v>
      </c>
      <c r="AX170" s="12" t="s">
        <v>81</v>
      </c>
      <c r="AY170" s="171" t="s">
        <v>299</v>
      </c>
    </row>
    <row r="171" spans="2:65" s="13" customFormat="1">
      <c r="B171" s="176"/>
      <c r="D171" s="149" t="s">
        <v>1489</v>
      </c>
      <c r="E171" s="177" t="s">
        <v>1</v>
      </c>
      <c r="F171" s="178" t="s">
        <v>1527</v>
      </c>
      <c r="H171" s="179">
        <v>42.45</v>
      </c>
      <c r="I171" s="180"/>
      <c r="L171" s="176"/>
      <c r="M171" s="181"/>
      <c r="T171" s="182"/>
      <c r="AT171" s="177" t="s">
        <v>1489</v>
      </c>
      <c r="AU171" s="177" t="s">
        <v>90</v>
      </c>
      <c r="AV171" s="13" t="s">
        <v>90</v>
      </c>
      <c r="AW171" s="13" t="s">
        <v>36</v>
      </c>
      <c r="AX171" s="13" t="s">
        <v>81</v>
      </c>
      <c r="AY171" s="177" t="s">
        <v>299</v>
      </c>
    </row>
    <row r="172" spans="2:65" s="12" customFormat="1">
      <c r="B172" s="170"/>
      <c r="D172" s="149" t="s">
        <v>1489</v>
      </c>
      <c r="E172" s="171" t="s">
        <v>1</v>
      </c>
      <c r="F172" s="172" t="s">
        <v>1528</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E173" s="177" t="s">
        <v>1</v>
      </c>
      <c r="F173" s="178" t="s">
        <v>1529</v>
      </c>
      <c r="H173" s="179">
        <v>17.28</v>
      </c>
      <c r="I173" s="180"/>
      <c r="L173" s="176"/>
      <c r="M173" s="181"/>
      <c r="T173" s="182"/>
      <c r="AT173" s="177" t="s">
        <v>1489</v>
      </c>
      <c r="AU173" s="177" t="s">
        <v>90</v>
      </c>
      <c r="AV173" s="13" t="s">
        <v>90</v>
      </c>
      <c r="AW173" s="13" t="s">
        <v>36</v>
      </c>
      <c r="AX173" s="13" t="s">
        <v>81</v>
      </c>
      <c r="AY173" s="177" t="s">
        <v>299</v>
      </c>
    </row>
    <row r="174" spans="2:65" s="14" customFormat="1">
      <c r="B174" s="183"/>
      <c r="D174" s="149" t="s">
        <v>1489</v>
      </c>
      <c r="E174" s="184" t="s">
        <v>1</v>
      </c>
      <c r="F174" s="185" t="s">
        <v>1496</v>
      </c>
      <c r="H174" s="186">
        <v>122.982</v>
      </c>
      <c r="I174" s="187"/>
      <c r="L174" s="183"/>
      <c r="M174" s="188"/>
      <c r="T174" s="189"/>
      <c r="AT174" s="184" t="s">
        <v>1489</v>
      </c>
      <c r="AU174" s="184" t="s">
        <v>90</v>
      </c>
      <c r="AV174" s="14" t="s">
        <v>318</v>
      </c>
      <c r="AW174" s="14" t="s">
        <v>36</v>
      </c>
      <c r="AX174" s="14" t="s">
        <v>81</v>
      </c>
      <c r="AY174" s="184" t="s">
        <v>299</v>
      </c>
    </row>
    <row r="175" spans="2:65" s="12" customFormat="1">
      <c r="B175" s="170"/>
      <c r="D175" s="149" t="s">
        <v>1489</v>
      </c>
      <c r="E175" s="171" t="s">
        <v>1</v>
      </c>
      <c r="F175" s="172" t="s">
        <v>1530</v>
      </c>
      <c r="H175" s="171" t="s">
        <v>1</v>
      </c>
      <c r="I175" s="173"/>
      <c r="L175" s="170"/>
      <c r="M175" s="174"/>
      <c r="T175" s="175"/>
      <c r="AT175" s="171" t="s">
        <v>1489</v>
      </c>
      <c r="AU175" s="171" t="s">
        <v>90</v>
      </c>
      <c r="AV175" s="12" t="s">
        <v>88</v>
      </c>
      <c r="AW175" s="12" t="s">
        <v>36</v>
      </c>
      <c r="AX175" s="12" t="s">
        <v>81</v>
      </c>
      <c r="AY175" s="171" t="s">
        <v>299</v>
      </c>
    </row>
    <row r="176" spans="2:65" s="13" customFormat="1">
      <c r="B176" s="176"/>
      <c r="D176" s="149" t="s">
        <v>1489</v>
      </c>
      <c r="E176" s="177" t="s">
        <v>1</v>
      </c>
      <c r="F176" s="178" t="s">
        <v>1531</v>
      </c>
      <c r="H176" s="179">
        <v>31.975000000000001</v>
      </c>
      <c r="I176" s="180"/>
      <c r="L176" s="176"/>
      <c r="M176" s="181"/>
      <c r="T176" s="182"/>
      <c r="AT176" s="177" t="s">
        <v>1489</v>
      </c>
      <c r="AU176" s="177" t="s">
        <v>90</v>
      </c>
      <c r="AV176" s="13" t="s">
        <v>90</v>
      </c>
      <c r="AW176" s="13" t="s">
        <v>36</v>
      </c>
      <c r="AX176" s="13" t="s">
        <v>88</v>
      </c>
      <c r="AY176" s="177" t="s">
        <v>299</v>
      </c>
    </row>
    <row r="177" spans="2:65" s="1" customFormat="1" ht="33" customHeight="1">
      <c r="B177" s="32"/>
      <c r="C177" s="136" t="s">
        <v>333</v>
      </c>
      <c r="D177" s="136" t="s">
        <v>302</v>
      </c>
      <c r="E177" s="137" t="s">
        <v>1532</v>
      </c>
      <c r="F177" s="138" t="s">
        <v>1533</v>
      </c>
      <c r="G177" s="139" t="s">
        <v>1520</v>
      </c>
      <c r="H177" s="140">
        <v>4.9189999999999996</v>
      </c>
      <c r="I177" s="141"/>
      <c r="J177" s="142">
        <f>ROUND(I177*H177,2)</f>
        <v>0</v>
      </c>
      <c r="K177" s="138" t="s">
        <v>1487</v>
      </c>
      <c r="L177" s="32"/>
      <c r="M177" s="143" t="s">
        <v>1</v>
      </c>
      <c r="N177" s="144" t="s">
        <v>46</v>
      </c>
      <c r="P177" s="145">
        <f>O177*H177</f>
        <v>0</v>
      </c>
      <c r="Q177" s="145">
        <v>0</v>
      </c>
      <c r="R177" s="145">
        <f>Q177*H177</f>
        <v>0</v>
      </c>
      <c r="S177" s="145">
        <v>0</v>
      </c>
      <c r="T177" s="146">
        <f>S177*H177</f>
        <v>0</v>
      </c>
      <c r="AR177" s="147" t="s">
        <v>318</v>
      </c>
      <c r="AT177" s="147" t="s">
        <v>302</v>
      </c>
      <c r="AU177" s="147" t="s">
        <v>90</v>
      </c>
      <c r="AY177" s="17" t="s">
        <v>299</v>
      </c>
      <c r="BE177" s="148">
        <f>IF(N177="základní",J177,0)</f>
        <v>0</v>
      </c>
      <c r="BF177" s="148">
        <f>IF(N177="snížená",J177,0)</f>
        <v>0</v>
      </c>
      <c r="BG177" s="148">
        <f>IF(N177="zákl. přenesená",J177,0)</f>
        <v>0</v>
      </c>
      <c r="BH177" s="148">
        <f>IF(N177="sníž. přenesená",J177,0)</f>
        <v>0</v>
      </c>
      <c r="BI177" s="148">
        <f>IF(N177="nulová",J177,0)</f>
        <v>0</v>
      </c>
      <c r="BJ177" s="17" t="s">
        <v>88</v>
      </c>
      <c r="BK177" s="148">
        <f>ROUND(I177*H177,2)</f>
        <v>0</v>
      </c>
      <c r="BL177" s="17" t="s">
        <v>318</v>
      </c>
      <c r="BM177" s="147" t="s">
        <v>1534</v>
      </c>
    </row>
    <row r="178" spans="2:65" s="12" customFormat="1">
      <c r="B178" s="170"/>
      <c r="D178" s="149" t="s">
        <v>1489</v>
      </c>
      <c r="E178" s="171" t="s">
        <v>1</v>
      </c>
      <c r="F178" s="172" t="s">
        <v>1490</v>
      </c>
      <c r="H178" s="171" t="s">
        <v>1</v>
      </c>
      <c r="I178" s="173"/>
      <c r="L178" s="170"/>
      <c r="M178" s="174"/>
      <c r="T178" s="175"/>
      <c r="AT178" s="171" t="s">
        <v>1489</v>
      </c>
      <c r="AU178" s="171" t="s">
        <v>90</v>
      </c>
      <c r="AV178" s="12" t="s">
        <v>88</v>
      </c>
      <c r="AW178" s="12" t="s">
        <v>36</v>
      </c>
      <c r="AX178" s="12" t="s">
        <v>81</v>
      </c>
      <c r="AY178" s="171" t="s">
        <v>299</v>
      </c>
    </row>
    <row r="179" spans="2:65" s="12" customFormat="1">
      <c r="B179" s="170"/>
      <c r="D179" s="149" t="s">
        <v>1489</v>
      </c>
      <c r="E179" s="171" t="s">
        <v>1</v>
      </c>
      <c r="F179" s="172" t="s">
        <v>1491</v>
      </c>
      <c r="H179" s="171" t="s">
        <v>1</v>
      </c>
      <c r="I179" s="173"/>
      <c r="L179" s="170"/>
      <c r="M179" s="174"/>
      <c r="T179" s="175"/>
      <c r="AT179" s="171" t="s">
        <v>1489</v>
      </c>
      <c r="AU179" s="171" t="s">
        <v>90</v>
      </c>
      <c r="AV179" s="12" t="s">
        <v>88</v>
      </c>
      <c r="AW179" s="12" t="s">
        <v>36</v>
      </c>
      <c r="AX179" s="12" t="s">
        <v>81</v>
      </c>
      <c r="AY179" s="171" t="s">
        <v>299</v>
      </c>
    </row>
    <row r="180" spans="2:65" s="12" customFormat="1">
      <c r="B180" s="170"/>
      <c r="D180" s="149" t="s">
        <v>1489</v>
      </c>
      <c r="E180" s="171" t="s">
        <v>1</v>
      </c>
      <c r="F180" s="172" t="s">
        <v>1535</v>
      </c>
      <c r="H180" s="171" t="s">
        <v>1</v>
      </c>
      <c r="I180" s="173"/>
      <c r="L180" s="170"/>
      <c r="M180" s="174"/>
      <c r="T180" s="175"/>
      <c r="AT180" s="171" t="s">
        <v>1489</v>
      </c>
      <c r="AU180" s="171" t="s">
        <v>90</v>
      </c>
      <c r="AV180" s="12" t="s">
        <v>88</v>
      </c>
      <c r="AW180" s="12" t="s">
        <v>36</v>
      </c>
      <c r="AX180" s="12" t="s">
        <v>81</v>
      </c>
      <c r="AY180" s="171" t="s">
        <v>299</v>
      </c>
    </row>
    <row r="181" spans="2:65" s="13" customFormat="1">
      <c r="B181" s="176"/>
      <c r="D181" s="149" t="s">
        <v>1489</v>
      </c>
      <c r="E181" s="177" t="s">
        <v>1</v>
      </c>
      <c r="F181" s="178" t="s">
        <v>1536</v>
      </c>
      <c r="H181" s="179">
        <v>4.9189999999999996</v>
      </c>
      <c r="I181" s="180"/>
      <c r="L181" s="176"/>
      <c r="M181" s="181"/>
      <c r="T181" s="182"/>
      <c r="AT181" s="177" t="s">
        <v>1489</v>
      </c>
      <c r="AU181" s="177" t="s">
        <v>90</v>
      </c>
      <c r="AV181" s="13" t="s">
        <v>90</v>
      </c>
      <c r="AW181" s="13" t="s">
        <v>36</v>
      </c>
      <c r="AX181" s="13" t="s">
        <v>88</v>
      </c>
      <c r="AY181" s="177" t="s">
        <v>299</v>
      </c>
    </row>
    <row r="182" spans="2:65" s="1" customFormat="1" ht="33" customHeight="1">
      <c r="B182" s="32"/>
      <c r="C182" s="136" t="s">
        <v>337</v>
      </c>
      <c r="D182" s="136" t="s">
        <v>302</v>
      </c>
      <c r="E182" s="137" t="s">
        <v>1537</v>
      </c>
      <c r="F182" s="138" t="s">
        <v>1538</v>
      </c>
      <c r="G182" s="139" t="s">
        <v>1520</v>
      </c>
      <c r="H182" s="140">
        <v>86.087000000000003</v>
      </c>
      <c r="I182" s="141"/>
      <c r="J182" s="142">
        <f>ROUND(I182*H182,2)</f>
        <v>0</v>
      </c>
      <c r="K182" s="138" t="s">
        <v>1487</v>
      </c>
      <c r="L182" s="32"/>
      <c r="M182" s="143" t="s">
        <v>1</v>
      </c>
      <c r="N182" s="144" t="s">
        <v>46</v>
      </c>
      <c r="P182" s="145">
        <f>O182*H182</f>
        <v>0</v>
      </c>
      <c r="Q182" s="145">
        <v>0</v>
      </c>
      <c r="R182" s="145">
        <f>Q182*H182</f>
        <v>0</v>
      </c>
      <c r="S182" s="145">
        <v>0</v>
      </c>
      <c r="T182" s="146">
        <f>S182*H182</f>
        <v>0</v>
      </c>
      <c r="AR182" s="147" t="s">
        <v>318</v>
      </c>
      <c r="AT182" s="147" t="s">
        <v>302</v>
      </c>
      <c r="AU182" s="147" t="s">
        <v>90</v>
      </c>
      <c r="AY182" s="17" t="s">
        <v>299</v>
      </c>
      <c r="BE182" s="148">
        <f>IF(N182="základní",J182,0)</f>
        <v>0</v>
      </c>
      <c r="BF182" s="148">
        <f>IF(N182="snížená",J182,0)</f>
        <v>0</v>
      </c>
      <c r="BG182" s="148">
        <f>IF(N182="zákl. přenesená",J182,0)</f>
        <v>0</v>
      </c>
      <c r="BH182" s="148">
        <f>IF(N182="sníž. přenesená",J182,0)</f>
        <v>0</v>
      </c>
      <c r="BI182" s="148">
        <f>IF(N182="nulová",J182,0)</f>
        <v>0</v>
      </c>
      <c r="BJ182" s="17" t="s">
        <v>88</v>
      </c>
      <c r="BK182" s="148">
        <f>ROUND(I182*H182,2)</f>
        <v>0</v>
      </c>
      <c r="BL182" s="17" t="s">
        <v>318</v>
      </c>
      <c r="BM182" s="147" t="s">
        <v>1539</v>
      </c>
    </row>
    <row r="183" spans="2:65" s="12" customFormat="1">
      <c r="B183" s="170"/>
      <c r="D183" s="149" t="s">
        <v>1489</v>
      </c>
      <c r="E183" s="171" t="s">
        <v>1</v>
      </c>
      <c r="F183" s="172" t="s">
        <v>1490</v>
      </c>
      <c r="H183" s="171" t="s">
        <v>1</v>
      </c>
      <c r="I183" s="173"/>
      <c r="L183" s="170"/>
      <c r="M183" s="174"/>
      <c r="T183" s="175"/>
      <c r="AT183" s="171" t="s">
        <v>1489</v>
      </c>
      <c r="AU183" s="171" t="s">
        <v>90</v>
      </c>
      <c r="AV183" s="12" t="s">
        <v>88</v>
      </c>
      <c r="AW183" s="12" t="s">
        <v>36</v>
      </c>
      <c r="AX183" s="12" t="s">
        <v>81</v>
      </c>
      <c r="AY183" s="171" t="s">
        <v>299</v>
      </c>
    </row>
    <row r="184" spans="2:65" s="12" customFormat="1">
      <c r="B184" s="170"/>
      <c r="D184" s="149" t="s">
        <v>1489</v>
      </c>
      <c r="E184" s="171" t="s">
        <v>1</v>
      </c>
      <c r="F184" s="172" t="s">
        <v>1491</v>
      </c>
      <c r="H184" s="171" t="s">
        <v>1</v>
      </c>
      <c r="I184" s="173"/>
      <c r="L184" s="170"/>
      <c r="M184" s="174"/>
      <c r="T184" s="175"/>
      <c r="AT184" s="171" t="s">
        <v>1489</v>
      </c>
      <c r="AU184" s="171" t="s">
        <v>90</v>
      </c>
      <c r="AV184" s="12" t="s">
        <v>88</v>
      </c>
      <c r="AW184" s="12" t="s">
        <v>36</v>
      </c>
      <c r="AX184" s="12" t="s">
        <v>81</v>
      </c>
      <c r="AY184" s="171" t="s">
        <v>299</v>
      </c>
    </row>
    <row r="185" spans="2:65" s="12" customFormat="1">
      <c r="B185" s="170"/>
      <c r="D185" s="149" t="s">
        <v>1489</v>
      </c>
      <c r="E185" s="171" t="s">
        <v>1</v>
      </c>
      <c r="F185" s="172" t="s">
        <v>1540</v>
      </c>
      <c r="H185" s="171" t="s">
        <v>1</v>
      </c>
      <c r="I185" s="173"/>
      <c r="L185" s="170"/>
      <c r="M185" s="174"/>
      <c r="T185" s="175"/>
      <c r="AT185" s="171" t="s">
        <v>1489</v>
      </c>
      <c r="AU185" s="171" t="s">
        <v>90</v>
      </c>
      <c r="AV185" s="12" t="s">
        <v>88</v>
      </c>
      <c r="AW185" s="12" t="s">
        <v>36</v>
      </c>
      <c r="AX185" s="12" t="s">
        <v>81</v>
      </c>
      <c r="AY185" s="171" t="s">
        <v>299</v>
      </c>
    </row>
    <row r="186" spans="2:65" s="13" customFormat="1">
      <c r="B186" s="176"/>
      <c r="D186" s="149" t="s">
        <v>1489</v>
      </c>
      <c r="E186" s="177" t="s">
        <v>1</v>
      </c>
      <c r="F186" s="178" t="s">
        <v>1541</v>
      </c>
      <c r="H186" s="179">
        <v>86.087000000000003</v>
      </c>
      <c r="I186" s="180"/>
      <c r="L186" s="176"/>
      <c r="M186" s="181"/>
      <c r="T186" s="182"/>
      <c r="AT186" s="177" t="s">
        <v>1489</v>
      </c>
      <c r="AU186" s="177" t="s">
        <v>90</v>
      </c>
      <c r="AV186" s="13" t="s">
        <v>90</v>
      </c>
      <c r="AW186" s="13" t="s">
        <v>36</v>
      </c>
      <c r="AX186" s="13" t="s">
        <v>88</v>
      </c>
      <c r="AY186" s="177" t="s">
        <v>299</v>
      </c>
    </row>
    <row r="187" spans="2:65" s="1" customFormat="1" ht="33" customHeight="1">
      <c r="B187" s="32"/>
      <c r="C187" s="136" t="s">
        <v>342</v>
      </c>
      <c r="D187" s="136" t="s">
        <v>302</v>
      </c>
      <c r="E187" s="137" t="s">
        <v>1542</v>
      </c>
      <c r="F187" s="138" t="s">
        <v>1543</v>
      </c>
      <c r="G187" s="139" t="s">
        <v>1520</v>
      </c>
      <c r="H187" s="140">
        <v>738.97699999999998</v>
      </c>
      <c r="I187" s="141"/>
      <c r="J187" s="142">
        <f>ROUND(I187*H187,2)</f>
        <v>0</v>
      </c>
      <c r="K187" s="138" t="s">
        <v>1487</v>
      </c>
      <c r="L187" s="32"/>
      <c r="M187" s="143" t="s">
        <v>1</v>
      </c>
      <c r="N187" s="144" t="s">
        <v>46</v>
      </c>
      <c r="P187" s="145">
        <f>O187*H187</f>
        <v>0</v>
      </c>
      <c r="Q187" s="145">
        <v>0</v>
      </c>
      <c r="R187" s="145">
        <f>Q187*H187</f>
        <v>0</v>
      </c>
      <c r="S187" s="145">
        <v>0</v>
      </c>
      <c r="T187" s="146">
        <f>S187*H187</f>
        <v>0</v>
      </c>
      <c r="AR187" s="147" t="s">
        <v>318</v>
      </c>
      <c r="AT187" s="147" t="s">
        <v>302</v>
      </c>
      <c r="AU187" s="147" t="s">
        <v>90</v>
      </c>
      <c r="AY187" s="17" t="s">
        <v>299</v>
      </c>
      <c r="BE187" s="148">
        <f>IF(N187="základní",J187,0)</f>
        <v>0</v>
      </c>
      <c r="BF187" s="148">
        <f>IF(N187="snížená",J187,0)</f>
        <v>0</v>
      </c>
      <c r="BG187" s="148">
        <f>IF(N187="zákl. přenesená",J187,0)</f>
        <v>0</v>
      </c>
      <c r="BH187" s="148">
        <f>IF(N187="sníž. přenesená",J187,0)</f>
        <v>0</v>
      </c>
      <c r="BI187" s="148">
        <f>IF(N187="nulová",J187,0)</f>
        <v>0</v>
      </c>
      <c r="BJ187" s="17" t="s">
        <v>88</v>
      </c>
      <c r="BK187" s="148">
        <f>ROUND(I187*H187,2)</f>
        <v>0</v>
      </c>
      <c r="BL187" s="17" t="s">
        <v>318</v>
      </c>
      <c r="BM187" s="147" t="s">
        <v>1544</v>
      </c>
    </row>
    <row r="188" spans="2:65" s="12" customFormat="1">
      <c r="B188" s="170"/>
      <c r="D188" s="149" t="s">
        <v>1489</v>
      </c>
      <c r="E188" s="171" t="s">
        <v>1</v>
      </c>
      <c r="F188" s="172" t="s">
        <v>1490</v>
      </c>
      <c r="H188" s="171" t="s">
        <v>1</v>
      </c>
      <c r="I188" s="173"/>
      <c r="L188" s="170"/>
      <c r="M188" s="174"/>
      <c r="T188" s="175"/>
      <c r="AT188" s="171" t="s">
        <v>1489</v>
      </c>
      <c r="AU188" s="171" t="s">
        <v>90</v>
      </c>
      <c r="AV188" s="12" t="s">
        <v>88</v>
      </c>
      <c r="AW188" s="12" t="s">
        <v>36</v>
      </c>
      <c r="AX188" s="12" t="s">
        <v>81</v>
      </c>
      <c r="AY188" s="171" t="s">
        <v>299</v>
      </c>
    </row>
    <row r="189" spans="2:65" s="12" customFormat="1">
      <c r="B189" s="170"/>
      <c r="D189" s="149" t="s">
        <v>1489</v>
      </c>
      <c r="E189" s="171" t="s">
        <v>1</v>
      </c>
      <c r="F189" s="172" t="s">
        <v>1491</v>
      </c>
      <c r="H189" s="171" t="s">
        <v>1</v>
      </c>
      <c r="I189" s="173"/>
      <c r="L189" s="170"/>
      <c r="M189" s="174"/>
      <c r="T189" s="175"/>
      <c r="AT189" s="171" t="s">
        <v>1489</v>
      </c>
      <c r="AU189" s="171" t="s">
        <v>90</v>
      </c>
      <c r="AV189" s="12" t="s">
        <v>88</v>
      </c>
      <c r="AW189" s="12" t="s">
        <v>36</v>
      </c>
      <c r="AX189" s="12" t="s">
        <v>81</v>
      </c>
      <c r="AY189" s="171" t="s">
        <v>299</v>
      </c>
    </row>
    <row r="190" spans="2:65" s="12" customFormat="1">
      <c r="B190" s="170"/>
      <c r="D190" s="149" t="s">
        <v>1489</v>
      </c>
      <c r="E190" s="171" t="s">
        <v>1</v>
      </c>
      <c r="F190" s="172" t="s">
        <v>1545</v>
      </c>
      <c r="H190" s="171" t="s">
        <v>1</v>
      </c>
      <c r="I190" s="173"/>
      <c r="L190" s="170"/>
      <c r="M190" s="174"/>
      <c r="T190" s="175"/>
      <c r="AT190" s="171" t="s">
        <v>1489</v>
      </c>
      <c r="AU190" s="171" t="s">
        <v>90</v>
      </c>
      <c r="AV190" s="12" t="s">
        <v>88</v>
      </c>
      <c r="AW190" s="12" t="s">
        <v>36</v>
      </c>
      <c r="AX190" s="12" t="s">
        <v>81</v>
      </c>
      <c r="AY190" s="171" t="s">
        <v>299</v>
      </c>
    </row>
    <row r="191" spans="2:65" s="13" customFormat="1">
      <c r="B191" s="176"/>
      <c r="D191" s="149" t="s">
        <v>1489</v>
      </c>
      <c r="E191" s="177" t="s">
        <v>1</v>
      </c>
      <c r="F191" s="178" t="s">
        <v>1546</v>
      </c>
      <c r="H191" s="179">
        <v>76.391999999999996</v>
      </c>
      <c r="I191" s="180"/>
      <c r="L191" s="176"/>
      <c r="M191" s="181"/>
      <c r="T191" s="182"/>
      <c r="AT191" s="177" t="s">
        <v>1489</v>
      </c>
      <c r="AU191" s="177" t="s">
        <v>90</v>
      </c>
      <c r="AV191" s="13" t="s">
        <v>90</v>
      </c>
      <c r="AW191" s="13" t="s">
        <v>36</v>
      </c>
      <c r="AX191" s="13" t="s">
        <v>81</v>
      </c>
      <c r="AY191" s="177" t="s">
        <v>299</v>
      </c>
    </row>
    <row r="192" spans="2:65" s="13" customFormat="1">
      <c r="B192" s="176"/>
      <c r="D192" s="149" t="s">
        <v>1489</v>
      </c>
      <c r="E192" s="177" t="s">
        <v>1</v>
      </c>
      <c r="F192" s="178" t="s">
        <v>1547</v>
      </c>
      <c r="H192" s="179">
        <v>10.92</v>
      </c>
      <c r="I192" s="180"/>
      <c r="L192" s="176"/>
      <c r="M192" s="181"/>
      <c r="T192" s="182"/>
      <c r="AT192" s="177" t="s">
        <v>1489</v>
      </c>
      <c r="AU192" s="177" t="s">
        <v>90</v>
      </c>
      <c r="AV192" s="13" t="s">
        <v>90</v>
      </c>
      <c r="AW192" s="13" t="s">
        <v>36</v>
      </c>
      <c r="AX192" s="13" t="s">
        <v>81</v>
      </c>
      <c r="AY192" s="177" t="s">
        <v>299</v>
      </c>
    </row>
    <row r="193" spans="2:51" s="13" customFormat="1">
      <c r="B193" s="176"/>
      <c r="D193" s="149" t="s">
        <v>1489</v>
      </c>
      <c r="E193" s="177" t="s">
        <v>1</v>
      </c>
      <c r="F193" s="178" t="s">
        <v>1548</v>
      </c>
      <c r="H193" s="179">
        <v>2.1629999999999998</v>
      </c>
      <c r="I193" s="180"/>
      <c r="L193" s="176"/>
      <c r="M193" s="181"/>
      <c r="T193" s="182"/>
      <c r="AT193" s="177" t="s">
        <v>1489</v>
      </c>
      <c r="AU193" s="177" t="s">
        <v>90</v>
      </c>
      <c r="AV193" s="13" t="s">
        <v>90</v>
      </c>
      <c r="AW193" s="13" t="s">
        <v>36</v>
      </c>
      <c r="AX193" s="13" t="s">
        <v>81</v>
      </c>
      <c r="AY193" s="177" t="s">
        <v>299</v>
      </c>
    </row>
    <row r="194" spans="2:51" s="15" customFormat="1">
      <c r="B194" s="190"/>
      <c r="D194" s="149" t="s">
        <v>1489</v>
      </c>
      <c r="E194" s="191" t="s">
        <v>1</v>
      </c>
      <c r="F194" s="192" t="s">
        <v>1549</v>
      </c>
      <c r="H194" s="193">
        <v>89.474999999999994</v>
      </c>
      <c r="I194" s="194"/>
      <c r="L194" s="190"/>
      <c r="M194" s="195"/>
      <c r="T194" s="196"/>
      <c r="AT194" s="191" t="s">
        <v>1489</v>
      </c>
      <c r="AU194" s="191" t="s">
        <v>90</v>
      </c>
      <c r="AV194" s="15" t="s">
        <v>298</v>
      </c>
      <c r="AW194" s="15" t="s">
        <v>36</v>
      </c>
      <c r="AX194" s="15" t="s">
        <v>81</v>
      </c>
      <c r="AY194" s="191" t="s">
        <v>299</v>
      </c>
    </row>
    <row r="195" spans="2:51" s="12" customFormat="1" ht="20.399999999999999">
      <c r="B195" s="170"/>
      <c r="D195" s="149" t="s">
        <v>1489</v>
      </c>
      <c r="E195" s="171" t="s">
        <v>1</v>
      </c>
      <c r="F195" s="172" t="s">
        <v>1550</v>
      </c>
      <c r="H195" s="171" t="s">
        <v>1</v>
      </c>
      <c r="I195" s="173"/>
      <c r="L195" s="170"/>
      <c r="M195" s="174"/>
      <c r="T195" s="175"/>
      <c r="AT195" s="171" t="s">
        <v>1489</v>
      </c>
      <c r="AU195" s="171" t="s">
        <v>90</v>
      </c>
      <c r="AV195" s="12" t="s">
        <v>88</v>
      </c>
      <c r="AW195" s="12" t="s">
        <v>36</v>
      </c>
      <c r="AX195" s="12" t="s">
        <v>81</v>
      </c>
      <c r="AY195" s="171" t="s">
        <v>299</v>
      </c>
    </row>
    <row r="196" spans="2:51" s="13" customFormat="1">
      <c r="B196" s="176"/>
      <c r="D196" s="149" t="s">
        <v>1489</v>
      </c>
      <c r="E196" s="177" t="s">
        <v>1</v>
      </c>
      <c r="F196" s="178" t="s">
        <v>1551</v>
      </c>
      <c r="H196" s="179">
        <v>749.65</v>
      </c>
      <c r="I196" s="180"/>
      <c r="L196" s="176"/>
      <c r="M196" s="181"/>
      <c r="T196" s="182"/>
      <c r="AT196" s="177" t="s">
        <v>1489</v>
      </c>
      <c r="AU196" s="177" t="s">
        <v>90</v>
      </c>
      <c r="AV196" s="13" t="s">
        <v>90</v>
      </c>
      <c r="AW196" s="13" t="s">
        <v>36</v>
      </c>
      <c r="AX196" s="13" t="s">
        <v>81</v>
      </c>
      <c r="AY196" s="177" t="s">
        <v>299</v>
      </c>
    </row>
    <row r="197" spans="2:51" s="13" customFormat="1">
      <c r="B197" s="176"/>
      <c r="D197" s="149" t="s">
        <v>1489</v>
      </c>
      <c r="E197" s="177" t="s">
        <v>1</v>
      </c>
      <c r="F197" s="178" t="s">
        <v>1552</v>
      </c>
      <c r="H197" s="179">
        <v>68.286000000000001</v>
      </c>
      <c r="I197" s="180"/>
      <c r="L197" s="176"/>
      <c r="M197" s="181"/>
      <c r="T197" s="182"/>
      <c r="AT197" s="177" t="s">
        <v>1489</v>
      </c>
      <c r="AU197" s="177" t="s">
        <v>90</v>
      </c>
      <c r="AV197" s="13" t="s">
        <v>90</v>
      </c>
      <c r="AW197" s="13" t="s">
        <v>36</v>
      </c>
      <c r="AX197" s="13" t="s">
        <v>81</v>
      </c>
      <c r="AY197" s="177" t="s">
        <v>299</v>
      </c>
    </row>
    <row r="198" spans="2:51" s="13" customFormat="1">
      <c r="B198" s="176"/>
      <c r="D198" s="149" t="s">
        <v>1489</v>
      </c>
      <c r="E198" s="177" t="s">
        <v>1</v>
      </c>
      <c r="F198" s="178" t="s">
        <v>1553</v>
      </c>
      <c r="H198" s="179">
        <v>15.141999999999999</v>
      </c>
      <c r="I198" s="180"/>
      <c r="L198" s="176"/>
      <c r="M198" s="181"/>
      <c r="T198" s="182"/>
      <c r="AT198" s="177" t="s">
        <v>1489</v>
      </c>
      <c r="AU198" s="177" t="s">
        <v>90</v>
      </c>
      <c r="AV198" s="13" t="s">
        <v>90</v>
      </c>
      <c r="AW198" s="13" t="s">
        <v>36</v>
      </c>
      <c r="AX198" s="13" t="s">
        <v>81</v>
      </c>
      <c r="AY198" s="177" t="s">
        <v>299</v>
      </c>
    </row>
    <row r="199" spans="2:51" s="15" customFormat="1">
      <c r="B199" s="190"/>
      <c r="D199" s="149" t="s">
        <v>1489</v>
      </c>
      <c r="E199" s="191" t="s">
        <v>1</v>
      </c>
      <c r="F199" s="192" t="s">
        <v>1549</v>
      </c>
      <c r="H199" s="193">
        <v>833.07799999999997</v>
      </c>
      <c r="I199" s="194"/>
      <c r="L199" s="190"/>
      <c r="M199" s="195"/>
      <c r="T199" s="196"/>
      <c r="AT199" s="191" t="s">
        <v>1489</v>
      </c>
      <c r="AU199" s="191" t="s">
        <v>90</v>
      </c>
      <c r="AV199" s="15" t="s">
        <v>298</v>
      </c>
      <c r="AW199" s="15" t="s">
        <v>36</v>
      </c>
      <c r="AX199" s="15" t="s">
        <v>81</v>
      </c>
      <c r="AY199" s="191" t="s">
        <v>299</v>
      </c>
    </row>
    <row r="200" spans="2:51" s="12" customFormat="1" ht="20.399999999999999">
      <c r="B200" s="170"/>
      <c r="D200" s="149" t="s">
        <v>1489</v>
      </c>
      <c r="E200" s="171" t="s">
        <v>1</v>
      </c>
      <c r="F200" s="172" t="s">
        <v>1554</v>
      </c>
      <c r="H200" s="171" t="s">
        <v>1</v>
      </c>
      <c r="I200" s="173"/>
      <c r="L200" s="170"/>
      <c r="M200" s="174"/>
      <c r="T200" s="175"/>
      <c r="AT200" s="171" t="s">
        <v>1489</v>
      </c>
      <c r="AU200" s="171" t="s">
        <v>90</v>
      </c>
      <c r="AV200" s="12" t="s">
        <v>88</v>
      </c>
      <c r="AW200" s="12" t="s">
        <v>36</v>
      </c>
      <c r="AX200" s="12" t="s">
        <v>81</v>
      </c>
      <c r="AY200" s="171" t="s">
        <v>299</v>
      </c>
    </row>
    <row r="201" spans="2:51" s="13" customFormat="1">
      <c r="B201" s="176"/>
      <c r="D201" s="149" t="s">
        <v>1489</v>
      </c>
      <c r="E201" s="177" t="s">
        <v>1</v>
      </c>
      <c r="F201" s="178" t="s">
        <v>1555</v>
      </c>
      <c r="H201" s="179">
        <v>841.16099999999994</v>
      </c>
      <c r="I201" s="180"/>
      <c r="L201" s="176"/>
      <c r="M201" s="181"/>
      <c r="T201" s="182"/>
      <c r="AT201" s="177" t="s">
        <v>1489</v>
      </c>
      <c r="AU201" s="177" t="s">
        <v>90</v>
      </c>
      <c r="AV201" s="13" t="s">
        <v>90</v>
      </c>
      <c r="AW201" s="13" t="s">
        <v>36</v>
      </c>
      <c r="AX201" s="13" t="s">
        <v>81</v>
      </c>
      <c r="AY201" s="177" t="s">
        <v>299</v>
      </c>
    </row>
    <row r="202" spans="2:51" s="13" customFormat="1">
      <c r="B202" s="176"/>
      <c r="D202" s="149" t="s">
        <v>1489</v>
      </c>
      <c r="E202" s="177" t="s">
        <v>1</v>
      </c>
      <c r="F202" s="178" t="s">
        <v>1556</v>
      </c>
      <c r="H202" s="179">
        <v>41.371000000000002</v>
      </c>
      <c r="I202" s="180"/>
      <c r="L202" s="176"/>
      <c r="M202" s="181"/>
      <c r="T202" s="182"/>
      <c r="AT202" s="177" t="s">
        <v>1489</v>
      </c>
      <c r="AU202" s="177" t="s">
        <v>90</v>
      </c>
      <c r="AV202" s="13" t="s">
        <v>90</v>
      </c>
      <c r="AW202" s="13" t="s">
        <v>36</v>
      </c>
      <c r="AX202" s="13" t="s">
        <v>81</v>
      </c>
      <c r="AY202" s="177" t="s">
        <v>299</v>
      </c>
    </row>
    <row r="203" spans="2:51" s="13" customFormat="1">
      <c r="B203" s="176"/>
      <c r="D203" s="149" t="s">
        <v>1489</v>
      </c>
      <c r="E203" s="177" t="s">
        <v>1</v>
      </c>
      <c r="F203" s="178" t="s">
        <v>1557</v>
      </c>
      <c r="H203" s="179">
        <v>6.49</v>
      </c>
      <c r="I203" s="180"/>
      <c r="L203" s="176"/>
      <c r="M203" s="181"/>
      <c r="T203" s="182"/>
      <c r="AT203" s="177" t="s">
        <v>1489</v>
      </c>
      <c r="AU203" s="177" t="s">
        <v>90</v>
      </c>
      <c r="AV203" s="13" t="s">
        <v>90</v>
      </c>
      <c r="AW203" s="13" t="s">
        <v>36</v>
      </c>
      <c r="AX203" s="13" t="s">
        <v>81</v>
      </c>
      <c r="AY203" s="177" t="s">
        <v>299</v>
      </c>
    </row>
    <row r="204" spans="2:51" s="15" customFormat="1">
      <c r="B204" s="190"/>
      <c r="D204" s="149" t="s">
        <v>1489</v>
      </c>
      <c r="E204" s="191" t="s">
        <v>1</v>
      </c>
      <c r="F204" s="192" t="s">
        <v>1549</v>
      </c>
      <c r="H204" s="193">
        <v>889.02200000000005</v>
      </c>
      <c r="I204" s="194"/>
      <c r="L204" s="190"/>
      <c r="M204" s="195"/>
      <c r="T204" s="196"/>
      <c r="AT204" s="191" t="s">
        <v>1489</v>
      </c>
      <c r="AU204" s="191" t="s">
        <v>90</v>
      </c>
      <c r="AV204" s="15" t="s">
        <v>298</v>
      </c>
      <c r="AW204" s="15" t="s">
        <v>36</v>
      </c>
      <c r="AX204" s="15" t="s">
        <v>81</v>
      </c>
      <c r="AY204" s="191" t="s">
        <v>299</v>
      </c>
    </row>
    <row r="205" spans="2:51" s="12" customFormat="1" ht="20.399999999999999">
      <c r="B205" s="170"/>
      <c r="D205" s="149" t="s">
        <v>1489</v>
      </c>
      <c r="E205" s="171" t="s">
        <v>1</v>
      </c>
      <c r="F205" s="172" t="s">
        <v>1558</v>
      </c>
      <c r="H205" s="171" t="s">
        <v>1</v>
      </c>
      <c r="I205" s="173"/>
      <c r="L205" s="170"/>
      <c r="M205" s="174"/>
      <c r="T205" s="175"/>
      <c r="AT205" s="171" t="s">
        <v>1489</v>
      </c>
      <c r="AU205" s="171" t="s">
        <v>90</v>
      </c>
      <c r="AV205" s="12" t="s">
        <v>88</v>
      </c>
      <c r="AW205" s="12" t="s">
        <v>36</v>
      </c>
      <c r="AX205" s="12" t="s">
        <v>81</v>
      </c>
      <c r="AY205" s="171" t="s">
        <v>299</v>
      </c>
    </row>
    <row r="206" spans="2:51" s="13" customFormat="1">
      <c r="B206" s="176"/>
      <c r="D206" s="149" t="s">
        <v>1489</v>
      </c>
      <c r="E206" s="177" t="s">
        <v>1</v>
      </c>
      <c r="F206" s="178" t="s">
        <v>1559</v>
      </c>
      <c r="H206" s="179">
        <v>910.00300000000004</v>
      </c>
      <c r="I206" s="180"/>
      <c r="L206" s="176"/>
      <c r="M206" s="181"/>
      <c r="T206" s="182"/>
      <c r="AT206" s="177" t="s">
        <v>1489</v>
      </c>
      <c r="AU206" s="177" t="s">
        <v>90</v>
      </c>
      <c r="AV206" s="13" t="s">
        <v>90</v>
      </c>
      <c r="AW206" s="13" t="s">
        <v>36</v>
      </c>
      <c r="AX206" s="13" t="s">
        <v>81</v>
      </c>
      <c r="AY206" s="177" t="s">
        <v>299</v>
      </c>
    </row>
    <row r="207" spans="2:51" s="13" customFormat="1">
      <c r="B207" s="176"/>
      <c r="D207" s="149" t="s">
        <v>1489</v>
      </c>
      <c r="E207" s="177" t="s">
        <v>1</v>
      </c>
      <c r="F207" s="178" t="s">
        <v>1560</v>
      </c>
      <c r="H207" s="179">
        <v>99.007999999999996</v>
      </c>
      <c r="I207" s="180"/>
      <c r="L207" s="176"/>
      <c r="M207" s="181"/>
      <c r="T207" s="182"/>
      <c r="AT207" s="177" t="s">
        <v>1489</v>
      </c>
      <c r="AU207" s="177" t="s">
        <v>90</v>
      </c>
      <c r="AV207" s="13" t="s">
        <v>90</v>
      </c>
      <c r="AW207" s="13" t="s">
        <v>36</v>
      </c>
      <c r="AX207" s="13" t="s">
        <v>81</v>
      </c>
      <c r="AY207" s="177" t="s">
        <v>299</v>
      </c>
    </row>
    <row r="208" spans="2:51" s="13" customFormat="1">
      <c r="B208" s="176"/>
      <c r="D208" s="149" t="s">
        <v>1489</v>
      </c>
      <c r="E208" s="177" t="s">
        <v>1</v>
      </c>
      <c r="F208" s="178" t="s">
        <v>1561</v>
      </c>
      <c r="H208" s="179">
        <v>21.632000000000001</v>
      </c>
      <c r="I208" s="180"/>
      <c r="L208" s="176"/>
      <c r="M208" s="181"/>
      <c r="T208" s="182"/>
      <c r="AT208" s="177" t="s">
        <v>1489</v>
      </c>
      <c r="AU208" s="177" t="s">
        <v>90</v>
      </c>
      <c r="AV208" s="13" t="s">
        <v>90</v>
      </c>
      <c r="AW208" s="13" t="s">
        <v>36</v>
      </c>
      <c r="AX208" s="13" t="s">
        <v>81</v>
      </c>
      <c r="AY208" s="177" t="s">
        <v>299</v>
      </c>
    </row>
    <row r="209" spans="2:65" s="15" customFormat="1">
      <c r="B209" s="190"/>
      <c r="D209" s="149" t="s">
        <v>1489</v>
      </c>
      <c r="E209" s="191" t="s">
        <v>1</v>
      </c>
      <c r="F209" s="192" t="s">
        <v>1549</v>
      </c>
      <c r="H209" s="193">
        <v>1030.643</v>
      </c>
      <c r="I209" s="194"/>
      <c r="L209" s="190"/>
      <c r="M209" s="195"/>
      <c r="T209" s="196"/>
      <c r="AT209" s="191" t="s">
        <v>1489</v>
      </c>
      <c r="AU209" s="191" t="s">
        <v>90</v>
      </c>
      <c r="AV209" s="15" t="s">
        <v>298</v>
      </c>
      <c r="AW209" s="15" t="s">
        <v>36</v>
      </c>
      <c r="AX209" s="15" t="s">
        <v>81</v>
      </c>
      <c r="AY209" s="191" t="s">
        <v>299</v>
      </c>
    </row>
    <row r="210" spans="2:65" s="14" customFormat="1">
      <c r="B210" s="183"/>
      <c r="D210" s="149" t="s">
        <v>1489</v>
      </c>
      <c r="E210" s="184" t="s">
        <v>1</v>
      </c>
      <c r="F210" s="185" t="s">
        <v>1496</v>
      </c>
      <c r="H210" s="186">
        <v>2842.2179999999998</v>
      </c>
      <c r="I210" s="187"/>
      <c r="L210" s="183"/>
      <c r="M210" s="188"/>
      <c r="T210" s="189"/>
      <c r="AT210" s="184" t="s">
        <v>1489</v>
      </c>
      <c r="AU210" s="184" t="s">
        <v>90</v>
      </c>
      <c r="AV210" s="14" t="s">
        <v>318</v>
      </c>
      <c r="AW210" s="14" t="s">
        <v>36</v>
      </c>
      <c r="AX210" s="14" t="s">
        <v>81</v>
      </c>
      <c r="AY210" s="184" t="s">
        <v>299</v>
      </c>
    </row>
    <row r="211" spans="2:65" s="12" customFormat="1">
      <c r="B211" s="170"/>
      <c r="D211" s="149" t="s">
        <v>1489</v>
      </c>
      <c r="E211" s="171" t="s">
        <v>1</v>
      </c>
      <c r="F211" s="172" t="s">
        <v>1530</v>
      </c>
      <c r="H211" s="171" t="s">
        <v>1</v>
      </c>
      <c r="I211" s="173"/>
      <c r="L211" s="170"/>
      <c r="M211" s="174"/>
      <c r="T211" s="175"/>
      <c r="AT211" s="171" t="s">
        <v>1489</v>
      </c>
      <c r="AU211" s="171" t="s">
        <v>90</v>
      </c>
      <c r="AV211" s="12" t="s">
        <v>88</v>
      </c>
      <c r="AW211" s="12" t="s">
        <v>36</v>
      </c>
      <c r="AX211" s="12" t="s">
        <v>81</v>
      </c>
      <c r="AY211" s="171" t="s">
        <v>299</v>
      </c>
    </row>
    <row r="212" spans="2:65" s="13" customFormat="1">
      <c r="B212" s="176"/>
      <c r="D212" s="149" t="s">
        <v>1489</v>
      </c>
      <c r="E212" s="177" t="s">
        <v>1</v>
      </c>
      <c r="F212" s="178" t="s">
        <v>1562</v>
      </c>
      <c r="H212" s="179">
        <v>738.97699999999998</v>
      </c>
      <c r="I212" s="180"/>
      <c r="L212" s="176"/>
      <c r="M212" s="181"/>
      <c r="T212" s="182"/>
      <c r="AT212" s="177" t="s">
        <v>1489</v>
      </c>
      <c r="AU212" s="177" t="s">
        <v>90</v>
      </c>
      <c r="AV212" s="13" t="s">
        <v>90</v>
      </c>
      <c r="AW212" s="13" t="s">
        <v>36</v>
      </c>
      <c r="AX212" s="13" t="s">
        <v>88</v>
      </c>
      <c r="AY212" s="177" t="s">
        <v>299</v>
      </c>
    </row>
    <row r="213" spans="2:65" s="1" customFormat="1" ht="33" customHeight="1">
      <c r="B213" s="32"/>
      <c r="C213" s="136" t="s">
        <v>347</v>
      </c>
      <c r="D213" s="136" t="s">
        <v>302</v>
      </c>
      <c r="E213" s="137" t="s">
        <v>1563</v>
      </c>
      <c r="F213" s="138" t="s">
        <v>1564</v>
      </c>
      <c r="G213" s="139" t="s">
        <v>1520</v>
      </c>
      <c r="H213" s="140">
        <v>113.68899999999999</v>
      </c>
      <c r="I213" s="141"/>
      <c r="J213" s="142">
        <f>ROUND(I213*H213,2)</f>
        <v>0</v>
      </c>
      <c r="K213" s="138" t="s">
        <v>1487</v>
      </c>
      <c r="L213" s="32"/>
      <c r="M213" s="143" t="s">
        <v>1</v>
      </c>
      <c r="N213" s="144" t="s">
        <v>46</v>
      </c>
      <c r="P213" s="145">
        <f>O213*H213</f>
        <v>0</v>
      </c>
      <c r="Q213" s="145">
        <v>0</v>
      </c>
      <c r="R213" s="145">
        <f>Q213*H213</f>
        <v>0</v>
      </c>
      <c r="S213" s="145">
        <v>0</v>
      </c>
      <c r="T213" s="146">
        <f>S213*H213</f>
        <v>0</v>
      </c>
      <c r="AR213" s="147" t="s">
        <v>318</v>
      </c>
      <c r="AT213" s="147" t="s">
        <v>302</v>
      </c>
      <c r="AU213" s="147" t="s">
        <v>90</v>
      </c>
      <c r="AY213" s="17" t="s">
        <v>299</v>
      </c>
      <c r="BE213" s="148">
        <f>IF(N213="základní",J213,0)</f>
        <v>0</v>
      </c>
      <c r="BF213" s="148">
        <f>IF(N213="snížená",J213,0)</f>
        <v>0</v>
      </c>
      <c r="BG213" s="148">
        <f>IF(N213="zákl. přenesená",J213,0)</f>
        <v>0</v>
      </c>
      <c r="BH213" s="148">
        <f>IF(N213="sníž. přenesená",J213,0)</f>
        <v>0</v>
      </c>
      <c r="BI213" s="148">
        <f>IF(N213="nulová",J213,0)</f>
        <v>0</v>
      </c>
      <c r="BJ213" s="17" t="s">
        <v>88</v>
      </c>
      <c r="BK213" s="148">
        <f>ROUND(I213*H213,2)</f>
        <v>0</v>
      </c>
      <c r="BL213" s="17" t="s">
        <v>318</v>
      </c>
      <c r="BM213" s="147" t="s">
        <v>1565</v>
      </c>
    </row>
    <row r="214" spans="2:65" s="12" customFormat="1">
      <c r="B214" s="170"/>
      <c r="D214" s="149" t="s">
        <v>1489</v>
      </c>
      <c r="E214" s="171" t="s">
        <v>1</v>
      </c>
      <c r="F214" s="172" t="s">
        <v>1490</v>
      </c>
      <c r="H214" s="171" t="s">
        <v>1</v>
      </c>
      <c r="I214" s="173"/>
      <c r="L214" s="170"/>
      <c r="M214" s="174"/>
      <c r="T214" s="175"/>
      <c r="AT214" s="171" t="s">
        <v>1489</v>
      </c>
      <c r="AU214" s="171" t="s">
        <v>90</v>
      </c>
      <c r="AV214" s="12" t="s">
        <v>88</v>
      </c>
      <c r="AW214" s="12" t="s">
        <v>36</v>
      </c>
      <c r="AX214" s="12" t="s">
        <v>81</v>
      </c>
      <c r="AY214" s="171" t="s">
        <v>299</v>
      </c>
    </row>
    <row r="215" spans="2:65" s="12" customFormat="1">
      <c r="B215" s="170"/>
      <c r="D215" s="149" t="s">
        <v>1489</v>
      </c>
      <c r="E215" s="171" t="s">
        <v>1</v>
      </c>
      <c r="F215" s="172" t="s">
        <v>1491</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1535</v>
      </c>
      <c r="H216" s="171" t="s">
        <v>1</v>
      </c>
      <c r="I216" s="173"/>
      <c r="L216" s="170"/>
      <c r="M216" s="174"/>
      <c r="T216" s="175"/>
      <c r="AT216" s="171" t="s">
        <v>1489</v>
      </c>
      <c r="AU216" s="171" t="s">
        <v>90</v>
      </c>
      <c r="AV216" s="12" t="s">
        <v>88</v>
      </c>
      <c r="AW216" s="12" t="s">
        <v>36</v>
      </c>
      <c r="AX216" s="12" t="s">
        <v>81</v>
      </c>
      <c r="AY216" s="171" t="s">
        <v>299</v>
      </c>
    </row>
    <row r="217" spans="2:65" s="13" customFormat="1">
      <c r="B217" s="176"/>
      <c r="D217" s="149" t="s">
        <v>1489</v>
      </c>
      <c r="E217" s="177" t="s">
        <v>1</v>
      </c>
      <c r="F217" s="178" t="s">
        <v>1566</v>
      </c>
      <c r="H217" s="179">
        <v>113.68899999999999</v>
      </c>
      <c r="I217" s="180"/>
      <c r="L217" s="176"/>
      <c r="M217" s="181"/>
      <c r="T217" s="182"/>
      <c r="AT217" s="177" t="s">
        <v>1489</v>
      </c>
      <c r="AU217" s="177" t="s">
        <v>90</v>
      </c>
      <c r="AV217" s="13" t="s">
        <v>90</v>
      </c>
      <c r="AW217" s="13" t="s">
        <v>36</v>
      </c>
      <c r="AX217" s="13" t="s">
        <v>88</v>
      </c>
      <c r="AY217" s="177" t="s">
        <v>299</v>
      </c>
    </row>
    <row r="218" spans="2:65" s="1" customFormat="1" ht="33" customHeight="1">
      <c r="B218" s="32"/>
      <c r="C218" s="136" t="s">
        <v>351</v>
      </c>
      <c r="D218" s="136" t="s">
        <v>302</v>
      </c>
      <c r="E218" s="137" t="s">
        <v>1567</v>
      </c>
      <c r="F218" s="138" t="s">
        <v>1568</v>
      </c>
      <c r="G218" s="139" t="s">
        <v>1520</v>
      </c>
      <c r="H218" s="140">
        <v>1989.5530000000001</v>
      </c>
      <c r="I218" s="141"/>
      <c r="J218" s="142">
        <f>ROUND(I218*H218,2)</f>
        <v>0</v>
      </c>
      <c r="K218" s="138" t="s">
        <v>1487</v>
      </c>
      <c r="L218" s="32"/>
      <c r="M218" s="143" t="s">
        <v>1</v>
      </c>
      <c r="N218" s="144" t="s">
        <v>46</v>
      </c>
      <c r="P218" s="145">
        <f>O218*H218</f>
        <v>0</v>
      </c>
      <c r="Q218" s="145">
        <v>0</v>
      </c>
      <c r="R218" s="145">
        <f>Q218*H218</f>
        <v>0</v>
      </c>
      <c r="S218" s="145">
        <v>0</v>
      </c>
      <c r="T218" s="146">
        <f>S218*H218</f>
        <v>0</v>
      </c>
      <c r="AR218" s="147" t="s">
        <v>318</v>
      </c>
      <c r="AT218" s="147" t="s">
        <v>302</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1569</v>
      </c>
    </row>
    <row r="219" spans="2:65" s="12" customFormat="1">
      <c r="B219" s="170"/>
      <c r="D219" s="149" t="s">
        <v>1489</v>
      </c>
      <c r="E219" s="171" t="s">
        <v>1</v>
      </c>
      <c r="F219" s="172" t="s">
        <v>1490</v>
      </c>
      <c r="H219" s="171" t="s">
        <v>1</v>
      </c>
      <c r="I219" s="173"/>
      <c r="L219" s="170"/>
      <c r="M219" s="174"/>
      <c r="T219" s="175"/>
      <c r="AT219" s="171" t="s">
        <v>1489</v>
      </c>
      <c r="AU219" s="171" t="s">
        <v>90</v>
      </c>
      <c r="AV219" s="12" t="s">
        <v>88</v>
      </c>
      <c r="AW219" s="12" t="s">
        <v>36</v>
      </c>
      <c r="AX219" s="12" t="s">
        <v>81</v>
      </c>
      <c r="AY219" s="171" t="s">
        <v>299</v>
      </c>
    </row>
    <row r="220" spans="2:65" s="12" customFormat="1">
      <c r="B220" s="170"/>
      <c r="D220" s="149" t="s">
        <v>1489</v>
      </c>
      <c r="E220" s="171" t="s">
        <v>1</v>
      </c>
      <c r="F220" s="172" t="s">
        <v>1491</v>
      </c>
      <c r="H220" s="171" t="s">
        <v>1</v>
      </c>
      <c r="I220" s="173"/>
      <c r="L220" s="170"/>
      <c r="M220" s="174"/>
      <c r="T220" s="175"/>
      <c r="AT220" s="171" t="s">
        <v>1489</v>
      </c>
      <c r="AU220" s="171" t="s">
        <v>90</v>
      </c>
      <c r="AV220" s="12" t="s">
        <v>88</v>
      </c>
      <c r="AW220" s="12" t="s">
        <v>36</v>
      </c>
      <c r="AX220" s="12" t="s">
        <v>81</v>
      </c>
      <c r="AY220" s="171" t="s">
        <v>299</v>
      </c>
    </row>
    <row r="221" spans="2:65" s="12" customFormat="1">
      <c r="B221" s="170"/>
      <c r="D221" s="149" t="s">
        <v>1489</v>
      </c>
      <c r="E221" s="171" t="s">
        <v>1</v>
      </c>
      <c r="F221" s="172" t="s">
        <v>1540</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1570</v>
      </c>
      <c r="H222" s="179">
        <v>1989.5530000000001</v>
      </c>
      <c r="I222" s="180"/>
      <c r="L222" s="176"/>
      <c r="M222" s="181"/>
      <c r="T222" s="182"/>
      <c r="AT222" s="177" t="s">
        <v>1489</v>
      </c>
      <c r="AU222" s="177" t="s">
        <v>90</v>
      </c>
      <c r="AV222" s="13" t="s">
        <v>90</v>
      </c>
      <c r="AW222" s="13" t="s">
        <v>36</v>
      </c>
      <c r="AX222" s="13" t="s">
        <v>88</v>
      </c>
      <c r="AY222" s="177" t="s">
        <v>299</v>
      </c>
    </row>
    <row r="223" spans="2:65" s="1" customFormat="1" ht="24.15" customHeight="1">
      <c r="B223" s="32"/>
      <c r="C223" s="136" t="s">
        <v>8</v>
      </c>
      <c r="D223" s="136" t="s">
        <v>302</v>
      </c>
      <c r="E223" s="137" t="s">
        <v>1571</v>
      </c>
      <c r="F223" s="138" t="s">
        <v>1572</v>
      </c>
      <c r="G223" s="139" t="s">
        <v>1520</v>
      </c>
      <c r="H223" s="140">
        <v>17.411999999999999</v>
      </c>
      <c r="I223" s="141"/>
      <c r="J223" s="142">
        <f>ROUND(I223*H223,2)</f>
        <v>0</v>
      </c>
      <c r="K223" s="138" t="s">
        <v>1487</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1573</v>
      </c>
    </row>
    <row r="224" spans="2:65" s="12" customFormat="1">
      <c r="B224" s="170"/>
      <c r="D224" s="149" t="s">
        <v>1489</v>
      </c>
      <c r="E224" s="171" t="s">
        <v>1</v>
      </c>
      <c r="F224" s="172" t="s">
        <v>1490</v>
      </c>
      <c r="H224" s="171" t="s">
        <v>1</v>
      </c>
      <c r="I224" s="173"/>
      <c r="L224" s="170"/>
      <c r="M224" s="174"/>
      <c r="T224" s="175"/>
      <c r="AT224" s="171" t="s">
        <v>1489</v>
      </c>
      <c r="AU224" s="171" t="s">
        <v>90</v>
      </c>
      <c r="AV224" s="12" t="s">
        <v>88</v>
      </c>
      <c r="AW224" s="12" t="s">
        <v>36</v>
      </c>
      <c r="AX224" s="12" t="s">
        <v>81</v>
      </c>
      <c r="AY224" s="171" t="s">
        <v>299</v>
      </c>
    </row>
    <row r="225" spans="2:65" s="12" customFormat="1">
      <c r="B225" s="170"/>
      <c r="D225" s="149" t="s">
        <v>1489</v>
      </c>
      <c r="E225" s="171" t="s">
        <v>1</v>
      </c>
      <c r="F225" s="172" t="s">
        <v>1491</v>
      </c>
      <c r="H225" s="171" t="s">
        <v>1</v>
      </c>
      <c r="I225" s="173"/>
      <c r="L225" s="170"/>
      <c r="M225" s="174"/>
      <c r="T225" s="175"/>
      <c r="AT225" s="171" t="s">
        <v>1489</v>
      </c>
      <c r="AU225" s="171" t="s">
        <v>90</v>
      </c>
      <c r="AV225" s="12" t="s">
        <v>88</v>
      </c>
      <c r="AW225" s="12" t="s">
        <v>36</v>
      </c>
      <c r="AX225" s="12" t="s">
        <v>81</v>
      </c>
      <c r="AY225" s="171" t="s">
        <v>299</v>
      </c>
    </row>
    <row r="226" spans="2:65" s="12" customFormat="1">
      <c r="B226" s="170"/>
      <c r="D226" s="149" t="s">
        <v>1489</v>
      </c>
      <c r="E226" s="171" t="s">
        <v>1</v>
      </c>
      <c r="F226" s="172" t="s">
        <v>1574</v>
      </c>
      <c r="H226" s="171" t="s">
        <v>1</v>
      </c>
      <c r="I226" s="173"/>
      <c r="L226" s="170"/>
      <c r="M226" s="174"/>
      <c r="T226" s="175"/>
      <c r="AT226" s="171" t="s">
        <v>1489</v>
      </c>
      <c r="AU226" s="171" t="s">
        <v>90</v>
      </c>
      <c r="AV226" s="12" t="s">
        <v>88</v>
      </c>
      <c r="AW226" s="12" t="s">
        <v>36</v>
      </c>
      <c r="AX226" s="12" t="s">
        <v>81</v>
      </c>
      <c r="AY226" s="171" t="s">
        <v>299</v>
      </c>
    </row>
    <row r="227" spans="2:65" s="13" customFormat="1">
      <c r="B227" s="176"/>
      <c r="D227" s="149" t="s">
        <v>1489</v>
      </c>
      <c r="E227" s="177" t="s">
        <v>1</v>
      </c>
      <c r="F227" s="178" t="s">
        <v>1575</v>
      </c>
      <c r="H227" s="179">
        <v>9.6</v>
      </c>
      <c r="I227" s="180"/>
      <c r="L227" s="176"/>
      <c r="M227" s="181"/>
      <c r="T227" s="182"/>
      <c r="AT227" s="177" t="s">
        <v>1489</v>
      </c>
      <c r="AU227" s="177" t="s">
        <v>90</v>
      </c>
      <c r="AV227" s="13" t="s">
        <v>90</v>
      </c>
      <c r="AW227" s="13" t="s">
        <v>36</v>
      </c>
      <c r="AX227" s="13" t="s">
        <v>81</v>
      </c>
      <c r="AY227" s="177" t="s">
        <v>299</v>
      </c>
    </row>
    <row r="228" spans="2:65" s="12" customFormat="1">
      <c r="B228" s="170"/>
      <c r="D228" s="149" t="s">
        <v>1489</v>
      </c>
      <c r="E228" s="171" t="s">
        <v>1</v>
      </c>
      <c r="F228" s="172" t="s">
        <v>1576</v>
      </c>
      <c r="H228" s="171" t="s">
        <v>1</v>
      </c>
      <c r="I228" s="173"/>
      <c r="L228" s="170"/>
      <c r="M228" s="174"/>
      <c r="T228" s="175"/>
      <c r="AT228" s="171" t="s">
        <v>1489</v>
      </c>
      <c r="AU228" s="171" t="s">
        <v>90</v>
      </c>
      <c r="AV228" s="12" t="s">
        <v>88</v>
      </c>
      <c r="AW228" s="12" t="s">
        <v>36</v>
      </c>
      <c r="AX228" s="12" t="s">
        <v>81</v>
      </c>
      <c r="AY228" s="171" t="s">
        <v>299</v>
      </c>
    </row>
    <row r="229" spans="2:65" s="13" customFormat="1">
      <c r="B229" s="176"/>
      <c r="D229" s="149" t="s">
        <v>1489</v>
      </c>
      <c r="E229" s="177" t="s">
        <v>1</v>
      </c>
      <c r="F229" s="178" t="s">
        <v>1577</v>
      </c>
      <c r="H229" s="179">
        <v>7.8120000000000003</v>
      </c>
      <c r="I229" s="180"/>
      <c r="L229" s="176"/>
      <c r="M229" s="181"/>
      <c r="T229" s="182"/>
      <c r="AT229" s="177" t="s">
        <v>1489</v>
      </c>
      <c r="AU229" s="177" t="s">
        <v>90</v>
      </c>
      <c r="AV229" s="13" t="s">
        <v>90</v>
      </c>
      <c r="AW229" s="13" t="s">
        <v>36</v>
      </c>
      <c r="AX229" s="13" t="s">
        <v>81</v>
      </c>
      <c r="AY229" s="177" t="s">
        <v>299</v>
      </c>
    </row>
    <row r="230" spans="2:65" s="14" customFormat="1">
      <c r="B230" s="183"/>
      <c r="D230" s="149" t="s">
        <v>1489</v>
      </c>
      <c r="E230" s="184" t="s">
        <v>1</v>
      </c>
      <c r="F230" s="185" t="s">
        <v>1496</v>
      </c>
      <c r="H230" s="186">
        <v>17.411999999999999</v>
      </c>
      <c r="I230" s="187"/>
      <c r="L230" s="183"/>
      <c r="M230" s="188"/>
      <c r="T230" s="189"/>
      <c r="AT230" s="184" t="s">
        <v>1489</v>
      </c>
      <c r="AU230" s="184" t="s">
        <v>90</v>
      </c>
      <c r="AV230" s="14" t="s">
        <v>318</v>
      </c>
      <c r="AW230" s="14" t="s">
        <v>36</v>
      </c>
      <c r="AX230" s="14" t="s">
        <v>88</v>
      </c>
      <c r="AY230" s="184" t="s">
        <v>299</v>
      </c>
    </row>
    <row r="231" spans="2:65" s="1" customFormat="1" ht="44.25" customHeight="1">
      <c r="B231" s="32"/>
      <c r="C231" s="136" t="s">
        <v>362</v>
      </c>
      <c r="D231" s="136" t="s">
        <v>302</v>
      </c>
      <c r="E231" s="137" t="s">
        <v>1578</v>
      </c>
      <c r="F231" s="138" t="s">
        <v>1579</v>
      </c>
      <c r="G231" s="139" t="s">
        <v>647</v>
      </c>
      <c r="H231" s="140">
        <v>14.5</v>
      </c>
      <c r="I231" s="141"/>
      <c r="J231" s="142">
        <f>ROUND(I231*H231,2)</f>
        <v>0</v>
      </c>
      <c r="K231" s="138" t="s">
        <v>1487</v>
      </c>
      <c r="L231" s="32"/>
      <c r="M231" s="143" t="s">
        <v>1</v>
      </c>
      <c r="N231" s="144" t="s">
        <v>46</v>
      </c>
      <c r="P231" s="145">
        <f>O231*H231</f>
        <v>0</v>
      </c>
      <c r="Q231" s="145">
        <v>1.7000000000000001E-2</v>
      </c>
      <c r="R231" s="145">
        <f>Q231*H231</f>
        <v>0.24650000000000002</v>
      </c>
      <c r="S231" s="145">
        <v>0</v>
      </c>
      <c r="T231" s="146">
        <f>S231*H231</f>
        <v>0</v>
      </c>
      <c r="AR231" s="147" t="s">
        <v>318</v>
      </c>
      <c r="AT231" s="147" t="s">
        <v>302</v>
      </c>
      <c r="AU231" s="147" t="s">
        <v>90</v>
      </c>
      <c r="AY231" s="17" t="s">
        <v>299</v>
      </c>
      <c r="BE231" s="148">
        <f>IF(N231="základní",J231,0)</f>
        <v>0</v>
      </c>
      <c r="BF231" s="148">
        <f>IF(N231="snížená",J231,0)</f>
        <v>0</v>
      </c>
      <c r="BG231" s="148">
        <f>IF(N231="zákl. přenesená",J231,0)</f>
        <v>0</v>
      </c>
      <c r="BH231" s="148">
        <f>IF(N231="sníž. přenesená",J231,0)</f>
        <v>0</v>
      </c>
      <c r="BI231" s="148">
        <f>IF(N231="nulová",J231,0)</f>
        <v>0</v>
      </c>
      <c r="BJ231" s="17" t="s">
        <v>88</v>
      </c>
      <c r="BK231" s="148">
        <f>ROUND(I231*H231,2)</f>
        <v>0</v>
      </c>
      <c r="BL231" s="17" t="s">
        <v>318</v>
      </c>
      <c r="BM231" s="147" t="s">
        <v>1580</v>
      </c>
    </row>
    <row r="232" spans="2:65" s="12" customFormat="1">
      <c r="B232" s="170"/>
      <c r="D232" s="149" t="s">
        <v>1489</v>
      </c>
      <c r="E232" s="171" t="s">
        <v>1</v>
      </c>
      <c r="F232" s="172" t="s">
        <v>1490</v>
      </c>
      <c r="H232" s="171" t="s">
        <v>1</v>
      </c>
      <c r="I232" s="173"/>
      <c r="L232" s="170"/>
      <c r="M232" s="174"/>
      <c r="T232" s="175"/>
      <c r="AT232" s="171" t="s">
        <v>1489</v>
      </c>
      <c r="AU232" s="171" t="s">
        <v>90</v>
      </c>
      <c r="AV232" s="12" t="s">
        <v>88</v>
      </c>
      <c r="AW232" s="12" t="s">
        <v>36</v>
      </c>
      <c r="AX232" s="12" t="s">
        <v>81</v>
      </c>
      <c r="AY232" s="171" t="s">
        <v>299</v>
      </c>
    </row>
    <row r="233" spans="2:65" s="12" customFormat="1">
      <c r="B233" s="170"/>
      <c r="D233" s="149" t="s">
        <v>1489</v>
      </c>
      <c r="E233" s="171" t="s">
        <v>1</v>
      </c>
      <c r="F233" s="172" t="s">
        <v>1491</v>
      </c>
      <c r="H233" s="171" t="s">
        <v>1</v>
      </c>
      <c r="I233" s="173"/>
      <c r="L233" s="170"/>
      <c r="M233" s="174"/>
      <c r="T233" s="175"/>
      <c r="AT233" s="171" t="s">
        <v>1489</v>
      </c>
      <c r="AU233" s="171" t="s">
        <v>90</v>
      </c>
      <c r="AV233" s="12" t="s">
        <v>88</v>
      </c>
      <c r="AW233" s="12" t="s">
        <v>36</v>
      </c>
      <c r="AX233" s="12" t="s">
        <v>81</v>
      </c>
      <c r="AY233" s="171" t="s">
        <v>299</v>
      </c>
    </row>
    <row r="234" spans="2:65" s="12" customFormat="1">
      <c r="B234" s="170"/>
      <c r="D234" s="149" t="s">
        <v>1489</v>
      </c>
      <c r="E234" s="171" t="s">
        <v>1</v>
      </c>
      <c r="F234" s="172" t="s">
        <v>1581</v>
      </c>
      <c r="H234" s="171" t="s">
        <v>1</v>
      </c>
      <c r="I234" s="173"/>
      <c r="L234" s="170"/>
      <c r="M234" s="174"/>
      <c r="T234" s="175"/>
      <c r="AT234" s="171" t="s">
        <v>1489</v>
      </c>
      <c r="AU234" s="171" t="s">
        <v>90</v>
      </c>
      <c r="AV234" s="12" t="s">
        <v>88</v>
      </c>
      <c r="AW234" s="12" t="s">
        <v>36</v>
      </c>
      <c r="AX234" s="12" t="s">
        <v>81</v>
      </c>
      <c r="AY234" s="171" t="s">
        <v>299</v>
      </c>
    </row>
    <row r="235" spans="2:65" s="13" customFormat="1">
      <c r="B235" s="176"/>
      <c r="D235" s="149" t="s">
        <v>1489</v>
      </c>
      <c r="E235" s="177" t="s">
        <v>1</v>
      </c>
      <c r="F235" s="178" t="s">
        <v>1582</v>
      </c>
      <c r="H235" s="179">
        <v>14.5</v>
      </c>
      <c r="I235" s="180"/>
      <c r="L235" s="176"/>
      <c r="M235" s="181"/>
      <c r="T235" s="182"/>
      <c r="AT235" s="177" t="s">
        <v>1489</v>
      </c>
      <c r="AU235" s="177" t="s">
        <v>90</v>
      </c>
      <c r="AV235" s="13" t="s">
        <v>90</v>
      </c>
      <c r="AW235" s="13" t="s">
        <v>36</v>
      </c>
      <c r="AX235" s="13" t="s">
        <v>88</v>
      </c>
      <c r="AY235" s="177" t="s">
        <v>299</v>
      </c>
    </row>
    <row r="236" spans="2:65" s="1" customFormat="1" ht="24.15" customHeight="1">
      <c r="B236" s="32"/>
      <c r="C236" s="158" t="s">
        <v>367</v>
      </c>
      <c r="D236" s="158" t="s">
        <v>340</v>
      </c>
      <c r="E236" s="159" t="s">
        <v>1583</v>
      </c>
      <c r="F236" s="160" t="s">
        <v>1584</v>
      </c>
      <c r="G236" s="161" t="s">
        <v>647</v>
      </c>
      <c r="H236" s="162">
        <v>14.5</v>
      </c>
      <c r="I236" s="163"/>
      <c r="J236" s="164">
        <f>ROUND(I236*H236,2)</f>
        <v>0</v>
      </c>
      <c r="K236" s="160" t="s">
        <v>1487</v>
      </c>
      <c r="L236" s="165"/>
      <c r="M236" s="166" t="s">
        <v>1</v>
      </c>
      <c r="N236" s="167" t="s">
        <v>46</v>
      </c>
      <c r="P236" s="145">
        <f>O236*H236</f>
        <v>0</v>
      </c>
      <c r="Q236" s="145">
        <v>0.12776999999999999</v>
      </c>
      <c r="R236" s="145">
        <f>Q236*H236</f>
        <v>1.852665</v>
      </c>
      <c r="S236" s="145">
        <v>0</v>
      </c>
      <c r="T236" s="146">
        <f>S236*H236</f>
        <v>0</v>
      </c>
      <c r="AR236" s="147" t="s">
        <v>337</v>
      </c>
      <c r="AT236" s="147" t="s">
        <v>340</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1585</v>
      </c>
    </row>
    <row r="237" spans="2:65" s="1" customFormat="1" ht="37.950000000000003" customHeight="1">
      <c r="B237" s="32"/>
      <c r="C237" s="136" t="s">
        <v>372</v>
      </c>
      <c r="D237" s="136" t="s">
        <v>302</v>
      </c>
      <c r="E237" s="137" t="s">
        <v>1586</v>
      </c>
      <c r="F237" s="138" t="s">
        <v>1587</v>
      </c>
      <c r="G237" s="139" t="s">
        <v>578</v>
      </c>
      <c r="H237" s="140">
        <v>1</v>
      </c>
      <c r="I237" s="141"/>
      <c r="J237" s="142">
        <f>ROUND(I237*H237,2)</f>
        <v>0</v>
      </c>
      <c r="K237" s="138" t="s">
        <v>1</v>
      </c>
      <c r="L237" s="32"/>
      <c r="M237" s="143" t="s">
        <v>1</v>
      </c>
      <c r="N237" s="144" t="s">
        <v>46</v>
      </c>
      <c r="P237" s="145">
        <f>O237*H237</f>
        <v>0</v>
      </c>
      <c r="Q237" s="145">
        <v>0</v>
      </c>
      <c r="R237" s="145">
        <f>Q237*H237</f>
        <v>0</v>
      </c>
      <c r="S237" s="145">
        <v>0</v>
      </c>
      <c r="T237" s="146">
        <f>S237*H237</f>
        <v>0</v>
      </c>
      <c r="AR237" s="147" t="s">
        <v>318</v>
      </c>
      <c r="AT237" s="147" t="s">
        <v>302</v>
      </c>
      <c r="AU237" s="147" t="s">
        <v>90</v>
      </c>
      <c r="AY237" s="17" t="s">
        <v>299</v>
      </c>
      <c r="BE237" s="148">
        <f>IF(N237="základní",J237,0)</f>
        <v>0</v>
      </c>
      <c r="BF237" s="148">
        <f>IF(N237="snížená",J237,0)</f>
        <v>0</v>
      </c>
      <c r="BG237" s="148">
        <f>IF(N237="zákl. přenesená",J237,0)</f>
        <v>0</v>
      </c>
      <c r="BH237" s="148">
        <f>IF(N237="sníž. přenesená",J237,0)</f>
        <v>0</v>
      </c>
      <c r="BI237" s="148">
        <f>IF(N237="nulová",J237,0)</f>
        <v>0</v>
      </c>
      <c r="BJ237" s="17" t="s">
        <v>88</v>
      </c>
      <c r="BK237" s="148">
        <f>ROUND(I237*H237,2)</f>
        <v>0</v>
      </c>
      <c r="BL237" s="17" t="s">
        <v>318</v>
      </c>
      <c r="BM237" s="147" t="s">
        <v>1588</v>
      </c>
    </row>
    <row r="238" spans="2:65" s="1" customFormat="1" ht="86.4">
      <c r="B238" s="32"/>
      <c r="D238" s="149" t="s">
        <v>308</v>
      </c>
      <c r="F238" s="150" t="s">
        <v>1589</v>
      </c>
      <c r="I238" s="151"/>
      <c r="L238" s="32"/>
      <c r="M238" s="152"/>
      <c r="T238" s="56"/>
      <c r="AT238" s="17" t="s">
        <v>308</v>
      </c>
      <c r="AU238" s="17" t="s">
        <v>90</v>
      </c>
    </row>
    <row r="239" spans="2:65" s="12" customFormat="1">
      <c r="B239" s="170"/>
      <c r="D239" s="149" t="s">
        <v>1489</v>
      </c>
      <c r="E239" s="171" t="s">
        <v>1</v>
      </c>
      <c r="F239" s="172" t="s">
        <v>1490</v>
      </c>
      <c r="H239" s="171" t="s">
        <v>1</v>
      </c>
      <c r="I239" s="173"/>
      <c r="L239" s="170"/>
      <c r="M239" s="174"/>
      <c r="T239" s="175"/>
      <c r="AT239" s="171" t="s">
        <v>1489</v>
      </c>
      <c r="AU239" s="171" t="s">
        <v>90</v>
      </c>
      <c r="AV239" s="12" t="s">
        <v>88</v>
      </c>
      <c r="AW239" s="12" t="s">
        <v>36</v>
      </c>
      <c r="AX239" s="12" t="s">
        <v>81</v>
      </c>
      <c r="AY239" s="171" t="s">
        <v>299</v>
      </c>
    </row>
    <row r="240" spans="2:65" s="12" customFormat="1">
      <c r="B240" s="170"/>
      <c r="D240" s="149" t="s">
        <v>1489</v>
      </c>
      <c r="E240" s="171" t="s">
        <v>1</v>
      </c>
      <c r="F240" s="172" t="s">
        <v>1491</v>
      </c>
      <c r="H240" s="171" t="s">
        <v>1</v>
      </c>
      <c r="I240" s="173"/>
      <c r="L240" s="170"/>
      <c r="M240" s="174"/>
      <c r="T240" s="175"/>
      <c r="AT240" s="171" t="s">
        <v>1489</v>
      </c>
      <c r="AU240" s="171" t="s">
        <v>90</v>
      </c>
      <c r="AV240" s="12" t="s">
        <v>88</v>
      </c>
      <c r="AW240" s="12" t="s">
        <v>36</v>
      </c>
      <c r="AX240" s="12" t="s">
        <v>81</v>
      </c>
      <c r="AY240" s="171" t="s">
        <v>299</v>
      </c>
    </row>
    <row r="241" spans="2:65" s="13" customFormat="1" ht="20.399999999999999">
      <c r="B241" s="176"/>
      <c r="D241" s="149" t="s">
        <v>1489</v>
      </c>
      <c r="E241" s="177" t="s">
        <v>1</v>
      </c>
      <c r="F241" s="178" t="s">
        <v>1590</v>
      </c>
      <c r="H241" s="179">
        <v>53.44</v>
      </c>
      <c r="I241" s="180"/>
      <c r="L241" s="176"/>
      <c r="M241" s="181"/>
      <c r="T241" s="182"/>
      <c r="AT241" s="177" t="s">
        <v>1489</v>
      </c>
      <c r="AU241" s="177" t="s">
        <v>90</v>
      </c>
      <c r="AV241" s="13" t="s">
        <v>90</v>
      </c>
      <c r="AW241" s="13" t="s">
        <v>36</v>
      </c>
      <c r="AX241" s="13" t="s">
        <v>81</v>
      </c>
      <c r="AY241" s="177" t="s">
        <v>299</v>
      </c>
    </row>
    <row r="242" spans="2:65" s="13" customFormat="1" ht="20.399999999999999">
      <c r="B242" s="176"/>
      <c r="D242" s="149" t="s">
        <v>1489</v>
      </c>
      <c r="E242" s="177" t="s">
        <v>1</v>
      </c>
      <c r="F242" s="178" t="s">
        <v>1591</v>
      </c>
      <c r="H242" s="179">
        <v>37.1</v>
      </c>
      <c r="I242" s="180"/>
      <c r="L242" s="176"/>
      <c r="M242" s="181"/>
      <c r="T242" s="182"/>
      <c r="AT242" s="177" t="s">
        <v>1489</v>
      </c>
      <c r="AU242" s="177" t="s">
        <v>90</v>
      </c>
      <c r="AV242" s="13" t="s">
        <v>90</v>
      </c>
      <c r="AW242" s="13" t="s">
        <v>36</v>
      </c>
      <c r="AX242" s="13" t="s">
        <v>81</v>
      </c>
      <c r="AY242" s="177" t="s">
        <v>299</v>
      </c>
    </row>
    <row r="243" spans="2:65" s="13" customFormat="1" ht="20.399999999999999">
      <c r="B243" s="176"/>
      <c r="D243" s="149" t="s">
        <v>1489</v>
      </c>
      <c r="E243" s="177" t="s">
        <v>1</v>
      </c>
      <c r="F243" s="178" t="s">
        <v>1592</v>
      </c>
      <c r="H243" s="179">
        <v>52</v>
      </c>
      <c r="I243" s="180"/>
      <c r="L243" s="176"/>
      <c r="M243" s="181"/>
      <c r="T243" s="182"/>
      <c r="AT243" s="177" t="s">
        <v>1489</v>
      </c>
      <c r="AU243" s="177" t="s">
        <v>90</v>
      </c>
      <c r="AV243" s="13" t="s">
        <v>90</v>
      </c>
      <c r="AW243" s="13" t="s">
        <v>36</v>
      </c>
      <c r="AX243" s="13" t="s">
        <v>81</v>
      </c>
      <c r="AY243" s="177" t="s">
        <v>299</v>
      </c>
    </row>
    <row r="244" spans="2:65" s="13" customFormat="1" ht="20.399999999999999">
      <c r="B244" s="176"/>
      <c r="D244" s="149" t="s">
        <v>1489</v>
      </c>
      <c r="E244" s="177" t="s">
        <v>1</v>
      </c>
      <c r="F244" s="178" t="s">
        <v>1593</v>
      </c>
      <c r="H244" s="179">
        <v>33</v>
      </c>
      <c r="I244" s="180"/>
      <c r="L244" s="176"/>
      <c r="M244" s="181"/>
      <c r="T244" s="182"/>
      <c r="AT244" s="177" t="s">
        <v>1489</v>
      </c>
      <c r="AU244" s="177" t="s">
        <v>90</v>
      </c>
      <c r="AV244" s="13" t="s">
        <v>90</v>
      </c>
      <c r="AW244" s="13" t="s">
        <v>36</v>
      </c>
      <c r="AX244" s="13" t="s">
        <v>81</v>
      </c>
      <c r="AY244" s="177" t="s">
        <v>299</v>
      </c>
    </row>
    <row r="245" spans="2:65" s="15" customFormat="1">
      <c r="B245" s="190"/>
      <c r="D245" s="149" t="s">
        <v>1489</v>
      </c>
      <c r="E245" s="191" t="s">
        <v>1</v>
      </c>
      <c r="F245" s="192" t="s">
        <v>1594</v>
      </c>
      <c r="H245" s="193">
        <v>175.54</v>
      </c>
      <c r="I245" s="194"/>
      <c r="L245" s="190"/>
      <c r="M245" s="195"/>
      <c r="T245" s="196"/>
      <c r="AT245" s="191" t="s">
        <v>1489</v>
      </c>
      <c r="AU245" s="191" t="s">
        <v>90</v>
      </c>
      <c r="AV245" s="15" t="s">
        <v>298</v>
      </c>
      <c r="AW245" s="15" t="s">
        <v>36</v>
      </c>
      <c r="AX245" s="15" t="s">
        <v>81</v>
      </c>
      <c r="AY245" s="191" t="s">
        <v>299</v>
      </c>
    </row>
    <row r="246" spans="2:65" s="13" customFormat="1">
      <c r="B246" s="176"/>
      <c r="D246" s="149" t="s">
        <v>1489</v>
      </c>
      <c r="E246" s="177" t="s">
        <v>1</v>
      </c>
      <c r="F246" s="178" t="s">
        <v>88</v>
      </c>
      <c r="H246" s="179">
        <v>1</v>
      </c>
      <c r="I246" s="180"/>
      <c r="L246" s="176"/>
      <c r="M246" s="181"/>
      <c r="T246" s="182"/>
      <c r="AT246" s="177" t="s">
        <v>1489</v>
      </c>
      <c r="AU246" s="177" t="s">
        <v>90</v>
      </c>
      <c r="AV246" s="13" t="s">
        <v>90</v>
      </c>
      <c r="AW246" s="13" t="s">
        <v>36</v>
      </c>
      <c r="AX246" s="13" t="s">
        <v>88</v>
      </c>
      <c r="AY246" s="177" t="s">
        <v>299</v>
      </c>
    </row>
    <row r="247" spans="2:65" s="1" customFormat="1" ht="21.75" customHeight="1">
      <c r="B247" s="32"/>
      <c r="C247" s="136" t="s">
        <v>378</v>
      </c>
      <c r="D247" s="136" t="s">
        <v>302</v>
      </c>
      <c r="E247" s="137" t="s">
        <v>1595</v>
      </c>
      <c r="F247" s="138" t="s">
        <v>1596</v>
      </c>
      <c r="G247" s="139" t="s">
        <v>375</v>
      </c>
      <c r="H247" s="140">
        <v>3681.616</v>
      </c>
      <c r="I247" s="141"/>
      <c r="J247" s="142">
        <f>ROUND(I247*H247,2)</f>
        <v>0</v>
      </c>
      <c r="K247" s="138" t="s">
        <v>1487</v>
      </c>
      <c r="L247" s="32"/>
      <c r="M247" s="143" t="s">
        <v>1</v>
      </c>
      <c r="N247" s="144" t="s">
        <v>46</v>
      </c>
      <c r="P247" s="145">
        <f>O247*H247</f>
        <v>0</v>
      </c>
      <c r="Q247" s="145">
        <v>5.8E-4</v>
      </c>
      <c r="R247" s="145">
        <f>Q247*H247</f>
        <v>2.1353372799999999</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1597</v>
      </c>
    </row>
    <row r="248" spans="2:65" s="12" customFormat="1">
      <c r="B248" s="170"/>
      <c r="D248" s="149" t="s">
        <v>1489</v>
      </c>
      <c r="E248" s="171" t="s">
        <v>1</v>
      </c>
      <c r="F248" s="172" t="s">
        <v>1490</v>
      </c>
      <c r="H248" s="171" t="s">
        <v>1</v>
      </c>
      <c r="I248" s="173"/>
      <c r="L248" s="170"/>
      <c r="M248" s="174"/>
      <c r="T248" s="175"/>
      <c r="AT248" s="171" t="s">
        <v>1489</v>
      </c>
      <c r="AU248" s="171" t="s">
        <v>90</v>
      </c>
      <c r="AV248" s="12" t="s">
        <v>88</v>
      </c>
      <c r="AW248" s="12" t="s">
        <v>36</v>
      </c>
      <c r="AX248" s="12" t="s">
        <v>81</v>
      </c>
      <c r="AY248" s="171" t="s">
        <v>299</v>
      </c>
    </row>
    <row r="249" spans="2:65" s="12" customFormat="1">
      <c r="B249" s="170"/>
      <c r="D249" s="149" t="s">
        <v>1489</v>
      </c>
      <c r="E249" s="171" t="s">
        <v>1</v>
      </c>
      <c r="F249" s="172" t="s">
        <v>1491</v>
      </c>
      <c r="H249" s="171" t="s">
        <v>1</v>
      </c>
      <c r="I249" s="173"/>
      <c r="L249" s="170"/>
      <c r="M249" s="174"/>
      <c r="T249" s="175"/>
      <c r="AT249" s="171" t="s">
        <v>1489</v>
      </c>
      <c r="AU249" s="171" t="s">
        <v>90</v>
      </c>
      <c r="AV249" s="12" t="s">
        <v>88</v>
      </c>
      <c r="AW249" s="12" t="s">
        <v>36</v>
      </c>
      <c r="AX249" s="12" t="s">
        <v>81</v>
      </c>
      <c r="AY249" s="171" t="s">
        <v>299</v>
      </c>
    </row>
    <row r="250" spans="2:65" s="12" customFormat="1">
      <c r="B250" s="170"/>
      <c r="D250" s="149" t="s">
        <v>1489</v>
      </c>
      <c r="E250" s="171" t="s">
        <v>1</v>
      </c>
      <c r="F250" s="172" t="s">
        <v>1598</v>
      </c>
      <c r="H250" s="171" t="s">
        <v>1</v>
      </c>
      <c r="I250" s="173"/>
      <c r="L250" s="170"/>
      <c r="M250" s="174"/>
      <c r="T250" s="175"/>
      <c r="AT250" s="171" t="s">
        <v>1489</v>
      </c>
      <c r="AU250" s="171" t="s">
        <v>90</v>
      </c>
      <c r="AV250" s="12" t="s">
        <v>88</v>
      </c>
      <c r="AW250" s="12" t="s">
        <v>36</v>
      </c>
      <c r="AX250" s="12" t="s">
        <v>81</v>
      </c>
      <c r="AY250" s="171" t="s">
        <v>299</v>
      </c>
    </row>
    <row r="251" spans="2:65" s="12" customFormat="1">
      <c r="B251" s="170"/>
      <c r="D251" s="149" t="s">
        <v>1489</v>
      </c>
      <c r="E251" s="171" t="s">
        <v>1</v>
      </c>
      <c r="F251" s="172" t="s">
        <v>1599</v>
      </c>
      <c r="H251" s="171" t="s">
        <v>1</v>
      </c>
      <c r="I251" s="173"/>
      <c r="L251" s="170"/>
      <c r="M251" s="174"/>
      <c r="T251" s="175"/>
      <c r="AT251" s="171" t="s">
        <v>1489</v>
      </c>
      <c r="AU251" s="171" t="s">
        <v>90</v>
      </c>
      <c r="AV251" s="12" t="s">
        <v>88</v>
      </c>
      <c r="AW251" s="12" t="s">
        <v>36</v>
      </c>
      <c r="AX251" s="12" t="s">
        <v>81</v>
      </c>
      <c r="AY251" s="171" t="s">
        <v>299</v>
      </c>
    </row>
    <row r="252" spans="2:65" s="13" customFormat="1" ht="20.399999999999999">
      <c r="B252" s="176"/>
      <c r="D252" s="149" t="s">
        <v>1489</v>
      </c>
      <c r="E252" s="177" t="s">
        <v>1</v>
      </c>
      <c r="F252" s="178" t="s">
        <v>1600</v>
      </c>
      <c r="H252" s="179">
        <v>1141.848</v>
      </c>
      <c r="I252" s="180"/>
      <c r="L252" s="176"/>
      <c r="M252" s="181"/>
      <c r="T252" s="182"/>
      <c r="AT252" s="177" t="s">
        <v>1489</v>
      </c>
      <c r="AU252" s="177" t="s">
        <v>90</v>
      </c>
      <c r="AV252" s="13" t="s">
        <v>90</v>
      </c>
      <c r="AW252" s="13" t="s">
        <v>36</v>
      </c>
      <c r="AX252" s="13" t="s">
        <v>81</v>
      </c>
      <c r="AY252" s="177" t="s">
        <v>299</v>
      </c>
    </row>
    <row r="253" spans="2:65" s="13" customFormat="1">
      <c r="B253" s="176"/>
      <c r="D253" s="149" t="s">
        <v>1489</v>
      </c>
      <c r="E253" s="177" t="s">
        <v>1</v>
      </c>
      <c r="F253" s="178" t="s">
        <v>1601</v>
      </c>
      <c r="H253" s="179">
        <v>37.799999999999997</v>
      </c>
      <c r="I253" s="180"/>
      <c r="L253" s="176"/>
      <c r="M253" s="181"/>
      <c r="T253" s="182"/>
      <c r="AT253" s="177" t="s">
        <v>1489</v>
      </c>
      <c r="AU253" s="177" t="s">
        <v>90</v>
      </c>
      <c r="AV253" s="13" t="s">
        <v>90</v>
      </c>
      <c r="AW253" s="13" t="s">
        <v>36</v>
      </c>
      <c r="AX253" s="13" t="s">
        <v>81</v>
      </c>
      <c r="AY253" s="177" t="s">
        <v>299</v>
      </c>
    </row>
    <row r="254" spans="2:65" s="12" customFormat="1">
      <c r="B254" s="170"/>
      <c r="D254" s="149" t="s">
        <v>1489</v>
      </c>
      <c r="E254" s="171" t="s">
        <v>1</v>
      </c>
      <c r="F254" s="172" t="s">
        <v>1602</v>
      </c>
      <c r="H254" s="171" t="s">
        <v>1</v>
      </c>
      <c r="I254" s="173"/>
      <c r="L254" s="170"/>
      <c r="M254" s="174"/>
      <c r="T254" s="175"/>
      <c r="AT254" s="171" t="s">
        <v>1489</v>
      </c>
      <c r="AU254" s="171" t="s">
        <v>90</v>
      </c>
      <c r="AV254" s="12" t="s">
        <v>88</v>
      </c>
      <c r="AW254" s="12" t="s">
        <v>36</v>
      </c>
      <c r="AX254" s="12" t="s">
        <v>81</v>
      </c>
      <c r="AY254" s="171" t="s">
        <v>299</v>
      </c>
    </row>
    <row r="255" spans="2:65" s="13" customFormat="1" ht="20.399999999999999">
      <c r="B255" s="176"/>
      <c r="D255" s="149" t="s">
        <v>1489</v>
      </c>
      <c r="E255" s="177" t="s">
        <v>1</v>
      </c>
      <c r="F255" s="178" t="s">
        <v>1603</v>
      </c>
      <c r="H255" s="179">
        <v>2345.7280000000001</v>
      </c>
      <c r="I255" s="180"/>
      <c r="L255" s="176"/>
      <c r="M255" s="181"/>
      <c r="T255" s="182"/>
      <c r="AT255" s="177" t="s">
        <v>1489</v>
      </c>
      <c r="AU255" s="177" t="s">
        <v>90</v>
      </c>
      <c r="AV255" s="13" t="s">
        <v>90</v>
      </c>
      <c r="AW255" s="13" t="s">
        <v>36</v>
      </c>
      <c r="AX255" s="13" t="s">
        <v>81</v>
      </c>
      <c r="AY255" s="177" t="s">
        <v>299</v>
      </c>
    </row>
    <row r="256" spans="2:65" s="13" customFormat="1">
      <c r="B256" s="176"/>
      <c r="D256" s="149" t="s">
        <v>1489</v>
      </c>
      <c r="E256" s="177" t="s">
        <v>1</v>
      </c>
      <c r="F256" s="178" t="s">
        <v>1604</v>
      </c>
      <c r="H256" s="179">
        <v>156.24</v>
      </c>
      <c r="I256" s="180"/>
      <c r="L256" s="176"/>
      <c r="M256" s="181"/>
      <c r="T256" s="182"/>
      <c r="AT256" s="177" t="s">
        <v>1489</v>
      </c>
      <c r="AU256" s="177" t="s">
        <v>90</v>
      </c>
      <c r="AV256" s="13" t="s">
        <v>90</v>
      </c>
      <c r="AW256" s="13" t="s">
        <v>36</v>
      </c>
      <c r="AX256" s="13" t="s">
        <v>81</v>
      </c>
      <c r="AY256" s="177" t="s">
        <v>299</v>
      </c>
    </row>
    <row r="257" spans="2:65" s="14" customFormat="1">
      <c r="B257" s="183"/>
      <c r="D257" s="149" t="s">
        <v>1489</v>
      </c>
      <c r="E257" s="184" t="s">
        <v>1</v>
      </c>
      <c r="F257" s="185" t="s">
        <v>1496</v>
      </c>
      <c r="H257" s="186">
        <v>3681.616</v>
      </c>
      <c r="I257" s="187"/>
      <c r="L257" s="183"/>
      <c r="M257" s="188"/>
      <c r="T257" s="189"/>
      <c r="AT257" s="184" t="s">
        <v>1489</v>
      </c>
      <c r="AU257" s="184" t="s">
        <v>90</v>
      </c>
      <c r="AV257" s="14" t="s">
        <v>318</v>
      </c>
      <c r="AW257" s="14" t="s">
        <v>36</v>
      </c>
      <c r="AX257" s="14" t="s">
        <v>88</v>
      </c>
      <c r="AY257" s="184" t="s">
        <v>299</v>
      </c>
    </row>
    <row r="258" spans="2:65" s="1" customFormat="1" ht="21.75" customHeight="1">
      <c r="B258" s="32"/>
      <c r="C258" s="136" t="s">
        <v>384</v>
      </c>
      <c r="D258" s="136" t="s">
        <v>302</v>
      </c>
      <c r="E258" s="137" t="s">
        <v>1605</v>
      </c>
      <c r="F258" s="138" t="s">
        <v>1606</v>
      </c>
      <c r="G258" s="139" t="s">
        <v>375</v>
      </c>
      <c r="H258" s="140">
        <v>3681.616</v>
      </c>
      <c r="I258" s="141"/>
      <c r="J258" s="142">
        <f>ROUND(I258*H258,2)</f>
        <v>0</v>
      </c>
      <c r="K258" s="138" t="s">
        <v>1487</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1607</v>
      </c>
    </row>
    <row r="259" spans="2:65" s="1" customFormat="1" ht="37.950000000000003" customHeight="1">
      <c r="B259" s="32"/>
      <c r="C259" s="136" t="s">
        <v>389</v>
      </c>
      <c r="D259" s="136" t="s">
        <v>302</v>
      </c>
      <c r="E259" s="137" t="s">
        <v>1608</v>
      </c>
      <c r="F259" s="138" t="s">
        <v>1609</v>
      </c>
      <c r="G259" s="139" t="s">
        <v>1520</v>
      </c>
      <c r="H259" s="140">
        <v>1779.12</v>
      </c>
      <c r="I259" s="141"/>
      <c r="J259" s="142">
        <f>ROUND(I259*H259,2)</f>
        <v>0</v>
      </c>
      <c r="K259" s="138" t="s">
        <v>1487</v>
      </c>
      <c r="L259" s="32"/>
      <c r="M259" s="143" t="s">
        <v>1</v>
      </c>
      <c r="N259" s="144" t="s">
        <v>46</v>
      </c>
      <c r="P259" s="145">
        <f>O259*H259</f>
        <v>0</v>
      </c>
      <c r="Q259" s="145">
        <v>0</v>
      </c>
      <c r="R259" s="145">
        <f>Q259*H259</f>
        <v>0</v>
      </c>
      <c r="S259" s="145">
        <v>0</v>
      </c>
      <c r="T259" s="146">
        <f>S259*H259</f>
        <v>0</v>
      </c>
      <c r="AR259" s="147" t="s">
        <v>318</v>
      </c>
      <c r="AT259" s="147" t="s">
        <v>302</v>
      </c>
      <c r="AU259" s="147" t="s">
        <v>90</v>
      </c>
      <c r="AY259" s="17" t="s">
        <v>299</v>
      </c>
      <c r="BE259" s="148">
        <f>IF(N259="základní",J259,0)</f>
        <v>0</v>
      </c>
      <c r="BF259" s="148">
        <f>IF(N259="snížená",J259,0)</f>
        <v>0</v>
      </c>
      <c r="BG259" s="148">
        <f>IF(N259="zákl. přenesená",J259,0)</f>
        <v>0</v>
      </c>
      <c r="BH259" s="148">
        <f>IF(N259="sníž. přenesená",J259,0)</f>
        <v>0</v>
      </c>
      <c r="BI259" s="148">
        <f>IF(N259="nulová",J259,0)</f>
        <v>0</v>
      </c>
      <c r="BJ259" s="17" t="s">
        <v>88</v>
      </c>
      <c r="BK259" s="148">
        <f>ROUND(I259*H259,2)</f>
        <v>0</v>
      </c>
      <c r="BL259" s="17" t="s">
        <v>318</v>
      </c>
      <c r="BM259" s="147" t="s">
        <v>1610</v>
      </c>
    </row>
    <row r="260" spans="2:65" s="12" customFormat="1">
      <c r="B260" s="170"/>
      <c r="D260" s="149" t="s">
        <v>1489</v>
      </c>
      <c r="E260" s="171" t="s">
        <v>1</v>
      </c>
      <c r="F260" s="172" t="s">
        <v>1490</v>
      </c>
      <c r="H260" s="171" t="s">
        <v>1</v>
      </c>
      <c r="I260" s="173"/>
      <c r="L260" s="170"/>
      <c r="M260" s="174"/>
      <c r="T260" s="175"/>
      <c r="AT260" s="171" t="s">
        <v>1489</v>
      </c>
      <c r="AU260" s="171" t="s">
        <v>90</v>
      </c>
      <c r="AV260" s="12" t="s">
        <v>88</v>
      </c>
      <c r="AW260" s="12" t="s">
        <v>36</v>
      </c>
      <c r="AX260" s="12" t="s">
        <v>81</v>
      </c>
      <c r="AY260" s="171" t="s">
        <v>299</v>
      </c>
    </row>
    <row r="261" spans="2:65" s="12" customFormat="1">
      <c r="B261" s="170"/>
      <c r="D261" s="149" t="s">
        <v>1489</v>
      </c>
      <c r="E261" s="171" t="s">
        <v>1</v>
      </c>
      <c r="F261" s="172" t="s">
        <v>1491</v>
      </c>
      <c r="H261" s="171" t="s">
        <v>1</v>
      </c>
      <c r="I261" s="173"/>
      <c r="L261" s="170"/>
      <c r="M261" s="174"/>
      <c r="T261" s="175"/>
      <c r="AT261" s="171" t="s">
        <v>1489</v>
      </c>
      <c r="AU261" s="171" t="s">
        <v>90</v>
      </c>
      <c r="AV261" s="12" t="s">
        <v>88</v>
      </c>
      <c r="AW261" s="12" t="s">
        <v>36</v>
      </c>
      <c r="AX261" s="12" t="s">
        <v>81</v>
      </c>
      <c r="AY261" s="171" t="s">
        <v>299</v>
      </c>
    </row>
    <row r="262" spans="2:65" s="13" customFormat="1">
      <c r="B262" s="176"/>
      <c r="D262" s="149" t="s">
        <v>1489</v>
      </c>
      <c r="E262" s="177" t="s">
        <v>1</v>
      </c>
      <c r="F262" s="178" t="s">
        <v>1611</v>
      </c>
      <c r="H262" s="179">
        <v>889.56</v>
      </c>
      <c r="I262" s="180"/>
      <c r="L262" s="176"/>
      <c r="M262" s="181"/>
      <c r="T262" s="182"/>
      <c r="AT262" s="177" t="s">
        <v>1489</v>
      </c>
      <c r="AU262" s="177" t="s">
        <v>90</v>
      </c>
      <c r="AV262" s="13" t="s">
        <v>90</v>
      </c>
      <c r="AW262" s="13" t="s">
        <v>36</v>
      </c>
      <c r="AX262" s="13" t="s">
        <v>81</v>
      </c>
      <c r="AY262" s="177" t="s">
        <v>299</v>
      </c>
    </row>
    <row r="263" spans="2:65" s="13" customFormat="1">
      <c r="B263" s="176"/>
      <c r="D263" s="149" t="s">
        <v>1489</v>
      </c>
      <c r="E263" s="177" t="s">
        <v>1</v>
      </c>
      <c r="F263" s="178" t="s">
        <v>1612</v>
      </c>
      <c r="H263" s="179">
        <v>889.56</v>
      </c>
      <c r="I263" s="180"/>
      <c r="L263" s="176"/>
      <c r="M263" s="181"/>
      <c r="T263" s="182"/>
      <c r="AT263" s="177" t="s">
        <v>1489</v>
      </c>
      <c r="AU263" s="177" t="s">
        <v>90</v>
      </c>
      <c r="AV263" s="13" t="s">
        <v>90</v>
      </c>
      <c r="AW263" s="13" t="s">
        <v>36</v>
      </c>
      <c r="AX263" s="13" t="s">
        <v>81</v>
      </c>
      <c r="AY263" s="177" t="s">
        <v>299</v>
      </c>
    </row>
    <row r="264" spans="2:65" s="14" customFormat="1">
      <c r="B264" s="183"/>
      <c r="D264" s="149" t="s">
        <v>1489</v>
      </c>
      <c r="E264" s="184" t="s">
        <v>1</v>
      </c>
      <c r="F264" s="185" t="s">
        <v>1496</v>
      </c>
      <c r="H264" s="186">
        <v>1779.12</v>
      </c>
      <c r="I264" s="187"/>
      <c r="L264" s="183"/>
      <c r="M264" s="188"/>
      <c r="T264" s="189"/>
      <c r="AT264" s="184" t="s">
        <v>1489</v>
      </c>
      <c r="AU264" s="184" t="s">
        <v>90</v>
      </c>
      <c r="AV264" s="14" t="s">
        <v>318</v>
      </c>
      <c r="AW264" s="14" t="s">
        <v>36</v>
      </c>
      <c r="AX264" s="14" t="s">
        <v>88</v>
      </c>
      <c r="AY264" s="184" t="s">
        <v>299</v>
      </c>
    </row>
    <row r="265" spans="2:65" s="1" customFormat="1" ht="37.950000000000003" customHeight="1">
      <c r="B265" s="32"/>
      <c r="C265" s="136" t="s">
        <v>394</v>
      </c>
      <c r="D265" s="136" t="s">
        <v>302</v>
      </c>
      <c r="E265" s="137" t="s">
        <v>1613</v>
      </c>
      <c r="F265" s="138" t="s">
        <v>1614</v>
      </c>
      <c r="G265" s="139" t="s">
        <v>1520</v>
      </c>
      <c r="H265" s="140">
        <v>1268.818</v>
      </c>
      <c r="I265" s="141"/>
      <c r="J265" s="142">
        <f>ROUND(I265*H265,2)</f>
        <v>0</v>
      </c>
      <c r="K265" s="138" t="s">
        <v>1487</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1615</v>
      </c>
    </row>
    <row r="266" spans="2:65" s="12" customFormat="1">
      <c r="B266" s="170"/>
      <c r="D266" s="149" t="s">
        <v>1489</v>
      </c>
      <c r="E266" s="171" t="s">
        <v>1</v>
      </c>
      <c r="F266" s="172" t="s">
        <v>1490</v>
      </c>
      <c r="H266" s="171" t="s">
        <v>1</v>
      </c>
      <c r="I266" s="173"/>
      <c r="L266" s="170"/>
      <c r="M266" s="174"/>
      <c r="T266" s="175"/>
      <c r="AT266" s="171" t="s">
        <v>1489</v>
      </c>
      <c r="AU266" s="171" t="s">
        <v>90</v>
      </c>
      <c r="AV266" s="12" t="s">
        <v>88</v>
      </c>
      <c r="AW266" s="12" t="s">
        <v>36</v>
      </c>
      <c r="AX266" s="12" t="s">
        <v>81</v>
      </c>
      <c r="AY266" s="171" t="s">
        <v>299</v>
      </c>
    </row>
    <row r="267" spans="2:65" s="12" customFormat="1">
      <c r="B267" s="170"/>
      <c r="D267" s="149" t="s">
        <v>1489</v>
      </c>
      <c r="E267" s="171" t="s">
        <v>1</v>
      </c>
      <c r="F267" s="172" t="s">
        <v>1491</v>
      </c>
      <c r="H267" s="171" t="s">
        <v>1</v>
      </c>
      <c r="I267" s="173"/>
      <c r="L267" s="170"/>
      <c r="M267" s="174"/>
      <c r="T267" s="175"/>
      <c r="AT267" s="171" t="s">
        <v>1489</v>
      </c>
      <c r="AU267" s="171" t="s">
        <v>90</v>
      </c>
      <c r="AV267" s="12" t="s">
        <v>88</v>
      </c>
      <c r="AW267" s="12" t="s">
        <v>36</v>
      </c>
      <c r="AX267" s="12" t="s">
        <v>81</v>
      </c>
      <c r="AY267" s="171" t="s">
        <v>299</v>
      </c>
    </row>
    <row r="268" spans="2:65" s="13" customFormat="1">
      <c r="B268" s="176"/>
      <c r="D268" s="149" t="s">
        <v>1489</v>
      </c>
      <c r="E268" s="177" t="s">
        <v>1</v>
      </c>
      <c r="F268" s="178" t="s">
        <v>1616</v>
      </c>
      <c r="H268" s="179">
        <v>634.40899999999999</v>
      </c>
      <c r="I268" s="180"/>
      <c r="L268" s="176"/>
      <c r="M268" s="181"/>
      <c r="T268" s="182"/>
      <c r="AT268" s="177" t="s">
        <v>1489</v>
      </c>
      <c r="AU268" s="177" t="s">
        <v>90</v>
      </c>
      <c r="AV268" s="13" t="s">
        <v>90</v>
      </c>
      <c r="AW268" s="13" t="s">
        <v>36</v>
      </c>
      <c r="AX268" s="13" t="s">
        <v>81</v>
      </c>
      <c r="AY268" s="177" t="s">
        <v>299</v>
      </c>
    </row>
    <row r="269" spans="2:65" s="13" customFormat="1">
      <c r="B269" s="176"/>
      <c r="D269" s="149" t="s">
        <v>1489</v>
      </c>
      <c r="E269" s="177" t="s">
        <v>1</v>
      </c>
      <c r="F269" s="178" t="s">
        <v>1617</v>
      </c>
      <c r="H269" s="179">
        <v>634.40899999999999</v>
      </c>
      <c r="I269" s="180"/>
      <c r="L269" s="176"/>
      <c r="M269" s="181"/>
      <c r="T269" s="182"/>
      <c r="AT269" s="177" t="s">
        <v>1489</v>
      </c>
      <c r="AU269" s="177" t="s">
        <v>90</v>
      </c>
      <c r="AV269" s="13" t="s">
        <v>90</v>
      </c>
      <c r="AW269" s="13" t="s">
        <v>36</v>
      </c>
      <c r="AX269" s="13" t="s">
        <v>81</v>
      </c>
      <c r="AY269" s="177" t="s">
        <v>299</v>
      </c>
    </row>
    <row r="270" spans="2:65" s="14" customFormat="1">
      <c r="B270" s="183"/>
      <c r="D270" s="149" t="s">
        <v>1489</v>
      </c>
      <c r="E270" s="184" t="s">
        <v>1</v>
      </c>
      <c r="F270" s="185" t="s">
        <v>1496</v>
      </c>
      <c r="H270" s="186">
        <v>1268.818</v>
      </c>
      <c r="I270" s="187"/>
      <c r="L270" s="183"/>
      <c r="M270" s="188"/>
      <c r="T270" s="189"/>
      <c r="AT270" s="184" t="s">
        <v>1489</v>
      </c>
      <c r="AU270" s="184" t="s">
        <v>90</v>
      </c>
      <c r="AV270" s="14" t="s">
        <v>318</v>
      </c>
      <c r="AW270" s="14" t="s">
        <v>36</v>
      </c>
      <c r="AX270" s="14" t="s">
        <v>88</v>
      </c>
      <c r="AY270" s="184" t="s">
        <v>299</v>
      </c>
    </row>
    <row r="271" spans="2:65" s="1" customFormat="1" ht="37.950000000000003" customHeight="1">
      <c r="B271" s="32"/>
      <c r="C271" s="136" t="s">
        <v>399</v>
      </c>
      <c r="D271" s="136" t="s">
        <v>302</v>
      </c>
      <c r="E271" s="137" t="s">
        <v>1618</v>
      </c>
      <c r="F271" s="138" t="s">
        <v>1619</v>
      </c>
      <c r="G271" s="139" t="s">
        <v>1520</v>
      </c>
      <c r="H271" s="140">
        <v>1441.231</v>
      </c>
      <c r="I271" s="141"/>
      <c r="J271" s="142">
        <f>ROUND(I271*H271,2)</f>
        <v>0</v>
      </c>
      <c r="K271" s="138" t="s">
        <v>1487</v>
      </c>
      <c r="L271" s="32"/>
      <c r="M271" s="143" t="s">
        <v>1</v>
      </c>
      <c r="N271" s="144" t="s">
        <v>46</v>
      </c>
      <c r="P271" s="145">
        <f>O271*H271</f>
        <v>0</v>
      </c>
      <c r="Q271" s="145">
        <v>0</v>
      </c>
      <c r="R271" s="145">
        <f>Q271*H271</f>
        <v>0</v>
      </c>
      <c r="S271" s="145">
        <v>0</v>
      </c>
      <c r="T271" s="146">
        <f>S271*H271</f>
        <v>0</v>
      </c>
      <c r="AR271" s="147" t="s">
        <v>318</v>
      </c>
      <c r="AT271" s="147" t="s">
        <v>302</v>
      </c>
      <c r="AU271" s="147" t="s">
        <v>90</v>
      </c>
      <c r="AY271" s="17" t="s">
        <v>299</v>
      </c>
      <c r="BE271" s="148">
        <f>IF(N271="základní",J271,0)</f>
        <v>0</v>
      </c>
      <c r="BF271" s="148">
        <f>IF(N271="snížená",J271,0)</f>
        <v>0</v>
      </c>
      <c r="BG271" s="148">
        <f>IF(N271="zákl. přenesená",J271,0)</f>
        <v>0</v>
      </c>
      <c r="BH271" s="148">
        <f>IF(N271="sníž. přenesená",J271,0)</f>
        <v>0</v>
      </c>
      <c r="BI271" s="148">
        <f>IF(N271="nulová",J271,0)</f>
        <v>0</v>
      </c>
      <c r="BJ271" s="17" t="s">
        <v>88</v>
      </c>
      <c r="BK271" s="148">
        <f>ROUND(I271*H271,2)</f>
        <v>0</v>
      </c>
      <c r="BL271" s="17" t="s">
        <v>318</v>
      </c>
      <c r="BM271" s="147" t="s">
        <v>1620</v>
      </c>
    </row>
    <row r="272" spans="2:65" s="12" customFormat="1">
      <c r="B272" s="170"/>
      <c r="D272" s="149" t="s">
        <v>1489</v>
      </c>
      <c r="E272" s="171" t="s">
        <v>1</v>
      </c>
      <c r="F272" s="172" t="s">
        <v>1490</v>
      </c>
      <c r="H272" s="171" t="s">
        <v>1</v>
      </c>
      <c r="I272" s="173"/>
      <c r="L272" s="170"/>
      <c r="M272" s="174"/>
      <c r="T272" s="175"/>
      <c r="AT272" s="171" t="s">
        <v>1489</v>
      </c>
      <c r="AU272" s="171" t="s">
        <v>90</v>
      </c>
      <c r="AV272" s="12" t="s">
        <v>88</v>
      </c>
      <c r="AW272" s="12" t="s">
        <v>36</v>
      </c>
      <c r="AX272" s="12" t="s">
        <v>81</v>
      </c>
      <c r="AY272" s="171" t="s">
        <v>299</v>
      </c>
    </row>
    <row r="273" spans="2:65" s="12" customFormat="1">
      <c r="B273" s="170"/>
      <c r="D273" s="149" t="s">
        <v>1489</v>
      </c>
      <c r="E273" s="171" t="s">
        <v>1</v>
      </c>
      <c r="F273" s="172" t="s">
        <v>1491</v>
      </c>
      <c r="H273" s="171" t="s">
        <v>1</v>
      </c>
      <c r="I273" s="173"/>
      <c r="L273" s="170"/>
      <c r="M273" s="174"/>
      <c r="T273" s="175"/>
      <c r="AT273" s="171" t="s">
        <v>1489</v>
      </c>
      <c r="AU273" s="171" t="s">
        <v>90</v>
      </c>
      <c r="AV273" s="12" t="s">
        <v>88</v>
      </c>
      <c r="AW273" s="12" t="s">
        <v>36</v>
      </c>
      <c r="AX273" s="12" t="s">
        <v>81</v>
      </c>
      <c r="AY273" s="171" t="s">
        <v>299</v>
      </c>
    </row>
    <row r="274" spans="2:65" s="13" customFormat="1" ht="20.399999999999999">
      <c r="B274" s="176"/>
      <c r="D274" s="149" t="s">
        <v>1489</v>
      </c>
      <c r="E274" s="177" t="s">
        <v>1</v>
      </c>
      <c r="F274" s="178" t="s">
        <v>1621</v>
      </c>
      <c r="H274" s="179">
        <v>1441.231</v>
      </c>
      <c r="I274" s="180"/>
      <c r="L274" s="176"/>
      <c r="M274" s="181"/>
      <c r="T274" s="182"/>
      <c r="AT274" s="177" t="s">
        <v>1489</v>
      </c>
      <c r="AU274" s="177" t="s">
        <v>90</v>
      </c>
      <c r="AV274" s="13" t="s">
        <v>90</v>
      </c>
      <c r="AW274" s="13" t="s">
        <v>36</v>
      </c>
      <c r="AX274" s="13" t="s">
        <v>81</v>
      </c>
      <c r="AY274" s="177" t="s">
        <v>299</v>
      </c>
    </row>
    <row r="275" spans="2:65" s="14" customFormat="1">
      <c r="B275" s="183"/>
      <c r="D275" s="149" t="s">
        <v>1489</v>
      </c>
      <c r="E275" s="184" t="s">
        <v>1</v>
      </c>
      <c r="F275" s="185" t="s">
        <v>1496</v>
      </c>
      <c r="H275" s="186">
        <v>1441.231</v>
      </c>
      <c r="I275" s="187"/>
      <c r="L275" s="183"/>
      <c r="M275" s="188"/>
      <c r="T275" s="189"/>
      <c r="AT275" s="184" t="s">
        <v>1489</v>
      </c>
      <c r="AU275" s="184" t="s">
        <v>90</v>
      </c>
      <c r="AV275" s="14" t="s">
        <v>318</v>
      </c>
      <c r="AW275" s="14" t="s">
        <v>36</v>
      </c>
      <c r="AX275" s="14" t="s">
        <v>88</v>
      </c>
      <c r="AY275" s="184" t="s">
        <v>299</v>
      </c>
    </row>
    <row r="276" spans="2:65" s="1" customFormat="1" ht="37.950000000000003" customHeight="1">
      <c r="B276" s="32"/>
      <c r="C276" s="136" t="s">
        <v>7</v>
      </c>
      <c r="D276" s="136" t="s">
        <v>302</v>
      </c>
      <c r="E276" s="137" t="s">
        <v>1622</v>
      </c>
      <c r="F276" s="138" t="s">
        <v>1623</v>
      </c>
      <c r="G276" s="139" t="s">
        <v>1520</v>
      </c>
      <c r="H276" s="140">
        <v>10088.617</v>
      </c>
      <c r="I276" s="141"/>
      <c r="J276" s="142">
        <f>ROUND(I276*H276,2)</f>
        <v>0</v>
      </c>
      <c r="K276" s="138" t="s">
        <v>1487</v>
      </c>
      <c r="L276" s="32"/>
      <c r="M276" s="143" t="s">
        <v>1</v>
      </c>
      <c r="N276" s="144" t="s">
        <v>46</v>
      </c>
      <c r="P276" s="145">
        <f>O276*H276</f>
        <v>0</v>
      </c>
      <c r="Q276" s="145">
        <v>0</v>
      </c>
      <c r="R276" s="145">
        <f>Q276*H276</f>
        <v>0</v>
      </c>
      <c r="S276" s="145">
        <v>0</v>
      </c>
      <c r="T276" s="146">
        <f>S276*H276</f>
        <v>0</v>
      </c>
      <c r="AR276" s="147" t="s">
        <v>318</v>
      </c>
      <c r="AT276" s="147" t="s">
        <v>302</v>
      </c>
      <c r="AU276" s="147" t="s">
        <v>90</v>
      </c>
      <c r="AY276" s="17" t="s">
        <v>299</v>
      </c>
      <c r="BE276" s="148">
        <f>IF(N276="základní",J276,0)</f>
        <v>0</v>
      </c>
      <c r="BF276" s="148">
        <f>IF(N276="snížená",J276,0)</f>
        <v>0</v>
      </c>
      <c r="BG276" s="148">
        <f>IF(N276="zákl. přenesená",J276,0)</f>
        <v>0</v>
      </c>
      <c r="BH276" s="148">
        <f>IF(N276="sníž. přenesená",J276,0)</f>
        <v>0</v>
      </c>
      <c r="BI276" s="148">
        <f>IF(N276="nulová",J276,0)</f>
        <v>0</v>
      </c>
      <c r="BJ276" s="17" t="s">
        <v>88</v>
      </c>
      <c r="BK276" s="148">
        <f>ROUND(I276*H276,2)</f>
        <v>0</v>
      </c>
      <c r="BL276" s="17" t="s">
        <v>318</v>
      </c>
      <c r="BM276" s="147" t="s">
        <v>1624</v>
      </c>
    </row>
    <row r="277" spans="2:65" s="13" customFormat="1">
      <c r="B277" s="176"/>
      <c r="D277" s="149" t="s">
        <v>1489</v>
      </c>
      <c r="F277" s="178" t="s">
        <v>1625</v>
      </c>
      <c r="H277" s="179">
        <v>10088.617</v>
      </c>
      <c r="I277" s="180"/>
      <c r="L277" s="176"/>
      <c r="M277" s="181"/>
      <c r="T277" s="182"/>
      <c r="AT277" s="177" t="s">
        <v>1489</v>
      </c>
      <c r="AU277" s="177" t="s">
        <v>90</v>
      </c>
      <c r="AV277" s="13" t="s">
        <v>90</v>
      </c>
      <c r="AW277" s="13" t="s">
        <v>4</v>
      </c>
      <c r="AX277" s="13" t="s">
        <v>88</v>
      </c>
      <c r="AY277" s="177" t="s">
        <v>299</v>
      </c>
    </row>
    <row r="278" spans="2:65" s="1" customFormat="1" ht="24.15" customHeight="1">
      <c r="B278" s="32"/>
      <c r="C278" s="136" t="s">
        <v>408</v>
      </c>
      <c r="D278" s="136" t="s">
        <v>302</v>
      </c>
      <c r="E278" s="137" t="s">
        <v>1626</v>
      </c>
      <c r="F278" s="138" t="s">
        <v>1627</v>
      </c>
      <c r="G278" s="139" t="s">
        <v>1520</v>
      </c>
      <c r="H278" s="140">
        <v>889.56</v>
      </c>
      <c r="I278" s="141"/>
      <c r="J278" s="142">
        <f>ROUND(I278*H278,2)</f>
        <v>0</v>
      </c>
      <c r="K278" s="138" t="s">
        <v>1487</v>
      </c>
      <c r="L278" s="32"/>
      <c r="M278" s="143" t="s">
        <v>1</v>
      </c>
      <c r="N278" s="144" t="s">
        <v>46</v>
      </c>
      <c r="P278" s="145">
        <f>O278*H278</f>
        <v>0</v>
      </c>
      <c r="Q278" s="145">
        <v>0</v>
      </c>
      <c r="R278" s="145">
        <f>Q278*H278</f>
        <v>0</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1628</v>
      </c>
    </row>
    <row r="279" spans="2:65" s="12" customFormat="1">
      <c r="B279" s="170"/>
      <c r="D279" s="149" t="s">
        <v>1489</v>
      </c>
      <c r="E279" s="171" t="s">
        <v>1</v>
      </c>
      <c r="F279" s="172" t="s">
        <v>1490</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1491</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1629</v>
      </c>
      <c r="H281" s="179">
        <v>889.56</v>
      </c>
      <c r="I281" s="180"/>
      <c r="L281" s="176"/>
      <c r="M281" s="181"/>
      <c r="T281" s="182"/>
      <c r="AT281" s="177" t="s">
        <v>1489</v>
      </c>
      <c r="AU281" s="177" t="s">
        <v>90</v>
      </c>
      <c r="AV281" s="13" t="s">
        <v>90</v>
      </c>
      <c r="AW281" s="13" t="s">
        <v>36</v>
      </c>
      <c r="AX281" s="13" t="s">
        <v>88</v>
      </c>
      <c r="AY281" s="177" t="s">
        <v>299</v>
      </c>
    </row>
    <row r="282" spans="2:65" s="1" customFormat="1" ht="24.15" customHeight="1">
      <c r="B282" s="32"/>
      <c r="C282" s="136" t="s">
        <v>413</v>
      </c>
      <c r="D282" s="136" t="s">
        <v>302</v>
      </c>
      <c r="E282" s="137" t="s">
        <v>1630</v>
      </c>
      <c r="F282" s="138" t="s">
        <v>1631</v>
      </c>
      <c r="G282" s="139" t="s">
        <v>1520</v>
      </c>
      <c r="H282" s="140">
        <v>634.40899999999999</v>
      </c>
      <c r="I282" s="141"/>
      <c r="J282" s="142">
        <f>ROUND(I282*H282,2)</f>
        <v>0</v>
      </c>
      <c r="K282" s="138" t="s">
        <v>1487</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1632</v>
      </c>
    </row>
    <row r="283" spans="2:65" s="12" customFormat="1">
      <c r="B283" s="170"/>
      <c r="D283" s="149" t="s">
        <v>1489</v>
      </c>
      <c r="E283" s="171" t="s">
        <v>1</v>
      </c>
      <c r="F283" s="172" t="s">
        <v>1490</v>
      </c>
      <c r="H283" s="171" t="s">
        <v>1</v>
      </c>
      <c r="I283" s="173"/>
      <c r="L283" s="170"/>
      <c r="M283" s="174"/>
      <c r="T283" s="175"/>
      <c r="AT283" s="171" t="s">
        <v>1489</v>
      </c>
      <c r="AU283" s="171" t="s">
        <v>90</v>
      </c>
      <c r="AV283" s="12" t="s">
        <v>88</v>
      </c>
      <c r="AW283" s="12" t="s">
        <v>36</v>
      </c>
      <c r="AX283" s="12" t="s">
        <v>81</v>
      </c>
      <c r="AY283" s="171" t="s">
        <v>299</v>
      </c>
    </row>
    <row r="284" spans="2:65" s="12" customFormat="1">
      <c r="B284" s="170"/>
      <c r="D284" s="149" t="s">
        <v>1489</v>
      </c>
      <c r="E284" s="171" t="s">
        <v>1</v>
      </c>
      <c r="F284" s="172" t="s">
        <v>1491</v>
      </c>
      <c r="H284" s="171" t="s">
        <v>1</v>
      </c>
      <c r="I284" s="173"/>
      <c r="L284" s="170"/>
      <c r="M284" s="174"/>
      <c r="T284" s="175"/>
      <c r="AT284" s="171" t="s">
        <v>1489</v>
      </c>
      <c r="AU284" s="171" t="s">
        <v>90</v>
      </c>
      <c r="AV284" s="12" t="s">
        <v>88</v>
      </c>
      <c r="AW284" s="12" t="s">
        <v>36</v>
      </c>
      <c r="AX284" s="12" t="s">
        <v>81</v>
      </c>
      <c r="AY284" s="171" t="s">
        <v>299</v>
      </c>
    </row>
    <row r="285" spans="2:65" s="13" customFormat="1">
      <c r="B285" s="176"/>
      <c r="D285" s="149" t="s">
        <v>1489</v>
      </c>
      <c r="E285" s="177" t="s">
        <v>1</v>
      </c>
      <c r="F285" s="178" t="s">
        <v>1633</v>
      </c>
      <c r="H285" s="179">
        <v>634.40899999999999</v>
      </c>
      <c r="I285" s="180"/>
      <c r="L285" s="176"/>
      <c r="M285" s="181"/>
      <c r="T285" s="182"/>
      <c r="AT285" s="177" t="s">
        <v>1489</v>
      </c>
      <c r="AU285" s="177" t="s">
        <v>90</v>
      </c>
      <c r="AV285" s="13" t="s">
        <v>90</v>
      </c>
      <c r="AW285" s="13" t="s">
        <v>36</v>
      </c>
      <c r="AX285" s="13" t="s">
        <v>88</v>
      </c>
      <c r="AY285" s="177" t="s">
        <v>299</v>
      </c>
    </row>
    <row r="286" spans="2:65" s="1" customFormat="1" ht="33" customHeight="1">
      <c r="B286" s="32"/>
      <c r="C286" s="136" t="s">
        <v>418</v>
      </c>
      <c r="D286" s="136" t="s">
        <v>302</v>
      </c>
      <c r="E286" s="137" t="s">
        <v>1634</v>
      </c>
      <c r="F286" s="138" t="s">
        <v>1635</v>
      </c>
      <c r="G286" s="139" t="s">
        <v>1636</v>
      </c>
      <c r="H286" s="140">
        <v>2450.0929999999998</v>
      </c>
      <c r="I286" s="141"/>
      <c r="J286" s="142">
        <f>ROUND(I286*H286,2)</f>
        <v>0</v>
      </c>
      <c r="K286" s="138" t="s">
        <v>1487</v>
      </c>
      <c r="L286" s="32"/>
      <c r="M286" s="143" t="s">
        <v>1</v>
      </c>
      <c r="N286" s="144" t="s">
        <v>46</v>
      </c>
      <c r="P286" s="145">
        <f>O286*H286</f>
        <v>0</v>
      </c>
      <c r="Q286" s="145">
        <v>0</v>
      </c>
      <c r="R286" s="145">
        <f>Q286*H286</f>
        <v>0</v>
      </c>
      <c r="S286" s="145">
        <v>0</v>
      </c>
      <c r="T286" s="146">
        <f>S286*H286</f>
        <v>0</v>
      </c>
      <c r="AR286" s="147" t="s">
        <v>318</v>
      </c>
      <c r="AT286" s="147" t="s">
        <v>302</v>
      </c>
      <c r="AU286" s="147" t="s">
        <v>90</v>
      </c>
      <c r="AY286" s="17" t="s">
        <v>299</v>
      </c>
      <c r="BE286" s="148">
        <f>IF(N286="základní",J286,0)</f>
        <v>0</v>
      </c>
      <c r="BF286" s="148">
        <f>IF(N286="snížená",J286,0)</f>
        <v>0</v>
      </c>
      <c r="BG286" s="148">
        <f>IF(N286="zákl. přenesená",J286,0)</f>
        <v>0</v>
      </c>
      <c r="BH286" s="148">
        <f>IF(N286="sníž. přenesená",J286,0)</f>
        <v>0</v>
      </c>
      <c r="BI286" s="148">
        <f>IF(N286="nulová",J286,0)</f>
        <v>0</v>
      </c>
      <c r="BJ286" s="17" t="s">
        <v>88</v>
      </c>
      <c r="BK286" s="148">
        <f>ROUND(I286*H286,2)</f>
        <v>0</v>
      </c>
      <c r="BL286" s="17" t="s">
        <v>318</v>
      </c>
      <c r="BM286" s="147" t="s">
        <v>1637</v>
      </c>
    </row>
    <row r="287" spans="2:65" s="12" customFormat="1">
      <c r="B287" s="170"/>
      <c r="D287" s="149" t="s">
        <v>1489</v>
      </c>
      <c r="E287" s="171" t="s">
        <v>1</v>
      </c>
      <c r="F287" s="172" t="s">
        <v>1490</v>
      </c>
      <c r="H287" s="171" t="s">
        <v>1</v>
      </c>
      <c r="I287" s="173"/>
      <c r="L287" s="170"/>
      <c r="M287" s="174"/>
      <c r="T287" s="175"/>
      <c r="AT287" s="171" t="s">
        <v>1489</v>
      </c>
      <c r="AU287" s="171" t="s">
        <v>90</v>
      </c>
      <c r="AV287" s="12" t="s">
        <v>88</v>
      </c>
      <c r="AW287" s="12" t="s">
        <v>36</v>
      </c>
      <c r="AX287" s="12" t="s">
        <v>81</v>
      </c>
      <c r="AY287" s="171" t="s">
        <v>299</v>
      </c>
    </row>
    <row r="288" spans="2:65" s="12" customFormat="1">
      <c r="B288" s="170"/>
      <c r="D288" s="149" t="s">
        <v>1489</v>
      </c>
      <c r="E288" s="171" t="s">
        <v>1</v>
      </c>
      <c r="F288" s="172" t="s">
        <v>1491</v>
      </c>
      <c r="H288" s="171" t="s">
        <v>1</v>
      </c>
      <c r="I288" s="173"/>
      <c r="L288" s="170"/>
      <c r="M288" s="174"/>
      <c r="T288" s="175"/>
      <c r="AT288" s="171" t="s">
        <v>1489</v>
      </c>
      <c r="AU288" s="171" t="s">
        <v>90</v>
      </c>
      <c r="AV288" s="12" t="s">
        <v>88</v>
      </c>
      <c r="AW288" s="12" t="s">
        <v>36</v>
      </c>
      <c r="AX288" s="12" t="s">
        <v>81</v>
      </c>
      <c r="AY288" s="171" t="s">
        <v>299</v>
      </c>
    </row>
    <row r="289" spans="2:65" s="13" customFormat="1">
      <c r="B289" s="176"/>
      <c r="D289" s="149" t="s">
        <v>1489</v>
      </c>
      <c r="E289" s="177" t="s">
        <v>1</v>
      </c>
      <c r="F289" s="178" t="s">
        <v>1638</v>
      </c>
      <c r="H289" s="179">
        <v>2450.0929999999998</v>
      </c>
      <c r="I289" s="180"/>
      <c r="L289" s="176"/>
      <c r="M289" s="181"/>
      <c r="T289" s="182"/>
      <c r="AT289" s="177" t="s">
        <v>1489</v>
      </c>
      <c r="AU289" s="177" t="s">
        <v>90</v>
      </c>
      <c r="AV289" s="13" t="s">
        <v>90</v>
      </c>
      <c r="AW289" s="13" t="s">
        <v>36</v>
      </c>
      <c r="AX289" s="13" t="s">
        <v>88</v>
      </c>
      <c r="AY289" s="177" t="s">
        <v>299</v>
      </c>
    </row>
    <row r="290" spans="2:65" s="1" customFormat="1" ht="16.5" customHeight="1">
      <c r="B290" s="32"/>
      <c r="C290" s="136" t="s">
        <v>423</v>
      </c>
      <c r="D290" s="136" t="s">
        <v>302</v>
      </c>
      <c r="E290" s="137" t="s">
        <v>1639</v>
      </c>
      <c r="F290" s="138" t="s">
        <v>1640</v>
      </c>
      <c r="G290" s="139" t="s">
        <v>1520</v>
      </c>
      <c r="H290" s="140">
        <v>1523.9690000000001</v>
      </c>
      <c r="I290" s="141"/>
      <c r="J290" s="142">
        <f>ROUND(I290*H290,2)</f>
        <v>0</v>
      </c>
      <c r="K290" s="138" t="s">
        <v>1487</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1641</v>
      </c>
    </row>
    <row r="291" spans="2:65" s="12" customFormat="1">
      <c r="B291" s="170"/>
      <c r="D291" s="149" t="s">
        <v>1489</v>
      </c>
      <c r="E291" s="171" t="s">
        <v>1</v>
      </c>
      <c r="F291" s="172" t="s">
        <v>1490</v>
      </c>
      <c r="H291" s="171" t="s">
        <v>1</v>
      </c>
      <c r="I291" s="173"/>
      <c r="L291" s="170"/>
      <c r="M291" s="174"/>
      <c r="T291" s="175"/>
      <c r="AT291" s="171" t="s">
        <v>1489</v>
      </c>
      <c r="AU291" s="171" t="s">
        <v>90</v>
      </c>
      <c r="AV291" s="12" t="s">
        <v>88</v>
      </c>
      <c r="AW291" s="12" t="s">
        <v>36</v>
      </c>
      <c r="AX291" s="12" t="s">
        <v>81</v>
      </c>
      <c r="AY291" s="171" t="s">
        <v>299</v>
      </c>
    </row>
    <row r="292" spans="2:65" s="12" customFormat="1">
      <c r="B292" s="170"/>
      <c r="D292" s="149" t="s">
        <v>1489</v>
      </c>
      <c r="E292" s="171" t="s">
        <v>1</v>
      </c>
      <c r="F292" s="172" t="s">
        <v>1491</v>
      </c>
      <c r="H292" s="171" t="s">
        <v>1</v>
      </c>
      <c r="I292" s="173"/>
      <c r="L292" s="170"/>
      <c r="M292" s="174"/>
      <c r="T292" s="175"/>
      <c r="AT292" s="171" t="s">
        <v>1489</v>
      </c>
      <c r="AU292" s="171" t="s">
        <v>90</v>
      </c>
      <c r="AV292" s="12" t="s">
        <v>88</v>
      </c>
      <c r="AW292" s="12" t="s">
        <v>36</v>
      </c>
      <c r="AX292" s="12" t="s">
        <v>81</v>
      </c>
      <c r="AY292" s="171" t="s">
        <v>299</v>
      </c>
    </row>
    <row r="293" spans="2:65" s="13" customFormat="1">
      <c r="B293" s="176"/>
      <c r="D293" s="149" t="s">
        <v>1489</v>
      </c>
      <c r="E293" s="177" t="s">
        <v>1</v>
      </c>
      <c r="F293" s="178" t="s">
        <v>1642</v>
      </c>
      <c r="H293" s="179">
        <v>1523.9690000000001</v>
      </c>
      <c r="I293" s="180"/>
      <c r="L293" s="176"/>
      <c r="M293" s="181"/>
      <c r="T293" s="182"/>
      <c r="AT293" s="177" t="s">
        <v>1489</v>
      </c>
      <c r="AU293" s="177" t="s">
        <v>90</v>
      </c>
      <c r="AV293" s="13" t="s">
        <v>90</v>
      </c>
      <c r="AW293" s="13" t="s">
        <v>36</v>
      </c>
      <c r="AX293" s="13" t="s">
        <v>88</v>
      </c>
      <c r="AY293" s="177" t="s">
        <v>299</v>
      </c>
    </row>
    <row r="294" spans="2:65" s="1" customFormat="1" ht="24.15" customHeight="1">
      <c r="B294" s="32"/>
      <c r="C294" s="136" t="s">
        <v>428</v>
      </c>
      <c r="D294" s="136" t="s">
        <v>302</v>
      </c>
      <c r="E294" s="137" t="s">
        <v>1643</v>
      </c>
      <c r="F294" s="138" t="s">
        <v>1644</v>
      </c>
      <c r="G294" s="139" t="s">
        <v>1520</v>
      </c>
      <c r="H294" s="140">
        <v>2301.0520000000001</v>
      </c>
      <c r="I294" s="141"/>
      <c r="J294" s="142">
        <f>ROUND(I294*H294,2)</f>
        <v>0</v>
      </c>
      <c r="K294" s="138" t="s">
        <v>1487</v>
      </c>
      <c r="L294" s="32"/>
      <c r="M294" s="143" t="s">
        <v>1</v>
      </c>
      <c r="N294" s="144" t="s">
        <v>46</v>
      </c>
      <c r="P294" s="145">
        <f>O294*H294</f>
        <v>0</v>
      </c>
      <c r="Q294" s="145">
        <v>0</v>
      </c>
      <c r="R294" s="145">
        <f>Q294*H294</f>
        <v>0</v>
      </c>
      <c r="S294" s="145">
        <v>0</v>
      </c>
      <c r="T294" s="146">
        <f>S294*H294</f>
        <v>0</v>
      </c>
      <c r="AR294" s="147" t="s">
        <v>318</v>
      </c>
      <c r="AT294" s="147" t="s">
        <v>302</v>
      </c>
      <c r="AU294" s="147" t="s">
        <v>90</v>
      </c>
      <c r="AY294" s="17" t="s">
        <v>299</v>
      </c>
      <c r="BE294" s="148">
        <f>IF(N294="základní",J294,0)</f>
        <v>0</v>
      </c>
      <c r="BF294" s="148">
        <f>IF(N294="snížená",J294,0)</f>
        <v>0</v>
      </c>
      <c r="BG294" s="148">
        <f>IF(N294="zákl. přenesená",J294,0)</f>
        <v>0</v>
      </c>
      <c r="BH294" s="148">
        <f>IF(N294="sníž. přenesená",J294,0)</f>
        <v>0</v>
      </c>
      <c r="BI294" s="148">
        <f>IF(N294="nulová",J294,0)</f>
        <v>0</v>
      </c>
      <c r="BJ294" s="17" t="s">
        <v>88</v>
      </c>
      <c r="BK294" s="148">
        <f>ROUND(I294*H294,2)</f>
        <v>0</v>
      </c>
      <c r="BL294" s="17" t="s">
        <v>318</v>
      </c>
      <c r="BM294" s="147" t="s">
        <v>1645</v>
      </c>
    </row>
    <row r="295" spans="2:65" s="12" customFormat="1">
      <c r="B295" s="170"/>
      <c r="D295" s="149" t="s">
        <v>1489</v>
      </c>
      <c r="E295" s="171" t="s">
        <v>1</v>
      </c>
      <c r="F295" s="172" t="s">
        <v>1490</v>
      </c>
      <c r="H295" s="171" t="s">
        <v>1</v>
      </c>
      <c r="I295" s="173"/>
      <c r="L295" s="170"/>
      <c r="M295" s="174"/>
      <c r="T295" s="175"/>
      <c r="AT295" s="171" t="s">
        <v>1489</v>
      </c>
      <c r="AU295" s="171" t="s">
        <v>90</v>
      </c>
      <c r="AV295" s="12" t="s">
        <v>88</v>
      </c>
      <c r="AW295" s="12" t="s">
        <v>36</v>
      </c>
      <c r="AX295" s="12" t="s">
        <v>81</v>
      </c>
      <c r="AY295" s="171" t="s">
        <v>299</v>
      </c>
    </row>
    <row r="296" spans="2:65" s="12" customFormat="1">
      <c r="B296" s="170"/>
      <c r="D296" s="149" t="s">
        <v>1489</v>
      </c>
      <c r="E296" s="171" t="s">
        <v>1</v>
      </c>
      <c r="F296" s="172" t="s">
        <v>1646</v>
      </c>
      <c r="H296" s="171" t="s">
        <v>1</v>
      </c>
      <c r="I296" s="173"/>
      <c r="L296" s="170"/>
      <c r="M296" s="174"/>
      <c r="T296" s="175"/>
      <c r="AT296" s="171" t="s">
        <v>1489</v>
      </c>
      <c r="AU296" s="171" t="s">
        <v>90</v>
      </c>
      <c r="AV296" s="12" t="s">
        <v>88</v>
      </c>
      <c r="AW296" s="12" t="s">
        <v>36</v>
      </c>
      <c r="AX296" s="12" t="s">
        <v>81</v>
      </c>
      <c r="AY296" s="171" t="s">
        <v>299</v>
      </c>
    </row>
    <row r="297" spans="2:65" s="12" customFormat="1">
      <c r="B297" s="170"/>
      <c r="D297" s="149" t="s">
        <v>1489</v>
      </c>
      <c r="E297" s="171" t="s">
        <v>1</v>
      </c>
      <c r="F297" s="172" t="s">
        <v>1647</v>
      </c>
      <c r="H297" s="171" t="s">
        <v>1</v>
      </c>
      <c r="I297" s="173"/>
      <c r="L297" s="170"/>
      <c r="M297" s="174"/>
      <c r="T297" s="175"/>
      <c r="AT297" s="171" t="s">
        <v>1489</v>
      </c>
      <c r="AU297" s="171" t="s">
        <v>90</v>
      </c>
      <c r="AV297" s="12" t="s">
        <v>88</v>
      </c>
      <c r="AW297" s="12" t="s">
        <v>36</v>
      </c>
      <c r="AX297" s="12" t="s">
        <v>81</v>
      </c>
      <c r="AY297" s="171" t="s">
        <v>299</v>
      </c>
    </row>
    <row r="298" spans="2:65" s="13" customFormat="1">
      <c r="B298" s="176"/>
      <c r="D298" s="149" t="s">
        <v>1489</v>
      </c>
      <c r="E298" s="177" t="s">
        <v>1</v>
      </c>
      <c r="F298" s="178" t="s">
        <v>1648</v>
      </c>
      <c r="H298" s="179">
        <v>107.10599999999999</v>
      </c>
      <c r="I298" s="180"/>
      <c r="L298" s="176"/>
      <c r="M298" s="181"/>
      <c r="T298" s="182"/>
      <c r="AT298" s="177" t="s">
        <v>1489</v>
      </c>
      <c r="AU298" s="177" t="s">
        <v>90</v>
      </c>
      <c r="AV298" s="13" t="s">
        <v>90</v>
      </c>
      <c r="AW298" s="13" t="s">
        <v>36</v>
      </c>
      <c r="AX298" s="13" t="s">
        <v>81</v>
      </c>
      <c r="AY298" s="177" t="s">
        <v>299</v>
      </c>
    </row>
    <row r="299" spans="2:65" s="12" customFormat="1">
      <c r="B299" s="170"/>
      <c r="D299" s="149" t="s">
        <v>1489</v>
      </c>
      <c r="E299" s="171" t="s">
        <v>1</v>
      </c>
      <c r="F299" s="172" t="s">
        <v>1649</v>
      </c>
      <c r="H299" s="171" t="s">
        <v>1</v>
      </c>
      <c r="I299" s="173"/>
      <c r="L299" s="170"/>
      <c r="M299" s="174"/>
      <c r="T299" s="175"/>
      <c r="AT299" s="171" t="s">
        <v>1489</v>
      </c>
      <c r="AU299" s="171" t="s">
        <v>90</v>
      </c>
      <c r="AV299" s="12" t="s">
        <v>88</v>
      </c>
      <c r="AW299" s="12" t="s">
        <v>36</v>
      </c>
      <c r="AX299" s="12" t="s">
        <v>81</v>
      </c>
      <c r="AY299" s="171" t="s">
        <v>299</v>
      </c>
    </row>
    <row r="300" spans="2:65" s="12" customFormat="1">
      <c r="B300" s="170"/>
      <c r="D300" s="149" t="s">
        <v>1489</v>
      </c>
      <c r="E300" s="171" t="s">
        <v>1</v>
      </c>
      <c r="F300" s="172" t="s">
        <v>1650</v>
      </c>
      <c r="H300" s="171" t="s">
        <v>1</v>
      </c>
      <c r="I300" s="173"/>
      <c r="L300" s="170"/>
      <c r="M300" s="174"/>
      <c r="T300" s="175"/>
      <c r="AT300" s="171" t="s">
        <v>1489</v>
      </c>
      <c r="AU300" s="171" t="s">
        <v>90</v>
      </c>
      <c r="AV300" s="12" t="s">
        <v>88</v>
      </c>
      <c r="AW300" s="12" t="s">
        <v>36</v>
      </c>
      <c r="AX300" s="12" t="s">
        <v>81</v>
      </c>
      <c r="AY300" s="171" t="s">
        <v>299</v>
      </c>
    </row>
    <row r="301" spans="2:65" s="13" customFormat="1">
      <c r="B301" s="176"/>
      <c r="D301" s="149" t="s">
        <v>1489</v>
      </c>
      <c r="E301" s="177" t="s">
        <v>1</v>
      </c>
      <c r="F301" s="178" t="s">
        <v>1651</v>
      </c>
      <c r="H301" s="179">
        <v>772.01300000000003</v>
      </c>
      <c r="I301" s="180"/>
      <c r="L301" s="176"/>
      <c r="M301" s="181"/>
      <c r="T301" s="182"/>
      <c r="AT301" s="177" t="s">
        <v>1489</v>
      </c>
      <c r="AU301" s="177" t="s">
        <v>90</v>
      </c>
      <c r="AV301" s="13" t="s">
        <v>90</v>
      </c>
      <c r="AW301" s="13" t="s">
        <v>36</v>
      </c>
      <c r="AX301" s="13" t="s">
        <v>81</v>
      </c>
      <c r="AY301" s="177" t="s">
        <v>299</v>
      </c>
    </row>
    <row r="302" spans="2:65" s="12" customFormat="1" ht="20.399999999999999">
      <c r="B302" s="170"/>
      <c r="D302" s="149" t="s">
        <v>1489</v>
      </c>
      <c r="E302" s="171" t="s">
        <v>1</v>
      </c>
      <c r="F302" s="172" t="s">
        <v>1652</v>
      </c>
      <c r="H302" s="171" t="s">
        <v>1</v>
      </c>
      <c r="I302" s="173"/>
      <c r="L302" s="170"/>
      <c r="M302" s="174"/>
      <c r="T302" s="175"/>
      <c r="AT302" s="171" t="s">
        <v>1489</v>
      </c>
      <c r="AU302" s="171" t="s">
        <v>90</v>
      </c>
      <c r="AV302" s="12" t="s">
        <v>88</v>
      </c>
      <c r="AW302" s="12" t="s">
        <v>36</v>
      </c>
      <c r="AX302" s="12" t="s">
        <v>81</v>
      </c>
      <c r="AY302" s="171" t="s">
        <v>299</v>
      </c>
    </row>
    <row r="303" spans="2:65" s="12" customFormat="1">
      <c r="B303" s="170"/>
      <c r="D303" s="149" t="s">
        <v>1489</v>
      </c>
      <c r="E303" s="171" t="s">
        <v>1</v>
      </c>
      <c r="F303" s="172" t="s">
        <v>1653</v>
      </c>
      <c r="H303" s="171" t="s">
        <v>1</v>
      </c>
      <c r="I303" s="173"/>
      <c r="L303" s="170"/>
      <c r="M303" s="174"/>
      <c r="T303" s="175"/>
      <c r="AT303" s="171" t="s">
        <v>1489</v>
      </c>
      <c r="AU303" s="171" t="s">
        <v>90</v>
      </c>
      <c r="AV303" s="12" t="s">
        <v>88</v>
      </c>
      <c r="AW303" s="12" t="s">
        <v>36</v>
      </c>
      <c r="AX303" s="12" t="s">
        <v>81</v>
      </c>
      <c r="AY303" s="171" t="s">
        <v>299</v>
      </c>
    </row>
    <row r="304" spans="2:65" s="12" customFormat="1" ht="20.399999999999999">
      <c r="B304" s="170"/>
      <c r="D304" s="149" t="s">
        <v>1489</v>
      </c>
      <c r="E304" s="171" t="s">
        <v>1</v>
      </c>
      <c r="F304" s="172" t="s">
        <v>1654</v>
      </c>
      <c r="H304" s="171" t="s">
        <v>1</v>
      </c>
      <c r="I304" s="173"/>
      <c r="L304" s="170"/>
      <c r="M304" s="174"/>
      <c r="T304" s="175"/>
      <c r="AT304" s="171" t="s">
        <v>1489</v>
      </c>
      <c r="AU304" s="171" t="s">
        <v>90</v>
      </c>
      <c r="AV304" s="12" t="s">
        <v>88</v>
      </c>
      <c r="AW304" s="12" t="s">
        <v>36</v>
      </c>
      <c r="AX304" s="12" t="s">
        <v>81</v>
      </c>
      <c r="AY304" s="171" t="s">
        <v>299</v>
      </c>
    </row>
    <row r="305" spans="2:65" s="13" customFormat="1">
      <c r="B305" s="176"/>
      <c r="D305" s="149" t="s">
        <v>1489</v>
      </c>
      <c r="E305" s="177" t="s">
        <v>1</v>
      </c>
      <c r="F305" s="178" t="s">
        <v>1655</v>
      </c>
      <c r="H305" s="179">
        <v>732.20100000000002</v>
      </c>
      <c r="I305" s="180"/>
      <c r="L305" s="176"/>
      <c r="M305" s="181"/>
      <c r="T305" s="182"/>
      <c r="AT305" s="177" t="s">
        <v>1489</v>
      </c>
      <c r="AU305" s="177" t="s">
        <v>90</v>
      </c>
      <c r="AV305" s="13" t="s">
        <v>90</v>
      </c>
      <c r="AW305" s="13" t="s">
        <v>36</v>
      </c>
      <c r="AX305" s="13" t="s">
        <v>81</v>
      </c>
      <c r="AY305" s="177" t="s">
        <v>299</v>
      </c>
    </row>
    <row r="306" spans="2:65" s="12" customFormat="1">
      <c r="B306" s="170"/>
      <c r="D306" s="149" t="s">
        <v>1489</v>
      </c>
      <c r="E306" s="171" t="s">
        <v>1</v>
      </c>
      <c r="F306" s="172" t="s">
        <v>1656</v>
      </c>
      <c r="H306" s="171" t="s">
        <v>1</v>
      </c>
      <c r="I306" s="173"/>
      <c r="L306" s="170"/>
      <c r="M306" s="174"/>
      <c r="T306" s="175"/>
      <c r="AT306" s="171" t="s">
        <v>1489</v>
      </c>
      <c r="AU306" s="171" t="s">
        <v>90</v>
      </c>
      <c r="AV306" s="12" t="s">
        <v>88</v>
      </c>
      <c r="AW306" s="12" t="s">
        <v>36</v>
      </c>
      <c r="AX306" s="12" t="s">
        <v>81</v>
      </c>
      <c r="AY306" s="171" t="s">
        <v>299</v>
      </c>
    </row>
    <row r="307" spans="2:65" s="12" customFormat="1">
      <c r="B307" s="170"/>
      <c r="D307" s="149" t="s">
        <v>1489</v>
      </c>
      <c r="E307" s="171" t="s">
        <v>1</v>
      </c>
      <c r="F307" s="172" t="s">
        <v>1657</v>
      </c>
      <c r="H307" s="171" t="s">
        <v>1</v>
      </c>
      <c r="I307" s="173"/>
      <c r="L307" s="170"/>
      <c r="M307" s="174"/>
      <c r="T307" s="175"/>
      <c r="AT307" s="171" t="s">
        <v>1489</v>
      </c>
      <c r="AU307" s="171" t="s">
        <v>90</v>
      </c>
      <c r="AV307" s="12" t="s">
        <v>88</v>
      </c>
      <c r="AW307" s="12" t="s">
        <v>36</v>
      </c>
      <c r="AX307" s="12" t="s">
        <v>81</v>
      </c>
      <c r="AY307" s="171" t="s">
        <v>299</v>
      </c>
    </row>
    <row r="308" spans="2:65" s="12" customFormat="1" ht="20.399999999999999">
      <c r="B308" s="170"/>
      <c r="D308" s="149" t="s">
        <v>1489</v>
      </c>
      <c r="E308" s="171" t="s">
        <v>1</v>
      </c>
      <c r="F308" s="172" t="s">
        <v>1658</v>
      </c>
      <c r="H308" s="171" t="s">
        <v>1</v>
      </c>
      <c r="I308" s="173"/>
      <c r="L308" s="170"/>
      <c r="M308" s="174"/>
      <c r="T308" s="175"/>
      <c r="AT308" s="171" t="s">
        <v>1489</v>
      </c>
      <c r="AU308" s="171" t="s">
        <v>90</v>
      </c>
      <c r="AV308" s="12" t="s">
        <v>88</v>
      </c>
      <c r="AW308" s="12" t="s">
        <v>36</v>
      </c>
      <c r="AX308" s="12" t="s">
        <v>81</v>
      </c>
      <c r="AY308" s="171" t="s">
        <v>299</v>
      </c>
    </row>
    <row r="309" spans="2:65" s="12" customFormat="1">
      <c r="B309" s="170"/>
      <c r="D309" s="149" t="s">
        <v>1489</v>
      </c>
      <c r="E309" s="171" t="s">
        <v>1</v>
      </c>
      <c r="F309" s="172" t="s">
        <v>1659</v>
      </c>
      <c r="H309" s="171" t="s">
        <v>1</v>
      </c>
      <c r="I309" s="173"/>
      <c r="L309" s="170"/>
      <c r="M309" s="174"/>
      <c r="T309" s="175"/>
      <c r="AT309" s="171" t="s">
        <v>1489</v>
      </c>
      <c r="AU309" s="171" t="s">
        <v>90</v>
      </c>
      <c r="AV309" s="12" t="s">
        <v>88</v>
      </c>
      <c r="AW309" s="12" t="s">
        <v>36</v>
      </c>
      <c r="AX309" s="12" t="s">
        <v>81</v>
      </c>
      <c r="AY309" s="171" t="s">
        <v>299</v>
      </c>
    </row>
    <row r="310" spans="2:65" s="13" customFormat="1">
      <c r="B310" s="176"/>
      <c r="D310" s="149" t="s">
        <v>1489</v>
      </c>
      <c r="E310" s="177" t="s">
        <v>1</v>
      </c>
      <c r="F310" s="178" t="s">
        <v>1660</v>
      </c>
      <c r="H310" s="179">
        <v>689.73199999999997</v>
      </c>
      <c r="I310" s="180"/>
      <c r="L310" s="176"/>
      <c r="M310" s="181"/>
      <c r="T310" s="182"/>
      <c r="AT310" s="177" t="s">
        <v>1489</v>
      </c>
      <c r="AU310" s="177" t="s">
        <v>90</v>
      </c>
      <c r="AV310" s="13" t="s">
        <v>90</v>
      </c>
      <c r="AW310" s="13" t="s">
        <v>36</v>
      </c>
      <c r="AX310" s="13" t="s">
        <v>81</v>
      </c>
      <c r="AY310" s="177" t="s">
        <v>299</v>
      </c>
    </row>
    <row r="311" spans="2:65" s="12" customFormat="1">
      <c r="B311" s="170"/>
      <c r="D311" s="149" t="s">
        <v>1489</v>
      </c>
      <c r="E311" s="171" t="s">
        <v>1</v>
      </c>
      <c r="F311" s="172" t="s">
        <v>1661</v>
      </c>
      <c r="H311" s="171" t="s">
        <v>1</v>
      </c>
      <c r="I311" s="173"/>
      <c r="L311" s="170"/>
      <c r="M311" s="174"/>
      <c r="T311" s="175"/>
      <c r="AT311" s="171" t="s">
        <v>1489</v>
      </c>
      <c r="AU311" s="171" t="s">
        <v>90</v>
      </c>
      <c r="AV311" s="12" t="s">
        <v>88</v>
      </c>
      <c r="AW311" s="12" t="s">
        <v>36</v>
      </c>
      <c r="AX311" s="12" t="s">
        <v>81</v>
      </c>
      <c r="AY311" s="171" t="s">
        <v>299</v>
      </c>
    </row>
    <row r="312" spans="2:65" s="12" customFormat="1">
      <c r="B312" s="170"/>
      <c r="D312" s="149" t="s">
        <v>1489</v>
      </c>
      <c r="E312" s="171" t="s">
        <v>1</v>
      </c>
      <c r="F312" s="172" t="s">
        <v>1662</v>
      </c>
      <c r="H312" s="171" t="s">
        <v>1</v>
      </c>
      <c r="I312" s="173"/>
      <c r="L312" s="170"/>
      <c r="M312" s="174"/>
      <c r="T312" s="175"/>
      <c r="AT312" s="171" t="s">
        <v>1489</v>
      </c>
      <c r="AU312" s="171" t="s">
        <v>90</v>
      </c>
      <c r="AV312" s="12" t="s">
        <v>88</v>
      </c>
      <c r="AW312" s="12" t="s">
        <v>36</v>
      </c>
      <c r="AX312" s="12" t="s">
        <v>81</v>
      </c>
      <c r="AY312" s="171" t="s">
        <v>299</v>
      </c>
    </row>
    <row r="313" spans="2:65" s="14" customFormat="1">
      <c r="B313" s="183"/>
      <c r="D313" s="149" t="s">
        <v>1489</v>
      </c>
      <c r="E313" s="184" t="s">
        <v>1</v>
      </c>
      <c r="F313" s="185" t="s">
        <v>1496</v>
      </c>
      <c r="H313" s="186">
        <v>2301.0520000000001</v>
      </c>
      <c r="I313" s="187"/>
      <c r="L313" s="183"/>
      <c r="M313" s="188"/>
      <c r="T313" s="189"/>
      <c r="AT313" s="184" t="s">
        <v>1489</v>
      </c>
      <c r="AU313" s="184" t="s">
        <v>90</v>
      </c>
      <c r="AV313" s="14" t="s">
        <v>318</v>
      </c>
      <c r="AW313" s="14" t="s">
        <v>36</v>
      </c>
      <c r="AX313" s="14" t="s">
        <v>88</v>
      </c>
      <c r="AY313" s="184" t="s">
        <v>299</v>
      </c>
    </row>
    <row r="314" spans="2:65" s="13" customFormat="1" ht="20.399999999999999">
      <c r="B314" s="176"/>
      <c r="D314" s="149" t="s">
        <v>1489</v>
      </c>
      <c r="E314" s="177" t="s">
        <v>1</v>
      </c>
      <c r="F314" s="178" t="s">
        <v>1663</v>
      </c>
      <c r="H314" s="179">
        <v>1523.9690000000001</v>
      </c>
      <c r="I314" s="180"/>
      <c r="L314" s="176"/>
      <c r="M314" s="181"/>
      <c r="T314" s="182"/>
      <c r="AT314" s="177" t="s">
        <v>1489</v>
      </c>
      <c r="AU314" s="177" t="s">
        <v>90</v>
      </c>
      <c r="AV314" s="13" t="s">
        <v>90</v>
      </c>
      <c r="AW314" s="13" t="s">
        <v>36</v>
      </c>
      <c r="AX314" s="13" t="s">
        <v>81</v>
      </c>
      <c r="AY314" s="177" t="s">
        <v>299</v>
      </c>
    </row>
    <row r="315" spans="2:65" s="13" customFormat="1">
      <c r="B315" s="176"/>
      <c r="D315" s="149" t="s">
        <v>1489</v>
      </c>
      <c r="E315" s="177" t="s">
        <v>1</v>
      </c>
      <c r="F315" s="178" t="s">
        <v>1664</v>
      </c>
      <c r="H315" s="179">
        <v>777.08299999999997</v>
      </c>
      <c r="I315" s="180"/>
      <c r="L315" s="176"/>
      <c r="M315" s="181"/>
      <c r="T315" s="182"/>
      <c r="AT315" s="177" t="s">
        <v>1489</v>
      </c>
      <c r="AU315" s="177" t="s">
        <v>90</v>
      </c>
      <c r="AV315" s="13" t="s">
        <v>90</v>
      </c>
      <c r="AW315" s="13" t="s">
        <v>36</v>
      </c>
      <c r="AX315" s="13" t="s">
        <v>81</v>
      </c>
      <c r="AY315" s="177" t="s">
        <v>299</v>
      </c>
    </row>
    <row r="316" spans="2:65" s="1" customFormat="1" ht="24.15" customHeight="1">
      <c r="B316" s="32"/>
      <c r="C316" s="158" t="s">
        <v>433</v>
      </c>
      <c r="D316" s="158" t="s">
        <v>340</v>
      </c>
      <c r="E316" s="159" t="s">
        <v>1665</v>
      </c>
      <c r="F316" s="160" t="s">
        <v>1666</v>
      </c>
      <c r="G316" s="161" t="s">
        <v>1520</v>
      </c>
      <c r="H316" s="162">
        <v>863.33900000000006</v>
      </c>
      <c r="I316" s="163"/>
      <c r="J316" s="164">
        <f>ROUND(I316*H316,2)</f>
        <v>0</v>
      </c>
      <c r="K316" s="160" t="s">
        <v>1</v>
      </c>
      <c r="L316" s="165"/>
      <c r="M316" s="166" t="s">
        <v>1</v>
      </c>
      <c r="N316" s="167" t="s">
        <v>46</v>
      </c>
      <c r="P316" s="145">
        <f>O316*H316</f>
        <v>0</v>
      </c>
      <c r="Q316" s="145">
        <v>0</v>
      </c>
      <c r="R316" s="145">
        <f>Q316*H316</f>
        <v>0</v>
      </c>
      <c r="S316" s="145">
        <v>0</v>
      </c>
      <c r="T316" s="146">
        <f>S316*H316</f>
        <v>0</v>
      </c>
      <c r="AR316" s="147" t="s">
        <v>337</v>
      </c>
      <c r="AT316" s="147" t="s">
        <v>340</v>
      </c>
      <c r="AU316" s="147" t="s">
        <v>90</v>
      </c>
      <c r="AY316" s="17" t="s">
        <v>299</v>
      </c>
      <c r="BE316" s="148">
        <f>IF(N316="základní",J316,0)</f>
        <v>0</v>
      </c>
      <c r="BF316" s="148">
        <f>IF(N316="snížená",J316,0)</f>
        <v>0</v>
      </c>
      <c r="BG316" s="148">
        <f>IF(N316="zákl. přenesená",J316,0)</f>
        <v>0</v>
      </c>
      <c r="BH316" s="148">
        <f>IF(N316="sníž. přenesená",J316,0)</f>
        <v>0</v>
      </c>
      <c r="BI316" s="148">
        <f>IF(N316="nulová",J316,0)</f>
        <v>0</v>
      </c>
      <c r="BJ316" s="17" t="s">
        <v>88</v>
      </c>
      <c r="BK316" s="148">
        <f>ROUND(I316*H316,2)</f>
        <v>0</v>
      </c>
      <c r="BL316" s="17" t="s">
        <v>318</v>
      </c>
      <c r="BM316" s="147" t="s">
        <v>1667</v>
      </c>
    </row>
    <row r="317" spans="2:65" s="12" customFormat="1">
      <c r="B317" s="170"/>
      <c r="D317" s="149" t="s">
        <v>1489</v>
      </c>
      <c r="E317" s="171" t="s">
        <v>1</v>
      </c>
      <c r="F317" s="172" t="s">
        <v>1490</v>
      </c>
      <c r="H317" s="171" t="s">
        <v>1</v>
      </c>
      <c r="I317" s="173"/>
      <c r="L317" s="170"/>
      <c r="M317" s="174"/>
      <c r="T317" s="175"/>
      <c r="AT317" s="171" t="s">
        <v>1489</v>
      </c>
      <c r="AU317" s="171" t="s">
        <v>90</v>
      </c>
      <c r="AV317" s="12" t="s">
        <v>88</v>
      </c>
      <c r="AW317" s="12" t="s">
        <v>36</v>
      </c>
      <c r="AX317" s="12" t="s">
        <v>81</v>
      </c>
      <c r="AY317" s="171" t="s">
        <v>299</v>
      </c>
    </row>
    <row r="318" spans="2:65" s="12" customFormat="1">
      <c r="B318" s="170"/>
      <c r="D318" s="149" t="s">
        <v>1489</v>
      </c>
      <c r="E318" s="171" t="s">
        <v>1</v>
      </c>
      <c r="F318" s="172" t="s">
        <v>1491</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1668</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1669</v>
      </c>
      <c r="H320" s="179">
        <v>863.33900000000006</v>
      </c>
      <c r="I320" s="180"/>
      <c r="L320" s="176"/>
      <c r="M320" s="181"/>
      <c r="T320" s="182"/>
      <c r="AT320" s="177" t="s">
        <v>1489</v>
      </c>
      <c r="AU320" s="177" t="s">
        <v>90</v>
      </c>
      <c r="AV320" s="13" t="s">
        <v>90</v>
      </c>
      <c r="AW320" s="13" t="s">
        <v>36</v>
      </c>
      <c r="AX320" s="13" t="s">
        <v>88</v>
      </c>
      <c r="AY320" s="177" t="s">
        <v>299</v>
      </c>
    </row>
    <row r="321" spans="2:65" s="1" customFormat="1" ht="24.15" customHeight="1">
      <c r="B321" s="32"/>
      <c r="C321" s="136" t="s">
        <v>438</v>
      </c>
      <c r="D321" s="136" t="s">
        <v>302</v>
      </c>
      <c r="E321" s="137" t="s">
        <v>1670</v>
      </c>
      <c r="F321" s="138" t="s">
        <v>1671</v>
      </c>
      <c r="G321" s="139" t="s">
        <v>1520</v>
      </c>
      <c r="H321" s="140">
        <v>467.93700000000001</v>
      </c>
      <c r="I321" s="141"/>
      <c r="J321" s="142">
        <f>ROUND(I321*H321,2)</f>
        <v>0</v>
      </c>
      <c r="K321" s="138" t="s">
        <v>1487</v>
      </c>
      <c r="L321" s="32"/>
      <c r="M321" s="143" t="s">
        <v>1</v>
      </c>
      <c r="N321" s="144" t="s">
        <v>46</v>
      </c>
      <c r="P321" s="145">
        <f>O321*H321</f>
        <v>0</v>
      </c>
      <c r="Q321" s="145">
        <v>0</v>
      </c>
      <c r="R321" s="145">
        <f>Q321*H321</f>
        <v>0</v>
      </c>
      <c r="S321" s="145">
        <v>0</v>
      </c>
      <c r="T321" s="146">
        <f>S321*H321</f>
        <v>0</v>
      </c>
      <c r="AR321" s="147" t="s">
        <v>318</v>
      </c>
      <c r="AT321" s="147" t="s">
        <v>302</v>
      </c>
      <c r="AU321" s="147" t="s">
        <v>90</v>
      </c>
      <c r="AY321" s="17" t="s">
        <v>299</v>
      </c>
      <c r="BE321" s="148">
        <f>IF(N321="základní",J321,0)</f>
        <v>0</v>
      </c>
      <c r="BF321" s="148">
        <f>IF(N321="snížená",J321,0)</f>
        <v>0</v>
      </c>
      <c r="BG321" s="148">
        <f>IF(N321="zákl. přenesená",J321,0)</f>
        <v>0</v>
      </c>
      <c r="BH321" s="148">
        <f>IF(N321="sníž. přenesená",J321,0)</f>
        <v>0</v>
      </c>
      <c r="BI321" s="148">
        <f>IF(N321="nulová",J321,0)</f>
        <v>0</v>
      </c>
      <c r="BJ321" s="17" t="s">
        <v>88</v>
      </c>
      <c r="BK321" s="148">
        <f>ROUND(I321*H321,2)</f>
        <v>0</v>
      </c>
      <c r="BL321" s="17" t="s">
        <v>318</v>
      </c>
      <c r="BM321" s="147" t="s">
        <v>1672</v>
      </c>
    </row>
    <row r="322" spans="2:65" s="12" customFormat="1">
      <c r="B322" s="170"/>
      <c r="D322" s="149" t="s">
        <v>1489</v>
      </c>
      <c r="E322" s="171" t="s">
        <v>1</v>
      </c>
      <c r="F322" s="172" t="s">
        <v>1490</v>
      </c>
      <c r="H322" s="171" t="s">
        <v>1</v>
      </c>
      <c r="I322" s="173"/>
      <c r="L322" s="170"/>
      <c r="M322" s="174"/>
      <c r="T322" s="175"/>
      <c r="AT322" s="171" t="s">
        <v>1489</v>
      </c>
      <c r="AU322" s="171" t="s">
        <v>90</v>
      </c>
      <c r="AV322" s="12" t="s">
        <v>88</v>
      </c>
      <c r="AW322" s="12" t="s">
        <v>36</v>
      </c>
      <c r="AX322" s="12" t="s">
        <v>81</v>
      </c>
      <c r="AY322" s="171" t="s">
        <v>299</v>
      </c>
    </row>
    <row r="323" spans="2:65" s="12" customFormat="1">
      <c r="B323" s="170"/>
      <c r="D323" s="149" t="s">
        <v>1489</v>
      </c>
      <c r="E323" s="171" t="s">
        <v>1</v>
      </c>
      <c r="F323" s="172" t="s">
        <v>1491</v>
      </c>
      <c r="H323" s="171" t="s">
        <v>1</v>
      </c>
      <c r="I323" s="173"/>
      <c r="L323" s="170"/>
      <c r="M323" s="174"/>
      <c r="T323" s="175"/>
      <c r="AT323" s="171" t="s">
        <v>1489</v>
      </c>
      <c r="AU323" s="171" t="s">
        <v>90</v>
      </c>
      <c r="AV323" s="12" t="s">
        <v>88</v>
      </c>
      <c r="AW323" s="12" t="s">
        <v>36</v>
      </c>
      <c r="AX323" s="12" t="s">
        <v>81</v>
      </c>
      <c r="AY323" s="171" t="s">
        <v>299</v>
      </c>
    </row>
    <row r="324" spans="2:65" s="13" customFormat="1">
      <c r="B324" s="176"/>
      <c r="D324" s="149" t="s">
        <v>1489</v>
      </c>
      <c r="E324" s="177" t="s">
        <v>1</v>
      </c>
      <c r="F324" s="178" t="s">
        <v>1673</v>
      </c>
      <c r="H324" s="179">
        <v>18.878</v>
      </c>
      <c r="I324" s="180"/>
      <c r="L324" s="176"/>
      <c r="M324" s="181"/>
      <c r="T324" s="182"/>
      <c r="AT324" s="177" t="s">
        <v>1489</v>
      </c>
      <c r="AU324" s="177" t="s">
        <v>90</v>
      </c>
      <c r="AV324" s="13" t="s">
        <v>90</v>
      </c>
      <c r="AW324" s="13" t="s">
        <v>36</v>
      </c>
      <c r="AX324" s="13" t="s">
        <v>81</v>
      </c>
      <c r="AY324" s="177" t="s">
        <v>299</v>
      </c>
    </row>
    <row r="325" spans="2:65" s="13" customFormat="1">
      <c r="B325" s="176"/>
      <c r="D325" s="149" t="s">
        <v>1489</v>
      </c>
      <c r="E325" s="177" t="s">
        <v>1</v>
      </c>
      <c r="F325" s="178" t="s">
        <v>1674</v>
      </c>
      <c r="H325" s="179">
        <v>200.73599999999999</v>
      </c>
      <c r="I325" s="180"/>
      <c r="L325" s="176"/>
      <c r="M325" s="181"/>
      <c r="T325" s="182"/>
      <c r="AT325" s="177" t="s">
        <v>1489</v>
      </c>
      <c r="AU325" s="177" t="s">
        <v>90</v>
      </c>
      <c r="AV325" s="13" t="s">
        <v>90</v>
      </c>
      <c r="AW325" s="13" t="s">
        <v>36</v>
      </c>
      <c r="AX325" s="13" t="s">
        <v>81</v>
      </c>
      <c r="AY325" s="177" t="s">
        <v>299</v>
      </c>
    </row>
    <row r="326" spans="2:65" s="13" customFormat="1">
      <c r="B326" s="176"/>
      <c r="D326" s="149" t="s">
        <v>1489</v>
      </c>
      <c r="E326" s="177" t="s">
        <v>1</v>
      </c>
      <c r="F326" s="178" t="s">
        <v>1675</v>
      </c>
      <c r="H326" s="179">
        <v>123.7</v>
      </c>
      <c r="I326" s="180"/>
      <c r="L326" s="176"/>
      <c r="M326" s="181"/>
      <c r="T326" s="182"/>
      <c r="AT326" s="177" t="s">
        <v>1489</v>
      </c>
      <c r="AU326" s="177" t="s">
        <v>90</v>
      </c>
      <c r="AV326" s="13" t="s">
        <v>90</v>
      </c>
      <c r="AW326" s="13" t="s">
        <v>36</v>
      </c>
      <c r="AX326" s="13" t="s">
        <v>81</v>
      </c>
      <c r="AY326" s="177" t="s">
        <v>299</v>
      </c>
    </row>
    <row r="327" spans="2:65" s="13" customFormat="1">
      <c r="B327" s="176"/>
      <c r="D327" s="149" t="s">
        <v>1489</v>
      </c>
      <c r="E327" s="177" t="s">
        <v>1</v>
      </c>
      <c r="F327" s="178" t="s">
        <v>1676</v>
      </c>
      <c r="H327" s="179">
        <v>174.52799999999999</v>
      </c>
      <c r="I327" s="180"/>
      <c r="L327" s="176"/>
      <c r="M327" s="181"/>
      <c r="T327" s="182"/>
      <c r="AT327" s="177" t="s">
        <v>1489</v>
      </c>
      <c r="AU327" s="177" t="s">
        <v>90</v>
      </c>
      <c r="AV327" s="13" t="s">
        <v>90</v>
      </c>
      <c r="AW327" s="13" t="s">
        <v>36</v>
      </c>
      <c r="AX327" s="13" t="s">
        <v>81</v>
      </c>
      <c r="AY327" s="177" t="s">
        <v>299</v>
      </c>
    </row>
    <row r="328" spans="2:65" s="13" customFormat="1">
      <c r="B328" s="176"/>
      <c r="D328" s="149" t="s">
        <v>1489</v>
      </c>
      <c r="E328" s="177" t="s">
        <v>1</v>
      </c>
      <c r="F328" s="178" t="s">
        <v>1677</v>
      </c>
      <c r="H328" s="179">
        <v>-49.905000000000001</v>
      </c>
      <c r="I328" s="180"/>
      <c r="L328" s="176"/>
      <c r="M328" s="181"/>
      <c r="T328" s="182"/>
      <c r="AT328" s="177" t="s">
        <v>1489</v>
      </c>
      <c r="AU328" s="177" t="s">
        <v>90</v>
      </c>
      <c r="AV328" s="13" t="s">
        <v>90</v>
      </c>
      <c r="AW328" s="13" t="s">
        <v>36</v>
      </c>
      <c r="AX328" s="13" t="s">
        <v>81</v>
      </c>
      <c r="AY328" s="177" t="s">
        <v>299</v>
      </c>
    </row>
    <row r="329" spans="2:65" s="14" customFormat="1">
      <c r="B329" s="183"/>
      <c r="D329" s="149" t="s">
        <v>1489</v>
      </c>
      <c r="E329" s="184" t="s">
        <v>1</v>
      </c>
      <c r="F329" s="185" t="s">
        <v>1496</v>
      </c>
      <c r="H329" s="186">
        <v>467.93700000000001</v>
      </c>
      <c r="I329" s="187"/>
      <c r="L329" s="183"/>
      <c r="M329" s="188"/>
      <c r="T329" s="189"/>
      <c r="AT329" s="184" t="s">
        <v>1489</v>
      </c>
      <c r="AU329" s="184" t="s">
        <v>90</v>
      </c>
      <c r="AV329" s="14" t="s">
        <v>318</v>
      </c>
      <c r="AW329" s="14" t="s">
        <v>36</v>
      </c>
      <c r="AX329" s="14" t="s">
        <v>88</v>
      </c>
      <c r="AY329" s="184" t="s">
        <v>299</v>
      </c>
    </row>
    <row r="330" spans="2:65" s="1" customFormat="1" ht="16.5" customHeight="1">
      <c r="B330" s="32"/>
      <c r="C330" s="158" t="s">
        <v>444</v>
      </c>
      <c r="D330" s="158" t="s">
        <v>340</v>
      </c>
      <c r="E330" s="159" t="s">
        <v>1678</v>
      </c>
      <c r="F330" s="160" t="s">
        <v>1679</v>
      </c>
      <c r="G330" s="161" t="s">
        <v>1636</v>
      </c>
      <c r="H330" s="162">
        <v>935.87400000000002</v>
      </c>
      <c r="I330" s="163"/>
      <c r="J330" s="164">
        <f>ROUND(I330*H330,2)</f>
        <v>0</v>
      </c>
      <c r="K330" s="160" t="s">
        <v>1487</v>
      </c>
      <c r="L330" s="165"/>
      <c r="M330" s="166" t="s">
        <v>1</v>
      </c>
      <c r="N330" s="167" t="s">
        <v>46</v>
      </c>
      <c r="P330" s="145">
        <f>O330*H330</f>
        <v>0</v>
      </c>
      <c r="Q330" s="145">
        <v>0</v>
      </c>
      <c r="R330" s="145">
        <f>Q330*H330</f>
        <v>0</v>
      </c>
      <c r="S330" s="145">
        <v>0</v>
      </c>
      <c r="T330" s="146">
        <f>S330*H330</f>
        <v>0</v>
      </c>
      <c r="AR330" s="147" t="s">
        <v>337</v>
      </c>
      <c r="AT330" s="147" t="s">
        <v>340</v>
      </c>
      <c r="AU330" s="147" t="s">
        <v>90</v>
      </c>
      <c r="AY330" s="17" t="s">
        <v>299</v>
      </c>
      <c r="BE330" s="148">
        <f>IF(N330="základní",J330,0)</f>
        <v>0</v>
      </c>
      <c r="BF330" s="148">
        <f>IF(N330="snížená",J330,0)</f>
        <v>0</v>
      </c>
      <c r="BG330" s="148">
        <f>IF(N330="zákl. přenesená",J330,0)</f>
        <v>0</v>
      </c>
      <c r="BH330" s="148">
        <f>IF(N330="sníž. přenesená",J330,0)</f>
        <v>0</v>
      </c>
      <c r="BI330" s="148">
        <f>IF(N330="nulová",J330,0)</f>
        <v>0</v>
      </c>
      <c r="BJ330" s="17" t="s">
        <v>88</v>
      </c>
      <c r="BK330" s="148">
        <f>ROUND(I330*H330,2)</f>
        <v>0</v>
      </c>
      <c r="BL330" s="17" t="s">
        <v>318</v>
      </c>
      <c r="BM330" s="147" t="s">
        <v>1680</v>
      </c>
    </row>
    <row r="331" spans="2:65" s="13" customFormat="1">
      <c r="B331" s="176"/>
      <c r="D331" s="149" t="s">
        <v>1489</v>
      </c>
      <c r="F331" s="178" t="s">
        <v>1681</v>
      </c>
      <c r="H331" s="179">
        <v>935.87400000000002</v>
      </c>
      <c r="I331" s="180"/>
      <c r="L331" s="176"/>
      <c r="M331" s="181"/>
      <c r="T331" s="182"/>
      <c r="AT331" s="177" t="s">
        <v>1489</v>
      </c>
      <c r="AU331" s="177" t="s">
        <v>90</v>
      </c>
      <c r="AV331" s="13" t="s">
        <v>90</v>
      </c>
      <c r="AW331" s="13" t="s">
        <v>4</v>
      </c>
      <c r="AX331" s="13" t="s">
        <v>88</v>
      </c>
      <c r="AY331" s="177" t="s">
        <v>299</v>
      </c>
    </row>
    <row r="332" spans="2:65" s="1" customFormat="1" ht="24.15" customHeight="1">
      <c r="B332" s="32"/>
      <c r="C332" s="136" t="s">
        <v>448</v>
      </c>
      <c r="D332" s="136" t="s">
        <v>302</v>
      </c>
      <c r="E332" s="137" t="s">
        <v>1682</v>
      </c>
      <c r="F332" s="138" t="s">
        <v>1683</v>
      </c>
      <c r="G332" s="139" t="s">
        <v>375</v>
      </c>
      <c r="H332" s="140">
        <v>44.103999999999999</v>
      </c>
      <c r="I332" s="141"/>
      <c r="J332" s="142">
        <f>ROUND(I332*H332,2)</f>
        <v>0</v>
      </c>
      <c r="K332" s="138" t="s">
        <v>1487</v>
      </c>
      <c r="L332" s="32"/>
      <c r="M332" s="143" t="s">
        <v>1</v>
      </c>
      <c r="N332" s="144" t="s">
        <v>46</v>
      </c>
      <c r="P332" s="145">
        <f>O332*H332</f>
        <v>0</v>
      </c>
      <c r="Q332" s="145">
        <v>0</v>
      </c>
      <c r="R332" s="145">
        <f>Q332*H332</f>
        <v>0</v>
      </c>
      <c r="S332" s="145">
        <v>0</v>
      </c>
      <c r="T332" s="146">
        <f>S332*H332</f>
        <v>0</v>
      </c>
      <c r="AR332" s="147" t="s">
        <v>318</v>
      </c>
      <c r="AT332" s="147" t="s">
        <v>302</v>
      </c>
      <c r="AU332" s="147" t="s">
        <v>90</v>
      </c>
      <c r="AY332" s="17" t="s">
        <v>299</v>
      </c>
      <c r="BE332" s="148">
        <f>IF(N332="základní",J332,0)</f>
        <v>0</v>
      </c>
      <c r="BF332" s="148">
        <f>IF(N332="snížená",J332,0)</f>
        <v>0</v>
      </c>
      <c r="BG332" s="148">
        <f>IF(N332="zákl. přenesená",J332,0)</f>
        <v>0</v>
      </c>
      <c r="BH332" s="148">
        <f>IF(N332="sníž. přenesená",J332,0)</f>
        <v>0</v>
      </c>
      <c r="BI332" s="148">
        <f>IF(N332="nulová",J332,0)</f>
        <v>0</v>
      </c>
      <c r="BJ332" s="17" t="s">
        <v>88</v>
      </c>
      <c r="BK332" s="148">
        <f>ROUND(I332*H332,2)</f>
        <v>0</v>
      </c>
      <c r="BL332" s="17" t="s">
        <v>318</v>
      </c>
      <c r="BM332" s="147" t="s">
        <v>1684</v>
      </c>
    </row>
    <row r="333" spans="2:65" s="12" customFormat="1">
      <c r="B333" s="170"/>
      <c r="D333" s="149" t="s">
        <v>1489</v>
      </c>
      <c r="E333" s="171" t="s">
        <v>1</v>
      </c>
      <c r="F333" s="172" t="s">
        <v>1490</v>
      </c>
      <c r="H333" s="171" t="s">
        <v>1</v>
      </c>
      <c r="I333" s="173"/>
      <c r="L333" s="170"/>
      <c r="M333" s="174"/>
      <c r="T333" s="175"/>
      <c r="AT333" s="171" t="s">
        <v>1489</v>
      </c>
      <c r="AU333" s="171" t="s">
        <v>90</v>
      </c>
      <c r="AV333" s="12" t="s">
        <v>88</v>
      </c>
      <c r="AW333" s="12" t="s">
        <v>36</v>
      </c>
      <c r="AX333" s="12" t="s">
        <v>81</v>
      </c>
      <c r="AY333" s="171" t="s">
        <v>299</v>
      </c>
    </row>
    <row r="334" spans="2:65" s="12" customFormat="1">
      <c r="B334" s="170"/>
      <c r="D334" s="149" t="s">
        <v>1489</v>
      </c>
      <c r="E334" s="171" t="s">
        <v>1</v>
      </c>
      <c r="F334" s="172" t="s">
        <v>1491</v>
      </c>
      <c r="H334" s="171" t="s">
        <v>1</v>
      </c>
      <c r="I334" s="173"/>
      <c r="L334" s="170"/>
      <c r="M334" s="174"/>
      <c r="T334" s="175"/>
      <c r="AT334" s="171" t="s">
        <v>1489</v>
      </c>
      <c r="AU334" s="171" t="s">
        <v>90</v>
      </c>
      <c r="AV334" s="12" t="s">
        <v>88</v>
      </c>
      <c r="AW334" s="12" t="s">
        <v>36</v>
      </c>
      <c r="AX334" s="12" t="s">
        <v>81</v>
      </c>
      <c r="AY334" s="171" t="s">
        <v>299</v>
      </c>
    </row>
    <row r="335" spans="2:65" s="13" customFormat="1">
      <c r="B335" s="176"/>
      <c r="D335" s="149" t="s">
        <v>1489</v>
      </c>
      <c r="E335" s="177" t="s">
        <v>1</v>
      </c>
      <c r="F335" s="178" t="s">
        <v>1685</v>
      </c>
      <c r="H335" s="179">
        <v>44.103999999999999</v>
      </c>
      <c r="I335" s="180"/>
      <c r="L335" s="176"/>
      <c r="M335" s="181"/>
      <c r="T335" s="182"/>
      <c r="AT335" s="177" t="s">
        <v>1489</v>
      </c>
      <c r="AU335" s="177" t="s">
        <v>90</v>
      </c>
      <c r="AV335" s="13" t="s">
        <v>90</v>
      </c>
      <c r="AW335" s="13" t="s">
        <v>36</v>
      </c>
      <c r="AX335" s="13" t="s">
        <v>88</v>
      </c>
      <c r="AY335" s="177" t="s">
        <v>299</v>
      </c>
    </row>
    <row r="336" spans="2:65" s="1" customFormat="1" ht="24.15" customHeight="1">
      <c r="B336" s="32"/>
      <c r="C336" s="136" t="s">
        <v>452</v>
      </c>
      <c r="D336" s="136" t="s">
        <v>302</v>
      </c>
      <c r="E336" s="137" t="s">
        <v>1686</v>
      </c>
      <c r="F336" s="138" t="s">
        <v>1687</v>
      </c>
      <c r="G336" s="139" t="s">
        <v>375</v>
      </c>
      <c r="H336" s="140">
        <v>44.103999999999999</v>
      </c>
      <c r="I336" s="141"/>
      <c r="J336" s="142">
        <f>ROUND(I336*H336,2)</f>
        <v>0</v>
      </c>
      <c r="K336" s="138" t="s">
        <v>1487</v>
      </c>
      <c r="L336" s="32"/>
      <c r="M336" s="143" t="s">
        <v>1</v>
      </c>
      <c r="N336" s="144" t="s">
        <v>46</v>
      </c>
      <c r="P336" s="145">
        <f>O336*H336</f>
        <v>0</v>
      </c>
      <c r="Q336" s="145">
        <v>0</v>
      </c>
      <c r="R336" s="145">
        <f>Q336*H336</f>
        <v>0</v>
      </c>
      <c r="S336" s="145">
        <v>0</v>
      </c>
      <c r="T336" s="146">
        <f>S336*H336</f>
        <v>0</v>
      </c>
      <c r="AR336" s="147" t="s">
        <v>318</v>
      </c>
      <c r="AT336" s="147" t="s">
        <v>302</v>
      </c>
      <c r="AU336" s="147" t="s">
        <v>90</v>
      </c>
      <c r="AY336" s="17" t="s">
        <v>299</v>
      </c>
      <c r="BE336" s="148">
        <f>IF(N336="základní",J336,0)</f>
        <v>0</v>
      </c>
      <c r="BF336" s="148">
        <f>IF(N336="snížená",J336,0)</f>
        <v>0</v>
      </c>
      <c r="BG336" s="148">
        <f>IF(N336="zákl. přenesená",J336,0)</f>
        <v>0</v>
      </c>
      <c r="BH336" s="148">
        <f>IF(N336="sníž. přenesená",J336,0)</f>
        <v>0</v>
      </c>
      <c r="BI336" s="148">
        <f>IF(N336="nulová",J336,0)</f>
        <v>0</v>
      </c>
      <c r="BJ336" s="17" t="s">
        <v>88</v>
      </c>
      <c r="BK336" s="148">
        <f>ROUND(I336*H336,2)</f>
        <v>0</v>
      </c>
      <c r="BL336" s="17" t="s">
        <v>318</v>
      </c>
      <c r="BM336" s="147" t="s">
        <v>1688</v>
      </c>
    </row>
    <row r="337" spans="2:65" s="1" customFormat="1" ht="16.5" customHeight="1">
      <c r="B337" s="32"/>
      <c r="C337" s="158" t="s">
        <v>457</v>
      </c>
      <c r="D337" s="158" t="s">
        <v>340</v>
      </c>
      <c r="E337" s="159" t="s">
        <v>1689</v>
      </c>
      <c r="F337" s="160" t="s">
        <v>1690</v>
      </c>
      <c r="G337" s="161" t="s">
        <v>822</v>
      </c>
      <c r="H337" s="162">
        <v>1.103</v>
      </c>
      <c r="I337" s="163"/>
      <c r="J337" s="164">
        <f>ROUND(I337*H337,2)</f>
        <v>0</v>
      </c>
      <c r="K337" s="160" t="s">
        <v>1487</v>
      </c>
      <c r="L337" s="165"/>
      <c r="M337" s="166" t="s">
        <v>1</v>
      </c>
      <c r="N337" s="167" t="s">
        <v>46</v>
      </c>
      <c r="P337" s="145">
        <f>O337*H337</f>
        <v>0</v>
      </c>
      <c r="Q337" s="145">
        <v>1E-3</v>
      </c>
      <c r="R337" s="145">
        <f>Q337*H337</f>
        <v>1.103E-3</v>
      </c>
      <c r="S337" s="145">
        <v>0</v>
      </c>
      <c r="T337" s="146">
        <f>S337*H337</f>
        <v>0</v>
      </c>
      <c r="AR337" s="147" t="s">
        <v>337</v>
      </c>
      <c r="AT337" s="147" t="s">
        <v>340</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1691</v>
      </c>
    </row>
    <row r="338" spans="2:65" s="13" customFormat="1">
      <c r="B338" s="176"/>
      <c r="D338" s="149" t="s">
        <v>1489</v>
      </c>
      <c r="F338" s="178" t="s">
        <v>1692</v>
      </c>
      <c r="H338" s="179">
        <v>1.103</v>
      </c>
      <c r="I338" s="180"/>
      <c r="L338" s="176"/>
      <c r="M338" s="181"/>
      <c r="T338" s="182"/>
      <c r="AT338" s="177" t="s">
        <v>1489</v>
      </c>
      <c r="AU338" s="177" t="s">
        <v>90</v>
      </c>
      <c r="AV338" s="13" t="s">
        <v>90</v>
      </c>
      <c r="AW338" s="13" t="s">
        <v>4</v>
      </c>
      <c r="AX338" s="13" t="s">
        <v>88</v>
      </c>
      <c r="AY338" s="177" t="s">
        <v>299</v>
      </c>
    </row>
    <row r="339" spans="2:65" s="11" customFormat="1" ht="22.95" customHeight="1">
      <c r="B339" s="124"/>
      <c r="D339" s="125" t="s">
        <v>80</v>
      </c>
      <c r="E339" s="134" t="s">
        <v>90</v>
      </c>
      <c r="F339" s="134" t="s">
        <v>1693</v>
      </c>
      <c r="I339" s="127"/>
      <c r="J339" s="135">
        <f>BK339</f>
        <v>0</v>
      </c>
      <c r="L339" s="124"/>
      <c r="M339" s="129"/>
      <c r="P339" s="130">
        <f>SUM(P340:P347)</f>
        <v>0</v>
      </c>
      <c r="R339" s="130">
        <f>SUM(R340:R347)</f>
        <v>0.3459449</v>
      </c>
      <c r="T339" s="131">
        <f>SUM(T340:T347)</f>
        <v>0</v>
      </c>
      <c r="AR339" s="125" t="s">
        <v>88</v>
      </c>
      <c r="AT339" s="132" t="s">
        <v>80</v>
      </c>
      <c r="AU339" s="132" t="s">
        <v>88</v>
      </c>
      <c r="AY339" s="125" t="s">
        <v>299</v>
      </c>
      <c r="BK339" s="133">
        <f>SUM(BK340:BK347)</f>
        <v>0</v>
      </c>
    </row>
    <row r="340" spans="2:65" s="1" customFormat="1" ht="24.15" customHeight="1">
      <c r="B340" s="32"/>
      <c r="C340" s="136" t="s">
        <v>461</v>
      </c>
      <c r="D340" s="136" t="s">
        <v>302</v>
      </c>
      <c r="E340" s="137" t="s">
        <v>1694</v>
      </c>
      <c r="F340" s="138" t="s">
        <v>1695</v>
      </c>
      <c r="G340" s="139" t="s">
        <v>1520</v>
      </c>
      <c r="H340" s="140">
        <v>66.468000000000004</v>
      </c>
      <c r="I340" s="141"/>
      <c r="J340" s="142">
        <f>ROUND(I340*H340,2)</f>
        <v>0</v>
      </c>
      <c r="K340" s="138" t="s">
        <v>1487</v>
      </c>
      <c r="L340" s="32"/>
      <c r="M340" s="143" t="s">
        <v>1</v>
      </c>
      <c r="N340" s="144" t="s">
        <v>46</v>
      </c>
      <c r="P340" s="145">
        <f>O340*H340</f>
        <v>0</v>
      </c>
      <c r="Q340" s="145">
        <v>0</v>
      </c>
      <c r="R340" s="145">
        <f>Q340*H340</f>
        <v>0</v>
      </c>
      <c r="S340" s="145">
        <v>0</v>
      </c>
      <c r="T340" s="146">
        <f>S340*H340</f>
        <v>0</v>
      </c>
      <c r="AR340" s="147" t="s">
        <v>318</v>
      </c>
      <c r="AT340" s="147" t="s">
        <v>302</v>
      </c>
      <c r="AU340" s="147" t="s">
        <v>90</v>
      </c>
      <c r="AY340" s="17" t="s">
        <v>299</v>
      </c>
      <c r="BE340" s="148">
        <f>IF(N340="základní",J340,0)</f>
        <v>0</v>
      </c>
      <c r="BF340" s="148">
        <f>IF(N340="snížená",J340,0)</f>
        <v>0</v>
      </c>
      <c r="BG340" s="148">
        <f>IF(N340="zákl. přenesená",J340,0)</f>
        <v>0</v>
      </c>
      <c r="BH340" s="148">
        <f>IF(N340="sníž. přenesená",J340,0)</f>
        <v>0</v>
      </c>
      <c r="BI340" s="148">
        <f>IF(N340="nulová",J340,0)</f>
        <v>0</v>
      </c>
      <c r="BJ340" s="17" t="s">
        <v>88</v>
      </c>
      <c r="BK340" s="148">
        <f>ROUND(I340*H340,2)</f>
        <v>0</v>
      </c>
      <c r="BL340" s="17" t="s">
        <v>318</v>
      </c>
      <c r="BM340" s="147" t="s">
        <v>1696</v>
      </c>
    </row>
    <row r="341" spans="2:65" s="12" customFormat="1">
      <c r="B341" s="170"/>
      <c r="D341" s="149" t="s">
        <v>1489</v>
      </c>
      <c r="E341" s="171" t="s">
        <v>1</v>
      </c>
      <c r="F341" s="172" t="s">
        <v>1490</v>
      </c>
      <c r="H341" s="171" t="s">
        <v>1</v>
      </c>
      <c r="I341" s="173"/>
      <c r="L341" s="170"/>
      <c r="M341" s="174"/>
      <c r="T341" s="175"/>
      <c r="AT341" s="171" t="s">
        <v>1489</v>
      </c>
      <c r="AU341" s="171" t="s">
        <v>90</v>
      </c>
      <c r="AV341" s="12" t="s">
        <v>88</v>
      </c>
      <c r="AW341" s="12" t="s">
        <v>36</v>
      </c>
      <c r="AX341" s="12" t="s">
        <v>81</v>
      </c>
      <c r="AY341" s="171" t="s">
        <v>299</v>
      </c>
    </row>
    <row r="342" spans="2:65" s="12" customFormat="1">
      <c r="B342" s="170"/>
      <c r="D342" s="149" t="s">
        <v>1489</v>
      </c>
      <c r="E342" s="171" t="s">
        <v>1</v>
      </c>
      <c r="F342" s="172" t="s">
        <v>1491</v>
      </c>
      <c r="H342" s="171" t="s">
        <v>1</v>
      </c>
      <c r="I342" s="173"/>
      <c r="L342" s="170"/>
      <c r="M342" s="174"/>
      <c r="T342" s="175"/>
      <c r="AT342" s="171" t="s">
        <v>1489</v>
      </c>
      <c r="AU342" s="171" t="s">
        <v>90</v>
      </c>
      <c r="AV342" s="12" t="s">
        <v>88</v>
      </c>
      <c r="AW342" s="12" t="s">
        <v>36</v>
      </c>
      <c r="AX342" s="12" t="s">
        <v>81</v>
      </c>
      <c r="AY342" s="171" t="s">
        <v>299</v>
      </c>
    </row>
    <row r="343" spans="2:65" s="13" customFormat="1">
      <c r="B343" s="176"/>
      <c r="D343" s="149" t="s">
        <v>1489</v>
      </c>
      <c r="E343" s="177" t="s">
        <v>1</v>
      </c>
      <c r="F343" s="178" t="s">
        <v>1697</v>
      </c>
      <c r="H343" s="179">
        <v>66.468000000000004</v>
      </c>
      <c r="I343" s="180"/>
      <c r="L343" s="176"/>
      <c r="M343" s="181"/>
      <c r="T343" s="182"/>
      <c r="AT343" s="177" t="s">
        <v>1489</v>
      </c>
      <c r="AU343" s="177" t="s">
        <v>90</v>
      </c>
      <c r="AV343" s="13" t="s">
        <v>90</v>
      </c>
      <c r="AW343" s="13" t="s">
        <v>36</v>
      </c>
      <c r="AX343" s="13" t="s">
        <v>88</v>
      </c>
      <c r="AY343" s="177" t="s">
        <v>299</v>
      </c>
    </row>
    <row r="344" spans="2:65" s="1" customFormat="1" ht="24.15" customHeight="1">
      <c r="B344" s="32"/>
      <c r="C344" s="136" t="s">
        <v>465</v>
      </c>
      <c r="D344" s="136" t="s">
        <v>302</v>
      </c>
      <c r="E344" s="137" t="s">
        <v>1698</v>
      </c>
      <c r="F344" s="138" t="s">
        <v>1699</v>
      </c>
      <c r="G344" s="139" t="s">
        <v>647</v>
      </c>
      <c r="H344" s="140">
        <v>706.01</v>
      </c>
      <c r="I344" s="141"/>
      <c r="J344" s="142">
        <f>ROUND(I344*H344,2)</f>
        <v>0</v>
      </c>
      <c r="K344" s="138" t="s">
        <v>1487</v>
      </c>
      <c r="L344" s="32"/>
      <c r="M344" s="143" t="s">
        <v>1</v>
      </c>
      <c r="N344" s="144" t="s">
        <v>46</v>
      </c>
      <c r="P344" s="145">
        <f>O344*H344</f>
        <v>0</v>
      </c>
      <c r="Q344" s="145">
        <v>4.8999999999999998E-4</v>
      </c>
      <c r="R344" s="145">
        <f>Q344*H344</f>
        <v>0.3459449</v>
      </c>
      <c r="S344" s="145">
        <v>0</v>
      </c>
      <c r="T344" s="146">
        <f>S344*H344</f>
        <v>0</v>
      </c>
      <c r="AR344" s="147" t="s">
        <v>318</v>
      </c>
      <c r="AT344" s="147" t="s">
        <v>302</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1700</v>
      </c>
    </row>
    <row r="345" spans="2:65" s="12" customFormat="1">
      <c r="B345" s="170"/>
      <c r="D345" s="149" t="s">
        <v>1489</v>
      </c>
      <c r="E345" s="171" t="s">
        <v>1</v>
      </c>
      <c r="F345" s="172" t="s">
        <v>1490</v>
      </c>
      <c r="H345" s="171" t="s">
        <v>1</v>
      </c>
      <c r="I345" s="173"/>
      <c r="L345" s="170"/>
      <c r="M345" s="174"/>
      <c r="T345" s="175"/>
      <c r="AT345" s="171" t="s">
        <v>1489</v>
      </c>
      <c r="AU345" s="171" t="s">
        <v>90</v>
      </c>
      <c r="AV345" s="12" t="s">
        <v>88</v>
      </c>
      <c r="AW345" s="12" t="s">
        <v>36</v>
      </c>
      <c r="AX345" s="12" t="s">
        <v>81</v>
      </c>
      <c r="AY345" s="171" t="s">
        <v>299</v>
      </c>
    </row>
    <row r="346" spans="2:65" s="12" customFormat="1">
      <c r="B346" s="170"/>
      <c r="D346" s="149" t="s">
        <v>1489</v>
      </c>
      <c r="E346" s="171" t="s">
        <v>1</v>
      </c>
      <c r="F346" s="172" t="s">
        <v>1491</v>
      </c>
      <c r="H346" s="171" t="s">
        <v>1</v>
      </c>
      <c r="I346" s="173"/>
      <c r="L346" s="170"/>
      <c r="M346" s="174"/>
      <c r="T346" s="175"/>
      <c r="AT346" s="171" t="s">
        <v>1489</v>
      </c>
      <c r="AU346" s="171" t="s">
        <v>90</v>
      </c>
      <c r="AV346" s="12" t="s">
        <v>88</v>
      </c>
      <c r="AW346" s="12" t="s">
        <v>36</v>
      </c>
      <c r="AX346" s="12" t="s">
        <v>81</v>
      </c>
      <c r="AY346" s="171" t="s">
        <v>299</v>
      </c>
    </row>
    <row r="347" spans="2:65" s="13" customFormat="1">
      <c r="B347" s="176"/>
      <c r="D347" s="149" t="s">
        <v>1489</v>
      </c>
      <c r="E347" s="177" t="s">
        <v>1</v>
      </c>
      <c r="F347" s="178" t="s">
        <v>1701</v>
      </c>
      <c r="H347" s="179">
        <v>706.01</v>
      </c>
      <c r="I347" s="180"/>
      <c r="L347" s="176"/>
      <c r="M347" s="181"/>
      <c r="T347" s="182"/>
      <c r="AT347" s="177" t="s">
        <v>1489</v>
      </c>
      <c r="AU347" s="177" t="s">
        <v>90</v>
      </c>
      <c r="AV347" s="13" t="s">
        <v>90</v>
      </c>
      <c r="AW347" s="13" t="s">
        <v>36</v>
      </c>
      <c r="AX347" s="13" t="s">
        <v>88</v>
      </c>
      <c r="AY347" s="177" t="s">
        <v>299</v>
      </c>
    </row>
    <row r="348" spans="2:65" s="11" customFormat="1" ht="22.95" customHeight="1">
      <c r="B348" s="124"/>
      <c r="D348" s="125" t="s">
        <v>80</v>
      </c>
      <c r="E348" s="134" t="s">
        <v>318</v>
      </c>
      <c r="F348" s="134" t="s">
        <v>1702</v>
      </c>
      <c r="I348" s="127"/>
      <c r="J348" s="135">
        <f>BK348</f>
        <v>0</v>
      </c>
      <c r="L348" s="124"/>
      <c r="M348" s="129"/>
      <c r="P348" s="130">
        <f>SUM(P349:P377)</f>
        <v>0</v>
      </c>
      <c r="R348" s="130">
        <f>SUM(R349:R377)</f>
        <v>0.104016</v>
      </c>
      <c r="T348" s="131">
        <f>SUM(T349:T377)</f>
        <v>0</v>
      </c>
      <c r="AR348" s="125" t="s">
        <v>88</v>
      </c>
      <c r="AT348" s="132" t="s">
        <v>80</v>
      </c>
      <c r="AU348" s="132" t="s">
        <v>88</v>
      </c>
      <c r="AY348" s="125" t="s">
        <v>299</v>
      </c>
      <c r="BK348" s="133">
        <f>SUM(BK349:BK377)</f>
        <v>0</v>
      </c>
    </row>
    <row r="349" spans="2:65" s="1" customFormat="1" ht="16.5" customHeight="1">
      <c r="B349" s="32"/>
      <c r="C349" s="136" t="s">
        <v>469</v>
      </c>
      <c r="D349" s="136" t="s">
        <v>302</v>
      </c>
      <c r="E349" s="137" t="s">
        <v>1703</v>
      </c>
      <c r="F349" s="138" t="s">
        <v>1704</v>
      </c>
      <c r="G349" s="139" t="s">
        <v>1520</v>
      </c>
      <c r="H349" s="140">
        <v>141.35599999999999</v>
      </c>
      <c r="I349" s="141"/>
      <c r="J349" s="142">
        <f>ROUND(I349*H349,2)</f>
        <v>0</v>
      </c>
      <c r="K349" s="138" t="s">
        <v>1487</v>
      </c>
      <c r="L349" s="32"/>
      <c r="M349" s="143" t="s">
        <v>1</v>
      </c>
      <c r="N349" s="144" t="s">
        <v>46</v>
      </c>
      <c r="P349" s="145">
        <f>O349*H349</f>
        <v>0</v>
      </c>
      <c r="Q349" s="145">
        <v>0</v>
      </c>
      <c r="R349" s="145">
        <f>Q349*H349</f>
        <v>0</v>
      </c>
      <c r="S349" s="145">
        <v>0</v>
      </c>
      <c r="T349" s="146">
        <f>S349*H349</f>
        <v>0</v>
      </c>
      <c r="AR349" s="147" t="s">
        <v>318</v>
      </c>
      <c r="AT349" s="147" t="s">
        <v>302</v>
      </c>
      <c r="AU349" s="147" t="s">
        <v>90</v>
      </c>
      <c r="AY349" s="17" t="s">
        <v>299</v>
      </c>
      <c r="BE349" s="148">
        <f>IF(N349="základní",J349,0)</f>
        <v>0</v>
      </c>
      <c r="BF349" s="148">
        <f>IF(N349="snížená",J349,0)</f>
        <v>0</v>
      </c>
      <c r="BG349" s="148">
        <f>IF(N349="zákl. přenesená",J349,0)</f>
        <v>0</v>
      </c>
      <c r="BH349" s="148">
        <f>IF(N349="sníž. přenesená",J349,0)</f>
        <v>0</v>
      </c>
      <c r="BI349" s="148">
        <f>IF(N349="nulová",J349,0)</f>
        <v>0</v>
      </c>
      <c r="BJ349" s="17" t="s">
        <v>88</v>
      </c>
      <c r="BK349" s="148">
        <f>ROUND(I349*H349,2)</f>
        <v>0</v>
      </c>
      <c r="BL349" s="17" t="s">
        <v>318</v>
      </c>
      <c r="BM349" s="147" t="s">
        <v>1705</v>
      </c>
    </row>
    <row r="350" spans="2:65" s="12" customFormat="1">
      <c r="B350" s="170"/>
      <c r="D350" s="149" t="s">
        <v>1489</v>
      </c>
      <c r="E350" s="171" t="s">
        <v>1</v>
      </c>
      <c r="F350" s="172" t="s">
        <v>1490</v>
      </c>
      <c r="H350" s="171" t="s">
        <v>1</v>
      </c>
      <c r="I350" s="173"/>
      <c r="L350" s="170"/>
      <c r="M350" s="174"/>
      <c r="T350" s="175"/>
      <c r="AT350" s="171" t="s">
        <v>1489</v>
      </c>
      <c r="AU350" s="171" t="s">
        <v>90</v>
      </c>
      <c r="AV350" s="12" t="s">
        <v>88</v>
      </c>
      <c r="AW350" s="12" t="s">
        <v>36</v>
      </c>
      <c r="AX350" s="12" t="s">
        <v>81</v>
      </c>
      <c r="AY350" s="171" t="s">
        <v>299</v>
      </c>
    </row>
    <row r="351" spans="2:65" s="12" customFormat="1">
      <c r="B351" s="170"/>
      <c r="D351" s="149" t="s">
        <v>1489</v>
      </c>
      <c r="E351" s="171" t="s">
        <v>1</v>
      </c>
      <c r="F351" s="172" t="s">
        <v>1491</v>
      </c>
      <c r="H351" s="171" t="s">
        <v>1</v>
      </c>
      <c r="I351" s="173"/>
      <c r="L351" s="170"/>
      <c r="M351" s="174"/>
      <c r="T351" s="175"/>
      <c r="AT351" s="171" t="s">
        <v>1489</v>
      </c>
      <c r="AU351" s="171" t="s">
        <v>90</v>
      </c>
      <c r="AV351" s="12" t="s">
        <v>88</v>
      </c>
      <c r="AW351" s="12" t="s">
        <v>36</v>
      </c>
      <c r="AX351" s="12" t="s">
        <v>81</v>
      </c>
      <c r="AY351" s="171" t="s">
        <v>299</v>
      </c>
    </row>
    <row r="352" spans="2:65" s="13" customFormat="1">
      <c r="B352" s="176"/>
      <c r="D352" s="149" t="s">
        <v>1489</v>
      </c>
      <c r="E352" s="177" t="s">
        <v>1</v>
      </c>
      <c r="F352" s="178" t="s">
        <v>1706</v>
      </c>
      <c r="H352" s="179">
        <v>4.72</v>
      </c>
      <c r="I352" s="180"/>
      <c r="L352" s="176"/>
      <c r="M352" s="181"/>
      <c r="T352" s="182"/>
      <c r="AT352" s="177" t="s">
        <v>1489</v>
      </c>
      <c r="AU352" s="177" t="s">
        <v>90</v>
      </c>
      <c r="AV352" s="13" t="s">
        <v>90</v>
      </c>
      <c r="AW352" s="13" t="s">
        <v>36</v>
      </c>
      <c r="AX352" s="13" t="s">
        <v>81</v>
      </c>
      <c r="AY352" s="177" t="s">
        <v>299</v>
      </c>
    </row>
    <row r="353" spans="2:65" s="13" customFormat="1">
      <c r="B353" s="176"/>
      <c r="D353" s="149" t="s">
        <v>1489</v>
      </c>
      <c r="E353" s="177" t="s">
        <v>1</v>
      </c>
      <c r="F353" s="178" t="s">
        <v>1707</v>
      </c>
      <c r="H353" s="179">
        <v>0.54600000000000004</v>
      </c>
      <c r="I353" s="180"/>
      <c r="L353" s="176"/>
      <c r="M353" s="181"/>
      <c r="T353" s="182"/>
      <c r="AT353" s="177" t="s">
        <v>1489</v>
      </c>
      <c r="AU353" s="177" t="s">
        <v>90</v>
      </c>
      <c r="AV353" s="13" t="s">
        <v>90</v>
      </c>
      <c r="AW353" s="13" t="s">
        <v>36</v>
      </c>
      <c r="AX353" s="13" t="s">
        <v>81</v>
      </c>
      <c r="AY353" s="177" t="s">
        <v>299</v>
      </c>
    </row>
    <row r="354" spans="2:65" s="15" customFormat="1">
      <c r="B354" s="190"/>
      <c r="D354" s="149" t="s">
        <v>1489</v>
      </c>
      <c r="E354" s="191" t="s">
        <v>1</v>
      </c>
      <c r="F354" s="192" t="s">
        <v>1549</v>
      </c>
      <c r="H354" s="193">
        <v>5.266</v>
      </c>
      <c r="I354" s="194"/>
      <c r="L354" s="190"/>
      <c r="M354" s="195"/>
      <c r="T354" s="196"/>
      <c r="AT354" s="191" t="s">
        <v>1489</v>
      </c>
      <c r="AU354" s="191" t="s">
        <v>90</v>
      </c>
      <c r="AV354" s="15" t="s">
        <v>298</v>
      </c>
      <c r="AW354" s="15" t="s">
        <v>36</v>
      </c>
      <c r="AX354" s="15" t="s">
        <v>81</v>
      </c>
      <c r="AY354" s="191" t="s">
        <v>299</v>
      </c>
    </row>
    <row r="355" spans="2:65" s="13" customFormat="1">
      <c r="B355" s="176"/>
      <c r="D355" s="149" t="s">
        <v>1489</v>
      </c>
      <c r="E355" s="177" t="s">
        <v>1</v>
      </c>
      <c r="F355" s="178" t="s">
        <v>1708</v>
      </c>
      <c r="H355" s="179">
        <v>43.631999999999998</v>
      </c>
      <c r="I355" s="180"/>
      <c r="L355" s="176"/>
      <c r="M355" s="181"/>
      <c r="T355" s="182"/>
      <c r="AT355" s="177" t="s">
        <v>1489</v>
      </c>
      <c r="AU355" s="177" t="s">
        <v>90</v>
      </c>
      <c r="AV355" s="13" t="s">
        <v>90</v>
      </c>
      <c r="AW355" s="13" t="s">
        <v>36</v>
      </c>
      <c r="AX355" s="13" t="s">
        <v>81</v>
      </c>
      <c r="AY355" s="177" t="s">
        <v>299</v>
      </c>
    </row>
    <row r="356" spans="2:65" s="13" customFormat="1">
      <c r="B356" s="176"/>
      <c r="D356" s="149" t="s">
        <v>1489</v>
      </c>
      <c r="E356" s="177" t="s">
        <v>1</v>
      </c>
      <c r="F356" s="178" t="s">
        <v>1709</v>
      </c>
      <c r="H356" s="179">
        <v>4.3680000000000003</v>
      </c>
      <c r="I356" s="180"/>
      <c r="L356" s="176"/>
      <c r="M356" s="181"/>
      <c r="T356" s="182"/>
      <c r="AT356" s="177" t="s">
        <v>1489</v>
      </c>
      <c r="AU356" s="177" t="s">
        <v>90</v>
      </c>
      <c r="AV356" s="13" t="s">
        <v>90</v>
      </c>
      <c r="AW356" s="13" t="s">
        <v>36</v>
      </c>
      <c r="AX356" s="13" t="s">
        <v>81</v>
      </c>
      <c r="AY356" s="177" t="s">
        <v>299</v>
      </c>
    </row>
    <row r="357" spans="2:65" s="15" customFormat="1">
      <c r="B357" s="190"/>
      <c r="D357" s="149" t="s">
        <v>1489</v>
      </c>
      <c r="E357" s="191" t="s">
        <v>1</v>
      </c>
      <c r="F357" s="192" t="s">
        <v>1549</v>
      </c>
      <c r="H357" s="193">
        <v>48</v>
      </c>
      <c r="I357" s="194"/>
      <c r="L357" s="190"/>
      <c r="M357" s="195"/>
      <c r="T357" s="196"/>
      <c r="AT357" s="191" t="s">
        <v>1489</v>
      </c>
      <c r="AU357" s="191" t="s">
        <v>90</v>
      </c>
      <c r="AV357" s="15" t="s">
        <v>298</v>
      </c>
      <c r="AW357" s="15" t="s">
        <v>36</v>
      </c>
      <c r="AX357" s="15" t="s">
        <v>81</v>
      </c>
      <c r="AY357" s="191" t="s">
        <v>299</v>
      </c>
    </row>
    <row r="358" spans="2:65" s="13" customFormat="1">
      <c r="B358" s="176"/>
      <c r="D358" s="149" t="s">
        <v>1489</v>
      </c>
      <c r="E358" s="177" t="s">
        <v>1</v>
      </c>
      <c r="F358" s="178" t="s">
        <v>1710</v>
      </c>
      <c r="H358" s="179">
        <v>30.925000000000001</v>
      </c>
      <c r="I358" s="180"/>
      <c r="L358" s="176"/>
      <c r="M358" s="181"/>
      <c r="T358" s="182"/>
      <c r="AT358" s="177" t="s">
        <v>1489</v>
      </c>
      <c r="AU358" s="177" t="s">
        <v>90</v>
      </c>
      <c r="AV358" s="13" t="s">
        <v>90</v>
      </c>
      <c r="AW358" s="13" t="s">
        <v>36</v>
      </c>
      <c r="AX358" s="13" t="s">
        <v>81</v>
      </c>
      <c r="AY358" s="177" t="s">
        <v>299</v>
      </c>
    </row>
    <row r="359" spans="2:65" s="13" customFormat="1">
      <c r="B359" s="176"/>
      <c r="D359" s="149" t="s">
        <v>1489</v>
      </c>
      <c r="E359" s="177" t="s">
        <v>1</v>
      </c>
      <c r="F359" s="178" t="s">
        <v>1711</v>
      </c>
      <c r="H359" s="179">
        <v>1.5209999999999999</v>
      </c>
      <c r="I359" s="180"/>
      <c r="L359" s="176"/>
      <c r="M359" s="181"/>
      <c r="T359" s="182"/>
      <c r="AT359" s="177" t="s">
        <v>1489</v>
      </c>
      <c r="AU359" s="177" t="s">
        <v>90</v>
      </c>
      <c r="AV359" s="13" t="s">
        <v>90</v>
      </c>
      <c r="AW359" s="13" t="s">
        <v>36</v>
      </c>
      <c r="AX359" s="13" t="s">
        <v>81</v>
      </c>
      <c r="AY359" s="177" t="s">
        <v>299</v>
      </c>
    </row>
    <row r="360" spans="2:65" s="15" customFormat="1">
      <c r="B360" s="190"/>
      <c r="D360" s="149" t="s">
        <v>1489</v>
      </c>
      <c r="E360" s="191" t="s">
        <v>1</v>
      </c>
      <c r="F360" s="192" t="s">
        <v>1549</v>
      </c>
      <c r="H360" s="193">
        <v>32.445999999999998</v>
      </c>
      <c r="I360" s="194"/>
      <c r="L360" s="190"/>
      <c r="M360" s="195"/>
      <c r="T360" s="196"/>
      <c r="AT360" s="191" t="s">
        <v>1489</v>
      </c>
      <c r="AU360" s="191" t="s">
        <v>90</v>
      </c>
      <c r="AV360" s="15" t="s">
        <v>298</v>
      </c>
      <c r="AW360" s="15" t="s">
        <v>36</v>
      </c>
      <c r="AX360" s="15" t="s">
        <v>81</v>
      </c>
      <c r="AY360" s="191" t="s">
        <v>299</v>
      </c>
    </row>
    <row r="361" spans="2:65" s="13" customFormat="1">
      <c r="B361" s="176"/>
      <c r="D361" s="149" t="s">
        <v>1489</v>
      </c>
      <c r="E361" s="177" t="s">
        <v>1</v>
      </c>
      <c r="F361" s="178" t="s">
        <v>1712</v>
      </c>
      <c r="H361" s="179">
        <v>50.183999999999997</v>
      </c>
      <c r="I361" s="180"/>
      <c r="L361" s="176"/>
      <c r="M361" s="181"/>
      <c r="T361" s="182"/>
      <c r="AT361" s="177" t="s">
        <v>1489</v>
      </c>
      <c r="AU361" s="177" t="s">
        <v>90</v>
      </c>
      <c r="AV361" s="13" t="s">
        <v>90</v>
      </c>
      <c r="AW361" s="13" t="s">
        <v>36</v>
      </c>
      <c r="AX361" s="13" t="s">
        <v>81</v>
      </c>
      <c r="AY361" s="177" t="s">
        <v>299</v>
      </c>
    </row>
    <row r="362" spans="2:65" s="13" customFormat="1">
      <c r="B362" s="176"/>
      <c r="D362" s="149" t="s">
        <v>1489</v>
      </c>
      <c r="E362" s="177" t="s">
        <v>1</v>
      </c>
      <c r="F362" s="178" t="s">
        <v>1713</v>
      </c>
      <c r="H362" s="179">
        <v>5.46</v>
      </c>
      <c r="I362" s="180"/>
      <c r="L362" s="176"/>
      <c r="M362" s="181"/>
      <c r="T362" s="182"/>
      <c r="AT362" s="177" t="s">
        <v>1489</v>
      </c>
      <c r="AU362" s="177" t="s">
        <v>90</v>
      </c>
      <c r="AV362" s="13" t="s">
        <v>90</v>
      </c>
      <c r="AW362" s="13" t="s">
        <v>36</v>
      </c>
      <c r="AX362" s="13" t="s">
        <v>81</v>
      </c>
      <c r="AY362" s="177" t="s">
        <v>299</v>
      </c>
    </row>
    <row r="363" spans="2:65" s="15" customFormat="1">
      <c r="B363" s="190"/>
      <c r="D363" s="149" t="s">
        <v>1489</v>
      </c>
      <c r="E363" s="191" t="s">
        <v>1</v>
      </c>
      <c r="F363" s="192" t="s">
        <v>1549</v>
      </c>
      <c r="H363" s="193">
        <v>55.643999999999998</v>
      </c>
      <c r="I363" s="194"/>
      <c r="L363" s="190"/>
      <c r="M363" s="195"/>
      <c r="T363" s="196"/>
      <c r="AT363" s="191" t="s">
        <v>1489</v>
      </c>
      <c r="AU363" s="191" t="s">
        <v>90</v>
      </c>
      <c r="AV363" s="15" t="s">
        <v>298</v>
      </c>
      <c r="AW363" s="15" t="s">
        <v>36</v>
      </c>
      <c r="AX363" s="15" t="s">
        <v>81</v>
      </c>
      <c r="AY363" s="191" t="s">
        <v>299</v>
      </c>
    </row>
    <row r="364" spans="2:65" s="14" customFormat="1">
      <c r="B364" s="183"/>
      <c r="D364" s="149" t="s">
        <v>1489</v>
      </c>
      <c r="E364" s="184" t="s">
        <v>1</v>
      </c>
      <c r="F364" s="185" t="s">
        <v>1496</v>
      </c>
      <c r="H364" s="186">
        <v>141.35599999999999</v>
      </c>
      <c r="I364" s="187"/>
      <c r="L364" s="183"/>
      <c r="M364" s="188"/>
      <c r="T364" s="189"/>
      <c r="AT364" s="184" t="s">
        <v>1489</v>
      </c>
      <c r="AU364" s="184" t="s">
        <v>90</v>
      </c>
      <c r="AV364" s="14" t="s">
        <v>318</v>
      </c>
      <c r="AW364" s="14" t="s">
        <v>36</v>
      </c>
      <c r="AX364" s="14" t="s">
        <v>88</v>
      </c>
      <c r="AY364" s="184" t="s">
        <v>299</v>
      </c>
    </row>
    <row r="365" spans="2:65" s="1" customFormat="1" ht="33" customHeight="1">
      <c r="B365" s="32"/>
      <c r="C365" s="136" t="s">
        <v>475</v>
      </c>
      <c r="D365" s="136" t="s">
        <v>302</v>
      </c>
      <c r="E365" s="137" t="s">
        <v>1714</v>
      </c>
      <c r="F365" s="138" t="s">
        <v>1715</v>
      </c>
      <c r="G365" s="139" t="s">
        <v>1520</v>
      </c>
      <c r="H365" s="140">
        <v>4.95</v>
      </c>
      <c r="I365" s="141"/>
      <c r="J365" s="142">
        <f>ROUND(I365*H365,2)</f>
        <v>0</v>
      </c>
      <c r="K365" s="138" t="s">
        <v>1487</v>
      </c>
      <c r="L365" s="32"/>
      <c r="M365" s="143" t="s">
        <v>1</v>
      </c>
      <c r="N365" s="144" t="s">
        <v>46</v>
      </c>
      <c r="P365" s="145">
        <f>O365*H365</f>
        <v>0</v>
      </c>
      <c r="Q365" s="145">
        <v>0</v>
      </c>
      <c r="R365" s="145">
        <f>Q365*H365</f>
        <v>0</v>
      </c>
      <c r="S365" s="145">
        <v>0</v>
      </c>
      <c r="T365" s="146">
        <f>S365*H365</f>
        <v>0</v>
      </c>
      <c r="AR365" s="147" t="s">
        <v>318</v>
      </c>
      <c r="AT365" s="147" t="s">
        <v>302</v>
      </c>
      <c r="AU365" s="147" t="s">
        <v>90</v>
      </c>
      <c r="AY365" s="17" t="s">
        <v>299</v>
      </c>
      <c r="BE365" s="148">
        <f>IF(N365="základní",J365,0)</f>
        <v>0</v>
      </c>
      <c r="BF365" s="148">
        <f>IF(N365="snížená",J365,0)</f>
        <v>0</v>
      </c>
      <c r="BG365" s="148">
        <f>IF(N365="zákl. přenesená",J365,0)</f>
        <v>0</v>
      </c>
      <c r="BH365" s="148">
        <f>IF(N365="sníž. přenesená",J365,0)</f>
        <v>0</v>
      </c>
      <c r="BI365" s="148">
        <f>IF(N365="nulová",J365,0)</f>
        <v>0</v>
      </c>
      <c r="BJ365" s="17" t="s">
        <v>88</v>
      </c>
      <c r="BK365" s="148">
        <f>ROUND(I365*H365,2)</f>
        <v>0</v>
      </c>
      <c r="BL365" s="17" t="s">
        <v>318</v>
      </c>
      <c r="BM365" s="147" t="s">
        <v>1716</v>
      </c>
    </row>
    <row r="366" spans="2:65" s="12" customFormat="1">
      <c r="B366" s="170"/>
      <c r="D366" s="149" t="s">
        <v>1489</v>
      </c>
      <c r="E366" s="171" t="s">
        <v>1</v>
      </c>
      <c r="F366" s="172" t="s">
        <v>1490</v>
      </c>
      <c r="H366" s="171" t="s">
        <v>1</v>
      </c>
      <c r="I366" s="173"/>
      <c r="L366" s="170"/>
      <c r="M366" s="174"/>
      <c r="T366" s="175"/>
      <c r="AT366" s="171" t="s">
        <v>1489</v>
      </c>
      <c r="AU366" s="171" t="s">
        <v>90</v>
      </c>
      <c r="AV366" s="12" t="s">
        <v>88</v>
      </c>
      <c r="AW366" s="12" t="s">
        <v>36</v>
      </c>
      <c r="AX366" s="12" t="s">
        <v>81</v>
      </c>
      <c r="AY366" s="171" t="s">
        <v>299</v>
      </c>
    </row>
    <row r="367" spans="2:65" s="12" customFormat="1">
      <c r="B367" s="170"/>
      <c r="D367" s="149" t="s">
        <v>1489</v>
      </c>
      <c r="E367" s="171" t="s">
        <v>1</v>
      </c>
      <c r="F367" s="172" t="s">
        <v>1491</v>
      </c>
      <c r="H367" s="171" t="s">
        <v>1</v>
      </c>
      <c r="I367" s="173"/>
      <c r="L367" s="170"/>
      <c r="M367" s="174"/>
      <c r="T367" s="175"/>
      <c r="AT367" s="171" t="s">
        <v>1489</v>
      </c>
      <c r="AU367" s="171" t="s">
        <v>90</v>
      </c>
      <c r="AV367" s="12" t="s">
        <v>88</v>
      </c>
      <c r="AW367" s="12" t="s">
        <v>36</v>
      </c>
      <c r="AX367" s="12" t="s">
        <v>81</v>
      </c>
      <c r="AY367" s="171" t="s">
        <v>299</v>
      </c>
    </row>
    <row r="368" spans="2:65" s="13" customFormat="1">
      <c r="B368" s="176"/>
      <c r="D368" s="149" t="s">
        <v>1489</v>
      </c>
      <c r="E368" s="177" t="s">
        <v>1</v>
      </c>
      <c r="F368" s="178" t="s">
        <v>1717</v>
      </c>
      <c r="H368" s="179">
        <v>0.22500000000000001</v>
      </c>
      <c r="I368" s="180"/>
      <c r="L368" s="176"/>
      <c r="M368" s="181"/>
      <c r="T368" s="182"/>
      <c r="AT368" s="177" t="s">
        <v>1489</v>
      </c>
      <c r="AU368" s="177" t="s">
        <v>90</v>
      </c>
      <c r="AV368" s="13" t="s">
        <v>90</v>
      </c>
      <c r="AW368" s="13" t="s">
        <v>36</v>
      </c>
      <c r="AX368" s="13" t="s">
        <v>81</v>
      </c>
      <c r="AY368" s="177" t="s">
        <v>299</v>
      </c>
    </row>
    <row r="369" spans="2:65" s="13" customFormat="1">
      <c r="B369" s="176"/>
      <c r="D369" s="149" t="s">
        <v>1489</v>
      </c>
      <c r="E369" s="177" t="s">
        <v>1</v>
      </c>
      <c r="F369" s="178" t="s">
        <v>1718</v>
      </c>
      <c r="H369" s="179">
        <v>1.8</v>
      </c>
      <c r="I369" s="180"/>
      <c r="L369" s="176"/>
      <c r="M369" s="181"/>
      <c r="T369" s="182"/>
      <c r="AT369" s="177" t="s">
        <v>1489</v>
      </c>
      <c r="AU369" s="177" t="s">
        <v>90</v>
      </c>
      <c r="AV369" s="13" t="s">
        <v>90</v>
      </c>
      <c r="AW369" s="13" t="s">
        <v>36</v>
      </c>
      <c r="AX369" s="13" t="s">
        <v>81</v>
      </c>
      <c r="AY369" s="177" t="s">
        <v>299</v>
      </c>
    </row>
    <row r="370" spans="2:65" s="13" customFormat="1">
      <c r="B370" s="176"/>
      <c r="D370" s="149" t="s">
        <v>1489</v>
      </c>
      <c r="E370" s="177" t="s">
        <v>1</v>
      </c>
      <c r="F370" s="178" t="s">
        <v>1719</v>
      </c>
      <c r="H370" s="179">
        <v>0.67500000000000004</v>
      </c>
      <c r="I370" s="180"/>
      <c r="L370" s="176"/>
      <c r="M370" s="181"/>
      <c r="T370" s="182"/>
      <c r="AT370" s="177" t="s">
        <v>1489</v>
      </c>
      <c r="AU370" s="177" t="s">
        <v>90</v>
      </c>
      <c r="AV370" s="13" t="s">
        <v>90</v>
      </c>
      <c r="AW370" s="13" t="s">
        <v>36</v>
      </c>
      <c r="AX370" s="13" t="s">
        <v>81</v>
      </c>
      <c r="AY370" s="177" t="s">
        <v>299</v>
      </c>
    </row>
    <row r="371" spans="2:65" s="13" customFormat="1">
      <c r="B371" s="176"/>
      <c r="D371" s="149" t="s">
        <v>1489</v>
      </c>
      <c r="E371" s="177" t="s">
        <v>1</v>
      </c>
      <c r="F371" s="178" t="s">
        <v>1720</v>
      </c>
      <c r="H371" s="179">
        <v>2.25</v>
      </c>
      <c r="I371" s="180"/>
      <c r="L371" s="176"/>
      <c r="M371" s="181"/>
      <c r="T371" s="182"/>
      <c r="AT371" s="177" t="s">
        <v>1489</v>
      </c>
      <c r="AU371" s="177" t="s">
        <v>90</v>
      </c>
      <c r="AV371" s="13" t="s">
        <v>90</v>
      </c>
      <c r="AW371" s="13" t="s">
        <v>36</v>
      </c>
      <c r="AX371" s="13" t="s">
        <v>81</v>
      </c>
      <c r="AY371" s="177" t="s">
        <v>299</v>
      </c>
    </row>
    <row r="372" spans="2:65" s="14" customFormat="1">
      <c r="B372" s="183"/>
      <c r="D372" s="149" t="s">
        <v>1489</v>
      </c>
      <c r="E372" s="184" t="s">
        <v>1</v>
      </c>
      <c r="F372" s="185" t="s">
        <v>1496</v>
      </c>
      <c r="H372" s="186">
        <v>4.95</v>
      </c>
      <c r="I372" s="187"/>
      <c r="L372" s="183"/>
      <c r="M372" s="188"/>
      <c r="T372" s="189"/>
      <c r="AT372" s="184" t="s">
        <v>1489</v>
      </c>
      <c r="AU372" s="184" t="s">
        <v>90</v>
      </c>
      <c r="AV372" s="14" t="s">
        <v>318</v>
      </c>
      <c r="AW372" s="14" t="s">
        <v>36</v>
      </c>
      <c r="AX372" s="14" t="s">
        <v>88</v>
      </c>
      <c r="AY372" s="184" t="s">
        <v>299</v>
      </c>
    </row>
    <row r="373" spans="2:65" s="1" customFormat="1" ht="33" customHeight="1">
      <c r="B373" s="32"/>
      <c r="C373" s="136" t="s">
        <v>482</v>
      </c>
      <c r="D373" s="136" t="s">
        <v>302</v>
      </c>
      <c r="E373" s="137" t="s">
        <v>1721</v>
      </c>
      <c r="F373" s="138" t="s">
        <v>1722</v>
      </c>
      <c r="G373" s="139" t="s">
        <v>375</v>
      </c>
      <c r="H373" s="140">
        <v>13.2</v>
      </c>
      <c r="I373" s="141"/>
      <c r="J373" s="142">
        <f>ROUND(I373*H373,2)</f>
        <v>0</v>
      </c>
      <c r="K373" s="138" t="s">
        <v>1487</v>
      </c>
      <c r="L373" s="32"/>
      <c r="M373" s="143" t="s">
        <v>1</v>
      </c>
      <c r="N373" s="144" t="s">
        <v>46</v>
      </c>
      <c r="P373" s="145">
        <f>O373*H373</f>
        <v>0</v>
      </c>
      <c r="Q373" s="145">
        <v>7.8799999999999999E-3</v>
      </c>
      <c r="R373" s="145">
        <f>Q373*H373</f>
        <v>0.104016</v>
      </c>
      <c r="S373" s="145">
        <v>0</v>
      </c>
      <c r="T373" s="146">
        <f>S373*H373</f>
        <v>0</v>
      </c>
      <c r="AR373" s="147" t="s">
        <v>318</v>
      </c>
      <c r="AT373" s="147" t="s">
        <v>302</v>
      </c>
      <c r="AU373" s="147" t="s">
        <v>90</v>
      </c>
      <c r="AY373" s="17" t="s">
        <v>299</v>
      </c>
      <c r="BE373" s="148">
        <f>IF(N373="základní",J373,0)</f>
        <v>0</v>
      </c>
      <c r="BF373" s="148">
        <f>IF(N373="snížená",J373,0)</f>
        <v>0</v>
      </c>
      <c r="BG373" s="148">
        <f>IF(N373="zákl. přenesená",J373,0)</f>
        <v>0</v>
      </c>
      <c r="BH373" s="148">
        <f>IF(N373="sníž. přenesená",J373,0)</f>
        <v>0</v>
      </c>
      <c r="BI373" s="148">
        <f>IF(N373="nulová",J373,0)</f>
        <v>0</v>
      </c>
      <c r="BJ373" s="17" t="s">
        <v>88</v>
      </c>
      <c r="BK373" s="148">
        <f>ROUND(I373*H373,2)</f>
        <v>0</v>
      </c>
      <c r="BL373" s="17" t="s">
        <v>318</v>
      </c>
      <c r="BM373" s="147" t="s">
        <v>1723</v>
      </c>
    </row>
    <row r="374" spans="2:65" s="12" customFormat="1">
      <c r="B374" s="170"/>
      <c r="D374" s="149" t="s">
        <v>1489</v>
      </c>
      <c r="E374" s="171" t="s">
        <v>1</v>
      </c>
      <c r="F374" s="172" t="s">
        <v>1490</v>
      </c>
      <c r="H374" s="171" t="s">
        <v>1</v>
      </c>
      <c r="I374" s="173"/>
      <c r="L374" s="170"/>
      <c r="M374" s="174"/>
      <c r="T374" s="175"/>
      <c r="AT374" s="171" t="s">
        <v>1489</v>
      </c>
      <c r="AU374" s="171" t="s">
        <v>90</v>
      </c>
      <c r="AV374" s="12" t="s">
        <v>88</v>
      </c>
      <c r="AW374" s="12" t="s">
        <v>36</v>
      </c>
      <c r="AX374" s="12" t="s">
        <v>81</v>
      </c>
      <c r="AY374" s="171" t="s">
        <v>299</v>
      </c>
    </row>
    <row r="375" spans="2:65" s="12" customFormat="1">
      <c r="B375" s="170"/>
      <c r="D375" s="149" t="s">
        <v>1489</v>
      </c>
      <c r="E375" s="171" t="s">
        <v>1</v>
      </c>
      <c r="F375" s="172" t="s">
        <v>1491</v>
      </c>
      <c r="H375" s="171" t="s">
        <v>1</v>
      </c>
      <c r="I375" s="173"/>
      <c r="L375" s="170"/>
      <c r="M375" s="174"/>
      <c r="T375" s="175"/>
      <c r="AT375" s="171" t="s">
        <v>1489</v>
      </c>
      <c r="AU375" s="171" t="s">
        <v>90</v>
      </c>
      <c r="AV375" s="12" t="s">
        <v>88</v>
      </c>
      <c r="AW375" s="12" t="s">
        <v>36</v>
      </c>
      <c r="AX375" s="12" t="s">
        <v>81</v>
      </c>
      <c r="AY375" s="171" t="s">
        <v>299</v>
      </c>
    </row>
    <row r="376" spans="2:65" s="13" customFormat="1">
      <c r="B376" s="176"/>
      <c r="D376" s="149" t="s">
        <v>1489</v>
      </c>
      <c r="E376" s="177" t="s">
        <v>1</v>
      </c>
      <c r="F376" s="178" t="s">
        <v>1724</v>
      </c>
      <c r="H376" s="179">
        <v>13.2</v>
      </c>
      <c r="I376" s="180"/>
      <c r="L376" s="176"/>
      <c r="M376" s="181"/>
      <c r="T376" s="182"/>
      <c r="AT376" s="177" t="s">
        <v>1489</v>
      </c>
      <c r="AU376" s="177" t="s">
        <v>90</v>
      </c>
      <c r="AV376" s="13" t="s">
        <v>90</v>
      </c>
      <c r="AW376" s="13" t="s">
        <v>36</v>
      </c>
      <c r="AX376" s="13" t="s">
        <v>88</v>
      </c>
      <c r="AY376" s="177" t="s">
        <v>299</v>
      </c>
    </row>
    <row r="377" spans="2:65" s="1" customFormat="1" ht="37.950000000000003" customHeight="1">
      <c r="B377" s="32"/>
      <c r="C377" s="136" t="s">
        <v>618</v>
      </c>
      <c r="D377" s="136" t="s">
        <v>302</v>
      </c>
      <c r="E377" s="137" t="s">
        <v>1725</v>
      </c>
      <c r="F377" s="138" t="s">
        <v>1726</v>
      </c>
      <c r="G377" s="139" t="s">
        <v>375</v>
      </c>
      <c r="H377" s="140">
        <v>13.2</v>
      </c>
      <c r="I377" s="141"/>
      <c r="J377" s="142">
        <f>ROUND(I377*H377,2)</f>
        <v>0</v>
      </c>
      <c r="K377" s="138" t="s">
        <v>1487</v>
      </c>
      <c r="L377" s="32"/>
      <c r="M377" s="143" t="s">
        <v>1</v>
      </c>
      <c r="N377" s="144" t="s">
        <v>46</v>
      </c>
      <c r="P377" s="145">
        <f>O377*H377</f>
        <v>0</v>
      </c>
      <c r="Q377" s="145">
        <v>0</v>
      </c>
      <c r="R377" s="145">
        <f>Q377*H377</f>
        <v>0</v>
      </c>
      <c r="S377" s="145">
        <v>0</v>
      </c>
      <c r="T377" s="146">
        <f>S377*H377</f>
        <v>0</v>
      </c>
      <c r="AR377" s="147" t="s">
        <v>318</v>
      </c>
      <c r="AT377" s="147" t="s">
        <v>302</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1727</v>
      </c>
    </row>
    <row r="378" spans="2:65" s="11" customFormat="1" ht="22.95" customHeight="1">
      <c r="B378" s="124"/>
      <c r="D378" s="125" t="s">
        <v>80</v>
      </c>
      <c r="E378" s="134" t="s">
        <v>337</v>
      </c>
      <c r="F378" s="134" t="s">
        <v>1728</v>
      </c>
      <c r="I378" s="127"/>
      <c r="J378" s="135">
        <f>BK378</f>
        <v>0</v>
      </c>
      <c r="L378" s="124"/>
      <c r="M378" s="129"/>
      <c r="P378" s="130">
        <f>SUM(P379:P448)</f>
        <v>0</v>
      </c>
      <c r="R378" s="130">
        <f>SUM(R379:R448)</f>
        <v>16.769571239999998</v>
      </c>
      <c r="T378" s="131">
        <f>SUM(T379:T448)</f>
        <v>0</v>
      </c>
      <c r="AR378" s="125" t="s">
        <v>88</v>
      </c>
      <c r="AT378" s="132" t="s">
        <v>80</v>
      </c>
      <c r="AU378" s="132" t="s">
        <v>88</v>
      </c>
      <c r="AY378" s="125" t="s">
        <v>299</v>
      </c>
      <c r="BK378" s="133">
        <f>SUM(BK379:BK448)</f>
        <v>0</v>
      </c>
    </row>
    <row r="379" spans="2:65" s="1" customFormat="1" ht="24.15" customHeight="1">
      <c r="B379" s="32"/>
      <c r="C379" s="136" t="s">
        <v>622</v>
      </c>
      <c r="D379" s="136" t="s">
        <v>302</v>
      </c>
      <c r="E379" s="137" t="s">
        <v>1729</v>
      </c>
      <c r="F379" s="138" t="s">
        <v>1730</v>
      </c>
      <c r="G379" s="139" t="s">
        <v>647</v>
      </c>
      <c r="H379" s="140">
        <v>720.51</v>
      </c>
      <c r="I379" s="141"/>
      <c r="J379" s="142">
        <f>ROUND(I379*H379,2)</f>
        <v>0</v>
      </c>
      <c r="K379" s="138" t="s">
        <v>1487</v>
      </c>
      <c r="L379" s="32"/>
      <c r="M379" s="143" t="s">
        <v>1</v>
      </c>
      <c r="N379" s="144" t="s">
        <v>46</v>
      </c>
      <c r="P379" s="145">
        <f>O379*H379</f>
        <v>0</v>
      </c>
      <c r="Q379" s="145">
        <v>2.0000000000000002E-5</v>
      </c>
      <c r="R379" s="145">
        <f>Q379*H379</f>
        <v>1.4410200000000001E-2</v>
      </c>
      <c r="S379" s="145">
        <v>0</v>
      </c>
      <c r="T379" s="146">
        <f>S379*H379</f>
        <v>0</v>
      </c>
      <c r="AR379" s="147" t="s">
        <v>318</v>
      </c>
      <c r="AT379" s="147" t="s">
        <v>302</v>
      </c>
      <c r="AU379" s="147" t="s">
        <v>90</v>
      </c>
      <c r="AY379" s="17" t="s">
        <v>299</v>
      </c>
      <c r="BE379" s="148">
        <f>IF(N379="základní",J379,0)</f>
        <v>0</v>
      </c>
      <c r="BF379" s="148">
        <f>IF(N379="snížená",J379,0)</f>
        <v>0</v>
      </c>
      <c r="BG379" s="148">
        <f>IF(N379="zákl. přenesená",J379,0)</f>
        <v>0</v>
      </c>
      <c r="BH379" s="148">
        <f>IF(N379="sníž. přenesená",J379,0)</f>
        <v>0</v>
      </c>
      <c r="BI379" s="148">
        <f>IF(N379="nulová",J379,0)</f>
        <v>0</v>
      </c>
      <c r="BJ379" s="17" t="s">
        <v>88</v>
      </c>
      <c r="BK379" s="148">
        <f>ROUND(I379*H379,2)</f>
        <v>0</v>
      </c>
      <c r="BL379" s="17" t="s">
        <v>318</v>
      </c>
      <c r="BM379" s="147" t="s">
        <v>1731</v>
      </c>
    </row>
    <row r="380" spans="2:65" s="12" customFormat="1">
      <c r="B380" s="170"/>
      <c r="D380" s="149" t="s">
        <v>1489</v>
      </c>
      <c r="E380" s="171" t="s">
        <v>1</v>
      </c>
      <c r="F380" s="172" t="s">
        <v>1490</v>
      </c>
      <c r="H380" s="171" t="s">
        <v>1</v>
      </c>
      <c r="I380" s="173"/>
      <c r="L380" s="170"/>
      <c r="M380" s="174"/>
      <c r="T380" s="175"/>
      <c r="AT380" s="171" t="s">
        <v>1489</v>
      </c>
      <c r="AU380" s="171" t="s">
        <v>90</v>
      </c>
      <c r="AV380" s="12" t="s">
        <v>88</v>
      </c>
      <c r="AW380" s="12" t="s">
        <v>36</v>
      </c>
      <c r="AX380" s="12" t="s">
        <v>81</v>
      </c>
      <c r="AY380" s="171" t="s">
        <v>299</v>
      </c>
    </row>
    <row r="381" spans="2:65" s="12" customFormat="1">
      <c r="B381" s="170"/>
      <c r="D381" s="149" t="s">
        <v>1489</v>
      </c>
      <c r="E381" s="171" t="s">
        <v>1</v>
      </c>
      <c r="F381" s="172" t="s">
        <v>1491</v>
      </c>
      <c r="H381" s="171" t="s">
        <v>1</v>
      </c>
      <c r="I381" s="173"/>
      <c r="L381" s="170"/>
      <c r="M381" s="174"/>
      <c r="T381" s="175"/>
      <c r="AT381" s="171" t="s">
        <v>1489</v>
      </c>
      <c r="AU381" s="171" t="s">
        <v>90</v>
      </c>
      <c r="AV381" s="12" t="s">
        <v>88</v>
      </c>
      <c r="AW381" s="12" t="s">
        <v>36</v>
      </c>
      <c r="AX381" s="12" t="s">
        <v>81</v>
      </c>
      <c r="AY381" s="171" t="s">
        <v>299</v>
      </c>
    </row>
    <row r="382" spans="2:65" s="13" customFormat="1">
      <c r="B382" s="176"/>
      <c r="D382" s="149" t="s">
        <v>1489</v>
      </c>
      <c r="E382" s="177" t="s">
        <v>1</v>
      </c>
      <c r="F382" s="178" t="s">
        <v>1732</v>
      </c>
      <c r="H382" s="179">
        <v>720.51</v>
      </c>
      <c r="I382" s="180"/>
      <c r="L382" s="176"/>
      <c r="M382" s="181"/>
      <c r="T382" s="182"/>
      <c r="AT382" s="177" t="s">
        <v>1489</v>
      </c>
      <c r="AU382" s="177" t="s">
        <v>90</v>
      </c>
      <c r="AV382" s="13" t="s">
        <v>90</v>
      </c>
      <c r="AW382" s="13" t="s">
        <v>36</v>
      </c>
      <c r="AX382" s="13" t="s">
        <v>88</v>
      </c>
      <c r="AY382" s="177" t="s">
        <v>299</v>
      </c>
    </row>
    <row r="383" spans="2:65" s="1" customFormat="1" ht="16.5" customHeight="1">
      <c r="B383" s="32"/>
      <c r="C383" s="158" t="s">
        <v>626</v>
      </c>
      <c r="D383" s="158" t="s">
        <v>340</v>
      </c>
      <c r="E383" s="159" t="s">
        <v>1733</v>
      </c>
      <c r="F383" s="160" t="s">
        <v>1734</v>
      </c>
      <c r="G383" s="161" t="s">
        <v>647</v>
      </c>
      <c r="H383" s="162">
        <v>731.31799999999998</v>
      </c>
      <c r="I383" s="163"/>
      <c r="J383" s="164">
        <f>ROUND(I383*H383,2)</f>
        <v>0</v>
      </c>
      <c r="K383" s="160" t="s">
        <v>1</v>
      </c>
      <c r="L383" s="165"/>
      <c r="M383" s="166" t="s">
        <v>1</v>
      </c>
      <c r="N383" s="167" t="s">
        <v>46</v>
      </c>
      <c r="P383" s="145">
        <f>O383*H383</f>
        <v>0</v>
      </c>
      <c r="Q383" s="145">
        <v>1.273E-2</v>
      </c>
      <c r="R383" s="145">
        <f>Q383*H383</f>
        <v>9.309678139999999</v>
      </c>
      <c r="S383" s="145">
        <v>0</v>
      </c>
      <c r="T383" s="146">
        <f>S383*H383</f>
        <v>0</v>
      </c>
      <c r="AR383" s="147" t="s">
        <v>337</v>
      </c>
      <c r="AT383" s="147" t="s">
        <v>340</v>
      </c>
      <c r="AU383" s="147" t="s">
        <v>90</v>
      </c>
      <c r="AY383" s="17" t="s">
        <v>299</v>
      </c>
      <c r="BE383" s="148">
        <f>IF(N383="základní",J383,0)</f>
        <v>0</v>
      </c>
      <c r="BF383" s="148">
        <f>IF(N383="snížená",J383,0)</f>
        <v>0</v>
      </c>
      <c r="BG383" s="148">
        <f>IF(N383="zákl. přenesená",J383,0)</f>
        <v>0</v>
      </c>
      <c r="BH383" s="148">
        <f>IF(N383="sníž. přenesená",J383,0)</f>
        <v>0</v>
      </c>
      <c r="BI383" s="148">
        <f>IF(N383="nulová",J383,0)</f>
        <v>0</v>
      </c>
      <c r="BJ383" s="17" t="s">
        <v>88</v>
      </c>
      <c r="BK383" s="148">
        <f>ROUND(I383*H383,2)</f>
        <v>0</v>
      </c>
      <c r="BL383" s="17" t="s">
        <v>318</v>
      </c>
      <c r="BM383" s="147" t="s">
        <v>1735</v>
      </c>
    </row>
    <row r="384" spans="2:65" s="1" customFormat="1" ht="28.8">
      <c r="B384" s="32"/>
      <c r="D384" s="149" t="s">
        <v>308</v>
      </c>
      <c r="F384" s="150" t="s">
        <v>1736</v>
      </c>
      <c r="I384" s="151"/>
      <c r="L384" s="32"/>
      <c r="M384" s="152"/>
      <c r="T384" s="56"/>
      <c r="AT384" s="17" t="s">
        <v>308</v>
      </c>
      <c r="AU384" s="17" t="s">
        <v>90</v>
      </c>
    </row>
    <row r="385" spans="2:65" s="13" customFormat="1">
      <c r="B385" s="176"/>
      <c r="D385" s="149" t="s">
        <v>1489</v>
      </c>
      <c r="F385" s="178" t="s">
        <v>1737</v>
      </c>
      <c r="H385" s="179">
        <v>731.31799999999998</v>
      </c>
      <c r="I385" s="180"/>
      <c r="L385" s="176"/>
      <c r="M385" s="181"/>
      <c r="T385" s="182"/>
      <c r="AT385" s="177" t="s">
        <v>1489</v>
      </c>
      <c r="AU385" s="177" t="s">
        <v>90</v>
      </c>
      <c r="AV385" s="13" t="s">
        <v>90</v>
      </c>
      <c r="AW385" s="13" t="s">
        <v>4</v>
      </c>
      <c r="AX385" s="13" t="s">
        <v>88</v>
      </c>
      <c r="AY385" s="177" t="s">
        <v>299</v>
      </c>
    </row>
    <row r="386" spans="2:65" s="1" customFormat="1" ht="16.5" customHeight="1">
      <c r="B386" s="32"/>
      <c r="C386" s="158" t="s">
        <v>630</v>
      </c>
      <c r="D386" s="158" t="s">
        <v>340</v>
      </c>
      <c r="E386" s="159" t="s">
        <v>1738</v>
      </c>
      <c r="F386" s="160" t="s">
        <v>1739</v>
      </c>
      <c r="G386" s="161" t="s">
        <v>598</v>
      </c>
      <c r="H386" s="162">
        <v>36</v>
      </c>
      <c r="I386" s="163"/>
      <c r="J386" s="164">
        <f>ROUND(I386*H386,2)</f>
        <v>0</v>
      </c>
      <c r="K386" s="160" t="s">
        <v>1</v>
      </c>
      <c r="L386" s="165"/>
      <c r="M386" s="166" t="s">
        <v>1</v>
      </c>
      <c r="N386" s="167" t="s">
        <v>46</v>
      </c>
      <c r="P386" s="145">
        <f>O386*H386</f>
        <v>0</v>
      </c>
      <c r="Q386" s="145">
        <v>0</v>
      </c>
      <c r="R386" s="145">
        <f>Q386*H386</f>
        <v>0</v>
      </c>
      <c r="S386" s="145">
        <v>0</v>
      </c>
      <c r="T386" s="146">
        <f>S386*H386</f>
        <v>0</v>
      </c>
      <c r="AR386" s="147" t="s">
        <v>337</v>
      </c>
      <c r="AT386" s="147" t="s">
        <v>340</v>
      </c>
      <c r="AU386" s="147" t="s">
        <v>90</v>
      </c>
      <c r="AY386" s="17" t="s">
        <v>299</v>
      </c>
      <c r="BE386" s="148">
        <f>IF(N386="základní",J386,0)</f>
        <v>0</v>
      </c>
      <c r="BF386" s="148">
        <f>IF(N386="snížená",J386,0)</f>
        <v>0</v>
      </c>
      <c r="BG386" s="148">
        <f>IF(N386="zákl. přenesená",J386,0)</f>
        <v>0</v>
      </c>
      <c r="BH386" s="148">
        <f>IF(N386="sníž. přenesená",J386,0)</f>
        <v>0</v>
      </c>
      <c r="BI386" s="148">
        <f>IF(N386="nulová",J386,0)</f>
        <v>0</v>
      </c>
      <c r="BJ386" s="17" t="s">
        <v>88</v>
      </c>
      <c r="BK386" s="148">
        <f>ROUND(I386*H386,2)</f>
        <v>0</v>
      </c>
      <c r="BL386" s="17" t="s">
        <v>318</v>
      </c>
      <c r="BM386" s="147" t="s">
        <v>1740</v>
      </c>
    </row>
    <row r="387" spans="2:65" s="12" customFormat="1">
      <c r="B387" s="170"/>
      <c r="D387" s="149" t="s">
        <v>1489</v>
      </c>
      <c r="E387" s="171" t="s">
        <v>1</v>
      </c>
      <c r="F387" s="172" t="s">
        <v>1490</v>
      </c>
      <c r="H387" s="171" t="s">
        <v>1</v>
      </c>
      <c r="I387" s="173"/>
      <c r="L387" s="170"/>
      <c r="M387" s="174"/>
      <c r="T387" s="175"/>
      <c r="AT387" s="171" t="s">
        <v>1489</v>
      </c>
      <c r="AU387" s="171" t="s">
        <v>90</v>
      </c>
      <c r="AV387" s="12" t="s">
        <v>88</v>
      </c>
      <c r="AW387" s="12" t="s">
        <v>36</v>
      </c>
      <c r="AX387" s="12" t="s">
        <v>81</v>
      </c>
      <c r="AY387" s="171" t="s">
        <v>299</v>
      </c>
    </row>
    <row r="388" spans="2:65" s="12" customFormat="1">
      <c r="B388" s="170"/>
      <c r="D388" s="149" t="s">
        <v>1489</v>
      </c>
      <c r="E388" s="171" t="s">
        <v>1</v>
      </c>
      <c r="F388" s="172" t="s">
        <v>1491</v>
      </c>
      <c r="H388" s="171" t="s">
        <v>1</v>
      </c>
      <c r="I388" s="173"/>
      <c r="L388" s="170"/>
      <c r="M388" s="174"/>
      <c r="T388" s="175"/>
      <c r="AT388" s="171" t="s">
        <v>1489</v>
      </c>
      <c r="AU388" s="171" t="s">
        <v>90</v>
      </c>
      <c r="AV388" s="12" t="s">
        <v>88</v>
      </c>
      <c r="AW388" s="12" t="s">
        <v>36</v>
      </c>
      <c r="AX388" s="12" t="s">
        <v>81</v>
      </c>
      <c r="AY388" s="171" t="s">
        <v>299</v>
      </c>
    </row>
    <row r="389" spans="2:65" s="12" customFormat="1">
      <c r="B389" s="170"/>
      <c r="D389" s="149" t="s">
        <v>1489</v>
      </c>
      <c r="E389" s="171" t="s">
        <v>1</v>
      </c>
      <c r="F389" s="172" t="s">
        <v>1741</v>
      </c>
      <c r="H389" s="171" t="s">
        <v>1</v>
      </c>
      <c r="I389" s="173"/>
      <c r="L389" s="170"/>
      <c r="M389" s="174"/>
      <c r="T389" s="175"/>
      <c r="AT389" s="171" t="s">
        <v>1489</v>
      </c>
      <c r="AU389" s="171" t="s">
        <v>90</v>
      </c>
      <c r="AV389" s="12" t="s">
        <v>88</v>
      </c>
      <c r="AW389" s="12" t="s">
        <v>36</v>
      </c>
      <c r="AX389" s="12" t="s">
        <v>81</v>
      </c>
      <c r="AY389" s="171" t="s">
        <v>299</v>
      </c>
    </row>
    <row r="390" spans="2:65" s="13" customFormat="1">
      <c r="B390" s="176"/>
      <c r="D390" s="149" t="s">
        <v>1489</v>
      </c>
      <c r="E390" s="177" t="s">
        <v>1</v>
      </c>
      <c r="F390" s="178" t="s">
        <v>475</v>
      </c>
      <c r="H390" s="179">
        <v>36</v>
      </c>
      <c r="I390" s="180"/>
      <c r="L390" s="176"/>
      <c r="M390" s="181"/>
      <c r="T390" s="182"/>
      <c r="AT390" s="177" t="s">
        <v>1489</v>
      </c>
      <c r="AU390" s="177" t="s">
        <v>90</v>
      </c>
      <c r="AV390" s="13" t="s">
        <v>90</v>
      </c>
      <c r="AW390" s="13" t="s">
        <v>36</v>
      </c>
      <c r="AX390" s="13" t="s">
        <v>88</v>
      </c>
      <c r="AY390" s="177" t="s">
        <v>299</v>
      </c>
    </row>
    <row r="391" spans="2:65" s="1" customFormat="1" ht="16.5" customHeight="1">
      <c r="B391" s="32"/>
      <c r="C391" s="158" t="s">
        <v>634</v>
      </c>
      <c r="D391" s="158" t="s">
        <v>340</v>
      </c>
      <c r="E391" s="159" t="s">
        <v>1742</v>
      </c>
      <c r="F391" s="160" t="s">
        <v>1743</v>
      </c>
      <c r="G391" s="161" t="s">
        <v>598</v>
      </c>
      <c r="H391" s="162">
        <v>44</v>
      </c>
      <c r="I391" s="163"/>
      <c r="J391" s="164">
        <f>ROUND(I391*H391,2)</f>
        <v>0</v>
      </c>
      <c r="K391" s="160" t="s">
        <v>1</v>
      </c>
      <c r="L391" s="165"/>
      <c r="M391" s="166" t="s">
        <v>1</v>
      </c>
      <c r="N391" s="167" t="s">
        <v>46</v>
      </c>
      <c r="P391" s="145">
        <f>O391*H391</f>
        <v>0</v>
      </c>
      <c r="Q391" s="145">
        <v>0</v>
      </c>
      <c r="R391" s="145">
        <f>Q391*H391</f>
        <v>0</v>
      </c>
      <c r="S391" s="145">
        <v>0</v>
      </c>
      <c r="T391" s="146">
        <f>S391*H391</f>
        <v>0</v>
      </c>
      <c r="AR391" s="147" t="s">
        <v>337</v>
      </c>
      <c r="AT391" s="147" t="s">
        <v>340</v>
      </c>
      <c r="AU391" s="147" t="s">
        <v>90</v>
      </c>
      <c r="AY391" s="17" t="s">
        <v>299</v>
      </c>
      <c r="BE391" s="148">
        <f>IF(N391="základní",J391,0)</f>
        <v>0</v>
      </c>
      <c r="BF391" s="148">
        <f>IF(N391="snížená",J391,0)</f>
        <v>0</v>
      </c>
      <c r="BG391" s="148">
        <f>IF(N391="zákl. přenesená",J391,0)</f>
        <v>0</v>
      </c>
      <c r="BH391" s="148">
        <f>IF(N391="sníž. přenesená",J391,0)</f>
        <v>0</v>
      </c>
      <c r="BI391" s="148">
        <f>IF(N391="nulová",J391,0)</f>
        <v>0</v>
      </c>
      <c r="BJ391" s="17" t="s">
        <v>88</v>
      </c>
      <c r="BK391" s="148">
        <f>ROUND(I391*H391,2)</f>
        <v>0</v>
      </c>
      <c r="BL391" s="17" t="s">
        <v>318</v>
      </c>
      <c r="BM391" s="147" t="s">
        <v>1744</v>
      </c>
    </row>
    <row r="392" spans="2:65" s="12" customFormat="1">
      <c r="B392" s="170"/>
      <c r="D392" s="149" t="s">
        <v>1489</v>
      </c>
      <c r="E392" s="171" t="s">
        <v>1</v>
      </c>
      <c r="F392" s="172" t="s">
        <v>1490</v>
      </c>
      <c r="H392" s="171" t="s">
        <v>1</v>
      </c>
      <c r="I392" s="173"/>
      <c r="L392" s="170"/>
      <c r="M392" s="174"/>
      <c r="T392" s="175"/>
      <c r="AT392" s="171" t="s">
        <v>1489</v>
      </c>
      <c r="AU392" s="171" t="s">
        <v>90</v>
      </c>
      <c r="AV392" s="12" t="s">
        <v>88</v>
      </c>
      <c r="AW392" s="12" t="s">
        <v>36</v>
      </c>
      <c r="AX392" s="12" t="s">
        <v>81</v>
      </c>
      <c r="AY392" s="171" t="s">
        <v>299</v>
      </c>
    </row>
    <row r="393" spans="2:65" s="12" customFormat="1">
      <c r="B393" s="170"/>
      <c r="D393" s="149" t="s">
        <v>1489</v>
      </c>
      <c r="E393" s="171" t="s">
        <v>1</v>
      </c>
      <c r="F393" s="172" t="s">
        <v>1491</v>
      </c>
      <c r="H393" s="171" t="s">
        <v>1</v>
      </c>
      <c r="I393" s="173"/>
      <c r="L393" s="170"/>
      <c r="M393" s="174"/>
      <c r="T393" s="175"/>
      <c r="AT393" s="171" t="s">
        <v>1489</v>
      </c>
      <c r="AU393" s="171" t="s">
        <v>90</v>
      </c>
      <c r="AV393" s="12" t="s">
        <v>88</v>
      </c>
      <c r="AW393" s="12" t="s">
        <v>36</v>
      </c>
      <c r="AX393" s="12" t="s">
        <v>81</v>
      </c>
      <c r="AY393" s="171" t="s">
        <v>299</v>
      </c>
    </row>
    <row r="394" spans="2:65" s="12" customFormat="1">
      <c r="B394" s="170"/>
      <c r="D394" s="149" t="s">
        <v>1489</v>
      </c>
      <c r="E394" s="171" t="s">
        <v>1</v>
      </c>
      <c r="F394" s="172" t="s">
        <v>1745</v>
      </c>
      <c r="H394" s="171" t="s">
        <v>1</v>
      </c>
      <c r="I394" s="173"/>
      <c r="L394" s="170"/>
      <c r="M394" s="174"/>
      <c r="T394" s="175"/>
      <c r="AT394" s="171" t="s">
        <v>1489</v>
      </c>
      <c r="AU394" s="171" t="s">
        <v>90</v>
      </c>
      <c r="AV394" s="12" t="s">
        <v>88</v>
      </c>
      <c r="AW394" s="12" t="s">
        <v>36</v>
      </c>
      <c r="AX394" s="12" t="s">
        <v>81</v>
      </c>
      <c r="AY394" s="171" t="s">
        <v>299</v>
      </c>
    </row>
    <row r="395" spans="2:65" s="13" customFormat="1">
      <c r="B395" s="176"/>
      <c r="D395" s="149" t="s">
        <v>1489</v>
      </c>
      <c r="E395" s="177" t="s">
        <v>1</v>
      </c>
      <c r="F395" s="178" t="s">
        <v>644</v>
      </c>
      <c r="H395" s="179">
        <v>44</v>
      </c>
      <c r="I395" s="180"/>
      <c r="L395" s="176"/>
      <c r="M395" s="181"/>
      <c r="T395" s="182"/>
      <c r="AT395" s="177" t="s">
        <v>1489</v>
      </c>
      <c r="AU395" s="177" t="s">
        <v>90</v>
      </c>
      <c r="AV395" s="13" t="s">
        <v>90</v>
      </c>
      <c r="AW395" s="13" t="s">
        <v>36</v>
      </c>
      <c r="AX395" s="13" t="s">
        <v>88</v>
      </c>
      <c r="AY395" s="177" t="s">
        <v>299</v>
      </c>
    </row>
    <row r="396" spans="2:65" s="1" customFormat="1" ht="24.15" customHeight="1">
      <c r="B396" s="32"/>
      <c r="C396" s="136" t="s">
        <v>638</v>
      </c>
      <c r="D396" s="136" t="s">
        <v>302</v>
      </c>
      <c r="E396" s="137" t="s">
        <v>1746</v>
      </c>
      <c r="F396" s="138" t="s">
        <v>1747</v>
      </c>
      <c r="G396" s="139" t="s">
        <v>598</v>
      </c>
      <c r="H396" s="140">
        <v>2</v>
      </c>
      <c r="I396" s="141"/>
      <c r="J396" s="142">
        <f>ROUND(I396*H396,2)</f>
        <v>0</v>
      </c>
      <c r="K396" s="138" t="s">
        <v>1487</v>
      </c>
      <c r="L396" s="32"/>
      <c r="M396" s="143" t="s">
        <v>1</v>
      </c>
      <c r="N396" s="144" t="s">
        <v>46</v>
      </c>
      <c r="P396" s="145">
        <f>O396*H396</f>
        <v>0</v>
      </c>
      <c r="Q396" s="145">
        <v>0.45937</v>
      </c>
      <c r="R396" s="145">
        <f>Q396*H396</f>
        <v>0.91874</v>
      </c>
      <c r="S396" s="145">
        <v>0</v>
      </c>
      <c r="T396" s="146">
        <f>S396*H396</f>
        <v>0</v>
      </c>
      <c r="AR396" s="147" t="s">
        <v>318</v>
      </c>
      <c r="AT396" s="147" t="s">
        <v>302</v>
      </c>
      <c r="AU396" s="147" t="s">
        <v>90</v>
      </c>
      <c r="AY396" s="17" t="s">
        <v>299</v>
      </c>
      <c r="BE396" s="148">
        <f>IF(N396="základní",J396,0)</f>
        <v>0</v>
      </c>
      <c r="BF396" s="148">
        <f>IF(N396="snížená",J396,0)</f>
        <v>0</v>
      </c>
      <c r="BG396" s="148">
        <f>IF(N396="zákl. přenesená",J396,0)</f>
        <v>0</v>
      </c>
      <c r="BH396" s="148">
        <f>IF(N396="sníž. přenesená",J396,0)</f>
        <v>0</v>
      </c>
      <c r="BI396" s="148">
        <f>IF(N396="nulová",J396,0)</f>
        <v>0</v>
      </c>
      <c r="BJ396" s="17" t="s">
        <v>88</v>
      </c>
      <c r="BK396" s="148">
        <f>ROUND(I396*H396,2)</f>
        <v>0</v>
      </c>
      <c r="BL396" s="17" t="s">
        <v>318</v>
      </c>
      <c r="BM396" s="147" t="s">
        <v>1748</v>
      </c>
    </row>
    <row r="397" spans="2:65" s="12" customFormat="1">
      <c r="B397" s="170"/>
      <c r="D397" s="149" t="s">
        <v>1489</v>
      </c>
      <c r="E397" s="171" t="s">
        <v>1</v>
      </c>
      <c r="F397" s="172" t="s">
        <v>1490</v>
      </c>
      <c r="H397" s="171" t="s">
        <v>1</v>
      </c>
      <c r="I397" s="173"/>
      <c r="L397" s="170"/>
      <c r="M397" s="174"/>
      <c r="T397" s="175"/>
      <c r="AT397" s="171" t="s">
        <v>1489</v>
      </c>
      <c r="AU397" s="171" t="s">
        <v>90</v>
      </c>
      <c r="AV397" s="12" t="s">
        <v>88</v>
      </c>
      <c r="AW397" s="12" t="s">
        <v>36</v>
      </c>
      <c r="AX397" s="12" t="s">
        <v>81</v>
      </c>
      <c r="AY397" s="171" t="s">
        <v>299</v>
      </c>
    </row>
    <row r="398" spans="2:65" s="12" customFormat="1">
      <c r="B398" s="170"/>
      <c r="D398" s="149" t="s">
        <v>1489</v>
      </c>
      <c r="E398" s="171" t="s">
        <v>1</v>
      </c>
      <c r="F398" s="172" t="s">
        <v>1491</v>
      </c>
      <c r="H398" s="171" t="s">
        <v>1</v>
      </c>
      <c r="I398" s="173"/>
      <c r="L398" s="170"/>
      <c r="M398" s="174"/>
      <c r="T398" s="175"/>
      <c r="AT398" s="171" t="s">
        <v>1489</v>
      </c>
      <c r="AU398" s="171" t="s">
        <v>90</v>
      </c>
      <c r="AV398" s="12" t="s">
        <v>88</v>
      </c>
      <c r="AW398" s="12" t="s">
        <v>36</v>
      </c>
      <c r="AX398" s="12" t="s">
        <v>81</v>
      </c>
      <c r="AY398" s="171" t="s">
        <v>299</v>
      </c>
    </row>
    <row r="399" spans="2:65" s="13" customFormat="1">
      <c r="B399" s="176"/>
      <c r="D399" s="149" t="s">
        <v>1489</v>
      </c>
      <c r="E399" s="177" t="s">
        <v>1</v>
      </c>
      <c r="F399" s="178" t="s">
        <v>90</v>
      </c>
      <c r="H399" s="179">
        <v>2</v>
      </c>
      <c r="I399" s="180"/>
      <c r="L399" s="176"/>
      <c r="M399" s="181"/>
      <c r="T399" s="182"/>
      <c r="AT399" s="177" t="s">
        <v>1489</v>
      </c>
      <c r="AU399" s="177" t="s">
        <v>90</v>
      </c>
      <c r="AV399" s="13" t="s">
        <v>90</v>
      </c>
      <c r="AW399" s="13" t="s">
        <v>36</v>
      </c>
      <c r="AX399" s="13" t="s">
        <v>88</v>
      </c>
      <c r="AY399" s="177" t="s">
        <v>299</v>
      </c>
    </row>
    <row r="400" spans="2:65" s="1" customFormat="1" ht="24.15" customHeight="1">
      <c r="B400" s="32"/>
      <c r="C400" s="136" t="s">
        <v>644</v>
      </c>
      <c r="D400" s="136" t="s">
        <v>302</v>
      </c>
      <c r="E400" s="137" t="s">
        <v>1749</v>
      </c>
      <c r="F400" s="138" t="s">
        <v>1750</v>
      </c>
      <c r="G400" s="139" t="s">
        <v>647</v>
      </c>
      <c r="H400" s="140">
        <v>720.51</v>
      </c>
      <c r="I400" s="141"/>
      <c r="J400" s="142">
        <f>ROUND(I400*H400,2)</f>
        <v>0</v>
      </c>
      <c r="K400" s="138" t="s">
        <v>1487</v>
      </c>
      <c r="L400" s="32"/>
      <c r="M400" s="143" t="s">
        <v>1</v>
      </c>
      <c r="N400" s="144" t="s">
        <v>46</v>
      </c>
      <c r="P400" s="145">
        <f>O400*H400</f>
        <v>0</v>
      </c>
      <c r="Q400" s="145">
        <v>0</v>
      </c>
      <c r="R400" s="145">
        <f>Q400*H400</f>
        <v>0</v>
      </c>
      <c r="S400" s="145">
        <v>0</v>
      </c>
      <c r="T400" s="146">
        <f>S400*H400</f>
        <v>0</v>
      </c>
      <c r="AR400" s="147" t="s">
        <v>318</v>
      </c>
      <c r="AT400" s="147" t="s">
        <v>302</v>
      </c>
      <c r="AU400" s="147" t="s">
        <v>90</v>
      </c>
      <c r="AY400" s="17" t="s">
        <v>299</v>
      </c>
      <c r="BE400" s="148">
        <f>IF(N400="základní",J400,0)</f>
        <v>0</v>
      </c>
      <c r="BF400" s="148">
        <f>IF(N400="snížená",J400,0)</f>
        <v>0</v>
      </c>
      <c r="BG400" s="148">
        <f>IF(N400="zákl. přenesená",J400,0)</f>
        <v>0</v>
      </c>
      <c r="BH400" s="148">
        <f>IF(N400="sníž. přenesená",J400,0)</f>
        <v>0</v>
      </c>
      <c r="BI400" s="148">
        <f>IF(N400="nulová",J400,0)</f>
        <v>0</v>
      </c>
      <c r="BJ400" s="17" t="s">
        <v>88</v>
      </c>
      <c r="BK400" s="148">
        <f>ROUND(I400*H400,2)</f>
        <v>0</v>
      </c>
      <c r="BL400" s="17" t="s">
        <v>318</v>
      </c>
      <c r="BM400" s="147" t="s">
        <v>1751</v>
      </c>
    </row>
    <row r="401" spans="2:65" s="12" customFormat="1">
      <c r="B401" s="170"/>
      <c r="D401" s="149" t="s">
        <v>1489</v>
      </c>
      <c r="E401" s="171" t="s">
        <v>1</v>
      </c>
      <c r="F401" s="172" t="s">
        <v>1490</v>
      </c>
      <c r="H401" s="171" t="s">
        <v>1</v>
      </c>
      <c r="I401" s="173"/>
      <c r="L401" s="170"/>
      <c r="M401" s="174"/>
      <c r="T401" s="175"/>
      <c r="AT401" s="171" t="s">
        <v>1489</v>
      </c>
      <c r="AU401" s="171" t="s">
        <v>90</v>
      </c>
      <c r="AV401" s="12" t="s">
        <v>88</v>
      </c>
      <c r="AW401" s="12" t="s">
        <v>36</v>
      </c>
      <c r="AX401" s="12" t="s">
        <v>81</v>
      </c>
      <c r="AY401" s="171" t="s">
        <v>299</v>
      </c>
    </row>
    <row r="402" spans="2:65" s="12" customFormat="1">
      <c r="B402" s="170"/>
      <c r="D402" s="149" t="s">
        <v>1489</v>
      </c>
      <c r="E402" s="171" t="s">
        <v>1</v>
      </c>
      <c r="F402" s="172" t="s">
        <v>1491</v>
      </c>
      <c r="H402" s="171" t="s">
        <v>1</v>
      </c>
      <c r="I402" s="173"/>
      <c r="L402" s="170"/>
      <c r="M402" s="174"/>
      <c r="T402" s="175"/>
      <c r="AT402" s="171" t="s">
        <v>1489</v>
      </c>
      <c r="AU402" s="171" t="s">
        <v>90</v>
      </c>
      <c r="AV402" s="12" t="s">
        <v>88</v>
      </c>
      <c r="AW402" s="12" t="s">
        <v>36</v>
      </c>
      <c r="AX402" s="12" t="s">
        <v>81</v>
      </c>
      <c r="AY402" s="171" t="s">
        <v>299</v>
      </c>
    </row>
    <row r="403" spans="2:65" s="13" customFormat="1">
      <c r="B403" s="176"/>
      <c r="D403" s="149" t="s">
        <v>1489</v>
      </c>
      <c r="E403" s="177" t="s">
        <v>1</v>
      </c>
      <c r="F403" s="178" t="s">
        <v>1732</v>
      </c>
      <c r="H403" s="179">
        <v>720.51</v>
      </c>
      <c r="I403" s="180"/>
      <c r="L403" s="176"/>
      <c r="M403" s="181"/>
      <c r="T403" s="182"/>
      <c r="AT403" s="177" t="s">
        <v>1489</v>
      </c>
      <c r="AU403" s="177" t="s">
        <v>90</v>
      </c>
      <c r="AV403" s="13" t="s">
        <v>90</v>
      </c>
      <c r="AW403" s="13" t="s">
        <v>36</v>
      </c>
      <c r="AX403" s="13" t="s">
        <v>88</v>
      </c>
      <c r="AY403" s="177" t="s">
        <v>299</v>
      </c>
    </row>
    <row r="404" spans="2:65" s="1" customFormat="1" ht="24.15" customHeight="1">
      <c r="B404" s="32"/>
      <c r="C404" s="136" t="s">
        <v>649</v>
      </c>
      <c r="D404" s="136" t="s">
        <v>302</v>
      </c>
      <c r="E404" s="137" t="s">
        <v>1752</v>
      </c>
      <c r="F404" s="138" t="s">
        <v>1753</v>
      </c>
      <c r="G404" s="139" t="s">
        <v>598</v>
      </c>
      <c r="H404" s="140">
        <v>5</v>
      </c>
      <c r="I404" s="141"/>
      <c r="J404" s="142">
        <f>ROUND(I404*H404,2)</f>
        <v>0</v>
      </c>
      <c r="K404" s="138" t="s">
        <v>1</v>
      </c>
      <c r="L404" s="32"/>
      <c r="M404" s="143" t="s">
        <v>1</v>
      </c>
      <c r="N404" s="144" t="s">
        <v>46</v>
      </c>
      <c r="P404" s="145">
        <f>O404*H404</f>
        <v>0</v>
      </c>
      <c r="Q404" s="145">
        <v>0</v>
      </c>
      <c r="R404" s="145">
        <f>Q404*H404</f>
        <v>0</v>
      </c>
      <c r="S404" s="145">
        <v>0</v>
      </c>
      <c r="T404" s="146">
        <f>S404*H404</f>
        <v>0</v>
      </c>
      <c r="AR404" s="147" t="s">
        <v>318</v>
      </c>
      <c r="AT404" s="147" t="s">
        <v>302</v>
      </c>
      <c r="AU404" s="147" t="s">
        <v>90</v>
      </c>
      <c r="AY404" s="17" t="s">
        <v>299</v>
      </c>
      <c r="BE404" s="148">
        <f>IF(N404="základní",J404,0)</f>
        <v>0</v>
      </c>
      <c r="BF404" s="148">
        <f>IF(N404="snížená",J404,0)</f>
        <v>0</v>
      </c>
      <c r="BG404" s="148">
        <f>IF(N404="zákl. přenesená",J404,0)</f>
        <v>0</v>
      </c>
      <c r="BH404" s="148">
        <f>IF(N404="sníž. přenesená",J404,0)</f>
        <v>0</v>
      </c>
      <c r="BI404" s="148">
        <f>IF(N404="nulová",J404,0)</f>
        <v>0</v>
      </c>
      <c r="BJ404" s="17" t="s">
        <v>88</v>
      </c>
      <c r="BK404" s="148">
        <f>ROUND(I404*H404,2)</f>
        <v>0</v>
      </c>
      <c r="BL404" s="17" t="s">
        <v>318</v>
      </c>
      <c r="BM404" s="147" t="s">
        <v>1754</v>
      </c>
    </row>
    <row r="405" spans="2:65" s="12" customFormat="1">
      <c r="B405" s="170"/>
      <c r="D405" s="149" t="s">
        <v>1489</v>
      </c>
      <c r="E405" s="171" t="s">
        <v>1</v>
      </c>
      <c r="F405" s="172" t="s">
        <v>1490</v>
      </c>
      <c r="H405" s="171" t="s">
        <v>1</v>
      </c>
      <c r="I405" s="173"/>
      <c r="L405" s="170"/>
      <c r="M405" s="174"/>
      <c r="T405" s="175"/>
      <c r="AT405" s="171" t="s">
        <v>1489</v>
      </c>
      <c r="AU405" s="171" t="s">
        <v>90</v>
      </c>
      <c r="AV405" s="12" t="s">
        <v>88</v>
      </c>
      <c r="AW405" s="12" t="s">
        <v>36</v>
      </c>
      <c r="AX405" s="12" t="s">
        <v>81</v>
      </c>
      <c r="AY405" s="171" t="s">
        <v>299</v>
      </c>
    </row>
    <row r="406" spans="2:65" s="12" customFormat="1">
      <c r="B406" s="170"/>
      <c r="D406" s="149" t="s">
        <v>1489</v>
      </c>
      <c r="E406" s="171" t="s">
        <v>1</v>
      </c>
      <c r="F406" s="172" t="s">
        <v>1491</v>
      </c>
      <c r="H406" s="171" t="s">
        <v>1</v>
      </c>
      <c r="I406" s="173"/>
      <c r="L406" s="170"/>
      <c r="M406" s="174"/>
      <c r="T406" s="175"/>
      <c r="AT406" s="171" t="s">
        <v>1489</v>
      </c>
      <c r="AU406" s="171" t="s">
        <v>90</v>
      </c>
      <c r="AV406" s="12" t="s">
        <v>88</v>
      </c>
      <c r="AW406" s="12" t="s">
        <v>36</v>
      </c>
      <c r="AX406" s="12" t="s">
        <v>81</v>
      </c>
      <c r="AY406" s="171" t="s">
        <v>299</v>
      </c>
    </row>
    <row r="407" spans="2:65" s="12" customFormat="1">
      <c r="B407" s="170"/>
      <c r="D407" s="149" t="s">
        <v>1489</v>
      </c>
      <c r="E407" s="171" t="s">
        <v>1</v>
      </c>
      <c r="F407" s="172" t="s">
        <v>1755</v>
      </c>
      <c r="H407" s="171" t="s">
        <v>1</v>
      </c>
      <c r="I407" s="173"/>
      <c r="L407" s="170"/>
      <c r="M407" s="174"/>
      <c r="T407" s="175"/>
      <c r="AT407" s="171" t="s">
        <v>1489</v>
      </c>
      <c r="AU407" s="171" t="s">
        <v>90</v>
      </c>
      <c r="AV407" s="12" t="s">
        <v>88</v>
      </c>
      <c r="AW407" s="12" t="s">
        <v>36</v>
      </c>
      <c r="AX407" s="12" t="s">
        <v>81</v>
      </c>
      <c r="AY407" s="171" t="s">
        <v>299</v>
      </c>
    </row>
    <row r="408" spans="2:65" s="13" customFormat="1">
      <c r="B408" s="176"/>
      <c r="D408" s="149" t="s">
        <v>1489</v>
      </c>
      <c r="E408" s="177" t="s">
        <v>1</v>
      </c>
      <c r="F408" s="178" t="s">
        <v>323</v>
      </c>
      <c r="H408" s="179">
        <v>5</v>
      </c>
      <c r="I408" s="180"/>
      <c r="L408" s="176"/>
      <c r="M408" s="181"/>
      <c r="T408" s="182"/>
      <c r="AT408" s="177" t="s">
        <v>1489</v>
      </c>
      <c r="AU408" s="177" t="s">
        <v>90</v>
      </c>
      <c r="AV408" s="13" t="s">
        <v>90</v>
      </c>
      <c r="AW408" s="13" t="s">
        <v>36</v>
      </c>
      <c r="AX408" s="13" t="s">
        <v>88</v>
      </c>
      <c r="AY408" s="177" t="s">
        <v>299</v>
      </c>
    </row>
    <row r="409" spans="2:65" s="1" customFormat="1" ht="24.15" customHeight="1">
      <c r="B409" s="32"/>
      <c r="C409" s="136" t="s">
        <v>653</v>
      </c>
      <c r="D409" s="136" t="s">
        <v>302</v>
      </c>
      <c r="E409" s="137" t="s">
        <v>1756</v>
      </c>
      <c r="F409" s="138" t="s">
        <v>1757</v>
      </c>
      <c r="G409" s="139" t="s">
        <v>598</v>
      </c>
      <c r="H409" s="140">
        <v>13</v>
      </c>
      <c r="I409" s="141"/>
      <c r="J409" s="142">
        <f>ROUND(I409*H409,2)</f>
        <v>0</v>
      </c>
      <c r="K409" s="138" t="s">
        <v>1</v>
      </c>
      <c r="L409" s="32"/>
      <c r="M409" s="143" t="s">
        <v>1</v>
      </c>
      <c r="N409" s="144" t="s">
        <v>46</v>
      </c>
      <c r="P409" s="145">
        <f>O409*H409</f>
        <v>0</v>
      </c>
      <c r="Q409" s="145">
        <v>0</v>
      </c>
      <c r="R409" s="145">
        <f>Q409*H409</f>
        <v>0</v>
      </c>
      <c r="S409" s="145">
        <v>0</v>
      </c>
      <c r="T409" s="146">
        <f>S409*H409</f>
        <v>0</v>
      </c>
      <c r="AR409" s="147" t="s">
        <v>318</v>
      </c>
      <c r="AT409" s="147" t="s">
        <v>302</v>
      </c>
      <c r="AU409" s="147" t="s">
        <v>90</v>
      </c>
      <c r="AY409" s="17" t="s">
        <v>299</v>
      </c>
      <c r="BE409" s="148">
        <f>IF(N409="základní",J409,0)</f>
        <v>0</v>
      </c>
      <c r="BF409" s="148">
        <f>IF(N409="snížená",J409,0)</f>
        <v>0</v>
      </c>
      <c r="BG409" s="148">
        <f>IF(N409="zákl. přenesená",J409,0)</f>
        <v>0</v>
      </c>
      <c r="BH409" s="148">
        <f>IF(N409="sníž. přenesená",J409,0)</f>
        <v>0</v>
      </c>
      <c r="BI409" s="148">
        <f>IF(N409="nulová",J409,0)</f>
        <v>0</v>
      </c>
      <c r="BJ409" s="17" t="s">
        <v>88</v>
      </c>
      <c r="BK409" s="148">
        <f>ROUND(I409*H409,2)</f>
        <v>0</v>
      </c>
      <c r="BL409" s="17" t="s">
        <v>318</v>
      </c>
      <c r="BM409" s="147" t="s">
        <v>1758</v>
      </c>
    </row>
    <row r="410" spans="2:65" s="12" customFormat="1">
      <c r="B410" s="170"/>
      <c r="D410" s="149" t="s">
        <v>1489</v>
      </c>
      <c r="E410" s="171" t="s">
        <v>1</v>
      </c>
      <c r="F410" s="172" t="s">
        <v>1490</v>
      </c>
      <c r="H410" s="171" t="s">
        <v>1</v>
      </c>
      <c r="I410" s="173"/>
      <c r="L410" s="170"/>
      <c r="M410" s="174"/>
      <c r="T410" s="175"/>
      <c r="AT410" s="171" t="s">
        <v>1489</v>
      </c>
      <c r="AU410" s="171" t="s">
        <v>90</v>
      </c>
      <c r="AV410" s="12" t="s">
        <v>88</v>
      </c>
      <c r="AW410" s="12" t="s">
        <v>36</v>
      </c>
      <c r="AX410" s="12" t="s">
        <v>81</v>
      </c>
      <c r="AY410" s="171" t="s">
        <v>299</v>
      </c>
    </row>
    <row r="411" spans="2:65" s="12" customFormat="1">
      <c r="B411" s="170"/>
      <c r="D411" s="149" t="s">
        <v>1489</v>
      </c>
      <c r="E411" s="171" t="s">
        <v>1</v>
      </c>
      <c r="F411" s="172" t="s">
        <v>1491</v>
      </c>
      <c r="H411" s="171" t="s">
        <v>1</v>
      </c>
      <c r="I411" s="173"/>
      <c r="L411" s="170"/>
      <c r="M411" s="174"/>
      <c r="T411" s="175"/>
      <c r="AT411" s="171" t="s">
        <v>1489</v>
      </c>
      <c r="AU411" s="171" t="s">
        <v>90</v>
      </c>
      <c r="AV411" s="12" t="s">
        <v>88</v>
      </c>
      <c r="AW411" s="12" t="s">
        <v>36</v>
      </c>
      <c r="AX411" s="12" t="s">
        <v>81</v>
      </c>
      <c r="AY411" s="171" t="s">
        <v>299</v>
      </c>
    </row>
    <row r="412" spans="2:65" s="12" customFormat="1" ht="20.399999999999999">
      <c r="B412" s="170"/>
      <c r="D412" s="149" t="s">
        <v>1489</v>
      </c>
      <c r="E412" s="171" t="s">
        <v>1</v>
      </c>
      <c r="F412" s="172" t="s">
        <v>1759</v>
      </c>
      <c r="H412" s="171" t="s">
        <v>1</v>
      </c>
      <c r="I412" s="173"/>
      <c r="L412" s="170"/>
      <c r="M412" s="174"/>
      <c r="T412" s="175"/>
      <c r="AT412" s="171" t="s">
        <v>1489</v>
      </c>
      <c r="AU412" s="171" t="s">
        <v>90</v>
      </c>
      <c r="AV412" s="12" t="s">
        <v>88</v>
      </c>
      <c r="AW412" s="12" t="s">
        <v>36</v>
      </c>
      <c r="AX412" s="12" t="s">
        <v>81</v>
      </c>
      <c r="AY412" s="171" t="s">
        <v>299</v>
      </c>
    </row>
    <row r="413" spans="2:65" s="13" customFormat="1">
      <c r="B413" s="176"/>
      <c r="D413" s="149" t="s">
        <v>1489</v>
      </c>
      <c r="E413" s="177" t="s">
        <v>1</v>
      </c>
      <c r="F413" s="178" t="s">
        <v>362</v>
      </c>
      <c r="H413" s="179">
        <v>13</v>
      </c>
      <c r="I413" s="180"/>
      <c r="L413" s="176"/>
      <c r="M413" s="181"/>
      <c r="T413" s="182"/>
      <c r="AT413" s="177" t="s">
        <v>1489</v>
      </c>
      <c r="AU413" s="177" t="s">
        <v>90</v>
      </c>
      <c r="AV413" s="13" t="s">
        <v>90</v>
      </c>
      <c r="AW413" s="13" t="s">
        <v>36</v>
      </c>
      <c r="AX413" s="13" t="s">
        <v>88</v>
      </c>
      <c r="AY413" s="177" t="s">
        <v>299</v>
      </c>
    </row>
    <row r="414" spans="2:65" s="1" customFormat="1" ht="24.15" customHeight="1">
      <c r="B414" s="32"/>
      <c r="C414" s="136" t="s">
        <v>657</v>
      </c>
      <c r="D414" s="136" t="s">
        <v>302</v>
      </c>
      <c r="E414" s="137" t="s">
        <v>1760</v>
      </c>
      <c r="F414" s="138" t="s">
        <v>1761</v>
      </c>
      <c r="G414" s="139" t="s">
        <v>598</v>
      </c>
      <c r="H414" s="140">
        <v>2</v>
      </c>
      <c r="I414" s="141"/>
      <c r="J414" s="142">
        <f>ROUND(I414*H414,2)</f>
        <v>0</v>
      </c>
      <c r="K414" s="138" t="s">
        <v>1</v>
      </c>
      <c r="L414" s="32"/>
      <c r="M414" s="143" t="s">
        <v>1</v>
      </c>
      <c r="N414" s="144" t="s">
        <v>46</v>
      </c>
      <c r="P414" s="145">
        <f>O414*H414</f>
        <v>0</v>
      </c>
      <c r="Q414" s="145">
        <v>0</v>
      </c>
      <c r="R414" s="145">
        <f>Q414*H414</f>
        <v>0</v>
      </c>
      <c r="S414" s="145">
        <v>0</v>
      </c>
      <c r="T414" s="146">
        <f>S414*H414</f>
        <v>0</v>
      </c>
      <c r="AR414" s="147" t="s">
        <v>318</v>
      </c>
      <c r="AT414" s="147" t="s">
        <v>302</v>
      </c>
      <c r="AU414" s="147" t="s">
        <v>90</v>
      </c>
      <c r="AY414" s="17" t="s">
        <v>299</v>
      </c>
      <c r="BE414" s="148">
        <f>IF(N414="základní",J414,0)</f>
        <v>0</v>
      </c>
      <c r="BF414" s="148">
        <f>IF(N414="snížená",J414,0)</f>
        <v>0</v>
      </c>
      <c r="BG414" s="148">
        <f>IF(N414="zákl. přenesená",J414,0)</f>
        <v>0</v>
      </c>
      <c r="BH414" s="148">
        <f>IF(N414="sníž. přenesená",J414,0)</f>
        <v>0</v>
      </c>
      <c r="BI414" s="148">
        <f>IF(N414="nulová",J414,0)</f>
        <v>0</v>
      </c>
      <c r="BJ414" s="17" t="s">
        <v>88</v>
      </c>
      <c r="BK414" s="148">
        <f>ROUND(I414*H414,2)</f>
        <v>0</v>
      </c>
      <c r="BL414" s="17" t="s">
        <v>318</v>
      </c>
      <c r="BM414" s="147" t="s">
        <v>1762</v>
      </c>
    </row>
    <row r="415" spans="2:65" s="12" customFormat="1">
      <c r="B415" s="170"/>
      <c r="D415" s="149" t="s">
        <v>1489</v>
      </c>
      <c r="E415" s="171" t="s">
        <v>1</v>
      </c>
      <c r="F415" s="172" t="s">
        <v>1490</v>
      </c>
      <c r="H415" s="171" t="s">
        <v>1</v>
      </c>
      <c r="I415" s="173"/>
      <c r="L415" s="170"/>
      <c r="M415" s="174"/>
      <c r="T415" s="175"/>
      <c r="AT415" s="171" t="s">
        <v>1489</v>
      </c>
      <c r="AU415" s="171" t="s">
        <v>90</v>
      </c>
      <c r="AV415" s="12" t="s">
        <v>88</v>
      </c>
      <c r="AW415" s="12" t="s">
        <v>36</v>
      </c>
      <c r="AX415" s="12" t="s">
        <v>81</v>
      </c>
      <c r="AY415" s="171" t="s">
        <v>299</v>
      </c>
    </row>
    <row r="416" spans="2:65" s="12" customFormat="1">
      <c r="B416" s="170"/>
      <c r="D416" s="149" t="s">
        <v>1489</v>
      </c>
      <c r="E416" s="171" t="s">
        <v>1</v>
      </c>
      <c r="F416" s="172" t="s">
        <v>1491</v>
      </c>
      <c r="H416" s="171" t="s">
        <v>1</v>
      </c>
      <c r="I416" s="173"/>
      <c r="L416" s="170"/>
      <c r="M416" s="174"/>
      <c r="T416" s="175"/>
      <c r="AT416" s="171" t="s">
        <v>1489</v>
      </c>
      <c r="AU416" s="171" t="s">
        <v>90</v>
      </c>
      <c r="AV416" s="12" t="s">
        <v>88</v>
      </c>
      <c r="AW416" s="12" t="s">
        <v>36</v>
      </c>
      <c r="AX416" s="12" t="s">
        <v>81</v>
      </c>
      <c r="AY416" s="171" t="s">
        <v>299</v>
      </c>
    </row>
    <row r="417" spans="2:65" s="12" customFormat="1">
      <c r="B417" s="170"/>
      <c r="D417" s="149" t="s">
        <v>1489</v>
      </c>
      <c r="E417" s="171" t="s">
        <v>1</v>
      </c>
      <c r="F417" s="172" t="s">
        <v>1763</v>
      </c>
      <c r="H417" s="171" t="s">
        <v>1</v>
      </c>
      <c r="I417" s="173"/>
      <c r="L417" s="170"/>
      <c r="M417" s="174"/>
      <c r="T417" s="175"/>
      <c r="AT417" s="171" t="s">
        <v>1489</v>
      </c>
      <c r="AU417" s="171" t="s">
        <v>90</v>
      </c>
      <c r="AV417" s="12" t="s">
        <v>88</v>
      </c>
      <c r="AW417" s="12" t="s">
        <v>36</v>
      </c>
      <c r="AX417" s="12" t="s">
        <v>81</v>
      </c>
      <c r="AY417" s="171" t="s">
        <v>299</v>
      </c>
    </row>
    <row r="418" spans="2:65" s="13" customFormat="1">
      <c r="B418" s="176"/>
      <c r="D418" s="149" t="s">
        <v>1489</v>
      </c>
      <c r="E418" s="177" t="s">
        <v>1</v>
      </c>
      <c r="F418" s="178" t="s">
        <v>90</v>
      </c>
      <c r="H418" s="179">
        <v>2</v>
      </c>
      <c r="I418" s="180"/>
      <c r="L418" s="176"/>
      <c r="M418" s="181"/>
      <c r="T418" s="182"/>
      <c r="AT418" s="177" t="s">
        <v>1489</v>
      </c>
      <c r="AU418" s="177" t="s">
        <v>90</v>
      </c>
      <c r="AV418" s="13" t="s">
        <v>90</v>
      </c>
      <c r="AW418" s="13" t="s">
        <v>36</v>
      </c>
      <c r="AX418" s="13" t="s">
        <v>88</v>
      </c>
      <c r="AY418" s="177" t="s">
        <v>299</v>
      </c>
    </row>
    <row r="419" spans="2:65" s="1" customFormat="1" ht="24.15" customHeight="1">
      <c r="B419" s="32"/>
      <c r="C419" s="136" t="s">
        <v>661</v>
      </c>
      <c r="D419" s="136" t="s">
        <v>302</v>
      </c>
      <c r="E419" s="137" t="s">
        <v>1764</v>
      </c>
      <c r="F419" s="138" t="s">
        <v>1765</v>
      </c>
      <c r="G419" s="139" t="s">
        <v>598</v>
      </c>
      <c r="H419" s="140">
        <v>2</v>
      </c>
      <c r="I419" s="141"/>
      <c r="J419" s="142">
        <f>ROUND(I419*H419,2)</f>
        <v>0</v>
      </c>
      <c r="K419" s="138" t="s">
        <v>1</v>
      </c>
      <c r="L419" s="32"/>
      <c r="M419" s="143" t="s">
        <v>1</v>
      </c>
      <c r="N419" s="144" t="s">
        <v>46</v>
      </c>
      <c r="P419" s="145">
        <f>O419*H419</f>
        <v>0</v>
      </c>
      <c r="Q419" s="145">
        <v>0</v>
      </c>
      <c r="R419" s="145">
        <f>Q419*H419</f>
        <v>0</v>
      </c>
      <c r="S419" s="145">
        <v>0</v>
      </c>
      <c r="T419" s="146">
        <f>S419*H419</f>
        <v>0</v>
      </c>
      <c r="AR419" s="147" t="s">
        <v>318</v>
      </c>
      <c r="AT419" s="147" t="s">
        <v>302</v>
      </c>
      <c r="AU419" s="147" t="s">
        <v>90</v>
      </c>
      <c r="AY419" s="17" t="s">
        <v>299</v>
      </c>
      <c r="BE419" s="148">
        <f>IF(N419="základní",J419,0)</f>
        <v>0</v>
      </c>
      <c r="BF419" s="148">
        <f>IF(N419="snížená",J419,0)</f>
        <v>0</v>
      </c>
      <c r="BG419" s="148">
        <f>IF(N419="zákl. přenesená",J419,0)</f>
        <v>0</v>
      </c>
      <c r="BH419" s="148">
        <f>IF(N419="sníž. přenesená",J419,0)</f>
        <v>0</v>
      </c>
      <c r="BI419" s="148">
        <f>IF(N419="nulová",J419,0)</f>
        <v>0</v>
      </c>
      <c r="BJ419" s="17" t="s">
        <v>88</v>
      </c>
      <c r="BK419" s="148">
        <f>ROUND(I419*H419,2)</f>
        <v>0</v>
      </c>
      <c r="BL419" s="17" t="s">
        <v>318</v>
      </c>
      <c r="BM419" s="147" t="s">
        <v>1766</v>
      </c>
    </row>
    <row r="420" spans="2:65" s="12" customFormat="1">
      <c r="B420" s="170"/>
      <c r="D420" s="149" t="s">
        <v>1489</v>
      </c>
      <c r="E420" s="171" t="s">
        <v>1</v>
      </c>
      <c r="F420" s="172" t="s">
        <v>1490</v>
      </c>
      <c r="H420" s="171" t="s">
        <v>1</v>
      </c>
      <c r="I420" s="173"/>
      <c r="L420" s="170"/>
      <c r="M420" s="174"/>
      <c r="T420" s="175"/>
      <c r="AT420" s="171" t="s">
        <v>1489</v>
      </c>
      <c r="AU420" s="171" t="s">
        <v>90</v>
      </c>
      <c r="AV420" s="12" t="s">
        <v>88</v>
      </c>
      <c r="AW420" s="12" t="s">
        <v>36</v>
      </c>
      <c r="AX420" s="12" t="s">
        <v>81</v>
      </c>
      <c r="AY420" s="171" t="s">
        <v>299</v>
      </c>
    </row>
    <row r="421" spans="2:65" s="12" customFormat="1">
      <c r="B421" s="170"/>
      <c r="D421" s="149" t="s">
        <v>1489</v>
      </c>
      <c r="E421" s="171" t="s">
        <v>1</v>
      </c>
      <c r="F421" s="172" t="s">
        <v>1491</v>
      </c>
      <c r="H421" s="171" t="s">
        <v>1</v>
      </c>
      <c r="I421" s="173"/>
      <c r="L421" s="170"/>
      <c r="M421" s="174"/>
      <c r="T421" s="175"/>
      <c r="AT421" s="171" t="s">
        <v>1489</v>
      </c>
      <c r="AU421" s="171" t="s">
        <v>90</v>
      </c>
      <c r="AV421" s="12" t="s">
        <v>88</v>
      </c>
      <c r="AW421" s="12" t="s">
        <v>36</v>
      </c>
      <c r="AX421" s="12" t="s">
        <v>81</v>
      </c>
      <c r="AY421" s="171" t="s">
        <v>299</v>
      </c>
    </row>
    <row r="422" spans="2:65" s="12" customFormat="1">
      <c r="B422" s="170"/>
      <c r="D422" s="149" t="s">
        <v>1489</v>
      </c>
      <c r="E422" s="171" t="s">
        <v>1</v>
      </c>
      <c r="F422" s="172" t="s">
        <v>1767</v>
      </c>
      <c r="H422" s="171" t="s">
        <v>1</v>
      </c>
      <c r="I422" s="173"/>
      <c r="L422" s="170"/>
      <c r="M422" s="174"/>
      <c r="T422" s="175"/>
      <c r="AT422" s="171" t="s">
        <v>1489</v>
      </c>
      <c r="AU422" s="171" t="s">
        <v>90</v>
      </c>
      <c r="AV422" s="12" t="s">
        <v>88</v>
      </c>
      <c r="AW422" s="12" t="s">
        <v>36</v>
      </c>
      <c r="AX422" s="12" t="s">
        <v>81</v>
      </c>
      <c r="AY422" s="171" t="s">
        <v>299</v>
      </c>
    </row>
    <row r="423" spans="2:65" s="13" customFormat="1">
      <c r="B423" s="176"/>
      <c r="D423" s="149" t="s">
        <v>1489</v>
      </c>
      <c r="E423" s="177" t="s">
        <v>1</v>
      </c>
      <c r="F423" s="178" t="s">
        <v>90</v>
      </c>
      <c r="H423" s="179">
        <v>2</v>
      </c>
      <c r="I423" s="180"/>
      <c r="L423" s="176"/>
      <c r="M423" s="181"/>
      <c r="T423" s="182"/>
      <c r="AT423" s="177" t="s">
        <v>1489</v>
      </c>
      <c r="AU423" s="177" t="s">
        <v>90</v>
      </c>
      <c r="AV423" s="13" t="s">
        <v>90</v>
      </c>
      <c r="AW423" s="13" t="s">
        <v>36</v>
      </c>
      <c r="AX423" s="13" t="s">
        <v>88</v>
      </c>
      <c r="AY423" s="177" t="s">
        <v>299</v>
      </c>
    </row>
    <row r="424" spans="2:65" s="1" customFormat="1" ht="37.950000000000003" customHeight="1">
      <c r="B424" s="32"/>
      <c r="C424" s="136" t="s">
        <v>665</v>
      </c>
      <c r="D424" s="136" t="s">
        <v>302</v>
      </c>
      <c r="E424" s="137" t="s">
        <v>1768</v>
      </c>
      <c r="F424" s="138" t="s">
        <v>1769</v>
      </c>
      <c r="G424" s="139" t="s">
        <v>598</v>
      </c>
      <c r="H424" s="140">
        <v>22</v>
      </c>
      <c r="I424" s="141"/>
      <c r="J424" s="142">
        <f>ROUND(I424*H424,2)</f>
        <v>0</v>
      </c>
      <c r="K424" s="138" t="s">
        <v>1487</v>
      </c>
      <c r="L424" s="32"/>
      <c r="M424" s="143" t="s">
        <v>1</v>
      </c>
      <c r="N424" s="144" t="s">
        <v>46</v>
      </c>
      <c r="P424" s="145">
        <f>O424*H424</f>
        <v>0</v>
      </c>
      <c r="Q424" s="145">
        <v>0.09</v>
      </c>
      <c r="R424" s="145">
        <f>Q424*H424</f>
        <v>1.98</v>
      </c>
      <c r="S424" s="145">
        <v>0</v>
      </c>
      <c r="T424" s="146">
        <f>S424*H424</f>
        <v>0</v>
      </c>
      <c r="AR424" s="147" t="s">
        <v>318</v>
      </c>
      <c r="AT424" s="147" t="s">
        <v>302</v>
      </c>
      <c r="AU424" s="147" t="s">
        <v>90</v>
      </c>
      <c r="AY424" s="17" t="s">
        <v>299</v>
      </c>
      <c r="BE424" s="148">
        <f>IF(N424="základní",J424,0)</f>
        <v>0</v>
      </c>
      <c r="BF424" s="148">
        <f>IF(N424="snížená",J424,0)</f>
        <v>0</v>
      </c>
      <c r="BG424" s="148">
        <f>IF(N424="zákl. přenesená",J424,0)</f>
        <v>0</v>
      </c>
      <c r="BH424" s="148">
        <f>IF(N424="sníž. přenesená",J424,0)</f>
        <v>0</v>
      </c>
      <c r="BI424" s="148">
        <f>IF(N424="nulová",J424,0)</f>
        <v>0</v>
      </c>
      <c r="BJ424" s="17" t="s">
        <v>88</v>
      </c>
      <c r="BK424" s="148">
        <f>ROUND(I424*H424,2)</f>
        <v>0</v>
      </c>
      <c r="BL424" s="17" t="s">
        <v>318</v>
      </c>
      <c r="BM424" s="147" t="s">
        <v>1770</v>
      </c>
    </row>
    <row r="425" spans="2:65" s="12" customFormat="1">
      <c r="B425" s="170"/>
      <c r="D425" s="149" t="s">
        <v>1489</v>
      </c>
      <c r="E425" s="171" t="s">
        <v>1</v>
      </c>
      <c r="F425" s="172" t="s">
        <v>1490</v>
      </c>
      <c r="H425" s="171" t="s">
        <v>1</v>
      </c>
      <c r="I425" s="173"/>
      <c r="L425" s="170"/>
      <c r="M425" s="174"/>
      <c r="T425" s="175"/>
      <c r="AT425" s="171" t="s">
        <v>1489</v>
      </c>
      <c r="AU425" s="171" t="s">
        <v>90</v>
      </c>
      <c r="AV425" s="12" t="s">
        <v>88</v>
      </c>
      <c r="AW425" s="12" t="s">
        <v>36</v>
      </c>
      <c r="AX425" s="12" t="s">
        <v>81</v>
      </c>
      <c r="AY425" s="171" t="s">
        <v>299</v>
      </c>
    </row>
    <row r="426" spans="2:65" s="12" customFormat="1">
      <c r="B426" s="170"/>
      <c r="D426" s="149" t="s">
        <v>1489</v>
      </c>
      <c r="E426" s="171" t="s">
        <v>1</v>
      </c>
      <c r="F426" s="172" t="s">
        <v>1491</v>
      </c>
      <c r="H426" s="171" t="s">
        <v>1</v>
      </c>
      <c r="I426" s="173"/>
      <c r="L426" s="170"/>
      <c r="M426" s="174"/>
      <c r="T426" s="175"/>
      <c r="AT426" s="171" t="s">
        <v>1489</v>
      </c>
      <c r="AU426" s="171" t="s">
        <v>90</v>
      </c>
      <c r="AV426" s="12" t="s">
        <v>88</v>
      </c>
      <c r="AW426" s="12" t="s">
        <v>36</v>
      </c>
      <c r="AX426" s="12" t="s">
        <v>81</v>
      </c>
      <c r="AY426" s="171" t="s">
        <v>299</v>
      </c>
    </row>
    <row r="427" spans="2:65" s="13" customFormat="1">
      <c r="B427" s="176"/>
      <c r="D427" s="149" t="s">
        <v>1489</v>
      </c>
      <c r="E427" s="177" t="s">
        <v>1</v>
      </c>
      <c r="F427" s="178" t="s">
        <v>1771</v>
      </c>
      <c r="H427" s="179">
        <v>1</v>
      </c>
      <c r="I427" s="180"/>
      <c r="L427" s="176"/>
      <c r="M427" s="181"/>
      <c r="T427" s="182"/>
      <c r="AT427" s="177" t="s">
        <v>1489</v>
      </c>
      <c r="AU427" s="177" t="s">
        <v>90</v>
      </c>
      <c r="AV427" s="13" t="s">
        <v>90</v>
      </c>
      <c r="AW427" s="13" t="s">
        <v>36</v>
      </c>
      <c r="AX427" s="13" t="s">
        <v>81</v>
      </c>
      <c r="AY427" s="177" t="s">
        <v>299</v>
      </c>
    </row>
    <row r="428" spans="2:65" s="13" customFormat="1">
      <c r="B428" s="176"/>
      <c r="D428" s="149" t="s">
        <v>1489</v>
      </c>
      <c r="E428" s="177" t="s">
        <v>1</v>
      </c>
      <c r="F428" s="178" t="s">
        <v>7</v>
      </c>
      <c r="H428" s="179">
        <v>21</v>
      </c>
      <c r="I428" s="180"/>
      <c r="L428" s="176"/>
      <c r="M428" s="181"/>
      <c r="T428" s="182"/>
      <c r="AT428" s="177" t="s">
        <v>1489</v>
      </c>
      <c r="AU428" s="177" t="s">
        <v>90</v>
      </c>
      <c r="AV428" s="13" t="s">
        <v>90</v>
      </c>
      <c r="AW428" s="13" t="s">
        <v>36</v>
      </c>
      <c r="AX428" s="13" t="s">
        <v>81</v>
      </c>
      <c r="AY428" s="177" t="s">
        <v>299</v>
      </c>
    </row>
    <row r="429" spans="2:65" s="14" customFormat="1">
      <c r="B429" s="183"/>
      <c r="D429" s="149" t="s">
        <v>1489</v>
      </c>
      <c r="E429" s="184" t="s">
        <v>1</v>
      </c>
      <c r="F429" s="185" t="s">
        <v>1496</v>
      </c>
      <c r="H429" s="186">
        <v>22</v>
      </c>
      <c r="I429" s="187"/>
      <c r="L429" s="183"/>
      <c r="M429" s="188"/>
      <c r="T429" s="189"/>
      <c r="AT429" s="184" t="s">
        <v>1489</v>
      </c>
      <c r="AU429" s="184" t="s">
        <v>90</v>
      </c>
      <c r="AV429" s="14" t="s">
        <v>318</v>
      </c>
      <c r="AW429" s="14" t="s">
        <v>36</v>
      </c>
      <c r="AX429" s="14" t="s">
        <v>88</v>
      </c>
      <c r="AY429" s="184" t="s">
        <v>299</v>
      </c>
    </row>
    <row r="430" spans="2:65" s="1" customFormat="1" ht="33" customHeight="1">
      <c r="B430" s="32"/>
      <c r="C430" s="158" t="s">
        <v>669</v>
      </c>
      <c r="D430" s="158" t="s">
        <v>340</v>
      </c>
      <c r="E430" s="159" t="s">
        <v>1772</v>
      </c>
      <c r="F430" s="160" t="s">
        <v>1773</v>
      </c>
      <c r="G430" s="161" t="s">
        <v>598</v>
      </c>
      <c r="H430" s="162">
        <v>22</v>
      </c>
      <c r="I430" s="163"/>
      <c r="J430" s="164">
        <f>ROUND(I430*H430,2)</f>
        <v>0</v>
      </c>
      <c r="K430" s="160" t="s">
        <v>1</v>
      </c>
      <c r="L430" s="165"/>
      <c r="M430" s="166" t="s">
        <v>1</v>
      </c>
      <c r="N430" s="167" t="s">
        <v>46</v>
      </c>
      <c r="P430" s="145">
        <f>O430*H430</f>
        <v>0</v>
      </c>
      <c r="Q430" s="145">
        <v>0.19600000000000001</v>
      </c>
      <c r="R430" s="145">
        <f>Q430*H430</f>
        <v>4.3120000000000003</v>
      </c>
      <c r="S430" s="145">
        <v>0</v>
      </c>
      <c r="T430" s="146">
        <f>S430*H430</f>
        <v>0</v>
      </c>
      <c r="AR430" s="147" t="s">
        <v>337</v>
      </c>
      <c r="AT430" s="147" t="s">
        <v>340</v>
      </c>
      <c r="AU430" s="147" t="s">
        <v>90</v>
      </c>
      <c r="AY430" s="17" t="s">
        <v>299</v>
      </c>
      <c r="BE430" s="148">
        <f>IF(N430="základní",J430,0)</f>
        <v>0</v>
      </c>
      <c r="BF430" s="148">
        <f>IF(N430="snížená",J430,0)</f>
        <v>0</v>
      </c>
      <c r="BG430" s="148">
        <f>IF(N430="zákl. přenesená",J430,0)</f>
        <v>0</v>
      </c>
      <c r="BH430" s="148">
        <f>IF(N430="sníž. přenesená",J430,0)</f>
        <v>0</v>
      </c>
      <c r="BI430" s="148">
        <f>IF(N430="nulová",J430,0)</f>
        <v>0</v>
      </c>
      <c r="BJ430" s="17" t="s">
        <v>88</v>
      </c>
      <c r="BK430" s="148">
        <f>ROUND(I430*H430,2)</f>
        <v>0</v>
      </c>
      <c r="BL430" s="17" t="s">
        <v>318</v>
      </c>
      <c r="BM430" s="147" t="s">
        <v>1774</v>
      </c>
    </row>
    <row r="431" spans="2:65" s="1" customFormat="1" ht="16.5" customHeight="1">
      <c r="B431" s="32"/>
      <c r="C431" s="136" t="s">
        <v>673</v>
      </c>
      <c r="D431" s="136" t="s">
        <v>302</v>
      </c>
      <c r="E431" s="137" t="s">
        <v>1775</v>
      </c>
      <c r="F431" s="138" t="s">
        <v>1776</v>
      </c>
      <c r="G431" s="139" t="s">
        <v>647</v>
      </c>
      <c r="H431" s="140">
        <v>706.01</v>
      </c>
      <c r="I431" s="141"/>
      <c r="J431" s="142">
        <f>ROUND(I431*H431,2)</f>
        <v>0</v>
      </c>
      <c r="K431" s="138" t="s">
        <v>1487</v>
      </c>
      <c r="L431" s="32"/>
      <c r="M431" s="143" t="s">
        <v>1</v>
      </c>
      <c r="N431" s="144" t="s">
        <v>46</v>
      </c>
      <c r="P431" s="145">
        <f>O431*H431</f>
        <v>0</v>
      </c>
      <c r="Q431" s="145">
        <v>2.0000000000000001E-4</v>
      </c>
      <c r="R431" s="145">
        <f>Q431*H431</f>
        <v>0.14120199999999999</v>
      </c>
      <c r="S431" s="145">
        <v>0</v>
      </c>
      <c r="T431" s="146">
        <f>S431*H431</f>
        <v>0</v>
      </c>
      <c r="AR431" s="147" t="s">
        <v>318</v>
      </c>
      <c r="AT431" s="147" t="s">
        <v>302</v>
      </c>
      <c r="AU431" s="147" t="s">
        <v>90</v>
      </c>
      <c r="AY431" s="17" t="s">
        <v>299</v>
      </c>
      <c r="BE431" s="148">
        <f>IF(N431="základní",J431,0)</f>
        <v>0</v>
      </c>
      <c r="BF431" s="148">
        <f>IF(N431="snížená",J431,0)</f>
        <v>0</v>
      </c>
      <c r="BG431" s="148">
        <f>IF(N431="zákl. přenesená",J431,0)</f>
        <v>0</v>
      </c>
      <c r="BH431" s="148">
        <f>IF(N431="sníž. přenesená",J431,0)</f>
        <v>0</v>
      </c>
      <c r="BI431" s="148">
        <f>IF(N431="nulová",J431,0)</f>
        <v>0</v>
      </c>
      <c r="BJ431" s="17" t="s">
        <v>88</v>
      </c>
      <c r="BK431" s="148">
        <f>ROUND(I431*H431,2)</f>
        <v>0</v>
      </c>
      <c r="BL431" s="17" t="s">
        <v>318</v>
      </c>
      <c r="BM431" s="147" t="s">
        <v>1777</v>
      </c>
    </row>
    <row r="432" spans="2:65" s="12" customFormat="1">
      <c r="B432" s="170"/>
      <c r="D432" s="149" t="s">
        <v>1489</v>
      </c>
      <c r="E432" s="171" t="s">
        <v>1</v>
      </c>
      <c r="F432" s="172" t="s">
        <v>1490</v>
      </c>
      <c r="H432" s="171" t="s">
        <v>1</v>
      </c>
      <c r="I432" s="173"/>
      <c r="L432" s="170"/>
      <c r="M432" s="174"/>
      <c r="T432" s="175"/>
      <c r="AT432" s="171" t="s">
        <v>1489</v>
      </c>
      <c r="AU432" s="171" t="s">
        <v>90</v>
      </c>
      <c r="AV432" s="12" t="s">
        <v>88</v>
      </c>
      <c r="AW432" s="12" t="s">
        <v>36</v>
      </c>
      <c r="AX432" s="12" t="s">
        <v>81</v>
      </c>
      <c r="AY432" s="171" t="s">
        <v>299</v>
      </c>
    </row>
    <row r="433" spans="2:65" s="12" customFormat="1">
      <c r="B433" s="170"/>
      <c r="D433" s="149" t="s">
        <v>1489</v>
      </c>
      <c r="E433" s="171" t="s">
        <v>1</v>
      </c>
      <c r="F433" s="172" t="s">
        <v>1491</v>
      </c>
      <c r="H433" s="171" t="s">
        <v>1</v>
      </c>
      <c r="I433" s="173"/>
      <c r="L433" s="170"/>
      <c r="M433" s="174"/>
      <c r="T433" s="175"/>
      <c r="AT433" s="171" t="s">
        <v>1489</v>
      </c>
      <c r="AU433" s="171" t="s">
        <v>90</v>
      </c>
      <c r="AV433" s="12" t="s">
        <v>88</v>
      </c>
      <c r="AW433" s="12" t="s">
        <v>36</v>
      </c>
      <c r="AX433" s="12" t="s">
        <v>81</v>
      </c>
      <c r="AY433" s="171" t="s">
        <v>299</v>
      </c>
    </row>
    <row r="434" spans="2:65" s="13" customFormat="1">
      <c r="B434" s="176"/>
      <c r="D434" s="149" t="s">
        <v>1489</v>
      </c>
      <c r="E434" s="177" t="s">
        <v>1</v>
      </c>
      <c r="F434" s="178" t="s">
        <v>1701</v>
      </c>
      <c r="H434" s="179">
        <v>706.01</v>
      </c>
      <c r="I434" s="180"/>
      <c r="L434" s="176"/>
      <c r="M434" s="181"/>
      <c r="T434" s="182"/>
      <c r="AT434" s="177" t="s">
        <v>1489</v>
      </c>
      <c r="AU434" s="177" t="s">
        <v>90</v>
      </c>
      <c r="AV434" s="13" t="s">
        <v>90</v>
      </c>
      <c r="AW434" s="13" t="s">
        <v>36</v>
      </c>
      <c r="AX434" s="13" t="s">
        <v>88</v>
      </c>
      <c r="AY434" s="177" t="s">
        <v>299</v>
      </c>
    </row>
    <row r="435" spans="2:65" s="1" customFormat="1" ht="24.15" customHeight="1">
      <c r="B435" s="32"/>
      <c r="C435" s="136" t="s">
        <v>677</v>
      </c>
      <c r="D435" s="136" t="s">
        <v>302</v>
      </c>
      <c r="E435" s="137" t="s">
        <v>1778</v>
      </c>
      <c r="F435" s="138" t="s">
        <v>1779</v>
      </c>
      <c r="G435" s="139" t="s">
        <v>647</v>
      </c>
      <c r="H435" s="140">
        <v>706.01</v>
      </c>
      <c r="I435" s="141"/>
      <c r="J435" s="142">
        <f>ROUND(I435*H435,2)</f>
        <v>0</v>
      </c>
      <c r="K435" s="138" t="s">
        <v>1487</v>
      </c>
      <c r="L435" s="32"/>
      <c r="M435" s="143" t="s">
        <v>1</v>
      </c>
      <c r="N435" s="144" t="s">
        <v>46</v>
      </c>
      <c r="P435" s="145">
        <f>O435*H435</f>
        <v>0</v>
      </c>
      <c r="Q435" s="145">
        <v>9.0000000000000006E-5</v>
      </c>
      <c r="R435" s="145">
        <f>Q435*H435</f>
        <v>6.3540899999999997E-2</v>
      </c>
      <c r="S435" s="145">
        <v>0</v>
      </c>
      <c r="T435" s="146">
        <f>S435*H435</f>
        <v>0</v>
      </c>
      <c r="AR435" s="147" t="s">
        <v>318</v>
      </c>
      <c r="AT435" s="147" t="s">
        <v>302</v>
      </c>
      <c r="AU435" s="147" t="s">
        <v>90</v>
      </c>
      <c r="AY435" s="17" t="s">
        <v>299</v>
      </c>
      <c r="BE435" s="148">
        <f>IF(N435="základní",J435,0)</f>
        <v>0</v>
      </c>
      <c r="BF435" s="148">
        <f>IF(N435="snížená",J435,0)</f>
        <v>0</v>
      </c>
      <c r="BG435" s="148">
        <f>IF(N435="zákl. přenesená",J435,0)</f>
        <v>0</v>
      </c>
      <c r="BH435" s="148">
        <f>IF(N435="sníž. přenesená",J435,0)</f>
        <v>0</v>
      </c>
      <c r="BI435" s="148">
        <f>IF(N435="nulová",J435,0)</f>
        <v>0</v>
      </c>
      <c r="BJ435" s="17" t="s">
        <v>88</v>
      </c>
      <c r="BK435" s="148">
        <f>ROUND(I435*H435,2)</f>
        <v>0</v>
      </c>
      <c r="BL435" s="17" t="s">
        <v>318</v>
      </c>
      <c r="BM435" s="147" t="s">
        <v>1780</v>
      </c>
    </row>
    <row r="436" spans="2:65" s="12" customFormat="1">
      <c r="B436" s="170"/>
      <c r="D436" s="149" t="s">
        <v>1489</v>
      </c>
      <c r="E436" s="171" t="s">
        <v>1</v>
      </c>
      <c r="F436" s="172" t="s">
        <v>1490</v>
      </c>
      <c r="H436" s="171" t="s">
        <v>1</v>
      </c>
      <c r="I436" s="173"/>
      <c r="L436" s="170"/>
      <c r="M436" s="174"/>
      <c r="T436" s="175"/>
      <c r="AT436" s="171" t="s">
        <v>1489</v>
      </c>
      <c r="AU436" s="171" t="s">
        <v>90</v>
      </c>
      <c r="AV436" s="12" t="s">
        <v>88</v>
      </c>
      <c r="AW436" s="12" t="s">
        <v>36</v>
      </c>
      <c r="AX436" s="12" t="s">
        <v>81</v>
      </c>
      <c r="AY436" s="171" t="s">
        <v>299</v>
      </c>
    </row>
    <row r="437" spans="2:65" s="12" customFormat="1">
      <c r="B437" s="170"/>
      <c r="D437" s="149" t="s">
        <v>1489</v>
      </c>
      <c r="E437" s="171" t="s">
        <v>1</v>
      </c>
      <c r="F437" s="172" t="s">
        <v>1491</v>
      </c>
      <c r="H437" s="171" t="s">
        <v>1</v>
      </c>
      <c r="I437" s="173"/>
      <c r="L437" s="170"/>
      <c r="M437" s="174"/>
      <c r="T437" s="175"/>
      <c r="AT437" s="171" t="s">
        <v>1489</v>
      </c>
      <c r="AU437" s="171" t="s">
        <v>90</v>
      </c>
      <c r="AV437" s="12" t="s">
        <v>88</v>
      </c>
      <c r="AW437" s="12" t="s">
        <v>36</v>
      </c>
      <c r="AX437" s="12" t="s">
        <v>81</v>
      </c>
      <c r="AY437" s="171" t="s">
        <v>299</v>
      </c>
    </row>
    <row r="438" spans="2:65" s="13" customFormat="1">
      <c r="B438" s="176"/>
      <c r="D438" s="149" t="s">
        <v>1489</v>
      </c>
      <c r="E438" s="177" t="s">
        <v>1</v>
      </c>
      <c r="F438" s="178" t="s">
        <v>1701</v>
      </c>
      <c r="H438" s="179">
        <v>706.01</v>
      </c>
      <c r="I438" s="180"/>
      <c r="L438" s="176"/>
      <c r="M438" s="181"/>
      <c r="T438" s="182"/>
      <c r="AT438" s="177" t="s">
        <v>1489</v>
      </c>
      <c r="AU438" s="177" t="s">
        <v>90</v>
      </c>
      <c r="AV438" s="13" t="s">
        <v>90</v>
      </c>
      <c r="AW438" s="13" t="s">
        <v>36</v>
      </c>
      <c r="AX438" s="13" t="s">
        <v>88</v>
      </c>
      <c r="AY438" s="177" t="s">
        <v>299</v>
      </c>
    </row>
    <row r="439" spans="2:65" s="1" customFormat="1" ht="24.15" customHeight="1">
      <c r="B439" s="32"/>
      <c r="C439" s="136" t="s">
        <v>681</v>
      </c>
      <c r="D439" s="136" t="s">
        <v>302</v>
      </c>
      <c r="E439" s="137" t="s">
        <v>1781</v>
      </c>
      <c r="F439" s="138" t="s">
        <v>1782</v>
      </c>
      <c r="G439" s="139" t="s">
        <v>598</v>
      </c>
      <c r="H439" s="140">
        <v>8</v>
      </c>
      <c r="I439" s="141"/>
      <c r="J439" s="142">
        <f>ROUND(I439*H439,2)</f>
        <v>0</v>
      </c>
      <c r="K439" s="138" t="s">
        <v>1487</v>
      </c>
      <c r="L439" s="32"/>
      <c r="M439" s="143" t="s">
        <v>1</v>
      </c>
      <c r="N439" s="144" t="s">
        <v>46</v>
      </c>
      <c r="P439" s="145">
        <f>O439*H439</f>
        <v>0</v>
      </c>
      <c r="Q439" s="145">
        <v>2.4199999999999998E-3</v>
      </c>
      <c r="R439" s="145">
        <f>Q439*H439</f>
        <v>1.9359999999999999E-2</v>
      </c>
      <c r="S439" s="145">
        <v>0</v>
      </c>
      <c r="T439" s="146">
        <f>S439*H439</f>
        <v>0</v>
      </c>
      <c r="AR439" s="147" t="s">
        <v>318</v>
      </c>
      <c r="AT439" s="147" t="s">
        <v>302</v>
      </c>
      <c r="AU439" s="147" t="s">
        <v>90</v>
      </c>
      <c r="AY439" s="17" t="s">
        <v>299</v>
      </c>
      <c r="BE439" s="148">
        <f>IF(N439="základní",J439,0)</f>
        <v>0</v>
      </c>
      <c r="BF439" s="148">
        <f>IF(N439="snížená",J439,0)</f>
        <v>0</v>
      </c>
      <c r="BG439" s="148">
        <f>IF(N439="zákl. přenesená",J439,0)</f>
        <v>0</v>
      </c>
      <c r="BH439" s="148">
        <f>IF(N439="sníž. přenesená",J439,0)</f>
        <v>0</v>
      </c>
      <c r="BI439" s="148">
        <f>IF(N439="nulová",J439,0)</f>
        <v>0</v>
      </c>
      <c r="BJ439" s="17" t="s">
        <v>88</v>
      </c>
      <c r="BK439" s="148">
        <f>ROUND(I439*H439,2)</f>
        <v>0</v>
      </c>
      <c r="BL439" s="17" t="s">
        <v>318</v>
      </c>
      <c r="BM439" s="147" t="s">
        <v>1783</v>
      </c>
    </row>
    <row r="440" spans="2:65" s="12" customFormat="1">
      <c r="B440" s="170"/>
      <c r="D440" s="149" t="s">
        <v>1489</v>
      </c>
      <c r="E440" s="171" t="s">
        <v>1</v>
      </c>
      <c r="F440" s="172" t="s">
        <v>1490</v>
      </c>
      <c r="H440" s="171" t="s">
        <v>1</v>
      </c>
      <c r="I440" s="173"/>
      <c r="L440" s="170"/>
      <c r="M440" s="174"/>
      <c r="T440" s="175"/>
      <c r="AT440" s="171" t="s">
        <v>1489</v>
      </c>
      <c r="AU440" s="171" t="s">
        <v>90</v>
      </c>
      <c r="AV440" s="12" t="s">
        <v>88</v>
      </c>
      <c r="AW440" s="12" t="s">
        <v>36</v>
      </c>
      <c r="AX440" s="12" t="s">
        <v>81</v>
      </c>
      <c r="AY440" s="171" t="s">
        <v>299</v>
      </c>
    </row>
    <row r="441" spans="2:65" s="12" customFormat="1">
      <c r="B441" s="170"/>
      <c r="D441" s="149" t="s">
        <v>1489</v>
      </c>
      <c r="E441" s="171" t="s">
        <v>1</v>
      </c>
      <c r="F441" s="172" t="s">
        <v>1491</v>
      </c>
      <c r="H441" s="171" t="s">
        <v>1</v>
      </c>
      <c r="I441" s="173"/>
      <c r="L441" s="170"/>
      <c r="M441" s="174"/>
      <c r="T441" s="175"/>
      <c r="AT441" s="171" t="s">
        <v>1489</v>
      </c>
      <c r="AU441" s="171" t="s">
        <v>90</v>
      </c>
      <c r="AV441" s="12" t="s">
        <v>88</v>
      </c>
      <c r="AW441" s="12" t="s">
        <v>36</v>
      </c>
      <c r="AX441" s="12" t="s">
        <v>81</v>
      </c>
      <c r="AY441" s="171" t="s">
        <v>299</v>
      </c>
    </row>
    <row r="442" spans="2:65" s="13" customFormat="1">
      <c r="B442" s="176"/>
      <c r="D442" s="149" t="s">
        <v>1489</v>
      </c>
      <c r="E442" s="177" t="s">
        <v>1</v>
      </c>
      <c r="F442" s="178" t="s">
        <v>1784</v>
      </c>
      <c r="H442" s="179">
        <v>5</v>
      </c>
      <c r="I442" s="180"/>
      <c r="L442" s="176"/>
      <c r="M442" s="181"/>
      <c r="T442" s="182"/>
      <c r="AT442" s="177" t="s">
        <v>1489</v>
      </c>
      <c r="AU442" s="177" t="s">
        <v>90</v>
      </c>
      <c r="AV442" s="13" t="s">
        <v>90</v>
      </c>
      <c r="AW442" s="13" t="s">
        <v>36</v>
      </c>
      <c r="AX442" s="13" t="s">
        <v>81</v>
      </c>
      <c r="AY442" s="177" t="s">
        <v>299</v>
      </c>
    </row>
    <row r="443" spans="2:65" s="13" customFormat="1">
      <c r="B443" s="176"/>
      <c r="D443" s="149" t="s">
        <v>1489</v>
      </c>
      <c r="E443" s="177" t="s">
        <v>1</v>
      </c>
      <c r="F443" s="178" t="s">
        <v>1785</v>
      </c>
      <c r="H443" s="179">
        <v>3</v>
      </c>
      <c r="I443" s="180"/>
      <c r="L443" s="176"/>
      <c r="M443" s="181"/>
      <c r="T443" s="182"/>
      <c r="AT443" s="177" t="s">
        <v>1489</v>
      </c>
      <c r="AU443" s="177" t="s">
        <v>90</v>
      </c>
      <c r="AV443" s="13" t="s">
        <v>90</v>
      </c>
      <c r="AW443" s="13" t="s">
        <v>36</v>
      </c>
      <c r="AX443" s="13" t="s">
        <v>81</v>
      </c>
      <c r="AY443" s="177" t="s">
        <v>299</v>
      </c>
    </row>
    <row r="444" spans="2:65" s="14" customFormat="1">
      <c r="B444" s="183"/>
      <c r="D444" s="149" t="s">
        <v>1489</v>
      </c>
      <c r="E444" s="184" t="s">
        <v>1</v>
      </c>
      <c r="F444" s="185" t="s">
        <v>1496</v>
      </c>
      <c r="H444" s="186">
        <v>8</v>
      </c>
      <c r="I444" s="187"/>
      <c r="L444" s="183"/>
      <c r="M444" s="188"/>
      <c r="T444" s="189"/>
      <c r="AT444" s="184" t="s">
        <v>1489</v>
      </c>
      <c r="AU444" s="184" t="s">
        <v>90</v>
      </c>
      <c r="AV444" s="14" t="s">
        <v>318</v>
      </c>
      <c r="AW444" s="14" t="s">
        <v>36</v>
      </c>
      <c r="AX444" s="14" t="s">
        <v>88</v>
      </c>
      <c r="AY444" s="184" t="s">
        <v>299</v>
      </c>
    </row>
    <row r="445" spans="2:65" s="1" customFormat="1" ht="21.75" customHeight="1">
      <c r="B445" s="32"/>
      <c r="C445" s="136" t="s">
        <v>685</v>
      </c>
      <c r="D445" s="136" t="s">
        <v>302</v>
      </c>
      <c r="E445" s="137" t="s">
        <v>1786</v>
      </c>
      <c r="F445" s="138" t="s">
        <v>1787</v>
      </c>
      <c r="G445" s="139" t="s">
        <v>598</v>
      </c>
      <c r="H445" s="140">
        <v>4</v>
      </c>
      <c r="I445" s="141"/>
      <c r="J445" s="142">
        <f>ROUND(I445*H445,2)</f>
        <v>0</v>
      </c>
      <c r="K445" s="138" t="s">
        <v>1</v>
      </c>
      <c r="L445" s="32"/>
      <c r="M445" s="143" t="s">
        <v>1</v>
      </c>
      <c r="N445" s="144" t="s">
        <v>46</v>
      </c>
      <c r="P445" s="145">
        <f>O445*H445</f>
        <v>0</v>
      </c>
      <c r="Q445" s="145">
        <v>2.66E-3</v>
      </c>
      <c r="R445" s="145">
        <f>Q445*H445</f>
        <v>1.064E-2</v>
      </c>
      <c r="S445" s="145">
        <v>0</v>
      </c>
      <c r="T445" s="146">
        <f>S445*H445</f>
        <v>0</v>
      </c>
      <c r="AR445" s="147" t="s">
        <v>318</v>
      </c>
      <c r="AT445" s="147" t="s">
        <v>302</v>
      </c>
      <c r="AU445" s="147" t="s">
        <v>90</v>
      </c>
      <c r="AY445" s="17" t="s">
        <v>299</v>
      </c>
      <c r="BE445" s="148">
        <f>IF(N445="základní",J445,0)</f>
        <v>0</v>
      </c>
      <c r="BF445" s="148">
        <f>IF(N445="snížená",J445,0)</f>
        <v>0</v>
      </c>
      <c r="BG445" s="148">
        <f>IF(N445="zákl. přenesená",J445,0)</f>
        <v>0</v>
      </c>
      <c r="BH445" s="148">
        <f>IF(N445="sníž. přenesená",J445,0)</f>
        <v>0</v>
      </c>
      <c r="BI445" s="148">
        <f>IF(N445="nulová",J445,0)</f>
        <v>0</v>
      </c>
      <c r="BJ445" s="17" t="s">
        <v>88</v>
      </c>
      <c r="BK445" s="148">
        <f>ROUND(I445*H445,2)</f>
        <v>0</v>
      </c>
      <c r="BL445" s="17" t="s">
        <v>318</v>
      </c>
      <c r="BM445" s="147" t="s">
        <v>1788</v>
      </c>
    </row>
    <row r="446" spans="2:65" s="12" customFormat="1">
      <c r="B446" s="170"/>
      <c r="D446" s="149" t="s">
        <v>1489</v>
      </c>
      <c r="E446" s="171" t="s">
        <v>1</v>
      </c>
      <c r="F446" s="172" t="s">
        <v>1490</v>
      </c>
      <c r="H446" s="171" t="s">
        <v>1</v>
      </c>
      <c r="I446" s="173"/>
      <c r="L446" s="170"/>
      <c r="M446" s="174"/>
      <c r="T446" s="175"/>
      <c r="AT446" s="171" t="s">
        <v>1489</v>
      </c>
      <c r="AU446" s="171" t="s">
        <v>90</v>
      </c>
      <c r="AV446" s="12" t="s">
        <v>88</v>
      </c>
      <c r="AW446" s="12" t="s">
        <v>36</v>
      </c>
      <c r="AX446" s="12" t="s">
        <v>81</v>
      </c>
      <c r="AY446" s="171" t="s">
        <v>299</v>
      </c>
    </row>
    <row r="447" spans="2:65" s="12" customFormat="1">
      <c r="B447" s="170"/>
      <c r="D447" s="149" t="s">
        <v>1489</v>
      </c>
      <c r="E447" s="171" t="s">
        <v>1</v>
      </c>
      <c r="F447" s="172" t="s">
        <v>1491</v>
      </c>
      <c r="H447" s="171" t="s">
        <v>1</v>
      </c>
      <c r="I447" s="173"/>
      <c r="L447" s="170"/>
      <c r="M447" s="174"/>
      <c r="T447" s="175"/>
      <c r="AT447" s="171" t="s">
        <v>1489</v>
      </c>
      <c r="AU447" s="171" t="s">
        <v>90</v>
      </c>
      <c r="AV447" s="12" t="s">
        <v>88</v>
      </c>
      <c r="AW447" s="12" t="s">
        <v>36</v>
      </c>
      <c r="AX447" s="12" t="s">
        <v>81</v>
      </c>
      <c r="AY447" s="171" t="s">
        <v>299</v>
      </c>
    </row>
    <row r="448" spans="2:65" s="13" customFormat="1">
      <c r="B448" s="176"/>
      <c r="D448" s="149" t="s">
        <v>1489</v>
      </c>
      <c r="E448" s="177" t="s">
        <v>1</v>
      </c>
      <c r="F448" s="178" t="s">
        <v>318</v>
      </c>
      <c r="H448" s="179">
        <v>4</v>
      </c>
      <c r="I448" s="180"/>
      <c r="L448" s="176"/>
      <c r="M448" s="181"/>
      <c r="T448" s="182"/>
      <c r="AT448" s="177" t="s">
        <v>1489</v>
      </c>
      <c r="AU448" s="177" t="s">
        <v>90</v>
      </c>
      <c r="AV448" s="13" t="s">
        <v>90</v>
      </c>
      <c r="AW448" s="13" t="s">
        <v>36</v>
      </c>
      <c r="AX448" s="13" t="s">
        <v>88</v>
      </c>
      <c r="AY448" s="177" t="s">
        <v>299</v>
      </c>
    </row>
    <row r="449" spans="2:65" s="11" customFormat="1" ht="22.95" customHeight="1">
      <c r="B449" s="124"/>
      <c r="D449" s="125" t="s">
        <v>80</v>
      </c>
      <c r="E449" s="134" t="s">
        <v>1789</v>
      </c>
      <c r="F449" s="134" t="s">
        <v>1790</v>
      </c>
      <c r="I449" s="127"/>
      <c r="J449" s="135">
        <f>BK449</f>
        <v>0</v>
      </c>
      <c r="L449" s="124"/>
      <c r="M449" s="129"/>
      <c r="P449" s="130">
        <f>P450</f>
        <v>0</v>
      </c>
      <c r="R449" s="130">
        <f>R450</f>
        <v>0</v>
      </c>
      <c r="T449" s="131">
        <f>T450</f>
        <v>0</v>
      </c>
      <c r="AR449" s="125" t="s">
        <v>88</v>
      </c>
      <c r="AT449" s="132" t="s">
        <v>80</v>
      </c>
      <c r="AU449" s="132" t="s">
        <v>88</v>
      </c>
      <c r="AY449" s="125" t="s">
        <v>299</v>
      </c>
      <c r="BK449" s="133">
        <f>BK450</f>
        <v>0</v>
      </c>
    </row>
    <row r="450" spans="2:65" s="1" customFormat="1" ht="24.15" customHeight="1">
      <c r="B450" s="32"/>
      <c r="C450" s="136" t="s">
        <v>689</v>
      </c>
      <c r="D450" s="136" t="s">
        <v>302</v>
      </c>
      <c r="E450" s="137" t="s">
        <v>1791</v>
      </c>
      <c r="F450" s="138" t="s">
        <v>1792</v>
      </c>
      <c r="G450" s="139" t="s">
        <v>1636</v>
      </c>
      <c r="H450" s="140">
        <v>21.779</v>
      </c>
      <c r="I450" s="141"/>
      <c r="J450" s="142">
        <f>ROUND(I450*H450,2)</f>
        <v>0</v>
      </c>
      <c r="K450" s="138" t="s">
        <v>1487</v>
      </c>
      <c r="L450" s="32"/>
      <c r="M450" s="153" t="s">
        <v>1</v>
      </c>
      <c r="N450" s="154" t="s">
        <v>46</v>
      </c>
      <c r="O450" s="155"/>
      <c r="P450" s="156">
        <f>O450*H450</f>
        <v>0</v>
      </c>
      <c r="Q450" s="156">
        <v>0</v>
      </c>
      <c r="R450" s="156">
        <f>Q450*H450</f>
        <v>0</v>
      </c>
      <c r="S450" s="156">
        <v>0</v>
      </c>
      <c r="T450" s="157">
        <f>S450*H450</f>
        <v>0</v>
      </c>
      <c r="AR450" s="147" t="s">
        <v>318</v>
      </c>
      <c r="AT450" s="147" t="s">
        <v>302</v>
      </c>
      <c r="AU450" s="147" t="s">
        <v>90</v>
      </c>
      <c r="AY450" s="17" t="s">
        <v>299</v>
      </c>
      <c r="BE450" s="148">
        <f>IF(N450="základní",J450,0)</f>
        <v>0</v>
      </c>
      <c r="BF450" s="148">
        <f>IF(N450="snížená",J450,0)</f>
        <v>0</v>
      </c>
      <c r="BG450" s="148">
        <f>IF(N450="zákl. přenesená",J450,0)</f>
        <v>0</v>
      </c>
      <c r="BH450" s="148">
        <f>IF(N450="sníž. přenesená",J450,0)</f>
        <v>0</v>
      </c>
      <c r="BI450" s="148">
        <f>IF(N450="nulová",J450,0)</f>
        <v>0</v>
      </c>
      <c r="BJ450" s="17" t="s">
        <v>88</v>
      </c>
      <c r="BK450" s="148">
        <f>ROUND(I450*H450,2)</f>
        <v>0</v>
      </c>
      <c r="BL450" s="17" t="s">
        <v>318</v>
      </c>
      <c r="BM450" s="147" t="s">
        <v>1793</v>
      </c>
    </row>
    <row r="451" spans="2:65" s="1" customFormat="1" ht="6.9" customHeight="1">
      <c r="B451" s="44"/>
      <c r="C451" s="45"/>
      <c r="D451" s="45"/>
      <c r="E451" s="45"/>
      <c r="F451" s="45"/>
      <c r="G451" s="45"/>
      <c r="H451" s="45"/>
      <c r="I451" s="45"/>
      <c r="J451" s="45"/>
      <c r="K451" s="45"/>
      <c r="L451" s="32"/>
    </row>
  </sheetData>
  <sheetProtection algorithmName="SHA-512" hashValue="gBS7ihMlMB2jKSLFaCwDtgb0cb69knxFmX0+J4SafI1jf74RZtvRrpwmCwMu4YaB3qRCGYeY0RAQRg+I8VbiwA==" saltValue="cH+wfwzKCOFoHQYadC96VHPq6u9Vu4Zqa8v5feBVKdZGKzRDyjOoc9B0Ys9Uj59UyyDDgLPUfFChwJCwGz1MYg==" spinCount="100000" sheet="1" objects="1" scenarios="1" formatColumns="0" formatRows="0" autoFilter="0"/>
  <autoFilter ref="C125:K450" xr:uid="{00000000-0009-0000-0000-000005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02"/>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114</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1794</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1</v>
      </c>
      <c r="L16" s="32"/>
    </row>
    <row r="17" spans="2:12" s="1" customFormat="1" ht="18" customHeight="1">
      <c r="B17" s="32"/>
      <c r="E17" s="25" t="s">
        <v>27</v>
      </c>
      <c r="I17" s="27" t="s">
        <v>28</v>
      </c>
      <c r="J17" s="25" t="s">
        <v>1</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ROUND(J126,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ROUND((SUM(BE126:BE301)),  2)</f>
        <v>0</v>
      </c>
      <c r="I35" s="96">
        <v>0.21</v>
      </c>
      <c r="J35" s="86">
        <f>ROUND(((SUM(BE126:BE301))*I35),  2)</f>
        <v>0</v>
      </c>
      <c r="L35" s="32"/>
    </row>
    <row r="36" spans="2:12" s="1" customFormat="1" ht="14.4" customHeight="1">
      <c r="B36" s="32"/>
      <c r="E36" s="27" t="s">
        <v>47</v>
      </c>
      <c r="F36" s="86">
        <f>ROUND((SUM(BF126:BF301)),  2)</f>
        <v>0</v>
      </c>
      <c r="I36" s="96">
        <v>0.12</v>
      </c>
      <c r="J36" s="86">
        <f>ROUND(((SUM(BF126:BF301))*I36),  2)</f>
        <v>0</v>
      </c>
      <c r="L36" s="32"/>
    </row>
    <row r="37" spans="2:12" s="1" customFormat="1" ht="14.4" hidden="1" customHeight="1">
      <c r="B37" s="32"/>
      <c r="E37" s="27" t="s">
        <v>48</v>
      </c>
      <c r="F37" s="86">
        <f>ROUND((SUM(BG126:BG301)),  2)</f>
        <v>0</v>
      </c>
      <c r="I37" s="96">
        <v>0.21</v>
      </c>
      <c r="J37" s="86">
        <f>0</f>
        <v>0</v>
      </c>
      <c r="L37" s="32"/>
    </row>
    <row r="38" spans="2:12" s="1" customFormat="1" ht="14.4" hidden="1" customHeight="1">
      <c r="B38" s="32"/>
      <c r="E38" s="27" t="s">
        <v>49</v>
      </c>
      <c r="F38" s="86">
        <f>ROUND((SUM(BH126:BH301)),  2)</f>
        <v>0</v>
      </c>
      <c r="I38" s="96">
        <v>0.12</v>
      </c>
      <c r="J38" s="86">
        <f>0</f>
        <v>0</v>
      </c>
      <c r="L38" s="32"/>
    </row>
    <row r="39" spans="2:12" s="1" customFormat="1" ht="14.4" hidden="1" customHeight="1">
      <c r="B39" s="32"/>
      <c r="E39" s="27" t="s">
        <v>50</v>
      </c>
      <c r="F39" s="86">
        <f>ROUND((SUM(BI126:BI301)),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01.02 - Stoka A-1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J126</f>
        <v>0</v>
      </c>
      <c r="L98" s="32"/>
      <c r="AU98" s="17" t="s">
        <v>273</v>
      </c>
    </row>
    <row r="99" spans="2:47" s="8" customFormat="1" ht="24.9" customHeight="1">
      <c r="B99" s="108"/>
      <c r="D99" s="109" t="s">
        <v>1476</v>
      </c>
      <c r="E99" s="110"/>
      <c r="F99" s="110"/>
      <c r="G99" s="110"/>
      <c r="H99" s="110"/>
      <c r="I99" s="110"/>
      <c r="J99" s="111">
        <f>J127</f>
        <v>0</v>
      </c>
      <c r="L99" s="108"/>
    </row>
    <row r="100" spans="2:47" s="9" customFormat="1" ht="19.95" customHeight="1">
      <c r="B100" s="112"/>
      <c r="D100" s="113" t="s">
        <v>1477</v>
      </c>
      <c r="E100" s="114"/>
      <c r="F100" s="114"/>
      <c r="G100" s="114"/>
      <c r="H100" s="114"/>
      <c r="I100" s="114"/>
      <c r="J100" s="115">
        <f>J128</f>
        <v>0</v>
      </c>
      <c r="L100" s="112"/>
    </row>
    <row r="101" spans="2:47" s="9" customFormat="1" ht="19.95" customHeight="1">
      <c r="B101" s="112"/>
      <c r="D101" s="113" t="s">
        <v>1478</v>
      </c>
      <c r="E101" s="114"/>
      <c r="F101" s="114"/>
      <c r="G101" s="114"/>
      <c r="H101" s="114"/>
      <c r="I101" s="114"/>
      <c r="J101" s="115">
        <f>J231</f>
        <v>0</v>
      </c>
      <c r="L101" s="112"/>
    </row>
    <row r="102" spans="2:47" s="9" customFormat="1" ht="19.95" customHeight="1">
      <c r="B102" s="112"/>
      <c r="D102" s="113" t="s">
        <v>1479</v>
      </c>
      <c r="E102" s="114"/>
      <c r="F102" s="114"/>
      <c r="G102" s="114"/>
      <c r="H102" s="114"/>
      <c r="I102" s="114"/>
      <c r="J102" s="115">
        <f>J240</f>
        <v>0</v>
      </c>
      <c r="L102" s="112"/>
    </row>
    <row r="103" spans="2:47" s="9" customFormat="1" ht="19.95" customHeight="1">
      <c r="B103" s="112"/>
      <c r="D103" s="113" t="s">
        <v>1480</v>
      </c>
      <c r="E103" s="114"/>
      <c r="F103" s="114"/>
      <c r="G103" s="114"/>
      <c r="H103" s="114"/>
      <c r="I103" s="114"/>
      <c r="J103" s="115">
        <f>J256</f>
        <v>0</v>
      </c>
      <c r="L103" s="112"/>
    </row>
    <row r="104" spans="2:47" s="9" customFormat="1" ht="19.95" customHeight="1">
      <c r="B104" s="112"/>
      <c r="D104" s="113" t="s">
        <v>1481</v>
      </c>
      <c r="E104" s="114"/>
      <c r="F104" s="114"/>
      <c r="G104" s="114"/>
      <c r="H104" s="114"/>
      <c r="I104" s="114"/>
      <c r="J104" s="115">
        <f>J300</f>
        <v>0</v>
      </c>
      <c r="L104" s="112"/>
    </row>
    <row r="105" spans="2:47" s="1" customFormat="1" ht="21.75" customHeight="1">
      <c r="B105" s="32"/>
      <c r="L105" s="32"/>
    </row>
    <row r="106" spans="2:47" s="1" customFormat="1" ht="6.9" customHeight="1">
      <c r="B106" s="44"/>
      <c r="C106" s="45"/>
      <c r="D106" s="45"/>
      <c r="E106" s="45"/>
      <c r="F106" s="45"/>
      <c r="G106" s="45"/>
      <c r="H106" s="45"/>
      <c r="I106" s="45"/>
      <c r="J106" s="45"/>
      <c r="K106" s="45"/>
      <c r="L106" s="32"/>
    </row>
    <row r="110" spans="2:47" s="1" customFormat="1" ht="6.9" customHeight="1">
      <c r="B110" s="46"/>
      <c r="C110" s="47"/>
      <c r="D110" s="47"/>
      <c r="E110" s="47"/>
      <c r="F110" s="47"/>
      <c r="G110" s="47"/>
      <c r="H110" s="47"/>
      <c r="I110" s="47"/>
      <c r="J110" s="47"/>
      <c r="K110" s="47"/>
      <c r="L110" s="32"/>
    </row>
    <row r="111" spans="2:47" s="1" customFormat="1" ht="24.9" customHeight="1">
      <c r="B111" s="32"/>
      <c r="C111" s="21" t="s">
        <v>284</v>
      </c>
      <c r="L111" s="32"/>
    </row>
    <row r="112" spans="2:47" s="1" customFormat="1" ht="6.9" customHeight="1">
      <c r="B112" s="32"/>
      <c r="L112" s="32"/>
    </row>
    <row r="113" spans="2:63" s="1" customFormat="1" ht="12" customHeight="1">
      <c r="B113" s="32"/>
      <c r="C113" s="27" t="s">
        <v>16</v>
      </c>
      <c r="L113" s="32"/>
    </row>
    <row r="114" spans="2:63" s="1" customFormat="1" ht="16.5" customHeight="1">
      <c r="B114" s="32"/>
      <c r="E114" s="270" t="str">
        <f>E7</f>
        <v>TÁBOR - STOKLASNÁ LHOTA, VODOVOD A KANALIZACE</v>
      </c>
      <c r="F114" s="271"/>
      <c r="G114" s="271"/>
      <c r="H114" s="271"/>
      <c r="L114" s="32"/>
    </row>
    <row r="115" spans="2:63" ht="12" customHeight="1">
      <c r="B115" s="20"/>
      <c r="C115" s="27" t="s">
        <v>264</v>
      </c>
      <c r="L115" s="20"/>
    </row>
    <row r="116" spans="2:63" s="1" customFormat="1" ht="16.5" customHeight="1">
      <c r="B116" s="32"/>
      <c r="E116" s="270" t="s">
        <v>1473</v>
      </c>
      <c r="F116" s="269"/>
      <c r="G116" s="269"/>
      <c r="H116" s="269"/>
      <c r="L116" s="32"/>
    </row>
    <row r="117" spans="2:63" s="1" customFormat="1" ht="12" customHeight="1">
      <c r="B117" s="32"/>
      <c r="C117" s="27" t="s">
        <v>266</v>
      </c>
      <c r="L117" s="32"/>
    </row>
    <row r="118" spans="2:63" s="1" customFormat="1" ht="16.5" customHeight="1">
      <c r="B118" s="32"/>
      <c r="E118" s="247" t="str">
        <f>E11</f>
        <v>01.02 - Stoka A-1</v>
      </c>
      <c r="F118" s="269"/>
      <c r="G118" s="269"/>
      <c r="H118" s="269"/>
      <c r="L118" s="32"/>
    </row>
    <row r="119" spans="2:63" s="1" customFormat="1" ht="6.9" customHeight="1">
      <c r="B119" s="32"/>
      <c r="L119" s="32"/>
    </row>
    <row r="120" spans="2:63" s="1" customFormat="1" ht="12" customHeight="1">
      <c r="B120" s="32"/>
      <c r="C120" s="27" t="s">
        <v>20</v>
      </c>
      <c r="F120" s="25" t="str">
        <f>F14</f>
        <v>Stoklasná Lhota</v>
      </c>
      <c r="I120" s="27" t="s">
        <v>22</v>
      </c>
      <c r="J120" s="52" t="str">
        <f>IF(J14="","",J14)</f>
        <v>28. 4. 2025</v>
      </c>
      <c r="L120" s="32"/>
    </row>
    <row r="121" spans="2:63" s="1" customFormat="1" ht="6.9" customHeight="1">
      <c r="B121" s="32"/>
      <c r="L121" s="32"/>
    </row>
    <row r="122" spans="2:63" s="1" customFormat="1" ht="25.65" customHeight="1">
      <c r="B122" s="32"/>
      <c r="C122" s="27" t="s">
        <v>24</v>
      </c>
      <c r="F122" s="25" t="str">
        <f>E17</f>
        <v>Vodárenská společnost Táborsko s.r.o.</v>
      </c>
      <c r="I122" s="27" t="s">
        <v>32</v>
      </c>
      <c r="J122" s="30" t="str">
        <f>E23</f>
        <v>Aquaprocon s.r.o., Divize Praha</v>
      </c>
      <c r="L122" s="32"/>
    </row>
    <row r="123" spans="2:63" s="1" customFormat="1" ht="15.15" customHeight="1">
      <c r="B123" s="32"/>
      <c r="C123" s="27" t="s">
        <v>30</v>
      </c>
      <c r="F123" s="25" t="str">
        <f>IF(E20="","",E20)</f>
        <v>Vyplň údaj</v>
      </c>
      <c r="I123" s="27" t="s">
        <v>37</v>
      </c>
      <c r="J123" s="30" t="str">
        <f>E26</f>
        <v>ing. Zdena Průšková</v>
      </c>
      <c r="L123" s="32"/>
    </row>
    <row r="124" spans="2:63" s="1" customFormat="1" ht="10.35" customHeight="1">
      <c r="B124" s="32"/>
      <c r="L124" s="32"/>
    </row>
    <row r="125" spans="2:63" s="10" customFormat="1" ht="29.25" customHeight="1">
      <c r="B125" s="116"/>
      <c r="C125" s="117" t="s">
        <v>285</v>
      </c>
      <c r="D125" s="118" t="s">
        <v>66</v>
      </c>
      <c r="E125" s="118" t="s">
        <v>62</v>
      </c>
      <c r="F125" s="118" t="s">
        <v>63</v>
      </c>
      <c r="G125" s="118" t="s">
        <v>286</v>
      </c>
      <c r="H125" s="118" t="s">
        <v>287</v>
      </c>
      <c r="I125" s="118" t="s">
        <v>288</v>
      </c>
      <c r="J125" s="118" t="s">
        <v>271</v>
      </c>
      <c r="K125" s="119" t="s">
        <v>289</v>
      </c>
      <c r="L125" s="116"/>
      <c r="M125" s="59" t="s">
        <v>1</v>
      </c>
      <c r="N125" s="60" t="s">
        <v>45</v>
      </c>
      <c r="O125" s="60" t="s">
        <v>290</v>
      </c>
      <c r="P125" s="60" t="s">
        <v>291</v>
      </c>
      <c r="Q125" s="60" t="s">
        <v>292</v>
      </c>
      <c r="R125" s="60" t="s">
        <v>293</v>
      </c>
      <c r="S125" s="60" t="s">
        <v>294</v>
      </c>
      <c r="T125" s="61" t="s">
        <v>295</v>
      </c>
    </row>
    <row r="126" spans="2:63" s="1" customFormat="1" ht="22.95" customHeight="1">
      <c r="B126" s="32"/>
      <c r="C126" s="64" t="s">
        <v>296</v>
      </c>
      <c r="J126" s="120">
        <f>BK126</f>
        <v>0</v>
      </c>
      <c r="L126" s="32"/>
      <c r="M126" s="62"/>
      <c r="N126" s="53"/>
      <c r="O126" s="53"/>
      <c r="P126" s="121">
        <f>P127</f>
        <v>0</v>
      </c>
      <c r="Q126" s="53"/>
      <c r="R126" s="121">
        <f>R127</f>
        <v>5.7654640400000012</v>
      </c>
      <c r="S126" s="53"/>
      <c r="T126" s="122">
        <f>T127</f>
        <v>0</v>
      </c>
      <c r="AT126" s="17" t="s">
        <v>80</v>
      </c>
      <c r="AU126" s="17" t="s">
        <v>273</v>
      </c>
      <c r="BK126" s="123">
        <f>BK127</f>
        <v>0</v>
      </c>
    </row>
    <row r="127" spans="2:63" s="11" customFormat="1" ht="25.95" customHeight="1">
      <c r="B127" s="124"/>
      <c r="D127" s="125" t="s">
        <v>80</v>
      </c>
      <c r="E127" s="126" t="s">
        <v>1482</v>
      </c>
      <c r="F127" s="126" t="s">
        <v>1483</v>
      </c>
      <c r="I127" s="127"/>
      <c r="J127" s="128">
        <f>BK127</f>
        <v>0</v>
      </c>
      <c r="L127" s="124"/>
      <c r="M127" s="129"/>
      <c r="P127" s="130">
        <f>P128+P231+P240+P256+P300</f>
        <v>0</v>
      </c>
      <c r="R127" s="130">
        <f>R128+R231+R240+R256+R300</f>
        <v>5.7654640400000012</v>
      </c>
      <c r="T127" s="131">
        <f>T128+T231+T240+T256+T300</f>
        <v>0</v>
      </c>
      <c r="AR127" s="125" t="s">
        <v>88</v>
      </c>
      <c r="AT127" s="132" t="s">
        <v>80</v>
      </c>
      <c r="AU127" s="132" t="s">
        <v>81</v>
      </c>
      <c r="AY127" s="125" t="s">
        <v>299</v>
      </c>
      <c r="BK127" s="133">
        <f>BK128+BK231+BK240+BK256+BK300</f>
        <v>0</v>
      </c>
    </row>
    <row r="128" spans="2:63" s="11" customFormat="1" ht="22.95" customHeight="1">
      <c r="B128" s="124"/>
      <c r="D128" s="125" t="s">
        <v>80</v>
      </c>
      <c r="E128" s="134" t="s">
        <v>88</v>
      </c>
      <c r="F128" s="134" t="s">
        <v>1448</v>
      </c>
      <c r="I128" s="127"/>
      <c r="J128" s="135">
        <f>BK128</f>
        <v>0</v>
      </c>
      <c r="L128" s="124"/>
      <c r="M128" s="129"/>
      <c r="P128" s="130">
        <f>SUM(P129:P230)</f>
        <v>0</v>
      </c>
      <c r="R128" s="130">
        <f>SUM(R129:R230)</f>
        <v>0.59003561999999998</v>
      </c>
      <c r="T128" s="131">
        <f>SUM(T129:T230)</f>
        <v>0</v>
      </c>
      <c r="AR128" s="125" t="s">
        <v>88</v>
      </c>
      <c r="AT128" s="132" t="s">
        <v>80</v>
      </c>
      <c r="AU128" s="132" t="s">
        <v>88</v>
      </c>
      <c r="AY128" s="125" t="s">
        <v>299</v>
      </c>
      <c r="BK128" s="133">
        <f>SUM(BK129:BK230)</f>
        <v>0</v>
      </c>
    </row>
    <row r="129" spans="2:65" s="1" customFormat="1" ht="24.15" customHeight="1">
      <c r="B129" s="32"/>
      <c r="C129" s="136" t="s">
        <v>88</v>
      </c>
      <c r="D129" s="136" t="s">
        <v>302</v>
      </c>
      <c r="E129" s="137" t="s">
        <v>1484</v>
      </c>
      <c r="F129" s="138" t="s">
        <v>1485</v>
      </c>
      <c r="G129" s="139" t="s">
        <v>1486</v>
      </c>
      <c r="H129" s="140">
        <v>1200</v>
      </c>
      <c r="I129" s="141"/>
      <c r="J129" s="142">
        <f>ROUND(I129*H129,2)</f>
        <v>0</v>
      </c>
      <c r="K129" s="138" t="s">
        <v>1487</v>
      </c>
      <c r="L129" s="32"/>
      <c r="M129" s="143" t="s">
        <v>1</v>
      </c>
      <c r="N129" s="144" t="s">
        <v>46</v>
      </c>
      <c r="P129" s="145">
        <f>O129*H129</f>
        <v>0</v>
      </c>
      <c r="Q129" s="145">
        <v>3.0000000000000001E-5</v>
      </c>
      <c r="R129" s="145">
        <f>Q129*H129</f>
        <v>3.6000000000000004E-2</v>
      </c>
      <c r="S129" s="145">
        <v>0</v>
      </c>
      <c r="T129" s="146">
        <f>S129*H129</f>
        <v>0</v>
      </c>
      <c r="AR129" s="147" t="s">
        <v>318</v>
      </c>
      <c r="AT129" s="147" t="s">
        <v>302</v>
      </c>
      <c r="AU129" s="147" t="s">
        <v>90</v>
      </c>
      <c r="AY129" s="17" t="s">
        <v>299</v>
      </c>
      <c r="BE129" s="148">
        <f>IF(N129="základní",J129,0)</f>
        <v>0</v>
      </c>
      <c r="BF129" s="148">
        <f>IF(N129="snížená",J129,0)</f>
        <v>0</v>
      </c>
      <c r="BG129" s="148">
        <f>IF(N129="zákl. přenesená",J129,0)</f>
        <v>0</v>
      </c>
      <c r="BH129" s="148">
        <f>IF(N129="sníž. přenesená",J129,0)</f>
        <v>0</v>
      </c>
      <c r="BI129" s="148">
        <f>IF(N129="nulová",J129,0)</f>
        <v>0</v>
      </c>
      <c r="BJ129" s="17" t="s">
        <v>88</v>
      </c>
      <c r="BK129" s="148">
        <f>ROUND(I129*H129,2)</f>
        <v>0</v>
      </c>
      <c r="BL129" s="17" t="s">
        <v>318</v>
      </c>
      <c r="BM129" s="147" t="s">
        <v>1795</v>
      </c>
    </row>
    <row r="130" spans="2:65" s="12" customFormat="1">
      <c r="B130" s="170"/>
      <c r="D130" s="149" t="s">
        <v>1489</v>
      </c>
      <c r="E130" s="171" t="s">
        <v>1</v>
      </c>
      <c r="F130" s="172" t="s">
        <v>1490</v>
      </c>
      <c r="H130" s="171" t="s">
        <v>1</v>
      </c>
      <c r="I130" s="173"/>
      <c r="L130" s="170"/>
      <c r="M130" s="174"/>
      <c r="T130" s="175"/>
      <c r="AT130" s="171" t="s">
        <v>1489</v>
      </c>
      <c r="AU130" s="171" t="s">
        <v>90</v>
      </c>
      <c r="AV130" s="12" t="s">
        <v>88</v>
      </c>
      <c r="AW130" s="12" t="s">
        <v>36</v>
      </c>
      <c r="AX130" s="12" t="s">
        <v>81</v>
      </c>
      <c r="AY130" s="171" t="s">
        <v>299</v>
      </c>
    </row>
    <row r="131" spans="2:65" s="12" customFormat="1">
      <c r="B131" s="170"/>
      <c r="D131" s="149" t="s">
        <v>1489</v>
      </c>
      <c r="E131" s="171" t="s">
        <v>1</v>
      </c>
      <c r="F131" s="172" t="s">
        <v>1796</v>
      </c>
      <c r="H131" s="171" t="s">
        <v>1</v>
      </c>
      <c r="I131" s="173"/>
      <c r="L131" s="170"/>
      <c r="M131" s="174"/>
      <c r="T131" s="175"/>
      <c r="AT131" s="171" t="s">
        <v>1489</v>
      </c>
      <c r="AU131" s="171" t="s">
        <v>90</v>
      </c>
      <c r="AV131" s="12" t="s">
        <v>88</v>
      </c>
      <c r="AW131" s="12" t="s">
        <v>36</v>
      </c>
      <c r="AX131" s="12" t="s">
        <v>81</v>
      </c>
      <c r="AY131" s="171" t="s">
        <v>299</v>
      </c>
    </row>
    <row r="132" spans="2:65" s="12" customFormat="1" ht="20.399999999999999">
      <c r="B132" s="170"/>
      <c r="D132" s="149" t="s">
        <v>1489</v>
      </c>
      <c r="E132" s="171" t="s">
        <v>1</v>
      </c>
      <c r="F132" s="172" t="s">
        <v>1797</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1798</v>
      </c>
      <c r="H133" s="179">
        <v>1200</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1497</v>
      </c>
      <c r="F134" s="138" t="s">
        <v>1498</v>
      </c>
      <c r="G134" s="139" t="s">
        <v>1499</v>
      </c>
      <c r="H134" s="140">
        <v>50</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1799</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1796</v>
      </c>
      <c r="H136" s="171" t="s">
        <v>1</v>
      </c>
      <c r="I136" s="173"/>
      <c r="L136" s="170"/>
      <c r="M136" s="174"/>
      <c r="T136" s="175"/>
      <c r="AT136" s="171" t="s">
        <v>1489</v>
      </c>
      <c r="AU136" s="171" t="s">
        <v>90</v>
      </c>
      <c r="AV136" s="12" t="s">
        <v>88</v>
      </c>
      <c r="AW136" s="12" t="s">
        <v>36</v>
      </c>
      <c r="AX136" s="12" t="s">
        <v>81</v>
      </c>
      <c r="AY136" s="171" t="s">
        <v>299</v>
      </c>
    </row>
    <row r="137" spans="2:65" s="12" customFormat="1" ht="20.399999999999999">
      <c r="B137" s="170"/>
      <c r="D137" s="149" t="s">
        <v>1489</v>
      </c>
      <c r="E137" s="171" t="s">
        <v>1</v>
      </c>
      <c r="F137" s="172" t="s">
        <v>1797</v>
      </c>
      <c r="H137" s="171" t="s">
        <v>1</v>
      </c>
      <c r="I137" s="173"/>
      <c r="L137" s="170"/>
      <c r="M137" s="174"/>
      <c r="T137" s="175"/>
      <c r="AT137" s="171" t="s">
        <v>1489</v>
      </c>
      <c r="AU137" s="171" t="s">
        <v>90</v>
      </c>
      <c r="AV137" s="12" t="s">
        <v>88</v>
      </c>
      <c r="AW137" s="12" t="s">
        <v>36</v>
      </c>
      <c r="AX137" s="12" t="s">
        <v>81</v>
      </c>
      <c r="AY137" s="171" t="s">
        <v>299</v>
      </c>
    </row>
    <row r="138" spans="2:65" s="13" customFormat="1">
      <c r="B138" s="176"/>
      <c r="D138" s="149" t="s">
        <v>1489</v>
      </c>
      <c r="E138" s="177" t="s">
        <v>1</v>
      </c>
      <c r="F138" s="178" t="s">
        <v>1800</v>
      </c>
      <c r="H138" s="179">
        <v>50</v>
      </c>
      <c r="I138" s="180"/>
      <c r="L138" s="176"/>
      <c r="M138" s="181"/>
      <c r="T138" s="182"/>
      <c r="AT138" s="177" t="s">
        <v>1489</v>
      </c>
      <c r="AU138" s="177" t="s">
        <v>90</v>
      </c>
      <c r="AV138" s="13" t="s">
        <v>90</v>
      </c>
      <c r="AW138" s="13" t="s">
        <v>36</v>
      </c>
      <c r="AX138" s="13" t="s">
        <v>88</v>
      </c>
      <c r="AY138" s="177" t="s">
        <v>299</v>
      </c>
    </row>
    <row r="139" spans="2:65" s="1" customFormat="1" ht="24.15" customHeight="1">
      <c r="B139" s="32"/>
      <c r="C139" s="136" t="s">
        <v>298</v>
      </c>
      <c r="D139" s="136" t="s">
        <v>302</v>
      </c>
      <c r="E139" s="137" t="s">
        <v>1508</v>
      </c>
      <c r="F139" s="138" t="s">
        <v>1509</v>
      </c>
      <c r="G139" s="139" t="s">
        <v>647</v>
      </c>
      <c r="H139" s="140">
        <v>1.2</v>
      </c>
      <c r="I139" s="141"/>
      <c r="J139" s="142">
        <f>ROUND(I139*H139,2)</f>
        <v>0</v>
      </c>
      <c r="K139" s="138" t="s">
        <v>1487</v>
      </c>
      <c r="L139" s="32"/>
      <c r="M139" s="143" t="s">
        <v>1</v>
      </c>
      <c r="N139" s="144" t="s">
        <v>46</v>
      </c>
      <c r="P139" s="145">
        <f>O139*H139</f>
        <v>0</v>
      </c>
      <c r="Q139" s="145">
        <v>3.6900000000000002E-2</v>
      </c>
      <c r="R139" s="145">
        <f>Q139*H139</f>
        <v>4.428E-2</v>
      </c>
      <c r="S139" s="145">
        <v>0</v>
      </c>
      <c r="T139" s="146">
        <f>S139*H139</f>
        <v>0</v>
      </c>
      <c r="AR139" s="147" t="s">
        <v>318</v>
      </c>
      <c r="AT139" s="147" t="s">
        <v>302</v>
      </c>
      <c r="AU139" s="147" t="s">
        <v>90</v>
      </c>
      <c r="AY139" s="17" t="s">
        <v>299</v>
      </c>
      <c r="BE139" s="148">
        <f>IF(N139="základní",J139,0)</f>
        <v>0</v>
      </c>
      <c r="BF139" s="148">
        <f>IF(N139="snížená",J139,0)</f>
        <v>0</v>
      </c>
      <c r="BG139" s="148">
        <f>IF(N139="zákl. přenesená",J139,0)</f>
        <v>0</v>
      </c>
      <c r="BH139" s="148">
        <f>IF(N139="sníž. přenesená",J139,0)</f>
        <v>0</v>
      </c>
      <c r="BI139" s="148">
        <f>IF(N139="nulová",J139,0)</f>
        <v>0</v>
      </c>
      <c r="BJ139" s="17" t="s">
        <v>88</v>
      </c>
      <c r="BK139" s="148">
        <f>ROUND(I139*H139,2)</f>
        <v>0</v>
      </c>
      <c r="BL139" s="17" t="s">
        <v>318</v>
      </c>
      <c r="BM139" s="147" t="s">
        <v>1801</v>
      </c>
    </row>
    <row r="140" spans="2:65" s="12" customFormat="1">
      <c r="B140" s="170"/>
      <c r="D140" s="149" t="s">
        <v>1489</v>
      </c>
      <c r="E140" s="171" t="s">
        <v>1</v>
      </c>
      <c r="F140" s="172" t="s">
        <v>1490</v>
      </c>
      <c r="H140" s="171" t="s">
        <v>1</v>
      </c>
      <c r="I140" s="173"/>
      <c r="L140" s="170"/>
      <c r="M140" s="174"/>
      <c r="T140" s="175"/>
      <c r="AT140" s="171" t="s">
        <v>1489</v>
      </c>
      <c r="AU140" s="171" t="s">
        <v>90</v>
      </c>
      <c r="AV140" s="12" t="s">
        <v>88</v>
      </c>
      <c r="AW140" s="12" t="s">
        <v>36</v>
      </c>
      <c r="AX140" s="12" t="s">
        <v>81</v>
      </c>
      <c r="AY140" s="171" t="s">
        <v>299</v>
      </c>
    </row>
    <row r="141" spans="2:65" s="12" customFormat="1">
      <c r="B141" s="170"/>
      <c r="D141" s="149" t="s">
        <v>1489</v>
      </c>
      <c r="E141" s="171" t="s">
        <v>1</v>
      </c>
      <c r="F141" s="172" t="s">
        <v>1796</v>
      </c>
      <c r="H141" s="171" t="s">
        <v>1</v>
      </c>
      <c r="I141" s="173"/>
      <c r="L141" s="170"/>
      <c r="M141" s="174"/>
      <c r="T141" s="175"/>
      <c r="AT141" s="171" t="s">
        <v>1489</v>
      </c>
      <c r="AU141" s="171" t="s">
        <v>90</v>
      </c>
      <c r="AV141" s="12" t="s">
        <v>88</v>
      </c>
      <c r="AW141" s="12" t="s">
        <v>36</v>
      </c>
      <c r="AX141" s="12" t="s">
        <v>81</v>
      </c>
      <c r="AY141" s="171" t="s">
        <v>299</v>
      </c>
    </row>
    <row r="142" spans="2:65" s="13" customFormat="1">
      <c r="B142" s="176"/>
      <c r="D142" s="149" t="s">
        <v>1489</v>
      </c>
      <c r="E142" s="177" t="s">
        <v>1</v>
      </c>
      <c r="F142" s="178" t="s">
        <v>1802</v>
      </c>
      <c r="H142" s="179">
        <v>1.2</v>
      </c>
      <c r="I142" s="180"/>
      <c r="L142" s="176"/>
      <c r="M142" s="181"/>
      <c r="T142" s="182"/>
      <c r="AT142" s="177" t="s">
        <v>1489</v>
      </c>
      <c r="AU142" s="177" t="s">
        <v>90</v>
      </c>
      <c r="AV142" s="13" t="s">
        <v>90</v>
      </c>
      <c r="AW142" s="13" t="s">
        <v>36</v>
      </c>
      <c r="AX142" s="13" t="s">
        <v>88</v>
      </c>
      <c r="AY142" s="177" t="s">
        <v>299</v>
      </c>
    </row>
    <row r="143" spans="2:65" s="1" customFormat="1" ht="33" customHeight="1">
      <c r="B143" s="32"/>
      <c r="C143" s="136" t="s">
        <v>318</v>
      </c>
      <c r="D143" s="136" t="s">
        <v>302</v>
      </c>
      <c r="E143" s="137" t="s">
        <v>1803</v>
      </c>
      <c r="F143" s="138" t="s">
        <v>1804</v>
      </c>
      <c r="G143" s="139" t="s">
        <v>1520</v>
      </c>
      <c r="H143" s="140">
        <v>176.042</v>
      </c>
      <c r="I143" s="141"/>
      <c r="J143" s="142">
        <f>ROUND(I143*H143,2)</f>
        <v>0</v>
      </c>
      <c r="K143" s="138" t="s">
        <v>1487</v>
      </c>
      <c r="L143" s="32"/>
      <c r="M143" s="143" t="s">
        <v>1</v>
      </c>
      <c r="N143" s="144" t="s">
        <v>46</v>
      </c>
      <c r="P143" s="145">
        <f>O143*H143</f>
        <v>0</v>
      </c>
      <c r="Q143" s="145">
        <v>0</v>
      </c>
      <c r="R143" s="145">
        <f>Q143*H143</f>
        <v>0</v>
      </c>
      <c r="S143" s="145">
        <v>0</v>
      </c>
      <c r="T143" s="146">
        <f>S143*H143</f>
        <v>0</v>
      </c>
      <c r="AR143" s="147" t="s">
        <v>318</v>
      </c>
      <c r="AT143" s="147" t="s">
        <v>302</v>
      </c>
      <c r="AU143" s="147" t="s">
        <v>90</v>
      </c>
      <c r="AY143" s="17" t="s">
        <v>299</v>
      </c>
      <c r="BE143" s="148">
        <f>IF(N143="základní",J143,0)</f>
        <v>0</v>
      </c>
      <c r="BF143" s="148">
        <f>IF(N143="snížená",J143,0)</f>
        <v>0</v>
      </c>
      <c r="BG143" s="148">
        <f>IF(N143="zákl. přenesená",J143,0)</f>
        <v>0</v>
      </c>
      <c r="BH143" s="148">
        <f>IF(N143="sníž. přenesená",J143,0)</f>
        <v>0</v>
      </c>
      <c r="BI143" s="148">
        <f>IF(N143="nulová",J143,0)</f>
        <v>0</v>
      </c>
      <c r="BJ143" s="17" t="s">
        <v>88</v>
      </c>
      <c r="BK143" s="148">
        <f>ROUND(I143*H143,2)</f>
        <v>0</v>
      </c>
      <c r="BL143" s="17" t="s">
        <v>318</v>
      </c>
      <c r="BM143" s="147" t="s">
        <v>1805</v>
      </c>
    </row>
    <row r="144" spans="2:65" s="12" customFormat="1">
      <c r="B144" s="170"/>
      <c r="D144" s="149" t="s">
        <v>1489</v>
      </c>
      <c r="E144" s="171" t="s">
        <v>1</v>
      </c>
      <c r="F144" s="172" t="s">
        <v>1490</v>
      </c>
      <c r="H144" s="171" t="s">
        <v>1</v>
      </c>
      <c r="I144" s="173"/>
      <c r="L144" s="170"/>
      <c r="M144" s="174"/>
      <c r="T144" s="175"/>
      <c r="AT144" s="171" t="s">
        <v>1489</v>
      </c>
      <c r="AU144" s="171" t="s">
        <v>90</v>
      </c>
      <c r="AV144" s="12" t="s">
        <v>88</v>
      </c>
      <c r="AW144" s="12" t="s">
        <v>36</v>
      </c>
      <c r="AX144" s="12" t="s">
        <v>81</v>
      </c>
      <c r="AY144" s="171" t="s">
        <v>299</v>
      </c>
    </row>
    <row r="145" spans="2:65" s="12" customFormat="1">
      <c r="B145" s="170"/>
      <c r="D145" s="149" t="s">
        <v>1489</v>
      </c>
      <c r="E145" s="171" t="s">
        <v>1</v>
      </c>
      <c r="F145" s="172" t="s">
        <v>1796</v>
      </c>
      <c r="H145" s="171" t="s">
        <v>1</v>
      </c>
      <c r="I145" s="173"/>
      <c r="L145" s="170"/>
      <c r="M145" s="174"/>
      <c r="T145" s="175"/>
      <c r="AT145" s="171" t="s">
        <v>1489</v>
      </c>
      <c r="AU145" s="171" t="s">
        <v>90</v>
      </c>
      <c r="AV145" s="12" t="s">
        <v>88</v>
      </c>
      <c r="AW145" s="12" t="s">
        <v>36</v>
      </c>
      <c r="AX145" s="12" t="s">
        <v>81</v>
      </c>
      <c r="AY145" s="171" t="s">
        <v>299</v>
      </c>
    </row>
    <row r="146" spans="2:65" s="12" customFormat="1" ht="20.399999999999999">
      <c r="B146" s="170"/>
      <c r="D146" s="149" t="s">
        <v>1489</v>
      </c>
      <c r="E146" s="171" t="s">
        <v>1</v>
      </c>
      <c r="F146" s="172" t="s">
        <v>1806</v>
      </c>
      <c r="H146" s="171" t="s">
        <v>1</v>
      </c>
      <c r="I146" s="173"/>
      <c r="L146" s="170"/>
      <c r="M146" s="174"/>
      <c r="T146" s="175"/>
      <c r="AT146" s="171" t="s">
        <v>1489</v>
      </c>
      <c r="AU146" s="171" t="s">
        <v>90</v>
      </c>
      <c r="AV146" s="12" t="s">
        <v>88</v>
      </c>
      <c r="AW146" s="12" t="s">
        <v>36</v>
      </c>
      <c r="AX146" s="12" t="s">
        <v>81</v>
      </c>
      <c r="AY146" s="171" t="s">
        <v>299</v>
      </c>
    </row>
    <row r="147" spans="2:65" s="13" customFormat="1">
      <c r="B147" s="176"/>
      <c r="D147" s="149" t="s">
        <v>1489</v>
      </c>
      <c r="E147" s="177" t="s">
        <v>1</v>
      </c>
      <c r="F147" s="178" t="s">
        <v>1807</v>
      </c>
      <c r="H147" s="179">
        <v>620.22400000000005</v>
      </c>
      <c r="I147" s="180"/>
      <c r="L147" s="176"/>
      <c r="M147" s="181"/>
      <c r="T147" s="182"/>
      <c r="AT147" s="177" t="s">
        <v>1489</v>
      </c>
      <c r="AU147" s="177" t="s">
        <v>90</v>
      </c>
      <c r="AV147" s="13" t="s">
        <v>90</v>
      </c>
      <c r="AW147" s="13" t="s">
        <v>36</v>
      </c>
      <c r="AX147" s="13" t="s">
        <v>81</v>
      </c>
      <c r="AY147" s="177" t="s">
        <v>299</v>
      </c>
    </row>
    <row r="148" spans="2:65" s="13" customFormat="1">
      <c r="B148" s="176"/>
      <c r="D148" s="149" t="s">
        <v>1489</v>
      </c>
      <c r="E148" s="177" t="s">
        <v>1</v>
      </c>
      <c r="F148" s="178" t="s">
        <v>1808</v>
      </c>
      <c r="H148" s="179">
        <v>46.045999999999999</v>
      </c>
      <c r="I148" s="180"/>
      <c r="L148" s="176"/>
      <c r="M148" s="181"/>
      <c r="T148" s="182"/>
      <c r="AT148" s="177" t="s">
        <v>1489</v>
      </c>
      <c r="AU148" s="177" t="s">
        <v>90</v>
      </c>
      <c r="AV148" s="13" t="s">
        <v>90</v>
      </c>
      <c r="AW148" s="13" t="s">
        <v>36</v>
      </c>
      <c r="AX148" s="13" t="s">
        <v>81</v>
      </c>
      <c r="AY148" s="177" t="s">
        <v>299</v>
      </c>
    </row>
    <row r="149" spans="2:65" s="13" customFormat="1">
      <c r="B149" s="176"/>
      <c r="D149" s="149" t="s">
        <v>1489</v>
      </c>
      <c r="E149" s="177" t="s">
        <v>1</v>
      </c>
      <c r="F149" s="178" t="s">
        <v>1809</v>
      </c>
      <c r="H149" s="179">
        <v>10.816000000000001</v>
      </c>
      <c r="I149" s="180"/>
      <c r="L149" s="176"/>
      <c r="M149" s="181"/>
      <c r="T149" s="182"/>
      <c r="AT149" s="177" t="s">
        <v>1489</v>
      </c>
      <c r="AU149" s="177" t="s">
        <v>90</v>
      </c>
      <c r="AV149" s="13" t="s">
        <v>90</v>
      </c>
      <c r="AW149" s="13" t="s">
        <v>36</v>
      </c>
      <c r="AX149" s="13" t="s">
        <v>81</v>
      </c>
      <c r="AY149" s="177" t="s">
        <v>299</v>
      </c>
    </row>
    <row r="150" spans="2:65" s="14" customFormat="1">
      <c r="B150" s="183"/>
      <c r="D150" s="149" t="s">
        <v>1489</v>
      </c>
      <c r="E150" s="184" t="s">
        <v>1</v>
      </c>
      <c r="F150" s="185" t="s">
        <v>1496</v>
      </c>
      <c r="H150" s="186">
        <v>677.08600000000001</v>
      </c>
      <c r="I150" s="187"/>
      <c r="L150" s="183"/>
      <c r="M150" s="188"/>
      <c r="T150" s="189"/>
      <c r="AT150" s="184" t="s">
        <v>1489</v>
      </c>
      <c r="AU150" s="184" t="s">
        <v>90</v>
      </c>
      <c r="AV150" s="14" t="s">
        <v>318</v>
      </c>
      <c r="AW150" s="14" t="s">
        <v>36</v>
      </c>
      <c r="AX150" s="14" t="s">
        <v>81</v>
      </c>
      <c r="AY150" s="184" t="s">
        <v>299</v>
      </c>
    </row>
    <row r="151" spans="2:65" s="12" customFormat="1">
      <c r="B151" s="170"/>
      <c r="D151" s="149" t="s">
        <v>1489</v>
      </c>
      <c r="E151" s="171" t="s">
        <v>1</v>
      </c>
      <c r="F151" s="172" t="s">
        <v>1530</v>
      </c>
      <c r="H151" s="171" t="s">
        <v>1</v>
      </c>
      <c r="I151" s="173"/>
      <c r="L151" s="170"/>
      <c r="M151" s="174"/>
      <c r="T151" s="175"/>
      <c r="AT151" s="171" t="s">
        <v>1489</v>
      </c>
      <c r="AU151" s="171" t="s">
        <v>90</v>
      </c>
      <c r="AV151" s="12" t="s">
        <v>88</v>
      </c>
      <c r="AW151" s="12" t="s">
        <v>36</v>
      </c>
      <c r="AX151" s="12" t="s">
        <v>81</v>
      </c>
      <c r="AY151" s="171" t="s">
        <v>299</v>
      </c>
    </row>
    <row r="152" spans="2:65" s="13" customFormat="1">
      <c r="B152" s="176"/>
      <c r="D152" s="149" t="s">
        <v>1489</v>
      </c>
      <c r="E152" s="177" t="s">
        <v>1</v>
      </c>
      <c r="F152" s="178" t="s">
        <v>1810</v>
      </c>
      <c r="H152" s="179">
        <v>176.042</v>
      </c>
      <c r="I152" s="180"/>
      <c r="L152" s="176"/>
      <c r="M152" s="181"/>
      <c r="T152" s="182"/>
      <c r="AT152" s="177" t="s">
        <v>1489</v>
      </c>
      <c r="AU152" s="177" t="s">
        <v>90</v>
      </c>
      <c r="AV152" s="13" t="s">
        <v>90</v>
      </c>
      <c r="AW152" s="13" t="s">
        <v>36</v>
      </c>
      <c r="AX152" s="13" t="s">
        <v>88</v>
      </c>
      <c r="AY152" s="177" t="s">
        <v>299</v>
      </c>
    </row>
    <row r="153" spans="2:65" s="1" customFormat="1" ht="33" customHeight="1">
      <c r="B153" s="32"/>
      <c r="C153" s="136" t="s">
        <v>323</v>
      </c>
      <c r="D153" s="136" t="s">
        <v>302</v>
      </c>
      <c r="E153" s="137" t="s">
        <v>1811</v>
      </c>
      <c r="F153" s="138" t="s">
        <v>1812</v>
      </c>
      <c r="G153" s="139" t="s">
        <v>1520</v>
      </c>
      <c r="H153" s="140">
        <v>27.082999999999998</v>
      </c>
      <c r="I153" s="141"/>
      <c r="J153" s="142">
        <f>ROUND(I153*H153,2)</f>
        <v>0</v>
      </c>
      <c r="K153" s="138" t="s">
        <v>1487</v>
      </c>
      <c r="L153" s="32"/>
      <c r="M153" s="143" t="s">
        <v>1</v>
      </c>
      <c r="N153" s="144" t="s">
        <v>46</v>
      </c>
      <c r="P153" s="145">
        <f>O153*H153</f>
        <v>0</v>
      </c>
      <c r="Q153" s="145">
        <v>0</v>
      </c>
      <c r="R153" s="145">
        <f>Q153*H153</f>
        <v>0</v>
      </c>
      <c r="S153" s="145">
        <v>0</v>
      </c>
      <c r="T153" s="146">
        <f>S153*H153</f>
        <v>0</v>
      </c>
      <c r="AR153" s="147" t="s">
        <v>318</v>
      </c>
      <c r="AT153" s="147" t="s">
        <v>302</v>
      </c>
      <c r="AU153" s="147" t="s">
        <v>90</v>
      </c>
      <c r="AY153" s="17" t="s">
        <v>299</v>
      </c>
      <c r="BE153" s="148">
        <f>IF(N153="základní",J153,0)</f>
        <v>0</v>
      </c>
      <c r="BF153" s="148">
        <f>IF(N153="snížená",J153,0)</f>
        <v>0</v>
      </c>
      <c r="BG153" s="148">
        <f>IF(N153="zákl. přenesená",J153,0)</f>
        <v>0</v>
      </c>
      <c r="BH153" s="148">
        <f>IF(N153="sníž. přenesená",J153,0)</f>
        <v>0</v>
      </c>
      <c r="BI153" s="148">
        <f>IF(N153="nulová",J153,0)</f>
        <v>0</v>
      </c>
      <c r="BJ153" s="17" t="s">
        <v>88</v>
      </c>
      <c r="BK153" s="148">
        <f>ROUND(I153*H153,2)</f>
        <v>0</v>
      </c>
      <c r="BL153" s="17" t="s">
        <v>318</v>
      </c>
      <c r="BM153" s="147" t="s">
        <v>1813</v>
      </c>
    </row>
    <row r="154" spans="2:65" s="12" customFormat="1">
      <c r="B154" s="170"/>
      <c r="D154" s="149" t="s">
        <v>1489</v>
      </c>
      <c r="E154" s="171" t="s">
        <v>1</v>
      </c>
      <c r="F154" s="172" t="s">
        <v>1490</v>
      </c>
      <c r="H154" s="171" t="s">
        <v>1</v>
      </c>
      <c r="I154" s="173"/>
      <c r="L154" s="170"/>
      <c r="M154" s="174"/>
      <c r="T154" s="175"/>
      <c r="AT154" s="171" t="s">
        <v>1489</v>
      </c>
      <c r="AU154" s="171" t="s">
        <v>90</v>
      </c>
      <c r="AV154" s="12" t="s">
        <v>88</v>
      </c>
      <c r="AW154" s="12" t="s">
        <v>36</v>
      </c>
      <c r="AX154" s="12" t="s">
        <v>81</v>
      </c>
      <c r="AY154" s="171" t="s">
        <v>299</v>
      </c>
    </row>
    <row r="155" spans="2:65" s="12" customFormat="1">
      <c r="B155" s="170"/>
      <c r="D155" s="149" t="s">
        <v>1489</v>
      </c>
      <c r="E155" s="171" t="s">
        <v>1</v>
      </c>
      <c r="F155" s="172" t="s">
        <v>1796</v>
      </c>
      <c r="H155" s="171" t="s">
        <v>1</v>
      </c>
      <c r="I155" s="173"/>
      <c r="L155" s="170"/>
      <c r="M155" s="174"/>
      <c r="T155" s="175"/>
      <c r="AT155" s="171" t="s">
        <v>1489</v>
      </c>
      <c r="AU155" s="171" t="s">
        <v>90</v>
      </c>
      <c r="AV155" s="12" t="s">
        <v>88</v>
      </c>
      <c r="AW155" s="12" t="s">
        <v>36</v>
      </c>
      <c r="AX155" s="12" t="s">
        <v>81</v>
      </c>
      <c r="AY155" s="171" t="s">
        <v>299</v>
      </c>
    </row>
    <row r="156" spans="2:65" s="12" customFormat="1">
      <c r="B156" s="170"/>
      <c r="D156" s="149" t="s">
        <v>1489</v>
      </c>
      <c r="E156" s="171" t="s">
        <v>1</v>
      </c>
      <c r="F156" s="172" t="s">
        <v>1535</v>
      </c>
      <c r="H156" s="171" t="s">
        <v>1</v>
      </c>
      <c r="I156" s="173"/>
      <c r="L156" s="170"/>
      <c r="M156" s="174"/>
      <c r="T156" s="175"/>
      <c r="AT156" s="171" t="s">
        <v>1489</v>
      </c>
      <c r="AU156" s="171" t="s">
        <v>90</v>
      </c>
      <c r="AV156" s="12" t="s">
        <v>88</v>
      </c>
      <c r="AW156" s="12" t="s">
        <v>36</v>
      </c>
      <c r="AX156" s="12" t="s">
        <v>81</v>
      </c>
      <c r="AY156" s="171" t="s">
        <v>299</v>
      </c>
    </row>
    <row r="157" spans="2:65" s="13" customFormat="1">
      <c r="B157" s="176"/>
      <c r="D157" s="149" t="s">
        <v>1489</v>
      </c>
      <c r="E157" s="177" t="s">
        <v>1</v>
      </c>
      <c r="F157" s="178" t="s">
        <v>1814</v>
      </c>
      <c r="H157" s="179">
        <v>27.082999999999998</v>
      </c>
      <c r="I157" s="180"/>
      <c r="L157" s="176"/>
      <c r="M157" s="181"/>
      <c r="T157" s="182"/>
      <c r="AT157" s="177" t="s">
        <v>1489</v>
      </c>
      <c r="AU157" s="177" t="s">
        <v>90</v>
      </c>
      <c r="AV157" s="13" t="s">
        <v>90</v>
      </c>
      <c r="AW157" s="13" t="s">
        <v>36</v>
      </c>
      <c r="AX157" s="13" t="s">
        <v>88</v>
      </c>
      <c r="AY157" s="177" t="s">
        <v>299</v>
      </c>
    </row>
    <row r="158" spans="2:65" s="1" customFormat="1" ht="33" customHeight="1">
      <c r="B158" s="32"/>
      <c r="C158" s="136" t="s">
        <v>328</v>
      </c>
      <c r="D158" s="136" t="s">
        <v>302</v>
      </c>
      <c r="E158" s="137" t="s">
        <v>1815</v>
      </c>
      <c r="F158" s="138" t="s">
        <v>1816</v>
      </c>
      <c r="G158" s="139" t="s">
        <v>1520</v>
      </c>
      <c r="H158" s="140">
        <v>473.96</v>
      </c>
      <c r="I158" s="141"/>
      <c r="J158" s="142">
        <f>ROUND(I158*H158,2)</f>
        <v>0</v>
      </c>
      <c r="K158" s="138" t="s">
        <v>1487</v>
      </c>
      <c r="L158" s="32"/>
      <c r="M158" s="143" t="s">
        <v>1</v>
      </c>
      <c r="N158" s="144" t="s">
        <v>46</v>
      </c>
      <c r="P158" s="145">
        <f>O158*H158</f>
        <v>0</v>
      </c>
      <c r="Q158" s="145">
        <v>0</v>
      </c>
      <c r="R158" s="145">
        <f>Q158*H158</f>
        <v>0</v>
      </c>
      <c r="S158" s="145">
        <v>0</v>
      </c>
      <c r="T158" s="146">
        <f>S158*H158</f>
        <v>0</v>
      </c>
      <c r="AR158" s="147" t="s">
        <v>318</v>
      </c>
      <c r="AT158" s="147" t="s">
        <v>302</v>
      </c>
      <c r="AU158" s="147" t="s">
        <v>90</v>
      </c>
      <c r="AY158" s="17" t="s">
        <v>299</v>
      </c>
      <c r="BE158" s="148">
        <f>IF(N158="základní",J158,0)</f>
        <v>0</v>
      </c>
      <c r="BF158" s="148">
        <f>IF(N158="snížená",J158,0)</f>
        <v>0</v>
      </c>
      <c r="BG158" s="148">
        <f>IF(N158="zákl. přenesená",J158,0)</f>
        <v>0</v>
      </c>
      <c r="BH158" s="148">
        <f>IF(N158="sníž. přenesená",J158,0)</f>
        <v>0</v>
      </c>
      <c r="BI158" s="148">
        <f>IF(N158="nulová",J158,0)</f>
        <v>0</v>
      </c>
      <c r="BJ158" s="17" t="s">
        <v>88</v>
      </c>
      <c r="BK158" s="148">
        <f>ROUND(I158*H158,2)</f>
        <v>0</v>
      </c>
      <c r="BL158" s="17" t="s">
        <v>318</v>
      </c>
      <c r="BM158" s="147" t="s">
        <v>1817</v>
      </c>
    </row>
    <row r="159" spans="2:65" s="12" customFormat="1">
      <c r="B159" s="170"/>
      <c r="D159" s="149" t="s">
        <v>1489</v>
      </c>
      <c r="E159" s="171" t="s">
        <v>1</v>
      </c>
      <c r="F159" s="172" t="s">
        <v>1490</v>
      </c>
      <c r="H159" s="171" t="s">
        <v>1</v>
      </c>
      <c r="I159" s="173"/>
      <c r="L159" s="170"/>
      <c r="M159" s="174"/>
      <c r="T159" s="175"/>
      <c r="AT159" s="171" t="s">
        <v>1489</v>
      </c>
      <c r="AU159" s="171" t="s">
        <v>90</v>
      </c>
      <c r="AV159" s="12" t="s">
        <v>88</v>
      </c>
      <c r="AW159" s="12" t="s">
        <v>36</v>
      </c>
      <c r="AX159" s="12" t="s">
        <v>81</v>
      </c>
      <c r="AY159" s="171" t="s">
        <v>299</v>
      </c>
    </row>
    <row r="160" spans="2:65" s="12" customFormat="1">
      <c r="B160" s="170"/>
      <c r="D160" s="149" t="s">
        <v>1489</v>
      </c>
      <c r="E160" s="171" t="s">
        <v>1</v>
      </c>
      <c r="F160" s="172" t="s">
        <v>1796</v>
      </c>
      <c r="H160" s="171" t="s">
        <v>1</v>
      </c>
      <c r="I160" s="173"/>
      <c r="L160" s="170"/>
      <c r="M160" s="174"/>
      <c r="T160" s="175"/>
      <c r="AT160" s="171" t="s">
        <v>1489</v>
      </c>
      <c r="AU160" s="171" t="s">
        <v>90</v>
      </c>
      <c r="AV160" s="12" t="s">
        <v>88</v>
      </c>
      <c r="AW160" s="12" t="s">
        <v>36</v>
      </c>
      <c r="AX160" s="12" t="s">
        <v>81</v>
      </c>
      <c r="AY160" s="171" t="s">
        <v>299</v>
      </c>
    </row>
    <row r="161" spans="2:65" s="12" customFormat="1">
      <c r="B161" s="170"/>
      <c r="D161" s="149" t="s">
        <v>1489</v>
      </c>
      <c r="E161" s="171" t="s">
        <v>1</v>
      </c>
      <c r="F161" s="172" t="s">
        <v>1540</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1818</v>
      </c>
      <c r="H162" s="179">
        <v>473.96</v>
      </c>
      <c r="I162" s="180"/>
      <c r="L162" s="176"/>
      <c r="M162" s="181"/>
      <c r="T162" s="182"/>
      <c r="AT162" s="177" t="s">
        <v>1489</v>
      </c>
      <c r="AU162" s="177" t="s">
        <v>90</v>
      </c>
      <c r="AV162" s="13" t="s">
        <v>90</v>
      </c>
      <c r="AW162" s="13" t="s">
        <v>36</v>
      </c>
      <c r="AX162" s="13" t="s">
        <v>88</v>
      </c>
      <c r="AY162" s="177" t="s">
        <v>299</v>
      </c>
    </row>
    <row r="163" spans="2:65" s="1" customFormat="1" ht="24.15" customHeight="1">
      <c r="B163" s="32"/>
      <c r="C163" s="136" t="s">
        <v>333</v>
      </c>
      <c r="D163" s="136" t="s">
        <v>302</v>
      </c>
      <c r="E163" s="137" t="s">
        <v>1571</v>
      </c>
      <c r="F163" s="138" t="s">
        <v>1572</v>
      </c>
      <c r="G163" s="139" t="s">
        <v>1520</v>
      </c>
      <c r="H163" s="140">
        <v>1.9530000000000001</v>
      </c>
      <c r="I163" s="141"/>
      <c r="J163" s="142">
        <f>ROUND(I163*H163,2)</f>
        <v>0</v>
      </c>
      <c r="K163" s="138" t="s">
        <v>1487</v>
      </c>
      <c r="L163" s="32"/>
      <c r="M163" s="143" t="s">
        <v>1</v>
      </c>
      <c r="N163" s="144" t="s">
        <v>46</v>
      </c>
      <c r="P163" s="145">
        <f>O163*H163</f>
        <v>0</v>
      </c>
      <c r="Q163" s="145">
        <v>0</v>
      </c>
      <c r="R163" s="145">
        <f>Q163*H163</f>
        <v>0</v>
      </c>
      <c r="S163" s="145">
        <v>0</v>
      </c>
      <c r="T163" s="146">
        <f>S163*H163</f>
        <v>0</v>
      </c>
      <c r="AR163" s="147" t="s">
        <v>318</v>
      </c>
      <c r="AT163" s="147" t="s">
        <v>302</v>
      </c>
      <c r="AU163" s="147" t="s">
        <v>90</v>
      </c>
      <c r="AY163" s="17" t="s">
        <v>299</v>
      </c>
      <c r="BE163" s="148">
        <f>IF(N163="základní",J163,0)</f>
        <v>0</v>
      </c>
      <c r="BF163" s="148">
        <f>IF(N163="snížená",J163,0)</f>
        <v>0</v>
      </c>
      <c r="BG163" s="148">
        <f>IF(N163="zákl. přenesená",J163,0)</f>
        <v>0</v>
      </c>
      <c r="BH163" s="148">
        <f>IF(N163="sníž. přenesená",J163,0)</f>
        <v>0</v>
      </c>
      <c r="BI163" s="148">
        <f>IF(N163="nulová",J163,0)</f>
        <v>0</v>
      </c>
      <c r="BJ163" s="17" t="s">
        <v>88</v>
      </c>
      <c r="BK163" s="148">
        <f>ROUND(I163*H163,2)</f>
        <v>0</v>
      </c>
      <c r="BL163" s="17" t="s">
        <v>318</v>
      </c>
      <c r="BM163" s="147" t="s">
        <v>1819</v>
      </c>
    </row>
    <row r="164" spans="2:65" s="12" customFormat="1">
      <c r="B164" s="170"/>
      <c r="D164" s="149" t="s">
        <v>1489</v>
      </c>
      <c r="E164" s="171" t="s">
        <v>1</v>
      </c>
      <c r="F164" s="172" t="s">
        <v>1490</v>
      </c>
      <c r="H164" s="171" t="s">
        <v>1</v>
      </c>
      <c r="I164" s="173"/>
      <c r="L164" s="170"/>
      <c r="M164" s="174"/>
      <c r="T164" s="175"/>
      <c r="AT164" s="171" t="s">
        <v>1489</v>
      </c>
      <c r="AU164" s="171" t="s">
        <v>90</v>
      </c>
      <c r="AV164" s="12" t="s">
        <v>88</v>
      </c>
      <c r="AW164" s="12" t="s">
        <v>36</v>
      </c>
      <c r="AX164" s="12" t="s">
        <v>81</v>
      </c>
      <c r="AY164" s="171" t="s">
        <v>299</v>
      </c>
    </row>
    <row r="165" spans="2:65" s="12" customFormat="1">
      <c r="B165" s="170"/>
      <c r="D165" s="149" t="s">
        <v>1489</v>
      </c>
      <c r="E165" s="171" t="s">
        <v>1</v>
      </c>
      <c r="F165" s="172" t="s">
        <v>1796</v>
      </c>
      <c r="H165" s="171" t="s">
        <v>1</v>
      </c>
      <c r="I165" s="173"/>
      <c r="L165" s="170"/>
      <c r="M165" s="174"/>
      <c r="T165" s="175"/>
      <c r="AT165" s="171" t="s">
        <v>1489</v>
      </c>
      <c r="AU165" s="171" t="s">
        <v>90</v>
      </c>
      <c r="AV165" s="12" t="s">
        <v>88</v>
      </c>
      <c r="AW165" s="12" t="s">
        <v>36</v>
      </c>
      <c r="AX165" s="12" t="s">
        <v>81</v>
      </c>
      <c r="AY165" s="171" t="s">
        <v>299</v>
      </c>
    </row>
    <row r="166" spans="2:65" s="13" customFormat="1">
      <c r="B166" s="176"/>
      <c r="D166" s="149" t="s">
        <v>1489</v>
      </c>
      <c r="E166" s="177" t="s">
        <v>1</v>
      </c>
      <c r="F166" s="178" t="s">
        <v>1820</v>
      </c>
      <c r="H166" s="179">
        <v>1.9530000000000001</v>
      </c>
      <c r="I166" s="180"/>
      <c r="L166" s="176"/>
      <c r="M166" s="181"/>
      <c r="T166" s="182"/>
      <c r="AT166" s="177" t="s">
        <v>1489</v>
      </c>
      <c r="AU166" s="177" t="s">
        <v>90</v>
      </c>
      <c r="AV166" s="13" t="s">
        <v>90</v>
      </c>
      <c r="AW166" s="13" t="s">
        <v>36</v>
      </c>
      <c r="AX166" s="13" t="s">
        <v>88</v>
      </c>
      <c r="AY166" s="177" t="s">
        <v>299</v>
      </c>
    </row>
    <row r="167" spans="2:65" s="1" customFormat="1" ht="21.75" customHeight="1">
      <c r="B167" s="32"/>
      <c r="C167" s="136" t="s">
        <v>337</v>
      </c>
      <c r="D167" s="136" t="s">
        <v>302</v>
      </c>
      <c r="E167" s="137" t="s">
        <v>1595</v>
      </c>
      <c r="F167" s="138" t="s">
        <v>1596</v>
      </c>
      <c r="G167" s="139" t="s">
        <v>375</v>
      </c>
      <c r="H167" s="140">
        <v>878.88900000000001</v>
      </c>
      <c r="I167" s="141"/>
      <c r="J167" s="142">
        <f>ROUND(I167*H167,2)</f>
        <v>0</v>
      </c>
      <c r="K167" s="138" t="s">
        <v>1487</v>
      </c>
      <c r="L167" s="32"/>
      <c r="M167" s="143" t="s">
        <v>1</v>
      </c>
      <c r="N167" s="144" t="s">
        <v>46</v>
      </c>
      <c r="P167" s="145">
        <f>O167*H167</f>
        <v>0</v>
      </c>
      <c r="Q167" s="145">
        <v>5.8E-4</v>
      </c>
      <c r="R167" s="145">
        <f>Q167*H167</f>
        <v>0.50975561999999996</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1821</v>
      </c>
    </row>
    <row r="168" spans="2:65" s="12" customFormat="1">
      <c r="B168" s="170"/>
      <c r="D168" s="149" t="s">
        <v>1489</v>
      </c>
      <c r="E168" s="171" t="s">
        <v>1</v>
      </c>
      <c r="F168" s="172" t="s">
        <v>1490</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1796</v>
      </c>
      <c r="H169" s="171" t="s">
        <v>1</v>
      </c>
      <c r="I169" s="173"/>
      <c r="L169" s="170"/>
      <c r="M169" s="174"/>
      <c r="T169" s="175"/>
      <c r="AT169" s="171" t="s">
        <v>1489</v>
      </c>
      <c r="AU169" s="171" t="s">
        <v>90</v>
      </c>
      <c r="AV169" s="12" t="s">
        <v>88</v>
      </c>
      <c r="AW169" s="12" t="s">
        <v>36</v>
      </c>
      <c r="AX169" s="12" t="s">
        <v>81</v>
      </c>
      <c r="AY169" s="171" t="s">
        <v>299</v>
      </c>
    </row>
    <row r="170" spans="2:65" s="13" customFormat="1" ht="20.399999999999999">
      <c r="B170" s="176"/>
      <c r="D170" s="149" t="s">
        <v>1489</v>
      </c>
      <c r="E170" s="177" t="s">
        <v>1</v>
      </c>
      <c r="F170" s="178" t="s">
        <v>1822</v>
      </c>
      <c r="H170" s="179">
        <v>837.58900000000006</v>
      </c>
      <c r="I170" s="180"/>
      <c r="L170" s="176"/>
      <c r="M170" s="181"/>
      <c r="T170" s="182"/>
      <c r="AT170" s="177" t="s">
        <v>1489</v>
      </c>
      <c r="AU170" s="177" t="s">
        <v>90</v>
      </c>
      <c r="AV170" s="13" t="s">
        <v>90</v>
      </c>
      <c r="AW170" s="13" t="s">
        <v>36</v>
      </c>
      <c r="AX170" s="13" t="s">
        <v>81</v>
      </c>
      <c r="AY170" s="177" t="s">
        <v>299</v>
      </c>
    </row>
    <row r="171" spans="2:65" s="13" customFormat="1">
      <c r="B171" s="176"/>
      <c r="D171" s="149" t="s">
        <v>1489</v>
      </c>
      <c r="E171" s="177" t="s">
        <v>1</v>
      </c>
      <c r="F171" s="178" t="s">
        <v>1823</v>
      </c>
      <c r="H171" s="179">
        <v>41.3</v>
      </c>
      <c r="I171" s="180"/>
      <c r="L171" s="176"/>
      <c r="M171" s="181"/>
      <c r="T171" s="182"/>
      <c r="AT171" s="177" t="s">
        <v>1489</v>
      </c>
      <c r="AU171" s="177" t="s">
        <v>90</v>
      </c>
      <c r="AV171" s="13" t="s">
        <v>90</v>
      </c>
      <c r="AW171" s="13" t="s">
        <v>36</v>
      </c>
      <c r="AX171" s="13" t="s">
        <v>81</v>
      </c>
      <c r="AY171" s="177" t="s">
        <v>299</v>
      </c>
    </row>
    <row r="172" spans="2:65" s="14" customFormat="1">
      <c r="B172" s="183"/>
      <c r="D172" s="149" t="s">
        <v>1489</v>
      </c>
      <c r="E172" s="184" t="s">
        <v>1</v>
      </c>
      <c r="F172" s="185" t="s">
        <v>1496</v>
      </c>
      <c r="H172" s="186">
        <v>878.88900000000001</v>
      </c>
      <c r="I172" s="187"/>
      <c r="L172" s="183"/>
      <c r="M172" s="188"/>
      <c r="T172" s="189"/>
      <c r="AT172" s="184" t="s">
        <v>1489</v>
      </c>
      <c r="AU172" s="184" t="s">
        <v>90</v>
      </c>
      <c r="AV172" s="14" t="s">
        <v>318</v>
      </c>
      <c r="AW172" s="14" t="s">
        <v>36</v>
      </c>
      <c r="AX172" s="14" t="s">
        <v>88</v>
      </c>
      <c r="AY172" s="184" t="s">
        <v>299</v>
      </c>
    </row>
    <row r="173" spans="2:65" s="1" customFormat="1" ht="21.75" customHeight="1">
      <c r="B173" s="32"/>
      <c r="C173" s="136" t="s">
        <v>342</v>
      </c>
      <c r="D173" s="136" t="s">
        <v>302</v>
      </c>
      <c r="E173" s="137" t="s">
        <v>1605</v>
      </c>
      <c r="F173" s="138" t="s">
        <v>1606</v>
      </c>
      <c r="G173" s="139" t="s">
        <v>375</v>
      </c>
      <c r="H173" s="140">
        <v>878.88900000000001</v>
      </c>
      <c r="I173" s="141"/>
      <c r="J173" s="142">
        <f>ROUND(I173*H173,2)</f>
        <v>0</v>
      </c>
      <c r="K173" s="138" t="s">
        <v>1487</v>
      </c>
      <c r="L173" s="32"/>
      <c r="M173" s="143" t="s">
        <v>1</v>
      </c>
      <c r="N173" s="144" t="s">
        <v>46</v>
      </c>
      <c r="P173" s="145">
        <f>O173*H173</f>
        <v>0</v>
      </c>
      <c r="Q173" s="145">
        <v>0</v>
      </c>
      <c r="R173" s="145">
        <f>Q173*H173</f>
        <v>0</v>
      </c>
      <c r="S173" s="145">
        <v>0</v>
      </c>
      <c r="T173" s="146">
        <f>S173*H173</f>
        <v>0</v>
      </c>
      <c r="AR173" s="147" t="s">
        <v>318</v>
      </c>
      <c r="AT173" s="147" t="s">
        <v>302</v>
      </c>
      <c r="AU173" s="147" t="s">
        <v>90</v>
      </c>
      <c r="AY173" s="17" t="s">
        <v>299</v>
      </c>
      <c r="BE173" s="148">
        <f>IF(N173="základní",J173,0)</f>
        <v>0</v>
      </c>
      <c r="BF173" s="148">
        <f>IF(N173="snížená",J173,0)</f>
        <v>0</v>
      </c>
      <c r="BG173" s="148">
        <f>IF(N173="zákl. přenesená",J173,0)</f>
        <v>0</v>
      </c>
      <c r="BH173" s="148">
        <f>IF(N173="sníž. přenesená",J173,0)</f>
        <v>0</v>
      </c>
      <c r="BI173" s="148">
        <f>IF(N173="nulová",J173,0)</f>
        <v>0</v>
      </c>
      <c r="BJ173" s="17" t="s">
        <v>88</v>
      </c>
      <c r="BK173" s="148">
        <f>ROUND(I173*H173,2)</f>
        <v>0</v>
      </c>
      <c r="BL173" s="17" t="s">
        <v>318</v>
      </c>
      <c r="BM173" s="147" t="s">
        <v>1824</v>
      </c>
    </row>
    <row r="174" spans="2:65" s="1" customFormat="1" ht="37.950000000000003" customHeight="1">
      <c r="B174" s="32"/>
      <c r="C174" s="136" t="s">
        <v>347</v>
      </c>
      <c r="D174" s="136" t="s">
        <v>302</v>
      </c>
      <c r="E174" s="137" t="s">
        <v>1608</v>
      </c>
      <c r="F174" s="138" t="s">
        <v>1609</v>
      </c>
      <c r="G174" s="139" t="s">
        <v>1520</v>
      </c>
      <c r="H174" s="140">
        <v>406.25</v>
      </c>
      <c r="I174" s="141"/>
      <c r="J174" s="142">
        <f>ROUND(I174*H174,2)</f>
        <v>0</v>
      </c>
      <c r="K174" s="138" t="s">
        <v>1487</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1825</v>
      </c>
    </row>
    <row r="175" spans="2:65" s="12" customFormat="1">
      <c r="B175" s="170"/>
      <c r="D175" s="149" t="s">
        <v>1489</v>
      </c>
      <c r="E175" s="171" t="s">
        <v>1</v>
      </c>
      <c r="F175" s="172" t="s">
        <v>1490</v>
      </c>
      <c r="H175" s="171" t="s">
        <v>1</v>
      </c>
      <c r="I175" s="173"/>
      <c r="L175" s="170"/>
      <c r="M175" s="174"/>
      <c r="T175" s="175"/>
      <c r="AT175" s="171" t="s">
        <v>1489</v>
      </c>
      <c r="AU175" s="171" t="s">
        <v>90</v>
      </c>
      <c r="AV175" s="12" t="s">
        <v>88</v>
      </c>
      <c r="AW175" s="12" t="s">
        <v>36</v>
      </c>
      <c r="AX175" s="12" t="s">
        <v>81</v>
      </c>
      <c r="AY175" s="171" t="s">
        <v>299</v>
      </c>
    </row>
    <row r="176" spans="2:65" s="12" customFormat="1">
      <c r="B176" s="170"/>
      <c r="D176" s="149" t="s">
        <v>1489</v>
      </c>
      <c r="E176" s="171" t="s">
        <v>1</v>
      </c>
      <c r="F176" s="172" t="s">
        <v>1796</v>
      </c>
      <c r="H176" s="171" t="s">
        <v>1</v>
      </c>
      <c r="I176" s="173"/>
      <c r="L176" s="170"/>
      <c r="M176" s="174"/>
      <c r="T176" s="175"/>
      <c r="AT176" s="171" t="s">
        <v>1489</v>
      </c>
      <c r="AU176" s="171" t="s">
        <v>90</v>
      </c>
      <c r="AV176" s="12" t="s">
        <v>88</v>
      </c>
      <c r="AW176" s="12" t="s">
        <v>36</v>
      </c>
      <c r="AX176" s="12" t="s">
        <v>81</v>
      </c>
      <c r="AY176" s="171" t="s">
        <v>299</v>
      </c>
    </row>
    <row r="177" spans="2:65" s="13" customFormat="1">
      <c r="B177" s="176"/>
      <c r="D177" s="149" t="s">
        <v>1489</v>
      </c>
      <c r="E177" s="177" t="s">
        <v>1</v>
      </c>
      <c r="F177" s="178" t="s">
        <v>1826</v>
      </c>
      <c r="H177" s="179">
        <v>203.125</v>
      </c>
      <c r="I177" s="180"/>
      <c r="L177" s="176"/>
      <c r="M177" s="181"/>
      <c r="T177" s="182"/>
      <c r="AT177" s="177" t="s">
        <v>1489</v>
      </c>
      <c r="AU177" s="177" t="s">
        <v>90</v>
      </c>
      <c r="AV177" s="13" t="s">
        <v>90</v>
      </c>
      <c r="AW177" s="13" t="s">
        <v>36</v>
      </c>
      <c r="AX177" s="13" t="s">
        <v>81</v>
      </c>
      <c r="AY177" s="177" t="s">
        <v>299</v>
      </c>
    </row>
    <row r="178" spans="2:65" s="13" customFormat="1">
      <c r="B178" s="176"/>
      <c r="D178" s="149" t="s">
        <v>1489</v>
      </c>
      <c r="E178" s="177" t="s">
        <v>1</v>
      </c>
      <c r="F178" s="178" t="s">
        <v>1827</v>
      </c>
      <c r="H178" s="179">
        <v>203.125</v>
      </c>
      <c r="I178" s="180"/>
      <c r="L178" s="176"/>
      <c r="M178" s="181"/>
      <c r="T178" s="182"/>
      <c r="AT178" s="177" t="s">
        <v>1489</v>
      </c>
      <c r="AU178" s="177" t="s">
        <v>90</v>
      </c>
      <c r="AV178" s="13" t="s">
        <v>90</v>
      </c>
      <c r="AW178" s="13" t="s">
        <v>36</v>
      </c>
      <c r="AX178" s="13" t="s">
        <v>81</v>
      </c>
      <c r="AY178" s="177" t="s">
        <v>299</v>
      </c>
    </row>
    <row r="179" spans="2:65" s="14" customFormat="1">
      <c r="B179" s="183"/>
      <c r="D179" s="149" t="s">
        <v>1489</v>
      </c>
      <c r="E179" s="184" t="s">
        <v>1</v>
      </c>
      <c r="F179" s="185" t="s">
        <v>1496</v>
      </c>
      <c r="H179" s="186">
        <v>406.25</v>
      </c>
      <c r="I179" s="187"/>
      <c r="L179" s="183"/>
      <c r="M179" s="188"/>
      <c r="T179" s="189"/>
      <c r="AT179" s="184" t="s">
        <v>1489</v>
      </c>
      <c r="AU179" s="184" t="s">
        <v>90</v>
      </c>
      <c r="AV179" s="14" t="s">
        <v>318</v>
      </c>
      <c r="AW179" s="14" t="s">
        <v>36</v>
      </c>
      <c r="AX179" s="14" t="s">
        <v>88</v>
      </c>
      <c r="AY179" s="184" t="s">
        <v>299</v>
      </c>
    </row>
    <row r="180" spans="2:65" s="1" customFormat="1" ht="37.950000000000003" customHeight="1">
      <c r="B180" s="32"/>
      <c r="C180" s="136" t="s">
        <v>351</v>
      </c>
      <c r="D180" s="136" t="s">
        <v>302</v>
      </c>
      <c r="E180" s="137" t="s">
        <v>1613</v>
      </c>
      <c r="F180" s="138" t="s">
        <v>1614</v>
      </c>
      <c r="G180" s="139" t="s">
        <v>1520</v>
      </c>
      <c r="H180" s="140">
        <v>270.83600000000001</v>
      </c>
      <c r="I180" s="141"/>
      <c r="J180" s="142">
        <f>ROUND(I180*H180,2)</f>
        <v>0</v>
      </c>
      <c r="K180" s="138" t="s">
        <v>1487</v>
      </c>
      <c r="L180" s="32"/>
      <c r="M180" s="143" t="s">
        <v>1</v>
      </c>
      <c r="N180" s="144" t="s">
        <v>46</v>
      </c>
      <c r="P180" s="145">
        <f>O180*H180</f>
        <v>0</v>
      </c>
      <c r="Q180" s="145">
        <v>0</v>
      </c>
      <c r="R180" s="145">
        <f>Q180*H180</f>
        <v>0</v>
      </c>
      <c r="S180" s="145">
        <v>0</v>
      </c>
      <c r="T180" s="146">
        <f>S180*H180</f>
        <v>0</v>
      </c>
      <c r="AR180" s="147" t="s">
        <v>318</v>
      </c>
      <c r="AT180" s="147" t="s">
        <v>302</v>
      </c>
      <c r="AU180" s="147" t="s">
        <v>90</v>
      </c>
      <c r="AY180" s="17" t="s">
        <v>299</v>
      </c>
      <c r="BE180" s="148">
        <f>IF(N180="základní",J180,0)</f>
        <v>0</v>
      </c>
      <c r="BF180" s="148">
        <f>IF(N180="snížená",J180,0)</f>
        <v>0</v>
      </c>
      <c r="BG180" s="148">
        <f>IF(N180="zákl. přenesená",J180,0)</f>
        <v>0</v>
      </c>
      <c r="BH180" s="148">
        <f>IF(N180="sníž. přenesená",J180,0)</f>
        <v>0</v>
      </c>
      <c r="BI180" s="148">
        <f>IF(N180="nulová",J180,0)</f>
        <v>0</v>
      </c>
      <c r="BJ180" s="17" t="s">
        <v>88</v>
      </c>
      <c r="BK180" s="148">
        <f>ROUND(I180*H180,2)</f>
        <v>0</v>
      </c>
      <c r="BL180" s="17" t="s">
        <v>318</v>
      </c>
      <c r="BM180" s="147" t="s">
        <v>1828</v>
      </c>
    </row>
    <row r="181" spans="2:65" s="12" customFormat="1">
      <c r="B181" s="170"/>
      <c r="D181" s="149" t="s">
        <v>1489</v>
      </c>
      <c r="E181" s="171" t="s">
        <v>1</v>
      </c>
      <c r="F181" s="172" t="s">
        <v>1490</v>
      </c>
      <c r="H181" s="171" t="s">
        <v>1</v>
      </c>
      <c r="I181" s="173"/>
      <c r="L181" s="170"/>
      <c r="M181" s="174"/>
      <c r="T181" s="175"/>
      <c r="AT181" s="171" t="s">
        <v>1489</v>
      </c>
      <c r="AU181" s="171" t="s">
        <v>90</v>
      </c>
      <c r="AV181" s="12" t="s">
        <v>88</v>
      </c>
      <c r="AW181" s="12" t="s">
        <v>36</v>
      </c>
      <c r="AX181" s="12" t="s">
        <v>81</v>
      </c>
      <c r="AY181" s="171" t="s">
        <v>299</v>
      </c>
    </row>
    <row r="182" spans="2:65" s="12" customFormat="1">
      <c r="B182" s="170"/>
      <c r="D182" s="149" t="s">
        <v>1489</v>
      </c>
      <c r="E182" s="171" t="s">
        <v>1</v>
      </c>
      <c r="F182" s="172" t="s">
        <v>1796</v>
      </c>
      <c r="H182" s="171" t="s">
        <v>1</v>
      </c>
      <c r="I182" s="173"/>
      <c r="L182" s="170"/>
      <c r="M182" s="174"/>
      <c r="T182" s="175"/>
      <c r="AT182" s="171" t="s">
        <v>1489</v>
      </c>
      <c r="AU182" s="171" t="s">
        <v>90</v>
      </c>
      <c r="AV182" s="12" t="s">
        <v>88</v>
      </c>
      <c r="AW182" s="12" t="s">
        <v>36</v>
      </c>
      <c r="AX182" s="12" t="s">
        <v>81</v>
      </c>
      <c r="AY182" s="171" t="s">
        <v>299</v>
      </c>
    </row>
    <row r="183" spans="2:65" s="13" customFormat="1">
      <c r="B183" s="176"/>
      <c r="D183" s="149" t="s">
        <v>1489</v>
      </c>
      <c r="E183" s="177" t="s">
        <v>1</v>
      </c>
      <c r="F183" s="178" t="s">
        <v>1829</v>
      </c>
      <c r="H183" s="179">
        <v>135.41800000000001</v>
      </c>
      <c r="I183" s="180"/>
      <c r="L183" s="176"/>
      <c r="M183" s="181"/>
      <c r="T183" s="182"/>
      <c r="AT183" s="177" t="s">
        <v>1489</v>
      </c>
      <c r="AU183" s="177" t="s">
        <v>90</v>
      </c>
      <c r="AV183" s="13" t="s">
        <v>90</v>
      </c>
      <c r="AW183" s="13" t="s">
        <v>36</v>
      </c>
      <c r="AX183" s="13" t="s">
        <v>81</v>
      </c>
      <c r="AY183" s="177" t="s">
        <v>299</v>
      </c>
    </row>
    <row r="184" spans="2:65" s="13" customFormat="1">
      <c r="B184" s="176"/>
      <c r="D184" s="149" t="s">
        <v>1489</v>
      </c>
      <c r="E184" s="177" t="s">
        <v>1</v>
      </c>
      <c r="F184" s="178" t="s">
        <v>1830</v>
      </c>
      <c r="H184" s="179">
        <v>135.41800000000001</v>
      </c>
      <c r="I184" s="180"/>
      <c r="L184" s="176"/>
      <c r="M184" s="181"/>
      <c r="T184" s="182"/>
      <c r="AT184" s="177" t="s">
        <v>1489</v>
      </c>
      <c r="AU184" s="177" t="s">
        <v>90</v>
      </c>
      <c r="AV184" s="13" t="s">
        <v>90</v>
      </c>
      <c r="AW184" s="13" t="s">
        <v>36</v>
      </c>
      <c r="AX184" s="13" t="s">
        <v>81</v>
      </c>
      <c r="AY184" s="177" t="s">
        <v>299</v>
      </c>
    </row>
    <row r="185" spans="2:65" s="14" customFormat="1">
      <c r="B185" s="183"/>
      <c r="D185" s="149" t="s">
        <v>1489</v>
      </c>
      <c r="E185" s="184" t="s">
        <v>1</v>
      </c>
      <c r="F185" s="185" t="s">
        <v>1496</v>
      </c>
      <c r="H185" s="186">
        <v>270.83600000000001</v>
      </c>
      <c r="I185" s="187"/>
      <c r="L185" s="183"/>
      <c r="M185" s="188"/>
      <c r="T185" s="189"/>
      <c r="AT185" s="184" t="s">
        <v>1489</v>
      </c>
      <c r="AU185" s="184" t="s">
        <v>90</v>
      </c>
      <c r="AV185" s="14" t="s">
        <v>318</v>
      </c>
      <c r="AW185" s="14" t="s">
        <v>36</v>
      </c>
      <c r="AX185" s="14" t="s">
        <v>88</v>
      </c>
      <c r="AY185" s="184" t="s">
        <v>299</v>
      </c>
    </row>
    <row r="186" spans="2:65" s="1" customFormat="1" ht="37.950000000000003" customHeight="1">
      <c r="B186" s="32"/>
      <c r="C186" s="136" t="s">
        <v>8</v>
      </c>
      <c r="D186" s="136" t="s">
        <v>302</v>
      </c>
      <c r="E186" s="137" t="s">
        <v>1618</v>
      </c>
      <c r="F186" s="138" t="s">
        <v>1619</v>
      </c>
      <c r="G186" s="139" t="s">
        <v>1520</v>
      </c>
      <c r="H186" s="140">
        <v>338.54199999999997</v>
      </c>
      <c r="I186" s="141"/>
      <c r="J186" s="142">
        <f>ROUND(I186*H186,2)</f>
        <v>0</v>
      </c>
      <c r="K186" s="138" t="s">
        <v>1487</v>
      </c>
      <c r="L186" s="32"/>
      <c r="M186" s="143" t="s">
        <v>1</v>
      </c>
      <c r="N186" s="144" t="s">
        <v>46</v>
      </c>
      <c r="P186" s="145">
        <f>O186*H186</f>
        <v>0</v>
      </c>
      <c r="Q186" s="145">
        <v>0</v>
      </c>
      <c r="R186" s="145">
        <f>Q186*H186</f>
        <v>0</v>
      </c>
      <c r="S186" s="145">
        <v>0</v>
      </c>
      <c r="T186" s="146">
        <f>S186*H186</f>
        <v>0</v>
      </c>
      <c r="AR186" s="147" t="s">
        <v>318</v>
      </c>
      <c r="AT186" s="147" t="s">
        <v>302</v>
      </c>
      <c r="AU186" s="147" t="s">
        <v>90</v>
      </c>
      <c r="AY186" s="17" t="s">
        <v>299</v>
      </c>
      <c r="BE186" s="148">
        <f>IF(N186="základní",J186,0)</f>
        <v>0</v>
      </c>
      <c r="BF186" s="148">
        <f>IF(N186="snížená",J186,0)</f>
        <v>0</v>
      </c>
      <c r="BG186" s="148">
        <f>IF(N186="zákl. přenesená",J186,0)</f>
        <v>0</v>
      </c>
      <c r="BH186" s="148">
        <f>IF(N186="sníž. přenesená",J186,0)</f>
        <v>0</v>
      </c>
      <c r="BI186" s="148">
        <f>IF(N186="nulová",J186,0)</f>
        <v>0</v>
      </c>
      <c r="BJ186" s="17" t="s">
        <v>88</v>
      </c>
      <c r="BK186" s="148">
        <f>ROUND(I186*H186,2)</f>
        <v>0</v>
      </c>
      <c r="BL186" s="17" t="s">
        <v>318</v>
      </c>
      <c r="BM186" s="147" t="s">
        <v>1831</v>
      </c>
    </row>
    <row r="187" spans="2:65" s="12" customFormat="1">
      <c r="B187" s="170"/>
      <c r="D187" s="149" t="s">
        <v>1489</v>
      </c>
      <c r="E187" s="171" t="s">
        <v>1</v>
      </c>
      <c r="F187" s="172" t="s">
        <v>1490</v>
      </c>
      <c r="H187" s="171" t="s">
        <v>1</v>
      </c>
      <c r="I187" s="173"/>
      <c r="L187" s="170"/>
      <c r="M187" s="174"/>
      <c r="T187" s="175"/>
      <c r="AT187" s="171" t="s">
        <v>1489</v>
      </c>
      <c r="AU187" s="171" t="s">
        <v>90</v>
      </c>
      <c r="AV187" s="12" t="s">
        <v>88</v>
      </c>
      <c r="AW187" s="12" t="s">
        <v>36</v>
      </c>
      <c r="AX187" s="12" t="s">
        <v>81</v>
      </c>
      <c r="AY187" s="171" t="s">
        <v>299</v>
      </c>
    </row>
    <row r="188" spans="2:65" s="12" customFormat="1">
      <c r="B188" s="170"/>
      <c r="D188" s="149" t="s">
        <v>1489</v>
      </c>
      <c r="E188" s="171" t="s">
        <v>1</v>
      </c>
      <c r="F188" s="172" t="s">
        <v>1796</v>
      </c>
      <c r="H188" s="171" t="s">
        <v>1</v>
      </c>
      <c r="I188" s="173"/>
      <c r="L188" s="170"/>
      <c r="M188" s="174"/>
      <c r="T188" s="175"/>
      <c r="AT188" s="171" t="s">
        <v>1489</v>
      </c>
      <c r="AU188" s="171" t="s">
        <v>90</v>
      </c>
      <c r="AV188" s="12" t="s">
        <v>88</v>
      </c>
      <c r="AW188" s="12" t="s">
        <v>36</v>
      </c>
      <c r="AX188" s="12" t="s">
        <v>81</v>
      </c>
      <c r="AY188" s="171" t="s">
        <v>299</v>
      </c>
    </row>
    <row r="189" spans="2:65" s="13" customFormat="1">
      <c r="B189" s="176"/>
      <c r="D189" s="149" t="s">
        <v>1489</v>
      </c>
      <c r="E189" s="177" t="s">
        <v>1</v>
      </c>
      <c r="F189" s="178" t="s">
        <v>1832</v>
      </c>
      <c r="H189" s="179">
        <v>338.54199999999997</v>
      </c>
      <c r="I189" s="180"/>
      <c r="L189" s="176"/>
      <c r="M189" s="181"/>
      <c r="T189" s="182"/>
      <c r="AT189" s="177" t="s">
        <v>1489</v>
      </c>
      <c r="AU189" s="177" t="s">
        <v>90</v>
      </c>
      <c r="AV189" s="13" t="s">
        <v>90</v>
      </c>
      <c r="AW189" s="13" t="s">
        <v>36</v>
      </c>
      <c r="AX189" s="13" t="s">
        <v>81</v>
      </c>
      <c r="AY189" s="177" t="s">
        <v>299</v>
      </c>
    </row>
    <row r="190" spans="2:65" s="14" customFormat="1">
      <c r="B190" s="183"/>
      <c r="D190" s="149" t="s">
        <v>1489</v>
      </c>
      <c r="E190" s="184" t="s">
        <v>1</v>
      </c>
      <c r="F190" s="185" t="s">
        <v>1496</v>
      </c>
      <c r="H190" s="186">
        <v>338.54199999999997</v>
      </c>
      <c r="I190" s="187"/>
      <c r="L190" s="183"/>
      <c r="M190" s="188"/>
      <c r="T190" s="189"/>
      <c r="AT190" s="184" t="s">
        <v>1489</v>
      </c>
      <c r="AU190" s="184" t="s">
        <v>90</v>
      </c>
      <c r="AV190" s="14" t="s">
        <v>318</v>
      </c>
      <c r="AW190" s="14" t="s">
        <v>36</v>
      </c>
      <c r="AX190" s="14" t="s">
        <v>88</v>
      </c>
      <c r="AY190" s="184" t="s">
        <v>299</v>
      </c>
    </row>
    <row r="191" spans="2:65" s="1" customFormat="1" ht="37.950000000000003" customHeight="1">
      <c r="B191" s="32"/>
      <c r="C191" s="136" t="s">
        <v>362</v>
      </c>
      <c r="D191" s="136" t="s">
        <v>302</v>
      </c>
      <c r="E191" s="137" t="s">
        <v>1622</v>
      </c>
      <c r="F191" s="138" t="s">
        <v>1623</v>
      </c>
      <c r="G191" s="139" t="s">
        <v>1520</v>
      </c>
      <c r="H191" s="140">
        <v>2369.7939999999999</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1833</v>
      </c>
    </row>
    <row r="192" spans="2:65" s="13" customFormat="1">
      <c r="B192" s="176"/>
      <c r="D192" s="149" t="s">
        <v>1489</v>
      </c>
      <c r="F192" s="178" t="s">
        <v>1834</v>
      </c>
      <c r="H192" s="179">
        <v>2369.7939999999999</v>
      </c>
      <c r="I192" s="180"/>
      <c r="L192" s="176"/>
      <c r="M192" s="181"/>
      <c r="T192" s="182"/>
      <c r="AT192" s="177" t="s">
        <v>1489</v>
      </c>
      <c r="AU192" s="177" t="s">
        <v>90</v>
      </c>
      <c r="AV192" s="13" t="s">
        <v>90</v>
      </c>
      <c r="AW192" s="13" t="s">
        <v>4</v>
      </c>
      <c r="AX192" s="13" t="s">
        <v>88</v>
      </c>
      <c r="AY192" s="177" t="s">
        <v>299</v>
      </c>
    </row>
    <row r="193" spans="2:65" s="1" customFormat="1" ht="24.15" customHeight="1">
      <c r="B193" s="32"/>
      <c r="C193" s="136" t="s">
        <v>367</v>
      </c>
      <c r="D193" s="136" t="s">
        <v>302</v>
      </c>
      <c r="E193" s="137" t="s">
        <v>1626</v>
      </c>
      <c r="F193" s="138" t="s">
        <v>1627</v>
      </c>
      <c r="G193" s="139" t="s">
        <v>1520</v>
      </c>
      <c r="H193" s="140">
        <v>203.125</v>
      </c>
      <c r="I193" s="141"/>
      <c r="J193" s="142">
        <f>ROUND(I193*H193,2)</f>
        <v>0</v>
      </c>
      <c r="K193" s="138" t="s">
        <v>1487</v>
      </c>
      <c r="L193" s="32"/>
      <c r="M193" s="143" t="s">
        <v>1</v>
      </c>
      <c r="N193" s="144" t="s">
        <v>46</v>
      </c>
      <c r="P193" s="145">
        <f>O193*H193</f>
        <v>0</v>
      </c>
      <c r="Q193" s="145">
        <v>0</v>
      </c>
      <c r="R193" s="145">
        <f>Q193*H193</f>
        <v>0</v>
      </c>
      <c r="S193" s="145">
        <v>0</v>
      </c>
      <c r="T193" s="146">
        <f>S193*H193</f>
        <v>0</v>
      </c>
      <c r="AR193" s="147" t="s">
        <v>318</v>
      </c>
      <c r="AT193" s="147" t="s">
        <v>302</v>
      </c>
      <c r="AU193" s="147" t="s">
        <v>90</v>
      </c>
      <c r="AY193" s="17" t="s">
        <v>299</v>
      </c>
      <c r="BE193" s="148">
        <f>IF(N193="základní",J193,0)</f>
        <v>0</v>
      </c>
      <c r="BF193" s="148">
        <f>IF(N193="snížená",J193,0)</f>
        <v>0</v>
      </c>
      <c r="BG193" s="148">
        <f>IF(N193="zákl. přenesená",J193,0)</f>
        <v>0</v>
      </c>
      <c r="BH193" s="148">
        <f>IF(N193="sníž. přenesená",J193,0)</f>
        <v>0</v>
      </c>
      <c r="BI193" s="148">
        <f>IF(N193="nulová",J193,0)</f>
        <v>0</v>
      </c>
      <c r="BJ193" s="17" t="s">
        <v>88</v>
      </c>
      <c r="BK193" s="148">
        <f>ROUND(I193*H193,2)</f>
        <v>0</v>
      </c>
      <c r="BL193" s="17" t="s">
        <v>318</v>
      </c>
      <c r="BM193" s="147" t="s">
        <v>1835</v>
      </c>
    </row>
    <row r="194" spans="2:65" s="12" customFormat="1">
      <c r="B194" s="170"/>
      <c r="D194" s="149" t="s">
        <v>1489</v>
      </c>
      <c r="E194" s="171" t="s">
        <v>1</v>
      </c>
      <c r="F194" s="172" t="s">
        <v>1490</v>
      </c>
      <c r="H194" s="171" t="s">
        <v>1</v>
      </c>
      <c r="I194" s="173"/>
      <c r="L194" s="170"/>
      <c r="M194" s="174"/>
      <c r="T194" s="175"/>
      <c r="AT194" s="171" t="s">
        <v>1489</v>
      </c>
      <c r="AU194" s="171" t="s">
        <v>90</v>
      </c>
      <c r="AV194" s="12" t="s">
        <v>88</v>
      </c>
      <c r="AW194" s="12" t="s">
        <v>36</v>
      </c>
      <c r="AX194" s="12" t="s">
        <v>81</v>
      </c>
      <c r="AY194" s="171" t="s">
        <v>299</v>
      </c>
    </row>
    <row r="195" spans="2:65" s="12" customFormat="1">
      <c r="B195" s="170"/>
      <c r="D195" s="149" t="s">
        <v>1489</v>
      </c>
      <c r="E195" s="171" t="s">
        <v>1</v>
      </c>
      <c r="F195" s="172" t="s">
        <v>1796</v>
      </c>
      <c r="H195" s="171" t="s">
        <v>1</v>
      </c>
      <c r="I195" s="173"/>
      <c r="L195" s="170"/>
      <c r="M195" s="174"/>
      <c r="T195" s="175"/>
      <c r="AT195" s="171" t="s">
        <v>1489</v>
      </c>
      <c r="AU195" s="171" t="s">
        <v>90</v>
      </c>
      <c r="AV195" s="12" t="s">
        <v>88</v>
      </c>
      <c r="AW195" s="12" t="s">
        <v>36</v>
      </c>
      <c r="AX195" s="12" t="s">
        <v>81</v>
      </c>
      <c r="AY195" s="171" t="s">
        <v>299</v>
      </c>
    </row>
    <row r="196" spans="2:65" s="13" customFormat="1">
      <c r="B196" s="176"/>
      <c r="D196" s="149" t="s">
        <v>1489</v>
      </c>
      <c r="E196" s="177" t="s">
        <v>1</v>
      </c>
      <c r="F196" s="178" t="s">
        <v>1836</v>
      </c>
      <c r="H196" s="179">
        <v>203.125</v>
      </c>
      <c r="I196" s="180"/>
      <c r="L196" s="176"/>
      <c r="M196" s="181"/>
      <c r="T196" s="182"/>
      <c r="AT196" s="177" t="s">
        <v>1489</v>
      </c>
      <c r="AU196" s="177" t="s">
        <v>90</v>
      </c>
      <c r="AV196" s="13" t="s">
        <v>90</v>
      </c>
      <c r="AW196" s="13" t="s">
        <v>36</v>
      </c>
      <c r="AX196" s="13" t="s">
        <v>88</v>
      </c>
      <c r="AY196" s="177" t="s">
        <v>299</v>
      </c>
    </row>
    <row r="197" spans="2:65" s="1" customFormat="1" ht="24.15" customHeight="1">
      <c r="B197" s="32"/>
      <c r="C197" s="136" t="s">
        <v>372</v>
      </c>
      <c r="D197" s="136" t="s">
        <v>302</v>
      </c>
      <c r="E197" s="137" t="s">
        <v>1630</v>
      </c>
      <c r="F197" s="138" t="s">
        <v>1631</v>
      </c>
      <c r="G197" s="139" t="s">
        <v>1520</v>
      </c>
      <c r="H197" s="140">
        <v>135.41800000000001</v>
      </c>
      <c r="I197" s="141"/>
      <c r="J197" s="142">
        <f>ROUND(I197*H197,2)</f>
        <v>0</v>
      </c>
      <c r="K197" s="138" t="s">
        <v>1487</v>
      </c>
      <c r="L197" s="32"/>
      <c r="M197" s="143" t="s">
        <v>1</v>
      </c>
      <c r="N197" s="144" t="s">
        <v>46</v>
      </c>
      <c r="P197" s="145">
        <f>O197*H197</f>
        <v>0</v>
      </c>
      <c r="Q197" s="145">
        <v>0</v>
      </c>
      <c r="R197" s="145">
        <f>Q197*H197</f>
        <v>0</v>
      </c>
      <c r="S197" s="145">
        <v>0</v>
      </c>
      <c r="T197" s="146">
        <f>S197*H197</f>
        <v>0</v>
      </c>
      <c r="AR197" s="147" t="s">
        <v>318</v>
      </c>
      <c r="AT197" s="147" t="s">
        <v>302</v>
      </c>
      <c r="AU197" s="147" t="s">
        <v>90</v>
      </c>
      <c r="AY197" s="17" t="s">
        <v>299</v>
      </c>
      <c r="BE197" s="148">
        <f>IF(N197="základní",J197,0)</f>
        <v>0</v>
      </c>
      <c r="BF197" s="148">
        <f>IF(N197="snížená",J197,0)</f>
        <v>0</v>
      </c>
      <c r="BG197" s="148">
        <f>IF(N197="zákl. přenesená",J197,0)</f>
        <v>0</v>
      </c>
      <c r="BH197" s="148">
        <f>IF(N197="sníž. přenesená",J197,0)</f>
        <v>0</v>
      </c>
      <c r="BI197" s="148">
        <f>IF(N197="nulová",J197,0)</f>
        <v>0</v>
      </c>
      <c r="BJ197" s="17" t="s">
        <v>88</v>
      </c>
      <c r="BK197" s="148">
        <f>ROUND(I197*H197,2)</f>
        <v>0</v>
      </c>
      <c r="BL197" s="17" t="s">
        <v>318</v>
      </c>
      <c r="BM197" s="147" t="s">
        <v>1837</v>
      </c>
    </row>
    <row r="198" spans="2:65" s="12" customFormat="1">
      <c r="B198" s="170"/>
      <c r="D198" s="149" t="s">
        <v>1489</v>
      </c>
      <c r="E198" s="171" t="s">
        <v>1</v>
      </c>
      <c r="F198" s="172" t="s">
        <v>1490</v>
      </c>
      <c r="H198" s="171" t="s">
        <v>1</v>
      </c>
      <c r="I198" s="173"/>
      <c r="L198" s="170"/>
      <c r="M198" s="174"/>
      <c r="T198" s="175"/>
      <c r="AT198" s="171" t="s">
        <v>1489</v>
      </c>
      <c r="AU198" s="171" t="s">
        <v>90</v>
      </c>
      <c r="AV198" s="12" t="s">
        <v>88</v>
      </c>
      <c r="AW198" s="12" t="s">
        <v>36</v>
      </c>
      <c r="AX198" s="12" t="s">
        <v>81</v>
      </c>
      <c r="AY198" s="171" t="s">
        <v>299</v>
      </c>
    </row>
    <row r="199" spans="2:65" s="12" customFormat="1">
      <c r="B199" s="170"/>
      <c r="D199" s="149" t="s">
        <v>1489</v>
      </c>
      <c r="E199" s="171" t="s">
        <v>1</v>
      </c>
      <c r="F199" s="172" t="s">
        <v>1796</v>
      </c>
      <c r="H199" s="171" t="s">
        <v>1</v>
      </c>
      <c r="I199" s="173"/>
      <c r="L199" s="170"/>
      <c r="M199" s="174"/>
      <c r="T199" s="175"/>
      <c r="AT199" s="171" t="s">
        <v>1489</v>
      </c>
      <c r="AU199" s="171" t="s">
        <v>90</v>
      </c>
      <c r="AV199" s="12" t="s">
        <v>88</v>
      </c>
      <c r="AW199" s="12" t="s">
        <v>36</v>
      </c>
      <c r="AX199" s="12" t="s">
        <v>81</v>
      </c>
      <c r="AY199" s="171" t="s">
        <v>299</v>
      </c>
    </row>
    <row r="200" spans="2:65" s="13" customFormat="1">
      <c r="B200" s="176"/>
      <c r="D200" s="149" t="s">
        <v>1489</v>
      </c>
      <c r="E200" s="177" t="s">
        <v>1</v>
      </c>
      <c r="F200" s="178" t="s">
        <v>1838</v>
      </c>
      <c r="H200" s="179">
        <v>135.41800000000001</v>
      </c>
      <c r="I200" s="180"/>
      <c r="L200" s="176"/>
      <c r="M200" s="181"/>
      <c r="T200" s="182"/>
      <c r="AT200" s="177" t="s">
        <v>1489</v>
      </c>
      <c r="AU200" s="177" t="s">
        <v>90</v>
      </c>
      <c r="AV200" s="13" t="s">
        <v>90</v>
      </c>
      <c r="AW200" s="13" t="s">
        <v>36</v>
      </c>
      <c r="AX200" s="13" t="s">
        <v>88</v>
      </c>
      <c r="AY200" s="177" t="s">
        <v>299</v>
      </c>
    </row>
    <row r="201" spans="2:65" s="1" customFormat="1" ht="33" customHeight="1">
      <c r="B201" s="32"/>
      <c r="C201" s="136" t="s">
        <v>378</v>
      </c>
      <c r="D201" s="136" t="s">
        <v>302</v>
      </c>
      <c r="E201" s="137" t="s">
        <v>1634</v>
      </c>
      <c r="F201" s="138" t="s">
        <v>1635</v>
      </c>
      <c r="G201" s="139" t="s">
        <v>1636</v>
      </c>
      <c r="H201" s="140">
        <v>575.52099999999996</v>
      </c>
      <c r="I201" s="141"/>
      <c r="J201" s="142">
        <f>ROUND(I201*H201,2)</f>
        <v>0</v>
      </c>
      <c r="K201" s="138" t="s">
        <v>1487</v>
      </c>
      <c r="L201" s="32"/>
      <c r="M201" s="143" t="s">
        <v>1</v>
      </c>
      <c r="N201" s="144" t="s">
        <v>46</v>
      </c>
      <c r="P201" s="145">
        <f>O201*H201</f>
        <v>0</v>
      </c>
      <c r="Q201" s="145">
        <v>0</v>
      </c>
      <c r="R201" s="145">
        <f>Q201*H201</f>
        <v>0</v>
      </c>
      <c r="S201" s="145">
        <v>0</v>
      </c>
      <c r="T201" s="146">
        <f>S201*H201</f>
        <v>0</v>
      </c>
      <c r="AR201" s="147" t="s">
        <v>318</v>
      </c>
      <c r="AT201" s="147" t="s">
        <v>302</v>
      </c>
      <c r="AU201" s="147" t="s">
        <v>90</v>
      </c>
      <c r="AY201" s="17" t="s">
        <v>299</v>
      </c>
      <c r="BE201" s="148">
        <f>IF(N201="základní",J201,0)</f>
        <v>0</v>
      </c>
      <c r="BF201" s="148">
        <f>IF(N201="snížená",J201,0)</f>
        <v>0</v>
      </c>
      <c r="BG201" s="148">
        <f>IF(N201="zákl. přenesená",J201,0)</f>
        <v>0</v>
      </c>
      <c r="BH201" s="148">
        <f>IF(N201="sníž. přenesená",J201,0)</f>
        <v>0</v>
      </c>
      <c r="BI201" s="148">
        <f>IF(N201="nulová",J201,0)</f>
        <v>0</v>
      </c>
      <c r="BJ201" s="17" t="s">
        <v>88</v>
      </c>
      <c r="BK201" s="148">
        <f>ROUND(I201*H201,2)</f>
        <v>0</v>
      </c>
      <c r="BL201" s="17" t="s">
        <v>318</v>
      </c>
      <c r="BM201" s="147" t="s">
        <v>1839</v>
      </c>
    </row>
    <row r="202" spans="2:65" s="12" customFormat="1">
      <c r="B202" s="170"/>
      <c r="D202" s="149" t="s">
        <v>1489</v>
      </c>
      <c r="E202" s="171" t="s">
        <v>1</v>
      </c>
      <c r="F202" s="172" t="s">
        <v>1490</v>
      </c>
      <c r="H202" s="171" t="s">
        <v>1</v>
      </c>
      <c r="I202" s="173"/>
      <c r="L202" s="170"/>
      <c r="M202" s="174"/>
      <c r="T202" s="175"/>
      <c r="AT202" s="171" t="s">
        <v>1489</v>
      </c>
      <c r="AU202" s="171" t="s">
        <v>90</v>
      </c>
      <c r="AV202" s="12" t="s">
        <v>88</v>
      </c>
      <c r="AW202" s="12" t="s">
        <v>36</v>
      </c>
      <c r="AX202" s="12" t="s">
        <v>81</v>
      </c>
      <c r="AY202" s="171" t="s">
        <v>299</v>
      </c>
    </row>
    <row r="203" spans="2:65" s="12" customFormat="1">
      <c r="B203" s="170"/>
      <c r="D203" s="149" t="s">
        <v>1489</v>
      </c>
      <c r="E203" s="171" t="s">
        <v>1</v>
      </c>
      <c r="F203" s="172" t="s">
        <v>1796</v>
      </c>
      <c r="H203" s="171" t="s">
        <v>1</v>
      </c>
      <c r="I203" s="173"/>
      <c r="L203" s="170"/>
      <c r="M203" s="174"/>
      <c r="T203" s="175"/>
      <c r="AT203" s="171" t="s">
        <v>1489</v>
      </c>
      <c r="AU203" s="171" t="s">
        <v>90</v>
      </c>
      <c r="AV203" s="12" t="s">
        <v>88</v>
      </c>
      <c r="AW203" s="12" t="s">
        <v>36</v>
      </c>
      <c r="AX203" s="12" t="s">
        <v>81</v>
      </c>
      <c r="AY203" s="171" t="s">
        <v>299</v>
      </c>
    </row>
    <row r="204" spans="2:65" s="13" customFormat="1">
      <c r="B204" s="176"/>
      <c r="D204" s="149" t="s">
        <v>1489</v>
      </c>
      <c r="E204" s="177" t="s">
        <v>1</v>
      </c>
      <c r="F204" s="178" t="s">
        <v>1840</v>
      </c>
      <c r="H204" s="179">
        <v>575.52099999999996</v>
      </c>
      <c r="I204" s="180"/>
      <c r="L204" s="176"/>
      <c r="M204" s="181"/>
      <c r="T204" s="182"/>
      <c r="AT204" s="177" t="s">
        <v>1489</v>
      </c>
      <c r="AU204" s="177" t="s">
        <v>90</v>
      </c>
      <c r="AV204" s="13" t="s">
        <v>90</v>
      </c>
      <c r="AW204" s="13" t="s">
        <v>36</v>
      </c>
      <c r="AX204" s="13" t="s">
        <v>88</v>
      </c>
      <c r="AY204" s="177" t="s">
        <v>299</v>
      </c>
    </row>
    <row r="205" spans="2:65" s="1" customFormat="1" ht="16.5" customHeight="1">
      <c r="B205" s="32"/>
      <c r="C205" s="136" t="s">
        <v>384</v>
      </c>
      <c r="D205" s="136" t="s">
        <v>302</v>
      </c>
      <c r="E205" s="137" t="s">
        <v>1639</v>
      </c>
      <c r="F205" s="138" t="s">
        <v>1640</v>
      </c>
      <c r="G205" s="139" t="s">
        <v>1520</v>
      </c>
      <c r="H205" s="140">
        <v>338.54300000000001</v>
      </c>
      <c r="I205" s="141"/>
      <c r="J205" s="142">
        <f>ROUND(I205*H205,2)</f>
        <v>0</v>
      </c>
      <c r="K205" s="138" t="s">
        <v>1487</v>
      </c>
      <c r="L205" s="32"/>
      <c r="M205" s="143" t="s">
        <v>1</v>
      </c>
      <c r="N205" s="144" t="s">
        <v>46</v>
      </c>
      <c r="P205" s="145">
        <f>O205*H205</f>
        <v>0</v>
      </c>
      <c r="Q205" s="145">
        <v>0</v>
      </c>
      <c r="R205" s="145">
        <f>Q205*H205</f>
        <v>0</v>
      </c>
      <c r="S205" s="145">
        <v>0</v>
      </c>
      <c r="T205" s="146">
        <f>S205*H205</f>
        <v>0</v>
      </c>
      <c r="AR205" s="147" t="s">
        <v>318</v>
      </c>
      <c r="AT205" s="147" t="s">
        <v>302</v>
      </c>
      <c r="AU205" s="147" t="s">
        <v>90</v>
      </c>
      <c r="AY205" s="17" t="s">
        <v>299</v>
      </c>
      <c r="BE205" s="148">
        <f>IF(N205="základní",J205,0)</f>
        <v>0</v>
      </c>
      <c r="BF205" s="148">
        <f>IF(N205="snížená",J205,0)</f>
        <v>0</v>
      </c>
      <c r="BG205" s="148">
        <f>IF(N205="zákl. přenesená",J205,0)</f>
        <v>0</v>
      </c>
      <c r="BH205" s="148">
        <f>IF(N205="sníž. přenesená",J205,0)</f>
        <v>0</v>
      </c>
      <c r="BI205" s="148">
        <f>IF(N205="nulová",J205,0)</f>
        <v>0</v>
      </c>
      <c r="BJ205" s="17" t="s">
        <v>88</v>
      </c>
      <c r="BK205" s="148">
        <f>ROUND(I205*H205,2)</f>
        <v>0</v>
      </c>
      <c r="BL205" s="17" t="s">
        <v>318</v>
      </c>
      <c r="BM205" s="147" t="s">
        <v>1841</v>
      </c>
    </row>
    <row r="206" spans="2:65" s="12" customFormat="1">
      <c r="B206" s="170"/>
      <c r="D206" s="149" t="s">
        <v>1489</v>
      </c>
      <c r="E206" s="171" t="s">
        <v>1</v>
      </c>
      <c r="F206" s="172" t="s">
        <v>1490</v>
      </c>
      <c r="H206" s="171" t="s">
        <v>1</v>
      </c>
      <c r="I206" s="173"/>
      <c r="L206" s="170"/>
      <c r="M206" s="174"/>
      <c r="T206" s="175"/>
      <c r="AT206" s="171" t="s">
        <v>1489</v>
      </c>
      <c r="AU206" s="171" t="s">
        <v>90</v>
      </c>
      <c r="AV206" s="12" t="s">
        <v>88</v>
      </c>
      <c r="AW206" s="12" t="s">
        <v>36</v>
      </c>
      <c r="AX206" s="12" t="s">
        <v>81</v>
      </c>
      <c r="AY206" s="171" t="s">
        <v>299</v>
      </c>
    </row>
    <row r="207" spans="2:65" s="12" customFormat="1">
      <c r="B207" s="170"/>
      <c r="D207" s="149" t="s">
        <v>1489</v>
      </c>
      <c r="E207" s="171" t="s">
        <v>1</v>
      </c>
      <c r="F207" s="172" t="s">
        <v>1796</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1827</v>
      </c>
      <c r="H208" s="179">
        <v>203.125</v>
      </c>
      <c r="I208" s="180"/>
      <c r="L208" s="176"/>
      <c r="M208" s="181"/>
      <c r="T208" s="182"/>
      <c r="AT208" s="177" t="s">
        <v>1489</v>
      </c>
      <c r="AU208" s="177" t="s">
        <v>90</v>
      </c>
      <c r="AV208" s="13" t="s">
        <v>90</v>
      </c>
      <c r="AW208" s="13" t="s">
        <v>36</v>
      </c>
      <c r="AX208" s="13" t="s">
        <v>81</v>
      </c>
      <c r="AY208" s="177" t="s">
        <v>299</v>
      </c>
    </row>
    <row r="209" spans="2:65" s="13" customFormat="1">
      <c r="B209" s="176"/>
      <c r="D209" s="149" t="s">
        <v>1489</v>
      </c>
      <c r="E209" s="177" t="s">
        <v>1</v>
      </c>
      <c r="F209" s="178" t="s">
        <v>1830</v>
      </c>
      <c r="H209" s="179">
        <v>135.41800000000001</v>
      </c>
      <c r="I209" s="180"/>
      <c r="L209" s="176"/>
      <c r="M209" s="181"/>
      <c r="T209" s="182"/>
      <c r="AT209" s="177" t="s">
        <v>1489</v>
      </c>
      <c r="AU209" s="177" t="s">
        <v>90</v>
      </c>
      <c r="AV209" s="13" t="s">
        <v>90</v>
      </c>
      <c r="AW209" s="13" t="s">
        <v>36</v>
      </c>
      <c r="AX209" s="13" t="s">
        <v>81</v>
      </c>
      <c r="AY209" s="177" t="s">
        <v>299</v>
      </c>
    </row>
    <row r="210" spans="2:65" s="14" customFormat="1">
      <c r="B210" s="183"/>
      <c r="D210" s="149" t="s">
        <v>1489</v>
      </c>
      <c r="E210" s="184" t="s">
        <v>1</v>
      </c>
      <c r="F210" s="185" t="s">
        <v>1496</v>
      </c>
      <c r="H210" s="186">
        <v>338.54300000000001</v>
      </c>
      <c r="I210" s="187"/>
      <c r="L210" s="183"/>
      <c r="M210" s="188"/>
      <c r="T210" s="189"/>
      <c r="AT210" s="184" t="s">
        <v>1489</v>
      </c>
      <c r="AU210" s="184" t="s">
        <v>90</v>
      </c>
      <c r="AV210" s="14" t="s">
        <v>318</v>
      </c>
      <c r="AW210" s="14" t="s">
        <v>36</v>
      </c>
      <c r="AX210" s="14" t="s">
        <v>88</v>
      </c>
      <c r="AY210" s="184" t="s">
        <v>299</v>
      </c>
    </row>
    <row r="211" spans="2:65" s="1" customFormat="1" ht="24.15" customHeight="1">
      <c r="B211" s="32"/>
      <c r="C211" s="136" t="s">
        <v>389</v>
      </c>
      <c r="D211" s="136" t="s">
        <v>302</v>
      </c>
      <c r="E211" s="137" t="s">
        <v>1643</v>
      </c>
      <c r="F211" s="138" t="s">
        <v>1644</v>
      </c>
      <c r="G211" s="139" t="s">
        <v>1520</v>
      </c>
      <c r="H211" s="140">
        <v>489.37</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1842</v>
      </c>
    </row>
    <row r="212" spans="2:65" s="12" customFormat="1">
      <c r="B212" s="170"/>
      <c r="D212" s="149" t="s">
        <v>1489</v>
      </c>
      <c r="E212" s="171" t="s">
        <v>1</v>
      </c>
      <c r="F212" s="172" t="s">
        <v>1490</v>
      </c>
      <c r="H212" s="171" t="s">
        <v>1</v>
      </c>
      <c r="I212" s="173"/>
      <c r="L212" s="170"/>
      <c r="M212" s="174"/>
      <c r="T212" s="175"/>
      <c r="AT212" s="171" t="s">
        <v>1489</v>
      </c>
      <c r="AU212" s="171" t="s">
        <v>90</v>
      </c>
      <c r="AV212" s="12" t="s">
        <v>88</v>
      </c>
      <c r="AW212" s="12" t="s">
        <v>36</v>
      </c>
      <c r="AX212" s="12" t="s">
        <v>81</v>
      </c>
      <c r="AY212" s="171" t="s">
        <v>299</v>
      </c>
    </row>
    <row r="213" spans="2:65" s="12" customFormat="1">
      <c r="B213" s="170"/>
      <c r="D213" s="149" t="s">
        <v>1489</v>
      </c>
      <c r="E213" s="171" t="s">
        <v>1</v>
      </c>
      <c r="F213" s="172" t="s">
        <v>1796</v>
      </c>
      <c r="H213" s="171" t="s">
        <v>1</v>
      </c>
      <c r="I213" s="173"/>
      <c r="L213" s="170"/>
      <c r="M213" s="174"/>
      <c r="T213" s="175"/>
      <c r="AT213" s="171" t="s">
        <v>1489</v>
      </c>
      <c r="AU213" s="171" t="s">
        <v>90</v>
      </c>
      <c r="AV213" s="12" t="s">
        <v>88</v>
      </c>
      <c r="AW213" s="12" t="s">
        <v>36</v>
      </c>
      <c r="AX213" s="12" t="s">
        <v>81</v>
      </c>
      <c r="AY213" s="171" t="s">
        <v>299</v>
      </c>
    </row>
    <row r="214" spans="2:65" s="12" customFormat="1">
      <c r="B214" s="170"/>
      <c r="D214" s="149" t="s">
        <v>1489</v>
      </c>
      <c r="E214" s="171" t="s">
        <v>1</v>
      </c>
      <c r="F214" s="172" t="s">
        <v>1843</v>
      </c>
      <c r="H214" s="171" t="s">
        <v>1</v>
      </c>
      <c r="I214" s="173"/>
      <c r="L214" s="170"/>
      <c r="M214" s="174"/>
      <c r="T214" s="175"/>
      <c r="AT214" s="171" t="s">
        <v>1489</v>
      </c>
      <c r="AU214" s="171" t="s">
        <v>90</v>
      </c>
      <c r="AV214" s="12" t="s">
        <v>88</v>
      </c>
      <c r="AW214" s="12" t="s">
        <v>36</v>
      </c>
      <c r="AX214" s="12" t="s">
        <v>81</v>
      </c>
      <c r="AY214" s="171" t="s">
        <v>299</v>
      </c>
    </row>
    <row r="215" spans="2:65" s="13" customFormat="1">
      <c r="B215" s="176"/>
      <c r="D215" s="149" t="s">
        <v>1489</v>
      </c>
      <c r="E215" s="177" t="s">
        <v>1</v>
      </c>
      <c r="F215" s="178" t="s">
        <v>1844</v>
      </c>
      <c r="H215" s="179">
        <v>489.37</v>
      </c>
      <c r="I215" s="180"/>
      <c r="L215" s="176"/>
      <c r="M215" s="181"/>
      <c r="T215" s="182"/>
      <c r="AT215" s="177" t="s">
        <v>1489</v>
      </c>
      <c r="AU215" s="177" t="s">
        <v>90</v>
      </c>
      <c r="AV215" s="13" t="s">
        <v>90</v>
      </c>
      <c r="AW215" s="13" t="s">
        <v>36</v>
      </c>
      <c r="AX215" s="13" t="s">
        <v>88</v>
      </c>
      <c r="AY215" s="177" t="s">
        <v>299</v>
      </c>
    </row>
    <row r="216" spans="2:65" s="12" customFormat="1">
      <c r="B216" s="170"/>
      <c r="D216" s="149" t="s">
        <v>1489</v>
      </c>
      <c r="E216" s="171" t="s">
        <v>1</v>
      </c>
      <c r="F216" s="172" t="s">
        <v>1845</v>
      </c>
      <c r="H216" s="171" t="s">
        <v>1</v>
      </c>
      <c r="I216" s="173"/>
      <c r="L216" s="170"/>
      <c r="M216" s="174"/>
      <c r="T216" s="175"/>
      <c r="AT216" s="171" t="s">
        <v>1489</v>
      </c>
      <c r="AU216" s="171" t="s">
        <v>90</v>
      </c>
      <c r="AV216" s="12" t="s">
        <v>88</v>
      </c>
      <c r="AW216" s="12" t="s">
        <v>36</v>
      </c>
      <c r="AX216" s="12" t="s">
        <v>81</v>
      </c>
      <c r="AY216" s="171" t="s">
        <v>299</v>
      </c>
    </row>
    <row r="217" spans="2:65" s="12" customFormat="1">
      <c r="B217" s="170"/>
      <c r="D217" s="149" t="s">
        <v>1489</v>
      </c>
      <c r="E217" s="171" t="s">
        <v>1</v>
      </c>
      <c r="F217" s="172" t="s">
        <v>1846</v>
      </c>
      <c r="H217" s="171" t="s">
        <v>1</v>
      </c>
      <c r="I217" s="173"/>
      <c r="L217" s="170"/>
      <c r="M217" s="174"/>
      <c r="T217" s="175"/>
      <c r="AT217" s="171" t="s">
        <v>1489</v>
      </c>
      <c r="AU217" s="171" t="s">
        <v>90</v>
      </c>
      <c r="AV217" s="12" t="s">
        <v>88</v>
      </c>
      <c r="AW217" s="12" t="s">
        <v>36</v>
      </c>
      <c r="AX217" s="12" t="s">
        <v>81</v>
      </c>
      <c r="AY217" s="171" t="s">
        <v>299</v>
      </c>
    </row>
    <row r="218" spans="2:65" s="1" customFormat="1" ht="24.15" customHeight="1">
      <c r="B218" s="32"/>
      <c r="C218" s="158" t="s">
        <v>394</v>
      </c>
      <c r="D218" s="158" t="s">
        <v>340</v>
      </c>
      <c r="E218" s="159" t="s">
        <v>1665</v>
      </c>
      <c r="F218" s="160" t="s">
        <v>1666</v>
      </c>
      <c r="G218" s="161" t="s">
        <v>1520</v>
      </c>
      <c r="H218" s="162">
        <v>167.56899999999999</v>
      </c>
      <c r="I218" s="163"/>
      <c r="J218" s="164">
        <f>ROUND(I218*H218,2)</f>
        <v>0</v>
      </c>
      <c r="K218" s="160" t="s">
        <v>1</v>
      </c>
      <c r="L218" s="165"/>
      <c r="M218" s="166" t="s">
        <v>1</v>
      </c>
      <c r="N218" s="167" t="s">
        <v>46</v>
      </c>
      <c r="P218" s="145">
        <f>O218*H218</f>
        <v>0</v>
      </c>
      <c r="Q218" s="145">
        <v>0</v>
      </c>
      <c r="R218" s="145">
        <f>Q218*H218</f>
        <v>0</v>
      </c>
      <c r="S218" s="145">
        <v>0</v>
      </c>
      <c r="T218" s="146">
        <f>S218*H218</f>
        <v>0</v>
      </c>
      <c r="AR218" s="147" t="s">
        <v>337</v>
      </c>
      <c r="AT218" s="147" t="s">
        <v>340</v>
      </c>
      <c r="AU218" s="147" t="s">
        <v>90</v>
      </c>
      <c r="AY218" s="17" t="s">
        <v>299</v>
      </c>
      <c r="BE218" s="148">
        <f>IF(N218="základní",J218,0)</f>
        <v>0</v>
      </c>
      <c r="BF218" s="148">
        <f>IF(N218="snížená",J218,0)</f>
        <v>0</v>
      </c>
      <c r="BG218" s="148">
        <f>IF(N218="zákl. přenesená",J218,0)</f>
        <v>0</v>
      </c>
      <c r="BH218" s="148">
        <f>IF(N218="sníž. přenesená",J218,0)</f>
        <v>0</v>
      </c>
      <c r="BI218" s="148">
        <f>IF(N218="nulová",J218,0)</f>
        <v>0</v>
      </c>
      <c r="BJ218" s="17" t="s">
        <v>88</v>
      </c>
      <c r="BK218" s="148">
        <f>ROUND(I218*H218,2)</f>
        <v>0</v>
      </c>
      <c r="BL218" s="17" t="s">
        <v>318</v>
      </c>
      <c r="BM218" s="147" t="s">
        <v>1847</v>
      </c>
    </row>
    <row r="219" spans="2:65" s="12" customFormat="1">
      <c r="B219" s="170"/>
      <c r="D219" s="149" t="s">
        <v>1489</v>
      </c>
      <c r="E219" s="171" t="s">
        <v>1</v>
      </c>
      <c r="F219" s="172" t="s">
        <v>1490</v>
      </c>
      <c r="H219" s="171" t="s">
        <v>1</v>
      </c>
      <c r="I219" s="173"/>
      <c r="L219" s="170"/>
      <c r="M219" s="174"/>
      <c r="T219" s="175"/>
      <c r="AT219" s="171" t="s">
        <v>1489</v>
      </c>
      <c r="AU219" s="171" t="s">
        <v>90</v>
      </c>
      <c r="AV219" s="12" t="s">
        <v>88</v>
      </c>
      <c r="AW219" s="12" t="s">
        <v>36</v>
      </c>
      <c r="AX219" s="12" t="s">
        <v>81</v>
      </c>
      <c r="AY219" s="171" t="s">
        <v>299</v>
      </c>
    </row>
    <row r="220" spans="2:65" s="12" customFormat="1">
      <c r="B220" s="170"/>
      <c r="D220" s="149" t="s">
        <v>1489</v>
      </c>
      <c r="E220" s="171" t="s">
        <v>1</v>
      </c>
      <c r="F220" s="172" t="s">
        <v>1796</v>
      </c>
      <c r="H220" s="171" t="s">
        <v>1</v>
      </c>
      <c r="I220" s="173"/>
      <c r="L220" s="170"/>
      <c r="M220" s="174"/>
      <c r="T220" s="175"/>
      <c r="AT220" s="171" t="s">
        <v>1489</v>
      </c>
      <c r="AU220" s="171" t="s">
        <v>90</v>
      </c>
      <c r="AV220" s="12" t="s">
        <v>88</v>
      </c>
      <c r="AW220" s="12" t="s">
        <v>36</v>
      </c>
      <c r="AX220" s="12" t="s">
        <v>81</v>
      </c>
      <c r="AY220" s="171" t="s">
        <v>299</v>
      </c>
    </row>
    <row r="221" spans="2:65" s="12" customFormat="1">
      <c r="B221" s="170"/>
      <c r="D221" s="149" t="s">
        <v>1489</v>
      </c>
      <c r="E221" s="171" t="s">
        <v>1</v>
      </c>
      <c r="F221" s="172" t="s">
        <v>1668</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1848</v>
      </c>
      <c r="H222" s="179">
        <v>167.56899999999999</v>
      </c>
      <c r="I222" s="180"/>
      <c r="L222" s="176"/>
      <c r="M222" s="181"/>
      <c r="T222" s="182"/>
      <c r="AT222" s="177" t="s">
        <v>1489</v>
      </c>
      <c r="AU222" s="177" t="s">
        <v>90</v>
      </c>
      <c r="AV222" s="13" t="s">
        <v>90</v>
      </c>
      <c r="AW222" s="13" t="s">
        <v>36</v>
      </c>
      <c r="AX222" s="13" t="s">
        <v>88</v>
      </c>
      <c r="AY222" s="177" t="s">
        <v>299</v>
      </c>
    </row>
    <row r="223" spans="2:65" s="1" customFormat="1" ht="24.15" customHeight="1">
      <c r="B223" s="32"/>
      <c r="C223" s="136" t="s">
        <v>399</v>
      </c>
      <c r="D223" s="136" t="s">
        <v>302</v>
      </c>
      <c r="E223" s="137" t="s">
        <v>1670</v>
      </c>
      <c r="F223" s="138" t="s">
        <v>1671</v>
      </c>
      <c r="G223" s="139" t="s">
        <v>1520</v>
      </c>
      <c r="H223" s="140">
        <v>132.649</v>
      </c>
      <c r="I223" s="141"/>
      <c r="J223" s="142">
        <f>ROUND(I223*H223,2)</f>
        <v>0</v>
      </c>
      <c r="K223" s="138" t="s">
        <v>1487</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1849</v>
      </c>
    </row>
    <row r="224" spans="2:65" s="12" customFormat="1">
      <c r="B224" s="170"/>
      <c r="D224" s="149" t="s">
        <v>1489</v>
      </c>
      <c r="E224" s="171" t="s">
        <v>1</v>
      </c>
      <c r="F224" s="172" t="s">
        <v>1490</v>
      </c>
      <c r="H224" s="171" t="s">
        <v>1</v>
      </c>
      <c r="I224" s="173"/>
      <c r="L224" s="170"/>
      <c r="M224" s="174"/>
      <c r="T224" s="175"/>
      <c r="AT224" s="171" t="s">
        <v>1489</v>
      </c>
      <c r="AU224" s="171" t="s">
        <v>90</v>
      </c>
      <c r="AV224" s="12" t="s">
        <v>88</v>
      </c>
      <c r="AW224" s="12" t="s">
        <v>36</v>
      </c>
      <c r="AX224" s="12" t="s">
        <v>81</v>
      </c>
      <c r="AY224" s="171" t="s">
        <v>299</v>
      </c>
    </row>
    <row r="225" spans="2:65" s="12" customFormat="1">
      <c r="B225" s="170"/>
      <c r="D225" s="149" t="s">
        <v>1489</v>
      </c>
      <c r="E225" s="171" t="s">
        <v>1</v>
      </c>
      <c r="F225" s="172" t="s">
        <v>1796</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1850</v>
      </c>
      <c r="H226" s="179">
        <v>147.089</v>
      </c>
      <c r="I226" s="180"/>
      <c r="L226" s="176"/>
      <c r="M226" s="181"/>
      <c r="T226" s="182"/>
      <c r="AT226" s="177" t="s">
        <v>1489</v>
      </c>
      <c r="AU226" s="177" t="s">
        <v>90</v>
      </c>
      <c r="AV226" s="13" t="s">
        <v>90</v>
      </c>
      <c r="AW226" s="13" t="s">
        <v>36</v>
      </c>
      <c r="AX226" s="13" t="s">
        <v>81</v>
      </c>
      <c r="AY226" s="177" t="s">
        <v>299</v>
      </c>
    </row>
    <row r="227" spans="2:65" s="13" customFormat="1">
      <c r="B227" s="176"/>
      <c r="D227" s="149" t="s">
        <v>1489</v>
      </c>
      <c r="E227" s="177" t="s">
        <v>1</v>
      </c>
      <c r="F227" s="178" t="s">
        <v>1851</v>
      </c>
      <c r="H227" s="179">
        <v>-14.44</v>
      </c>
      <c r="I227" s="180"/>
      <c r="L227" s="176"/>
      <c r="M227" s="181"/>
      <c r="T227" s="182"/>
      <c r="AT227" s="177" t="s">
        <v>1489</v>
      </c>
      <c r="AU227" s="177" t="s">
        <v>90</v>
      </c>
      <c r="AV227" s="13" t="s">
        <v>90</v>
      </c>
      <c r="AW227" s="13" t="s">
        <v>36</v>
      </c>
      <c r="AX227" s="13" t="s">
        <v>81</v>
      </c>
      <c r="AY227" s="177" t="s">
        <v>299</v>
      </c>
    </row>
    <row r="228" spans="2:65" s="14" customFormat="1">
      <c r="B228" s="183"/>
      <c r="D228" s="149" t="s">
        <v>1489</v>
      </c>
      <c r="E228" s="184" t="s">
        <v>1</v>
      </c>
      <c r="F228" s="185" t="s">
        <v>1496</v>
      </c>
      <c r="H228" s="186">
        <v>132.649</v>
      </c>
      <c r="I228" s="187"/>
      <c r="L228" s="183"/>
      <c r="M228" s="188"/>
      <c r="T228" s="189"/>
      <c r="AT228" s="184" t="s">
        <v>1489</v>
      </c>
      <c r="AU228" s="184" t="s">
        <v>90</v>
      </c>
      <c r="AV228" s="14" t="s">
        <v>318</v>
      </c>
      <c r="AW228" s="14" t="s">
        <v>36</v>
      </c>
      <c r="AX228" s="14" t="s">
        <v>88</v>
      </c>
      <c r="AY228" s="184" t="s">
        <v>299</v>
      </c>
    </row>
    <row r="229" spans="2:65" s="1" customFormat="1" ht="16.5" customHeight="1">
      <c r="B229" s="32"/>
      <c r="C229" s="158" t="s">
        <v>7</v>
      </c>
      <c r="D229" s="158" t="s">
        <v>340</v>
      </c>
      <c r="E229" s="159" t="s">
        <v>1678</v>
      </c>
      <c r="F229" s="160" t="s">
        <v>1679</v>
      </c>
      <c r="G229" s="161" t="s">
        <v>1636</v>
      </c>
      <c r="H229" s="162">
        <v>265.298</v>
      </c>
      <c r="I229" s="163"/>
      <c r="J229" s="164">
        <f>ROUND(I229*H229,2)</f>
        <v>0</v>
      </c>
      <c r="K229" s="160" t="s">
        <v>1487</v>
      </c>
      <c r="L229" s="165"/>
      <c r="M229" s="166" t="s">
        <v>1</v>
      </c>
      <c r="N229" s="167" t="s">
        <v>46</v>
      </c>
      <c r="P229" s="145">
        <f>O229*H229</f>
        <v>0</v>
      </c>
      <c r="Q229" s="145">
        <v>0</v>
      </c>
      <c r="R229" s="145">
        <f>Q229*H229</f>
        <v>0</v>
      </c>
      <c r="S229" s="145">
        <v>0</v>
      </c>
      <c r="T229" s="146">
        <f>S229*H229</f>
        <v>0</v>
      </c>
      <c r="AR229" s="147" t="s">
        <v>337</v>
      </c>
      <c r="AT229" s="147" t="s">
        <v>340</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1852</v>
      </c>
    </row>
    <row r="230" spans="2:65" s="13" customFormat="1">
      <c r="B230" s="176"/>
      <c r="D230" s="149" t="s">
        <v>1489</v>
      </c>
      <c r="F230" s="178" t="s">
        <v>1853</v>
      </c>
      <c r="H230" s="179">
        <v>265.298</v>
      </c>
      <c r="I230" s="180"/>
      <c r="L230" s="176"/>
      <c r="M230" s="181"/>
      <c r="T230" s="182"/>
      <c r="AT230" s="177" t="s">
        <v>1489</v>
      </c>
      <c r="AU230" s="177" t="s">
        <v>90</v>
      </c>
      <c r="AV230" s="13" t="s">
        <v>90</v>
      </c>
      <c r="AW230" s="13" t="s">
        <v>4</v>
      </c>
      <c r="AX230" s="13" t="s">
        <v>88</v>
      </c>
      <c r="AY230" s="177" t="s">
        <v>299</v>
      </c>
    </row>
    <row r="231" spans="2:65" s="11" customFormat="1" ht="22.95" customHeight="1">
      <c r="B231" s="124"/>
      <c r="D231" s="125" t="s">
        <v>80</v>
      </c>
      <c r="E231" s="134" t="s">
        <v>90</v>
      </c>
      <c r="F231" s="134" t="s">
        <v>1693</v>
      </c>
      <c r="I231" s="127"/>
      <c r="J231" s="135">
        <f>BK231</f>
        <v>0</v>
      </c>
      <c r="L231" s="124"/>
      <c r="M231" s="129"/>
      <c r="P231" s="130">
        <f>SUM(P232:P239)</f>
        <v>0</v>
      </c>
      <c r="R231" s="130">
        <f>SUM(R232:R239)</f>
        <v>0.1001021</v>
      </c>
      <c r="T231" s="131">
        <f>SUM(T232:T239)</f>
        <v>0</v>
      </c>
      <c r="AR231" s="125" t="s">
        <v>88</v>
      </c>
      <c r="AT231" s="132" t="s">
        <v>80</v>
      </c>
      <c r="AU231" s="132" t="s">
        <v>88</v>
      </c>
      <c r="AY231" s="125" t="s">
        <v>299</v>
      </c>
      <c r="BK231" s="133">
        <f>SUM(BK232:BK239)</f>
        <v>0</v>
      </c>
    </row>
    <row r="232" spans="2:65" s="1" customFormat="1" ht="24.15" customHeight="1">
      <c r="B232" s="32"/>
      <c r="C232" s="136" t="s">
        <v>408</v>
      </c>
      <c r="D232" s="136" t="s">
        <v>302</v>
      </c>
      <c r="E232" s="137" t="s">
        <v>1694</v>
      </c>
      <c r="F232" s="138" t="s">
        <v>1695</v>
      </c>
      <c r="G232" s="139" t="s">
        <v>1520</v>
      </c>
      <c r="H232" s="140">
        <v>19.233000000000001</v>
      </c>
      <c r="I232" s="141"/>
      <c r="J232" s="142">
        <f>ROUND(I232*H232,2)</f>
        <v>0</v>
      </c>
      <c r="K232" s="138" t="s">
        <v>1487</v>
      </c>
      <c r="L232" s="32"/>
      <c r="M232" s="143" t="s">
        <v>1</v>
      </c>
      <c r="N232" s="144" t="s">
        <v>46</v>
      </c>
      <c r="P232" s="145">
        <f>O232*H232</f>
        <v>0</v>
      </c>
      <c r="Q232" s="145">
        <v>0</v>
      </c>
      <c r="R232" s="145">
        <f>Q232*H232</f>
        <v>0</v>
      </c>
      <c r="S232" s="145">
        <v>0</v>
      </c>
      <c r="T232" s="146">
        <f>S232*H232</f>
        <v>0</v>
      </c>
      <c r="AR232" s="147" t="s">
        <v>318</v>
      </c>
      <c r="AT232" s="147" t="s">
        <v>302</v>
      </c>
      <c r="AU232" s="147" t="s">
        <v>90</v>
      </c>
      <c r="AY232" s="17" t="s">
        <v>299</v>
      </c>
      <c r="BE232" s="148">
        <f>IF(N232="základní",J232,0)</f>
        <v>0</v>
      </c>
      <c r="BF232" s="148">
        <f>IF(N232="snížená",J232,0)</f>
        <v>0</v>
      </c>
      <c r="BG232" s="148">
        <f>IF(N232="zákl. přenesená",J232,0)</f>
        <v>0</v>
      </c>
      <c r="BH232" s="148">
        <f>IF(N232="sníž. přenesená",J232,0)</f>
        <v>0</v>
      </c>
      <c r="BI232" s="148">
        <f>IF(N232="nulová",J232,0)</f>
        <v>0</v>
      </c>
      <c r="BJ232" s="17" t="s">
        <v>88</v>
      </c>
      <c r="BK232" s="148">
        <f>ROUND(I232*H232,2)</f>
        <v>0</v>
      </c>
      <c r="BL232" s="17" t="s">
        <v>318</v>
      </c>
      <c r="BM232" s="147" t="s">
        <v>1854</v>
      </c>
    </row>
    <row r="233" spans="2:65" s="12" customFormat="1">
      <c r="B233" s="170"/>
      <c r="D233" s="149" t="s">
        <v>1489</v>
      </c>
      <c r="E233" s="171" t="s">
        <v>1</v>
      </c>
      <c r="F233" s="172" t="s">
        <v>1490</v>
      </c>
      <c r="H233" s="171" t="s">
        <v>1</v>
      </c>
      <c r="I233" s="173"/>
      <c r="L233" s="170"/>
      <c r="M233" s="174"/>
      <c r="T233" s="175"/>
      <c r="AT233" s="171" t="s">
        <v>1489</v>
      </c>
      <c r="AU233" s="171" t="s">
        <v>90</v>
      </c>
      <c r="AV233" s="12" t="s">
        <v>88</v>
      </c>
      <c r="AW233" s="12" t="s">
        <v>36</v>
      </c>
      <c r="AX233" s="12" t="s">
        <v>81</v>
      </c>
      <c r="AY233" s="171" t="s">
        <v>299</v>
      </c>
    </row>
    <row r="234" spans="2:65" s="12" customFormat="1">
      <c r="B234" s="170"/>
      <c r="D234" s="149" t="s">
        <v>1489</v>
      </c>
      <c r="E234" s="171" t="s">
        <v>1</v>
      </c>
      <c r="F234" s="172" t="s">
        <v>1796</v>
      </c>
      <c r="H234" s="171" t="s">
        <v>1</v>
      </c>
      <c r="I234" s="173"/>
      <c r="L234" s="170"/>
      <c r="M234" s="174"/>
      <c r="T234" s="175"/>
      <c r="AT234" s="171" t="s">
        <v>1489</v>
      </c>
      <c r="AU234" s="171" t="s">
        <v>90</v>
      </c>
      <c r="AV234" s="12" t="s">
        <v>88</v>
      </c>
      <c r="AW234" s="12" t="s">
        <v>36</v>
      </c>
      <c r="AX234" s="12" t="s">
        <v>81</v>
      </c>
      <c r="AY234" s="171" t="s">
        <v>299</v>
      </c>
    </row>
    <row r="235" spans="2:65" s="13" customFormat="1">
      <c r="B235" s="176"/>
      <c r="D235" s="149" t="s">
        <v>1489</v>
      </c>
      <c r="E235" s="177" t="s">
        <v>1</v>
      </c>
      <c r="F235" s="178" t="s">
        <v>1855</v>
      </c>
      <c r="H235" s="179">
        <v>19.233000000000001</v>
      </c>
      <c r="I235" s="180"/>
      <c r="L235" s="176"/>
      <c r="M235" s="181"/>
      <c r="T235" s="182"/>
      <c r="AT235" s="177" t="s">
        <v>1489</v>
      </c>
      <c r="AU235" s="177" t="s">
        <v>90</v>
      </c>
      <c r="AV235" s="13" t="s">
        <v>90</v>
      </c>
      <c r="AW235" s="13" t="s">
        <v>36</v>
      </c>
      <c r="AX235" s="13" t="s">
        <v>88</v>
      </c>
      <c r="AY235" s="177" t="s">
        <v>299</v>
      </c>
    </row>
    <row r="236" spans="2:65" s="1" customFormat="1" ht="24.15" customHeight="1">
      <c r="B236" s="32"/>
      <c r="C236" s="136" t="s">
        <v>413</v>
      </c>
      <c r="D236" s="136" t="s">
        <v>302</v>
      </c>
      <c r="E236" s="137" t="s">
        <v>1698</v>
      </c>
      <c r="F236" s="138" t="s">
        <v>1699</v>
      </c>
      <c r="G236" s="139" t="s">
        <v>647</v>
      </c>
      <c r="H236" s="140">
        <v>204.29</v>
      </c>
      <c r="I236" s="141"/>
      <c r="J236" s="142">
        <f>ROUND(I236*H236,2)</f>
        <v>0</v>
      </c>
      <c r="K236" s="138" t="s">
        <v>1487</v>
      </c>
      <c r="L236" s="32"/>
      <c r="M236" s="143" t="s">
        <v>1</v>
      </c>
      <c r="N236" s="144" t="s">
        <v>46</v>
      </c>
      <c r="P236" s="145">
        <f>O236*H236</f>
        <v>0</v>
      </c>
      <c r="Q236" s="145">
        <v>4.8999999999999998E-4</v>
      </c>
      <c r="R236" s="145">
        <f>Q236*H236</f>
        <v>0.1001021</v>
      </c>
      <c r="S236" s="145">
        <v>0</v>
      </c>
      <c r="T236" s="146">
        <f>S236*H236</f>
        <v>0</v>
      </c>
      <c r="AR236" s="147" t="s">
        <v>318</v>
      </c>
      <c r="AT236" s="147" t="s">
        <v>302</v>
      </c>
      <c r="AU236" s="147" t="s">
        <v>90</v>
      </c>
      <c r="AY236" s="17" t="s">
        <v>299</v>
      </c>
      <c r="BE236" s="148">
        <f>IF(N236="základní",J236,0)</f>
        <v>0</v>
      </c>
      <c r="BF236" s="148">
        <f>IF(N236="snížená",J236,0)</f>
        <v>0</v>
      </c>
      <c r="BG236" s="148">
        <f>IF(N236="zákl. přenesená",J236,0)</f>
        <v>0</v>
      </c>
      <c r="BH236" s="148">
        <f>IF(N236="sníž. přenesená",J236,0)</f>
        <v>0</v>
      </c>
      <c r="BI236" s="148">
        <f>IF(N236="nulová",J236,0)</f>
        <v>0</v>
      </c>
      <c r="BJ236" s="17" t="s">
        <v>88</v>
      </c>
      <c r="BK236" s="148">
        <f>ROUND(I236*H236,2)</f>
        <v>0</v>
      </c>
      <c r="BL236" s="17" t="s">
        <v>318</v>
      </c>
      <c r="BM236" s="147" t="s">
        <v>1856</v>
      </c>
    </row>
    <row r="237" spans="2:65" s="12" customFormat="1">
      <c r="B237" s="170"/>
      <c r="D237" s="149" t="s">
        <v>1489</v>
      </c>
      <c r="E237" s="171" t="s">
        <v>1</v>
      </c>
      <c r="F237" s="172" t="s">
        <v>1490</v>
      </c>
      <c r="H237" s="171" t="s">
        <v>1</v>
      </c>
      <c r="I237" s="173"/>
      <c r="L237" s="170"/>
      <c r="M237" s="174"/>
      <c r="T237" s="175"/>
      <c r="AT237" s="171" t="s">
        <v>1489</v>
      </c>
      <c r="AU237" s="171" t="s">
        <v>90</v>
      </c>
      <c r="AV237" s="12" t="s">
        <v>88</v>
      </c>
      <c r="AW237" s="12" t="s">
        <v>36</v>
      </c>
      <c r="AX237" s="12" t="s">
        <v>81</v>
      </c>
      <c r="AY237" s="171" t="s">
        <v>299</v>
      </c>
    </row>
    <row r="238" spans="2:65" s="12" customFormat="1">
      <c r="B238" s="170"/>
      <c r="D238" s="149" t="s">
        <v>1489</v>
      </c>
      <c r="E238" s="171" t="s">
        <v>1</v>
      </c>
      <c r="F238" s="172" t="s">
        <v>1796</v>
      </c>
      <c r="H238" s="171" t="s">
        <v>1</v>
      </c>
      <c r="I238" s="173"/>
      <c r="L238" s="170"/>
      <c r="M238" s="174"/>
      <c r="T238" s="175"/>
      <c r="AT238" s="171" t="s">
        <v>1489</v>
      </c>
      <c r="AU238" s="171" t="s">
        <v>90</v>
      </c>
      <c r="AV238" s="12" t="s">
        <v>88</v>
      </c>
      <c r="AW238" s="12" t="s">
        <v>36</v>
      </c>
      <c r="AX238" s="12" t="s">
        <v>81</v>
      </c>
      <c r="AY238" s="171" t="s">
        <v>299</v>
      </c>
    </row>
    <row r="239" spans="2:65" s="13" customFormat="1">
      <c r="B239" s="176"/>
      <c r="D239" s="149" t="s">
        <v>1489</v>
      </c>
      <c r="E239" s="177" t="s">
        <v>1</v>
      </c>
      <c r="F239" s="178" t="s">
        <v>1857</v>
      </c>
      <c r="H239" s="179">
        <v>204.29</v>
      </c>
      <c r="I239" s="180"/>
      <c r="L239" s="176"/>
      <c r="M239" s="181"/>
      <c r="T239" s="182"/>
      <c r="AT239" s="177" t="s">
        <v>1489</v>
      </c>
      <c r="AU239" s="177" t="s">
        <v>90</v>
      </c>
      <c r="AV239" s="13" t="s">
        <v>90</v>
      </c>
      <c r="AW239" s="13" t="s">
        <v>36</v>
      </c>
      <c r="AX239" s="13" t="s">
        <v>88</v>
      </c>
      <c r="AY239" s="177" t="s">
        <v>299</v>
      </c>
    </row>
    <row r="240" spans="2:65" s="11" customFormat="1" ht="22.95" customHeight="1">
      <c r="B240" s="124"/>
      <c r="D240" s="125" t="s">
        <v>80</v>
      </c>
      <c r="E240" s="134" t="s">
        <v>318</v>
      </c>
      <c r="F240" s="134" t="s">
        <v>1702</v>
      </c>
      <c r="I240" s="127"/>
      <c r="J240" s="135">
        <f>BK240</f>
        <v>0</v>
      </c>
      <c r="L240" s="124"/>
      <c r="M240" s="129"/>
      <c r="P240" s="130">
        <f>SUM(P241:P255)</f>
        <v>0</v>
      </c>
      <c r="R240" s="130">
        <f>SUM(R241:R255)</f>
        <v>2.3640000000000001E-2</v>
      </c>
      <c r="T240" s="131">
        <f>SUM(T241:T255)</f>
        <v>0</v>
      </c>
      <c r="AR240" s="125" t="s">
        <v>88</v>
      </c>
      <c r="AT240" s="132" t="s">
        <v>80</v>
      </c>
      <c r="AU240" s="132" t="s">
        <v>88</v>
      </c>
      <c r="AY240" s="125" t="s">
        <v>299</v>
      </c>
      <c r="BK240" s="133">
        <f>SUM(BK241:BK255)</f>
        <v>0</v>
      </c>
    </row>
    <row r="241" spans="2:65" s="1" customFormat="1" ht="16.5" customHeight="1">
      <c r="B241" s="32"/>
      <c r="C241" s="136" t="s">
        <v>418</v>
      </c>
      <c r="D241" s="136" t="s">
        <v>302</v>
      </c>
      <c r="E241" s="137" t="s">
        <v>1703</v>
      </c>
      <c r="F241" s="138" t="s">
        <v>1704</v>
      </c>
      <c r="G241" s="139" t="s">
        <v>1520</v>
      </c>
      <c r="H241" s="140">
        <v>39.502000000000002</v>
      </c>
      <c r="I241" s="141"/>
      <c r="J241" s="142">
        <f>ROUND(I241*H241,2)</f>
        <v>0</v>
      </c>
      <c r="K241" s="138" t="s">
        <v>1487</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1858</v>
      </c>
    </row>
    <row r="242" spans="2:65" s="12" customFormat="1">
      <c r="B242" s="170"/>
      <c r="D242" s="149" t="s">
        <v>1489</v>
      </c>
      <c r="E242" s="171" t="s">
        <v>1</v>
      </c>
      <c r="F242" s="172" t="s">
        <v>1490</v>
      </c>
      <c r="H242" s="171" t="s">
        <v>1</v>
      </c>
      <c r="I242" s="173"/>
      <c r="L242" s="170"/>
      <c r="M242" s="174"/>
      <c r="T242" s="175"/>
      <c r="AT242" s="171" t="s">
        <v>1489</v>
      </c>
      <c r="AU242" s="171" t="s">
        <v>90</v>
      </c>
      <c r="AV242" s="12" t="s">
        <v>88</v>
      </c>
      <c r="AW242" s="12" t="s">
        <v>36</v>
      </c>
      <c r="AX242" s="12" t="s">
        <v>81</v>
      </c>
      <c r="AY242" s="171" t="s">
        <v>299</v>
      </c>
    </row>
    <row r="243" spans="2:65" s="12" customFormat="1">
      <c r="B243" s="170"/>
      <c r="D243" s="149" t="s">
        <v>1489</v>
      </c>
      <c r="E243" s="171" t="s">
        <v>1</v>
      </c>
      <c r="F243" s="172" t="s">
        <v>1796</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1859</v>
      </c>
      <c r="H244" s="179">
        <v>36.771999999999998</v>
      </c>
      <c r="I244" s="180"/>
      <c r="L244" s="176"/>
      <c r="M244" s="181"/>
      <c r="T244" s="182"/>
      <c r="AT244" s="177" t="s">
        <v>1489</v>
      </c>
      <c r="AU244" s="177" t="s">
        <v>90</v>
      </c>
      <c r="AV244" s="13" t="s">
        <v>90</v>
      </c>
      <c r="AW244" s="13" t="s">
        <v>36</v>
      </c>
      <c r="AX244" s="13" t="s">
        <v>81</v>
      </c>
      <c r="AY244" s="177" t="s">
        <v>299</v>
      </c>
    </row>
    <row r="245" spans="2:65" s="13" customFormat="1">
      <c r="B245" s="176"/>
      <c r="D245" s="149" t="s">
        <v>1489</v>
      </c>
      <c r="E245" s="177" t="s">
        <v>1</v>
      </c>
      <c r="F245" s="178" t="s">
        <v>1860</v>
      </c>
      <c r="H245" s="179">
        <v>2.73</v>
      </c>
      <c r="I245" s="180"/>
      <c r="L245" s="176"/>
      <c r="M245" s="181"/>
      <c r="T245" s="182"/>
      <c r="AT245" s="177" t="s">
        <v>1489</v>
      </c>
      <c r="AU245" s="177" t="s">
        <v>90</v>
      </c>
      <c r="AV245" s="13" t="s">
        <v>90</v>
      </c>
      <c r="AW245" s="13" t="s">
        <v>36</v>
      </c>
      <c r="AX245" s="13" t="s">
        <v>81</v>
      </c>
      <c r="AY245" s="177" t="s">
        <v>299</v>
      </c>
    </row>
    <row r="246" spans="2:65" s="14" customFormat="1">
      <c r="B246" s="183"/>
      <c r="D246" s="149" t="s">
        <v>1489</v>
      </c>
      <c r="E246" s="184" t="s">
        <v>1</v>
      </c>
      <c r="F246" s="185" t="s">
        <v>1496</v>
      </c>
      <c r="H246" s="186">
        <v>39.502000000000002</v>
      </c>
      <c r="I246" s="187"/>
      <c r="L246" s="183"/>
      <c r="M246" s="188"/>
      <c r="T246" s="189"/>
      <c r="AT246" s="184" t="s">
        <v>1489</v>
      </c>
      <c r="AU246" s="184" t="s">
        <v>90</v>
      </c>
      <c r="AV246" s="14" t="s">
        <v>318</v>
      </c>
      <c r="AW246" s="14" t="s">
        <v>36</v>
      </c>
      <c r="AX246" s="14" t="s">
        <v>88</v>
      </c>
      <c r="AY246" s="184" t="s">
        <v>299</v>
      </c>
    </row>
    <row r="247" spans="2:65" s="1" customFormat="1" ht="33" customHeight="1">
      <c r="B247" s="32"/>
      <c r="C247" s="136" t="s">
        <v>423</v>
      </c>
      <c r="D247" s="136" t="s">
        <v>302</v>
      </c>
      <c r="E247" s="137" t="s">
        <v>1714</v>
      </c>
      <c r="F247" s="138" t="s">
        <v>1715</v>
      </c>
      <c r="G247" s="139" t="s">
        <v>1520</v>
      </c>
      <c r="H247" s="140">
        <v>1.125</v>
      </c>
      <c r="I247" s="141"/>
      <c r="J247" s="142">
        <f>ROUND(I247*H247,2)</f>
        <v>0</v>
      </c>
      <c r="K247" s="138" t="s">
        <v>1487</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1861</v>
      </c>
    </row>
    <row r="248" spans="2:65" s="12" customFormat="1">
      <c r="B248" s="170"/>
      <c r="D248" s="149" t="s">
        <v>1489</v>
      </c>
      <c r="E248" s="171" t="s">
        <v>1</v>
      </c>
      <c r="F248" s="172" t="s">
        <v>1490</v>
      </c>
      <c r="H248" s="171" t="s">
        <v>1</v>
      </c>
      <c r="I248" s="173"/>
      <c r="L248" s="170"/>
      <c r="M248" s="174"/>
      <c r="T248" s="175"/>
      <c r="AT248" s="171" t="s">
        <v>1489</v>
      </c>
      <c r="AU248" s="171" t="s">
        <v>90</v>
      </c>
      <c r="AV248" s="12" t="s">
        <v>88</v>
      </c>
      <c r="AW248" s="12" t="s">
        <v>36</v>
      </c>
      <c r="AX248" s="12" t="s">
        <v>81</v>
      </c>
      <c r="AY248" s="171" t="s">
        <v>299</v>
      </c>
    </row>
    <row r="249" spans="2:65" s="12" customFormat="1">
      <c r="B249" s="170"/>
      <c r="D249" s="149" t="s">
        <v>1489</v>
      </c>
      <c r="E249" s="171" t="s">
        <v>1</v>
      </c>
      <c r="F249" s="172" t="s">
        <v>1796</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1862</v>
      </c>
      <c r="H250" s="179">
        <v>1.125</v>
      </c>
      <c r="I250" s="180"/>
      <c r="L250" s="176"/>
      <c r="M250" s="181"/>
      <c r="T250" s="182"/>
      <c r="AT250" s="177" t="s">
        <v>1489</v>
      </c>
      <c r="AU250" s="177" t="s">
        <v>90</v>
      </c>
      <c r="AV250" s="13" t="s">
        <v>90</v>
      </c>
      <c r="AW250" s="13" t="s">
        <v>36</v>
      </c>
      <c r="AX250" s="13" t="s">
        <v>88</v>
      </c>
      <c r="AY250" s="177" t="s">
        <v>299</v>
      </c>
    </row>
    <row r="251" spans="2:65" s="1" customFormat="1" ht="33" customHeight="1">
      <c r="B251" s="32"/>
      <c r="C251" s="136" t="s">
        <v>428</v>
      </c>
      <c r="D251" s="136" t="s">
        <v>302</v>
      </c>
      <c r="E251" s="137" t="s">
        <v>1721</v>
      </c>
      <c r="F251" s="138" t="s">
        <v>1722</v>
      </c>
      <c r="G251" s="139" t="s">
        <v>375</v>
      </c>
      <c r="H251" s="140">
        <v>3</v>
      </c>
      <c r="I251" s="141"/>
      <c r="J251" s="142">
        <f>ROUND(I251*H251,2)</f>
        <v>0</v>
      </c>
      <c r="K251" s="138" t="s">
        <v>1487</v>
      </c>
      <c r="L251" s="32"/>
      <c r="M251" s="143" t="s">
        <v>1</v>
      </c>
      <c r="N251" s="144" t="s">
        <v>46</v>
      </c>
      <c r="P251" s="145">
        <f>O251*H251</f>
        <v>0</v>
      </c>
      <c r="Q251" s="145">
        <v>7.8799999999999999E-3</v>
      </c>
      <c r="R251" s="145">
        <f>Q251*H251</f>
        <v>2.3640000000000001E-2</v>
      </c>
      <c r="S251" s="145">
        <v>0</v>
      </c>
      <c r="T251" s="146">
        <f>S251*H251</f>
        <v>0</v>
      </c>
      <c r="AR251" s="147" t="s">
        <v>318</v>
      </c>
      <c r="AT251" s="147" t="s">
        <v>302</v>
      </c>
      <c r="AU251" s="147" t="s">
        <v>90</v>
      </c>
      <c r="AY251" s="17" t="s">
        <v>299</v>
      </c>
      <c r="BE251" s="148">
        <f>IF(N251="základní",J251,0)</f>
        <v>0</v>
      </c>
      <c r="BF251" s="148">
        <f>IF(N251="snížená",J251,0)</f>
        <v>0</v>
      </c>
      <c r="BG251" s="148">
        <f>IF(N251="zákl. přenesená",J251,0)</f>
        <v>0</v>
      </c>
      <c r="BH251" s="148">
        <f>IF(N251="sníž. přenesená",J251,0)</f>
        <v>0</v>
      </c>
      <c r="BI251" s="148">
        <f>IF(N251="nulová",J251,0)</f>
        <v>0</v>
      </c>
      <c r="BJ251" s="17" t="s">
        <v>88</v>
      </c>
      <c r="BK251" s="148">
        <f>ROUND(I251*H251,2)</f>
        <v>0</v>
      </c>
      <c r="BL251" s="17" t="s">
        <v>318</v>
      </c>
      <c r="BM251" s="147" t="s">
        <v>1863</v>
      </c>
    </row>
    <row r="252" spans="2:65" s="12" customFormat="1">
      <c r="B252" s="170"/>
      <c r="D252" s="149" t="s">
        <v>1489</v>
      </c>
      <c r="E252" s="171" t="s">
        <v>1</v>
      </c>
      <c r="F252" s="172" t="s">
        <v>1490</v>
      </c>
      <c r="H252" s="171" t="s">
        <v>1</v>
      </c>
      <c r="I252" s="173"/>
      <c r="L252" s="170"/>
      <c r="M252" s="174"/>
      <c r="T252" s="175"/>
      <c r="AT252" s="171" t="s">
        <v>1489</v>
      </c>
      <c r="AU252" s="171" t="s">
        <v>90</v>
      </c>
      <c r="AV252" s="12" t="s">
        <v>88</v>
      </c>
      <c r="AW252" s="12" t="s">
        <v>36</v>
      </c>
      <c r="AX252" s="12" t="s">
        <v>81</v>
      </c>
      <c r="AY252" s="171" t="s">
        <v>299</v>
      </c>
    </row>
    <row r="253" spans="2:65" s="12" customFormat="1">
      <c r="B253" s="170"/>
      <c r="D253" s="149" t="s">
        <v>1489</v>
      </c>
      <c r="E253" s="171" t="s">
        <v>1</v>
      </c>
      <c r="F253" s="172" t="s">
        <v>1796</v>
      </c>
      <c r="H253" s="171" t="s">
        <v>1</v>
      </c>
      <c r="I253" s="173"/>
      <c r="L253" s="170"/>
      <c r="M253" s="174"/>
      <c r="T253" s="175"/>
      <c r="AT253" s="171" t="s">
        <v>1489</v>
      </c>
      <c r="AU253" s="171" t="s">
        <v>90</v>
      </c>
      <c r="AV253" s="12" t="s">
        <v>88</v>
      </c>
      <c r="AW253" s="12" t="s">
        <v>36</v>
      </c>
      <c r="AX253" s="12" t="s">
        <v>81</v>
      </c>
      <c r="AY253" s="171" t="s">
        <v>299</v>
      </c>
    </row>
    <row r="254" spans="2:65" s="13" customFormat="1">
      <c r="B254" s="176"/>
      <c r="D254" s="149" t="s">
        <v>1489</v>
      </c>
      <c r="E254" s="177" t="s">
        <v>1</v>
      </c>
      <c r="F254" s="178" t="s">
        <v>1864</v>
      </c>
      <c r="H254" s="179">
        <v>3</v>
      </c>
      <c r="I254" s="180"/>
      <c r="L254" s="176"/>
      <c r="M254" s="181"/>
      <c r="T254" s="182"/>
      <c r="AT254" s="177" t="s">
        <v>1489</v>
      </c>
      <c r="AU254" s="177" t="s">
        <v>90</v>
      </c>
      <c r="AV254" s="13" t="s">
        <v>90</v>
      </c>
      <c r="AW254" s="13" t="s">
        <v>36</v>
      </c>
      <c r="AX254" s="13" t="s">
        <v>88</v>
      </c>
      <c r="AY254" s="177" t="s">
        <v>299</v>
      </c>
    </row>
    <row r="255" spans="2:65" s="1" customFormat="1" ht="37.950000000000003" customHeight="1">
      <c r="B255" s="32"/>
      <c r="C255" s="136" t="s">
        <v>433</v>
      </c>
      <c r="D255" s="136" t="s">
        <v>302</v>
      </c>
      <c r="E255" s="137" t="s">
        <v>1725</v>
      </c>
      <c r="F255" s="138" t="s">
        <v>1726</v>
      </c>
      <c r="G255" s="139" t="s">
        <v>375</v>
      </c>
      <c r="H255" s="140">
        <v>3</v>
      </c>
      <c r="I255" s="141"/>
      <c r="J255" s="142">
        <f>ROUND(I255*H255,2)</f>
        <v>0</v>
      </c>
      <c r="K255" s="138" t="s">
        <v>1487</v>
      </c>
      <c r="L255" s="32"/>
      <c r="M255" s="143" t="s">
        <v>1</v>
      </c>
      <c r="N255" s="144" t="s">
        <v>46</v>
      </c>
      <c r="P255" s="145">
        <f>O255*H255</f>
        <v>0</v>
      </c>
      <c r="Q255" s="145">
        <v>0</v>
      </c>
      <c r="R255" s="145">
        <f>Q255*H255</f>
        <v>0</v>
      </c>
      <c r="S255" s="145">
        <v>0</v>
      </c>
      <c r="T255" s="146">
        <f>S255*H255</f>
        <v>0</v>
      </c>
      <c r="AR255" s="147" t="s">
        <v>318</v>
      </c>
      <c r="AT255" s="147" t="s">
        <v>302</v>
      </c>
      <c r="AU255" s="147" t="s">
        <v>90</v>
      </c>
      <c r="AY255" s="17" t="s">
        <v>299</v>
      </c>
      <c r="BE255" s="148">
        <f>IF(N255="základní",J255,0)</f>
        <v>0</v>
      </c>
      <c r="BF255" s="148">
        <f>IF(N255="snížená",J255,0)</f>
        <v>0</v>
      </c>
      <c r="BG255" s="148">
        <f>IF(N255="zákl. přenesená",J255,0)</f>
        <v>0</v>
      </c>
      <c r="BH255" s="148">
        <f>IF(N255="sníž. přenesená",J255,0)</f>
        <v>0</v>
      </c>
      <c r="BI255" s="148">
        <f>IF(N255="nulová",J255,0)</f>
        <v>0</v>
      </c>
      <c r="BJ255" s="17" t="s">
        <v>88</v>
      </c>
      <c r="BK255" s="148">
        <f>ROUND(I255*H255,2)</f>
        <v>0</v>
      </c>
      <c r="BL255" s="17" t="s">
        <v>318</v>
      </c>
      <c r="BM255" s="147" t="s">
        <v>1865</v>
      </c>
    </row>
    <row r="256" spans="2:65" s="11" customFormat="1" ht="22.95" customHeight="1">
      <c r="B256" s="124"/>
      <c r="D256" s="125" t="s">
        <v>80</v>
      </c>
      <c r="E256" s="134" t="s">
        <v>337</v>
      </c>
      <c r="F256" s="134" t="s">
        <v>1728</v>
      </c>
      <c r="I256" s="127"/>
      <c r="J256" s="135">
        <f>BK256</f>
        <v>0</v>
      </c>
      <c r="L256" s="124"/>
      <c r="M256" s="129"/>
      <c r="P256" s="130">
        <f>SUM(P257:P299)</f>
        <v>0</v>
      </c>
      <c r="R256" s="130">
        <f>SUM(R257:R299)</f>
        <v>5.0516863200000008</v>
      </c>
      <c r="T256" s="131">
        <f>SUM(T257:T299)</f>
        <v>0</v>
      </c>
      <c r="AR256" s="125" t="s">
        <v>88</v>
      </c>
      <c r="AT256" s="132" t="s">
        <v>80</v>
      </c>
      <c r="AU256" s="132" t="s">
        <v>88</v>
      </c>
      <c r="AY256" s="125" t="s">
        <v>299</v>
      </c>
      <c r="BK256" s="133">
        <f>SUM(BK257:BK299)</f>
        <v>0</v>
      </c>
    </row>
    <row r="257" spans="2:65" s="1" customFormat="1" ht="24.15" customHeight="1">
      <c r="B257" s="32"/>
      <c r="C257" s="136" t="s">
        <v>438</v>
      </c>
      <c r="D257" s="136" t="s">
        <v>302</v>
      </c>
      <c r="E257" s="137" t="s">
        <v>1729</v>
      </c>
      <c r="F257" s="138" t="s">
        <v>1730</v>
      </c>
      <c r="G257" s="139" t="s">
        <v>647</v>
      </c>
      <c r="H257" s="140">
        <v>204.29</v>
      </c>
      <c r="I257" s="141"/>
      <c r="J257" s="142">
        <f>ROUND(I257*H257,2)</f>
        <v>0</v>
      </c>
      <c r="K257" s="138" t="s">
        <v>1487</v>
      </c>
      <c r="L257" s="32"/>
      <c r="M257" s="143" t="s">
        <v>1</v>
      </c>
      <c r="N257" s="144" t="s">
        <v>46</v>
      </c>
      <c r="P257" s="145">
        <f>O257*H257</f>
        <v>0</v>
      </c>
      <c r="Q257" s="145">
        <v>2.0000000000000002E-5</v>
      </c>
      <c r="R257" s="145">
        <f>Q257*H257</f>
        <v>4.0858000000000005E-3</v>
      </c>
      <c r="S257" s="145">
        <v>0</v>
      </c>
      <c r="T257" s="146">
        <f>S257*H257</f>
        <v>0</v>
      </c>
      <c r="AR257" s="147" t="s">
        <v>318</v>
      </c>
      <c r="AT257" s="147" t="s">
        <v>302</v>
      </c>
      <c r="AU257" s="147" t="s">
        <v>90</v>
      </c>
      <c r="AY257" s="17" t="s">
        <v>299</v>
      </c>
      <c r="BE257" s="148">
        <f>IF(N257="základní",J257,0)</f>
        <v>0</v>
      </c>
      <c r="BF257" s="148">
        <f>IF(N257="snížená",J257,0)</f>
        <v>0</v>
      </c>
      <c r="BG257" s="148">
        <f>IF(N257="zákl. přenesená",J257,0)</f>
        <v>0</v>
      </c>
      <c r="BH257" s="148">
        <f>IF(N257="sníž. přenesená",J257,0)</f>
        <v>0</v>
      </c>
      <c r="BI257" s="148">
        <f>IF(N257="nulová",J257,0)</f>
        <v>0</v>
      </c>
      <c r="BJ257" s="17" t="s">
        <v>88</v>
      </c>
      <c r="BK257" s="148">
        <f>ROUND(I257*H257,2)</f>
        <v>0</v>
      </c>
      <c r="BL257" s="17" t="s">
        <v>318</v>
      </c>
      <c r="BM257" s="147" t="s">
        <v>1866</v>
      </c>
    </row>
    <row r="258" spans="2:65" s="12" customFormat="1">
      <c r="B258" s="170"/>
      <c r="D258" s="149" t="s">
        <v>1489</v>
      </c>
      <c r="E258" s="171" t="s">
        <v>1</v>
      </c>
      <c r="F258" s="172" t="s">
        <v>1490</v>
      </c>
      <c r="H258" s="171" t="s">
        <v>1</v>
      </c>
      <c r="I258" s="173"/>
      <c r="L258" s="170"/>
      <c r="M258" s="174"/>
      <c r="T258" s="175"/>
      <c r="AT258" s="171" t="s">
        <v>1489</v>
      </c>
      <c r="AU258" s="171" t="s">
        <v>90</v>
      </c>
      <c r="AV258" s="12" t="s">
        <v>88</v>
      </c>
      <c r="AW258" s="12" t="s">
        <v>36</v>
      </c>
      <c r="AX258" s="12" t="s">
        <v>81</v>
      </c>
      <c r="AY258" s="171" t="s">
        <v>299</v>
      </c>
    </row>
    <row r="259" spans="2:65" s="12" customFormat="1">
      <c r="B259" s="170"/>
      <c r="D259" s="149" t="s">
        <v>1489</v>
      </c>
      <c r="E259" s="171" t="s">
        <v>1</v>
      </c>
      <c r="F259" s="172" t="s">
        <v>1796</v>
      </c>
      <c r="H259" s="171" t="s">
        <v>1</v>
      </c>
      <c r="I259" s="173"/>
      <c r="L259" s="170"/>
      <c r="M259" s="174"/>
      <c r="T259" s="175"/>
      <c r="AT259" s="171" t="s">
        <v>1489</v>
      </c>
      <c r="AU259" s="171" t="s">
        <v>90</v>
      </c>
      <c r="AV259" s="12" t="s">
        <v>88</v>
      </c>
      <c r="AW259" s="12" t="s">
        <v>36</v>
      </c>
      <c r="AX259" s="12" t="s">
        <v>81</v>
      </c>
      <c r="AY259" s="171" t="s">
        <v>299</v>
      </c>
    </row>
    <row r="260" spans="2:65" s="13" customFormat="1">
      <c r="B260" s="176"/>
      <c r="D260" s="149" t="s">
        <v>1489</v>
      </c>
      <c r="E260" s="177" t="s">
        <v>1</v>
      </c>
      <c r="F260" s="178" t="s">
        <v>1857</v>
      </c>
      <c r="H260" s="179">
        <v>204.29</v>
      </c>
      <c r="I260" s="180"/>
      <c r="L260" s="176"/>
      <c r="M260" s="181"/>
      <c r="T260" s="182"/>
      <c r="AT260" s="177" t="s">
        <v>1489</v>
      </c>
      <c r="AU260" s="177" t="s">
        <v>90</v>
      </c>
      <c r="AV260" s="13" t="s">
        <v>90</v>
      </c>
      <c r="AW260" s="13" t="s">
        <v>36</v>
      </c>
      <c r="AX260" s="13" t="s">
        <v>88</v>
      </c>
      <c r="AY260" s="177" t="s">
        <v>299</v>
      </c>
    </row>
    <row r="261" spans="2:65" s="1" customFormat="1" ht="16.5" customHeight="1">
      <c r="B261" s="32"/>
      <c r="C261" s="158" t="s">
        <v>444</v>
      </c>
      <c r="D261" s="158" t="s">
        <v>340</v>
      </c>
      <c r="E261" s="159" t="s">
        <v>1733</v>
      </c>
      <c r="F261" s="160" t="s">
        <v>1734</v>
      </c>
      <c r="G261" s="161" t="s">
        <v>647</v>
      </c>
      <c r="H261" s="162">
        <v>207.35400000000001</v>
      </c>
      <c r="I261" s="163"/>
      <c r="J261" s="164">
        <f>ROUND(I261*H261,2)</f>
        <v>0</v>
      </c>
      <c r="K261" s="160" t="s">
        <v>1</v>
      </c>
      <c r="L261" s="165"/>
      <c r="M261" s="166" t="s">
        <v>1</v>
      </c>
      <c r="N261" s="167" t="s">
        <v>46</v>
      </c>
      <c r="P261" s="145">
        <f>O261*H261</f>
        <v>0</v>
      </c>
      <c r="Q261" s="145">
        <v>1.273E-2</v>
      </c>
      <c r="R261" s="145">
        <f>Q261*H261</f>
        <v>2.6396164200000003</v>
      </c>
      <c r="S261" s="145">
        <v>0</v>
      </c>
      <c r="T261" s="146">
        <f>S261*H261</f>
        <v>0</v>
      </c>
      <c r="AR261" s="147" t="s">
        <v>337</v>
      </c>
      <c r="AT261" s="147" t="s">
        <v>340</v>
      </c>
      <c r="AU261" s="147" t="s">
        <v>90</v>
      </c>
      <c r="AY261" s="17" t="s">
        <v>299</v>
      </c>
      <c r="BE261" s="148">
        <f>IF(N261="základní",J261,0)</f>
        <v>0</v>
      </c>
      <c r="BF261" s="148">
        <f>IF(N261="snížená",J261,0)</f>
        <v>0</v>
      </c>
      <c r="BG261" s="148">
        <f>IF(N261="zákl. přenesená",J261,0)</f>
        <v>0</v>
      </c>
      <c r="BH261" s="148">
        <f>IF(N261="sníž. přenesená",J261,0)</f>
        <v>0</v>
      </c>
      <c r="BI261" s="148">
        <f>IF(N261="nulová",J261,0)</f>
        <v>0</v>
      </c>
      <c r="BJ261" s="17" t="s">
        <v>88</v>
      </c>
      <c r="BK261" s="148">
        <f>ROUND(I261*H261,2)</f>
        <v>0</v>
      </c>
      <c r="BL261" s="17" t="s">
        <v>318</v>
      </c>
      <c r="BM261" s="147" t="s">
        <v>1867</v>
      </c>
    </row>
    <row r="262" spans="2:65" s="1" customFormat="1" ht="28.8">
      <c r="B262" s="32"/>
      <c r="D262" s="149" t="s">
        <v>308</v>
      </c>
      <c r="F262" s="150" t="s">
        <v>1736</v>
      </c>
      <c r="I262" s="151"/>
      <c r="L262" s="32"/>
      <c r="M262" s="152"/>
      <c r="T262" s="56"/>
      <c r="AT262" s="17" t="s">
        <v>308</v>
      </c>
      <c r="AU262" s="17" t="s">
        <v>90</v>
      </c>
    </row>
    <row r="263" spans="2:65" s="13" customFormat="1">
      <c r="B263" s="176"/>
      <c r="D263" s="149" t="s">
        <v>1489</v>
      </c>
      <c r="F263" s="178" t="s">
        <v>1868</v>
      </c>
      <c r="H263" s="179">
        <v>207.35400000000001</v>
      </c>
      <c r="I263" s="180"/>
      <c r="L263" s="176"/>
      <c r="M263" s="181"/>
      <c r="T263" s="182"/>
      <c r="AT263" s="177" t="s">
        <v>1489</v>
      </c>
      <c r="AU263" s="177" t="s">
        <v>90</v>
      </c>
      <c r="AV263" s="13" t="s">
        <v>90</v>
      </c>
      <c r="AW263" s="13" t="s">
        <v>4</v>
      </c>
      <c r="AX263" s="13" t="s">
        <v>88</v>
      </c>
      <c r="AY263" s="177" t="s">
        <v>299</v>
      </c>
    </row>
    <row r="264" spans="2:65" s="1" customFormat="1" ht="16.5" customHeight="1">
      <c r="B264" s="32"/>
      <c r="C264" s="158" t="s">
        <v>448</v>
      </c>
      <c r="D264" s="158" t="s">
        <v>340</v>
      </c>
      <c r="E264" s="159" t="s">
        <v>1742</v>
      </c>
      <c r="F264" s="160" t="s">
        <v>1743</v>
      </c>
      <c r="G264" s="161" t="s">
        <v>598</v>
      </c>
      <c r="H264" s="162">
        <v>10</v>
      </c>
      <c r="I264" s="163"/>
      <c r="J264" s="164">
        <f>ROUND(I264*H264,2)</f>
        <v>0</v>
      </c>
      <c r="K264" s="160" t="s">
        <v>1</v>
      </c>
      <c r="L264" s="165"/>
      <c r="M264" s="166" t="s">
        <v>1</v>
      </c>
      <c r="N264" s="167" t="s">
        <v>46</v>
      </c>
      <c r="P264" s="145">
        <f>O264*H264</f>
        <v>0</v>
      </c>
      <c r="Q264" s="145">
        <v>0</v>
      </c>
      <c r="R264" s="145">
        <f>Q264*H264</f>
        <v>0</v>
      </c>
      <c r="S264" s="145">
        <v>0</v>
      </c>
      <c r="T264" s="146">
        <f>S264*H264</f>
        <v>0</v>
      </c>
      <c r="AR264" s="147" t="s">
        <v>337</v>
      </c>
      <c r="AT264" s="147" t="s">
        <v>340</v>
      </c>
      <c r="AU264" s="147" t="s">
        <v>90</v>
      </c>
      <c r="AY264" s="17" t="s">
        <v>299</v>
      </c>
      <c r="BE264" s="148">
        <f>IF(N264="základní",J264,0)</f>
        <v>0</v>
      </c>
      <c r="BF264" s="148">
        <f>IF(N264="snížená",J264,0)</f>
        <v>0</v>
      </c>
      <c r="BG264" s="148">
        <f>IF(N264="zákl. přenesená",J264,0)</f>
        <v>0</v>
      </c>
      <c r="BH264" s="148">
        <f>IF(N264="sníž. přenesená",J264,0)</f>
        <v>0</v>
      </c>
      <c r="BI264" s="148">
        <f>IF(N264="nulová",J264,0)</f>
        <v>0</v>
      </c>
      <c r="BJ264" s="17" t="s">
        <v>88</v>
      </c>
      <c r="BK264" s="148">
        <f>ROUND(I264*H264,2)</f>
        <v>0</v>
      </c>
      <c r="BL264" s="17" t="s">
        <v>318</v>
      </c>
      <c r="BM264" s="147" t="s">
        <v>1869</v>
      </c>
    </row>
    <row r="265" spans="2:65" s="12" customFormat="1">
      <c r="B265" s="170"/>
      <c r="D265" s="149" t="s">
        <v>1489</v>
      </c>
      <c r="E265" s="171" t="s">
        <v>1</v>
      </c>
      <c r="F265" s="172" t="s">
        <v>1490</v>
      </c>
      <c r="H265" s="171" t="s">
        <v>1</v>
      </c>
      <c r="I265" s="173"/>
      <c r="L265" s="170"/>
      <c r="M265" s="174"/>
      <c r="T265" s="175"/>
      <c r="AT265" s="171" t="s">
        <v>1489</v>
      </c>
      <c r="AU265" s="171" t="s">
        <v>90</v>
      </c>
      <c r="AV265" s="12" t="s">
        <v>88</v>
      </c>
      <c r="AW265" s="12" t="s">
        <v>36</v>
      </c>
      <c r="AX265" s="12" t="s">
        <v>81</v>
      </c>
      <c r="AY265" s="171" t="s">
        <v>299</v>
      </c>
    </row>
    <row r="266" spans="2:65" s="12" customFormat="1">
      <c r="B266" s="170"/>
      <c r="D266" s="149" t="s">
        <v>1489</v>
      </c>
      <c r="E266" s="171" t="s">
        <v>1</v>
      </c>
      <c r="F266" s="172" t="s">
        <v>1796</v>
      </c>
      <c r="H266" s="171" t="s">
        <v>1</v>
      </c>
      <c r="I266" s="173"/>
      <c r="L266" s="170"/>
      <c r="M266" s="174"/>
      <c r="T266" s="175"/>
      <c r="AT266" s="171" t="s">
        <v>1489</v>
      </c>
      <c r="AU266" s="171" t="s">
        <v>90</v>
      </c>
      <c r="AV266" s="12" t="s">
        <v>88</v>
      </c>
      <c r="AW266" s="12" t="s">
        <v>36</v>
      </c>
      <c r="AX266" s="12" t="s">
        <v>81</v>
      </c>
      <c r="AY266" s="171" t="s">
        <v>299</v>
      </c>
    </row>
    <row r="267" spans="2:65" s="12" customFormat="1">
      <c r="B267" s="170"/>
      <c r="D267" s="149" t="s">
        <v>1489</v>
      </c>
      <c r="E267" s="171" t="s">
        <v>1</v>
      </c>
      <c r="F267" s="172" t="s">
        <v>1745</v>
      </c>
      <c r="H267" s="171" t="s">
        <v>1</v>
      </c>
      <c r="I267" s="173"/>
      <c r="L267" s="170"/>
      <c r="M267" s="174"/>
      <c r="T267" s="175"/>
      <c r="AT267" s="171" t="s">
        <v>1489</v>
      </c>
      <c r="AU267" s="171" t="s">
        <v>90</v>
      </c>
      <c r="AV267" s="12" t="s">
        <v>88</v>
      </c>
      <c r="AW267" s="12" t="s">
        <v>36</v>
      </c>
      <c r="AX267" s="12" t="s">
        <v>81</v>
      </c>
      <c r="AY267" s="171" t="s">
        <v>299</v>
      </c>
    </row>
    <row r="268" spans="2:65" s="13" customFormat="1">
      <c r="B268" s="176"/>
      <c r="D268" s="149" t="s">
        <v>1489</v>
      </c>
      <c r="E268" s="177" t="s">
        <v>1</v>
      </c>
      <c r="F268" s="178" t="s">
        <v>347</v>
      </c>
      <c r="H268" s="179">
        <v>10</v>
      </c>
      <c r="I268" s="180"/>
      <c r="L268" s="176"/>
      <c r="M268" s="181"/>
      <c r="T268" s="182"/>
      <c r="AT268" s="177" t="s">
        <v>1489</v>
      </c>
      <c r="AU268" s="177" t="s">
        <v>90</v>
      </c>
      <c r="AV268" s="13" t="s">
        <v>90</v>
      </c>
      <c r="AW268" s="13" t="s">
        <v>36</v>
      </c>
      <c r="AX268" s="13" t="s">
        <v>88</v>
      </c>
      <c r="AY268" s="177" t="s">
        <v>299</v>
      </c>
    </row>
    <row r="269" spans="2:65" s="1" customFormat="1" ht="24.15" customHeight="1">
      <c r="B269" s="32"/>
      <c r="C269" s="136" t="s">
        <v>452</v>
      </c>
      <c r="D269" s="136" t="s">
        <v>302</v>
      </c>
      <c r="E269" s="137" t="s">
        <v>1746</v>
      </c>
      <c r="F269" s="138" t="s">
        <v>1747</v>
      </c>
      <c r="G269" s="139" t="s">
        <v>598</v>
      </c>
      <c r="H269" s="140">
        <v>2</v>
      </c>
      <c r="I269" s="141"/>
      <c r="J269" s="142">
        <f>ROUND(I269*H269,2)</f>
        <v>0</v>
      </c>
      <c r="K269" s="138" t="s">
        <v>1487</v>
      </c>
      <c r="L269" s="32"/>
      <c r="M269" s="143" t="s">
        <v>1</v>
      </c>
      <c r="N269" s="144" t="s">
        <v>46</v>
      </c>
      <c r="P269" s="145">
        <f>O269*H269</f>
        <v>0</v>
      </c>
      <c r="Q269" s="145">
        <v>0.45937</v>
      </c>
      <c r="R269" s="145">
        <f>Q269*H269</f>
        <v>0.91874</v>
      </c>
      <c r="S269" s="145">
        <v>0</v>
      </c>
      <c r="T269" s="146">
        <f>S269*H269</f>
        <v>0</v>
      </c>
      <c r="AR269" s="147" t="s">
        <v>318</v>
      </c>
      <c r="AT269" s="147" t="s">
        <v>302</v>
      </c>
      <c r="AU269" s="147" t="s">
        <v>90</v>
      </c>
      <c r="AY269" s="17" t="s">
        <v>299</v>
      </c>
      <c r="BE269" s="148">
        <f>IF(N269="základní",J269,0)</f>
        <v>0</v>
      </c>
      <c r="BF269" s="148">
        <f>IF(N269="snížená",J269,0)</f>
        <v>0</v>
      </c>
      <c r="BG269" s="148">
        <f>IF(N269="zákl. přenesená",J269,0)</f>
        <v>0</v>
      </c>
      <c r="BH269" s="148">
        <f>IF(N269="sníž. přenesená",J269,0)</f>
        <v>0</v>
      </c>
      <c r="BI269" s="148">
        <f>IF(N269="nulová",J269,0)</f>
        <v>0</v>
      </c>
      <c r="BJ269" s="17" t="s">
        <v>88</v>
      </c>
      <c r="BK269" s="148">
        <f>ROUND(I269*H269,2)</f>
        <v>0</v>
      </c>
      <c r="BL269" s="17" t="s">
        <v>318</v>
      </c>
      <c r="BM269" s="147" t="s">
        <v>1870</v>
      </c>
    </row>
    <row r="270" spans="2:65" s="12" customFormat="1">
      <c r="B270" s="170"/>
      <c r="D270" s="149" t="s">
        <v>1489</v>
      </c>
      <c r="E270" s="171" t="s">
        <v>1</v>
      </c>
      <c r="F270" s="172" t="s">
        <v>1490</v>
      </c>
      <c r="H270" s="171" t="s">
        <v>1</v>
      </c>
      <c r="I270" s="173"/>
      <c r="L270" s="170"/>
      <c r="M270" s="174"/>
      <c r="T270" s="175"/>
      <c r="AT270" s="171" t="s">
        <v>1489</v>
      </c>
      <c r="AU270" s="171" t="s">
        <v>90</v>
      </c>
      <c r="AV270" s="12" t="s">
        <v>88</v>
      </c>
      <c r="AW270" s="12" t="s">
        <v>36</v>
      </c>
      <c r="AX270" s="12" t="s">
        <v>81</v>
      </c>
      <c r="AY270" s="171" t="s">
        <v>299</v>
      </c>
    </row>
    <row r="271" spans="2:65" s="12" customFormat="1">
      <c r="B271" s="170"/>
      <c r="D271" s="149" t="s">
        <v>1489</v>
      </c>
      <c r="E271" s="171" t="s">
        <v>1</v>
      </c>
      <c r="F271" s="172" t="s">
        <v>1796</v>
      </c>
      <c r="H271" s="171" t="s">
        <v>1</v>
      </c>
      <c r="I271" s="173"/>
      <c r="L271" s="170"/>
      <c r="M271" s="174"/>
      <c r="T271" s="175"/>
      <c r="AT271" s="171" t="s">
        <v>1489</v>
      </c>
      <c r="AU271" s="171" t="s">
        <v>90</v>
      </c>
      <c r="AV271" s="12" t="s">
        <v>88</v>
      </c>
      <c r="AW271" s="12" t="s">
        <v>36</v>
      </c>
      <c r="AX271" s="12" t="s">
        <v>81</v>
      </c>
      <c r="AY271" s="171" t="s">
        <v>299</v>
      </c>
    </row>
    <row r="272" spans="2:65" s="13" customFormat="1">
      <c r="B272" s="176"/>
      <c r="D272" s="149" t="s">
        <v>1489</v>
      </c>
      <c r="E272" s="177" t="s">
        <v>1</v>
      </c>
      <c r="F272" s="178" t="s">
        <v>90</v>
      </c>
      <c r="H272" s="179">
        <v>2</v>
      </c>
      <c r="I272" s="180"/>
      <c r="L272" s="176"/>
      <c r="M272" s="181"/>
      <c r="T272" s="182"/>
      <c r="AT272" s="177" t="s">
        <v>1489</v>
      </c>
      <c r="AU272" s="177" t="s">
        <v>90</v>
      </c>
      <c r="AV272" s="13" t="s">
        <v>90</v>
      </c>
      <c r="AW272" s="13" t="s">
        <v>36</v>
      </c>
      <c r="AX272" s="13" t="s">
        <v>88</v>
      </c>
      <c r="AY272" s="177" t="s">
        <v>299</v>
      </c>
    </row>
    <row r="273" spans="2:65" s="1" customFormat="1" ht="24.15" customHeight="1">
      <c r="B273" s="32"/>
      <c r="C273" s="136" t="s">
        <v>457</v>
      </c>
      <c r="D273" s="136" t="s">
        <v>302</v>
      </c>
      <c r="E273" s="137" t="s">
        <v>1749</v>
      </c>
      <c r="F273" s="138" t="s">
        <v>1750</v>
      </c>
      <c r="G273" s="139" t="s">
        <v>647</v>
      </c>
      <c r="H273" s="140">
        <v>204.29</v>
      </c>
      <c r="I273" s="141"/>
      <c r="J273" s="142">
        <f>ROUND(I273*H273,2)</f>
        <v>0</v>
      </c>
      <c r="K273" s="138" t="s">
        <v>1487</v>
      </c>
      <c r="L273" s="32"/>
      <c r="M273" s="143" t="s">
        <v>1</v>
      </c>
      <c r="N273" s="144" t="s">
        <v>46</v>
      </c>
      <c r="P273" s="145">
        <f>O273*H273</f>
        <v>0</v>
      </c>
      <c r="Q273" s="145">
        <v>0</v>
      </c>
      <c r="R273" s="145">
        <f>Q273*H273</f>
        <v>0</v>
      </c>
      <c r="S273" s="145">
        <v>0</v>
      </c>
      <c r="T273" s="146">
        <f>S273*H273</f>
        <v>0</v>
      </c>
      <c r="AR273" s="147" t="s">
        <v>318</v>
      </c>
      <c r="AT273" s="147" t="s">
        <v>302</v>
      </c>
      <c r="AU273" s="147" t="s">
        <v>90</v>
      </c>
      <c r="AY273" s="17" t="s">
        <v>299</v>
      </c>
      <c r="BE273" s="148">
        <f>IF(N273="základní",J273,0)</f>
        <v>0</v>
      </c>
      <c r="BF273" s="148">
        <f>IF(N273="snížená",J273,0)</f>
        <v>0</v>
      </c>
      <c r="BG273" s="148">
        <f>IF(N273="zákl. přenesená",J273,0)</f>
        <v>0</v>
      </c>
      <c r="BH273" s="148">
        <f>IF(N273="sníž. přenesená",J273,0)</f>
        <v>0</v>
      </c>
      <c r="BI273" s="148">
        <f>IF(N273="nulová",J273,0)</f>
        <v>0</v>
      </c>
      <c r="BJ273" s="17" t="s">
        <v>88</v>
      </c>
      <c r="BK273" s="148">
        <f>ROUND(I273*H273,2)</f>
        <v>0</v>
      </c>
      <c r="BL273" s="17" t="s">
        <v>318</v>
      </c>
      <c r="BM273" s="147" t="s">
        <v>1871</v>
      </c>
    </row>
    <row r="274" spans="2:65" s="12" customFormat="1">
      <c r="B274" s="170"/>
      <c r="D274" s="149" t="s">
        <v>1489</v>
      </c>
      <c r="E274" s="171" t="s">
        <v>1</v>
      </c>
      <c r="F274" s="172" t="s">
        <v>1490</v>
      </c>
      <c r="H274" s="171" t="s">
        <v>1</v>
      </c>
      <c r="I274" s="173"/>
      <c r="L274" s="170"/>
      <c r="M274" s="174"/>
      <c r="T274" s="175"/>
      <c r="AT274" s="171" t="s">
        <v>1489</v>
      </c>
      <c r="AU274" s="171" t="s">
        <v>90</v>
      </c>
      <c r="AV274" s="12" t="s">
        <v>88</v>
      </c>
      <c r="AW274" s="12" t="s">
        <v>36</v>
      </c>
      <c r="AX274" s="12" t="s">
        <v>81</v>
      </c>
      <c r="AY274" s="171" t="s">
        <v>299</v>
      </c>
    </row>
    <row r="275" spans="2:65" s="12" customFormat="1">
      <c r="B275" s="170"/>
      <c r="D275" s="149" t="s">
        <v>1489</v>
      </c>
      <c r="E275" s="171" t="s">
        <v>1</v>
      </c>
      <c r="F275" s="172" t="s">
        <v>1796</v>
      </c>
      <c r="H275" s="171" t="s">
        <v>1</v>
      </c>
      <c r="I275" s="173"/>
      <c r="L275" s="170"/>
      <c r="M275" s="174"/>
      <c r="T275" s="175"/>
      <c r="AT275" s="171" t="s">
        <v>1489</v>
      </c>
      <c r="AU275" s="171" t="s">
        <v>90</v>
      </c>
      <c r="AV275" s="12" t="s">
        <v>88</v>
      </c>
      <c r="AW275" s="12" t="s">
        <v>36</v>
      </c>
      <c r="AX275" s="12" t="s">
        <v>81</v>
      </c>
      <c r="AY275" s="171" t="s">
        <v>299</v>
      </c>
    </row>
    <row r="276" spans="2:65" s="13" customFormat="1">
      <c r="B276" s="176"/>
      <c r="D276" s="149" t="s">
        <v>1489</v>
      </c>
      <c r="E276" s="177" t="s">
        <v>1</v>
      </c>
      <c r="F276" s="178" t="s">
        <v>1857</v>
      </c>
      <c r="H276" s="179">
        <v>204.29</v>
      </c>
      <c r="I276" s="180"/>
      <c r="L276" s="176"/>
      <c r="M276" s="181"/>
      <c r="T276" s="182"/>
      <c r="AT276" s="177" t="s">
        <v>1489</v>
      </c>
      <c r="AU276" s="177" t="s">
        <v>90</v>
      </c>
      <c r="AV276" s="13" t="s">
        <v>90</v>
      </c>
      <c r="AW276" s="13" t="s">
        <v>36</v>
      </c>
      <c r="AX276" s="13" t="s">
        <v>88</v>
      </c>
      <c r="AY276" s="177" t="s">
        <v>299</v>
      </c>
    </row>
    <row r="277" spans="2:65" s="1" customFormat="1" ht="24.15" customHeight="1">
      <c r="B277" s="32"/>
      <c r="C277" s="136" t="s">
        <v>461</v>
      </c>
      <c r="D277" s="136" t="s">
        <v>302</v>
      </c>
      <c r="E277" s="137" t="s">
        <v>1752</v>
      </c>
      <c r="F277" s="138" t="s">
        <v>1753</v>
      </c>
      <c r="G277" s="139" t="s">
        <v>598</v>
      </c>
      <c r="H277" s="140">
        <v>3</v>
      </c>
      <c r="I277" s="141"/>
      <c r="J277" s="142">
        <f>ROUND(I277*H277,2)</f>
        <v>0</v>
      </c>
      <c r="K277" s="138" t="s">
        <v>1</v>
      </c>
      <c r="L277" s="32"/>
      <c r="M277" s="143" t="s">
        <v>1</v>
      </c>
      <c r="N277" s="144" t="s">
        <v>46</v>
      </c>
      <c r="P277" s="145">
        <f>O277*H277</f>
        <v>0</v>
      </c>
      <c r="Q277" s="145">
        <v>0</v>
      </c>
      <c r="R277" s="145">
        <f>Q277*H277</f>
        <v>0</v>
      </c>
      <c r="S277" s="145">
        <v>0</v>
      </c>
      <c r="T277" s="146">
        <f>S277*H277</f>
        <v>0</v>
      </c>
      <c r="AR277" s="147" t="s">
        <v>318</v>
      </c>
      <c r="AT277" s="147" t="s">
        <v>302</v>
      </c>
      <c r="AU277" s="147" t="s">
        <v>90</v>
      </c>
      <c r="AY277" s="17" t="s">
        <v>299</v>
      </c>
      <c r="BE277" s="148">
        <f>IF(N277="základní",J277,0)</f>
        <v>0</v>
      </c>
      <c r="BF277" s="148">
        <f>IF(N277="snížená",J277,0)</f>
        <v>0</v>
      </c>
      <c r="BG277" s="148">
        <f>IF(N277="zákl. přenesená",J277,0)</f>
        <v>0</v>
      </c>
      <c r="BH277" s="148">
        <f>IF(N277="sníž. přenesená",J277,0)</f>
        <v>0</v>
      </c>
      <c r="BI277" s="148">
        <f>IF(N277="nulová",J277,0)</f>
        <v>0</v>
      </c>
      <c r="BJ277" s="17" t="s">
        <v>88</v>
      </c>
      <c r="BK277" s="148">
        <f>ROUND(I277*H277,2)</f>
        <v>0</v>
      </c>
      <c r="BL277" s="17" t="s">
        <v>318</v>
      </c>
      <c r="BM277" s="147" t="s">
        <v>1872</v>
      </c>
    </row>
    <row r="278" spans="2:65" s="12" customFormat="1">
      <c r="B278" s="170"/>
      <c r="D278" s="149" t="s">
        <v>1489</v>
      </c>
      <c r="E278" s="171" t="s">
        <v>1</v>
      </c>
      <c r="F278" s="172" t="s">
        <v>1490</v>
      </c>
      <c r="H278" s="171" t="s">
        <v>1</v>
      </c>
      <c r="I278" s="173"/>
      <c r="L278" s="170"/>
      <c r="M278" s="174"/>
      <c r="T278" s="175"/>
      <c r="AT278" s="171" t="s">
        <v>1489</v>
      </c>
      <c r="AU278" s="171" t="s">
        <v>90</v>
      </c>
      <c r="AV278" s="12" t="s">
        <v>88</v>
      </c>
      <c r="AW278" s="12" t="s">
        <v>36</v>
      </c>
      <c r="AX278" s="12" t="s">
        <v>81</v>
      </c>
      <c r="AY278" s="171" t="s">
        <v>299</v>
      </c>
    </row>
    <row r="279" spans="2:65" s="12" customFormat="1">
      <c r="B279" s="170"/>
      <c r="D279" s="149" t="s">
        <v>1489</v>
      </c>
      <c r="E279" s="171" t="s">
        <v>1</v>
      </c>
      <c r="F279" s="172" t="s">
        <v>1796</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1873</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298</v>
      </c>
      <c r="H281" s="179">
        <v>3</v>
      </c>
      <c r="I281" s="180"/>
      <c r="L281" s="176"/>
      <c r="M281" s="181"/>
      <c r="T281" s="182"/>
      <c r="AT281" s="177" t="s">
        <v>1489</v>
      </c>
      <c r="AU281" s="177" t="s">
        <v>90</v>
      </c>
      <c r="AV281" s="13" t="s">
        <v>90</v>
      </c>
      <c r="AW281" s="13" t="s">
        <v>36</v>
      </c>
      <c r="AX281" s="13" t="s">
        <v>88</v>
      </c>
      <c r="AY281" s="177" t="s">
        <v>299</v>
      </c>
    </row>
    <row r="282" spans="2:65" s="1" customFormat="1" ht="24.15" customHeight="1">
      <c r="B282" s="32"/>
      <c r="C282" s="136" t="s">
        <v>465</v>
      </c>
      <c r="D282" s="136" t="s">
        <v>302</v>
      </c>
      <c r="E282" s="137" t="s">
        <v>1756</v>
      </c>
      <c r="F282" s="138" t="s">
        <v>1757</v>
      </c>
      <c r="G282" s="139" t="s">
        <v>598</v>
      </c>
      <c r="H282" s="140">
        <v>2</v>
      </c>
      <c r="I282" s="141"/>
      <c r="J282" s="142">
        <f>ROUND(I282*H282,2)</f>
        <v>0</v>
      </c>
      <c r="K282" s="138" t="s">
        <v>1</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1874</v>
      </c>
    </row>
    <row r="283" spans="2:65" s="12" customFormat="1">
      <c r="B283" s="170"/>
      <c r="D283" s="149" t="s">
        <v>1489</v>
      </c>
      <c r="E283" s="171" t="s">
        <v>1</v>
      </c>
      <c r="F283" s="172" t="s">
        <v>1490</v>
      </c>
      <c r="H283" s="171" t="s">
        <v>1</v>
      </c>
      <c r="I283" s="173"/>
      <c r="L283" s="170"/>
      <c r="M283" s="174"/>
      <c r="T283" s="175"/>
      <c r="AT283" s="171" t="s">
        <v>1489</v>
      </c>
      <c r="AU283" s="171" t="s">
        <v>90</v>
      </c>
      <c r="AV283" s="12" t="s">
        <v>88</v>
      </c>
      <c r="AW283" s="12" t="s">
        <v>36</v>
      </c>
      <c r="AX283" s="12" t="s">
        <v>81</v>
      </c>
      <c r="AY283" s="171" t="s">
        <v>299</v>
      </c>
    </row>
    <row r="284" spans="2:65" s="12" customFormat="1">
      <c r="B284" s="170"/>
      <c r="D284" s="149" t="s">
        <v>1489</v>
      </c>
      <c r="E284" s="171" t="s">
        <v>1</v>
      </c>
      <c r="F284" s="172" t="s">
        <v>1796</v>
      </c>
      <c r="H284" s="171" t="s">
        <v>1</v>
      </c>
      <c r="I284" s="173"/>
      <c r="L284" s="170"/>
      <c r="M284" s="174"/>
      <c r="T284" s="175"/>
      <c r="AT284" s="171" t="s">
        <v>1489</v>
      </c>
      <c r="AU284" s="171" t="s">
        <v>90</v>
      </c>
      <c r="AV284" s="12" t="s">
        <v>88</v>
      </c>
      <c r="AW284" s="12" t="s">
        <v>36</v>
      </c>
      <c r="AX284" s="12" t="s">
        <v>81</v>
      </c>
      <c r="AY284" s="171" t="s">
        <v>299</v>
      </c>
    </row>
    <row r="285" spans="2:65" s="12" customFormat="1">
      <c r="B285" s="170"/>
      <c r="D285" s="149" t="s">
        <v>1489</v>
      </c>
      <c r="E285" s="171" t="s">
        <v>1</v>
      </c>
      <c r="F285" s="172" t="s">
        <v>1875</v>
      </c>
      <c r="H285" s="171" t="s">
        <v>1</v>
      </c>
      <c r="I285" s="173"/>
      <c r="L285" s="170"/>
      <c r="M285" s="174"/>
      <c r="T285" s="175"/>
      <c r="AT285" s="171" t="s">
        <v>1489</v>
      </c>
      <c r="AU285" s="171" t="s">
        <v>90</v>
      </c>
      <c r="AV285" s="12" t="s">
        <v>88</v>
      </c>
      <c r="AW285" s="12" t="s">
        <v>36</v>
      </c>
      <c r="AX285" s="12" t="s">
        <v>81</v>
      </c>
      <c r="AY285" s="171" t="s">
        <v>299</v>
      </c>
    </row>
    <row r="286" spans="2:65" s="13" customFormat="1">
      <c r="B286" s="176"/>
      <c r="D286" s="149" t="s">
        <v>1489</v>
      </c>
      <c r="E286" s="177" t="s">
        <v>1</v>
      </c>
      <c r="F286" s="178" t="s">
        <v>90</v>
      </c>
      <c r="H286" s="179">
        <v>2</v>
      </c>
      <c r="I286" s="180"/>
      <c r="L286" s="176"/>
      <c r="M286" s="181"/>
      <c r="T286" s="182"/>
      <c r="AT286" s="177" t="s">
        <v>1489</v>
      </c>
      <c r="AU286" s="177" t="s">
        <v>90</v>
      </c>
      <c r="AV286" s="13" t="s">
        <v>90</v>
      </c>
      <c r="AW286" s="13" t="s">
        <v>36</v>
      </c>
      <c r="AX286" s="13" t="s">
        <v>88</v>
      </c>
      <c r="AY286" s="177" t="s">
        <v>299</v>
      </c>
    </row>
    <row r="287" spans="2:65" s="1" customFormat="1" ht="37.950000000000003" customHeight="1">
      <c r="B287" s="32"/>
      <c r="C287" s="136" t="s">
        <v>469</v>
      </c>
      <c r="D287" s="136" t="s">
        <v>302</v>
      </c>
      <c r="E287" s="137" t="s">
        <v>1768</v>
      </c>
      <c r="F287" s="138" t="s">
        <v>1769</v>
      </c>
      <c r="G287" s="139" t="s">
        <v>598</v>
      </c>
      <c r="H287" s="140">
        <v>5</v>
      </c>
      <c r="I287" s="141"/>
      <c r="J287" s="142">
        <f>ROUND(I287*H287,2)</f>
        <v>0</v>
      </c>
      <c r="K287" s="138" t="s">
        <v>1487</v>
      </c>
      <c r="L287" s="32"/>
      <c r="M287" s="143" t="s">
        <v>1</v>
      </c>
      <c r="N287" s="144" t="s">
        <v>46</v>
      </c>
      <c r="P287" s="145">
        <f>O287*H287</f>
        <v>0</v>
      </c>
      <c r="Q287" s="145">
        <v>0.09</v>
      </c>
      <c r="R287" s="145">
        <f>Q287*H287</f>
        <v>0.44999999999999996</v>
      </c>
      <c r="S287" s="145">
        <v>0</v>
      </c>
      <c r="T287" s="146">
        <f>S287*H287</f>
        <v>0</v>
      </c>
      <c r="AR287" s="147" t="s">
        <v>318</v>
      </c>
      <c r="AT287" s="147" t="s">
        <v>302</v>
      </c>
      <c r="AU287" s="147" t="s">
        <v>90</v>
      </c>
      <c r="AY287" s="17" t="s">
        <v>299</v>
      </c>
      <c r="BE287" s="148">
        <f>IF(N287="základní",J287,0)</f>
        <v>0</v>
      </c>
      <c r="BF287" s="148">
        <f>IF(N287="snížená",J287,0)</f>
        <v>0</v>
      </c>
      <c r="BG287" s="148">
        <f>IF(N287="zákl. přenesená",J287,0)</f>
        <v>0</v>
      </c>
      <c r="BH287" s="148">
        <f>IF(N287="sníž. přenesená",J287,0)</f>
        <v>0</v>
      </c>
      <c r="BI287" s="148">
        <f>IF(N287="nulová",J287,0)</f>
        <v>0</v>
      </c>
      <c r="BJ287" s="17" t="s">
        <v>88</v>
      </c>
      <c r="BK287" s="148">
        <f>ROUND(I287*H287,2)</f>
        <v>0</v>
      </c>
      <c r="BL287" s="17" t="s">
        <v>318</v>
      </c>
      <c r="BM287" s="147" t="s">
        <v>1876</v>
      </c>
    </row>
    <row r="288" spans="2:65" s="12" customFormat="1">
      <c r="B288" s="170"/>
      <c r="D288" s="149" t="s">
        <v>1489</v>
      </c>
      <c r="E288" s="171" t="s">
        <v>1</v>
      </c>
      <c r="F288" s="172" t="s">
        <v>1490</v>
      </c>
      <c r="H288" s="171" t="s">
        <v>1</v>
      </c>
      <c r="I288" s="173"/>
      <c r="L288" s="170"/>
      <c r="M288" s="174"/>
      <c r="T288" s="175"/>
      <c r="AT288" s="171" t="s">
        <v>1489</v>
      </c>
      <c r="AU288" s="171" t="s">
        <v>90</v>
      </c>
      <c r="AV288" s="12" t="s">
        <v>88</v>
      </c>
      <c r="AW288" s="12" t="s">
        <v>36</v>
      </c>
      <c r="AX288" s="12" t="s">
        <v>81</v>
      </c>
      <c r="AY288" s="171" t="s">
        <v>299</v>
      </c>
    </row>
    <row r="289" spans="2:65" s="12" customFormat="1">
      <c r="B289" s="170"/>
      <c r="D289" s="149" t="s">
        <v>1489</v>
      </c>
      <c r="E289" s="171" t="s">
        <v>1</v>
      </c>
      <c r="F289" s="172" t="s">
        <v>1796</v>
      </c>
      <c r="H289" s="171" t="s">
        <v>1</v>
      </c>
      <c r="I289" s="173"/>
      <c r="L289" s="170"/>
      <c r="M289" s="174"/>
      <c r="T289" s="175"/>
      <c r="AT289" s="171" t="s">
        <v>1489</v>
      </c>
      <c r="AU289" s="171" t="s">
        <v>90</v>
      </c>
      <c r="AV289" s="12" t="s">
        <v>88</v>
      </c>
      <c r="AW289" s="12" t="s">
        <v>36</v>
      </c>
      <c r="AX289" s="12" t="s">
        <v>81</v>
      </c>
      <c r="AY289" s="171" t="s">
        <v>299</v>
      </c>
    </row>
    <row r="290" spans="2:65" s="13" customFormat="1">
      <c r="B290" s="176"/>
      <c r="D290" s="149" t="s">
        <v>1489</v>
      </c>
      <c r="E290" s="177" t="s">
        <v>1</v>
      </c>
      <c r="F290" s="178" t="s">
        <v>323</v>
      </c>
      <c r="H290" s="179">
        <v>5</v>
      </c>
      <c r="I290" s="180"/>
      <c r="L290" s="176"/>
      <c r="M290" s="181"/>
      <c r="T290" s="182"/>
      <c r="AT290" s="177" t="s">
        <v>1489</v>
      </c>
      <c r="AU290" s="177" t="s">
        <v>90</v>
      </c>
      <c r="AV290" s="13" t="s">
        <v>90</v>
      </c>
      <c r="AW290" s="13" t="s">
        <v>36</v>
      </c>
      <c r="AX290" s="13" t="s">
        <v>88</v>
      </c>
      <c r="AY290" s="177" t="s">
        <v>299</v>
      </c>
    </row>
    <row r="291" spans="2:65" s="1" customFormat="1" ht="33" customHeight="1">
      <c r="B291" s="32"/>
      <c r="C291" s="158" t="s">
        <v>475</v>
      </c>
      <c r="D291" s="158" t="s">
        <v>340</v>
      </c>
      <c r="E291" s="159" t="s">
        <v>1772</v>
      </c>
      <c r="F291" s="160" t="s">
        <v>1773</v>
      </c>
      <c r="G291" s="161" t="s">
        <v>598</v>
      </c>
      <c r="H291" s="162">
        <v>5</v>
      </c>
      <c r="I291" s="163"/>
      <c r="J291" s="164">
        <f>ROUND(I291*H291,2)</f>
        <v>0</v>
      </c>
      <c r="K291" s="160" t="s">
        <v>1</v>
      </c>
      <c r="L291" s="165"/>
      <c r="M291" s="166" t="s">
        <v>1</v>
      </c>
      <c r="N291" s="167" t="s">
        <v>46</v>
      </c>
      <c r="P291" s="145">
        <f>O291*H291</f>
        <v>0</v>
      </c>
      <c r="Q291" s="145">
        <v>0.19600000000000001</v>
      </c>
      <c r="R291" s="145">
        <f>Q291*H291</f>
        <v>0.98</v>
      </c>
      <c r="S291" s="145">
        <v>0</v>
      </c>
      <c r="T291" s="146">
        <f>S291*H291</f>
        <v>0</v>
      </c>
      <c r="AR291" s="147" t="s">
        <v>337</v>
      </c>
      <c r="AT291" s="147" t="s">
        <v>340</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1877</v>
      </c>
    </row>
    <row r="292" spans="2:65" s="1" customFormat="1" ht="16.5" customHeight="1">
      <c r="B292" s="32"/>
      <c r="C292" s="136" t="s">
        <v>482</v>
      </c>
      <c r="D292" s="136" t="s">
        <v>302</v>
      </c>
      <c r="E292" s="137" t="s">
        <v>1775</v>
      </c>
      <c r="F292" s="138" t="s">
        <v>1776</v>
      </c>
      <c r="G292" s="139" t="s">
        <v>647</v>
      </c>
      <c r="H292" s="140">
        <v>204.29</v>
      </c>
      <c r="I292" s="141"/>
      <c r="J292" s="142">
        <f>ROUND(I292*H292,2)</f>
        <v>0</v>
      </c>
      <c r="K292" s="138" t="s">
        <v>1487</v>
      </c>
      <c r="L292" s="32"/>
      <c r="M292" s="143" t="s">
        <v>1</v>
      </c>
      <c r="N292" s="144" t="s">
        <v>46</v>
      </c>
      <c r="P292" s="145">
        <f>O292*H292</f>
        <v>0</v>
      </c>
      <c r="Q292" s="145">
        <v>2.0000000000000001E-4</v>
      </c>
      <c r="R292" s="145">
        <f>Q292*H292</f>
        <v>4.0857999999999998E-2</v>
      </c>
      <c r="S292" s="145">
        <v>0</v>
      </c>
      <c r="T292" s="146">
        <f>S292*H292</f>
        <v>0</v>
      </c>
      <c r="AR292" s="147" t="s">
        <v>318</v>
      </c>
      <c r="AT292" s="147" t="s">
        <v>302</v>
      </c>
      <c r="AU292" s="147" t="s">
        <v>90</v>
      </c>
      <c r="AY292" s="17" t="s">
        <v>299</v>
      </c>
      <c r="BE292" s="148">
        <f>IF(N292="základní",J292,0)</f>
        <v>0</v>
      </c>
      <c r="BF292" s="148">
        <f>IF(N292="snížená",J292,0)</f>
        <v>0</v>
      </c>
      <c r="BG292" s="148">
        <f>IF(N292="zákl. přenesená",J292,0)</f>
        <v>0</v>
      </c>
      <c r="BH292" s="148">
        <f>IF(N292="sníž. přenesená",J292,0)</f>
        <v>0</v>
      </c>
      <c r="BI292" s="148">
        <f>IF(N292="nulová",J292,0)</f>
        <v>0</v>
      </c>
      <c r="BJ292" s="17" t="s">
        <v>88</v>
      </c>
      <c r="BK292" s="148">
        <f>ROUND(I292*H292,2)</f>
        <v>0</v>
      </c>
      <c r="BL292" s="17" t="s">
        <v>318</v>
      </c>
      <c r="BM292" s="147" t="s">
        <v>1878</v>
      </c>
    </row>
    <row r="293" spans="2:65" s="12" customFormat="1">
      <c r="B293" s="170"/>
      <c r="D293" s="149" t="s">
        <v>1489</v>
      </c>
      <c r="E293" s="171" t="s">
        <v>1</v>
      </c>
      <c r="F293" s="172" t="s">
        <v>1490</v>
      </c>
      <c r="H293" s="171" t="s">
        <v>1</v>
      </c>
      <c r="I293" s="173"/>
      <c r="L293" s="170"/>
      <c r="M293" s="174"/>
      <c r="T293" s="175"/>
      <c r="AT293" s="171" t="s">
        <v>1489</v>
      </c>
      <c r="AU293" s="171" t="s">
        <v>90</v>
      </c>
      <c r="AV293" s="12" t="s">
        <v>88</v>
      </c>
      <c r="AW293" s="12" t="s">
        <v>36</v>
      </c>
      <c r="AX293" s="12" t="s">
        <v>81</v>
      </c>
      <c r="AY293" s="171" t="s">
        <v>299</v>
      </c>
    </row>
    <row r="294" spans="2:65" s="12" customFormat="1">
      <c r="B294" s="170"/>
      <c r="D294" s="149" t="s">
        <v>1489</v>
      </c>
      <c r="E294" s="171" t="s">
        <v>1</v>
      </c>
      <c r="F294" s="172" t="s">
        <v>1796</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1857</v>
      </c>
      <c r="H295" s="179">
        <v>204.29</v>
      </c>
      <c r="I295" s="180"/>
      <c r="L295" s="176"/>
      <c r="M295" s="181"/>
      <c r="T295" s="182"/>
      <c r="AT295" s="177" t="s">
        <v>1489</v>
      </c>
      <c r="AU295" s="177" t="s">
        <v>90</v>
      </c>
      <c r="AV295" s="13" t="s">
        <v>90</v>
      </c>
      <c r="AW295" s="13" t="s">
        <v>36</v>
      </c>
      <c r="AX295" s="13" t="s">
        <v>88</v>
      </c>
      <c r="AY295" s="177" t="s">
        <v>299</v>
      </c>
    </row>
    <row r="296" spans="2:65" s="1" customFormat="1" ht="24.15" customHeight="1">
      <c r="B296" s="32"/>
      <c r="C296" s="136" t="s">
        <v>618</v>
      </c>
      <c r="D296" s="136" t="s">
        <v>302</v>
      </c>
      <c r="E296" s="137" t="s">
        <v>1778</v>
      </c>
      <c r="F296" s="138" t="s">
        <v>1779</v>
      </c>
      <c r="G296" s="139" t="s">
        <v>647</v>
      </c>
      <c r="H296" s="140">
        <v>204.29</v>
      </c>
      <c r="I296" s="141"/>
      <c r="J296" s="142">
        <f>ROUND(I296*H296,2)</f>
        <v>0</v>
      </c>
      <c r="K296" s="138" t="s">
        <v>1487</v>
      </c>
      <c r="L296" s="32"/>
      <c r="M296" s="143" t="s">
        <v>1</v>
      </c>
      <c r="N296" s="144" t="s">
        <v>46</v>
      </c>
      <c r="P296" s="145">
        <f>O296*H296</f>
        <v>0</v>
      </c>
      <c r="Q296" s="145">
        <v>9.0000000000000006E-5</v>
      </c>
      <c r="R296" s="145">
        <f>Q296*H296</f>
        <v>1.8386099999999999E-2</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1879</v>
      </c>
    </row>
    <row r="297" spans="2:65" s="12" customFormat="1">
      <c r="B297" s="170"/>
      <c r="D297" s="149" t="s">
        <v>1489</v>
      </c>
      <c r="E297" s="171" t="s">
        <v>1</v>
      </c>
      <c r="F297" s="172" t="s">
        <v>1490</v>
      </c>
      <c r="H297" s="171" t="s">
        <v>1</v>
      </c>
      <c r="I297" s="173"/>
      <c r="L297" s="170"/>
      <c r="M297" s="174"/>
      <c r="T297" s="175"/>
      <c r="AT297" s="171" t="s">
        <v>1489</v>
      </c>
      <c r="AU297" s="171" t="s">
        <v>90</v>
      </c>
      <c r="AV297" s="12" t="s">
        <v>88</v>
      </c>
      <c r="AW297" s="12" t="s">
        <v>36</v>
      </c>
      <c r="AX297" s="12" t="s">
        <v>81</v>
      </c>
      <c r="AY297" s="171" t="s">
        <v>299</v>
      </c>
    </row>
    <row r="298" spans="2:65" s="12" customFormat="1">
      <c r="B298" s="170"/>
      <c r="D298" s="149" t="s">
        <v>1489</v>
      </c>
      <c r="E298" s="171" t="s">
        <v>1</v>
      </c>
      <c r="F298" s="172" t="s">
        <v>1796</v>
      </c>
      <c r="H298" s="171" t="s">
        <v>1</v>
      </c>
      <c r="I298" s="173"/>
      <c r="L298" s="170"/>
      <c r="M298" s="174"/>
      <c r="T298" s="175"/>
      <c r="AT298" s="171" t="s">
        <v>1489</v>
      </c>
      <c r="AU298" s="171" t="s">
        <v>90</v>
      </c>
      <c r="AV298" s="12" t="s">
        <v>88</v>
      </c>
      <c r="AW298" s="12" t="s">
        <v>36</v>
      </c>
      <c r="AX298" s="12" t="s">
        <v>81</v>
      </c>
      <c r="AY298" s="171" t="s">
        <v>299</v>
      </c>
    </row>
    <row r="299" spans="2:65" s="13" customFormat="1">
      <c r="B299" s="176"/>
      <c r="D299" s="149" t="s">
        <v>1489</v>
      </c>
      <c r="E299" s="177" t="s">
        <v>1</v>
      </c>
      <c r="F299" s="178" t="s">
        <v>1857</v>
      </c>
      <c r="H299" s="179">
        <v>204.29</v>
      </c>
      <c r="I299" s="180"/>
      <c r="L299" s="176"/>
      <c r="M299" s="181"/>
      <c r="T299" s="182"/>
      <c r="AT299" s="177" t="s">
        <v>1489</v>
      </c>
      <c r="AU299" s="177" t="s">
        <v>90</v>
      </c>
      <c r="AV299" s="13" t="s">
        <v>90</v>
      </c>
      <c r="AW299" s="13" t="s">
        <v>36</v>
      </c>
      <c r="AX299" s="13" t="s">
        <v>88</v>
      </c>
      <c r="AY299" s="177" t="s">
        <v>299</v>
      </c>
    </row>
    <row r="300" spans="2:65" s="11" customFormat="1" ht="22.95" customHeight="1">
      <c r="B300" s="124"/>
      <c r="D300" s="125" t="s">
        <v>80</v>
      </c>
      <c r="E300" s="134" t="s">
        <v>1789</v>
      </c>
      <c r="F300" s="134" t="s">
        <v>1790</v>
      </c>
      <c r="I300" s="127"/>
      <c r="J300" s="135">
        <f>BK300</f>
        <v>0</v>
      </c>
      <c r="L300" s="124"/>
      <c r="M300" s="129"/>
      <c r="P300" s="130">
        <f>P301</f>
        <v>0</v>
      </c>
      <c r="R300" s="130">
        <f>R301</f>
        <v>0</v>
      </c>
      <c r="T300" s="131">
        <f>T301</f>
        <v>0</v>
      </c>
      <c r="AR300" s="125" t="s">
        <v>88</v>
      </c>
      <c r="AT300" s="132" t="s">
        <v>80</v>
      </c>
      <c r="AU300" s="132" t="s">
        <v>88</v>
      </c>
      <c r="AY300" s="125" t="s">
        <v>299</v>
      </c>
      <c r="BK300" s="133">
        <f>BK301</f>
        <v>0</v>
      </c>
    </row>
    <row r="301" spans="2:65" s="1" customFormat="1" ht="24.15" customHeight="1">
      <c r="B301" s="32"/>
      <c r="C301" s="136" t="s">
        <v>622</v>
      </c>
      <c r="D301" s="136" t="s">
        <v>302</v>
      </c>
      <c r="E301" s="137" t="s">
        <v>1791</v>
      </c>
      <c r="F301" s="138" t="s">
        <v>1792</v>
      </c>
      <c r="G301" s="139" t="s">
        <v>1636</v>
      </c>
      <c r="H301" s="140">
        <v>5.7649999999999997</v>
      </c>
      <c r="I301" s="141"/>
      <c r="J301" s="142">
        <f>ROUND(I301*H301,2)</f>
        <v>0</v>
      </c>
      <c r="K301" s="138" t="s">
        <v>1487</v>
      </c>
      <c r="L301" s="32"/>
      <c r="M301" s="153" t="s">
        <v>1</v>
      </c>
      <c r="N301" s="154" t="s">
        <v>46</v>
      </c>
      <c r="O301" s="155"/>
      <c r="P301" s="156">
        <f>O301*H301</f>
        <v>0</v>
      </c>
      <c r="Q301" s="156">
        <v>0</v>
      </c>
      <c r="R301" s="156">
        <f>Q301*H301</f>
        <v>0</v>
      </c>
      <c r="S301" s="156">
        <v>0</v>
      </c>
      <c r="T301" s="157">
        <f>S301*H301</f>
        <v>0</v>
      </c>
      <c r="AR301" s="147" t="s">
        <v>318</v>
      </c>
      <c r="AT301" s="147" t="s">
        <v>302</v>
      </c>
      <c r="AU301" s="147" t="s">
        <v>90</v>
      </c>
      <c r="AY301" s="17" t="s">
        <v>299</v>
      </c>
      <c r="BE301" s="148">
        <f>IF(N301="základní",J301,0)</f>
        <v>0</v>
      </c>
      <c r="BF301" s="148">
        <f>IF(N301="snížená",J301,0)</f>
        <v>0</v>
      </c>
      <c r="BG301" s="148">
        <f>IF(N301="zákl. přenesená",J301,0)</f>
        <v>0</v>
      </c>
      <c r="BH301" s="148">
        <f>IF(N301="sníž. přenesená",J301,0)</f>
        <v>0</v>
      </c>
      <c r="BI301" s="148">
        <f>IF(N301="nulová",J301,0)</f>
        <v>0</v>
      </c>
      <c r="BJ301" s="17" t="s">
        <v>88</v>
      </c>
      <c r="BK301" s="148">
        <f>ROUND(I301*H301,2)</f>
        <v>0</v>
      </c>
      <c r="BL301" s="17" t="s">
        <v>318</v>
      </c>
      <c r="BM301" s="147" t="s">
        <v>1880</v>
      </c>
    </row>
    <row r="302" spans="2:65" s="1" customFormat="1" ht="6.9" customHeight="1">
      <c r="B302" s="44"/>
      <c r="C302" s="45"/>
      <c r="D302" s="45"/>
      <c r="E302" s="45"/>
      <c r="F302" s="45"/>
      <c r="G302" s="45"/>
      <c r="H302" s="45"/>
      <c r="I302" s="45"/>
      <c r="J302" s="45"/>
      <c r="K302" s="45"/>
      <c r="L302" s="32"/>
    </row>
  </sheetData>
  <sheetProtection algorithmName="SHA-512" hashValue="Gp/onbsYCJ+ZZK+Z4WetrZCRL3Ao29J3gR9SykffNyfHb0wAZBK+Kvi/28IVG3LX+qLUz0yPmG5uGwGlouuhnQ==" saltValue="p+aiv+a8Wm9aOQxLe1fiJb7ntH6QWHgXTm8f02utb4Lgf7WdBFNJlIXhk2pwtQ42LNwuptWepv91gbP/R5YOiA==" spinCount="100000" sheet="1" objects="1" scenarios="1" formatColumns="0" formatRows="0" autoFilter="0"/>
  <autoFilter ref="C125:K301" xr:uid="{00000000-0009-0000-0000-00000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29"/>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117</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1881</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ROUND((SUM(BE127:BE328)),  2)</f>
        <v>0</v>
      </c>
      <c r="I35" s="96">
        <v>0.21</v>
      </c>
      <c r="J35" s="86">
        <f>ROUND(((SUM(BE127:BE328))*I35),  2)</f>
        <v>0</v>
      </c>
      <c r="L35" s="32"/>
    </row>
    <row r="36" spans="2:12" s="1" customFormat="1" ht="14.4" customHeight="1">
      <c r="B36" s="32"/>
      <c r="E36" s="27" t="s">
        <v>47</v>
      </c>
      <c r="F36" s="86">
        <f>ROUND((SUM(BF127:BF328)),  2)</f>
        <v>0</v>
      </c>
      <c r="I36" s="96">
        <v>0.12</v>
      </c>
      <c r="J36" s="86">
        <f>ROUND(((SUM(BF127:BF328))*I36),  2)</f>
        <v>0</v>
      </c>
      <c r="L36" s="32"/>
    </row>
    <row r="37" spans="2:12" s="1" customFormat="1" ht="14.4" hidden="1" customHeight="1">
      <c r="B37" s="32"/>
      <c r="E37" s="27" t="s">
        <v>48</v>
      </c>
      <c r="F37" s="86">
        <f>ROUND((SUM(BG127:BG328)),  2)</f>
        <v>0</v>
      </c>
      <c r="I37" s="96">
        <v>0.21</v>
      </c>
      <c r="J37" s="86">
        <f>0</f>
        <v>0</v>
      </c>
      <c r="L37" s="32"/>
    </row>
    <row r="38" spans="2:12" s="1" customFormat="1" ht="14.4" hidden="1" customHeight="1">
      <c r="B38" s="32"/>
      <c r="E38" s="27" t="s">
        <v>49</v>
      </c>
      <c r="F38" s="86">
        <f>ROUND((SUM(BH127:BH328)),  2)</f>
        <v>0</v>
      </c>
      <c r="I38" s="96">
        <v>0.12</v>
      </c>
      <c r="J38" s="86">
        <f>0</f>
        <v>0</v>
      </c>
      <c r="L38" s="32"/>
    </row>
    <row r="39" spans="2:12" s="1" customFormat="1" ht="14.4" hidden="1" customHeight="1">
      <c r="B39" s="32"/>
      <c r="E39" s="27" t="s">
        <v>50</v>
      </c>
      <c r="F39" s="86">
        <f>ROUND((SUM(BI127:BI328)),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01.03 - Stoka A-1-1</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9.95" customHeight="1">
      <c r="B101" s="112"/>
      <c r="D101" s="113" t="s">
        <v>1478</v>
      </c>
      <c r="E101" s="114"/>
      <c r="F101" s="114"/>
      <c r="G101" s="114"/>
      <c r="H101" s="114"/>
      <c r="I101" s="114"/>
      <c r="J101" s="115">
        <f>J255</f>
        <v>0</v>
      </c>
      <c r="L101" s="112"/>
    </row>
    <row r="102" spans="2:47" s="9" customFormat="1" ht="19.95" customHeight="1">
      <c r="B102" s="112"/>
      <c r="D102" s="113" t="s">
        <v>1479</v>
      </c>
      <c r="E102" s="114"/>
      <c r="F102" s="114"/>
      <c r="G102" s="114"/>
      <c r="H102" s="114"/>
      <c r="I102" s="114"/>
      <c r="J102" s="115">
        <f>J264</f>
        <v>0</v>
      </c>
      <c r="L102" s="112"/>
    </row>
    <row r="103" spans="2:47" s="9" customFormat="1" ht="19.95" customHeight="1">
      <c r="B103" s="112"/>
      <c r="D103" s="113" t="s">
        <v>1480</v>
      </c>
      <c r="E103" s="114"/>
      <c r="F103" s="114"/>
      <c r="G103" s="114"/>
      <c r="H103" s="114"/>
      <c r="I103" s="114"/>
      <c r="J103" s="115">
        <f>J283</f>
        <v>0</v>
      </c>
      <c r="L103" s="112"/>
    </row>
    <row r="104" spans="2:47" s="9" customFormat="1" ht="19.95" customHeight="1">
      <c r="B104" s="112"/>
      <c r="D104" s="113" t="s">
        <v>1882</v>
      </c>
      <c r="E104" s="114"/>
      <c r="F104" s="114"/>
      <c r="G104" s="114"/>
      <c r="H104" s="114"/>
      <c r="I104" s="114"/>
      <c r="J104" s="115">
        <f>J322</f>
        <v>0</v>
      </c>
      <c r="L104" s="112"/>
    </row>
    <row r="105" spans="2:47" s="9" customFormat="1" ht="19.95" customHeight="1">
      <c r="B105" s="112"/>
      <c r="D105" s="113" t="s">
        <v>1481</v>
      </c>
      <c r="E105" s="114"/>
      <c r="F105" s="114"/>
      <c r="G105" s="114"/>
      <c r="H105" s="114"/>
      <c r="I105" s="114"/>
      <c r="J105" s="115">
        <f>J327</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1473</v>
      </c>
      <c r="F117" s="269"/>
      <c r="G117" s="269"/>
      <c r="H117" s="269"/>
      <c r="L117" s="32"/>
    </row>
    <row r="118" spans="2:63" s="1" customFormat="1" ht="12" customHeight="1">
      <c r="B118" s="32"/>
      <c r="C118" s="27" t="s">
        <v>266</v>
      </c>
      <c r="L118" s="32"/>
    </row>
    <row r="119" spans="2:63" s="1" customFormat="1" ht="16.5" customHeight="1">
      <c r="B119" s="32"/>
      <c r="E119" s="247" t="str">
        <f>E11</f>
        <v>01.03 - Stoka A-1-1</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2.22060594</v>
      </c>
      <c r="S127" s="53"/>
      <c r="T127" s="122">
        <f>T128</f>
        <v>8.4673600000000011</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P129+P255+P264+P283+P322+P327</f>
        <v>0</v>
      </c>
      <c r="R128" s="130">
        <f>R129+R255+R264+R283+R322+R327</f>
        <v>2.22060594</v>
      </c>
      <c r="T128" s="131">
        <f>T129+T255+T264+T283+T322+T327</f>
        <v>8.4673600000000011</v>
      </c>
      <c r="AR128" s="125" t="s">
        <v>88</v>
      </c>
      <c r="AT128" s="132" t="s">
        <v>80</v>
      </c>
      <c r="AU128" s="132" t="s">
        <v>81</v>
      </c>
      <c r="AY128" s="125" t="s">
        <v>299</v>
      </c>
      <c r="BK128" s="133">
        <f>BK129+BK255+BK264+BK283+BK322+BK327</f>
        <v>0</v>
      </c>
    </row>
    <row r="129" spans="2:65" s="11" customFormat="1" ht="22.95" customHeight="1">
      <c r="B129" s="124"/>
      <c r="D129" s="125" t="s">
        <v>80</v>
      </c>
      <c r="E129" s="134" t="s">
        <v>88</v>
      </c>
      <c r="F129" s="134" t="s">
        <v>1448</v>
      </c>
      <c r="I129" s="127"/>
      <c r="J129" s="135">
        <f>BK129</f>
        <v>0</v>
      </c>
      <c r="L129" s="124"/>
      <c r="M129" s="129"/>
      <c r="P129" s="130">
        <f>SUM(P130:P254)</f>
        <v>0</v>
      </c>
      <c r="R129" s="130">
        <f>SUM(R130:R254)</f>
        <v>0.1918764</v>
      </c>
      <c r="T129" s="131">
        <f>SUM(T130:T254)</f>
        <v>8.4673600000000011</v>
      </c>
      <c r="AR129" s="125" t="s">
        <v>88</v>
      </c>
      <c r="AT129" s="132" t="s">
        <v>80</v>
      </c>
      <c r="AU129" s="132" t="s">
        <v>88</v>
      </c>
      <c r="AY129" s="125" t="s">
        <v>299</v>
      </c>
      <c r="BK129" s="133">
        <f>SUM(BK130:BK254)</f>
        <v>0</v>
      </c>
    </row>
    <row r="130" spans="2:65" s="1" customFormat="1" ht="24.15" customHeight="1">
      <c r="B130" s="32"/>
      <c r="C130" s="136" t="s">
        <v>88</v>
      </c>
      <c r="D130" s="136" t="s">
        <v>302</v>
      </c>
      <c r="E130" s="137" t="s">
        <v>1883</v>
      </c>
      <c r="F130" s="138" t="s">
        <v>1884</v>
      </c>
      <c r="G130" s="139" t="s">
        <v>375</v>
      </c>
      <c r="H130" s="140">
        <v>49.808</v>
      </c>
      <c r="I130" s="141"/>
      <c r="J130" s="142">
        <f>ROUND(I130*H130,2)</f>
        <v>0</v>
      </c>
      <c r="K130" s="138" t="s">
        <v>1487</v>
      </c>
      <c r="L130" s="32"/>
      <c r="M130" s="143" t="s">
        <v>1</v>
      </c>
      <c r="N130" s="144" t="s">
        <v>46</v>
      </c>
      <c r="P130" s="145">
        <f>O130*H130</f>
        <v>0</v>
      </c>
      <c r="Q130" s="145">
        <v>0</v>
      </c>
      <c r="R130" s="145">
        <f>Q130*H130</f>
        <v>0</v>
      </c>
      <c r="S130" s="145">
        <v>0.17</v>
      </c>
      <c r="T130" s="146">
        <f>S130*H130</f>
        <v>8.4673600000000011</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1885</v>
      </c>
    </row>
    <row r="131" spans="2:65" s="12" customFormat="1">
      <c r="B131" s="170"/>
      <c r="D131" s="149" t="s">
        <v>1489</v>
      </c>
      <c r="E131" s="171" t="s">
        <v>1</v>
      </c>
      <c r="F131" s="172" t="s">
        <v>1490</v>
      </c>
      <c r="H131" s="171" t="s">
        <v>1</v>
      </c>
      <c r="I131" s="173"/>
      <c r="L131" s="170"/>
      <c r="M131" s="174"/>
      <c r="T131" s="175"/>
      <c r="AT131" s="171" t="s">
        <v>1489</v>
      </c>
      <c r="AU131" s="171" t="s">
        <v>90</v>
      </c>
      <c r="AV131" s="12" t="s">
        <v>88</v>
      </c>
      <c r="AW131" s="12" t="s">
        <v>36</v>
      </c>
      <c r="AX131" s="12" t="s">
        <v>81</v>
      </c>
      <c r="AY131" s="171" t="s">
        <v>299</v>
      </c>
    </row>
    <row r="132" spans="2:65" s="12" customFormat="1">
      <c r="B132" s="170"/>
      <c r="D132" s="149" t="s">
        <v>1489</v>
      </c>
      <c r="E132" s="171" t="s">
        <v>1</v>
      </c>
      <c r="F132" s="172" t="s">
        <v>1886</v>
      </c>
      <c r="H132" s="171" t="s">
        <v>1</v>
      </c>
      <c r="I132" s="173"/>
      <c r="L132" s="170"/>
      <c r="M132" s="174"/>
      <c r="T132" s="175"/>
      <c r="AT132" s="171" t="s">
        <v>1489</v>
      </c>
      <c r="AU132" s="171" t="s">
        <v>90</v>
      </c>
      <c r="AV132" s="12" t="s">
        <v>88</v>
      </c>
      <c r="AW132" s="12" t="s">
        <v>36</v>
      </c>
      <c r="AX132" s="12" t="s">
        <v>81</v>
      </c>
      <c r="AY132" s="171" t="s">
        <v>299</v>
      </c>
    </row>
    <row r="133" spans="2:65" s="12" customFormat="1">
      <c r="B133" s="170"/>
      <c r="D133" s="149" t="s">
        <v>1489</v>
      </c>
      <c r="E133" s="171" t="s">
        <v>1</v>
      </c>
      <c r="F133" s="172" t="s">
        <v>1887</v>
      </c>
      <c r="H133" s="171" t="s">
        <v>1</v>
      </c>
      <c r="I133" s="173"/>
      <c r="L133" s="170"/>
      <c r="M133" s="174"/>
      <c r="T133" s="175"/>
      <c r="AT133" s="171" t="s">
        <v>1489</v>
      </c>
      <c r="AU133" s="171" t="s">
        <v>90</v>
      </c>
      <c r="AV133" s="12" t="s">
        <v>88</v>
      </c>
      <c r="AW133" s="12" t="s">
        <v>36</v>
      </c>
      <c r="AX133" s="12" t="s">
        <v>81</v>
      </c>
      <c r="AY133" s="171" t="s">
        <v>299</v>
      </c>
    </row>
    <row r="134" spans="2:65" s="13" customFormat="1">
      <c r="B134" s="176"/>
      <c r="D134" s="149" t="s">
        <v>1489</v>
      </c>
      <c r="E134" s="177" t="s">
        <v>1</v>
      </c>
      <c r="F134" s="178" t="s">
        <v>1888</v>
      </c>
      <c r="H134" s="179">
        <v>42.527999999999999</v>
      </c>
      <c r="I134" s="180"/>
      <c r="L134" s="176"/>
      <c r="M134" s="181"/>
      <c r="T134" s="182"/>
      <c r="AT134" s="177" t="s">
        <v>1489</v>
      </c>
      <c r="AU134" s="177" t="s">
        <v>90</v>
      </c>
      <c r="AV134" s="13" t="s">
        <v>90</v>
      </c>
      <c r="AW134" s="13" t="s">
        <v>36</v>
      </c>
      <c r="AX134" s="13" t="s">
        <v>81</v>
      </c>
      <c r="AY134" s="177" t="s">
        <v>299</v>
      </c>
    </row>
    <row r="135" spans="2:65" s="13" customFormat="1">
      <c r="B135" s="176"/>
      <c r="D135" s="149" t="s">
        <v>1489</v>
      </c>
      <c r="E135" s="177" t="s">
        <v>1</v>
      </c>
      <c r="F135" s="178" t="s">
        <v>1889</v>
      </c>
      <c r="H135" s="179">
        <v>7.28</v>
      </c>
      <c r="I135" s="180"/>
      <c r="L135" s="176"/>
      <c r="M135" s="181"/>
      <c r="T135" s="182"/>
      <c r="AT135" s="177" t="s">
        <v>1489</v>
      </c>
      <c r="AU135" s="177" t="s">
        <v>90</v>
      </c>
      <c r="AV135" s="13" t="s">
        <v>90</v>
      </c>
      <c r="AW135" s="13" t="s">
        <v>36</v>
      </c>
      <c r="AX135" s="13" t="s">
        <v>81</v>
      </c>
      <c r="AY135" s="177" t="s">
        <v>299</v>
      </c>
    </row>
    <row r="136" spans="2:65" s="14" customFormat="1">
      <c r="B136" s="183"/>
      <c r="D136" s="149" t="s">
        <v>1489</v>
      </c>
      <c r="E136" s="184" t="s">
        <v>1</v>
      </c>
      <c r="F136" s="185" t="s">
        <v>1496</v>
      </c>
      <c r="H136" s="186">
        <v>49.808</v>
      </c>
      <c r="I136" s="187"/>
      <c r="L136" s="183"/>
      <c r="M136" s="188"/>
      <c r="T136" s="189"/>
      <c r="AT136" s="184" t="s">
        <v>1489</v>
      </c>
      <c r="AU136" s="184" t="s">
        <v>90</v>
      </c>
      <c r="AV136" s="14" t="s">
        <v>318</v>
      </c>
      <c r="AW136" s="14" t="s">
        <v>36</v>
      </c>
      <c r="AX136" s="14" t="s">
        <v>88</v>
      </c>
      <c r="AY136" s="184" t="s">
        <v>299</v>
      </c>
    </row>
    <row r="137" spans="2:65" s="1" customFormat="1" ht="24.15" customHeight="1">
      <c r="B137" s="32"/>
      <c r="C137" s="136" t="s">
        <v>90</v>
      </c>
      <c r="D137" s="136" t="s">
        <v>302</v>
      </c>
      <c r="E137" s="137" t="s">
        <v>1484</v>
      </c>
      <c r="F137" s="138" t="s">
        <v>1485</v>
      </c>
      <c r="G137" s="139" t="s">
        <v>1486</v>
      </c>
      <c r="H137" s="140">
        <v>720</v>
      </c>
      <c r="I137" s="141"/>
      <c r="J137" s="142">
        <f>ROUND(I137*H137,2)</f>
        <v>0</v>
      </c>
      <c r="K137" s="138" t="s">
        <v>1487</v>
      </c>
      <c r="L137" s="32"/>
      <c r="M137" s="143" t="s">
        <v>1</v>
      </c>
      <c r="N137" s="144" t="s">
        <v>46</v>
      </c>
      <c r="P137" s="145">
        <f>O137*H137</f>
        <v>0</v>
      </c>
      <c r="Q137" s="145">
        <v>3.0000000000000001E-5</v>
      </c>
      <c r="R137" s="145">
        <f>Q137*H137</f>
        <v>2.1600000000000001E-2</v>
      </c>
      <c r="S137" s="145">
        <v>0</v>
      </c>
      <c r="T137" s="146">
        <f>S137*H137</f>
        <v>0</v>
      </c>
      <c r="AR137" s="147" t="s">
        <v>318</v>
      </c>
      <c r="AT137" s="147" t="s">
        <v>302</v>
      </c>
      <c r="AU137" s="147" t="s">
        <v>90</v>
      </c>
      <c r="AY137" s="17" t="s">
        <v>299</v>
      </c>
      <c r="BE137" s="148">
        <f>IF(N137="základní",J137,0)</f>
        <v>0</v>
      </c>
      <c r="BF137" s="148">
        <f>IF(N137="snížená",J137,0)</f>
        <v>0</v>
      </c>
      <c r="BG137" s="148">
        <f>IF(N137="zákl. přenesená",J137,0)</f>
        <v>0</v>
      </c>
      <c r="BH137" s="148">
        <f>IF(N137="sníž. přenesená",J137,0)</f>
        <v>0</v>
      </c>
      <c r="BI137" s="148">
        <f>IF(N137="nulová",J137,0)</f>
        <v>0</v>
      </c>
      <c r="BJ137" s="17" t="s">
        <v>88</v>
      </c>
      <c r="BK137" s="148">
        <f>ROUND(I137*H137,2)</f>
        <v>0</v>
      </c>
      <c r="BL137" s="17" t="s">
        <v>318</v>
      </c>
      <c r="BM137" s="147" t="s">
        <v>1890</v>
      </c>
    </row>
    <row r="138" spans="2:65" s="12" customFormat="1">
      <c r="B138" s="170"/>
      <c r="D138" s="149" t="s">
        <v>1489</v>
      </c>
      <c r="E138" s="171" t="s">
        <v>1</v>
      </c>
      <c r="F138" s="172" t="s">
        <v>1490</v>
      </c>
      <c r="H138" s="171" t="s">
        <v>1</v>
      </c>
      <c r="I138" s="173"/>
      <c r="L138" s="170"/>
      <c r="M138" s="174"/>
      <c r="T138" s="175"/>
      <c r="AT138" s="171" t="s">
        <v>1489</v>
      </c>
      <c r="AU138" s="171" t="s">
        <v>90</v>
      </c>
      <c r="AV138" s="12" t="s">
        <v>88</v>
      </c>
      <c r="AW138" s="12" t="s">
        <v>36</v>
      </c>
      <c r="AX138" s="12" t="s">
        <v>81</v>
      </c>
      <c r="AY138" s="171" t="s">
        <v>299</v>
      </c>
    </row>
    <row r="139" spans="2:65" s="12" customFormat="1">
      <c r="B139" s="170"/>
      <c r="D139" s="149" t="s">
        <v>1489</v>
      </c>
      <c r="E139" s="171" t="s">
        <v>1</v>
      </c>
      <c r="F139" s="172" t="s">
        <v>1886</v>
      </c>
      <c r="H139" s="171" t="s">
        <v>1</v>
      </c>
      <c r="I139" s="173"/>
      <c r="L139" s="170"/>
      <c r="M139" s="174"/>
      <c r="T139" s="175"/>
      <c r="AT139" s="171" t="s">
        <v>1489</v>
      </c>
      <c r="AU139" s="171" t="s">
        <v>90</v>
      </c>
      <c r="AV139" s="12" t="s">
        <v>88</v>
      </c>
      <c r="AW139" s="12" t="s">
        <v>36</v>
      </c>
      <c r="AX139" s="12" t="s">
        <v>81</v>
      </c>
      <c r="AY139" s="171" t="s">
        <v>299</v>
      </c>
    </row>
    <row r="140" spans="2:65" s="12" customFormat="1" ht="20.399999999999999">
      <c r="B140" s="170"/>
      <c r="D140" s="149" t="s">
        <v>1489</v>
      </c>
      <c r="E140" s="171" t="s">
        <v>1</v>
      </c>
      <c r="F140" s="172" t="s">
        <v>1891</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1892</v>
      </c>
      <c r="H141" s="179">
        <v>720</v>
      </c>
      <c r="I141" s="180"/>
      <c r="L141" s="176"/>
      <c r="M141" s="181"/>
      <c r="T141" s="182"/>
      <c r="AT141" s="177" t="s">
        <v>1489</v>
      </c>
      <c r="AU141" s="177" t="s">
        <v>90</v>
      </c>
      <c r="AV141" s="13" t="s">
        <v>90</v>
      </c>
      <c r="AW141" s="13" t="s">
        <v>36</v>
      </c>
      <c r="AX141" s="13" t="s">
        <v>88</v>
      </c>
      <c r="AY141" s="177" t="s">
        <v>299</v>
      </c>
    </row>
    <row r="142" spans="2:65" s="1" customFormat="1" ht="24.15" customHeight="1">
      <c r="B142" s="32"/>
      <c r="C142" s="136" t="s">
        <v>298</v>
      </c>
      <c r="D142" s="136" t="s">
        <v>302</v>
      </c>
      <c r="E142" s="137" t="s">
        <v>1497</v>
      </c>
      <c r="F142" s="138" t="s">
        <v>1498</v>
      </c>
      <c r="G142" s="139" t="s">
        <v>1499</v>
      </c>
      <c r="H142" s="140">
        <v>30</v>
      </c>
      <c r="I142" s="141"/>
      <c r="J142" s="142">
        <f>ROUND(I142*H142,2)</f>
        <v>0</v>
      </c>
      <c r="K142" s="138" t="s">
        <v>1487</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1893</v>
      </c>
    </row>
    <row r="143" spans="2:65" s="12" customFormat="1">
      <c r="B143" s="170"/>
      <c r="D143" s="149" t="s">
        <v>1489</v>
      </c>
      <c r="E143" s="171" t="s">
        <v>1</v>
      </c>
      <c r="F143" s="172" t="s">
        <v>1490</v>
      </c>
      <c r="H143" s="171" t="s">
        <v>1</v>
      </c>
      <c r="I143" s="173"/>
      <c r="L143" s="170"/>
      <c r="M143" s="174"/>
      <c r="T143" s="175"/>
      <c r="AT143" s="171" t="s">
        <v>1489</v>
      </c>
      <c r="AU143" s="171" t="s">
        <v>90</v>
      </c>
      <c r="AV143" s="12" t="s">
        <v>88</v>
      </c>
      <c r="AW143" s="12" t="s">
        <v>36</v>
      </c>
      <c r="AX143" s="12" t="s">
        <v>81</v>
      </c>
      <c r="AY143" s="171" t="s">
        <v>299</v>
      </c>
    </row>
    <row r="144" spans="2:65" s="12" customFormat="1">
      <c r="B144" s="170"/>
      <c r="D144" s="149" t="s">
        <v>1489</v>
      </c>
      <c r="E144" s="171" t="s">
        <v>1</v>
      </c>
      <c r="F144" s="172" t="s">
        <v>1886</v>
      </c>
      <c r="H144" s="171" t="s">
        <v>1</v>
      </c>
      <c r="I144" s="173"/>
      <c r="L144" s="170"/>
      <c r="M144" s="174"/>
      <c r="T144" s="175"/>
      <c r="AT144" s="171" t="s">
        <v>1489</v>
      </c>
      <c r="AU144" s="171" t="s">
        <v>90</v>
      </c>
      <c r="AV144" s="12" t="s">
        <v>88</v>
      </c>
      <c r="AW144" s="12" t="s">
        <v>36</v>
      </c>
      <c r="AX144" s="12" t="s">
        <v>81</v>
      </c>
      <c r="AY144" s="171" t="s">
        <v>299</v>
      </c>
    </row>
    <row r="145" spans="2:65" s="12" customFormat="1" ht="20.399999999999999">
      <c r="B145" s="170"/>
      <c r="D145" s="149" t="s">
        <v>1489</v>
      </c>
      <c r="E145" s="171" t="s">
        <v>1</v>
      </c>
      <c r="F145" s="172" t="s">
        <v>1891</v>
      </c>
      <c r="H145" s="171" t="s">
        <v>1</v>
      </c>
      <c r="I145" s="173"/>
      <c r="L145" s="170"/>
      <c r="M145" s="174"/>
      <c r="T145" s="175"/>
      <c r="AT145" s="171" t="s">
        <v>1489</v>
      </c>
      <c r="AU145" s="171" t="s">
        <v>90</v>
      </c>
      <c r="AV145" s="12" t="s">
        <v>88</v>
      </c>
      <c r="AW145" s="12" t="s">
        <v>36</v>
      </c>
      <c r="AX145" s="12" t="s">
        <v>81</v>
      </c>
      <c r="AY145" s="171" t="s">
        <v>299</v>
      </c>
    </row>
    <row r="146" spans="2:65" s="13" customFormat="1">
      <c r="B146" s="176"/>
      <c r="D146" s="149" t="s">
        <v>1489</v>
      </c>
      <c r="E146" s="177" t="s">
        <v>1</v>
      </c>
      <c r="F146" s="178" t="s">
        <v>1894</v>
      </c>
      <c r="H146" s="179">
        <v>30</v>
      </c>
      <c r="I146" s="180"/>
      <c r="L146" s="176"/>
      <c r="M146" s="181"/>
      <c r="T146" s="182"/>
      <c r="AT146" s="177" t="s">
        <v>1489</v>
      </c>
      <c r="AU146" s="177" t="s">
        <v>90</v>
      </c>
      <c r="AV146" s="13" t="s">
        <v>90</v>
      </c>
      <c r="AW146" s="13" t="s">
        <v>36</v>
      </c>
      <c r="AX146" s="13" t="s">
        <v>88</v>
      </c>
      <c r="AY146" s="177" t="s">
        <v>299</v>
      </c>
    </row>
    <row r="147" spans="2:65" s="1" customFormat="1" ht="24.15" customHeight="1">
      <c r="B147" s="32"/>
      <c r="C147" s="136" t="s">
        <v>318</v>
      </c>
      <c r="D147" s="136" t="s">
        <v>302</v>
      </c>
      <c r="E147" s="137" t="s">
        <v>1502</v>
      </c>
      <c r="F147" s="138" t="s">
        <v>1503</v>
      </c>
      <c r="G147" s="139" t="s">
        <v>647</v>
      </c>
      <c r="H147" s="140">
        <v>1.2</v>
      </c>
      <c r="I147" s="141"/>
      <c r="J147" s="142">
        <f>ROUND(I147*H147,2)</f>
        <v>0</v>
      </c>
      <c r="K147" s="138" t="s">
        <v>1487</v>
      </c>
      <c r="L147" s="32"/>
      <c r="M147" s="143" t="s">
        <v>1</v>
      </c>
      <c r="N147" s="144" t="s">
        <v>46</v>
      </c>
      <c r="P147" s="145">
        <f>O147*H147</f>
        <v>0</v>
      </c>
      <c r="Q147" s="145">
        <v>1.269E-2</v>
      </c>
      <c r="R147" s="145">
        <f>Q147*H147</f>
        <v>1.5227999999999998E-2</v>
      </c>
      <c r="S147" s="145">
        <v>0</v>
      </c>
      <c r="T147" s="146">
        <f>S147*H147</f>
        <v>0</v>
      </c>
      <c r="AR147" s="147" t="s">
        <v>318</v>
      </c>
      <c r="AT147" s="147" t="s">
        <v>302</v>
      </c>
      <c r="AU147" s="147" t="s">
        <v>90</v>
      </c>
      <c r="AY147" s="17" t="s">
        <v>299</v>
      </c>
      <c r="BE147" s="148">
        <f>IF(N147="základní",J147,0)</f>
        <v>0</v>
      </c>
      <c r="BF147" s="148">
        <f>IF(N147="snížená",J147,0)</f>
        <v>0</v>
      </c>
      <c r="BG147" s="148">
        <f>IF(N147="zákl. přenesená",J147,0)</f>
        <v>0</v>
      </c>
      <c r="BH147" s="148">
        <f>IF(N147="sníž. přenesená",J147,0)</f>
        <v>0</v>
      </c>
      <c r="BI147" s="148">
        <f>IF(N147="nulová",J147,0)</f>
        <v>0</v>
      </c>
      <c r="BJ147" s="17" t="s">
        <v>88</v>
      </c>
      <c r="BK147" s="148">
        <f>ROUND(I147*H147,2)</f>
        <v>0</v>
      </c>
      <c r="BL147" s="17" t="s">
        <v>318</v>
      </c>
      <c r="BM147" s="147" t="s">
        <v>1895</v>
      </c>
    </row>
    <row r="148" spans="2:65" s="12" customFormat="1">
      <c r="B148" s="170"/>
      <c r="D148" s="149" t="s">
        <v>1489</v>
      </c>
      <c r="E148" s="171" t="s">
        <v>1</v>
      </c>
      <c r="F148" s="172" t="s">
        <v>1490</v>
      </c>
      <c r="H148" s="171" t="s">
        <v>1</v>
      </c>
      <c r="I148" s="173"/>
      <c r="L148" s="170"/>
      <c r="M148" s="174"/>
      <c r="T148" s="175"/>
      <c r="AT148" s="171" t="s">
        <v>1489</v>
      </c>
      <c r="AU148" s="171" t="s">
        <v>90</v>
      </c>
      <c r="AV148" s="12" t="s">
        <v>88</v>
      </c>
      <c r="AW148" s="12" t="s">
        <v>36</v>
      </c>
      <c r="AX148" s="12" t="s">
        <v>81</v>
      </c>
      <c r="AY148" s="171" t="s">
        <v>299</v>
      </c>
    </row>
    <row r="149" spans="2:65" s="12" customFormat="1">
      <c r="B149" s="170"/>
      <c r="D149" s="149" t="s">
        <v>1489</v>
      </c>
      <c r="E149" s="171" t="s">
        <v>1</v>
      </c>
      <c r="F149" s="172" t="s">
        <v>1886</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E150" s="177" t="s">
        <v>1</v>
      </c>
      <c r="F150" s="178" t="s">
        <v>1896</v>
      </c>
      <c r="H150" s="179">
        <v>1.2</v>
      </c>
      <c r="I150" s="180"/>
      <c r="L150" s="176"/>
      <c r="M150" s="181"/>
      <c r="T150" s="182"/>
      <c r="AT150" s="177" t="s">
        <v>1489</v>
      </c>
      <c r="AU150" s="177" t="s">
        <v>90</v>
      </c>
      <c r="AV150" s="13" t="s">
        <v>90</v>
      </c>
      <c r="AW150" s="13" t="s">
        <v>36</v>
      </c>
      <c r="AX150" s="13" t="s">
        <v>88</v>
      </c>
      <c r="AY150" s="177" t="s">
        <v>299</v>
      </c>
    </row>
    <row r="151" spans="2:65" s="1" customFormat="1" ht="24.15" customHeight="1">
      <c r="B151" s="32"/>
      <c r="C151" s="136" t="s">
        <v>323</v>
      </c>
      <c r="D151" s="136" t="s">
        <v>302</v>
      </c>
      <c r="E151" s="137" t="s">
        <v>1508</v>
      </c>
      <c r="F151" s="138" t="s">
        <v>1509</v>
      </c>
      <c r="G151" s="139" t="s">
        <v>647</v>
      </c>
      <c r="H151" s="140">
        <v>1.2</v>
      </c>
      <c r="I151" s="141"/>
      <c r="J151" s="142">
        <f>ROUND(I151*H151,2)</f>
        <v>0</v>
      </c>
      <c r="K151" s="138" t="s">
        <v>1487</v>
      </c>
      <c r="L151" s="32"/>
      <c r="M151" s="143" t="s">
        <v>1</v>
      </c>
      <c r="N151" s="144" t="s">
        <v>46</v>
      </c>
      <c r="P151" s="145">
        <f>O151*H151</f>
        <v>0</v>
      </c>
      <c r="Q151" s="145">
        <v>3.6900000000000002E-2</v>
      </c>
      <c r="R151" s="145">
        <f>Q151*H151</f>
        <v>4.428E-2</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1897</v>
      </c>
    </row>
    <row r="152" spans="2:65" s="12" customFormat="1">
      <c r="B152" s="170"/>
      <c r="D152" s="149" t="s">
        <v>1489</v>
      </c>
      <c r="E152" s="171" t="s">
        <v>1</v>
      </c>
      <c r="F152" s="172" t="s">
        <v>1490</v>
      </c>
      <c r="H152" s="171" t="s">
        <v>1</v>
      </c>
      <c r="I152" s="173"/>
      <c r="L152" s="170"/>
      <c r="M152" s="174"/>
      <c r="T152" s="175"/>
      <c r="AT152" s="171" t="s">
        <v>1489</v>
      </c>
      <c r="AU152" s="171" t="s">
        <v>90</v>
      </c>
      <c r="AV152" s="12" t="s">
        <v>88</v>
      </c>
      <c r="AW152" s="12" t="s">
        <v>36</v>
      </c>
      <c r="AX152" s="12" t="s">
        <v>81</v>
      </c>
      <c r="AY152" s="171" t="s">
        <v>299</v>
      </c>
    </row>
    <row r="153" spans="2:65" s="12" customFormat="1">
      <c r="B153" s="170"/>
      <c r="D153" s="149" t="s">
        <v>1489</v>
      </c>
      <c r="E153" s="171" t="s">
        <v>1</v>
      </c>
      <c r="F153" s="172" t="s">
        <v>1886</v>
      </c>
      <c r="H153" s="171" t="s">
        <v>1</v>
      </c>
      <c r="I153" s="173"/>
      <c r="L153" s="170"/>
      <c r="M153" s="174"/>
      <c r="T153" s="175"/>
      <c r="AT153" s="171" t="s">
        <v>1489</v>
      </c>
      <c r="AU153" s="171" t="s">
        <v>90</v>
      </c>
      <c r="AV153" s="12" t="s">
        <v>88</v>
      </c>
      <c r="AW153" s="12" t="s">
        <v>36</v>
      </c>
      <c r="AX153" s="12" t="s">
        <v>81</v>
      </c>
      <c r="AY153" s="171" t="s">
        <v>299</v>
      </c>
    </row>
    <row r="154" spans="2:65" s="13" customFormat="1">
      <c r="B154" s="176"/>
      <c r="D154" s="149" t="s">
        <v>1489</v>
      </c>
      <c r="E154" s="177" t="s">
        <v>1</v>
      </c>
      <c r="F154" s="178" t="s">
        <v>1802</v>
      </c>
      <c r="H154" s="179">
        <v>1.2</v>
      </c>
      <c r="I154" s="180"/>
      <c r="L154" s="176"/>
      <c r="M154" s="181"/>
      <c r="T154" s="182"/>
      <c r="AT154" s="177" t="s">
        <v>1489</v>
      </c>
      <c r="AU154" s="177" t="s">
        <v>90</v>
      </c>
      <c r="AV154" s="13" t="s">
        <v>90</v>
      </c>
      <c r="AW154" s="13" t="s">
        <v>36</v>
      </c>
      <c r="AX154" s="13" t="s">
        <v>88</v>
      </c>
      <c r="AY154" s="177" t="s">
        <v>299</v>
      </c>
    </row>
    <row r="155" spans="2:65" s="1" customFormat="1" ht="33" customHeight="1">
      <c r="B155" s="32"/>
      <c r="C155" s="136" t="s">
        <v>328</v>
      </c>
      <c r="D155" s="136" t="s">
        <v>302</v>
      </c>
      <c r="E155" s="137" t="s">
        <v>1803</v>
      </c>
      <c r="F155" s="138" t="s">
        <v>1804</v>
      </c>
      <c r="G155" s="139" t="s">
        <v>1520</v>
      </c>
      <c r="H155" s="140">
        <v>43.246000000000002</v>
      </c>
      <c r="I155" s="141"/>
      <c r="J155" s="142">
        <f>ROUND(I155*H155,2)</f>
        <v>0</v>
      </c>
      <c r="K155" s="138" t="s">
        <v>1487</v>
      </c>
      <c r="L155" s="32"/>
      <c r="M155" s="143" t="s">
        <v>1</v>
      </c>
      <c r="N155" s="144" t="s">
        <v>46</v>
      </c>
      <c r="P155" s="145">
        <f>O155*H155</f>
        <v>0</v>
      </c>
      <c r="Q155" s="145">
        <v>0</v>
      </c>
      <c r="R155" s="145">
        <f>Q155*H155</f>
        <v>0</v>
      </c>
      <c r="S155" s="145">
        <v>0</v>
      </c>
      <c r="T155" s="146">
        <f>S155*H155</f>
        <v>0</v>
      </c>
      <c r="AR155" s="147" t="s">
        <v>318</v>
      </c>
      <c r="AT155" s="147" t="s">
        <v>302</v>
      </c>
      <c r="AU155" s="147" t="s">
        <v>90</v>
      </c>
      <c r="AY155" s="17" t="s">
        <v>299</v>
      </c>
      <c r="BE155" s="148">
        <f>IF(N155="základní",J155,0)</f>
        <v>0</v>
      </c>
      <c r="BF155" s="148">
        <f>IF(N155="snížená",J155,0)</f>
        <v>0</v>
      </c>
      <c r="BG155" s="148">
        <f>IF(N155="zákl. přenesená",J155,0)</f>
        <v>0</v>
      </c>
      <c r="BH155" s="148">
        <f>IF(N155="sníž. přenesená",J155,0)</f>
        <v>0</v>
      </c>
      <c r="BI155" s="148">
        <f>IF(N155="nulová",J155,0)</f>
        <v>0</v>
      </c>
      <c r="BJ155" s="17" t="s">
        <v>88</v>
      </c>
      <c r="BK155" s="148">
        <f>ROUND(I155*H155,2)</f>
        <v>0</v>
      </c>
      <c r="BL155" s="17" t="s">
        <v>318</v>
      </c>
      <c r="BM155" s="147" t="s">
        <v>1898</v>
      </c>
    </row>
    <row r="156" spans="2:65" s="12" customFormat="1">
      <c r="B156" s="170"/>
      <c r="D156" s="149" t="s">
        <v>1489</v>
      </c>
      <c r="E156" s="171" t="s">
        <v>1</v>
      </c>
      <c r="F156" s="172" t="s">
        <v>1490</v>
      </c>
      <c r="H156" s="171" t="s">
        <v>1</v>
      </c>
      <c r="I156" s="173"/>
      <c r="L156" s="170"/>
      <c r="M156" s="174"/>
      <c r="T156" s="175"/>
      <c r="AT156" s="171" t="s">
        <v>1489</v>
      </c>
      <c r="AU156" s="171" t="s">
        <v>90</v>
      </c>
      <c r="AV156" s="12" t="s">
        <v>88</v>
      </c>
      <c r="AW156" s="12" t="s">
        <v>36</v>
      </c>
      <c r="AX156" s="12" t="s">
        <v>81</v>
      </c>
      <c r="AY156" s="171" t="s">
        <v>299</v>
      </c>
    </row>
    <row r="157" spans="2:65" s="12" customFormat="1">
      <c r="B157" s="170"/>
      <c r="D157" s="149" t="s">
        <v>1489</v>
      </c>
      <c r="E157" s="171" t="s">
        <v>1</v>
      </c>
      <c r="F157" s="172" t="s">
        <v>1886</v>
      </c>
      <c r="H157" s="171" t="s">
        <v>1</v>
      </c>
      <c r="I157" s="173"/>
      <c r="L157" s="170"/>
      <c r="M157" s="174"/>
      <c r="T157" s="175"/>
      <c r="AT157" s="171" t="s">
        <v>1489</v>
      </c>
      <c r="AU157" s="171" t="s">
        <v>90</v>
      </c>
      <c r="AV157" s="12" t="s">
        <v>88</v>
      </c>
      <c r="AW157" s="12" t="s">
        <v>36</v>
      </c>
      <c r="AX157" s="12" t="s">
        <v>81</v>
      </c>
      <c r="AY157" s="171" t="s">
        <v>299</v>
      </c>
    </row>
    <row r="158" spans="2:65" s="12" customFormat="1" ht="20.399999999999999">
      <c r="B158" s="170"/>
      <c r="D158" s="149" t="s">
        <v>1489</v>
      </c>
      <c r="E158" s="171" t="s">
        <v>1</v>
      </c>
      <c r="F158" s="172" t="s">
        <v>1899</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E159" s="177" t="s">
        <v>1</v>
      </c>
      <c r="F159" s="178" t="s">
        <v>1900</v>
      </c>
      <c r="H159" s="179">
        <v>10.09</v>
      </c>
      <c r="I159" s="180"/>
      <c r="L159" s="176"/>
      <c r="M159" s="181"/>
      <c r="T159" s="182"/>
      <c r="AT159" s="177" t="s">
        <v>1489</v>
      </c>
      <c r="AU159" s="177" t="s">
        <v>90</v>
      </c>
      <c r="AV159" s="13" t="s">
        <v>90</v>
      </c>
      <c r="AW159" s="13" t="s">
        <v>36</v>
      </c>
      <c r="AX159" s="13" t="s">
        <v>81</v>
      </c>
      <c r="AY159" s="177" t="s">
        <v>299</v>
      </c>
    </row>
    <row r="160" spans="2:65" s="15" customFormat="1">
      <c r="B160" s="190"/>
      <c r="D160" s="149" t="s">
        <v>1489</v>
      </c>
      <c r="E160" s="191" t="s">
        <v>1</v>
      </c>
      <c r="F160" s="192" t="s">
        <v>1549</v>
      </c>
      <c r="H160" s="193">
        <v>10.09</v>
      </c>
      <c r="I160" s="194"/>
      <c r="L160" s="190"/>
      <c r="M160" s="195"/>
      <c r="T160" s="196"/>
      <c r="AT160" s="191" t="s">
        <v>1489</v>
      </c>
      <c r="AU160" s="191" t="s">
        <v>90</v>
      </c>
      <c r="AV160" s="15" t="s">
        <v>298</v>
      </c>
      <c r="AW160" s="15" t="s">
        <v>36</v>
      </c>
      <c r="AX160" s="15" t="s">
        <v>81</v>
      </c>
      <c r="AY160" s="191" t="s">
        <v>299</v>
      </c>
    </row>
    <row r="161" spans="2:65" s="12" customFormat="1">
      <c r="B161" s="170"/>
      <c r="D161" s="149" t="s">
        <v>1489</v>
      </c>
      <c r="E161" s="171" t="s">
        <v>1</v>
      </c>
      <c r="F161" s="172" t="s">
        <v>1901</v>
      </c>
      <c r="H161" s="171" t="s">
        <v>1</v>
      </c>
      <c r="I161" s="173"/>
      <c r="L161" s="170"/>
      <c r="M161" s="174"/>
      <c r="T161" s="175"/>
      <c r="AT161" s="171" t="s">
        <v>1489</v>
      </c>
      <c r="AU161" s="171" t="s">
        <v>90</v>
      </c>
      <c r="AV161" s="12" t="s">
        <v>88</v>
      </c>
      <c r="AW161" s="12" t="s">
        <v>36</v>
      </c>
      <c r="AX161" s="12" t="s">
        <v>81</v>
      </c>
      <c r="AY161" s="171" t="s">
        <v>299</v>
      </c>
    </row>
    <row r="162" spans="2:65" s="13" customFormat="1">
      <c r="B162" s="176"/>
      <c r="D162" s="149" t="s">
        <v>1489</v>
      </c>
      <c r="E162" s="177" t="s">
        <v>1</v>
      </c>
      <c r="F162" s="178" t="s">
        <v>1902</v>
      </c>
      <c r="H162" s="179">
        <v>129.71</v>
      </c>
      <c r="I162" s="180"/>
      <c r="L162" s="176"/>
      <c r="M162" s="181"/>
      <c r="T162" s="182"/>
      <c r="AT162" s="177" t="s">
        <v>1489</v>
      </c>
      <c r="AU162" s="177" t="s">
        <v>90</v>
      </c>
      <c r="AV162" s="13" t="s">
        <v>90</v>
      </c>
      <c r="AW162" s="13" t="s">
        <v>36</v>
      </c>
      <c r="AX162" s="13" t="s">
        <v>81</v>
      </c>
      <c r="AY162" s="177" t="s">
        <v>299</v>
      </c>
    </row>
    <row r="163" spans="2:65" s="13" customFormat="1">
      <c r="B163" s="176"/>
      <c r="D163" s="149" t="s">
        <v>1489</v>
      </c>
      <c r="E163" s="177" t="s">
        <v>1</v>
      </c>
      <c r="F163" s="178" t="s">
        <v>1903</v>
      </c>
      <c r="H163" s="179">
        <v>22.204000000000001</v>
      </c>
      <c r="I163" s="180"/>
      <c r="L163" s="176"/>
      <c r="M163" s="181"/>
      <c r="T163" s="182"/>
      <c r="AT163" s="177" t="s">
        <v>1489</v>
      </c>
      <c r="AU163" s="177" t="s">
        <v>90</v>
      </c>
      <c r="AV163" s="13" t="s">
        <v>90</v>
      </c>
      <c r="AW163" s="13" t="s">
        <v>36</v>
      </c>
      <c r="AX163" s="13" t="s">
        <v>81</v>
      </c>
      <c r="AY163" s="177" t="s">
        <v>299</v>
      </c>
    </row>
    <row r="164" spans="2:65" s="13" customFormat="1">
      <c r="B164" s="176"/>
      <c r="D164" s="149" t="s">
        <v>1489</v>
      </c>
      <c r="E164" s="177" t="s">
        <v>1</v>
      </c>
      <c r="F164" s="178" t="s">
        <v>1904</v>
      </c>
      <c r="H164" s="179">
        <v>4.3259999999999996</v>
      </c>
      <c r="I164" s="180"/>
      <c r="L164" s="176"/>
      <c r="M164" s="181"/>
      <c r="T164" s="182"/>
      <c r="AT164" s="177" t="s">
        <v>1489</v>
      </c>
      <c r="AU164" s="177" t="s">
        <v>90</v>
      </c>
      <c r="AV164" s="13" t="s">
        <v>90</v>
      </c>
      <c r="AW164" s="13" t="s">
        <v>36</v>
      </c>
      <c r="AX164" s="13" t="s">
        <v>81</v>
      </c>
      <c r="AY164" s="177" t="s">
        <v>299</v>
      </c>
    </row>
    <row r="165" spans="2:65" s="15" customFormat="1">
      <c r="B165" s="190"/>
      <c r="D165" s="149" t="s">
        <v>1489</v>
      </c>
      <c r="E165" s="191" t="s">
        <v>1</v>
      </c>
      <c r="F165" s="192" t="s">
        <v>1549</v>
      </c>
      <c r="H165" s="193">
        <v>156.24</v>
      </c>
      <c r="I165" s="194"/>
      <c r="L165" s="190"/>
      <c r="M165" s="195"/>
      <c r="T165" s="196"/>
      <c r="AT165" s="191" t="s">
        <v>1489</v>
      </c>
      <c r="AU165" s="191" t="s">
        <v>90</v>
      </c>
      <c r="AV165" s="15" t="s">
        <v>298</v>
      </c>
      <c r="AW165" s="15" t="s">
        <v>36</v>
      </c>
      <c r="AX165" s="15" t="s">
        <v>81</v>
      </c>
      <c r="AY165" s="191" t="s">
        <v>299</v>
      </c>
    </row>
    <row r="166" spans="2:65" s="14" customFormat="1">
      <c r="B166" s="183"/>
      <c r="D166" s="149" t="s">
        <v>1489</v>
      </c>
      <c r="E166" s="184" t="s">
        <v>1</v>
      </c>
      <c r="F166" s="185" t="s">
        <v>1496</v>
      </c>
      <c r="H166" s="186">
        <v>166.33</v>
      </c>
      <c r="I166" s="187"/>
      <c r="L166" s="183"/>
      <c r="M166" s="188"/>
      <c r="T166" s="189"/>
      <c r="AT166" s="184" t="s">
        <v>1489</v>
      </c>
      <c r="AU166" s="184" t="s">
        <v>90</v>
      </c>
      <c r="AV166" s="14" t="s">
        <v>318</v>
      </c>
      <c r="AW166" s="14" t="s">
        <v>36</v>
      </c>
      <c r="AX166" s="14" t="s">
        <v>81</v>
      </c>
      <c r="AY166" s="184" t="s">
        <v>299</v>
      </c>
    </row>
    <row r="167" spans="2:65" s="12" customFormat="1">
      <c r="B167" s="170"/>
      <c r="D167" s="149" t="s">
        <v>1489</v>
      </c>
      <c r="E167" s="171" t="s">
        <v>1</v>
      </c>
      <c r="F167" s="172" t="s">
        <v>1530</v>
      </c>
      <c r="H167" s="171" t="s">
        <v>1</v>
      </c>
      <c r="I167" s="173"/>
      <c r="L167" s="170"/>
      <c r="M167" s="174"/>
      <c r="T167" s="175"/>
      <c r="AT167" s="171" t="s">
        <v>1489</v>
      </c>
      <c r="AU167" s="171" t="s">
        <v>90</v>
      </c>
      <c r="AV167" s="12" t="s">
        <v>88</v>
      </c>
      <c r="AW167" s="12" t="s">
        <v>36</v>
      </c>
      <c r="AX167" s="12" t="s">
        <v>81</v>
      </c>
      <c r="AY167" s="171" t="s">
        <v>299</v>
      </c>
    </row>
    <row r="168" spans="2:65" s="13" customFormat="1">
      <c r="B168" s="176"/>
      <c r="D168" s="149" t="s">
        <v>1489</v>
      </c>
      <c r="E168" s="177" t="s">
        <v>1</v>
      </c>
      <c r="F168" s="178" t="s">
        <v>1905</v>
      </c>
      <c r="H168" s="179">
        <v>43.246000000000002</v>
      </c>
      <c r="I168" s="180"/>
      <c r="L168" s="176"/>
      <c r="M168" s="181"/>
      <c r="T168" s="182"/>
      <c r="AT168" s="177" t="s">
        <v>1489</v>
      </c>
      <c r="AU168" s="177" t="s">
        <v>90</v>
      </c>
      <c r="AV168" s="13" t="s">
        <v>90</v>
      </c>
      <c r="AW168" s="13" t="s">
        <v>36</v>
      </c>
      <c r="AX168" s="13" t="s">
        <v>88</v>
      </c>
      <c r="AY168" s="177" t="s">
        <v>299</v>
      </c>
    </row>
    <row r="169" spans="2:65" s="1" customFormat="1" ht="33" customHeight="1">
      <c r="B169" s="32"/>
      <c r="C169" s="136" t="s">
        <v>333</v>
      </c>
      <c r="D169" s="136" t="s">
        <v>302</v>
      </c>
      <c r="E169" s="137" t="s">
        <v>1811</v>
      </c>
      <c r="F169" s="138" t="s">
        <v>1812</v>
      </c>
      <c r="G169" s="139" t="s">
        <v>1520</v>
      </c>
      <c r="H169" s="140">
        <v>6.6529999999999996</v>
      </c>
      <c r="I169" s="141"/>
      <c r="J169" s="142">
        <f>ROUND(I169*H169,2)</f>
        <v>0</v>
      </c>
      <c r="K169" s="138" t="s">
        <v>1487</v>
      </c>
      <c r="L169" s="32"/>
      <c r="M169" s="143" t="s">
        <v>1</v>
      </c>
      <c r="N169" s="144" t="s">
        <v>46</v>
      </c>
      <c r="P169" s="145">
        <f>O169*H169</f>
        <v>0</v>
      </c>
      <c r="Q169" s="145">
        <v>0</v>
      </c>
      <c r="R169" s="145">
        <f>Q169*H169</f>
        <v>0</v>
      </c>
      <c r="S169" s="145">
        <v>0</v>
      </c>
      <c r="T169" s="146">
        <f>S169*H169</f>
        <v>0</v>
      </c>
      <c r="AR169" s="147" t="s">
        <v>318</v>
      </c>
      <c r="AT169" s="147" t="s">
        <v>302</v>
      </c>
      <c r="AU169" s="147" t="s">
        <v>90</v>
      </c>
      <c r="AY169" s="17" t="s">
        <v>299</v>
      </c>
      <c r="BE169" s="148">
        <f>IF(N169="základní",J169,0)</f>
        <v>0</v>
      </c>
      <c r="BF169" s="148">
        <f>IF(N169="snížená",J169,0)</f>
        <v>0</v>
      </c>
      <c r="BG169" s="148">
        <f>IF(N169="zákl. přenesená",J169,0)</f>
        <v>0</v>
      </c>
      <c r="BH169" s="148">
        <f>IF(N169="sníž. přenesená",J169,0)</f>
        <v>0</v>
      </c>
      <c r="BI169" s="148">
        <f>IF(N169="nulová",J169,0)</f>
        <v>0</v>
      </c>
      <c r="BJ169" s="17" t="s">
        <v>88</v>
      </c>
      <c r="BK169" s="148">
        <f>ROUND(I169*H169,2)</f>
        <v>0</v>
      </c>
      <c r="BL169" s="17" t="s">
        <v>318</v>
      </c>
      <c r="BM169" s="147" t="s">
        <v>1906</v>
      </c>
    </row>
    <row r="170" spans="2:65" s="12" customFormat="1">
      <c r="B170" s="170"/>
      <c r="D170" s="149" t="s">
        <v>1489</v>
      </c>
      <c r="E170" s="171" t="s">
        <v>1</v>
      </c>
      <c r="F170" s="172" t="s">
        <v>1490</v>
      </c>
      <c r="H170" s="171" t="s">
        <v>1</v>
      </c>
      <c r="I170" s="173"/>
      <c r="L170" s="170"/>
      <c r="M170" s="174"/>
      <c r="T170" s="175"/>
      <c r="AT170" s="171" t="s">
        <v>1489</v>
      </c>
      <c r="AU170" s="171" t="s">
        <v>90</v>
      </c>
      <c r="AV170" s="12" t="s">
        <v>88</v>
      </c>
      <c r="AW170" s="12" t="s">
        <v>36</v>
      </c>
      <c r="AX170" s="12" t="s">
        <v>81</v>
      </c>
      <c r="AY170" s="171" t="s">
        <v>299</v>
      </c>
    </row>
    <row r="171" spans="2:65" s="12" customFormat="1">
      <c r="B171" s="170"/>
      <c r="D171" s="149" t="s">
        <v>1489</v>
      </c>
      <c r="E171" s="171" t="s">
        <v>1</v>
      </c>
      <c r="F171" s="172" t="s">
        <v>1886</v>
      </c>
      <c r="H171" s="171" t="s">
        <v>1</v>
      </c>
      <c r="I171" s="173"/>
      <c r="L171" s="170"/>
      <c r="M171" s="174"/>
      <c r="T171" s="175"/>
      <c r="AT171" s="171" t="s">
        <v>1489</v>
      </c>
      <c r="AU171" s="171" t="s">
        <v>90</v>
      </c>
      <c r="AV171" s="12" t="s">
        <v>88</v>
      </c>
      <c r="AW171" s="12" t="s">
        <v>36</v>
      </c>
      <c r="AX171" s="12" t="s">
        <v>81</v>
      </c>
      <c r="AY171" s="171" t="s">
        <v>299</v>
      </c>
    </row>
    <row r="172" spans="2:65" s="12" customFormat="1">
      <c r="B172" s="170"/>
      <c r="D172" s="149" t="s">
        <v>1489</v>
      </c>
      <c r="E172" s="171" t="s">
        <v>1</v>
      </c>
      <c r="F172" s="172" t="s">
        <v>1535</v>
      </c>
      <c r="H172" s="171" t="s">
        <v>1</v>
      </c>
      <c r="I172" s="173"/>
      <c r="L172" s="170"/>
      <c r="M172" s="174"/>
      <c r="T172" s="175"/>
      <c r="AT172" s="171" t="s">
        <v>1489</v>
      </c>
      <c r="AU172" s="171" t="s">
        <v>90</v>
      </c>
      <c r="AV172" s="12" t="s">
        <v>88</v>
      </c>
      <c r="AW172" s="12" t="s">
        <v>36</v>
      </c>
      <c r="AX172" s="12" t="s">
        <v>81</v>
      </c>
      <c r="AY172" s="171" t="s">
        <v>299</v>
      </c>
    </row>
    <row r="173" spans="2:65" s="13" customFormat="1">
      <c r="B173" s="176"/>
      <c r="D173" s="149" t="s">
        <v>1489</v>
      </c>
      <c r="E173" s="177" t="s">
        <v>1</v>
      </c>
      <c r="F173" s="178" t="s">
        <v>1907</v>
      </c>
      <c r="H173" s="179">
        <v>6.6529999999999996</v>
      </c>
      <c r="I173" s="180"/>
      <c r="L173" s="176"/>
      <c r="M173" s="181"/>
      <c r="T173" s="182"/>
      <c r="AT173" s="177" t="s">
        <v>1489</v>
      </c>
      <c r="AU173" s="177" t="s">
        <v>90</v>
      </c>
      <c r="AV173" s="13" t="s">
        <v>90</v>
      </c>
      <c r="AW173" s="13" t="s">
        <v>36</v>
      </c>
      <c r="AX173" s="13" t="s">
        <v>88</v>
      </c>
      <c r="AY173" s="177" t="s">
        <v>299</v>
      </c>
    </row>
    <row r="174" spans="2:65" s="1" customFormat="1" ht="33" customHeight="1">
      <c r="B174" s="32"/>
      <c r="C174" s="136" t="s">
        <v>337</v>
      </c>
      <c r="D174" s="136" t="s">
        <v>302</v>
      </c>
      <c r="E174" s="137" t="s">
        <v>1815</v>
      </c>
      <c r="F174" s="138" t="s">
        <v>1816</v>
      </c>
      <c r="G174" s="139" t="s">
        <v>1520</v>
      </c>
      <c r="H174" s="140">
        <v>116.431</v>
      </c>
      <c r="I174" s="141"/>
      <c r="J174" s="142">
        <f>ROUND(I174*H174,2)</f>
        <v>0</v>
      </c>
      <c r="K174" s="138" t="s">
        <v>1487</v>
      </c>
      <c r="L174" s="32"/>
      <c r="M174" s="143" t="s">
        <v>1</v>
      </c>
      <c r="N174" s="144" t="s">
        <v>46</v>
      </c>
      <c r="P174" s="145">
        <f>O174*H174</f>
        <v>0</v>
      </c>
      <c r="Q174" s="145">
        <v>0</v>
      </c>
      <c r="R174" s="145">
        <f>Q174*H174</f>
        <v>0</v>
      </c>
      <c r="S174" s="145">
        <v>0</v>
      </c>
      <c r="T174" s="146">
        <f>S174*H174</f>
        <v>0</v>
      </c>
      <c r="AR174" s="147" t="s">
        <v>318</v>
      </c>
      <c r="AT174" s="147" t="s">
        <v>302</v>
      </c>
      <c r="AU174" s="147" t="s">
        <v>90</v>
      </c>
      <c r="AY174" s="17" t="s">
        <v>299</v>
      </c>
      <c r="BE174" s="148">
        <f>IF(N174="základní",J174,0)</f>
        <v>0</v>
      </c>
      <c r="BF174" s="148">
        <f>IF(N174="snížená",J174,0)</f>
        <v>0</v>
      </c>
      <c r="BG174" s="148">
        <f>IF(N174="zákl. přenesená",J174,0)</f>
        <v>0</v>
      </c>
      <c r="BH174" s="148">
        <f>IF(N174="sníž. přenesená",J174,0)</f>
        <v>0</v>
      </c>
      <c r="BI174" s="148">
        <f>IF(N174="nulová",J174,0)</f>
        <v>0</v>
      </c>
      <c r="BJ174" s="17" t="s">
        <v>88</v>
      </c>
      <c r="BK174" s="148">
        <f>ROUND(I174*H174,2)</f>
        <v>0</v>
      </c>
      <c r="BL174" s="17" t="s">
        <v>318</v>
      </c>
      <c r="BM174" s="147" t="s">
        <v>1908</v>
      </c>
    </row>
    <row r="175" spans="2:65" s="12" customFormat="1">
      <c r="B175" s="170"/>
      <c r="D175" s="149" t="s">
        <v>1489</v>
      </c>
      <c r="E175" s="171" t="s">
        <v>1</v>
      </c>
      <c r="F175" s="172" t="s">
        <v>1490</v>
      </c>
      <c r="H175" s="171" t="s">
        <v>1</v>
      </c>
      <c r="I175" s="173"/>
      <c r="L175" s="170"/>
      <c r="M175" s="174"/>
      <c r="T175" s="175"/>
      <c r="AT175" s="171" t="s">
        <v>1489</v>
      </c>
      <c r="AU175" s="171" t="s">
        <v>90</v>
      </c>
      <c r="AV175" s="12" t="s">
        <v>88</v>
      </c>
      <c r="AW175" s="12" t="s">
        <v>36</v>
      </c>
      <c r="AX175" s="12" t="s">
        <v>81</v>
      </c>
      <c r="AY175" s="171" t="s">
        <v>299</v>
      </c>
    </row>
    <row r="176" spans="2:65" s="12" customFormat="1">
      <c r="B176" s="170"/>
      <c r="D176" s="149" t="s">
        <v>1489</v>
      </c>
      <c r="E176" s="171" t="s">
        <v>1</v>
      </c>
      <c r="F176" s="172" t="s">
        <v>1796</v>
      </c>
      <c r="H176" s="171" t="s">
        <v>1</v>
      </c>
      <c r="I176" s="173"/>
      <c r="L176" s="170"/>
      <c r="M176" s="174"/>
      <c r="T176" s="175"/>
      <c r="AT176" s="171" t="s">
        <v>1489</v>
      </c>
      <c r="AU176" s="171" t="s">
        <v>90</v>
      </c>
      <c r="AV176" s="12" t="s">
        <v>88</v>
      </c>
      <c r="AW176" s="12" t="s">
        <v>36</v>
      </c>
      <c r="AX176" s="12" t="s">
        <v>81</v>
      </c>
      <c r="AY176" s="171" t="s">
        <v>299</v>
      </c>
    </row>
    <row r="177" spans="2:65" s="12" customFormat="1">
      <c r="B177" s="170"/>
      <c r="D177" s="149" t="s">
        <v>1489</v>
      </c>
      <c r="E177" s="171" t="s">
        <v>1</v>
      </c>
      <c r="F177" s="172" t="s">
        <v>1540</v>
      </c>
      <c r="H177" s="171" t="s">
        <v>1</v>
      </c>
      <c r="I177" s="173"/>
      <c r="L177" s="170"/>
      <c r="M177" s="174"/>
      <c r="T177" s="175"/>
      <c r="AT177" s="171" t="s">
        <v>1489</v>
      </c>
      <c r="AU177" s="171" t="s">
        <v>90</v>
      </c>
      <c r="AV177" s="12" t="s">
        <v>88</v>
      </c>
      <c r="AW177" s="12" t="s">
        <v>36</v>
      </c>
      <c r="AX177" s="12" t="s">
        <v>81</v>
      </c>
      <c r="AY177" s="171" t="s">
        <v>299</v>
      </c>
    </row>
    <row r="178" spans="2:65" s="13" customFormat="1">
      <c r="B178" s="176"/>
      <c r="D178" s="149" t="s">
        <v>1489</v>
      </c>
      <c r="E178" s="177" t="s">
        <v>1</v>
      </c>
      <c r="F178" s="178" t="s">
        <v>1909</v>
      </c>
      <c r="H178" s="179">
        <v>116.431</v>
      </c>
      <c r="I178" s="180"/>
      <c r="L178" s="176"/>
      <c r="M178" s="181"/>
      <c r="T178" s="182"/>
      <c r="AT178" s="177" t="s">
        <v>1489</v>
      </c>
      <c r="AU178" s="177" t="s">
        <v>90</v>
      </c>
      <c r="AV178" s="13" t="s">
        <v>90</v>
      </c>
      <c r="AW178" s="13" t="s">
        <v>36</v>
      </c>
      <c r="AX178" s="13" t="s">
        <v>88</v>
      </c>
      <c r="AY178" s="177" t="s">
        <v>299</v>
      </c>
    </row>
    <row r="179" spans="2:65" s="1" customFormat="1" ht="24.15" customHeight="1">
      <c r="B179" s="32"/>
      <c r="C179" s="136" t="s">
        <v>342</v>
      </c>
      <c r="D179" s="136" t="s">
        <v>302</v>
      </c>
      <c r="E179" s="137" t="s">
        <v>1571</v>
      </c>
      <c r="F179" s="138" t="s">
        <v>1572</v>
      </c>
      <c r="G179" s="139" t="s">
        <v>1520</v>
      </c>
      <c r="H179" s="140">
        <v>5.1449999999999996</v>
      </c>
      <c r="I179" s="141"/>
      <c r="J179" s="142">
        <f>ROUND(I179*H179,2)</f>
        <v>0</v>
      </c>
      <c r="K179" s="138" t="s">
        <v>1487</v>
      </c>
      <c r="L179" s="32"/>
      <c r="M179" s="143" t="s">
        <v>1</v>
      </c>
      <c r="N179" s="144" t="s">
        <v>46</v>
      </c>
      <c r="P179" s="145">
        <f>O179*H179</f>
        <v>0</v>
      </c>
      <c r="Q179" s="145">
        <v>0</v>
      </c>
      <c r="R179" s="145">
        <f>Q179*H179</f>
        <v>0</v>
      </c>
      <c r="S179" s="145">
        <v>0</v>
      </c>
      <c r="T179" s="146">
        <f>S179*H179</f>
        <v>0</v>
      </c>
      <c r="AR179" s="147" t="s">
        <v>318</v>
      </c>
      <c r="AT179" s="147" t="s">
        <v>302</v>
      </c>
      <c r="AU179" s="147" t="s">
        <v>90</v>
      </c>
      <c r="AY179" s="17" t="s">
        <v>299</v>
      </c>
      <c r="BE179" s="148">
        <f>IF(N179="základní",J179,0)</f>
        <v>0</v>
      </c>
      <c r="BF179" s="148">
        <f>IF(N179="snížená",J179,0)</f>
        <v>0</v>
      </c>
      <c r="BG179" s="148">
        <f>IF(N179="zákl. přenesená",J179,0)</f>
        <v>0</v>
      </c>
      <c r="BH179" s="148">
        <f>IF(N179="sníž. přenesená",J179,0)</f>
        <v>0</v>
      </c>
      <c r="BI179" s="148">
        <f>IF(N179="nulová",J179,0)</f>
        <v>0</v>
      </c>
      <c r="BJ179" s="17" t="s">
        <v>88</v>
      </c>
      <c r="BK179" s="148">
        <f>ROUND(I179*H179,2)</f>
        <v>0</v>
      </c>
      <c r="BL179" s="17" t="s">
        <v>318</v>
      </c>
      <c r="BM179" s="147" t="s">
        <v>1910</v>
      </c>
    </row>
    <row r="180" spans="2:65" s="12" customFormat="1">
      <c r="B180" s="170"/>
      <c r="D180" s="149" t="s">
        <v>1489</v>
      </c>
      <c r="E180" s="171" t="s">
        <v>1</v>
      </c>
      <c r="F180" s="172" t="s">
        <v>1490</v>
      </c>
      <c r="H180" s="171" t="s">
        <v>1</v>
      </c>
      <c r="I180" s="173"/>
      <c r="L180" s="170"/>
      <c r="M180" s="174"/>
      <c r="T180" s="175"/>
      <c r="AT180" s="171" t="s">
        <v>1489</v>
      </c>
      <c r="AU180" s="171" t="s">
        <v>90</v>
      </c>
      <c r="AV180" s="12" t="s">
        <v>88</v>
      </c>
      <c r="AW180" s="12" t="s">
        <v>36</v>
      </c>
      <c r="AX180" s="12" t="s">
        <v>81</v>
      </c>
      <c r="AY180" s="171" t="s">
        <v>299</v>
      </c>
    </row>
    <row r="181" spans="2:65" s="12" customFormat="1">
      <c r="B181" s="170"/>
      <c r="D181" s="149" t="s">
        <v>1489</v>
      </c>
      <c r="E181" s="171" t="s">
        <v>1</v>
      </c>
      <c r="F181" s="172" t="s">
        <v>1886</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E182" s="177" t="s">
        <v>1</v>
      </c>
      <c r="F182" s="178" t="s">
        <v>1911</v>
      </c>
      <c r="H182" s="179">
        <v>3.1920000000000002</v>
      </c>
      <c r="I182" s="180"/>
      <c r="L182" s="176"/>
      <c r="M182" s="181"/>
      <c r="T182" s="182"/>
      <c r="AT182" s="177" t="s">
        <v>1489</v>
      </c>
      <c r="AU182" s="177" t="s">
        <v>90</v>
      </c>
      <c r="AV182" s="13" t="s">
        <v>90</v>
      </c>
      <c r="AW182" s="13" t="s">
        <v>36</v>
      </c>
      <c r="AX182" s="13" t="s">
        <v>81</v>
      </c>
      <c r="AY182" s="177" t="s">
        <v>299</v>
      </c>
    </row>
    <row r="183" spans="2:65" s="13" customFormat="1">
      <c r="B183" s="176"/>
      <c r="D183" s="149" t="s">
        <v>1489</v>
      </c>
      <c r="E183" s="177" t="s">
        <v>1</v>
      </c>
      <c r="F183" s="178" t="s">
        <v>1820</v>
      </c>
      <c r="H183" s="179">
        <v>1.9530000000000001</v>
      </c>
      <c r="I183" s="180"/>
      <c r="L183" s="176"/>
      <c r="M183" s="181"/>
      <c r="T183" s="182"/>
      <c r="AT183" s="177" t="s">
        <v>1489</v>
      </c>
      <c r="AU183" s="177" t="s">
        <v>90</v>
      </c>
      <c r="AV183" s="13" t="s">
        <v>90</v>
      </c>
      <c r="AW183" s="13" t="s">
        <v>36</v>
      </c>
      <c r="AX183" s="13" t="s">
        <v>81</v>
      </c>
      <c r="AY183" s="177" t="s">
        <v>299</v>
      </c>
    </row>
    <row r="184" spans="2:65" s="14" customFormat="1">
      <c r="B184" s="183"/>
      <c r="D184" s="149" t="s">
        <v>1489</v>
      </c>
      <c r="E184" s="184" t="s">
        <v>1</v>
      </c>
      <c r="F184" s="185" t="s">
        <v>1496</v>
      </c>
      <c r="H184" s="186">
        <v>5.1449999999999996</v>
      </c>
      <c r="I184" s="187"/>
      <c r="L184" s="183"/>
      <c r="M184" s="188"/>
      <c r="T184" s="189"/>
      <c r="AT184" s="184" t="s">
        <v>1489</v>
      </c>
      <c r="AU184" s="184" t="s">
        <v>90</v>
      </c>
      <c r="AV184" s="14" t="s">
        <v>318</v>
      </c>
      <c r="AW184" s="14" t="s">
        <v>36</v>
      </c>
      <c r="AX184" s="14" t="s">
        <v>88</v>
      </c>
      <c r="AY184" s="184" t="s">
        <v>299</v>
      </c>
    </row>
    <row r="185" spans="2:65" s="1" customFormat="1" ht="21.75" customHeight="1">
      <c r="B185" s="32"/>
      <c r="C185" s="136" t="s">
        <v>347</v>
      </c>
      <c r="D185" s="136" t="s">
        <v>302</v>
      </c>
      <c r="E185" s="137" t="s">
        <v>1595</v>
      </c>
      <c r="F185" s="138" t="s">
        <v>1596</v>
      </c>
      <c r="G185" s="139" t="s">
        <v>375</v>
      </c>
      <c r="H185" s="140">
        <v>190.98</v>
      </c>
      <c r="I185" s="141"/>
      <c r="J185" s="142">
        <f>ROUND(I185*H185,2)</f>
        <v>0</v>
      </c>
      <c r="K185" s="138" t="s">
        <v>1487</v>
      </c>
      <c r="L185" s="32"/>
      <c r="M185" s="143" t="s">
        <v>1</v>
      </c>
      <c r="N185" s="144" t="s">
        <v>46</v>
      </c>
      <c r="P185" s="145">
        <f>O185*H185</f>
        <v>0</v>
      </c>
      <c r="Q185" s="145">
        <v>5.8E-4</v>
      </c>
      <c r="R185" s="145">
        <f>Q185*H185</f>
        <v>0.11076839999999999</v>
      </c>
      <c r="S185" s="145">
        <v>0</v>
      </c>
      <c r="T185" s="146">
        <f>S185*H185</f>
        <v>0</v>
      </c>
      <c r="AR185" s="147" t="s">
        <v>318</v>
      </c>
      <c r="AT185" s="147" t="s">
        <v>302</v>
      </c>
      <c r="AU185" s="147" t="s">
        <v>90</v>
      </c>
      <c r="AY185" s="17" t="s">
        <v>299</v>
      </c>
      <c r="BE185" s="148">
        <f>IF(N185="základní",J185,0)</f>
        <v>0</v>
      </c>
      <c r="BF185" s="148">
        <f>IF(N185="snížená",J185,0)</f>
        <v>0</v>
      </c>
      <c r="BG185" s="148">
        <f>IF(N185="zákl. přenesená",J185,0)</f>
        <v>0</v>
      </c>
      <c r="BH185" s="148">
        <f>IF(N185="sníž. přenesená",J185,0)</f>
        <v>0</v>
      </c>
      <c r="BI185" s="148">
        <f>IF(N185="nulová",J185,0)</f>
        <v>0</v>
      </c>
      <c r="BJ185" s="17" t="s">
        <v>88</v>
      </c>
      <c r="BK185" s="148">
        <f>ROUND(I185*H185,2)</f>
        <v>0</v>
      </c>
      <c r="BL185" s="17" t="s">
        <v>318</v>
      </c>
      <c r="BM185" s="147" t="s">
        <v>1912</v>
      </c>
    </row>
    <row r="186" spans="2:65" s="12" customFormat="1">
      <c r="B186" s="170"/>
      <c r="D186" s="149" t="s">
        <v>1489</v>
      </c>
      <c r="E186" s="171" t="s">
        <v>1</v>
      </c>
      <c r="F186" s="172" t="s">
        <v>1490</v>
      </c>
      <c r="H186" s="171" t="s">
        <v>1</v>
      </c>
      <c r="I186" s="173"/>
      <c r="L186" s="170"/>
      <c r="M186" s="174"/>
      <c r="T186" s="175"/>
      <c r="AT186" s="171" t="s">
        <v>1489</v>
      </c>
      <c r="AU186" s="171" t="s">
        <v>90</v>
      </c>
      <c r="AV186" s="12" t="s">
        <v>88</v>
      </c>
      <c r="AW186" s="12" t="s">
        <v>36</v>
      </c>
      <c r="AX186" s="12" t="s">
        <v>81</v>
      </c>
      <c r="AY186" s="171" t="s">
        <v>299</v>
      </c>
    </row>
    <row r="187" spans="2:65" s="12" customFormat="1">
      <c r="B187" s="170"/>
      <c r="D187" s="149" t="s">
        <v>1489</v>
      </c>
      <c r="E187" s="171" t="s">
        <v>1</v>
      </c>
      <c r="F187" s="172" t="s">
        <v>1886</v>
      </c>
      <c r="H187" s="171" t="s">
        <v>1</v>
      </c>
      <c r="I187" s="173"/>
      <c r="L187" s="170"/>
      <c r="M187" s="174"/>
      <c r="T187" s="175"/>
      <c r="AT187" s="171" t="s">
        <v>1489</v>
      </c>
      <c r="AU187" s="171" t="s">
        <v>90</v>
      </c>
      <c r="AV187" s="12" t="s">
        <v>88</v>
      </c>
      <c r="AW187" s="12" t="s">
        <v>36</v>
      </c>
      <c r="AX187" s="12" t="s">
        <v>81</v>
      </c>
      <c r="AY187" s="171" t="s">
        <v>299</v>
      </c>
    </row>
    <row r="188" spans="2:65" s="13" customFormat="1" ht="20.399999999999999">
      <c r="B188" s="176"/>
      <c r="D188" s="149" t="s">
        <v>1489</v>
      </c>
      <c r="E188" s="177" t="s">
        <v>1</v>
      </c>
      <c r="F188" s="178" t="s">
        <v>1913</v>
      </c>
      <c r="H188" s="179">
        <v>173.34</v>
      </c>
      <c r="I188" s="180"/>
      <c r="L188" s="176"/>
      <c r="M188" s="181"/>
      <c r="T188" s="182"/>
      <c r="AT188" s="177" t="s">
        <v>1489</v>
      </c>
      <c r="AU188" s="177" t="s">
        <v>90</v>
      </c>
      <c r="AV188" s="13" t="s">
        <v>90</v>
      </c>
      <c r="AW188" s="13" t="s">
        <v>36</v>
      </c>
      <c r="AX188" s="13" t="s">
        <v>81</v>
      </c>
      <c r="AY188" s="177" t="s">
        <v>299</v>
      </c>
    </row>
    <row r="189" spans="2:65" s="13" customFormat="1">
      <c r="B189" s="176"/>
      <c r="D189" s="149" t="s">
        <v>1489</v>
      </c>
      <c r="E189" s="177" t="s">
        <v>1</v>
      </c>
      <c r="F189" s="178" t="s">
        <v>1914</v>
      </c>
      <c r="H189" s="179">
        <v>17.64</v>
      </c>
      <c r="I189" s="180"/>
      <c r="L189" s="176"/>
      <c r="M189" s="181"/>
      <c r="T189" s="182"/>
      <c r="AT189" s="177" t="s">
        <v>1489</v>
      </c>
      <c r="AU189" s="177" t="s">
        <v>90</v>
      </c>
      <c r="AV189" s="13" t="s">
        <v>90</v>
      </c>
      <c r="AW189" s="13" t="s">
        <v>36</v>
      </c>
      <c r="AX189" s="13" t="s">
        <v>81</v>
      </c>
      <c r="AY189" s="177" t="s">
        <v>299</v>
      </c>
    </row>
    <row r="190" spans="2:65" s="14" customFormat="1">
      <c r="B190" s="183"/>
      <c r="D190" s="149" t="s">
        <v>1489</v>
      </c>
      <c r="E190" s="184" t="s">
        <v>1</v>
      </c>
      <c r="F190" s="185" t="s">
        <v>1496</v>
      </c>
      <c r="H190" s="186">
        <v>190.98</v>
      </c>
      <c r="I190" s="187"/>
      <c r="L190" s="183"/>
      <c r="M190" s="188"/>
      <c r="T190" s="189"/>
      <c r="AT190" s="184" t="s">
        <v>1489</v>
      </c>
      <c r="AU190" s="184" t="s">
        <v>90</v>
      </c>
      <c r="AV190" s="14" t="s">
        <v>318</v>
      </c>
      <c r="AW190" s="14" t="s">
        <v>36</v>
      </c>
      <c r="AX190" s="14" t="s">
        <v>88</v>
      </c>
      <c r="AY190" s="184" t="s">
        <v>299</v>
      </c>
    </row>
    <row r="191" spans="2:65" s="1" customFormat="1" ht="21.75" customHeight="1">
      <c r="B191" s="32"/>
      <c r="C191" s="136" t="s">
        <v>351</v>
      </c>
      <c r="D191" s="136" t="s">
        <v>302</v>
      </c>
      <c r="E191" s="137" t="s">
        <v>1605</v>
      </c>
      <c r="F191" s="138" t="s">
        <v>1606</v>
      </c>
      <c r="G191" s="139" t="s">
        <v>375</v>
      </c>
      <c r="H191" s="140">
        <v>190.98</v>
      </c>
      <c r="I191" s="141"/>
      <c r="J191" s="142">
        <f>ROUND(I191*H191,2)</f>
        <v>0</v>
      </c>
      <c r="K191" s="138" t="s">
        <v>1487</v>
      </c>
      <c r="L191" s="32"/>
      <c r="M191" s="143" t="s">
        <v>1</v>
      </c>
      <c r="N191" s="144" t="s">
        <v>46</v>
      </c>
      <c r="P191" s="145">
        <f>O191*H191</f>
        <v>0</v>
      </c>
      <c r="Q191" s="145">
        <v>0</v>
      </c>
      <c r="R191" s="145">
        <f>Q191*H191</f>
        <v>0</v>
      </c>
      <c r="S191" s="145">
        <v>0</v>
      </c>
      <c r="T191" s="146">
        <f>S191*H191</f>
        <v>0</v>
      </c>
      <c r="AR191" s="147" t="s">
        <v>318</v>
      </c>
      <c r="AT191" s="147" t="s">
        <v>302</v>
      </c>
      <c r="AU191" s="147" t="s">
        <v>90</v>
      </c>
      <c r="AY191" s="17" t="s">
        <v>299</v>
      </c>
      <c r="BE191" s="148">
        <f>IF(N191="základní",J191,0)</f>
        <v>0</v>
      </c>
      <c r="BF191" s="148">
        <f>IF(N191="snížená",J191,0)</f>
        <v>0</v>
      </c>
      <c r="BG191" s="148">
        <f>IF(N191="zákl. přenesená",J191,0)</f>
        <v>0</v>
      </c>
      <c r="BH191" s="148">
        <f>IF(N191="sníž. přenesená",J191,0)</f>
        <v>0</v>
      </c>
      <c r="BI191" s="148">
        <f>IF(N191="nulová",J191,0)</f>
        <v>0</v>
      </c>
      <c r="BJ191" s="17" t="s">
        <v>88</v>
      </c>
      <c r="BK191" s="148">
        <f>ROUND(I191*H191,2)</f>
        <v>0</v>
      </c>
      <c r="BL191" s="17" t="s">
        <v>318</v>
      </c>
      <c r="BM191" s="147" t="s">
        <v>1915</v>
      </c>
    </row>
    <row r="192" spans="2:65" s="1" customFormat="1" ht="37.950000000000003" customHeight="1">
      <c r="B192" s="32"/>
      <c r="C192" s="136" t="s">
        <v>8</v>
      </c>
      <c r="D192" s="136" t="s">
        <v>302</v>
      </c>
      <c r="E192" s="137" t="s">
        <v>1608</v>
      </c>
      <c r="F192" s="138" t="s">
        <v>1609</v>
      </c>
      <c r="G192" s="139" t="s">
        <v>1520</v>
      </c>
      <c r="H192" s="140">
        <v>99.798000000000002</v>
      </c>
      <c r="I192" s="141"/>
      <c r="J192" s="142">
        <f>ROUND(I192*H192,2)</f>
        <v>0</v>
      </c>
      <c r="K192" s="138" t="s">
        <v>1487</v>
      </c>
      <c r="L192" s="32"/>
      <c r="M192" s="143" t="s">
        <v>1</v>
      </c>
      <c r="N192" s="144" t="s">
        <v>46</v>
      </c>
      <c r="P192" s="145">
        <f>O192*H192</f>
        <v>0</v>
      </c>
      <c r="Q192" s="145">
        <v>0</v>
      </c>
      <c r="R192" s="145">
        <f>Q192*H192</f>
        <v>0</v>
      </c>
      <c r="S192" s="145">
        <v>0</v>
      </c>
      <c r="T192" s="146">
        <f>S192*H192</f>
        <v>0</v>
      </c>
      <c r="AR192" s="147" t="s">
        <v>318</v>
      </c>
      <c r="AT192" s="147" t="s">
        <v>302</v>
      </c>
      <c r="AU192" s="147" t="s">
        <v>90</v>
      </c>
      <c r="AY192" s="17" t="s">
        <v>299</v>
      </c>
      <c r="BE192" s="148">
        <f>IF(N192="základní",J192,0)</f>
        <v>0</v>
      </c>
      <c r="BF192" s="148">
        <f>IF(N192="snížená",J192,0)</f>
        <v>0</v>
      </c>
      <c r="BG192" s="148">
        <f>IF(N192="zákl. přenesená",J192,0)</f>
        <v>0</v>
      </c>
      <c r="BH192" s="148">
        <f>IF(N192="sníž. přenesená",J192,0)</f>
        <v>0</v>
      </c>
      <c r="BI192" s="148">
        <f>IF(N192="nulová",J192,0)</f>
        <v>0</v>
      </c>
      <c r="BJ192" s="17" t="s">
        <v>88</v>
      </c>
      <c r="BK192" s="148">
        <f>ROUND(I192*H192,2)</f>
        <v>0</v>
      </c>
      <c r="BL192" s="17" t="s">
        <v>318</v>
      </c>
      <c r="BM192" s="147" t="s">
        <v>1916</v>
      </c>
    </row>
    <row r="193" spans="2:65" s="12" customFormat="1">
      <c r="B193" s="170"/>
      <c r="D193" s="149" t="s">
        <v>1489</v>
      </c>
      <c r="E193" s="171" t="s">
        <v>1</v>
      </c>
      <c r="F193" s="172" t="s">
        <v>1490</v>
      </c>
      <c r="H193" s="171" t="s">
        <v>1</v>
      </c>
      <c r="I193" s="173"/>
      <c r="L193" s="170"/>
      <c r="M193" s="174"/>
      <c r="T193" s="175"/>
      <c r="AT193" s="171" t="s">
        <v>1489</v>
      </c>
      <c r="AU193" s="171" t="s">
        <v>90</v>
      </c>
      <c r="AV193" s="12" t="s">
        <v>88</v>
      </c>
      <c r="AW193" s="12" t="s">
        <v>36</v>
      </c>
      <c r="AX193" s="12" t="s">
        <v>81</v>
      </c>
      <c r="AY193" s="171" t="s">
        <v>299</v>
      </c>
    </row>
    <row r="194" spans="2:65" s="12" customFormat="1">
      <c r="B194" s="170"/>
      <c r="D194" s="149" t="s">
        <v>1489</v>
      </c>
      <c r="E194" s="171" t="s">
        <v>1</v>
      </c>
      <c r="F194" s="172" t="s">
        <v>1886</v>
      </c>
      <c r="H194" s="171" t="s">
        <v>1</v>
      </c>
      <c r="I194" s="173"/>
      <c r="L194" s="170"/>
      <c r="M194" s="174"/>
      <c r="T194" s="175"/>
      <c r="AT194" s="171" t="s">
        <v>1489</v>
      </c>
      <c r="AU194" s="171" t="s">
        <v>90</v>
      </c>
      <c r="AV194" s="12" t="s">
        <v>88</v>
      </c>
      <c r="AW194" s="12" t="s">
        <v>36</v>
      </c>
      <c r="AX194" s="12" t="s">
        <v>81</v>
      </c>
      <c r="AY194" s="171" t="s">
        <v>299</v>
      </c>
    </row>
    <row r="195" spans="2:65" s="13" customFormat="1">
      <c r="B195" s="176"/>
      <c r="D195" s="149" t="s">
        <v>1489</v>
      </c>
      <c r="E195" s="177" t="s">
        <v>1</v>
      </c>
      <c r="F195" s="178" t="s">
        <v>1917</v>
      </c>
      <c r="H195" s="179">
        <v>49.899000000000001</v>
      </c>
      <c r="I195" s="180"/>
      <c r="L195" s="176"/>
      <c r="M195" s="181"/>
      <c r="T195" s="182"/>
      <c r="AT195" s="177" t="s">
        <v>1489</v>
      </c>
      <c r="AU195" s="177" t="s">
        <v>90</v>
      </c>
      <c r="AV195" s="13" t="s">
        <v>90</v>
      </c>
      <c r="AW195" s="13" t="s">
        <v>36</v>
      </c>
      <c r="AX195" s="13" t="s">
        <v>81</v>
      </c>
      <c r="AY195" s="177" t="s">
        <v>299</v>
      </c>
    </row>
    <row r="196" spans="2:65" s="13" customFormat="1">
      <c r="B196" s="176"/>
      <c r="D196" s="149" t="s">
        <v>1489</v>
      </c>
      <c r="E196" s="177" t="s">
        <v>1</v>
      </c>
      <c r="F196" s="178" t="s">
        <v>1918</v>
      </c>
      <c r="H196" s="179">
        <v>49.899000000000001</v>
      </c>
      <c r="I196" s="180"/>
      <c r="L196" s="176"/>
      <c r="M196" s="181"/>
      <c r="T196" s="182"/>
      <c r="AT196" s="177" t="s">
        <v>1489</v>
      </c>
      <c r="AU196" s="177" t="s">
        <v>90</v>
      </c>
      <c r="AV196" s="13" t="s">
        <v>90</v>
      </c>
      <c r="AW196" s="13" t="s">
        <v>36</v>
      </c>
      <c r="AX196" s="13" t="s">
        <v>81</v>
      </c>
      <c r="AY196" s="177" t="s">
        <v>299</v>
      </c>
    </row>
    <row r="197" spans="2:65" s="14" customFormat="1">
      <c r="B197" s="183"/>
      <c r="D197" s="149" t="s">
        <v>1489</v>
      </c>
      <c r="E197" s="184" t="s">
        <v>1</v>
      </c>
      <c r="F197" s="185" t="s">
        <v>1496</v>
      </c>
      <c r="H197" s="186">
        <v>99.798000000000002</v>
      </c>
      <c r="I197" s="187"/>
      <c r="L197" s="183"/>
      <c r="M197" s="188"/>
      <c r="T197" s="189"/>
      <c r="AT197" s="184" t="s">
        <v>1489</v>
      </c>
      <c r="AU197" s="184" t="s">
        <v>90</v>
      </c>
      <c r="AV197" s="14" t="s">
        <v>318</v>
      </c>
      <c r="AW197" s="14" t="s">
        <v>36</v>
      </c>
      <c r="AX197" s="14" t="s">
        <v>88</v>
      </c>
      <c r="AY197" s="184" t="s">
        <v>299</v>
      </c>
    </row>
    <row r="198" spans="2:65" s="1" customFormat="1" ht="37.950000000000003" customHeight="1">
      <c r="B198" s="32"/>
      <c r="C198" s="136" t="s">
        <v>362</v>
      </c>
      <c r="D198" s="136" t="s">
        <v>302</v>
      </c>
      <c r="E198" s="137" t="s">
        <v>1613</v>
      </c>
      <c r="F198" s="138" t="s">
        <v>1614</v>
      </c>
      <c r="G198" s="139" t="s">
        <v>1520</v>
      </c>
      <c r="H198" s="140">
        <v>155.89599999999999</v>
      </c>
      <c r="I198" s="141"/>
      <c r="J198" s="142">
        <f>ROUND(I198*H198,2)</f>
        <v>0</v>
      </c>
      <c r="K198" s="138" t="s">
        <v>1487</v>
      </c>
      <c r="L198" s="32"/>
      <c r="M198" s="143" t="s">
        <v>1</v>
      </c>
      <c r="N198" s="144" t="s">
        <v>46</v>
      </c>
      <c r="P198" s="145">
        <f>O198*H198</f>
        <v>0</v>
      </c>
      <c r="Q198" s="145">
        <v>0</v>
      </c>
      <c r="R198" s="145">
        <f>Q198*H198</f>
        <v>0</v>
      </c>
      <c r="S198" s="145">
        <v>0</v>
      </c>
      <c r="T198" s="146">
        <f>S198*H198</f>
        <v>0</v>
      </c>
      <c r="AR198" s="147" t="s">
        <v>318</v>
      </c>
      <c r="AT198" s="147" t="s">
        <v>302</v>
      </c>
      <c r="AU198" s="147" t="s">
        <v>90</v>
      </c>
      <c r="AY198" s="17" t="s">
        <v>299</v>
      </c>
      <c r="BE198" s="148">
        <f>IF(N198="základní",J198,0)</f>
        <v>0</v>
      </c>
      <c r="BF198" s="148">
        <f>IF(N198="snížená",J198,0)</f>
        <v>0</v>
      </c>
      <c r="BG198" s="148">
        <f>IF(N198="zákl. přenesená",J198,0)</f>
        <v>0</v>
      </c>
      <c r="BH198" s="148">
        <f>IF(N198="sníž. přenesená",J198,0)</f>
        <v>0</v>
      </c>
      <c r="BI198" s="148">
        <f>IF(N198="nulová",J198,0)</f>
        <v>0</v>
      </c>
      <c r="BJ198" s="17" t="s">
        <v>88</v>
      </c>
      <c r="BK198" s="148">
        <f>ROUND(I198*H198,2)</f>
        <v>0</v>
      </c>
      <c r="BL198" s="17" t="s">
        <v>318</v>
      </c>
      <c r="BM198" s="147" t="s">
        <v>1919</v>
      </c>
    </row>
    <row r="199" spans="2:65" s="12" customFormat="1">
      <c r="B199" s="170"/>
      <c r="D199" s="149" t="s">
        <v>1489</v>
      </c>
      <c r="E199" s="171" t="s">
        <v>1</v>
      </c>
      <c r="F199" s="172" t="s">
        <v>1490</v>
      </c>
      <c r="H199" s="171" t="s">
        <v>1</v>
      </c>
      <c r="I199" s="173"/>
      <c r="L199" s="170"/>
      <c r="M199" s="174"/>
      <c r="T199" s="175"/>
      <c r="AT199" s="171" t="s">
        <v>1489</v>
      </c>
      <c r="AU199" s="171" t="s">
        <v>90</v>
      </c>
      <c r="AV199" s="12" t="s">
        <v>88</v>
      </c>
      <c r="AW199" s="12" t="s">
        <v>36</v>
      </c>
      <c r="AX199" s="12" t="s">
        <v>81</v>
      </c>
      <c r="AY199" s="171" t="s">
        <v>299</v>
      </c>
    </row>
    <row r="200" spans="2:65" s="12" customFormat="1">
      <c r="B200" s="170"/>
      <c r="D200" s="149" t="s">
        <v>1489</v>
      </c>
      <c r="E200" s="171" t="s">
        <v>1</v>
      </c>
      <c r="F200" s="172" t="s">
        <v>1886</v>
      </c>
      <c r="H200" s="171" t="s">
        <v>1</v>
      </c>
      <c r="I200" s="173"/>
      <c r="L200" s="170"/>
      <c r="M200" s="174"/>
      <c r="T200" s="175"/>
      <c r="AT200" s="171" t="s">
        <v>1489</v>
      </c>
      <c r="AU200" s="171" t="s">
        <v>90</v>
      </c>
      <c r="AV200" s="12" t="s">
        <v>88</v>
      </c>
      <c r="AW200" s="12" t="s">
        <v>36</v>
      </c>
      <c r="AX200" s="12" t="s">
        <v>81</v>
      </c>
      <c r="AY200" s="171" t="s">
        <v>299</v>
      </c>
    </row>
    <row r="201" spans="2:65" s="13" customFormat="1">
      <c r="B201" s="176"/>
      <c r="D201" s="149" t="s">
        <v>1489</v>
      </c>
      <c r="E201" s="177" t="s">
        <v>1</v>
      </c>
      <c r="F201" s="178" t="s">
        <v>1920</v>
      </c>
      <c r="H201" s="179">
        <v>77.947999999999993</v>
      </c>
      <c r="I201" s="180"/>
      <c r="L201" s="176"/>
      <c r="M201" s="181"/>
      <c r="T201" s="182"/>
      <c r="AT201" s="177" t="s">
        <v>1489</v>
      </c>
      <c r="AU201" s="177" t="s">
        <v>90</v>
      </c>
      <c r="AV201" s="13" t="s">
        <v>90</v>
      </c>
      <c r="AW201" s="13" t="s">
        <v>36</v>
      </c>
      <c r="AX201" s="13" t="s">
        <v>81</v>
      </c>
      <c r="AY201" s="177" t="s">
        <v>299</v>
      </c>
    </row>
    <row r="202" spans="2:65" s="13" customFormat="1">
      <c r="B202" s="176"/>
      <c r="D202" s="149" t="s">
        <v>1489</v>
      </c>
      <c r="E202" s="177" t="s">
        <v>1</v>
      </c>
      <c r="F202" s="178" t="s">
        <v>1921</v>
      </c>
      <c r="H202" s="179">
        <v>77.947999999999993</v>
      </c>
      <c r="I202" s="180"/>
      <c r="L202" s="176"/>
      <c r="M202" s="181"/>
      <c r="T202" s="182"/>
      <c r="AT202" s="177" t="s">
        <v>1489</v>
      </c>
      <c r="AU202" s="177" t="s">
        <v>90</v>
      </c>
      <c r="AV202" s="13" t="s">
        <v>90</v>
      </c>
      <c r="AW202" s="13" t="s">
        <v>36</v>
      </c>
      <c r="AX202" s="13" t="s">
        <v>81</v>
      </c>
      <c r="AY202" s="177" t="s">
        <v>299</v>
      </c>
    </row>
    <row r="203" spans="2:65" s="14" customFormat="1">
      <c r="B203" s="183"/>
      <c r="D203" s="149" t="s">
        <v>1489</v>
      </c>
      <c r="E203" s="184" t="s">
        <v>1</v>
      </c>
      <c r="F203" s="185" t="s">
        <v>1496</v>
      </c>
      <c r="H203" s="186">
        <v>155.89599999999999</v>
      </c>
      <c r="I203" s="187"/>
      <c r="L203" s="183"/>
      <c r="M203" s="188"/>
      <c r="T203" s="189"/>
      <c r="AT203" s="184" t="s">
        <v>1489</v>
      </c>
      <c r="AU203" s="184" t="s">
        <v>90</v>
      </c>
      <c r="AV203" s="14" t="s">
        <v>318</v>
      </c>
      <c r="AW203" s="14" t="s">
        <v>36</v>
      </c>
      <c r="AX203" s="14" t="s">
        <v>88</v>
      </c>
      <c r="AY203" s="184" t="s">
        <v>299</v>
      </c>
    </row>
    <row r="204" spans="2:65" s="1" customFormat="1" ht="37.950000000000003" customHeight="1">
      <c r="B204" s="32"/>
      <c r="C204" s="136" t="s">
        <v>367</v>
      </c>
      <c r="D204" s="136" t="s">
        <v>302</v>
      </c>
      <c r="E204" s="137" t="s">
        <v>1618</v>
      </c>
      <c r="F204" s="138" t="s">
        <v>1619</v>
      </c>
      <c r="G204" s="139" t="s">
        <v>1520</v>
      </c>
      <c r="H204" s="140">
        <v>38.482999999999997</v>
      </c>
      <c r="I204" s="141"/>
      <c r="J204" s="142">
        <f>ROUND(I204*H204,2)</f>
        <v>0</v>
      </c>
      <c r="K204" s="138" t="s">
        <v>1487</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1922</v>
      </c>
    </row>
    <row r="205" spans="2:65" s="12" customFormat="1">
      <c r="B205" s="170"/>
      <c r="D205" s="149" t="s">
        <v>1489</v>
      </c>
      <c r="E205" s="171" t="s">
        <v>1</v>
      </c>
      <c r="F205" s="172" t="s">
        <v>1490</v>
      </c>
      <c r="H205" s="171" t="s">
        <v>1</v>
      </c>
      <c r="I205" s="173"/>
      <c r="L205" s="170"/>
      <c r="M205" s="174"/>
      <c r="T205" s="175"/>
      <c r="AT205" s="171" t="s">
        <v>1489</v>
      </c>
      <c r="AU205" s="171" t="s">
        <v>90</v>
      </c>
      <c r="AV205" s="12" t="s">
        <v>88</v>
      </c>
      <c r="AW205" s="12" t="s">
        <v>36</v>
      </c>
      <c r="AX205" s="12" t="s">
        <v>81</v>
      </c>
      <c r="AY205" s="171" t="s">
        <v>299</v>
      </c>
    </row>
    <row r="206" spans="2:65" s="12" customFormat="1">
      <c r="B206" s="170"/>
      <c r="D206" s="149" t="s">
        <v>1489</v>
      </c>
      <c r="E206" s="171" t="s">
        <v>1</v>
      </c>
      <c r="F206" s="172" t="s">
        <v>1886</v>
      </c>
      <c r="H206" s="171" t="s">
        <v>1</v>
      </c>
      <c r="I206" s="173"/>
      <c r="L206" s="170"/>
      <c r="M206" s="174"/>
      <c r="T206" s="175"/>
      <c r="AT206" s="171" t="s">
        <v>1489</v>
      </c>
      <c r="AU206" s="171" t="s">
        <v>90</v>
      </c>
      <c r="AV206" s="12" t="s">
        <v>88</v>
      </c>
      <c r="AW206" s="12" t="s">
        <v>36</v>
      </c>
      <c r="AX206" s="12" t="s">
        <v>81</v>
      </c>
      <c r="AY206" s="171" t="s">
        <v>299</v>
      </c>
    </row>
    <row r="207" spans="2:65" s="13" customFormat="1">
      <c r="B207" s="176"/>
      <c r="D207" s="149" t="s">
        <v>1489</v>
      </c>
      <c r="E207" s="177" t="s">
        <v>1</v>
      </c>
      <c r="F207" s="178" t="s">
        <v>1923</v>
      </c>
      <c r="H207" s="179">
        <v>38.482999999999997</v>
      </c>
      <c r="I207" s="180"/>
      <c r="L207" s="176"/>
      <c r="M207" s="181"/>
      <c r="T207" s="182"/>
      <c r="AT207" s="177" t="s">
        <v>1489</v>
      </c>
      <c r="AU207" s="177" t="s">
        <v>90</v>
      </c>
      <c r="AV207" s="13" t="s">
        <v>90</v>
      </c>
      <c r="AW207" s="13" t="s">
        <v>36</v>
      </c>
      <c r="AX207" s="13" t="s">
        <v>81</v>
      </c>
      <c r="AY207" s="177" t="s">
        <v>299</v>
      </c>
    </row>
    <row r="208" spans="2:65" s="14" customFormat="1">
      <c r="B208" s="183"/>
      <c r="D208" s="149" t="s">
        <v>1489</v>
      </c>
      <c r="E208" s="184" t="s">
        <v>1</v>
      </c>
      <c r="F208" s="185" t="s">
        <v>1496</v>
      </c>
      <c r="H208" s="186">
        <v>38.482999999999997</v>
      </c>
      <c r="I208" s="187"/>
      <c r="L208" s="183"/>
      <c r="M208" s="188"/>
      <c r="T208" s="189"/>
      <c r="AT208" s="184" t="s">
        <v>1489</v>
      </c>
      <c r="AU208" s="184" t="s">
        <v>90</v>
      </c>
      <c r="AV208" s="14" t="s">
        <v>318</v>
      </c>
      <c r="AW208" s="14" t="s">
        <v>36</v>
      </c>
      <c r="AX208" s="14" t="s">
        <v>88</v>
      </c>
      <c r="AY208" s="184" t="s">
        <v>299</v>
      </c>
    </row>
    <row r="209" spans="2:65" s="1" customFormat="1" ht="37.950000000000003" customHeight="1">
      <c r="B209" s="32"/>
      <c r="C209" s="136" t="s">
        <v>372</v>
      </c>
      <c r="D209" s="136" t="s">
        <v>302</v>
      </c>
      <c r="E209" s="137" t="s">
        <v>1622</v>
      </c>
      <c r="F209" s="138" t="s">
        <v>1623</v>
      </c>
      <c r="G209" s="139" t="s">
        <v>1520</v>
      </c>
      <c r="H209" s="140">
        <v>269.38099999999997</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1924</v>
      </c>
    </row>
    <row r="210" spans="2:65" s="13" customFormat="1">
      <c r="B210" s="176"/>
      <c r="D210" s="149" t="s">
        <v>1489</v>
      </c>
      <c r="F210" s="178" t="s">
        <v>1925</v>
      </c>
      <c r="H210" s="179">
        <v>269.38099999999997</v>
      </c>
      <c r="I210" s="180"/>
      <c r="L210" s="176"/>
      <c r="M210" s="181"/>
      <c r="T210" s="182"/>
      <c r="AT210" s="177" t="s">
        <v>1489</v>
      </c>
      <c r="AU210" s="177" t="s">
        <v>90</v>
      </c>
      <c r="AV210" s="13" t="s">
        <v>90</v>
      </c>
      <c r="AW210" s="13" t="s">
        <v>4</v>
      </c>
      <c r="AX210" s="13" t="s">
        <v>88</v>
      </c>
      <c r="AY210" s="177" t="s">
        <v>299</v>
      </c>
    </row>
    <row r="211" spans="2:65" s="1" customFormat="1" ht="24.15" customHeight="1">
      <c r="B211" s="32"/>
      <c r="C211" s="136" t="s">
        <v>378</v>
      </c>
      <c r="D211" s="136" t="s">
        <v>302</v>
      </c>
      <c r="E211" s="137" t="s">
        <v>1626</v>
      </c>
      <c r="F211" s="138" t="s">
        <v>1627</v>
      </c>
      <c r="G211" s="139" t="s">
        <v>1520</v>
      </c>
      <c r="H211" s="140">
        <v>49.899000000000001</v>
      </c>
      <c r="I211" s="141"/>
      <c r="J211" s="142">
        <f>ROUND(I211*H211,2)</f>
        <v>0</v>
      </c>
      <c r="K211" s="138" t="s">
        <v>1487</v>
      </c>
      <c r="L211" s="32"/>
      <c r="M211" s="143" t="s">
        <v>1</v>
      </c>
      <c r="N211" s="144" t="s">
        <v>46</v>
      </c>
      <c r="P211" s="145">
        <f>O211*H211</f>
        <v>0</v>
      </c>
      <c r="Q211" s="145">
        <v>0</v>
      </c>
      <c r="R211" s="145">
        <f>Q211*H211</f>
        <v>0</v>
      </c>
      <c r="S211" s="145">
        <v>0</v>
      </c>
      <c r="T211" s="146">
        <f>S211*H211</f>
        <v>0</v>
      </c>
      <c r="AR211" s="147" t="s">
        <v>318</v>
      </c>
      <c r="AT211" s="147" t="s">
        <v>302</v>
      </c>
      <c r="AU211" s="147" t="s">
        <v>90</v>
      </c>
      <c r="AY211" s="17" t="s">
        <v>299</v>
      </c>
      <c r="BE211" s="148">
        <f>IF(N211="základní",J211,0)</f>
        <v>0</v>
      </c>
      <c r="BF211" s="148">
        <f>IF(N211="snížená",J211,0)</f>
        <v>0</v>
      </c>
      <c r="BG211" s="148">
        <f>IF(N211="zákl. přenesená",J211,0)</f>
        <v>0</v>
      </c>
      <c r="BH211" s="148">
        <f>IF(N211="sníž. přenesená",J211,0)</f>
        <v>0</v>
      </c>
      <c r="BI211" s="148">
        <f>IF(N211="nulová",J211,0)</f>
        <v>0</v>
      </c>
      <c r="BJ211" s="17" t="s">
        <v>88</v>
      </c>
      <c r="BK211" s="148">
        <f>ROUND(I211*H211,2)</f>
        <v>0</v>
      </c>
      <c r="BL211" s="17" t="s">
        <v>318</v>
      </c>
      <c r="BM211" s="147" t="s">
        <v>1926</v>
      </c>
    </row>
    <row r="212" spans="2:65" s="12" customFormat="1">
      <c r="B212" s="170"/>
      <c r="D212" s="149" t="s">
        <v>1489</v>
      </c>
      <c r="E212" s="171" t="s">
        <v>1</v>
      </c>
      <c r="F212" s="172" t="s">
        <v>1490</v>
      </c>
      <c r="H212" s="171" t="s">
        <v>1</v>
      </c>
      <c r="I212" s="173"/>
      <c r="L212" s="170"/>
      <c r="M212" s="174"/>
      <c r="T212" s="175"/>
      <c r="AT212" s="171" t="s">
        <v>1489</v>
      </c>
      <c r="AU212" s="171" t="s">
        <v>90</v>
      </c>
      <c r="AV212" s="12" t="s">
        <v>88</v>
      </c>
      <c r="AW212" s="12" t="s">
        <v>36</v>
      </c>
      <c r="AX212" s="12" t="s">
        <v>81</v>
      </c>
      <c r="AY212" s="171" t="s">
        <v>299</v>
      </c>
    </row>
    <row r="213" spans="2:65" s="12" customFormat="1">
      <c r="B213" s="170"/>
      <c r="D213" s="149" t="s">
        <v>1489</v>
      </c>
      <c r="E213" s="171" t="s">
        <v>1</v>
      </c>
      <c r="F213" s="172" t="s">
        <v>1886</v>
      </c>
      <c r="H213" s="171" t="s">
        <v>1</v>
      </c>
      <c r="I213" s="173"/>
      <c r="L213" s="170"/>
      <c r="M213" s="174"/>
      <c r="T213" s="175"/>
      <c r="AT213" s="171" t="s">
        <v>1489</v>
      </c>
      <c r="AU213" s="171" t="s">
        <v>90</v>
      </c>
      <c r="AV213" s="12" t="s">
        <v>88</v>
      </c>
      <c r="AW213" s="12" t="s">
        <v>36</v>
      </c>
      <c r="AX213" s="12" t="s">
        <v>81</v>
      </c>
      <c r="AY213" s="171" t="s">
        <v>299</v>
      </c>
    </row>
    <row r="214" spans="2:65" s="13" customFormat="1">
      <c r="B214" s="176"/>
      <c r="D214" s="149" t="s">
        <v>1489</v>
      </c>
      <c r="E214" s="177" t="s">
        <v>1</v>
      </c>
      <c r="F214" s="178" t="s">
        <v>1927</v>
      </c>
      <c r="H214" s="179">
        <v>49.899000000000001</v>
      </c>
      <c r="I214" s="180"/>
      <c r="L214" s="176"/>
      <c r="M214" s="181"/>
      <c r="T214" s="182"/>
      <c r="AT214" s="177" t="s">
        <v>1489</v>
      </c>
      <c r="AU214" s="177" t="s">
        <v>90</v>
      </c>
      <c r="AV214" s="13" t="s">
        <v>90</v>
      </c>
      <c r="AW214" s="13" t="s">
        <v>36</v>
      </c>
      <c r="AX214" s="13" t="s">
        <v>88</v>
      </c>
      <c r="AY214" s="177" t="s">
        <v>299</v>
      </c>
    </row>
    <row r="215" spans="2:65" s="1" customFormat="1" ht="24.15" customHeight="1">
      <c r="B215" s="32"/>
      <c r="C215" s="136" t="s">
        <v>384</v>
      </c>
      <c r="D215" s="136" t="s">
        <v>302</v>
      </c>
      <c r="E215" s="137" t="s">
        <v>1630</v>
      </c>
      <c r="F215" s="138" t="s">
        <v>1631</v>
      </c>
      <c r="G215" s="139" t="s">
        <v>1520</v>
      </c>
      <c r="H215" s="140">
        <v>77.947999999999993</v>
      </c>
      <c r="I215" s="141"/>
      <c r="J215" s="142">
        <f>ROUND(I215*H215,2)</f>
        <v>0</v>
      </c>
      <c r="K215" s="138" t="s">
        <v>1487</v>
      </c>
      <c r="L215" s="32"/>
      <c r="M215" s="143" t="s">
        <v>1</v>
      </c>
      <c r="N215" s="144" t="s">
        <v>46</v>
      </c>
      <c r="P215" s="145">
        <f>O215*H215</f>
        <v>0</v>
      </c>
      <c r="Q215" s="145">
        <v>0</v>
      </c>
      <c r="R215" s="145">
        <f>Q215*H215</f>
        <v>0</v>
      </c>
      <c r="S215" s="145">
        <v>0</v>
      </c>
      <c r="T215" s="146">
        <f>S215*H215</f>
        <v>0</v>
      </c>
      <c r="AR215" s="147" t="s">
        <v>318</v>
      </c>
      <c r="AT215" s="147" t="s">
        <v>302</v>
      </c>
      <c r="AU215" s="147" t="s">
        <v>90</v>
      </c>
      <c r="AY215" s="17" t="s">
        <v>299</v>
      </c>
      <c r="BE215" s="148">
        <f>IF(N215="základní",J215,0)</f>
        <v>0</v>
      </c>
      <c r="BF215" s="148">
        <f>IF(N215="snížená",J215,0)</f>
        <v>0</v>
      </c>
      <c r="BG215" s="148">
        <f>IF(N215="zákl. přenesená",J215,0)</f>
        <v>0</v>
      </c>
      <c r="BH215" s="148">
        <f>IF(N215="sníž. přenesená",J215,0)</f>
        <v>0</v>
      </c>
      <c r="BI215" s="148">
        <f>IF(N215="nulová",J215,0)</f>
        <v>0</v>
      </c>
      <c r="BJ215" s="17" t="s">
        <v>88</v>
      </c>
      <c r="BK215" s="148">
        <f>ROUND(I215*H215,2)</f>
        <v>0</v>
      </c>
      <c r="BL215" s="17" t="s">
        <v>318</v>
      </c>
      <c r="BM215" s="147" t="s">
        <v>1928</v>
      </c>
    </row>
    <row r="216" spans="2:65" s="12" customFormat="1">
      <c r="B216" s="170"/>
      <c r="D216" s="149" t="s">
        <v>1489</v>
      </c>
      <c r="E216" s="171" t="s">
        <v>1</v>
      </c>
      <c r="F216" s="172" t="s">
        <v>1490</v>
      </c>
      <c r="H216" s="171" t="s">
        <v>1</v>
      </c>
      <c r="I216" s="173"/>
      <c r="L216" s="170"/>
      <c r="M216" s="174"/>
      <c r="T216" s="175"/>
      <c r="AT216" s="171" t="s">
        <v>1489</v>
      </c>
      <c r="AU216" s="171" t="s">
        <v>90</v>
      </c>
      <c r="AV216" s="12" t="s">
        <v>88</v>
      </c>
      <c r="AW216" s="12" t="s">
        <v>36</v>
      </c>
      <c r="AX216" s="12" t="s">
        <v>81</v>
      </c>
      <c r="AY216" s="171" t="s">
        <v>299</v>
      </c>
    </row>
    <row r="217" spans="2:65" s="12" customFormat="1">
      <c r="B217" s="170"/>
      <c r="D217" s="149" t="s">
        <v>1489</v>
      </c>
      <c r="E217" s="171" t="s">
        <v>1</v>
      </c>
      <c r="F217" s="172" t="s">
        <v>1886</v>
      </c>
      <c r="H217" s="171" t="s">
        <v>1</v>
      </c>
      <c r="I217" s="173"/>
      <c r="L217" s="170"/>
      <c r="M217" s="174"/>
      <c r="T217" s="175"/>
      <c r="AT217" s="171" t="s">
        <v>1489</v>
      </c>
      <c r="AU217" s="171" t="s">
        <v>90</v>
      </c>
      <c r="AV217" s="12" t="s">
        <v>88</v>
      </c>
      <c r="AW217" s="12" t="s">
        <v>36</v>
      </c>
      <c r="AX217" s="12" t="s">
        <v>81</v>
      </c>
      <c r="AY217" s="171" t="s">
        <v>299</v>
      </c>
    </row>
    <row r="218" spans="2:65" s="13" customFormat="1">
      <c r="B218" s="176"/>
      <c r="D218" s="149" t="s">
        <v>1489</v>
      </c>
      <c r="E218" s="177" t="s">
        <v>1</v>
      </c>
      <c r="F218" s="178" t="s">
        <v>1929</v>
      </c>
      <c r="H218" s="179">
        <v>77.947999999999993</v>
      </c>
      <c r="I218" s="180"/>
      <c r="L218" s="176"/>
      <c r="M218" s="181"/>
      <c r="T218" s="182"/>
      <c r="AT218" s="177" t="s">
        <v>1489</v>
      </c>
      <c r="AU218" s="177" t="s">
        <v>90</v>
      </c>
      <c r="AV218" s="13" t="s">
        <v>90</v>
      </c>
      <c r="AW218" s="13" t="s">
        <v>36</v>
      </c>
      <c r="AX218" s="13" t="s">
        <v>88</v>
      </c>
      <c r="AY218" s="177" t="s">
        <v>299</v>
      </c>
    </row>
    <row r="219" spans="2:65" s="1" customFormat="1" ht="33" customHeight="1">
      <c r="B219" s="32"/>
      <c r="C219" s="136" t="s">
        <v>389</v>
      </c>
      <c r="D219" s="136" t="s">
        <v>302</v>
      </c>
      <c r="E219" s="137" t="s">
        <v>1634</v>
      </c>
      <c r="F219" s="138" t="s">
        <v>1635</v>
      </c>
      <c r="G219" s="139" t="s">
        <v>1636</v>
      </c>
      <c r="H219" s="140">
        <v>65.421000000000006</v>
      </c>
      <c r="I219" s="141"/>
      <c r="J219" s="142">
        <f>ROUND(I219*H219,2)</f>
        <v>0</v>
      </c>
      <c r="K219" s="138" t="s">
        <v>1487</v>
      </c>
      <c r="L219" s="32"/>
      <c r="M219" s="143" t="s">
        <v>1</v>
      </c>
      <c r="N219" s="144" t="s">
        <v>46</v>
      </c>
      <c r="P219" s="145">
        <f>O219*H219</f>
        <v>0</v>
      </c>
      <c r="Q219" s="145">
        <v>0</v>
      </c>
      <c r="R219" s="145">
        <f>Q219*H219</f>
        <v>0</v>
      </c>
      <c r="S219" s="145">
        <v>0</v>
      </c>
      <c r="T219" s="146">
        <f>S219*H219</f>
        <v>0</v>
      </c>
      <c r="AR219" s="147" t="s">
        <v>318</v>
      </c>
      <c r="AT219" s="147" t="s">
        <v>302</v>
      </c>
      <c r="AU219" s="147" t="s">
        <v>90</v>
      </c>
      <c r="AY219" s="17" t="s">
        <v>299</v>
      </c>
      <c r="BE219" s="148">
        <f>IF(N219="základní",J219,0)</f>
        <v>0</v>
      </c>
      <c r="BF219" s="148">
        <f>IF(N219="snížená",J219,0)</f>
        <v>0</v>
      </c>
      <c r="BG219" s="148">
        <f>IF(N219="zákl. přenesená",J219,0)</f>
        <v>0</v>
      </c>
      <c r="BH219" s="148">
        <f>IF(N219="sníž. přenesená",J219,0)</f>
        <v>0</v>
      </c>
      <c r="BI219" s="148">
        <f>IF(N219="nulová",J219,0)</f>
        <v>0</v>
      </c>
      <c r="BJ219" s="17" t="s">
        <v>88</v>
      </c>
      <c r="BK219" s="148">
        <f>ROUND(I219*H219,2)</f>
        <v>0</v>
      </c>
      <c r="BL219" s="17" t="s">
        <v>318</v>
      </c>
      <c r="BM219" s="147" t="s">
        <v>1930</v>
      </c>
    </row>
    <row r="220" spans="2:65" s="12" customFormat="1">
      <c r="B220" s="170"/>
      <c r="D220" s="149" t="s">
        <v>1489</v>
      </c>
      <c r="E220" s="171" t="s">
        <v>1</v>
      </c>
      <c r="F220" s="172" t="s">
        <v>1490</v>
      </c>
      <c r="H220" s="171" t="s">
        <v>1</v>
      </c>
      <c r="I220" s="173"/>
      <c r="L220" s="170"/>
      <c r="M220" s="174"/>
      <c r="T220" s="175"/>
      <c r="AT220" s="171" t="s">
        <v>1489</v>
      </c>
      <c r="AU220" s="171" t="s">
        <v>90</v>
      </c>
      <c r="AV220" s="12" t="s">
        <v>88</v>
      </c>
      <c r="AW220" s="12" t="s">
        <v>36</v>
      </c>
      <c r="AX220" s="12" t="s">
        <v>81</v>
      </c>
      <c r="AY220" s="171" t="s">
        <v>299</v>
      </c>
    </row>
    <row r="221" spans="2:65" s="12" customFormat="1">
      <c r="B221" s="170"/>
      <c r="D221" s="149" t="s">
        <v>1489</v>
      </c>
      <c r="E221" s="171" t="s">
        <v>1</v>
      </c>
      <c r="F221" s="172" t="s">
        <v>1886</v>
      </c>
      <c r="H221" s="171" t="s">
        <v>1</v>
      </c>
      <c r="I221" s="173"/>
      <c r="L221" s="170"/>
      <c r="M221" s="174"/>
      <c r="T221" s="175"/>
      <c r="AT221" s="171" t="s">
        <v>1489</v>
      </c>
      <c r="AU221" s="171" t="s">
        <v>90</v>
      </c>
      <c r="AV221" s="12" t="s">
        <v>88</v>
      </c>
      <c r="AW221" s="12" t="s">
        <v>36</v>
      </c>
      <c r="AX221" s="12" t="s">
        <v>81</v>
      </c>
      <c r="AY221" s="171" t="s">
        <v>299</v>
      </c>
    </row>
    <row r="222" spans="2:65" s="13" customFormat="1">
      <c r="B222" s="176"/>
      <c r="D222" s="149" t="s">
        <v>1489</v>
      </c>
      <c r="E222" s="177" t="s">
        <v>1</v>
      </c>
      <c r="F222" s="178" t="s">
        <v>1931</v>
      </c>
      <c r="H222" s="179">
        <v>65.421000000000006</v>
      </c>
      <c r="I222" s="180"/>
      <c r="L222" s="176"/>
      <c r="M222" s="181"/>
      <c r="T222" s="182"/>
      <c r="AT222" s="177" t="s">
        <v>1489</v>
      </c>
      <c r="AU222" s="177" t="s">
        <v>90</v>
      </c>
      <c r="AV222" s="13" t="s">
        <v>90</v>
      </c>
      <c r="AW222" s="13" t="s">
        <v>36</v>
      </c>
      <c r="AX222" s="13" t="s">
        <v>88</v>
      </c>
      <c r="AY222" s="177" t="s">
        <v>299</v>
      </c>
    </row>
    <row r="223" spans="2:65" s="1" customFormat="1" ht="16.5" customHeight="1">
      <c r="B223" s="32"/>
      <c r="C223" s="136" t="s">
        <v>394</v>
      </c>
      <c r="D223" s="136" t="s">
        <v>302</v>
      </c>
      <c r="E223" s="137" t="s">
        <v>1639</v>
      </c>
      <c r="F223" s="138" t="s">
        <v>1640</v>
      </c>
      <c r="G223" s="139" t="s">
        <v>1520</v>
      </c>
      <c r="H223" s="140">
        <v>127.84699999999999</v>
      </c>
      <c r="I223" s="141"/>
      <c r="J223" s="142">
        <f>ROUND(I223*H223,2)</f>
        <v>0</v>
      </c>
      <c r="K223" s="138" t="s">
        <v>1487</v>
      </c>
      <c r="L223" s="32"/>
      <c r="M223" s="143" t="s">
        <v>1</v>
      </c>
      <c r="N223" s="144" t="s">
        <v>46</v>
      </c>
      <c r="P223" s="145">
        <f>O223*H223</f>
        <v>0</v>
      </c>
      <c r="Q223" s="145">
        <v>0</v>
      </c>
      <c r="R223" s="145">
        <f>Q223*H223</f>
        <v>0</v>
      </c>
      <c r="S223" s="145">
        <v>0</v>
      </c>
      <c r="T223" s="146">
        <f>S223*H223</f>
        <v>0</v>
      </c>
      <c r="AR223" s="147" t="s">
        <v>318</v>
      </c>
      <c r="AT223" s="147" t="s">
        <v>302</v>
      </c>
      <c r="AU223" s="147" t="s">
        <v>90</v>
      </c>
      <c r="AY223" s="17" t="s">
        <v>299</v>
      </c>
      <c r="BE223" s="148">
        <f>IF(N223="základní",J223,0)</f>
        <v>0</v>
      </c>
      <c r="BF223" s="148">
        <f>IF(N223="snížená",J223,0)</f>
        <v>0</v>
      </c>
      <c r="BG223" s="148">
        <f>IF(N223="zákl. přenesená",J223,0)</f>
        <v>0</v>
      </c>
      <c r="BH223" s="148">
        <f>IF(N223="sníž. přenesená",J223,0)</f>
        <v>0</v>
      </c>
      <c r="BI223" s="148">
        <f>IF(N223="nulová",J223,0)</f>
        <v>0</v>
      </c>
      <c r="BJ223" s="17" t="s">
        <v>88</v>
      </c>
      <c r="BK223" s="148">
        <f>ROUND(I223*H223,2)</f>
        <v>0</v>
      </c>
      <c r="BL223" s="17" t="s">
        <v>318</v>
      </c>
      <c r="BM223" s="147" t="s">
        <v>1932</v>
      </c>
    </row>
    <row r="224" spans="2:65" s="12" customFormat="1">
      <c r="B224" s="170"/>
      <c r="D224" s="149" t="s">
        <v>1489</v>
      </c>
      <c r="E224" s="171" t="s">
        <v>1</v>
      </c>
      <c r="F224" s="172" t="s">
        <v>1490</v>
      </c>
      <c r="H224" s="171" t="s">
        <v>1</v>
      </c>
      <c r="I224" s="173"/>
      <c r="L224" s="170"/>
      <c r="M224" s="174"/>
      <c r="T224" s="175"/>
      <c r="AT224" s="171" t="s">
        <v>1489</v>
      </c>
      <c r="AU224" s="171" t="s">
        <v>90</v>
      </c>
      <c r="AV224" s="12" t="s">
        <v>88</v>
      </c>
      <c r="AW224" s="12" t="s">
        <v>36</v>
      </c>
      <c r="AX224" s="12" t="s">
        <v>81</v>
      </c>
      <c r="AY224" s="171" t="s">
        <v>299</v>
      </c>
    </row>
    <row r="225" spans="2:65" s="12" customFormat="1">
      <c r="B225" s="170"/>
      <c r="D225" s="149" t="s">
        <v>1489</v>
      </c>
      <c r="E225" s="171" t="s">
        <v>1</v>
      </c>
      <c r="F225" s="172" t="s">
        <v>1886</v>
      </c>
      <c r="H225" s="171" t="s">
        <v>1</v>
      </c>
      <c r="I225" s="173"/>
      <c r="L225" s="170"/>
      <c r="M225" s="174"/>
      <c r="T225" s="175"/>
      <c r="AT225" s="171" t="s">
        <v>1489</v>
      </c>
      <c r="AU225" s="171" t="s">
        <v>90</v>
      </c>
      <c r="AV225" s="12" t="s">
        <v>88</v>
      </c>
      <c r="AW225" s="12" t="s">
        <v>36</v>
      </c>
      <c r="AX225" s="12" t="s">
        <v>81</v>
      </c>
      <c r="AY225" s="171" t="s">
        <v>299</v>
      </c>
    </row>
    <row r="226" spans="2:65" s="13" customFormat="1">
      <c r="B226" s="176"/>
      <c r="D226" s="149" t="s">
        <v>1489</v>
      </c>
      <c r="E226" s="177" t="s">
        <v>1</v>
      </c>
      <c r="F226" s="178" t="s">
        <v>1918</v>
      </c>
      <c r="H226" s="179">
        <v>49.899000000000001</v>
      </c>
      <c r="I226" s="180"/>
      <c r="L226" s="176"/>
      <c r="M226" s="181"/>
      <c r="T226" s="182"/>
      <c r="AT226" s="177" t="s">
        <v>1489</v>
      </c>
      <c r="AU226" s="177" t="s">
        <v>90</v>
      </c>
      <c r="AV226" s="13" t="s">
        <v>90</v>
      </c>
      <c r="AW226" s="13" t="s">
        <v>36</v>
      </c>
      <c r="AX226" s="13" t="s">
        <v>81</v>
      </c>
      <c r="AY226" s="177" t="s">
        <v>299</v>
      </c>
    </row>
    <row r="227" spans="2:65" s="13" customFormat="1">
      <c r="B227" s="176"/>
      <c r="D227" s="149" t="s">
        <v>1489</v>
      </c>
      <c r="E227" s="177" t="s">
        <v>1</v>
      </c>
      <c r="F227" s="178" t="s">
        <v>1921</v>
      </c>
      <c r="H227" s="179">
        <v>77.947999999999993</v>
      </c>
      <c r="I227" s="180"/>
      <c r="L227" s="176"/>
      <c r="M227" s="181"/>
      <c r="T227" s="182"/>
      <c r="AT227" s="177" t="s">
        <v>1489</v>
      </c>
      <c r="AU227" s="177" t="s">
        <v>90</v>
      </c>
      <c r="AV227" s="13" t="s">
        <v>90</v>
      </c>
      <c r="AW227" s="13" t="s">
        <v>36</v>
      </c>
      <c r="AX227" s="13" t="s">
        <v>81</v>
      </c>
      <c r="AY227" s="177" t="s">
        <v>299</v>
      </c>
    </row>
    <row r="228" spans="2:65" s="14" customFormat="1">
      <c r="B228" s="183"/>
      <c r="D228" s="149" t="s">
        <v>1489</v>
      </c>
      <c r="E228" s="184" t="s">
        <v>1</v>
      </c>
      <c r="F228" s="185" t="s">
        <v>1496</v>
      </c>
      <c r="H228" s="186">
        <v>127.84699999999999</v>
      </c>
      <c r="I228" s="187"/>
      <c r="L228" s="183"/>
      <c r="M228" s="188"/>
      <c r="T228" s="189"/>
      <c r="AT228" s="184" t="s">
        <v>1489</v>
      </c>
      <c r="AU228" s="184" t="s">
        <v>90</v>
      </c>
      <c r="AV228" s="14" t="s">
        <v>318</v>
      </c>
      <c r="AW228" s="14" t="s">
        <v>36</v>
      </c>
      <c r="AX228" s="14" t="s">
        <v>88</v>
      </c>
      <c r="AY228" s="184" t="s">
        <v>299</v>
      </c>
    </row>
    <row r="229" spans="2:65" s="1" customFormat="1" ht="24.15" customHeight="1">
      <c r="B229" s="32"/>
      <c r="C229" s="136" t="s">
        <v>399</v>
      </c>
      <c r="D229" s="136" t="s">
        <v>302</v>
      </c>
      <c r="E229" s="137" t="s">
        <v>1643</v>
      </c>
      <c r="F229" s="138" t="s">
        <v>1644</v>
      </c>
      <c r="G229" s="139" t="s">
        <v>1520</v>
      </c>
      <c r="H229" s="140">
        <v>130.12</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1933</v>
      </c>
    </row>
    <row r="230" spans="2:65" s="12" customFormat="1">
      <c r="B230" s="170"/>
      <c r="D230" s="149" t="s">
        <v>1489</v>
      </c>
      <c r="E230" s="171" t="s">
        <v>1</v>
      </c>
      <c r="F230" s="172" t="s">
        <v>1490</v>
      </c>
      <c r="H230" s="171" t="s">
        <v>1</v>
      </c>
      <c r="I230" s="173"/>
      <c r="L230" s="170"/>
      <c r="M230" s="174"/>
      <c r="T230" s="175"/>
      <c r="AT230" s="171" t="s">
        <v>1489</v>
      </c>
      <c r="AU230" s="171" t="s">
        <v>90</v>
      </c>
      <c r="AV230" s="12" t="s">
        <v>88</v>
      </c>
      <c r="AW230" s="12" t="s">
        <v>36</v>
      </c>
      <c r="AX230" s="12" t="s">
        <v>81</v>
      </c>
      <c r="AY230" s="171" t="s">
        <v>299</v>
      </c>
    </row>
    <row r="231" spans="2:65" s="12" customFormat="1">
      <c r="B231" s="170"/>
      <c r="D231" s="149" t="s">
        <v>1489</v>
      </c>
      <c r="E231" s="171" t="s">
        <v>1</v>
      </c>
      <c r="F231" s="172" t="s">
        <v>1886</v>
      </c>
      <c r="H231" s="171" t="s">
        <v>1</v>
      </c>
      <c r="I231" s="173"/>
      <c r="L231" s="170"/>
      <c r="M231" s="174"/>
      <c r="T231" s="175"/>
      <c r="AT231" s="171" t="s">
        <v>1489</v>
      </c>
      <c r="AU231" s="171" t="s">
        <v>90</v>
      </c>
      <c r="AV231" s="12" t="s">
        <v>88</v>
      </c>
      <c r="AW231" s="12" t="s">
        <v>36</v>
      </c>
      <c r="AX231" s="12" t="s">
        <v>81</v>
      </c>
      <c r="AY231" s="171" t="s">
        <v>299</v>
      </c>
    </row>
    <row r="232" spans="2:65" s="12" customFormat="1">
      <c r="B232" s="170"/>
      <c r="D232" s="149" t="s">
        <v>1489</v>
      </c>
      <c r="E232" s="171" t="s">
        <v>1</v>
      </c>
      <c r="F232" s="172" t="s">
        <v>1934</v>
      </c>
      <c r="H232" s="171" t="s">
        <v>1</v>
      </c>
      <c r="I232" s="173"/>
      <c r="L232" s="170"/>
      <c r="M232" s="174"/>
      <c r="T232" s="175"/>
      <c r="AT232" s="171" t="s">
        <v>1489</v>
      </c>
      <c r="AU232" s="171" t="s">
        <v>90</v>
      </c>
      <c r="AV232" s="12" t="s">
        <v>88</v>
      </c>
      <c r="AW232" s="12" t="s">
        <v>36</v>
      </c>
      <c r="AX232" s="12" t="s">
        <v>81</v>
      </c>
      <c r="AY232" s="171" t="s">
        <v>299</v>
      </c>
    </row>
    <row r="233" spans="2:65" s="13" customFormat="1">
      <c r="B233" s="176"/>
      <c r="D233" s="149" t="s">
        <v>1489</v>
      </c>
      <c r="E233" s="177" t="s">
        <v>1</v>
      </c>
      <c r="F233" s="178" t="s">
        <v>1935</v>
      </c>
      <c r="H233" s="179">
        <v>7.3179999999999996</v>
      </c>
      <c r="I233" s="180"/>
      <c r="L233" s="176"/>
      <c r="M233" s="181"/>
      <c r="T233" s="182"/>
      <c r="AT233" s="177" t="s">
        <v>1489</v>
      </c>
      <c r="AU233" s="177" t="s">
        <v>90</v>
      </c>
      <c r="AV233" s="13" t="s">
        <v>90</v>
      </c>
      <c r="AW233" s="13" t="s">
        <v>36</v>
      </c>
      <c r="AX233" s="13" t="s">
        <v>81</v>
      </c>
      <c r="AY233" s="177" t="s">
        <v>299</v>
      </c>
    </row>
    <row r="234" spans="2:65" s="12" customFormat="1">
      <c r="B234" s="170"/>
      <c r="D234" s="149" t="s">
        <v>1489</v>
      </c>
      <c r="E234" s="171" t="s">
        <v>1</v>
      </c>
      <c r="F234" s="172" t="s">
        <v>1936</v>
      </c>
      <c r="H234" s="171" t="s">
        <v>1</v>
      </c>
      <c r="I234" s="173"/>
      <c r="L234" s="170"/>
      <c r="M234" s="174"/>
      <c r="T234" s="175"/>
      <c r="AT234" s="171" t="s">
        <v>1489</v>
      </c>
      <c r="AU234" s="171" t="s">
        <v>90</v>
      </c>
      <c r="AV234" s="12" t="s">
        <v>88</v>
      </c>
      <c r="AW234" s="12" t="s">
        <v>36</v>
      </c>
      <c r="AX234" s="12" t="s">
        <v>81</v>
      </c>
      <c r="AY234" s="171" t="s">
        <v>299</v>
      </c>
    </row>
    <row r="235" spans="2:65" s="12" customFormat="1">
      <c r="B235" s="170"/>
      <c r="D235" s="149" t="s">
        <v>1489</v>
      </c>
      <c r="E235" s="171" t="s">
        <v>1</v>
      </c>
      <c r="F235" s="172" t="s">
        <v>1937</v>
      </c>
      <c r="H235" s="171" t="s">
        <v>1</v>
      </c>
      <c r="I235" s="173"/>
      <c r="L235" s="170"/>
      <c r="M235" s="174"/>
      <c r="T235" s="175"/>
      <c r="AT235" s="171" t="s">
        <v>1489</v>
      </c>
      <c r="AU235" s="171" t="s">
        <v>90</v>
      </c>
      <c r="AV235" s="12" t="s">
        <v>88</v>
      </c>
      <c r="AW235" s="12" t="s">
        <v>36</v>
      </c>
      <c r="AX235" s="12" t="s">
        <v>81</v>
      </c>
      <c r="AY235" s="171" t="s">
        <v>299</v>
      </c>
    </row>
    <row r="236" spans="2:65" s="12" customFormat="1">
      <c r="B236" s="170"/>
      <c r="D236" s="149" t="s">
        <v>1489</v>
      </c>
      <c r="E236" s="171" t="s">
        <v>1</v>
      </c>
      <c r="F236" s="172" t="s">
        <v>1938</v>
      </c>
      <c r="H236" s="171" t="s">
        <v>1</v>
      </c>
      <c r="I236" s="173"/>
      <c r="L236" s="170"/>
      <c r="M236" s="174"/>
      <c r="T236" s="175"/>
      <c r="AT236" s="171" t="s">
        <v>1489</v>
      </c>
      <c r="AU236" s="171" t="s">
        <v>90</v>
      </c>
      <c r="AV236" s="12" t="s">
        <v>88</v>
      </c>
      <c r="AW236" s="12" t="s">
        <v>36</v>
      </c>
      <c r="AX236" s="12" t="s">
        <v>81</v>
      </c>
      <c r="AY236" s="171" t="s">
        <v>299</v>
      </c>
    </row>
    <row r="237" spans="2:65" s="13" customFormat="1">
      <c r="B237" s="176"/>
      <c r="D237" s="149" t="s">
        <v>1489</v>
      </c>
      <c r="E237" s="177" t="s">
        <v>1</v>
      </c>
      <c r="F237" s="178" t="s">
        <v>1939</v>
      </c>
      <c r="H237" s="179">
        <v>122.80200000000001</v>
      </c>
      <c r="I237" s="180"/>
      <c r="L237" s="176"/>
      <c r="M237" s="181"/>
      <c r="T237" s="182"/>
      <c r="AT237" s="177" t="s">
        <v>1489</v>
      </c>
      <c r="AU237" s="177" t="s">
        <v>90</v>
      </c>
      <c r="AV237" s="13" t="s">
        <v>90</v>
      </c>
      <c r="AW237" s="13" t="s">
        <v>36</v>
      </c>
      <c r="AX237" s="13" t="s">
        <v>81</v>
      </c>
      <c r="AY237" s="177" t="s">
        <v>299</v>
      </c>
    </row>
    <row r="238" spans="2:65" s="12" customFormat="1">
      <c r="B238" s="170"/>
      <c r="D238" s="149" t="s">
        <v>1489</v>
      </c>
      <c r="E238" s="171" t="s">
        <v>1</v>
      </c>
      <c r="F238" s="172" t="s">
        <v>1649</v>
      </c>
      <c r="H238" s="171" t="s">
        <v>1</v>
      </c>
      <c r="I238" s="173"/>
      <c r="L238" s="170"/>
      <c r="M238" s="174"/>
      <c r="T238" s="175"/>
      <c r="AT238" s="171" t="s">
        <v>1489</v>
      </c>
      <c r="AU238" s="171" t="s">
        <v>90</v>
      </c>
      <c r="AV238" s="12" t="s">
        <v>88</v>
      </c>
      <c r="AW238" s="12" t="s">
        <v>36</v>
      </c>
      <c r="AX238" s="12" t="s">
        <v>81</v>
      </c>
      <c r="AY238" s="171" t="s">
        <v>299</v>
      </c>
    </row>
    <row r="239" spans="2:65" s="14" customFormat="1">
      <c r="B239" s="183"/>
      <c r="D239" s="149" t="s">
        <v>1489</v>
      </c>
      <c r="E239" s="184" t="s">
        <v>1</v>
      </c>
      <c r="F239" s="185" t="s">
        <v>1496</v>
      </c>
      <c r="H239" s="186">
        <v>130.12</v>
      </c>
      <c r="I239" s="187"/>
      <c r="L239" s="183"/>
      <c r="M239" s="188"/>
      <c r="T239" s="189"/>
      <c r="AT239" s="184" t="s">
        <v>1489</v>
      </c>
      <c r="AU239" s="184" t="s">
        <v>90</v>
      </c>
      <c r="AV239" s="14" t="s">
        <v>318</v>
      </c>
      <c r="AW239" s="14" t="s">
        <v>36</v>
      </c>
      <c r="AX239" s="14" t="s">
        <v>88</v>
      </c>
      <c r="AY239" s="184" t="s">
        <v>299</v>
      </c>
    </row>
    <row r="240" spans="2:65" s="1" customFormat="1" ht="24.15" customHeight="1">
      <c r="B240" s="32"/>
      <c r="C240" s="158" t="s">
        <v>7</v>
      </c>
      <c r="D240" s="158" t="s">
        <v>340</v>
      </c>
      <c r="E240" s="159" t="s">
        <v>1665</v>
      </c>
      <c r="F240" s="160" t="s">
        <v>1666</v>
      </c>
      <c r="G240" s="161" t="s">
        <v>1520</v>
      </c>
      <c r="H240" s="162">
        <v>2.5249999999999999</v>
      </c>
      <c r="I240" s="163"/>
      <c r="J240" s="164">
        <f>ROUND(I240*H240,2)</f>
        <v>0</v>
      </c>
      <c r="K240" s="160" t="s">
        <v>1</v>
      </c>
      <c r="L240" s="165"/>
      <c r="M240" s="166" t="s">
        <v>1</v>
      </c>
      <c r="N240" s="167" t="s">
        <v>46</v>
      </c>
      <c r="P240" s="145">
        <f>O240*H240</f>
        <v>0</v>
      </c>
      <c r="Q240" s="145">
        <v>0</v>
      </c>
      <c r="R240" s="145">
        <f>Q240*H240</f>
        <v>0</v>
      </c>
      <c r="S240" s="145">
        <v>0</v>
      </c>
      <c r="T240" s="146">
        <f>S240*H240</f>
        <v>0</v>
      </c>
      <c r="AR240" s="147" t="s">
        <v>337</v>
      </c>
      <c r="AT240" s="147" t="s">
        <v>340</v>
      </c>
      <c r="AU240" s="147" t="s">
        <v>90</v>
      </c>
      <c r="AY240" s="17" t="s">
        <v>299</v>
      </c>
      <c r="BE240" s="148">
        <f>IF(N240="základní",J240,0)</f>
        <v>0</v>
      </c>
      <c r="BF240" s="148">
        <f>IF(N240="snížená",J240,0)</f>
        <v>0</v>
      </c>
      <c r="BG240" s="148">
        <f>IF(N240="zákl. přenesená",J240,0)</f>
        <v>0</v>
      </c>
      <c r="BH240" s="148">
        <f>IF(N240="sníž. přenesená",J240,0)</f>
        <v>0</v>
      </c>
      <c r="BI240" s="148">
        <f>IF(N240="nulová",J240,0)</f>
        <v>0</v>
      </c>
      <c r="BJ240" s="17" t="s">
        <v>88</v>
      </c>
      <c r="BK240" s="148">
        <f>ROUND(I240*H240,2)</f>
        <v>0</v>
      </c>
      <c r="BL240" s="17" t="s">
        <v>318</v>
      </c>
      <c r="BM240" s="147" t="s">
        <v>1940</v>
      </c>
    </row>
    <row r="241" spans="2:65" s="12" customFormat="1">
      <c r="B241" s="170"/>
      <c r="D241" s="149" t="s">
        <v>1489</v>
      </c>
      <c r="E241" s="171" t="s">
        <v>1</v>
      </c>
      <c r="F241" s="172" t="s">
        <v>1490</v>
      </c>
      <c r="H241" s="171" t="s">
        <v>1</v>
      </c>
      <c r="I241" s="173"/>
      <c r="L241" s="170"/>
      <c r="M241" s="174"/>
      <c r="T241" s="175"/>
      <c r="AT241" s="171" t="s">
        <v>1489</v>
      </c>
      <c r="AU241" s="171" t="s">
        <v>90</v>
      </c>
      <c r="AV241" s="12" t="s">
        <v>88</v>
      </c>
      <c r="AW241" s="12" t="s">
        <v>36</v>
      </c>
      <c r="AX241" s="12" t="s">
        <v>81</v>
      </c>
      <c r="AY241" s="171" t="s">
        <v>299</v>
      </c>
    </row>
    <row r="242" spans="2:65" s="12" customFormat="1">
      <c r="B242" s="170"/>
      <c r="D242" s="149" t="s">
        <v>1489</v>
      </c>
      <c r="E242" s="171" t="s">
        <v>1</v>
      </c>
      <c r="F242" s="172" t="s">
        <v>1886</v>
      </c>
      <c r="H242" s="171" t="s">
        <v>1</v>
      </c>
      <c r="I242" s="173"/>
      <c r="L242" s="170"/>
      <c r="M242" s="174"/>
      <c r="T242" s="175"/>
      <c r="AT242" s="171" t="s">
        <v>1489</v>
      </c>
      <c r="AU242" s="171" t="s">
        <v>90</v>
      </c>
      <c r="AV242" s="12" t="s">
        <v>88</v>
      </c>
      <c r="AW242" s="12" t="s">
        <v>36</v>
      </c>
      <c r="AX242" s="12" t="s">
        <v>81</v>
      </c>
      <c r="AY242" s="171" t="s">
        <v>299</v>
      </c>
    </row>
    <row r="243" spans="2:65" s="12" customFormat="1">
      <c r="B243" s="170"/>
      <c r="D243" s="149" t="s">
        <v>1489</v>
      </c>
      <c r="E243" s="171" t="s">
        <v>1</v>
      </c>
      <c r="F243" s="172" t="s">
        <v>1668</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1941</v>
      </c>
      <c r="H244" s="179">
        <v>2.5249999999999999</v>
      </c>
      <c r="I244" s="180"/>
      <c r="L244" s="176"/>
      <c r="M244" s="181"/>
      <c r="T244" s="182"/>
      <c r="AT244" s="177" t="s">
        <v>1489</v>
      </c>
      <c r="AU244" s="177" t="s">
        <v>90</v>
      </c>
      <c r="AV244" s="13" t="s">
        <v>90</v>
      </c>
      <c r="AW244" s="13" t="s">
        <v>36</v>
      </c>
      <c r="AX244" s="13" t="s">
        <v>88</v>
      </c>
      <c r="AY244" s="177" t="s">
        <v>299</v>
      </c>
    </row>
    <row r="245" spans="2:65" s="1" customFormat="1" ht="24.15" customHeight="1">
      <c r="B245" s="32"/>
      <c r="C245" s="136" t="s">
        <v>408</v>
      </c>
      <c r="D245" s="136" t="s">
        <v>302</v>
      </c>
      <c r="E245" s="137" t="s">
        <v>1670</v>
      </c>
      <c r="F245" s="138" t="s">
        <v>1671</v>
      </c>
      <c r="G245" s="139" t="s">
        <v>1520</v>
      </c>
      <c r="H245" s="140">
        <v>13.295</v>
      </c>
      <c r="I245" s="141"/>
      <c r="J245" s="142">
        <f>ROUND(I245*H245,2)</f>
        <v>0</v>
      </c>
      <c r="K245" s="138" t="s">
        <v>1487</v>
      </c>
      <c r="L245" s="32"/>
      <c r="M245" s="143" t="s">
        <v>1</v>
      </c>
      <c r="N245" s="144" t="s">
        <v>46</v>
      </c>
      <c r="P245" s="145">
        <f>O245*H245</f>
        <v>0</v>
      </c>
      <c r="Q245" s="145">
        <v>0</v>
      </c>
      <c r="R245" s="145">
        <f>Q245*H245</f>
        <v>0</v>
      </c>
      <c r="S245" s="145">
        <v>0</v>
      </c>
      <c r="T245" s="146">
        <f>S245*H245</f>
        <v>0</v>
      </c>
      <c r="AR245" s="147" t="s">
        <v>318</v>
      </c>
      <c r="AT245" s="147" t="s">
        <v>302</v>
      </c>
      <c r="AU245" s="147" t="s">
        <v>90</v>
      </c>
      <c r="AY245" s="17" t="s">
        <v>299</v>
      </c>
      <c r="BE245" s="148">
        <f>IF(N245="základní",J245,0)</f>
        <v>0</v>
      </c>
      <c r="BF245" s="148">
        <f>IF(N245="snížená",J245,0)</f>
        <v>0</v>
      </c>
      <c r="BG245" s="148">
        <f>IF(N245="zákl. přenesená",J245,0)</f>
        <v>0</v>
      </c>
      <c r="BH245" s="148">
        <f>IF(N245="sníž. přenesená",J245,0)</f>
        <v>0</v>
      </c>
      <c r="BI245" s="148">
        <f>IF(N245="nulová",J245,0)</f>
        <v>0</v>
      </c>
      <c r="BJ245" s="17" t="s">
        <v>88</v>
      </c>
      <c r="BK245" s="148">
        <f>ROUND(I245*H245,2)</f>
        <v>0</v>
      </c>
      <c r="BL245" s="17" t="s">
        <v>318</v>
      </c>
      <c r="BM245" s="147" t="s">
        <v>1942</v>
      </c>
    </row>
    <row r="246" spans="2:65" s="12" customFormat="1">
      <c r="B246" s="170"/>
      <c r="D246" s="149" t="s">
        <v>1489</v>
      </c>
      <c r="E246" s="171" t="s">
        <v>1</v>
      </c>
      <c r="F246" s="172" t="s">
        <v>1490</v>
      </c>
      <c r="H246" s="171" t="s">
        <v>1</v>
      </c>
      <c r="I246" s="173"/>
      <c r="L246" s="170"/>
      <c r="M246" s="174"/>
      <c r="T246" s="175"/>
      <c r="AT246" s="171" t="s">
        <v>1489</v>
      </c>
      <c r="AU246" s="171" t="s">
        <v>90</v>
      </c>
      <c r="AV246" s="12" t="s">
        <v>88</v>
      </c>
      <c r="AW246" s="12" t="s">
        <v>36</v>
      </c>
      <c r="AX246" s="12" t="s">
        <v>81</v>
      </c>
      <c r="AY246" s="171" t="s">
        <v>299</v>
      </c>
    </row>
    <row r="247" spans="2:65" s="12" customFormat="1">
      <c r="B247" s="170"/>
      <c r="D247" s="149" t="s">
        <v>1489</v>
      </c>
      <c r="E247" s="171" t="s">
        <v>1</v>
      </c>
      <c r="F247" s="172" t="s">
        <v>1886</v>
      </c>
      <c r="H247" s="171" t="s">
        <v>1</v>
      </c>
      <c r="I247" s="173"/>
      <c r="L247" s="170"/>
      <c r="M247" s="174"/>
      <c r="T247" s="175"/>
      <c r="AT247" s="171" t="s">
        <v>1489</v>
      </c>
      <c r="AU247" s="171" t="s">
        <v>90</v>
      </c>
      <c r="AV247" s="12" t="s">
        <v>88</v>
      </c>
      <c r="AW247" s="12" t="s">
        <v>36</v>
      </c>
      <c r="AX247" s="12" t="s">
        <v>81</v>
      </c>
      <c r="AY247" s="171" t="s">
        <v>299</v>
      </c>
    </row>
    <row r="248" spans="2:65" s="13" customFormat="1">
      <c r="B248" s="176"/>
      <c r="D248" s="149" t="s">
        <v>1489</v>
      </c>
      <c r="E248" s="177" t="s">
        <v>1</v>
      </c>
      <c r="F248" s="178" t="s">
        <v>1943</v>
      </c>
      <c r="H248" s="179">
        <v>2.218</v>
      </c>
      <c r="I248" s="180"/>
      <c r="L248" s="176"/>
      <c r="M248" s="181"/>
      <c r="T248" s="182"/>
      <c r="AT248" s="177" t="s">
        <v>1489</v>
      </c>
      <c r="AU248" s="177" t="s">
        <v>90</v>
      </c>
      <c r="AV248" s="13" t="s">
        <v>90</v>
      </c>
      <c r="AW248" s="13" t="s">
        <v>36</v>
      </c>
      <c r="AX248" s="13" t="s">
        <v>81</v>
      </c>
      <c r="AY248" s="177" t="s">
        <v>299</v>
      </c>
    </row>
    <row r="249" spans="2:65" s="13" customFormat="1">
      <c r="B249" s="176"/>
      <c r="D249" s="149" t="s">
        <v>1489</v>
      </c>
      <c r="E249" s="177" t="s">
        <v>1</v>
      </c>
      <c r="F249" s="178" t="s">
        <v>1944</v>
      </c>
      <c r="H249" s="179">
        <v>25.516999999999999</v>
      </c>
      <c r="I249" s="180"/>
      <c r="L249" s="176"/>
      <c r="M249" s="181"/>
      <c r="T249" s="182"/>
      <c r="AT249" s="177" t="s">
        <v>1489</v>
      </c>
      <c r="AU249" s="177" t="s">
        <v>90</v>
      </c>
      <c r="AV249" s="13" t="s">
        <v>90</v>
      </c>
      <c r="AW249" s="13" t="s">
        <v>36</v>
      </c>
      <c r="AX249" s="13" t="s">
        <v>81</v>
      </c>
      <c r="AY249" s="177" t="s">
        <v>299</v>
      </c>
    </row>
    <row r="250" spans="2:65" s="15" customFormat="1">
      <c r="B250" s="190"/>
      <c r="D250" s="149" t="s">
        <v>1489</v>
      </c>
      <c r="E250" s="191" t="s">
        <v>1</v>
      </c>
      <c r="F250" s="192" t="s">
        <v>1549</v>
      </c>
      <c r="H250" s="193">
        <v>27.734999999999999</v>
      </c>
      <c r="I250" s="194"/>
      <c r="L250" s="190"/>
      <c r="M250" s="195"/>
      <c r="T250" s="196"/>
      <c r="AT250" s="191" t="s">
        <v>1489</v>
      </c>
      <c r="AU250" s="191" t="s">
        <v>90</v>
      </c>
      <c r="AV250" s="15" t="s">
        <v>298</v>
      </c>
      <c r="AW250" s="15" t="s">
        <v>36</v>
      </c>
      <c r="AX250" s="15" t="s">
        <v>81</v>
      </c>
      <c r="AY250" s="191" t="s">
        <v>299</v>
      </c>
    </row>
    <row r="251" spans="2:65" s="13" customFormat="1">
      <c r="B251" s="176"/>
      <c r="D251" s="149" t="s">
        <v>1489</v>
      </c>
      <c r="E251" s="177" t="s">
        <v>1</v>
      </c>
      <c r="F251" s="178" t="s">
        <v>1851</v>
      </c>
      <c r="H251" s="179">
        <v>-14.44</v>
      </c>
      <c r="I251" s="180"/>
      <c r="L251" s="176"/>
      <c r="M251" s="181"/>
      <c r="T251" s="182"/>
      <c r="AT251" s="177" t="s">
        <v>1489</v>
      </c>
      <c r="AU251" s="177" t="s">
        <v>90</v>
      </c>
      <c r="AV251" s="13" t="s">
        <v>90</v>
      </c>
      <c r="AW251" s="13" t="s">
        <v>36</v>
      </c>
      <c r="AX251" s="13" t="s">
        <v>81</v>
      </c>
      <c r="AY251" s="177" t="s">
        <v>299</v>
      </c>
    </row>
    <row r="252" spans="2:65" s="14" customFormat="1">
      <c r="B252" s="183"/>
      <c r="D252" s="149" t="s">
        <v>1489</v>
      </c>
      <c r="E252" s="184" t="s">
        <v>1</v>
      </c>
      <c r="F252" s="185" t="s">
        <v>1496</v>
      </c>
      <c r="H252" s="186">
        <v>13.295</v>
      </c>
      <c r="I252" s="187"/>
      <c r="L252" s="183"/>
      <c r="M252" s="188"/>
      <c r="T252" s="189"/>
      <c r="AT252" s="184" t="s">
        <v>1489</v>
      </c>
      <c r="AU252" s="184" t="s">
        <v>90</v>
      </c>
      <c r="AV252" s="14" t="s">
        <v>318</v>
      </c>
      <c r="AW252" s="14" t="s">
        <v>36</v>
      </c>
      <c r="AX252" s="14" t="s">
        <v>88</v>
      </c>
      <c r="AY252" s="184" t="s">
        <v>299</v>
      </c>
    </row>
    <row r="253" spans="2:65" s="1" customFormat="1" ht="16.5" customHeight="1">
      <c r="B253" s="32"/>
      <c r="C253" s="158" t="s">
        <v>413</v>
      </c>
      <c r="D253" s="158" t="s">
        <v>340</v>
      </c>
      <c r="E253" s="159" t="s">
        <v>1678</v>
      </c>
      <c r="F253" s="160" t="s">
        <v>1679</v>
      </c>
      <c r="G253" s="161" t="s">
        <v>1636</v>
      </c>
      <c r="H253" s="162">
        <v>26.59</v>
      </c>
      <c r="I253" s="163"/>
      <c r="J253" s="164">
        <f>ROUND(I253*H253,2)</f>
        <v>0</v>
      </c>
      <c r="K253" s="160" t="s">
        <v>1487</v>
      </c>
      <c r="L253" s="165"/>
      <c r="M253" s="166" t="s">
        <v>1</v>
      </c>
      <c r="N253" s="167" t="s">
        <v>46</v>
      </c>
      <c r="P253" s="145">
        <f>O253*H253</f>
        <v>0</v>
      </c>
      <c r="Q253" s="145">
        <v>0</v>
      </c>
      <c r="R253" s="145">
        <f>Q253*H253</f>
        <v>0</v>
      </c>
      <c r="S253" s="145">
        <v>0</v>
      </c>
      <c r="T253" s="146">
        <f>S253*H253</f>
        <v>0</v>
      </c>
      <c r="AR253" s="147" t="s">
        <v>337</v>
      </c>
      <c r="AT253" s="147" t="s">
        <v>340</v>
      </c>
      <c r="AU253" s="147" t="s">
        <v>90</v>
      </c>
      <c r="AY253" s="17" t="s">
        <v>299</v>
      </c>
      <c r="BE253" s="148">
        <f>IF(N253="základní",J253,0)</f>
        <v>0</v>
      </c>
      <c r="BF253" s="148">
        <f>IF(N253="snížená",J253,0)</f>
        <v>0</v>
      </c>
      <c r="BG253" s="148">
        <f>IF(N253="zákl. přenesená",J253,0)</f>
        <v>0</v>
      </c>
      <c r="BH253" s="148">
        <f>IF(N253="sníž. přenesená",J253,0)</f>
        <v>0</v>
      </c>
      <c r="BI253" s="148">
        <f>IF(N253="nulová",J253,0)</f>
        <v>0</v>
      </c>
      <c r="BJ253" s="17" t="s">
        <v>88</v>
      </c>
      <c r="BK253" s="148">
        <f>ROUND(I253*H253,2)</f>
        <v>0</v>
      </c>
      <c r="BL253" s="17" t="s">
        <v>318</v>
      </c>
      <c r="BM253" s="147" t="s">
        <v>1945</v>
      </c>
    </row>
    <row r="254" spans="2:65" s="13" customFormat="1">
      <c r="B254" s="176"/>
      <c r="D254" s="149" t="s">
        <v>1489</v>
      </c>
      <c r="F254" s="178" t="s">
        <v>1946</v>
      </c>
      <c r="H254" s="179">
        <v>26.59</v>
      </c>
      <c r="I254" s="180"/>
      <c r="L254" s="176"/>
      <c r="M254" s="181"/>
      <c r="T254" s="182"/>
      <c r="AT254" s="177" t="s">
        <v>1489</v>
      </c>
      <c r="AU254" s="177" t="s">
        <v>90</v>
      </c>
      <c r="AV254" s="13" t="s">
        <v>90</v>
      </c>
      <c r="AW254" s="13" t="s">
        <v>4</v>
      </c>
      <c r="AX254" s="13" t="s">
        <v>88</v>
      </c>
      <c r="AY254" s="177" t="s">
        <v>299</v>
      </c>
    </row>
    <row r="255" spans="2:65" s="11" customFormat="1" ht="22.95" customHeight="1">
      <c r="B255" s="124"/>
      <c r="D255" s="125" t="s">
        <v>80</v>
      </c>
      <c r="E255" s="134" t="s">
        <v>90</v>
      </c>
      <c r="F255" s="134" t="s">
        <v>1693</v>
      </c>
      <c r="I255" s="127"/>
      <c r="J255" s="135">
        <f>BK255</f>
        <v>0</v>
      </c>
      <c r="L255" s="124"/>
      <c r="M255" s="129"/>
      <c r="P255" s="130">
        <f>SUM(P256:P263)</f>
        <v>0</v>
      </c>
      <c r="R255" s="130">
        <f>SUM(R256:R263)</f>
        <v>1.8874800000000001E-2</v>
      </c>
      <c r="T255" s="131">
        <f>SUM(T256:T263)</f>
        <v>0</v>
      </c>
      <c r="AR255" s="125" t="s">
        <v>88</v>
      </c>
      <c r="AT255" s="132" t="s">
        <v>80</v>
      </c>
      <c r="AU255" s="132" t="s">
        <v>88</v>
      </c>
      <c r="AY255" s="125" t="s">
        <v>299</v>
      </c>
      <c r="BK255" s="133">
        <f>SUM(BK256:BK263)</f>
        <v>0</v>
      </c>
    </row>
    <row r="256" spans="2:65" s="1" customFormat="1" ht="24.15" customHeight="1">
      <c r="B256" s="32"/>
      <c r="C256" s="136" t="s">
        <v>418</v>
      </c>
      <c r="D256" s="136" t="s">
        <v>302</v>
      </c>
      <c r="E256" s="137" t="s">
        <v>1694</v>
      </c>
      <c r="F256" s="138" t="s">
        <v>1695</v>
      </c>
      <c r="G256" s="139" t="s">
        <v>1520</v>
      </c>
      <c r="H256" s="140">
        <v>3.6269999999999998</v>
      </c>
      <c r="I256" s="141"/>
      <c r="J256" s="142">
        <f>ROUND(I256*H256,2)</f>
        <v>0</v>
      </c>
      <c r="K256" s="138" t="s">
        <v>1487</v>
      </c>
      <c r="L256" s="32"/>
      <c r="M256" s="143" t="s">
        <v>1</v>
      </c>
      <c r="N256" s="144" t="s">
        <v>46</v>
      </c>
      <c r="P256" s="145">
        <f>O256*H256</f>
        <v>0</v>
      </c>
      <c r="Q256" s="145">
        <v>0</v>
      </c>
      <c r="R256" s="145">
        <f>Q256*H256</f>
        <v>0</v>
      </c>
      <c r="S256" s="145">
        <v>0</v>
      </c>
      <c r="T256" s="146">
        <f>S256*H256</f>
        <v>0</v>
      </c>
      <c r="AR256" s="147" t="s">
        <v>318</v>
      </c>
      <c r="AT256" s="147" t="s">
        <v>302</v>
      </c>
      <c r="AU256" s="147" t="s">
        <v>90</v>
      </c>
      <c r="AY256" s="17" t="s">
        <v>299</v>
      </c>
      <c r="BE256" s="148">
        <f>IF(N256="základní",J256,0)</f>
        <v>0</v>
      </c>
      <c r="BF256" s="148">
        <f>IF(N256="snížená",J256,0)</f>
        <v>0</v>
      </c>
      <c r="BG256" s="148">
        <f>IF(N256="zákl. přenesená",J256,0)</f>
        <v>0</v>
      </c>
      <c r="BH256" s="148">
        <f>IF(N256="sníž. přenesená",J256,0)</f>
        <v>0</v>
      </c>
      <c r="BI256" s="148">
        <f>IF(N256="nulová",J256,0)</f>
        <v>0</v>
      </c>
      <c r="BJ256" s="17" t="s">
        <v>88</v>
      </c>
      <c r="BK256" s="148">
        <f>ROUND(I256*H256,2)</f>
        <v>0</v>
      </c>
      <c r="BL256" s="17" t="s">
        <v>318</v>
      </c>
      <c r="BM256" s="147" t="s">
        <v>1947</v>
      </c>
    </row>
    <row r="257" spans="2:65" s="12" customFormat="1">
      <c r="B257" s="170"/>
      <c r="D257" s="149" t="s">
        <v>1489</v>
      </c>
      <c r="E257" s="171" t="s">
        <v>1</v>
      </c>
      <c r="F257" s="172" t="s">
        <v>1490</v>
      </c>
      <c r="H257" s="171" t="s">
        <v>1</v>
      </c>
      <c r="I257" s="173"/>
      <c r="L257" s="170"/>
      <c r="M257" s="174"/>
      <c r="T257" s="175"/>
      <c r="AT257" s="171" t="s">
        <v>1489</v>
      </c>
      <c r="AU257" s="171" t="s">
        <v>90</v>
      </c>
      <c r="AV257" s="12" t="s">
        <v>88</v>
      </c>
      <c r="AW257" s="12" t="s">
        <v>36</v>
      </c>
      <c r="AX257" s="12" t="s">
        <v>81</v>
      </c>
      <c r="AY257" s="171" t="s">
        <v>299</v>
      </c>
    </row>
    <row r="258" spans="2:65" s="12" customFormat="1">
      <c r="B258" s="170"/>
      <c r="D258" s="149" t="s">
        <v>1489</v>
      </c>
      <c r="E258" s="171" t="s">
        <v>1</v>
      </c>
      <c r="F258" s="172" t="s">
        <v>1886</v>
      </c>
      <c r="H258" s="171" t="s">
        <v>1</v>
      </c>
      <c r="I258" s="173"/>
      <c r="L258" s="170"/>
      <c r="M258" s="174"/>
      <c r="T258" s="175"/>
      <c r="AT258" s="171" t="s">
        <v>1489</v>
      </c>
      <c r="AU258" s="171" t="s">
        <v>90</v>
      </c>
      <c r="AV258" s="12" t="s">
        <v>88</v>
      </c>
      <c r="AW258" s="12" t="s">
        <v>36</v>
      </c>
      <c r="AX258" s="12" t="s">
        <v>81</v>
      </c>
      <c r="AY258" s="171" t="s">
        <v>299</v>
      </c>
    </row>
    <row r="259" spans="2:65" s="13" customFormat="1">
      <c r="B259" s="176"/>
      <c r="D259" s="149" t="s">
        <v>1489</v>
      </c>
      <c r="E259" s="177" t="s">
        <v>1</v>
      </c>
      <c r="F259" s="178" t="s">
        <v>1948</v>
      </c>
      <c r="H259" s="179">
        <v>3.6269999999999998</v>
      </c>
      <c r="I259" s="180"/>
      <c r="L259" s="176"/>
      <c r="M259" s="181"/>
      <c r="T259" s="182"/>
      <c r="AT259" s="177" t="s">
        <v>1489</v>
      </c>
      <c r="AU259" s="177" t="s">
        <v>90</v>
      </c>
      <c r="AV259" s="13" t="s">
        <v>90</v>
      </c>
      <c r="AW259" s="13" t="s">
        <v>36</v>
      </c>
      <c r="AX259" s="13" t="s">
        <v>88</v>
      </c>
      <c r="AY259" s="177" t="s">
        <v>299</v>
      </c>
    </row>
    <row r="260" spans="2:65" s="1" customFormat="1" ht="24.15" customHeight="1">
      <c r="B260" s="32"/>
      <c r="C260" s="136" t="s">
        <v>423</v>
      </c>
      <c r="D260" s="136" t="s">
        <v>302</v>
      </c>
      <c r="E260" s="137" t="s">
        <v>1698</v>
      </c>
      <c r="F260" s="138" t="s">
        <v>1699</v>
      </c>
      <c r="G260" s="139" t="s">
        <v>647</v>
      </c>
      <c r="H260" s="140">
        <v>38.520000000000003</v>
      </c>
      <c r="I260" s="141"/>
      <c r="J260" s="142">
        <f>ROUND(I260*H260,2)</f>
        <v>0</v>
      </c>
      <c r="K260" s="138" t="s">
        <v>1487</v>
      </c>
      <c r="L260" s="32"/>
      <c r="M260" s="143" t="s">
        <v>1</v>
      </c>
      <c r="N260" s="144" t="s">
        <v>46</v>
      </c>
      <c r="P260" s="145">
        <f>O260*H260</f>
        <v>0</v>
      </c>
      <c r="Q260" s="145">
        <v>4.8999999999999998E-4</v>
      </c>
      <c r="R260" s="145">
        <f>Q260*H260</f>
        <v>1.8874800000000001E-2</v>
      </c>
      <c r="S260" s="145">
        <v>0</v>
      </c>
      <c r="T260" s="146">
        <f>S260*H260</f>
        <v>0</v>
      </c>
      <c r="AR260" s="147" t="s">
        <v>318</v>
      </c>
      <c r="AT260" s="147" t="s">
        <v>302</v>
      </c>
      <c r="AU260" s="147" t="s">
        <v>90</v>
      </c>
      <c r="AY260" s="17" t="s">
        <v>299</v>
      </c>
      <c r="BE260" s="148">
        <f>IF(N260="základní",J260,0)</f>
        <v>0</v>
      </c>
      <c r="BF260" s="148">
        <f>IF(N260="snížená",J260,0)</f>
        <v>0</v>
      </c>
      <c r="BG260" s="148">
        <f>IF(N260="zákl. přenesená",J260,0)</f>
        <v>0</v>
      </c>
      <c r="BH260" s="148">
        <f>IF(N260="sníž. přenesená",J260,0)</f>
        <v>0</v>
      </c>
      <c r="BI260" s="148">
        <f>IF(N260="nulová",J260,0)</f>
        <v>0</v>
      </c>
      <c r="BJ260" s="17" t="s">
        <v>88</v>
      </c>
      <c r="BK260" s="148">
        <f>ROUND(I260*H260,2)</f>
        <v>0</v>
      </c>
      <c r="BL260" s="17" t="s">
        <v>318</v>
      </c>
      <c r="BM260" s="147" t="s">
        <v>1949</v>
      </c>
    </row>
    <row r="261" spans="2:65" s="12" customFormat="1">
      <c r="B261" s="170"/>
      <c r="D261" s="149" t="s">
        <v>1489</v>
      </c>
      <c r="E261" s="171" t="s">
        <v>1</v>
      </c>
      <c r="F261" s="172" t="s">
        <v>1490</v>
      </c>
      <c r="H261" s="171" t="s">
        <v>1</v>
      </c>
      <c r="I261" s="173"/>
      <c r="L261" s="170"/>
      <c r="M261" s="174"/>
      <c r="T261" s="175"/>
      <c r="AT261" s="171" t="s">
        <v>1489</v>
      </c>
      <c r="AU261" s="171" t="s">
        <v>90</v>
      </c>
      <c r="AV261" s="12" t="s">
        <v>88</v>
      </c>
      <c r="AW261" s="12" t="s">
        <v>36</v>
      </c>
      <c r="AX261" s="12" t="s">
        <v>81</v>
      </c>
      <c r="AY261" s="171" t="s">
        <v>299</v>
      </c>
    </row>
    <row r="262" spans="2:65" s="12" customFormat="1">
      <c r="B262" s="170"/>
      <c r="D262" s="149" t="s">
        <v>1489</v>
      </c>
      <c r="E262" s="171" t="s">
        <v>1</v>
      </c>
      <c r="F262" s="172" t="s">
        <v>1886</v>
      </c>
      <c r="H262" s="171" t="s">
        <v>1</v>
      </c>
      <c r="I262" s="173"/>
      <c r="L262" s="170"/>
      <c r="M262" s="174"/>
      <c r="T262" s="175"/>
      <c r="AT262" s="171" t="s">
        <v>1489</v>
      </c>
      <c r="AU262" s="171" t="s">
        <v>90</v>
      </c>
      <c r="AV262" s="12" t="s">
        <v>88</v>
      </c>
      <c r="AW262" s="12" t="s">
        <v>36</v>
      </c>
      <c r="AX262" s="12" t="s">
        <v>81</v>
      </c>
      <c r="AY262" s="171" t="s">
        <v>299</v>
      </c>
    </row>
    <row r="263" spans="2:65" s="13" customFormat="1">
      <c r="B263" s="176"/>
      <c r="D263" s="149" t="s">
        <v>1489</v>
      </c>
      <c r="E263" s="177" t="s">
        <v>1</v>
      </c>
      <c r="F263" s="178" t="s">
        <v>1950</v>
      </c>
      <c r="H263" s="179">
        <v>38.520000000000003</v>
      </c>
      <c r="I263" s="180"/>
      <c r="L263" s="176"/>
      <c r="M263" s="181"/>
      <c r="T263" s="182"/>
      <c r="AT263" s="177" t="s">
        <v>1489</v>
      </c>
      <c r="AU263" s="177" t="s">
        <v>90</v>
      </c>
      <c r="AV263" s="13" t="s">
        <v>90</v>
      </c>
      <c r="AW263" s="13" t="s">
        <v>36</v>
      </c>
      <c r="AX263" s="13" t="s">
        <v>88</v>
      </c>
      <c r="AY263" s="177" t="s">
        <v>299</v>
      </c>
    </row>
    <row r="264" spans="2:65" s="11" customFormat="1" ht="22.95" customHeight="1">
      <c r="B264" s="124"/>
      <c r="D264" s="125" t="s">
        <v>80</v>
      </c>
      <c r="E264" s="134" t="s">
        <v>318</v>
      </c>
      <c r="F264" s="134" t="s">
        <v>1702</v>
      </c>
      <c r="I264" s="127"/>
      <c r="J264" s="135">
        <f>BK264</f>
        <v>0</v>
      </c>
      <c r="L264" s="124"/>
      <c r="M264" s="129"/>
      <c r="P264" s="130">
        <f>SUM(P265:P282)</f>
        <v>0</v>
      </c>
      <c r="R264" s="130">
        <f>SUM(R265:R282)</f>
        <v>9.4559999999999991E-3</v>
      </c>
      <c r="T264" s="131">
        <f>SUM(T265:T282)</f>
        <v>0</v>
      </c>
      <c r="AR264" s="125" t="s">
        <v>88</v>
      </c>
      <c r="AT264" s="132" t="s">
        <v>80</v>
      </c>
      <c r="AU264" s="132" t="s">
        <v>88</v>
      </c>
      <c r="AY264" s="125" t="s">
        <v>299</v>
      </c>
      <c r="BK264" s="133">
        <f>SUM(BK265:BK282)</f>
        <v>0</v>
      </c>
    </row>
    <row r="265" spans="2:65" s="1" customFormat="1" ht="16.5" customHeight="1">
      <c r="B265" s="32"/>
      <c r="C265" s="136" t="s">
        <v>428</v>
      </c>
      <c r="D265" s="136" t="s">
        <v>302</v>
      </c>
      <c r="E265" s="137" t="s">
        <v>1703</v>
      </c>
      <c r="F265" s="138" t="s">
        <v>1704</v>
      </c>
      <c r="G265" s="139" t="s">
        <v>1520</v>
      </c>
      <c r="H265" s="140">
        <v>8.0250000000000004</v>
      </c>
      <c r="I265" s="141"/>
      <c r="J265" s="142">
        <f>ROUND(I265*H265,2)</f>
        <v>0</v>
      </c>
      <c r="K265" s="138" t="s">
        <v>1487</v>
      </c>
      <c r="L265" s="32"/>
      <c r="M265" s="143" t="s">
        <v>1</v>
      </c>
      <c r="N265" s="144" t="s">
        <v>46</v>
      </c>
      <c r="P265" s="145">
        <f>O265*H265</f>
        <v>0</v>
      </c>
      <c r="Q265" s="145">
        <v>0</v>
      </c>
      <c r="R265" s="145">
        <f>Q265*H265</f>
        <v>0</v>
      </c>
      <c r="S265" s="145">
        <v>0</v>
      </c>
      <c r="T265" s="146">
        <f>S265*H265</f>
        <v>0</v>
      </c>
      <c r="AR265" s="147" t="s">
        <v>318</v>
      </c>
      <c r="AT265" s="147" t="s">
        <v>302</v>
      </c>
      <c r="AU265" s="147" t="s">
        <v>90</v>
      </c>
      <c r="AY265" s="17" t="s">
        <v>299</v>
      </c>
      <c r="BE265" s="148">
        <f>IF(N265="základní",J265,0)</f>
        <v>0</v>
      </c>
      <c r="BF265" s="148">
        <f>IF(N265="snížená",J265,0)</f>
        <v>0</v>
      </c>
      <c r="BG265" s="148">
        <f>IF(N265="zákl. přenesená",J265,0)</f>
        <v>0</v>
      </c>
      <c r="BH265" s="148">
        <f>IF(N265="sníž. přenesená",J265,0)</f>
        <v>0</v>
      </c>
      <c r="BI265" s="148">
        <f>IF(N265="nulová",J265,0)</f>
        <v>0</v>
      </c>
      <c r="BJ265" s="17" t="s">
        <v>88</v>
      </c>
      <c r="BK265" s="148">
        <f>ROUND(I265*H265,2)</f>
        <v>0</v>
      </c>
      <c r="BL265" s="17" t="s">
        <v>318</v>
      </c>
      <c r="BM265" s="147" t="s">
        <v>1951</v>
      </c>
    </row>
    <row r="266" spans="2:65" s="12" customFormat="1">
      <c r="B266" s="170"/>
      <c r="D266" s="149" t="s">
        <v>1489</v>
      </c>
      <c r="E266" s="171" t="s">
        <v>1</v>
      </c>
      <c r="F266" s="172" t="s">
        <v>1490</v>
      </c>
      <c r="H266" s="171" t="s">
        <v>1</v>
      </c>
      <c r="I266" s="173"/>
      <c r="L266" s="170"/>
      <c r="M266" s="174"/>
      <c r="T266" s="175"/>
      <c r="AT266" s="171" t="s">
        <v>1489</v>
      </c>
      <c r="AU266" s="171" t="s">
        <v>90</v>
      </c>
      <c r="AV266" s="12" t="s">
        <v>88</v>
      </c>
      <c r="AW266" s="12" t="s">
        <v>36</v>
      </c>
      <c r="AX266" s="12" t="s">
        <v>81</v>
      </c>
      <c r="AY266" s="171" t="s">
        <v>299</v>
      </c>
    </row>
    <row r="267" spans="2:65" s="12" customFormat="1">
      <c r="B267" s="170"/>
      <c r="D267" s="149" t="s">
        <v>1489</v>
      </c>
      <c r="E267" s="171" t="s">
        <v>1</v>
      </c>
      <c r="F267" s="172" t="s">
        <v>1886</v>
      </c>
      <c r="H267" s="171" t="s">
        <v>1</v>
      </c>
      <c r="I267" s="173"/>
      <c r="L267" s="170"/>
      <c r="M267" s="174"/>
      <c r="T267" s="175"/>
      <c r="AT267" s="171" t="s">
        <v>1489</v>
      </c>
      <c r="AU267" s="171" t="s">
        <v>90</v>
      </c>
      <c r="AV267" s="12" t="s">
        <v>88</v>
      </c>
      <c r="AW267" s="12" t="s">
        <v>36</v>
      </c>
      <c r="AX267" s="12" t="s">
        <v>81</v>
      </c>
      <c r="AY267" s="171" t="s">
        <v>299</v>
      </c>
    </row>
    <row r="268" spans="2:65" s="13" customFormat="1">
      <c r="B268" s="176"/>
      <c r="D268" s="149" t="s">
        <v>1489</v>
      </c>
      <c r="E268" s="177" t="s">
        <v>1</v>
      </c>
      <c r="F268" s="178" t="s">
        <v>1952</v>
      </c>
      <c r="H268" s="179">
        <v>0.55400000000000005</v>
      </c>
      <c r="I268" s="180"/>
      <c r="L268" s="176"/>
      <c r="M268" s="181"/>
      <c r="T268" s="182"/>
      <c r="AT268" s="177" t="s">
        <v>1489</v>
      </c>
      <c r="AU268" s="177" t="s">
        <v>90</v>
      </c>
      <c r="AV268" s="13" t="s">
        <v>90</v>
      </c>
      <c r="AW268" s="13" t="s">
        <v>36</v>
      </c>
      <c r="AX268" s="13" t="s">
        <v>81</v>
      </c>
      <c r="AY268" s="177" t="s">
        <v>299</v>
      </c>
    </row>
    <row r="269" spans="2:65" s="15" customFormat="1">
      <c r="B269" s="190"/>
      <c r="D269" s="149" t="s">
        <v>1489</v>
      </c>
      <c r="E269" s="191" t="s">
        <v>1</v>
      </c>
      <c r="F269" s="192" t="s">
        <v>1549</v>
      </c>
      <c r="H269" s="193">
        <v>0.55400000000000005</v>
      </c>
      <c r="I269" s="194"/>
      <c r="L269" s="190"/>
      <c r="M269" s="195"/>
      <c r="T269" s="196"/>
      <c r="AT269" s="191" t="s">
        <v>1489</v>
      </c>
      <c r="AU269" s="191" t="s">
        <v>90</v>
      </c>
      <c r="AV269" s="15" t="s">
        <v>298</v>
      </c>
      <c r="AW269" s="15" t="s">
        <v>36</v>
      </c>
      <c r="AX269" s="15" t="s">
        <v>81</v>
      </c>
      <c r="AY269" s="191" t="s">
        <v>299</v>
      </c>
    </row>
    <row r="270" spans="2:65" s="13" customFormat="1">
      <c r="B270" s="176"/>
      <c r="D270" s="149" t="s">
        <v>1489</v>
      </c>
      <c r="E270" s="177" t="s">
        <v>1</v>
      </c>
      <c r="F270" s="178" t="s">
        <v>1953</v>
      </c>
      <c r="H270" s="179">
        <v>6.3789999999999996</v>
      </c>
      <c r="I270" s="180"/>
      <c r="L270" s="176"/>
      <c r="M270" s="181"/>
      <c r="T270" s="182"/>
      <c r="AT270" s="177" t="s">
        <v>1489</v>
      </c>
      <c r="AU270" s="177" t="s">
        <v>90</v>
      </c>
      <c r="AV270" s="13" t="s">
        <v>90</v>
      </c>
      <c r="AW270" s="13" t="s">
        <v>36</v>
      </c>
      <c r="AX270" s="13" t="s">
        <v>81</v>
      </c>
      <c r="AY270" s="177" t="s">
        <v>299</v>
      </c>
    </row>
    <row r="271" spans="2:65" s="13" customFormat="1">
      <c r="B271" s="176"/>
      <c r="D271" s="149" t="s">
        <v>1489</v>
      </c>
      <c r="E271" s="177" t="s">
        <v>1</v>
      </c>
      <c r="F271" s="178" t="s">
        <v>1954</v>
      </c>
      <c r="H271" s="179">
        <v>1.0920000000000001</v>
      </c>
      <c r="I271" s="180"/>
      <c r="L271" s="176"/>
      <c r="M271" s="181"/>
      <c r="T271" s="182"/>
      <c r="AT271" s="177" t="s">
        <v>1489</v>
      </c>
      <c r="AU271" s="177" t="s">
        <v>90</v>
      </c>
      <c r="AV271" s="13" t="s">
        <v>90</v>
      </c>
      <c r="AW271" s="13" t="s">
        <v>36</v>
      </c>
      <c r="AX271" s="13" t="s">
        <v>81</v>
      </c>
      <c r="AY271" s="177" t="s">
        <v>299</v>
      </c>
    </row>
    <row r="272" spans="2:65" s="15" customFormat="1">
      <c r="B272" s="190"/>
      <c r="D272" s="149" t="s">
        <v>1489</v>
      </c>
      <c r="E272" s="191" t="s">
        <v>1</v>
      </c>
      <c r="F272" s="192" t="s">
        <v>1549</v>
      </c>
      <c r="H272" s="193">
        <v>7.4710000000000001</v>
      </c>
      <c r="I272" s="194"/>
      <c r="L272" s="190"/>
      <c r="M272" s="195"/>
      <c r="T272" s="196"/>
      <c r="AT272" s="191" t="s">
        <v>1489</v>
      </c>
      <c r="AU272" s="191" t="s">
        <v>90</v>
      </c>
      <c r="AV272" s="15" t="s">
        <v>298</v>
      </c>
      <c r="AW272" s="15" t="s">
        <v>36</v>
      </c>
      <c r="AX272" s="15" t="s">
        <v>81</v>
      </c>
      <c r="AY272" s="191" t="s">
        <v>299</v>
      </c>
    </row>
    <row r="273" spans="2:65" s="14" customFormat="1">
      <c r="B273" s="183"/>
      <c r="D273" s="149" t="s">
        <v>1489</v>
      </c>
      <c r="E273" s="184" t="s">
        <v>1</v>
      </c>
      <c r="F273" s="185" t="s">
        <v>1496</v>
      </c>
      <c r="H273" s="186">
        <v>8.0250000000000004</v>
      </c>
      <c r="I273" s="187"/>
      <c r="L273" s="183"/>
      <c r="M273" s="188"/>
      <c r="T273" s="189"/>
      <c r="AT273" s="184" t="s">
        <v>1489</v>
      </c>
      <c r="AU273" s="184" t="s">
        <v>90</v>
      </c>
      <c r="AV273" s="14" t="s">
        <v>318</v>
      </c>
      <c r="AW273" s="14" t="s">
        <v>36</v>
      </c>
      <c r="AX273" s="14" t="s">
        <v>88</v>
      </c>
      <c r="AY273" s="184" t="s">
        <v>299</v>
      </c>
    </row>
    <row r="274" spans="2:65" s="1" customFormat="1" ht="33" customHeight="1">
      <c r="B274" s="32"/>
      <c r="C274" s="136" t="s">
        <v>433</v>
      </c>
      <c r="D274" s="136" t="s">
        <v>302</v>
      </c>
      <c r="E274" s="137" t="s">
        <v>1714</v>
      </c>
      <c r="F274" s="138" t="s">
        <v>1715</v>
      </c>
      <c r="G274" s="139" t="s">
        <v>1520</v>
      </c>
      <c r="H274" s="140">
        <v>0.45</v>
      </c>
      <c r="I274" s="141"/>
      <c r="J274" s="142">
        <f>ROUND(I274*H274,2)</f>
        <v>0</v>
      </c>
      <c r="K274" s="138" t="s">
        <v>1487</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1955</v>
      </c>
    </row>
    <row r="275" spans="2:65" s="12" customFormat="1">
      <c r="B275" s="170"/>
      <c r="D275" s="149" t="s">
        <v>1489</v>
      </c>
      <c r="E275" s="171" t="s">
        <v>1</v>
      </c>
      <c r="F275" s="172" t="s">
        <v>1490</v>
      </c>
      <c r="H275" s="171" t="s">
        <v>1</v>
      </c>
      <c r="I275" s="173"/>
      <c r="L275" s="170"/>
      <c r="M275" s="174"/>
      <c r="T275" s="175"/>
      <c r="AT275" s="171" t="s">
        <v>1489</v>
      </c>
      <c r="AU275" s="171" t="s">
        <v>90</v>
      </c>
      <c r="AV275" s="12" t="s">
        <v>88</v>
      </c>
      <c r="AW275" s="12" t="s">
        <v>36</v>
      </c>
      <c r="AX275" s="12" t="s">
        <v>81</v>
      </c>
      <c r="AY275" s="171" t="s">
        <v>299</v>
      </c>
    </row>
    <row r="276" spans="2:65" s="12" customFormat="1">
      <c r="B276" s="170"/>
      <c r="D276" s="149" t="s">
        <v>1489</v>
      </c>
      <c r="E276" s="171" t="s">
        <v>1</v>
      </c>
      <c r="F276" s="172" t="s">
        <v>1886</v>
      </c>
      <c r="H276" s="171" t="s">
        <v>1</v>
      </c>
      <c r="I276" s="173"/>
      <c r="L276" s="170"/>
      <c r="M276" s="174"/>
      <c r="T276" s="175"/>
      <c r="AT276" s="171" t="s">
        <v>1489</v>
      </c>
      <c r="AU276" s="171" t="s">
        <v>90</v>
      </c>
      <c r="AV276" s="12" t="s">
        <v>88</v>
      </c>
      <c r="AW276" s="12" t="s">
        <v>36</v>
      </c>
      <c r="AX276" s="12" t="s">
        <v>81</v>
      </c>
      <c r="AY276" s="171" t="s">
        <v>299</v>
      </c>
    </row>
    <row r="277" spans="2:65" s="13" customFormat="1">
      <c r="B277" s="176"/>
      <c r="D277" s="149" t="s">
        <v>1489</v>
      </c>
      <c r="E277" s="177" t="s">
        <v>1</v>
      </c>
      <c r="F277" s="178" t="s">
        <v>1956</v>
      </c>
      <c r="H277" s="179">
        <v>0.45</v>
      </c>
      <c r="I277" s="180"/>
      <c r="L277" s="176"/>
      <c r="M277" s="181"/>
      <c r="T277" s="182"/>
      <c r="AT277" s="177" t="s">
        <v>1489</v>
      </c>
      <c r="AU277" s="177" t="s">
        <v>90</v>
      </c>
      <c r="AV277" s="13" t="s">
        <v>90</v>
      </c>
      <c r="AW277" s="13" t="s">
        <v>36</v>
      </c>
      <c r="AX277" s="13" t="s">
        <v>88</v>
      </c>
      <c r="AY277" s="177" t="s">
        <v>299</v>
      </c>
    </row>
    <row r="278" spans="2:65" s="1" customFormat="1" ht="33" customHeight="1">
      <c r="B278" s="32"/>
      <c r="C278" s="136" t="s">
        <v>438</v>
      </c>
      <c r="D278" s="136" t="s">
        <v>302</v>
      </c>
      <c r="E278" s="137" t="s">
        <v>1721</v>
      </c>
      <c r="F278" s="138" t="s">
        <v>1722</v>
      </c>
      <c r="G278" s="139" t="s">
        <v>375</v>
      </c>
      <c r="H278" s="140">
        <v>1.2</v>
      </c>
      <c r="I278" s="141"/>
      <c r="J278" s="142">
        <f>ROUND(I278*H278,2)</f>
        <v>0</v>
      </c>
      <c r="K278" s="138" t="s">
        <v>1487</v>
      </c>
      <c r="L278" s="32"/>
      <c r="M278" s="143" t="s">
        <v>1</v>
      </c>
      <c r="N278" s="144" t="s">
        <v>46</v>
      </c>
      <c r="P278" s="145">
        <f>O278*H278</f>
        <v>0</v>
      </c>
      <c r="Q278" s="145">
        <v>7.8799999999999999E-3</v>
      </c>
      <c r="R278" s="145">
        <f>Q278*H278</f>
        <v>9.4559999999999991E-3</v>
      </c>
      <c r="S278" s="145">
        <v>0</v>
      </c>
      <c r="T278" s="146">
        <f>S278*H278</f>
        <v>0</v>
      </c>
      <c r="AR278" s="147" t="s">
        <v>318</v>
      </c>
      <c r="AT278" s="147" t="s">
        <v>302</v>
      </c>
      <c r="AU278" s="147" t="s">
        <v>90</v>
      </c>
      <c r="AY278" s="17" t="s">
        <v>299</v>
      </c>
      <c r="BE278" s="148">
        <f>IF(N278="základní",J278,0)</f>
        <v>0</v>
      </c>
      <c r="BF278" s="148">
        <f>IF(N278="snížená",J278,0)</f>
        <v>0</v>
      </c>
      <c r="BG278" s="148">
        <f>IF(N278="zákl. přenesená",J278,0)</f>
        <v>0</v>
      </c>
      <c r="BH278" s="148">
        <f>IF(N278="sníž. přenesená",J278,0)</f>
        <v>0</v>
      </c>
      <c r="BI278" s="148">
        <f>IF(N278="nulová",J278,0)</f>
        <v>0</v>
      </c>
      <c r="BJ278" s="17" t="s">
        <v>88</v>
      </c>
      <c r="BK278" s="148">
        <f>ROUND(I278*H278,2)</f>
        <v>0</v>
      </c>
      <c r="BL278" s="17" t="s">
        <v>318</v>
      </c>
      <c r="BM278" s="147" t="s">
        <v>1957</v>
      </c>
    </row>
    <row r="279" spans="2:65" s="12" customFormat="1">
      <c r="B279" s="170"/>
      <c r="D279" s="149" t="s">
        <v>1489</v>
      </c>
      <c r="E279" s="171" t="s">
        <v>1</v>
      </c>
      <c r="F279" s="172" t="s">
        <v>1490</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1886</v>
      </c>
      <c r="H280" s="171" t="s">
        <v>1</v>
      </c>
      <c r="I280" s="173"/>
      <c r="L280" s="170"/>
      <c r="M280" s="174"/>
      <c r="T280" s="175"/>
      <c r="AT280" s="171" t="s">
        <v>1489</v>
      </c>
      <c r="AU280" s="171" t="s">
        <v>90</v>
      </c>
      <c r="AV280" s="12" t="s">
        <v>88</v>
      </c>
      <c r="AW280" s="12" t="s">
        <v>36</v>
      </c>
      <c r="AX280" s="12" t="s">
        <v>81</v>
      </c>
      <c r="AY280" s="171" t="s">
        <v>299</v>
      </c>
    </row>
    <row r="281" spans="2:65" s="13" customFormat="1">
      <c r="B281" s="176"/>
      <c r="D281" s="149" t="s">
        <v>1489</v>
      </c>
      <c r="E281" s="177" t="s">
        <v>1</v>
      </c>
      <c r="F281" s="178" t="s">
        <v>1958</v>
      </c>
      <c r="H281" s="179">
        <v>1.2</v>
      </c>
      <c r="I281" s="180"/>
      <c r="L281" s="176"/>
      <c r="M281" s="181"/>
      <c r="T281" s="182"/>
      <c r="AT281" s="177" t="s">
        <v>1489</v>
      </c>
      <c r="AU281" s="177" t="s">
        <v>90</v>
      </c>
      <c r="AV281" s="13" t="s">
        <v>90</v>
      </c>
      <c r="AW281" s="13" t="s">
        <v>36</v>
      </c>
      <c r="AX281" s="13" t="s">
        <v>88</v>
      </c>
      <c r="AY281" s="177" t="s">
        <v>299</v>
      </c>
    </row>
    <row r="282" spans="2:65" s="1" customFormat="1" ht="37.950000000000003" customHeight="1">
      <c r="B282" s="32"/>
      <c r="C282" s="136" t="s">
        <v>444</v>
      </c>
      <c r="D282" s="136" t="s">
        <v>302</v>
      </c>
      <c r="E282" s="137" t="s">
        <v>1725</v>
      </c>
      <c r="F282" s="138" t="s">
        <v>1726</v>
      </c>
      <c r="G282" s="139" t="s">
        <v>375</v>
      </c>
      <c r="H282" s="140">
        <v>1.2</v>
      </c>
      <c r="I282" s="141"/>
      <c r="J282" s="142">
        <f>ROUND(I282*H282,2)</f>
        <v>0</v>
      </c>
      <c r="K282" s="138" t="s">
        <v>1487</v>
      </c>
      <c r="L282" s="32"/>
      <c r="M282" s="143" t="s">
        <v>1</v>
      </c>
      <c r="N282" s="144" t="s">
        <v>46</v>
      </c>
      <c r="P282" s="145">
        <f>O282*H282</f>
        <v>0</v>
      </c>
      <c r="Q282" s="145">
        <v>0</v>
      </c>
      <c r="R282" s="145">
        <f>Q282*H282</f>
        <v>0</v>
      </c>
      <c r="S282" s="145">
        <v>0</v>
      </c>
      <c r="T282" s="146">
        <f>S282*H282</f>
        <v>0</v>
      </c>
      <c r="AR282" s="147" t="s">
        <v>318</v>
      </c>
      <c r="AT282" s="147" t="s">
        <v>302</v>
      </c>
      <c r="AU282" s="147" t="s">
        <v>90</v>
      </c>
      <c r="AY282" s="17" t="s">
        <v>299</v>
      </c>
      <c r="BE282" s="148">
        <f>IF(N282="základní",J282,0)</f>
        <v>0</v>
      </c>
      <c r="BF282" s="148">
        <f>IF(N282="snížená",J282,0)</f>
        <v>0</v>
      </c>
      <c r="BG282" s="148">
        <f>IF(N282="zákl. přenesená",J282,0)</f>
        <v>0</v>
      </c>
      <c r="BH282" s="148">
        <f>IF(N282="sníž. přenesená",J282,0)</f>
        <v>0</v>
      </c>
      <c r="BI282" s="148">
        <f>IF(N282="nulová",J282,0)</f>
        <v>0</v>
      </c>
      <c r="BJ282" s="17" t="s">
        <v>88</v>
      </c>
      <c r="BK282" s="148">
        <f>ROUND(I282*H282,2)</f>
        <v>0</v>
      </c>
      <c r="BL282" s="17" t="s">
        <v>318</v>
      </c>
      <c r="BM282" s="147" t="s">
        <v>1959</v>
      </c>
    </row>
    <row r="283" spans="2:65" s="11" customFormat="1" ht="22.95" customHeight="1">
      <c r="B283" s="124"/>
      <c r="D283" s="125" t="s">
        <v>80</v>
      </c>
      <c r="E283" s="134" t="s">
        <v>337</v>
      </c>
      <c r="F283" s="134" t="s">
        <v>1728</v>
      </c>
      <c r="I283" s="127"/>
      <c r="J283" s="135">
        <f>BK283</f>
        <v>0</v>
      </c>
      <c r="L283" s="124"/>
      <c r="M283" s="129"/>
      <c r="P283" s="130">
        <f>SUM(P284:P321)</f>
        <v>0</v>
      </c>
      <c r="R283" s="130">
        <f>SUM(R284:R321)</f>
        <v>2.0003987400000001</v>
      </c>
      <c r="T283" s="131">
        <f>SUM(T284:T321)</f>
        <v>0</v>
      </c>
      <c r="AR283" s="125" t="s">
        <v>88</v>
      </c>
      <c r="AT283" s="132" t="s">
        <v>80</v>
      </c>
      <c r="AU283" s="132" t="s">
        <v>88</v>
      </c>
      <c r="AY283" s="125" t="s">
        <v>299</v>
      </c>
      <c r="BK283" s="133">
        <f>SUM(BK284:BK321)</f>
        <v>0</v>
      </c>
    </row>
    <row r="284" spans="2:65" s="1" customFormat="1" ht="24.15" customHeight="1">
      <c r="B284" s="32"/>
      <c r="C284" s="136" t="s">
        <v>448</v>
      </c>
      <c r="D284" s="136" t="s">
        <v>302</v>
      </c>
      <c r="E284" s="137" t="s">
        <v>1729</v>
      </c>
      <c r="F284" s="138" t="s">
        <v>1730</v>
      </c>
      <c r="G284" s="139" t="s">
        <v>647</v>
      </c>
      <c r="H284" s="140">
        <v>38.520000000000003</v>
      </c>
      <c r="I284" s="141"/>
      <c r="J284" s="142">
        <f>ROUND(I284*H284,2)</f>
        <v>0</v>
      </c>
      <c r="K284" s="138" t="s">
        <v>1487</v>
      </c>
      <c r="L284" s="32"/>
      <c r="M284" s="143" t="s">
        <v>1</v>
      </c>
      <c r="N284" s="144" t="s">
        <v>46</v>
      </c>
      <c r="P284" s="145">
        <f>O284*H284</f>
        <v>0</v>
      </c>
      <c r="Q284" s="145">
        <v>2.0000000000000002E-5</v>
      </c>
      <c r="R284" s="145">
        <f>Q284*H284</f>
        <v>7.7040000000000008E-4</v>
      </c>
      <c r="S284" s="145">
        <v>0</v>
      </c>
      <c r="T284" s="146">
        <f>S284*H284</f>
        <v>0</v>
      </c>
      <c r="AR284" s="147" t="s">
        <v>318</v>
      </c>
      <c r="AT284" s="147" t="s">
        <v>302</v>
      </c>
      <c r="AU284" s="147" t="s">
        <v>90</v>
      </c>
      <c r="AY284" s="17" t="s">
        <v>299</v>
      </c>
      <c r="BE284" s="148">
        <f>IF(N284="základní",J284,0)</f>
        <v>0</v>
      </c>
      <c r="BF284" s="148">
        <f>IF(N284="snížená",J284,0)</f>
        <v>0</v>
      </c>
      <c r="BG284" s="148">
        <f>IF(N284="zákl. přenesená",J284,0)</f>
        <v>0</v>
      </c>
      <c r="BH284" s="148">
        <f>IF(N284="sníž. přenesená",J284,0)</f>
        <v>0</v>
      </c>
      <c r="BI284" s="148">
        <f>IF(N284="nulová",J284,0)</f>
        <v>0</v>
      </c>
      <c r="BJ284" s="17" t="s">
        <v>88</v>
      </c>
      <c r="BK284" s="148">
        <f>ROUND(I284*H284,2)</f>
        <v>0</v>
      </c>
      <c r="BL284" s="17" t="s">
        <v>318</v>
      </c>
      <c r="BM284" s="147" t="s">
        <v>1960</v>
      </c>
    </row>
    <row r="285" spans="2:65" s="12" customFormat="1">
      <c r="B285" s="170"/>
      <c r="D285" s="149" t="s">
        <v>1489</v>
      </c>
      <c r="E285" s="171" t="s">
        <v>1</v>
      </c>
      <c r="F285" s="172" t="s">
        <v>1490</v>
      </c>
      <c r="H285" s="171" t="s">
        <v>1</v>
      </c>
      <c r="I285" s="173"/>
      <c r="L285" s="170"/>
      <c r="M285" s="174"/>
      <c r="T285" s="175"/>
      <c r="AT285" s="171" t="s">
        <v>1489</v>
      </c>
      <c r="AU285" s="171" t="s">
        <v>90</v>
      </c>
      <c r="AV285" s="12" t="s">
        <v>88</v>
      </c>
      <c r="AW285" s="12" t="s">
        <v>36</v>
      </c>
      <c r="AX285" s="12" t="s">
        <v>81</v>
      </c>
      <c r="AY285" s="171" t="s">
        <v>299</v>
      </c>
    </row>
    <row r="286" spans="2:65" s="12" customFormat="1">
      <c r="B286" s="170"/>
      <c r="D286" s="149" t="s">
        <v>1489</v>
      </c>
      <c r="E286" s="171" t="s">
        <v>1</v>
      </c>
      <c r="F286" s="172" t="s">
        <v>1886</v>
      </c>
      <c r="H286" s="171" t="s">
        <v>1</v>
      </c>
      <c r="I286" s="173"/>
      <c r="L286" s="170"/>
      <c r="M286" s="174"/>
      <c r="T286" s="175"/>
      <c r="AT286" s="171" t="s">
        <v>1489</v>
      </c>
      <c r="AU286" s="171" t="s">
        <v>90</v>
      </c>
      <c r="AV286" s="12" t="s">
        <v>88</v>
      </c>
      <c r="AW286" s="12" t="s">
        <v>36</v>
      </c>
      <c r="AX286" s="12" t="s">
        <v>81</v>
      </c>
      <c r="AY286" s="171" t="s">
        <v>299</v>
      </c>
    </row>
    <row r="287" spans="2:65" s="13" customFormat="1">
      <c r="B287" s="176"/>
      <c r="D287" s="149" t="s">
        <v>1489</v>
      </c>
      <c r="E287" s="177" t="s">
        <v>1</v>
      </c>
      <c r="F287" s="178" t="s">
        <v>1950</v>
      </c>
      <c r="H287" s="179">
        <v>38.520000000000003</v>
      </c>
      <c r="I287" s="180"/>
      <c r="L287" s="176"/>
      <c r="M287" s="181"/>
      <c r="T287" s="182"/>
      <c r="AT287" s="177" t="s">
        <v>1489</v>
      </c>
      <c r="AU287" s="177" t="s">
        <v>90</v>
      </c>
      <c r="AV287" s="13" t="s">
        <v>90</v>
      </c>
      <c r="AW287" s="13" t="s">
        <v>36</v>
      </c>
      <c r="AX287" s="13" t="s">
        <v>88</v>
      </c>
      <c r="AY287" s="177" t="s">
        <v>299</v>
      </c>
    </row>
    <row r="288" spans="2:65" s="1" customFormat="1" ht="16.5" customHeight="1">
      <c r="B288" s="32"/>
      <c r="C288" s="158" t="s">
        <v>452</v>
      </c>
      <c r="D288" s="158" t="s">
        <v>340</v>
      </c>
      <c r="E288" s="159" t="s">
        <v>1733</v>
      </c>
      <c r="F288" s="160" t="s">
        <v>1734</v>
      </c>
      <c r="G288" s="161" t="s">
        <v>647</v>
      </c>
      <c r="H288" s="162">
        <v>39.097999999999999</v>
      </c>
      <c r="I288" s="163"/>
      <c r="J288" s="164">
        <f>ROUND(I288*H288,2)</f>
        <v>0</v>
      </c>
      <c r="K288" s="160" t="s">
        <v>1</v>
      </c>
      <c r="L288" s="165"/>
      <c r="M288" s="166" t="s">
        <v>1</v>
      </c>
      <c r="N288" s="167" t="s">
        <v>46</v>
      </c>
      <c r="P288" s="145">
        <f>O288*H288</f>
        <v>0</v>
      </c>
      <c r="Q288" s="145">
        <v>1.273E-2</v>
      </c>
      <c r="R288" s="145">
        <f>Q288*H288</f>
        <v>0.49771754000000001</v>
      </c>
      <c r="S288" s="145">
        <v>0</v>
      </c>
      <c r="T288" s="146">
        <f>S288*H288</f>
        <v>0</v>
      </c>
      <c r="AR288" s="147" t="s">
        <v>337</v>
      </c>
      <c r="AT288" s="147" t="s">
        <v>340</v>
      </c>
      <c r="AU288" s="147" t="s">
        <v>90</v>
      </c>
      <c r="AY288" s="17" t="s">
        <v>299</v>
      </c>
      <c r="BE288" s="148">
        <f>IF(N288="základní",J288,0)</f>
        <v>0</v>
      </c>
      <c r="BF288" s="148">
        <f>IF(N288="snížená",J288,0)</f>
        <v>0</v>
      </c>
      <c r="BG288" s="148">
        <f>IF(N288="zákl. přenesená",J288,0)</f>
        <v>0</v>
      </c>
      <c r="BH288" s="148">
        <f>IF(N288="sníž. přenesená",J288,0)</f>
        <v>0</v>
      </c>
      <c r="BI288" s="148">
        <f>IF(N288="nulová",J288,0)</f>
        <v>0</v>
      </c>
      <c r="BJ288" s="17" t="s">
        <v>88</v>
      </c>
      <c r="BK288" s="148">
        <f>ROUND(I288*H288,2)</f>
        <v>0</v>
      </c>
      <c r="BL288" s="17" t="s">
        <v>318</v>
      </c>
      <c r="BM288" s="147" t="s">
        <v>1961</v>
      </c>
    </row>
    <row r="289" spans="2:65" s="1" customFormat="1" ht="28.8">
      <c r="B289" s="32"/>
      <c r="D289" s="149" t="s">
        <v>308</v>
      </c>
      <c r="F289" s="150" t="s">
        <v>1736</v>
      </c>
      <c r="I289" s="151"/>
      <c r="L289" s="32"/>
      <c r="M289" s="152"/>
      <c r="T289" s="56"/>
      <c r="AT289" s="17" t="s">
        <v>308</v>
      </c>
      <c r="AU289" s="17" t="s">
        <v>90</v>
      </c>
    </row>
    <row r="290" spans="2:65" s="13" customFormat="1">
      <c r="B290" s="176"/>
      <c r="D290" s="149" t="s">
        <v>1489</v>
      </c>
      <c r="F290" s="178" t="s">
        <v>1962</v>
      </c>
      <c r="H290" s="179">
        <v>39.097999999999999</v>
      </c>
      <c r="I290" s="180"/>
      <c r="L290" s="176"/>
      <c r="M290" s="181"/>
      <c r="T290" s="182"/>
      <c r="AT290" s="177" t="s">
        <v>1489</v>
      </c>
      <c r="AU290" s="177" t="s">
        <v>90</v>
      </c>
      <c r="AV290" s="13" t="s">
        <v>90</v>
      </c>
      <c r="AW290" s="13" t="s">
        <v>4</v>
      </c>
      <c r="AX290" s="13" t="s">
        <v>88</v>
      </c>
      <c r="AY290" s="177" t="s">
        <v>299</v>
      </c>
    </row>
    <row r="291" spans="2:65" s="1" customFormat="1" ht="16.5" customHeight="1">
      <c r="B291" s="32"/>
      <c r="C291" s="158" t="s">
        <v>457</v>
      </c>
      <c r="D291" s="158" t="s">
        <v>340</v>
      </c>
      <c r="E291" s="159" t="s">
        <v>1742</v>
      </c>
      <c r="F291" s="160" t="s">
        <v>1743</v>
      </c>
      <c r="G291" s="161" t="s">
        <v>598</v>
      </c>
      <c r="H291" s="162">
        <v>4</v>
      </c>
      <c r="I291" s="163"/>
      <c r="J291" s="164">
        <f>ROUND(I291*H291,2)</f>
        <v>0</v>
      </c>
      <c r="K291" s="160" t="s">
        <v>1</v>
      </c>
      <c r="L291" s="165"/>
      <c r="M291" s="166" t="s">
        <v>1</v>
      </c>
      <c r="N291" s="167" t="s">
        <v>46</v>
      </c>
      <c r="P291" s="145">
        <f>O291*H291</f>
        <v>0</v>
      </c>
      <c r="Q291" s="145">
        <v>0</v>
      </c>
      <c r="R291" s="145">
        <f>Q291*H291</f>
        <v>0</v>
      </c>
      <c r="S291" s="145">
        <v>0</v>
      </c>
      <c r="T291" s="146">
        <f>S291*H291</f>
        <v>0</v>
      </c>
      <c r="AR291" s="147" t="s">
        <v>337</v>
      </c>
      <c r="AT291" s="147" t="s">
        <v>340</v>
      </c>
      <c r="AU291" s="147" t="s">
        <v>90</v>
      </c>
      <c r="AY291" s="17" t="s">
        <v>299</v>
      </c>
      <c r="BE291" s="148">
        <f>IF(N291="základní",J291,0)</f>
        <v>0</v>
      </c>
      <c r="BF291" s="148">
        <f>IF(N291="snížená",J291,0)</f>
        <v>0</v>
      </c>
      <c r="BG291" s="148">
        <f>IF(N291="zákl. přenesená",J291,0)</f>
        <v>0</v>
      </c>
      <c r="BH291" s="148">
        <f>IF(N291="sníž. přenesená",J291,0)</f>
        <v>0</v>
      </c>
      <c r="BI291" s="148">
        <f>IF(N291="nulová",J291,0)</f>
        <v>0</v>
      </c>
      <c r="BJ291" s="17" t="s">
        <v>88</v>
      </c>
      <c r="BK291" s="148">
        <f>ROUND(I291*H291,2)</f>
        <v>0</v>
      </c>
      <c r="BL291" s="17" t="s">
        <v>318</v>
      </c>
      <c r="BM291" s="147" t="s">
        <v>1963</v>
      </c>
    </row>
    <row r="292" spans="2:65" s="12" customFormat="1">
      <c r="B292" s="170"/>
      <c r="D292" s="149" t="s">
        <v>1489</v>
      </c>
      <c r="E292" s="171" t="s">
        <v>1</v>
      </c>
      <c r="F292" s="172" t="s">
        <v>1490</v>
      </c>
      <c r="H292" s="171" t="s">
        <v>1</v>
      </c>
      <c r="I292" s="173"/>
      <c r="L292" s="170"/>
      <c r="M292" s="174"/>
      <c r="T292" s="175"/>
      <c r="AT292" s="171" t="s">
        <v>1489</v>
      </c>
      <c r="AU292" s="171" t="s">
        <v>90</v>
      </c>
      <c r="AV292" s="12" t="s">
        <v>88</v>
      </c>
      <c r="AW292" s="12" t="s">
        <v>36</v>
      </c>
      <c r="AX292" s="12" t="s">
        <v>81</v>
      </c>
      <c r="AY292" s="171" t="s">
        <v>299</v>
      </c>
    </row>
    <row r="293" spans="2:65" s="12" customFormat="1">
      <c r="B293" s="170"/>
      <c r="D293" s="149" t="s">
        <v>1489</v>
      </c>
      <c r="E293" s="171" t="s">
        <v>1</v>
      </c>
      <c r="F293" s="172" t="s">
        <v>1886</v>
      </c>
      <c r="H293" s="171" t="s">
        <v>1</v>
      </c>
      <c r="I293" s="173"/>
      <c r="L293" s="170"/>
      <c r="M293" s="174"/>
      <c r="T293" s="175"/>
      <c r="AT293" s="171" t="s">
        <v>1489</v>
      </c>
      <c r="AU293" s="171" t="s">
        <v>90</v>
      </c>
      <c r="AV293" s="12" t="s">
        <v>88</v>
      </c>
      <c r="AW293" s="12" t="s">
        <v>36</v>
      </c>
      <c r="AX293" s="12" t="s">
        <v>81</v>
      </c>
      <c r="AY293" s="171" t="s">
        <v>299</v>
      </c>
    </row>
    <row r="294" spans="2:65" s="12" customFormat="1">
      <c r="B294" s="170"/>
      <c r="D294" s="149" t="s">
        <v>1489</v>
      </c>
      <c r="E294" s="171" t="s">
        <v>1</v>
      </c>
      <c r="F294" s="172" t="s">
        <v>1745</v>
      </c>
      <c r="H294" s="171" t="s">
        <v>1</v>
      </c>
      <c r="I294" s="173"/>
      <c r="L294" s="170"/>
      <c r="M294" s="174"/>
      <c r="T294" s="175"/>
      <c r="AT294" s="171" t="s">
        <v>1489</v>
      </c>
      <c r="AU294" s="171" t="s">
        <v>90</v>
      </c>
      <c r="AV294" s="12" t="s">
        <v>88</v>
      </c>
      <c r="AW294" s="12" t="s">
        <v>36</v>
      </c>
      <c r="AX294" s="12" t="s">
        <v>81</v>
      </c>
      <c r="AY294" s="171" t="s">
        <v>299</v>
      </c>
    </row>
    <row r="295" spans="2:65" s="13" customFormat="1">
      <c r="B295" s="176"/>
      <c r="D295" s="149" t="s">
        <v>1489</v>
      </c>
      <c r="E295" s="177" t="s">
        <v>1</v>
      </c>
      <c r="F295" s="178" t="s">
        <v>318</v>
      </c>
      <c r="H295" s="179">
        <v>4</v>
      </c>
      <c r="I295" s="180"/>
      <c r="L295" s="176"/>
      <c r="M295" s="181"/>
      <c r="T295" s="182"/>
      <c r="AT295" s="177" t="s">
        <v>1489</v>
      </c>
      <c r="AU295" s="177" t="s">
        <v>90</v>
      </c>
      <c r="AV295" s="13" t="s">
        <v>90</v>
      </c>
      <c r="AW295" s="13" t="s">
        <v>36</v>
      </c>
      <c r="AX295" s="13" t="s">
        <v>88</v>
      </c>
      <c r="AY295" s="177" t="s">
        <v>299</v>
      </c>
    </row>
    <row r="296" spans="2:65" s="1" customFormat="1" ht="24.15" customHeight="1">
      <c r="B296" s="32"/>
      <c r="C296" s="136" t="s">
        <v>461</v>
      </c>
      <c r="D296" s="136" t="s">
        <v>302</v>
      </c>
      <c r="E296" s="137" t="s">
        <v>1746</v>
      </c>
      <c r="F296" s="138" t="s">
        <v>1747</v>
      </c>
      <c r="G296" s="139" t="s">
        <v>598</v>
      </c>
      <c r="H296" s="140">
        <v>2</v>
      </c>
      <c r="I296" s="141"/>
      <c r="J296" s="142">
        <f>ROUND(I296*H296,2)</f>
        <v>0</v>
      </c>
      <c r="K296" s="138" t="s">
        <v>1487</v>
      </c>
      <c r="L296" s="32"/>
      <c r="M296" s="143" t="s">
        <v>1</v>
      </c>
      <c r="N296" s="144" t="s">
        <v>46</v>
      </c>
      <c r="P296" s="145">
        <f>O296*H296</f>
        <v>0</v>
      </c>
      <c r="Q296" s="145">
        <v>0.45937</v>
      </c>
      <c r="R296" s="145">
        <f>Q296*H296</f>
        <v>0.91874</v>
      </c>
      <c r="S296" s="145">
        <v>0</v>
      </c>
      <c r="T296" s="146">
        <f>S296*H296</f>
        <v>0</v>
      </c>
      <c r="AR296" s="147" t="s">
        <v>318</v>
      </c>
      <c r="AT296" s="147" t="s">
        <v>302</v>
      </c>
      <c r="AU296" s="147" t="s">
        <v>90</v>
      </c>
      <c r="AY296" s="17" t="s">
        <v>299</v>
      </c>
      <c r="BE296" s="148">
        <f>IF(N296="základní",J296,0)</f>
        <v>0</v>
      </c>
      <c r="BF296" s="148">
        <f>IF(N296="snížená",J296,0)</f>
        <v>0</v>
      </c>
      <c r="BG296" s="148">
        <f>IF(N296="zákl. přenesená",J296,0)</f>
        <v>0</v>
      </c>
      <c r="BH296" s="148">
        <f>IF(N296="sníž. přenesená",J296,0)</f>
        <v>0</v>
      </c>
      <c r="BI296" s="148">
        <f>IF(N296="nulová",J296,0)</f>
        <v>0</v>
      </c>
      <c r="BJ296" s="17" t="s">
        <v>88</v>
      </c>
      <c r="BK296" s="148">
        <f>ROUND(I296*H296,2)</f>
        <v>0</v>
      </c>
      <c r="BL296" s="17" t="s">
        <v>318</v>
      </c>
      <c r="BM296" s="147" t="s">
        <v>1964</v>
      </c>
    </row>
    <row r="297" spans="2:65" s="12" customFormat="1">
      <c r="B297" s="170"/>
      <c r="D297" s="149" t="s">
        <v>1489</v>
      </c>
      <c r="E297" s="171" t="s">
        <v>1</v>
      </c>
      <c r="F297" s="172" t="s">
        <v>1490</v>
      </c>
      <c r="H297" s="171" t="s">
        <v>1</v>
      </c>
      <c r="I297" s="173"/>
      <c r="L297" s="170"/>
      <c r="M297" s="174"/>
      <c r="T297" s="175"/>
      <c r="AT297" s="171" t="s">
        <v>1489</v>
      </c>
      <c r="AU297" s="171" t="s">
        <v>90</v>
      </c>
      <c r="AV297" s="12" t="s">
        <v>88</v>
      </c>
      <c r="AW297" s="12" t="s">
        <v>36</v>
      </c>
      <c r="AX297" s="12" t="s">
        <v>81</v>
      </c>
      <c r="AY297" s="171" t="s">
        <v>299</v>
      </c>
    </row>
    <row r="298" spans="2:65" s="12" customFormat="1">
      <c r="B298" s="170"/>
      <c r="D298" s="149" t="s">
        <v>1489</v>
      </c>
      <c r="E298" s="171" t="s">
        <v>1</v>
      </c>
      <c r="F298" s="172" t="s">
        <v>1886</v>
      </c>
      <c r="H298" s="171" t="s">
        <v>1</v>
      </c>
      <c r="I298" s="173"/>
      <c r="L298" s="170"/>
      <c r="M298" s="174"/>
      <c r="T298" s="175"/>
      <c r="AT298" s="171" t="s">
        <v>1489</v>
      </c>
      <c r="AU298" s="171" t="s">
        <v>90</v>
      </c>
      <c r="AV298" s="12" t="s">
        <v>88</v>
      </c>
      <c r="AW298" s="12" t="s">
        <v>36</v>
      </c>
      <c r="AX298" s="12" t="s">
        <v>81</v>
      </c>
      <c r="AY298" s="171" t="s">
        <v>299</v>
      </c>
    </row>
    <row r="299" spans="2:65" s="13" customFormat="1">
      <c r="B299" s="176"/>
      <c r="D299" s="149" t="s">
        <v>1489</v>
      </c>
      <c r="E299" s="177" t="s">
        <v>1</v>
      </c>
      <c r="F299" s="178" t="s">
        <v>90</v>
      </c>
      <c r="H299" s="179">
        <v>2</v>
      </c>
      <c r="I299" s="180"/>
      <c r="L299" s="176"/>
      <c r="M299" s="181"/>
      <c r="T299" s="182"/>
      <c r="AT299" s="177" t="s">
        <v>1489</v>
      </c>
      <c r="AU299" s="177" t="s">
        <v>90</v>
      </c>
      <c r="AV299" s="13" t="s">
        <v>90</v>
      </c>
      <c r="AW299" s="13" t="s">
        <v>36</v>
      </c>
      <c r="AX299" s="13" t="s">
        <v>88</v>
      </c>
      <c r="AY299" s="177" t="s">
        <v>299</v>
      </c>
    </row>
    <row r="300" spans="2:65" s="1" customFormat="1" ht="24.15" customHeight="1">
      <c r="B300" s="32"/>
      <c r="C300" s="136" t="s">
        <v>465</v>
      </c>
      <c r="D300" s="136" t="s">
        <v>302</v>
      </c>
      <c r="E300" s="137" t="s">
        <v>1749</v>
      </c>
      <c r="F300" s="138" t="s">
        <v>1750</v>
      </c>
      <c r="G300" s="139" t="s">
        <v>647</v>
      </c>
      <c r="H300" s="140">
        <v>38.520000000000003</v>
      </c>
      <c r="I300" s="141"/>
      <c r="J300" s="142">
        <f>ROUND(I300*H300,2)</f>
        <v>0</v>
      </c>
      <c r="K300" s="138" t="s">
        <v>1487</v>
      </c>
      <c r="L300" s="32"/>
      <c r="M300" s="143" t="s">
        <v>1</v>
      </c>
      <c r="N300" s="144" t="s">
        <v>46</v>
      </c>
      <c r="P300" s="145">
        <f>O300*H300</f>
        <v>0</v>
      </c>
      <c r="Q300" s="145">
        <v>0</v>
      </c>
      <c r="R300" s="145">
        <f>Q300*H300</f>
        <v>0</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1965</v>
      </c>
    </row>
    <row r="301" spans="2:65" s="12" customFormat="1">
      <c r="B301" s="170"/>
      <c r="D301" s="149" t="s">
        <v>1489</v>
      </c>
      <c r="E301" s="171" t="s">
        <v>1</v>
      </c>
      <c r="F301" s="172" t="s">
        <v>1490</v>
      </c>
      <c r="H301" s="171" t="s">
        <v>1</v>
      </c>
      <c r="I301" s="173"/>
      <c r="L301" s="170"/>
      <c r="M301" s="174"/>
      <c r="T301" s="175"/>
      <c r="AT301" s="171" t="s">
        <v>1489</v>
      </c>
      <c r="AU301" s="171" t="s">
        <v>90</v>
      </c>
      <c r="AV301" s="12" t="s">
        <v>88</v>
      </c>
      <c r="AW301" s="12" t="s">
        <v>36</v>
      </c>
      <c r="AX301" s="12" t="s">
        <v>81</v>
      </c>
      <c r="AY301" s="171" t="s">
        <v>299</v>
      </c>
    </row>
    <row r="302" spans="2:65" s="12" customFormat="1">
      <c r="B302" s="170"/>
      <c r="D302" s="149" t="s">
        <v>1489</v>
      </c>
      <c r="E302" s="171" t="s">
        <v>1</v>
      </c>
      <c r="F302" s="172" t="s">
        <v>1886</v>
      </c>
      <c r="H302" s="171" t="s">
        <v>1</v>
      </c>
      <c r="I302" s="173"/>
      <c r="L302" s="170"/>
      <c r="M302" s="174"/>
      <c r="T302" s="175"/>
      <c r="AT302" s="171" t="s">
        <v>1489</v>
      </c>
      <c r="AU302" s="171" t="s">
        <v>90</v>
      </c>
      <c r="AV302" s="12" t="s">
        <v>88</v>
      </c>
      <c r="AW302" s="12" t="s">
        <v>36</v>
      </c>
      <c r="AX302" s="12" t="s">
        <v>81</v>
      </c>
      <c r="AY302" s="171" t="s">
        <v>299</v>
      </c>
    </row>
    <row r="303" spans="2:65" s="13" customFormat="1">
      <c r="B303" s="176"/>
      <c r="D303" s="149" t="s">
        <v>1489</v>
      </c>
      <c r="E303" s="177" t="s">
        <v>1</v>
      </c>
      <c r="F303" s="178" t="s">
        <v>1950</v>
      </c>
      <c r="H303" s="179">
        <v>38.520000000000003</v>
      </c>
      <c r="I303" s="180"/>
      <c r="L303" s="176"/>
      <c r="M303" s="181"/>
      <c r="T303" s="182"/>
      <c r="AT303" s="177" t="s">
        <v>1489</v>
      </c>
      <c r="AU303" s="177" t="s">
        <v>90</v>
      </c>
      <c r="AV303" s="13" t="s">
        <v>90</v>
      </c>
      <c r="AW303" s="13" t="s">
        <v>36</v>
      </c>
      <c r="AX303" s="13" t="s">
        <v>88</v>
      </c>
      <c r="AY303" s="177" t="s">
        <v>299</v>
      </c>
    </row>
    <row r="304" spans="2:65" s="1" customFormat="1" ht="24.15" customHeight="1">
      <c r="B304" s="32"/>
      <c r="C304" s="136" t="s">
        <v>469</v>
      </c>
      <c r="D304" s="136" t="s">
        <v>302</v>
      </c>
      <c r="E304" s="137" t="s">
        <v>1756</v>
      </c>
      <c r="F304" s="138" t="s">
        <v>1757</v>
      </c>
      <c r="G304" s="139" t="s">
        <v>598</v>
      </c>
      <c r="H304" s="140">
        <v>2</v>
      </c>
      <c r="I304" s="141"/>
      <c r="J304" s="142">
        <f>ROUND(I304*H304,2)</f>
        <v>0</v>
      </c>
      <c r="K304" s="138" t="s">
        <v>1</v>
      </c>
      <c r="L304" s="32"/>
      <c r="M304" s="143" t="s">
        <v>1</v>
      </c>
      <c r="N304" s="144" t="s">
        <v>46</v>
      </c>
      <c r="P304" s="145">
        <f>O304*H304</f>
        <v>0</v>
      </c>
      <c r="Q304" s="145">
        <v>0</v>
      </c>
      <c r="R304" s="145">
        <f>Q304*H304</f>
        <v>0</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1966</v>
      </c>
    </row>
    <row r="305" spans="2:65" s="12" customFormat="1">
      <c r="B305" s="170"/>
      <c r="D305" s="149" t="s">
        <v>1489</v>
      </c>
      <c r="E305" s="171" t="s">
        <v>1</v>
      </c>
      <c r="F305" s="172" t="s">
        <v>1490</v>
      </c>
      <c r="H305" s="171" t="s">
        <v>1</v>
      </c>
      <c r="I305" s="173"/>
      <c r="L305" s="170"/>
      <c r="M305" s="174"/>
      <c r="T305" s="175"/>
      <c r="AT305" s="171" t="s">
        <v>1489</v>
      </c>
      <c r="AU305" s="171" t="s">
        <v>90</v>
      </c>
      <c r="AV305" s="12" t="s">
        <v>88</v>
      </c>
      <c r="AW305" s="12" t="s">
        <v>36</v>
      </c>
      <c r="AX305" s="12" t="s">
        <v>81</v>
      </c>
      <c r="AY305" s="171" t="s">
        <v>299</v>
      </c>
    </row>
    <row r="306" spans="2:65" s="12" customFormat="1">
      <c r="B306" s="170"/>
      <c r="D306" s="149" t="s">
        <v>1489</v>
      </c>
      <c r="E306" s="171" t="s">
        <v>1</v>
      </c>
      <c r="F306" s="172" t="s">
        <v>1886</v>
      </c>
      <c r="H306" s="171" t="s">
        <v>1</v>
      </c>
      <c r="I306" s="173"/>
      <c r="L306" s="170"/>
      <c r="M306" s="174"/>
      <c r="T306" s="175"/>
      <c r="AT306" s="171" t="s">
        <v>1489</v>
      </c>
      <c r="AU306" s="171" t="s">
        <v>90</v>
      </c>
      <c r="AV306" s="12" t="s">
        <v>88</v>
      </c>
      <c r="AW306" s="12" t="s">
        <v>36</v>
      </c>
      <c r="AX306" s="12" t="s">
        <v>81</v>
      </c>
      <c r="AY306" s="171" t="s">
        <v>299</v>
      </c>
    </row>
    <row r="307" spans="2:65" s="12" customFormat="1">
      <c r="B307" s="170"/>
      <c r="D307" s="149" t="s">
        <v>1489</v>
      </c>
      <c r="E307" s="171" t="s">
        <v>1</v>
      </c>
      <c r="F307" s="172" t="s">
        <v>1967</v>
      </c>
      <c r="H307" s="171" t="s">
        <v>1</v>
      </c>
      <c r="I307" s="173"/>
      <c r="L307" s="170"/>
      <c r="M307" s="174"/>
      <c r="T307" s="175"/>
      <c r="AT307" s="171" t="s">
        <v>1489</v>
      </c>
      <c r="AU307" s="171" t="s">
        <v>90</v>
      </c>
      <c r="AV307" s="12" t="s">
        <v>88</v>
      </c>
      <c r="AW307" s="12" t="s">
        <v>36</v>
      </c>
      <c r="AX307" s="12" t="s">
        <v>81</v>
      </c>
      <c r="AY307" s="171" t="s">
        <v>299</v>
      </c>
    </row>
    <row r="308" spans="2:65" s="13" customFormat="1">
      <c r="B308" s="176"/>
      <c r="D308" s="149" t="s">
        <v>1489</v>
      </c>
      <c r="E308" s="177" t="s">
        <v>1</v>
      </c>
      <c r="F308" s="178" t="s">
        <v>90</v>
      </c>
      <c r="H308" s="179">
        <v>2</v>
      </c>
      <c r="I308" s="180"/>
      <c r="L308" s="176"/>
      <c r="M308" s="181"/>
      <c r="T308" s="182"/>
      <c r="AT308" s="177" t="s">
        <v>1489</v>
      </c>
      <c r="AU308" s="177" t="s">
        <v>90</v>
      </c>
      <c r="AV308" s="13" t="s">
        <v>90</v>
      </c>
      <c r="AW308" s="13" t="s">
        <v>36</v>
      </c>
      <c r="AX308" s="13" t="s">
        <v>88</v>
      </c>
      <c r="AY308" s="177" t="s">
        <v>299</v>
      </c>
    </row>
    <row r="309" spans="2:65" s="1" customFormat="1" ht="37.950000000000003" customHeight="1">
      <c r="B309" s="32"/>
      <c r="C309" s="136" t="s">
        <v>475</v>
      </c>
      <c r="D309" s="136" t="s">
        <v>302</v>
      </c>
      <c r="E309" s="137" t="s">
        <v>1768</v>
      </c>
      <c r="F309" s="138" t="s">
        <v>1769</v>
      </c>
      <c r="G309" s="139" t="s">
        <v>598</v>
      </c>
      <c r="H309" s="140">
        <v>2</v>
      </c>
      <c r="I309" s="141"/>
      <c r="J309" s="142">
        <f>ROUND(I309*H309,2)</f>
        <v>0</v>
      </c>
      <c r="K309" s="138" t="s">
        <v>1487</v>
      </c>
      <c r="L309" s="32"/>
      <c r="M309" s="143" t="s">
        <v>1</v>
      </c>
      <c r="N309" s="144" t="s">
        <v>46</v>
      </c>
      <c r="P309" s="145">
        <f>O309*H309</f>
        <v>0</v>
      </c>
      <c r="Q309" s="145">
        <v>0.09</v>
      </c>
      <c r="R309" s="145">
        <f>Q309*H309</f>
        <v>0.18</v>
      </c>
      <c r="S309" s="145">
        <v>0</v>
      </c>
      <c r="T309" s="146">
        <f>S309*H309</f>
        <v>0</v>
      </c>
      <c r="AR309" s="147" t="s">
        <v>318</v>
      </c>
      <c r="AT309" s="147" t="s">
        <v>302</v>
      </c>
      <c r="AU309" s="147" t="s">
        <v>90</v>
      </c>
      <c r="AY309" s="17" t="s">
        <v>299</v>
      </c>
      <c r="BE309" s="148">
        <f>IF(N309="základní",J309,0)</f>
        <v>0</v>
      </c>
      <c r="BF309" s="148">
        <f>IF(N309="snížená",J309,0)</f>
        <v>0</v>
      </c>
      <c r="BG309" s="148">
        <f>IF(N309="zákl. přenesená",J309,0)</f>
        <v>0</v>
      </c>
      <c r="BH309" s="148">
        <f>IF(N309="sníž. přenesená",J309,0)</f>
        <v>0</v>
      </c>
      <c r="BI309" s="148">
        <f>IF(N309="nulová",J309,0)</f>
        <v>0</v>
      </c>
      <c r="BJ309" s="17" t="s">
        <v>88</v>
      </c>
      <c r="BK309" s="148">
        <f>ROUND(I309*H309,2)</f>
        <v>0</v>
      </c>
      <c r="BL309" s="17" t="s">
        <v>318</v>
      </c>
      <c r="BM309" s="147" t="s">
        <v>1968</v>
      </c>
    </row>
    <row r="310" spans="2:65" s="12" customFormat="1">
      <c r="B310" s="170"/>
      <c r="D310" s="149" t="s">
        <v>1489</v>
      </c>
      <c r="E310" s="171" t="s">
        <v>1</v>
      </c>
      <c r="F310" s="172" t="s">
        <v>1490</v>
      </c>
      <c r="H310" s="171" t="s">
        <v>1</v>
      </c>
      <c r="I310" s="173"/>
      <c r="L310" s="170"/>
      <c r="M310" s="174"/>
      <c r="T310" s="175"/>
      <c r="AT310" s="171" t="s">
        <v>1489</v>
      </c>
      <c r="AU310" s="171" t="s">
        <v>90</v>
      </c>
      <c r="AV310" s="12" t="s">
        <v>88</v>
      </c>
      <c r="AW310" s="12" t="s">
        <v>36</v>
      </c>
      <c r="AX310" s="12" t="s">
        <v>81</v>
      </c>
      <c r="AY310" s="171" t="s">
        <v>299</v>
      </c>
    </row>
    <row r="311" spans="2:65" s="12" customFormat="1">
      <c r="B311" s="170"/>
      <c r="D311" s="149" t="s">
        <v>1489</v>
      </c>
      <c r="E311" s="171" t="s">
        <v>1</v>
      </c>
      <c r="F311" s="172" t="s">
        <v>1886</v>
      </c>
      <c r="H311" s="171" t="s">
        <v>1</v>
      </c>
      <c r="I311" s="173"/>
      <c r="L311" s="170"/>
      <c r="M311" s="174"/>
      <c r="T311" s="175"/>
      <c r="AT311" s="171" t="s">
        <v>1489</v>
      </c>
      <c r="AU311" s="171" t="s">
        <v>90</v>
      </c>
      <c r="AV311" s="12" t="s">
        <v>88</v>
      </c>
      <c r="AW311" s="12" t="s">
        <v>36</v>
      </c>
      <c r="AX311" s="12" t="s">
        <v>81</v>
      </c>
      <c r="AY311" s="171" t="s">
        <v>299</v>
      </c>
    </row>
    <row r="312" spans="2:65" s="13" customFormat="1">
      <c r="B312" s="176"/>
      <c r="D312" s="149" t="s">
        <v>1489</v>
      </c>
      <c r="E312" s="177" t="s">
        <v>1</v>
      </c>
      <c r="F312" s="178" t="s">
        <v>90</v>
      </c>
      <c r="H312" s="179">
        <v>2</v>
      </c>
      <c r="I312" s="180"/>
      <c r="L312" s="176"/>
      <c r="M312" s="181"/>
      <c r="T312" s="182"/>
      <c r="AT312" s="177" t="s">
        <v>1489</v>
      </c>
      <c r="AU312" s="177" t="s">
        <v>90</v>
      </c>
      <c r="AV312" s="13" t="s">
        <v>90</v>
      </c>
      <c r="AW312" s="13" t="s">
        <v>36</v>
      </c>
      <c r="AX312" s="13" t="s">
        <v>88</v>
      </c>
      <c r="AY312" s="177" t="s">
        <v>299</v>
      </c>
    </row>
    <row r="313" spans="2:65" s="1" customFormat="1" ht="33" customHeight="1">
      <c r="B313" s="32"/>
      <c r="C313" s="158" t="s">
        <v>482</v>
      </c>
      <c r="D313" s="158" t="s">
        <v>340</v>
      </c>
      <c r="E313" s="159" t="s">
        <v>1772</v>
      </c>
      <c r="F313" s="160" t="s">
        <v>1773</v>
      </c>
      <c r="G313" s="161" t="s">
        <v>598</v>
      </c>
      <c r="H313" s="162">
        <v>2</v>
      </c>
      <c r="I313" s="163"/>
      <c r="J313" s="164">
        <f>ROUND(I313*H313,2)</f>
        <v>0</v>
      </c>
      <c r="K313" s="160" t="s">
        <v>1</v>
      </c>
      <c r="L313" s="165"/>
      <c r="M313" s="166" t="s">
        <v>1</v>
      </c>
      <c r="N313" s="167" t="s">
        <v>46</v>
      </c>
      <c r="P313" s="145">
        <f>O313*H313</f>
        <v>0</v>
      </c>
      <c r="Q313" s="145">
        <v>0.19600000000000001</v>
      </c>
      <c r="R313" s="145">
        <f>Q313*H313</f>
        <v>0.39200000000000002</v>
      </c>
      <c r="S313" s="145">
        <v>0</v>
      </c>
      <c r="T313" s="146">
        <f>S313*H313</f>
        <v>0</v>
      </c>
      <c r="AR313" s="147" t="s">
        <v>337</v>
      </c>
      <c r="AT313" s="147" t="s">
        <v>340</v>
      </c>
      <c r="AU313" s="147" t="s">
        <v>90</v>
      </c>
      <c r="AY313" s="17" t="s">
        <v>299</v>
      </c>
      <c r="BE313" s="148">
        <f>IF(N313="základní",J313,0)</f>
        <v>0</v>
      </c>
      <c r="BF313" s="148">
        <f>IF(N313="snížená",J313,0)</f>
        <v>0</v>
      </c>
      <c r="BG313" s="148">
        <f>IF(N313="zákl. přenesená",J313,0)</f>
        <v>0</v>
      </c>
      <c r="BH313" s="148">
        <f>IF(N313="sníž. přenesená",J313,0)</f>
        <v>0</v>
      </c>
      <c r="BI313" s="148">
        <f>IF(N313="nulová",J313,0)</f>
        <v>0</v>
      </c>
      <c r="BJ313" s="17" t="s">
        <v>88</v>
      </c>
      <c r="BK313" s="148">
        <f>ROUND(I313*H313,2)</f>
        <v>0</v>
      </c>
      <c r="BL313" s="17" t="s">
        <v>318</v>
      </c>
      <c r="BM313" s="147" t="s">
        <v>1969</v>
      </c>
    </row>
    <row r="314" spans="2:65" s="1" customFormat="1" ht="16.5" customHeight="1">
      <c r="B314" s="32"/>
      <c r="C314" s="136" t="s">
        <v>618</v>
      </c>
      <c r="D314" s="136" t="s">
        <v>302</v>
      </c>
      <c r="E314" s="137" t="s">
        <v>1775</v>
      </c>
      <c r="F314" s="138" t="s">
        <v>1776</v>
      </c>
      <c r="G314" s="139" t="s">
        <v>647</v>
      </c>
      <c r="H314" s="140">
        <v>38.520000000000003</v>
      </c>
      <c r="I314" s="141"/>
      <c r="J314" s="142">
        <f>ROUND(I314*H314,2)</f>
        <v>0</v>
      </c>
      <c r="K314" s="138" t="s">
        <v>1487</v>
      </c>
      <c r="L314" s="32"/>
      <c r="M314" s="143" t="s">
        <v>1</v>
      </c>
      <c r="N314" s="144" t="s">
        <v>46</v>
      </c>
      <c r="P314" s="145">
        <f>O314*H314</f>
        <v>0</v>
      </c>
      <c r="Q314" s="145">
        <v>2.0000000000000001E-4</v>
      </c>
      <c r="R314" s="145">
        <f>Q314*H314</f>
        <v>7.7040000000000008E-3</v>
      </c>
      <c r="S314" s="145">
        <v>0</v>
      </c>
      <c r="T314" s="146">
        <f>S314*H314</f>
        <v>0</v>
      </c>
      <c r="AR314" s="147" t="s">
        <v>318</v>
      </c>
      <c r="AT314" s="147" t="s">
        <v>302</v>
      </c>
      <c r="AU314" s="147" t="s">
        <v>90</v>
      </c>
      <c r="AY314" s="17" t="s">
        <v>299</v>
      </c>
      <c r="BE314" s="148">
        <f>IF(N314="základní",J314,0)</f>
        <v>0</v>
      </c>
      <c r="BF314" s="148">
        <f>IF(N314="snížená",J314,0)</f>
        <v>0</v>
      </c>
      <c r="BG314" s="148">
        <f>IF(N314="zákl. přenesená",J314,0)</f>
        <v>0</v>
      </c>
      <c r="BH314" s="148">
        <f>IF(N314="sníž. přenesená",J314,0)</f>
        <v>0</v>
      </c>
      <c r="BI314" s="148">
        <f>IF(N314="nulová",J314,0)</f>
        <v>0</v>
      </c>
      <c r="BJ314" s="17" t="s">
        <v>88</v>
      </c>
      <c r="BK314" s="148">
        <f>ROUND(I314*H314,2)</f>
        <v>0</v>
      </c>
      <c r="BL314" s="17" t="s">
        <v>318</v>
      </c>
      <c r="BM314" s="147" t="s">
        <v>1970</v>
      </c>
    </row>
    <row r="315" spans="2:65" s="12" customFormat="1">
      <c r="B315" s="170"/>
      <c r="D315" s="149" t="s">
        <v>1489</v>
      </c>
      <c r="E315" s="171" t="s">
        <v>1</v>
      </c>
      <c r="F315" s="172" t="s">
        <v>1490</v>
      </c>
      <c r="H315" s="171" t="s">
        <v>1</v>
      </c>
      <c r="I315" s="173"/>
      <c r="L315" s="170"/>
      <c r="M315" s="174"/>
      <c r="T315" s="175"/>
      <c r="AT315" s="171" t="s">
        <v>1489</v>
      </c>
      <c r="AU315" s="171" t="s">
        <v>90</v>
      </c>
      <c r="AV315" s="12" t="s">
        <v>88</v>
      </c>
      <c r="AW315" s="12" t="s">
        <v>36</v>
      </c>
      <c r="AX315" s="12" t="s">
        <v>81</v>
      </c>
      <c r="AY315" s="171" t="s">
        <v>299</v>
      </c>
    </row>
    <row r="316" spans="2:65" s="12" customFormat="1">
      <c r="B316" s="170"/>
      <c r="D316" s="149" t="s">
        <v>1489</v>
      </c>
      <c r="E316" s="171" t="s">
        <v>1</v>
      </c>
      <c r="F316" s="172" t="s">
        <v>1886</v>
      </c>
      <c r="H316" s="171" t="s">
        <v>1</v>
      </c>
      <c r="I316" s="173"/>
      <c r="L316" s="170"/>
      <c r="M316" s="174"/>
      <c r="T316" s="175"/>
      <c r="AT316" s="171" t="s">
        <v>1489</v>
      </c>
      <c r="AU316" s="171" t="s">
        <v>90</v>
      </c>
      <c r="AV316" s="12" t="s">
        <v>88</v>
      </c>
      <c r="AW316" s="12" t="s">
        <v>36</v>
      </c>
      <c r="AX316" s="12" t="s">
        <v>81</v>
      </c>
      <c r="AY316" s="171" t="s">
        <v>299</v>
      </c>
    </row>
    <row r="317" spans="2:65" s="13" customFormat="1">
      <c r="B317" s="176"/>
      <c r="D317" s="149" t="s">
        <v>1489</v>
      </c>
      <c r="E317" s="177" t="s">
        <v>1</v>
      </c>
      <c r="F317" s="178" t="s">
        <v>1950</v>
      </c>
      <c r="H317" s="179">
        <v>38.520000000000003</v>
      </c>
      <c r="I317" s="180"/>
      <c r="L317" s="176"/>
      <c r="M317" s="181"/>
      <c r="T317" s="182"/>
      <c r="AT317" s="177" t="s">
        <v>1489</v>
      </c>
      <c r="AU317" s="177" t="s">
        <v>90</v>
      </c>
      <c r="AV317" s="13" t="s">
        <v>90</v>
      </c>
      <c r="AW317" s="13" t="s">
        <v>36</v>
      </c>
      <c r="AX317" s="13" t="s">
        <v>88</v>
      </c>
      <c r="AY317" s="177" t="s">
        <v>299</v>
      </c>
    </row>
    <row r="318" spans="2:65" s="1" customFormat="1" ht="24.15" customHeight="1">
      <c r="B318" s="32"/>
      <c r="C318" s="136" t="s">
        <v>622</v>
      </c>
      <c r="D318" s="136" t="s">
        <v>302</v>
      </c>
      <c r="E318" s="137" t="s">
        <v>1778</v>
      </c>
      <c r="F318" s="138" t="s">
        <v>1779</v>
      </c>
      <c r="G318" s="139" t="s">
        <v>647</v>
      </c>
      <c r="H318" s="140">
        <v>38.520000000000003</v>
      </c>
      <c r="I318" s="141"/>
      <c r="J318" s="142">
        <f>ROUND(I318*H318,2)</f>
        <v>0</v>
      </c>
      <c r="K318" s="138" t="s">
        <v>1487</v>
      </c>
      <c r="L318" s="32"/>
      <c r="M318" s="143" t="s">
        <v>1</v>
      </c>
      <c r="N318" s="144" t="s">
        <v>46</v>
      </c>
      <c r="P318" s="145">
        <f>O318*H318</f>
        <v>0</v>
      </c>
      <c r="Q318" s="145">
        <v>9.0000000000000006E-5</v>
      </c>
      <c r="R318" s="145">
        <f>Q318*H318</f>
        <v>3.4668000000000004E-3</v>
      </c>
      <c r="S318" s="145">
        <v>0</v>
      </c>
      <c r="T318" s="146">
        <f>S318*H318</f>
        <v>0</v>
      </c>
      <c r="AR318" s="147" t="s">
        <v>318</v>
      </c>
      <c r="AT318" s="147" t="s">
        <v>302</v>
      </c>
      <c r="AU318" s="147" t="s">
        <v>90</v>
      </c>
      <c r="AY318" s="17" t="s">
        <v>299</v>
      </c>
      <c r="BE318" s="148">
        <f>IF(N318="základní",J318,0)</f>
        <v>0</v>
      </c>
      <c r="BF318" s="148">
        <f>IF(N318="snížená",J318,0)</f>
        <v>0</v>
      </c>
      <c r="BG318" s="148">
        <f>IF(N318="zákl. přenesená",J318,0)</f>
        <v>0</v>
      </c>
      <c r="BH318" s="148">
        <f>IF(N318="sníž. přenesená",J318,0)</f>
        <v>0</v>
      </c>
      <c r="BI318" s="148">
        <f>IF(N318="nulová",J318,0)</f>
        <v>0</v>
      </c>
      <c r="BJ318" s="17" t="s">
        <v>88</v>
      </c>
      <c r="BK318" s="148">
        <f>ROUND(I318*H318,2)</f>
        <v>0</v>
      </c>
      <c r="BL318" s="17" t="s">
        <v>318</v>
      </c>
      <c r="BM318" s="147" t="s">
        <v>1971</v>
      </c>
    </row>
    <row r="319" spans="2:65" s="12" customFormat="1">
      <c r="B319" s="170"/>
      <c r="D319" s="149" t="s">
        <v>1489</v>
      </c>
      <c r="E319" s="171" t="s">
        <v>1</v>
      </c>
      <c r="F319" s="172" t="s">
        <v>1490</v>
      </c>
      <c r="H319" s="171" t="s">
        <v>1</v>
      </c>
      <c r="I319" s="173"/>
      <c r="L319" s="170"/>
      <c r="M319" s="174"/>
      <c r="T319" s="175"/>
      <c r="AT319" s="171" t="s">
        <v>1489</v>
      </c>
      <c r="AU319" s="171" t="s">
        <v>90</v>
      </c>
      <c r="AV319" s="12" t="s">
        <v>88</v>
      </c>
      <c r="AW319" s="12" t="s">
        <v>36</v>
      </c>
      <c r="AX319" s="12" t="s">
        <v>81</v>
      </c>
      <c r="AY319" s="171" t="s">
        <v>299</v>
      </c>
    </row>
    <row r="320" spans="2:65" s="12" customFormat="1">
      <c r="B320" s="170"/>
      <c r="D320" s="149" t="s">
        <v>1489</v>
      </c>
      <c r="E320" s="171" t="s">
        <v>1</v>
      </c>
      <c r="F320" s="172" t="s">
        <v>1886</v>
      </c>
      <c r="H320" s="171" t="s">
        <v>1</v>
      </c>
      <c r="I320" s="173"/>
      <c r="L320" s="170"/>
      <c r="M320" s="174"/>
      <c r="T320" s="175"/>
      <c r="AT320" s="171" t="s">
        <v>1489</v>
      </c>
      <c r="AU320" s="171" t="s">
        <v>90</v>
      </c>
      <c r="AV320" s="12" t="s">
        <v>88</v>
      </c>
      <c r="AW320" s="12" t="s">
        <v>36</v>
      </c>
      <c r="AX320" s="12" t="s">
        <v>81</v>
      </c>
      <c r="AY320" s="171" t="s">
        <v>299</v>
      </c>
    </row>
    <row r="321" spans="2:65" s="13" customFormat="1">
      <c r="B321" s="176"/>
      <c r="D321" s="149" t="s">
        <v>1489</v>
      </c>
      <c r="E321" s="177" t="s">
        <v>1</v>
      </c>
      <c r="F321" s="178" t="s">
        <v>1950</v>
      </c>
      <c r="H321" s="179">
        <v>38.520000000000003</v>
      </c>
      <c r="I321" s="180"/>
      <c r="L321" s="176"/>
      <c r="M321" s="181"/>
      <c r="T321" s="182"/>
      <c r="AT321" s="177" t="s">
        <v>1489</v>
      </c>
      <c r="AU321" s="177" t="s">
        <v>90</v>
      </c>
      <c r="AV321" s="13" t="s">
        <v>90</v>
      </c>
      <c r="AW321" s="13" t="s">
        <v>36</v>
      </c>
      <c r="AX321" s="13" t="s">
        <v>88</v>
      </c>
      <c r="AY321" s="177" t="s">
        <v>299</v>
      </c>
    </row>
    <row r="322" spans="2:65" s="11" customFormat="1" ht="22.95" customHeight="1">
      <c r="B322" s="124"/>
      <c r="D322" s="125" t="s">
        <v>80</v>
      </c>
      <c r="E322" s="134" t="s">
        <v>1972</v>
      </c>
      <c r="F322" s="134" t="s">
        <v>1973</v>
      </c>
      <c r="I322" s="127"/>
      <c r="J322" s="135">
        <f>BK322</f>
        <v>0</v>
      </c>
      <c r="L322" s="124"/>
      <c r="M322" s="129"/>
      <c r="P322" s="130">
        <f>SUM(P323:P326)</f>
        <v>0</v>
      </c>
      <c r="R322" s="130">
        <f>SUM(R323:R326)</f>
        <v>0</v>
      </c>
      <c r="T322" s="131">
        <f>SUM(T323:T326)</f>
        <v>0</v>
      </c>
      <c r="AR322" s="125" t="s">
        <v>88</v>
      </c>
      <c r="AT322" s="132" t="s">
        <v>80</v>
      </c>
      <c r="AU322" s="132" t="s">
        <v>88</v>
      </c>
      <c r="AY322" s="125" t="s">
        <v>299</v>
      </c>
      <c r="BK322" s="133">
        <f>SUM(BK323:BK326)</f>
        <v>0</v>
      </c>
    </row>
    <row r="323" spans="2:65" s="1" customFormat="1" ht="21.75" customHeight="1">
      <c r="B323" s="32"/>
      <c r="C323" s="136" t="s">
        <v>626</v>
      </c>
      <c r="D323" s="136" t="s">
        <v>302</v>
      </c>
      <c r="E323" s="137" t="s">
        <v>1974</v>
      </c>
      <c r="F323" s="138" t="s">
        <v>1975</v>
      </c>
      <c r="G323" s="139" t="s">
        <v>1636</v>
      </c>
      <c r="H323" s="140">
        <v>8.4670000000000005</v>
      </c>
      <c r="I323" s="141"/>
      <c r="J323" s="142">
        <f>ROUND(I323*H323,2)</f>
        <v>0</v>
      </c>
      <c r="K323" s="138" t="s">
        <v>1487</v>
      </c>
      <c r="L323" s="32"/>
      <c r="M323" s="143" t="s">
        <v>1</v>
      </c>
      <c r="N323" s="144" t="s">
        <v>46</v>
      </c>
      <c r="P323" s="145">
        <f>O323*H323</f>
        <v>0</v>
      </c>
      <c r="Q323" s="145">
        <v>0</v>
      </c>
      <c r="R323" s="145">
        <f>Q323*H323</f>
        <v>0</v>
      </c>
      <c r="S323" s="145">
        <v>0</v>
      </c>
      <c r="T323" s="146">
        <f>S323*H323</f>
        <v>0</v>
      </c>
      <c r="AR323" s="147" t="s">
        <v>318</v>
      </c>
      <c r="AT323" s="147" t="s">
        <v>302</v>
      </c>
      <c r="AU323" s="147" t="s">
        <v>90</v>
      </c>
      <c r="AY323" s="17" t="s">
        <v>299</v>
      </c>
      <c r="BE323" s="148">
        <f>IF(N323="základní",J323,0)</f>
        <v>0</v>
      </c>
      <c r="BF323" s="148">
        <f>IF(N323="snížená",J323,0)</f>
        <v>0</v>
      </c>
      <c r="BG323" s="148">
        <f>IF(N323="zákl. přenesená",J323,0)</f>
        <v>0</v>
      </c>
      <c r="BH323" s="148">
        <f>IF(N323="sníž. přenesená",J323,0)</f>
        <v>0</v>
      </c>
      <c r="BI323" s="148">
        <f>IF(N323="nulová",J323,0)</f>
        <v>0</v>
      </c>
      <c r="BJ323" s="17" t="s">
        <v>88</v>
      </c>
      <c r="BK323" s="148">
        <f>ROUND(I323*H323,2)</f>
        <v>0</v>
      </c>
      <c r="BL323" s="17" t="s">
        <v>318</v>
      </c>
      <c r="BM323" s="147" t="s">
        <v>1976</v>
      </c>
    </row>
    <row r="324" spans="2:65" s="1" customFormat="1" ht="24.15" customHeight="1">
      <c r="B324" s="32"/>
      <c r="C324" s="136" t="s">
        <v>630</v>
      </c>
      <c r="D324" s="136" t="s">
        <v>302</v>
      </c>
      <c r="E324" s="137" t="s">
        <v>1977</v>
      </c>
      <c r="F324" s="138" t="s">
        <v>1978</v>
      </c>
      <c r="G324" s="139" t="s">
        <v>1636</v>
      </c>
      <c r="H324" s="140">
        <v>135.47200000000001</v>
      </c>
      <c r="I324" s="141"/>
      <c r="J324" s="142">
        <f>ROUND(I324*H324,2)</f>
        <v>0</v>
      </c>
      <c r="K324" s="138" t="s">
        <v>1487</v>
      </c>
      <c r="L324" s="32"/>
      <c r="M324" s="143" t="s">
        <v>1</v>
      </c>
      <c r="N324" s="144" t="s">
        <v>46</v>
      </c>
      <c r="P324" s="145">
        <f>O324*H324</f>
        <v>0</v>
      </c>
      <c r="Q324" s="145">
        <v>0</v>
      </c>
      <c r="R324" s="145">
        <f>Q324*H324</f>
        <v>0</v>
      </c>
      <c r="S324" s="145">
        <v>0</v>
      </c>
      <c r="T324" s="146">
        <f>S324*H324</f>
        <v>0</v>
      </c>
      <c r="AR324" s="147" t="s">
        <v>318</v>
      </c>
      <c r="AT324" s="147" t="s">
        <v>302</v>
      </c>
      <c r="AU324" s="147" t="s">
        <v>90</v>
      </c>
      <c r="AY324" s="17" t="s">
        <v>299</v>
      </c>
      <c r="BE324" s="148">
        <f>IF(N324="základní",J324,0)</f>
        <v>0</v>
      </c>
      <c r="BF324" s="148">
        <f>IF(N324="snížená",J324,0)</f>
        <v>0</v>
      </c>
      <c r="BG324" s="148">
        <f>IF(N324="zákl. přenesená",J324,0)</f>
        <v>0</v>
      </c>
      <c r="BH324" s="148">
        <f>IF(N324="sníž. přenesená",J324,0)</f>
        <v>0</v>
      </c>
      <c r="BI324" s="148">
        <f>IF(N324="nulová",J324,0)</f>
        <v>0</v>
      </c>
      <c r="BJ324" s="17" t="s">
        <v>88</v>
      </c>
      <c r="BK324" s="148">
        <f>ROUND(I324*H324,2)</f>
        <v>0</v>
      </c>
      <c r="BL324" s="17" t="s">
        <v>318</v>
      </c>
      <c r="BM324" s="147" t="s">
        <v>1979</v>
      </c>
    </row>
    <row r="325" spans="2:65" s="13" customFormat="1">
      <c r="B325" s="176"/>
      <c r="D325" s="149" t="s">
        <v>1489</v>
      </c>
      <c r="F325" s="178" t="s">
        <v>1980</v>
      </c>
      <c r="H325" s="179">
        <v>135.47200000000001</v>
      </c>
      <c r="I325" s="180"/>
      <c r="L325" s="176"/>
      <c r="M325" s="181"/>
      <c r="T325" s="182"/>
      <c r="AT325" s="177" t="s">
        <v>1489</v>
      </c>
      <c r="AU325" s="177" t="s">
        <v>90</v>
      </c>
      <c r="AV325" s="13" t="s">
        <v>90</v>
      </c>
      <c r="AW325" s="13" t="s">
        <v>4</v>
      </c>
      <c r="AX325" s="13" t="s">
        <v>88</v>
      </c>
      <c r="AY325" s="177" t="s">
        <v>299</v>
      </c>
    </row>
    <row r="326" spans="2:65" s="1" customFormat="1" ht="44.25" customHeight="1">
      <c r="B326" s="32"/>
      <c r="C326" s="136" t="s">
        <v>634</v>
      </c>
      <c r="D326" s="136" t="s">
        <v>302</v>
      </c>
      <c r="E326" s="137" t="s">
        <v>1981</v>
      </c>
      <c r="F326" s="138" t="s">
        <v>1982</v>
      </c>
      <c r="G326" s="139" t="s">
        <v>1636</v>
      </c>
      <c r="H326" s="140">
        <v>8.4670000000000005</v>
      </c>
      <c r="I326" s="141"/>
      <c r="J326" s="142">
        <f>ROUND(I326*H326,2)</f>
        <v>0</v>
      </c>
      <c r="K326" s="138" t="s">
        <v>1487</v>
      </c>
      <c r="L326" s="32"/>
      <c r="M326" s="143" t="s">
        <v>1</v>
      </c>
      <c r="N326" s="144" t="s">
        <v>46</v>
      </c>
      <c r="P326" s="145">
        <f>O326*H326</f>
        <v>0</v>
      </c>
      <c r="Q326" s="145">
        <v>0</v>
      </c>
      <c r="R326" s="145">
        <f>Q326*H326</f>
        <v>0</v>
      </c>
      <c r="S326" s="145">
        <v>0</v>
      </c>
      <c r="T326" s="146">
        <f>S326*H326</f>
        <v>0</v>
      </c>
      <c r="AR326" s="147" t="s">
        <v>318</v>
      </c>
      <c r="AT326" s="147" t="s">
        <v>302</v>
      </c>
      <c r="AU326" s="147" t="s">
        <v>90</v>
      </c>
      <c r="AY326" s="17" t="s">
        <v>299</v>
      </c>
      <c r="BE326" s="148">
        <f>IF(N326="základní",J326,0)</f>
        <v>0</v>
      </c>
      <c r="BF326" s="148">
        <f>IF(N326="snížená",J326,0)</f>
        <v>0</v>
      </c>
      <c r="BG326" s="148">
        <f>IF(N326="zákl. přenesená",J326,0)</f>
        <v>0</v>
      </c>
      <c r="BH326" s="148">
        <f>IF(N326="sníž. přenesená",J326,0)</f>
        <v>0</v>
      </c>
      <c r="BI326" s="148">
        <f>IF(N326="nulová",J326,0)</f>
        <v>0</v>
      </c>
      <c r="BJ326" s="17" t="s">
        <v>88</v>
      </c>
      <c r="BK326" s="148">
        <f>ROUND(I326*H326,2)</f>
        <v>0</v>
      </c>
      <c r="BL326" s="17" t="s">
        <v>318</v>
      </c>
      <c r="BM326" s="147" t="s">
        <v>1983</v>
      </c>
    </row>
    <row r="327" spans="2:65" s="11" customFormat="1" ht="22.95" customHeight="1">
      <c r="B327" s="124"/>
      <c r="D327" s="125" t="s">
        <v>80</v>
      </c>
      <c r="E327" s="134" t="s">
        <v>1789</v>
      </c>
      <c r="F327" s="134" t="s">
        <v>1790</v>
      </c>
      <c r="I327" s="127"/>
      <c r="J327" s="135">
        <f>BK327</f>
        <v>0</v>
      </c>
      <c r="L327" s="124"/>
      <c r="M327" s="129"/>
      <c r="P327" s="130">
        <f>P328</f>
        <v>0</v>
      </c>
      <c r="R327" s="130">
        <f>R328</f>
        <v>0</v>
      </c>
      <c r="T327" s="131">
        <f>T328</f>
        <v>0</v>
      </c>
      <c r="AR327" s="125" t="s">
        <v>88</v>
      </c>
      <c r="AT327" s="132" t="s">
        <v>80</v>
      </c>
      <c r="AU327" s="132" t="s">
        <v>88</v>
      </c>
      <c r="AY327" s="125" t="s">
        <v>299</v>
      </c>
      <c r="BK327" s="133">
        <f>BK328</f>
        <v>0</v>
      </c>
    </row>
    <row r="328" spans="2:65" s="1" customFormat="1" ht="24.15" customHeight="1">
      <c r="B328" s="32"/>
      <c r="C328" s="136" t="s">
        <v>638</v>
      </c>
      <c r="D328" s="136" t="s">
        <v>302</v>
      </c>
      <c r="E328" s="137" t="s">
        <v>1791</v>
      </c>
      <c r="F328" s="138" t="s">
        <v>1792</v>
      </c>
      <c r="G328" s="139" t="s">
        <v>1636</v>
      </c>
      <c r="H328" s="140">
        <v>2.2210000000000001</v>
      </c>
      <c r="I328" s="141"/>
      <c r="J328" s="142">
        <f>ROUND(I328*H328,2)</f>
        <v>0</v>
      </c>
      <c r="K328" s="138" t="s">
        <v>1487</v>
      </c>
      <c r="L328" s="32"/>
      <c r="M328" s="153" t="s">
        <v>1</v>
      </c>
      <c r="N328" s="154" t="s">
        <v>46</v>
      </c>
      <c r="O328" s="155"/>
      <c r="P328" s="156">
        <f>O328*H328</f>
        <v>0</v>
      </c>
      <c r="Q328" s="156">
        <v>0</v>
      </c>
      <c r="R328" s="156">
        <f>Q328*H328</f>
        <v>0</v>
      </c>
      <c r="S328" s="156">
        <v>0</v>
      </c>
      <c r="T328" s="157">
        <f>S328*H328</f>
        <v>0</v>
      </c>
      <c r="AR328" s="147" t="s">
        <v>318</v>
      </c>
      <c r="AT328" s="147" t="s">
        <v>302</v>
      </c>
      <c r="AU328" s="147" t="s">
        <v>90</v>
      </c>
      <c r="AY328" s="17" t="s">
        <v>299</v>
      </c>
      <c r="BE328" s="148">
        <f>IF(N328="základní",J328,0)</f>
        <v>0</v>
      </c>
      <c r="BF328" s="148">
        <f>IF(N328="snížená",J328,0)</f>
        <v>0</v>
      </c>
      <c r="BG328" s="148">
        <f>IF(N328="zákl. přenesená",J328,0)</f>
        <v>0</v>
      </c>
      <c r="BH328" s="148">
        <f>IF(N328="sníž. přenesená",J328,0)</f>
        <v>0</v>
      </c>
      <c r="BI328" s="148">
        <f>IF(N328="nulová",J328,0)</f>
        <v>0</v>
      </c>
      <c r="BJ328" s="17" t="s">
        <v>88</v>
      </c>
      <c r="BK328" s="148">
        <f>ROUND(I328*H328,2)</f>
        <v>0</v>
      </c>
      <c r="BL328" s="17" t="s">
        <v>318</v>
      </c>
      <c r="BM328" s="147" t="s">
        <v>1984</v>
      </c>
    </row>
    <row r="329" spans="2:65" s="1" customFormat="1" ht="6.9" customHeight="1">
      <c r="B329" s="44"/>
      <c r="C329" s="45"/>
      <c r="D329" s="45"/>
      <c r="E329" s="45"/>
      <c r="F329" s="45"/>
      <c r="G329" s="45"/>
      <c r="H329" s="45"/>
      <c r="I329" s="45"/>
      <c r="J329" s="45"/>
      <c r="K329" s="45"/>
      <c r="L329" s="32"/>
    </row>
  </sheetData>
  <sheetProtection algorithmName="SHA-512" hashValue="eybZ+KgMuGVK5rBtOYk3pV2oT9f5XZqxDX8nXMJMOuxEAA4Yy97L8fzb9O+Abaay5W/1rbWZ+y1r6hESq0z74w==" saltValue="InZjopkGYQlFLuORHUp3FUpOhpaOFiJ7/6RmBYIzpiGEwa1Z2sDwcykrSpw0kNjV3Q5vuQbdOLYoR5MqtJeXjQ==" spinCount="100000" sheet="1" objects="1" scenarios="1" formatColumns="0" formatRows="0" autoFilter="0"/>
  <autoFilter ref="C126:K328" xr:uid="{00000000-0009-0000-0000-000007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87"/>
  <sheetViews>
    <sheetView showGridLines="0" workbookViewId="0"/>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254"/>
      <c r="M2" s="254"/>
      <c r="N2" s="254"/>
      <c r="O2" s="254"/>
      <c r="P2" s="254"/>
      <c r="Q2" s="254"/>
      <c r="R2" s="254"/>
      <c r="S2" s="254"/>
      <c r="T2" s="254"/>
      <c r="U2" s="254"/>
      <c r="V2" s="254"/>
      <c r="AT2" s="17" t="s">
        <v>120</v>
      </c>
    </row>
    <row r="3" spans="2:46" ht="6.9" customHeight="1">
      <c r="B3" s="18"/>
      <c r="C3" s="19"/>
      <c r="D3" s="19"/>
      <c r="E3" s="19"/>
      <c r="F3" s="19"/>
      <c r="G3" s="19"/>
      <c r="H3" s="19"/>
      <c r="I3" s="19"/>
      <c r="J3" s="19"/>
      <c r="K3" s="19"/>
      <c r="L3" s="20"/>
      <c r="AT3" s="17" t="s">
        <v>90</v>
      </c>
    </row>
    <row r="4" spans="2:46" ht="24.9" customHeight="1">
      <c r="B4" s="20"/>
      <c r="D4" s="21" t="s">
        <v>263</v>
      </c>
      <c r="L4" s="20"/>
      <c r="M4" s="93" t="s">
        <v>10</v>
      </c>
      <c r="AT4" s="17" t="s">
        <v>4</v>
      </c>
    </row>
    <row r="5" spans="2:46" ht="6.9" customHeight="1">
      <c r="B5" s="20"/>
      <c r="L5" s="20"/>
    </row>
    <row r="6" spans="2:46" ht="12" customHeight="1">
      <c r="B6" s="20"/>
      <c r="D6" s="27" t="s">
        <v>16</v>
      </c>
      <c r="L6" s="20"/>
    </row>
    <row r="7" spans="2:46" ht="16.5" customHeight="1">
      <c r="B7" s="20"/>
      <c r="E7" s="270" t="str">
        <f>'Rekapitulace stavby'!K6</f>
        <v>TÁBOR - STOKLASNÁ LHOTA, VODOVOD A KANALIZACE</v>
      </c>
      <c r="F7" s="271"/>
      <c r="G7" s="271"/>
      <c r="H7" s="271"/>
      <c r="L7" s="20"/>
    </row>
    <row r="8" spans="2:46" ht="12" customHeight="1">
      <c r="B8" s="20"/>
      <c r="D8" s="27" t="s">
        <v>264</v>
      </c>
      <c r="L8" s="20"/>
    </row>
    <row r="9" spans="2:46" s="1" customFormat="1" ht="16.5" customHeight="1">
      <c r="B9" s="32"/>
      <c r="E9" s="270" t="s">
        <v>1473</v>
      </c>
      <c r="F9" s="269"/>
      <c r="G9" s="269"/>
      <c r="H9" s="269"/>
      <c r="L9" s="32"/>
    </row>
    <row r="10" spans="2:46" s="1" customFormat="1" ht="12" customHeight="1">
      <c r="B10" s="32"/>
      <c r="D10" s="27" t="s">
        <v>266</v>
      </c>
      <c r="L10" s="32"/>
    </row>
    <row r="11" spans="2:46" s="1" customFormat="1" ht="16.5" customHeight="1">
      <c r="B11" s="32"/>
      <c r="E11" s="247" t="s">
        <v>1985</v>
      </c>
      <c r="F11" s="269"/>
      <c r="G11" s="269"/>
      <c r="H11" s="269"/>
      <c r="L11" s="32"/>
    </row>
    <row r="12" spans="2:46" s="1" customFormat="1">
      <c r="B12" s="32"/>
      <c r="L12" s="32"/>
    </row>
    <row r="13" spans="2:46" s="1" customFormat="1" ht="12" customHeight="1">
      <c r="B13" s="32"/>
      <c r="D13" s="27" t="s">
        <v>18</v>
      </c>
      <c r="F13" s="25" t="s">
        <v>1</v>
      </c>
      <c r="I13" s="27" t="s">
        <v>19</v>
      </c>
      <c r="J13" s="25" t="s">
        <v>1</v>
      </c>
      <c r="L13" s="32"/>
    </row>
    <row r="14" spans="2:46" s="1" customFormat="1" ht="12" customHeight="1">
      <c r="B14" s="32"/>
      <c r="D14" s="27" t="s">
        <v>20</v>
      </c>
      <c r="F14" s="25" t="s">
        <v>21</v>
      </c>
      <c r="I14" s="27" t="s">
        <v>22</v>
      </c>
      <c r="J14" s="52" t="str">
        <f>'Rekapitulace stavby'!AN8</f>
        <v>28. 4. 2025</v>
      </c>
      <c r="L14" s="32"/>
    </row>
    <row r="15" spans="2:46" s="1" customFormat="1" ht="10.95" customHeight="1">
      <c r="B15" s="32"/>
      <c r="L15" s="32"/>
    </row>
    <row r="16" spans="2:46" s="1" customFormat="1" ht="12" customHeight="1">
      <c r="B16" s="32"/>
      <c r="D16" s="27" t="s">
        <v>24</v>
      </c>
      <c r="I16" s="27" t="s">
        <v>25</v>
      </c>
      <c r="J16" s="25" t="s">
        <v>26</v>
      </c>
      <c r="L16" s="32"/>
    </row>
    <row r="17" spans="2:12" s="1" customFormat="1" ht="18" customHeight="1">
      <c r="B17" s="32"/>
      <c r="E17" s="25" t="s">
        <v>27</v>
      </c>
      <c r="I17" s="27" t="s">
        <v>28</v>
      </c>
      <c r="J17" s="25" t="s">
        <v>29</v>
      </c>
      <c r="L17" s="32"/>
    </row>
    <row r="18" spans="2:12" s="1" customFormat="1" ht="6.9" customHeight="1">
      <c r="B18" s="32"/>
      <c r="L18" s="32"/>
    </row>
    <row r="19" spans="2:12" s="1" customFormat="1" ht="12" customHeight="1">
      <c r="B19" s="32"/>
      <c r="D19" s="27" t="s">
        <v>30</v>
      </c>
      <c r="I19" s="27" t="s">
        <v>25</v>
      </c>
      <c r="J19" s="28" t="str">
        <f>'Rekapitulace stavby'!AN13</f>
        <v>Vyplň údaj</v>
      </c>
      <c r="L19" s="32"/>
    </row>
    <row r="20" spans="2:12" s="1" customFormat="1" ht="18" customHeight="1">
      <c r="B20" s="32"/>
      <c r="E20" s="272" t="str">
        <f>'Rekapitulace stavby'!E14</f>
        <v>Vyplň údaj</v>
      </c>
      <c r="F20" s="258"/>
      <c r="G20" s="258"/>
      <c r="H20" s="258"/>
      <c r="I20" s="27" t="s">
        <v>28</v>
      </c>
      <c r="J20" s="28" t="str">
        <f>'Rekapitulace stavby'!AN14</f>
        <v>Vyplň údaj</v>
      </c>
      <c r="L20" s="32"/>
    </row>
    <row r="21" spans="2:12" s="1" customFormat="1" ht="6.9" customHeight="1">
      <c r="B21" s="32"/>
      <c r="L21" s="32"/>
    </row>
    <row r="22" spans="2:12" s="1" customFormat="1" ht="12" customHeight="1">
      <c r="B22" s="32"/>
      <c r="D22" s="27" t="s">
        <v>32</v>
      </c>
      <c r="I22" s="27" t="s">
        <v>25</v>
      </c>
      <c r="J22" s="25" t="s">
        <v>33</v>
      </c>
      <c r="L22" s="32"/>
    </row>
    <row r="23" spans="2:12" s="1" customFormat="1" ht="18" customHeight="1">
      <c r="B23" s="32"/>
      <c r="E23" s="25" t="s">
        <v>34</v>
      </c>
      <c r="I23" s="27" t="s">
        <v>28</v>
      </c>
      <c r="J23" s="25" t="s">
        <v>35</v>
      </c>
      <c r="L23" s="32"/>
    </row>
    <row r="24" spans="2:12" s="1" customFormat="1" ht="6.9" customHeight="1">
      <c r="B24" s="32"/>
      <c r="L24" s="32"/>
    </row>
    <row r="25" spans="2:12" s="1" customFormat="1" ht="12" customHeight="1">
      <c r="B25" s="32"/>
      <c r="D25" s="27" t="s">
        <v>37</v>
      </c>
      <c r="I25" s="27" t="s">
        <v>25</v>
      </c>
      <c r="J25" s="25" t="s">
        <v>1</v>
      </c>
      <c r="L25" s="32"/>
    </row>
    <row r="26" spans="2:12" s="1" customFormat="1" ht="18" customHeight="1">
      <c r="B26" s="32"/>
      <c r="E26" s="25" t="s">
        <v>1475</v>
      </c>
      <c r="I26" s="27" t="s">
        <v>28</v>
      </c>
      <c r="J26" s="25" t="s">
        <v>1</v>
      </c>
      <c r="L26" s="32"/>
    </row>
    <row r="27" spans="2:12" s="1" customFormat="1" ht="6.9" customHeight="1">
      <c r="B27" s="32"/>
      <c r="L27" s="32"/>
    </row>
    <row r="28" spans="2:12" s="1" customFormat="1" ht="12" customHeight="1">
      <c r="B28" s="32"/>
      <c r="D28" s="27" t="s">
        <v>39</v>
      </c>
      <c r="L28" s="32"/>
    </row>
    <row r="29" spans="2:12" s="7" customFormat="1" ht="16.5" customHeight="1">
      <c r="B29" s="94"/>
      <c r="E29" s="262" t="s">
        <v>1</v>
      </c>
      <c r="F29" s="262"/>
      <c r="G29" s="262"/>
      <c r="H29" s="262"/>
      <c r="L29" s="94"/>
    </row>
    <row r="30" spans="2:12" s="1" customFormat="1" ht="6.9" customHeight="1">
      <c r="B30" s="32"/>
      <c r="L30" s="32"/>
    </row>
    <row r="31" spans="2:12" s="1" customFormat="1" ht="6.9" customHeight="1">
      <c r="B31" s="32"/>
      <c r="D31" s="53"/>
      <c r="E31" s="53"/>
      <c r="F31" s="53"/>
      <c r="G31" s="53"/>
      <c r="H31" s="53"/>
      <c r="I31" s="53"/>
      <c r="J31" s="53"/>
      <c r="K31" s="53"/>
      <c r="L31" s="32"/>
    </row>
    <row r="32" spans="2:12" s="1" customFormat="1" ht="25.35" customHeight="1">
      <c r="B32" s="32"/>
      <c r="D32" s="95" t="s">
        <v>41</v>
      </c>
      <c r="J32" s="66">
        <f>ROUND(J127, 2)</f>
        <v>0</v>
      </c>
      <c r="L32" s="32"/>
    </row>
    <row r="33" spans="2:12" s="1" customFormat="1" ht="6.9" customHeight="1">
      <c r="B33" s="32"/>
      <c r="D33" s="53"/>
      <c r="E33" s="53"/>
      <c r="F33" s="53"/>
      <c r="G33" s="53"/>
      <c r="H33" s="53"/>
      <c r="I33" s="53"/>
      <c r="J33" s="53"/>
      <c r="K33" s="53"/>
      <c r="L33" s="32"/>
    </row>
    <row r="34" spans="2:12" s="1" customFormat="1" ht="14.4" customHeight="1">
      <c r="B34" s="32"/>
      <c r="F34" s="35" t="s">
        <v>43</v>
      </c>
      <c r="I34" s="35" t="s">
        <v>42</v>
      </c>
      <c r="J34" s="35" t="s">
        <v>44</v>
      </c>
      <c r="L34" s="32"/>
    </row>
    <row r="35" spans="2:12" s="1" customFormat="1" ht="14.4" customHeight="1">
      <c r="B35" s="32"/>
      <c r="D35" s="55" t="s">
        <v>45</v>
      </c>
      <c r="E35" s="27" t="s">
        <v>46</v>
      </c>
      <c r="F35" s="86">
        <f>ROUND((SUM(BE127:BE386)),  2)</f>
        <v>0</v>
      </c>
      <c r="I35" s="96">
        <v>0.21</v>
      </c>
      <c r="J35" s="86">
        <f>ROUND(((SUM(BE127:BE386))*I35),  2)</f>
        <v>0</v>
      </c>
      <c r="L35" s="32"/>
    </row>
    <row r="36" spans="2:12" s="1" customFormat="1" ht="14.4" customHeight="1">
      <c r="B36" s="32"/>
      <c r="E36" s="27" t="s">
        <v>47</v>
      </c>
      <c r="F36" s="86">
        <f>ROUND((SUM(BF127:BF386)),  2)</f>
        <v>0</v>
      </c>
      <c r="I36" s="96">
        <v>0.12</v>
      </c>
      <c r="J36" s="86">
        <f>ROUND(((SUM(BF127:BF386))*I36),  2)</f>
        <v>0</v>
      </c>
      <c r="L36" s="32"/>
    </row>
    <row r="37" spans="2:12" s="1" customFormat="1" ht="14.4" hidden="1" customHeight="1">
      <c r="B37" s="32"/>
      <c r="E37" s="27" t="s">
        <v>48</v>
      </c>
      <c r="F37" s="86">
        <f>ROUND((SUM(BG127:BG386)),  2)</f>
        <v>0</v>
      </c>
      <c r="I37" s="96">
        <v>0.21</v>
      </c>
      <c r="J37" s="86">
        <f>0</f>
        <v>0</v>
      </c>
      <c r="L37" s="32"/>
    </row>
    <row r="38" spans="2:12" s="1" customFormat="1" ht="14.4" hidden="1" customHeight="1">
      <c r="B38" s="32"/>
      <c r="E38" s="27" t="s">
        <v>49</v>
      </c>
      <c r="F38" s="86">
        <f>ROUND((SUM(BH127:BH386)),  2)</f>
        <v>0</v>
      </c>
      <c r="I38" s="96">
        <v>0.12</v>
      </c>
      <c r="J38" s="86">
        <f>0</f>
        <v>0</v>
      </c>
      <c r="L38" s="32"/>
    </row>
    <row r="39" spans="2:12" s="1" customFormat="1" ht="14.4" hidden="1" customHeight="1">
      <c r="B39" s="32"/>
      <c r="E39" s="27" t="s">
        <v>50</v>
      </c>
      <c r="F39" s="86">
        <f>ROUND((SUM(BI127:BI386)),  2)</f>
        <v>0</v>
      </c>
      <c r="I39" s="96">
        <v>0</v>
      </c>
      <c r="J39" s="86">
        <f>0</f>
        <v>0</v>
      </c>
      <c r="L39" s="32"/>
    </row>
    <row r="40" spans="2:12" s="1" customFormat="1" ht="6.9" customHeight="1">
      <c r="B40" s="32"/>
      <c r="L40" s="32"/>
    </row>
    <row r="41" spans="2:12" s="1" customFormat="1" ht="25.35" customHeight="1">
      <c r="B41" s="32"/>
      <c r="C41" s="97"/>
      <c r="D41" s="98" t="s">
        <v>51</v>
      </c>
      <c r="E41" s="57"/>
      <c r="F41" s="57"/>
      <c r="G41" s="99" t="s">
        <v>52</v>
      </c>
      <c r="H41" s="100" t="s">
        <v>53</v>
      </c>
      <c r="I41" s="57"/>
      <c r="J41" s="101">
        <f>SUM(J32:J39)</f>
        <v>0</v>
      </c>
      <c r="K41" s="102"/>
      <c r="L41" s="32"/>
    </row>
    <row r="42" spans="2:12" s="1" customFormat="1" ht="14.4" customHeight="1">
      <c r="B42" s="32"/>
      <c r="L42" s="32"/>
    </row>
    <row r="43" spans="2:12" ht="14.4" customHeight="1">
      <c r="B43" s="20"/>
      <c r="L43" s="20"/>
    </row>
    <row r="44" spans="2:12" ht="14.4" customHeight="1">
      <c r="B44" s="20"/>
      <c r="L44" s="20"/>
    </row>
    <row r="45" spans="2:12" ht="14.4" customHeight="1">
      <c r="B45" s="20"/>
      <c r="L45" s="20"/>
    </row>
    <row r="46" spans="2:12" ht="14.4" customHeight="1">
      <c r="B46" s="20"/>
      <c r="L46" s="20"/>
    </row>
    <row r="47" spans="2:12" ht="14.4" customHeight="1">
      <c r="B47" s="20"/>
      <c r="L47" s="20"/>
    </row>
    <row r="48" spans="2:12" ht="14.4" customHeight="1">
      <c r="B48" s="20"/>
      <c r="L48" s="20"/>
    </row>
    <row r="49" spans="2:12" ht="14.4" customHeight="1">
      <c r="B49" s="20"/>
      <c r="L49" s="20"/>
    </row>
    <row r="50" spans="2:12" s="1" customFormat="1" ht="14.4" customHeight="1">
      <c r="B50" s="32"/>
      <c r="D50" s="41" t="s">
        <v>54</v>
      </c>
      <c r="E50" s="42"/>
      <c r="F50" s="42"/>
      <c r="G50" s="41" t="s">
        <v>55</v>
      </c>
      <c r="H50" s="42"/>
      <c r="I50" s="42"/>
      <c r="J50" s="42"/>
      <c r="K50" s="42"/>
      <c r="L50" s="32"/>
    </row>
    <row r="51" spans="2:12">
      <c r="B51" s="20"/>
      <c r="L51" s="20"/>
    </row>
    <row r="52" spans="2:12">
      <c r="B52" s="20"/>
      <c r="L52" s="20"/>
    </row>
    <row r="53" spans="2:12">
      <c r="B53" s="20"/>
      <c r="L53" s="20"/>
    </row>
    <row r="54" spans="2:12">
      <c r="B54" s="20"/>
      <c r="L54" s="20"/>
    </row>
    <row r="55" spans="2:12">
      <c r="B55" s="20"/>
      <c r="L55" s="20"/>
    </row>
    <row r="56" spans="2:12">
      <c r="B56" s="20"/>
      <c r="L56" s="20"/>
    </row>
    <row r="57" spans="2:12">
      <c r="B57" s="20"/>
      <c r="L57" s="20"/>
    </row>
    <row r="58" spans="2:12">
      <c r="B58" s="20"/>
      <c r="L58" s="20"/>
    </row>
    <row r="59" spans="2:12">
      <c r="B59" s="20"/>
      <c r="L59" s="20"/>
    </row>
    <row r="60" spans="2:12">
      <c r="B60" s="20"/>
      <c r="L60" s="20"/>
    </row>
    <row r="61" spans="2:12" s="1" customFormat="1" ht="13.2">
      <c r="B61" s="32"/>
      <c r="D61" s="43" t="s">
        <v>56</v>
      </c>
      <c r="E61" s="34"/>
      <c r="F61" s="103" t="s">
        <v>57</v>
      </c>
      <c r="G61" s="43" t="s">
        <v>56</v>
      </c>
      <c r="H61" s="34"/>
      <c r="I61" s="34"/>
      <c r="J61" s="104" t="s">
        <v>57</v>
      </c>
      <c r="K61" s="34"/>
      <c r="L61" s="32"/>
    </row>
    <row r="62" spans="2:12">
      <c r="B62" s="20"/>
      <c r="L62" s="20"/>
    </row>
    <row r="63" spans="2:12">
      <c r="B63" s="20"/>
      <c r="L63" s="20"/>
    </row>
    <row r="64" spans="2:12">
      <c r="B64" s="20"/>
      <c r="L64" s="20"/>
    </row>
    <row r="65" spans="2:12" s="1" customFormat="1" ht="13.2">
      <c r="B65" s="32"/>
      <c r="D65" s="41" t="s">
        <v>58</v>
      </c>
      <c r="E65" s="42"/>
      <c r="F65" s="42"/>
      <c r="G65" s="41" t="s">
        <v>59</v>
      </c>
      <c r="H65" s="42"/>
      <c r="I65" s="42"/>
      <c r="J65" s="42"/>
      <c r="K65" s="42"/>
      <c r="L65" s="32"/>
    </row>
    <row r="66" spans="2:12">
      <c r="B66" s="20"/>
      <c r="L66" s="20"/>
    </row>
    <row r="67" spans="2:12">
      <c r="B67" s="20"/>
      <c r="L67" s="20"/>
    </row>
    <row r="68" spans="2:12">
      <c r="B68" s="20"/>
      <c r="L68" s="20"/>
    </row>
    <row r="69" spans="2:12">
      <c r="B69" s="20"/>
      <c r="L69" s="20"/>
    </row>
    <row r="70" spans="2:12">
      <c r="B70" s="20"/>
      <c r="L70" s="20"/>
    </row>
    <row r="71" spans="2:12">
      <c r="B71" s="20"/>
      <c r="L71" s="20"/>
    </row>
    <row r="72" spans="2:12">
      <c r="B72" s="20"/>
      <c r="L72" s="20"/>
    </row>
    <row r="73" spans="2:12">
      <c r="B73" s="20"/>
      <c r="L73" s="20"/>
    </row>
    <row r="74" spans="2:12">
      <c r="B74" s="20"/>
      <c r="L74" s="20"/>
    </row>
    <row r="75" spans="2:12">
      <c r="B75" s="20"/>
      <c r="L75" s="20"/>
    </row>
    <row r="76" spans="2:12" s="1" customFormat="1" ht="13.2">
      <c r="B76" s="32"/>
      <c r="D76" s="43" t="s">
        <v>56</v>
      </c>
      <c r="E76" s="34"/>
      <c r="F76" s="103" t="s">
        <v>57</v>
      </c>
      <c r="G76" s="43" t="s">
        <v>56</v>
      </c>
      <c r="H76" s="34"/>
      <c r="I76" s="34"/>
      <c r="J76" s="104" t="s">
        <v>57</v>
      </c>
      <c r="K76" s="34"/>
      <c r="L76" s="32"/>
    </row>
    <row r="77" spans="2:12" s="1" customFormat="1" ht="14.4" customHeight="1">
      <c r="B77" s="44"/>
      <c r="C77" s="45"/>
      <c r="D77" s="45"/>
      <c r="E77" s="45"/>
      <c r="F77" s="45"/>
      <c r="G77" s="45"/>
      <c r="H77" s="45"/>
      <c r="I77" s="45"/>
      <c r="J77" s="45"/>
      <c r="K77" s="45"/>
      <c r="L77" s="32"/>
    </row>
    <row r="81" spans="2:12" s="1" customFormat="1" ht="6.9" customHeight="1">
      <c r="B81" s="46"/>
      <c r="C81" s="47"/>
      <c r="D81" s="47"/>
      <c r="E81" s="47"/>
      <c r="F81" s="47"/>
      <c r="G81" s="47"/>
      <c r="H81" s="47"/>
      <c r="I81" s="47"/>
      <c r="J81" s="47"/>
      <c r="K81" s="47"/>
      <c r="L81" s="32"/>
    </row>
    <row r="82" spans="2:12" s="1" customFormat="1" ht="24.9" customHeight="1">
      <c r="B82" s="32"/>
      <c r="C82" s="21" t="s">
        <v>269</v>
      </c>
      <c r="L82" s="32"/>
    </row>
    <row r="83" spans="2:12" s="1" customFormat="1" ht="6.9" customHeight="1">
      <c r="B83" s="32"/>
      <c r="L83" s="32"/>
    </row>
    <row r="84" spans="2:12" s="1" customFormat="1" ht="12" customHeight="1">
      <c r="B84" s="32"/>
      <c r="C84" s="27" t="s">
        <v>16</v>
      </c>
      <c r="L84" s="32"/>
    </row>
    <row r="85" spans="2:12" s="1" customFormat="1" ht="16.5" customHeight="1">
      <c r="B85" s="32"/>
      <c r="E85" s="270" t="str">
        <f>E7</f>
        <v>TÁBOR - STOKLASNÁ LHOTA, VODOVOD A KANALIZACE</v>
      </c>
      <c r="F85" s="271"/>
      <c r="G85" s="271"/>
      <c r="H85" s="271"/>
      <c r="L85" s="32"/>
    </row>
    <row r="86" spans="2:12" ht="12" customHeight="1">
      <c r="B86" s="20"/>
      <c r="C86" s="27" t="s">
        <v>264</v>
      </c>
      <c r="L86" s="20"/>
    </row>
    <row r="87" spans="2:12" s="1" customFormat="1" ht="16.5" customHeight="1">
      <c r="B87" s="32"/>
      <c r="E87" s="270" t="s">
        <v>1473</v>
      </c>
      <c r="F87" s="269"/>
      <c r="G87" s="269"/>
      <c r="H87" s="269"/>
      <c r="L87" s="32"/>
    </row>
    <row r="88" spans="2:12" s="1" customFormat="1" ht="12" customHeight="1">
      <c r="B88" s="32"/>
      <c r="C88" s="27" t="s">
        <v>266</v>
      </c>
      <c r="L88" s="32"/>
    </row>
    <row r="89" spans="2:12" s="1" customFormat="1" ht="16.5" customHeight="1">
      <c r="B89" s="32"/>
      <c r="E89" s="247" t="str">
        <f>E11</f>
        <v>01.04 - Stoka A-2</v>
      </c>
      <c r="F89" s="269"/>
      <c r="G89" s="269"/>
      <c r="H89" s="269"/>
      <c r="L89" s="32"/>
    </row>
    <row r="90" spans="2:12" s="1" customFormat="1" ht="6.9" customHeight="1">
      <c r="B90" s="32"/>
      <c r="L90" s="32"/>
    </row>
    <row r="91" spans="2:12" s="1" customFormat="1" ht="12" customHeight="1">
      <c r="B91" s="32"/>
      <c r="C91" s="27" t="s">
        <v>20</v>
      </c>
      <c r="F91" s="25" t="str">
        <f>F14</f>
        <v>Stoklasná Lhota</v>
      </c>
      <c r="I91" s="27" t="s">
        <v>22</v>
      </c>
      <c r="J91" s="52" t="str">
        <f>IF(J14="","",J14)</f>
        <v>28. 4. 2025</v>
      </c>
      <c r="L91" s="32"/>
    </row>
    <row r="92" spans="2:12" s="1" customFormat="1" ht="6.9" customHeight="1">
      <c r="B92" s="32"/>
      <c r="L92" s="32"/>
    </row>
    <row r="93" spans="2:12" s="1" customFormat="1" ht="25.65" customHeight="1">
      <c r="B93" s="32"/>
      <c r="C93" s="27" t="s">
        <v>24</v>
      </c>
      <c r="F93" s="25" t="str">
        <f>E17</f>
        <v>Vodárenská společnost Táborsko s.r.o.</v>
      </c>
      <c r="I93" s="27" t="s">
        <v>32</v>
      </c>
      <c r="J93" s="30" t="str">
        <f>E23</f>
        <v>Aquaprocon s.r.o., Divize Praha</v>
      </c>
      <c r="L93" s="32"/>
    </row>
    <row r="94" spans="2:12" s="1" customFormat="1" ht="15.15" customHeight="1">
      <c r="B94" s="32"/>
      <c r="C94" s="27" t="s">
        <v>30</v>
      </c>
      <c r="F94" s="25" t="str">
        <f>IF(E20="","",E20)</f>
        <v>Vyplň údaj</v>
      </c>
      <c r="I94" s="27" t="s">
        <v>37</v>
      </c>
      <c r="J94" s="30" t="str">
        <f>E26</f>
        <v>ing. Zdena Průšková</v>
      </c>
      <c r="L94" s="32"/>
    </row>
    <row r="95" spans="2:12" s="1" customFormat="1" ht="10.35" customHeight="1">
      <c r="B95" s="32"/>
      <c r="L95" s="32"/>
    </row>
    <row r="96" spans="2:12" s="1" customFormat="1" ht="29.25" customHeight="1">
      <c r="B96" s="32"/>
      <c r="C96" s="105" t="s">
        <v>270</v>
      </c>
      <c r="D96" s="97"/>
      <c r="E96" s="97"/>
      <c r="F96" s="97"/>
      <c r="G96" s="97"/>
      <c r="H96" s="97"/>
      <c r="I96" s="97"/>
      <c r="J96" s="106" t="s">
        <v>271</v>
      </c>
      <c r="K96" s="97"/>
      <c r="L96" s="32"/>
    </row>
    <row r="97" spans="2:47" s="1" customFormat="1" ht="10.35" customHeight="1">
      <c r="B97" s="32"/>
      <c r="L97" s="32"/>
    </row>
    <row r="98" spans="2:47" s="1" customFormat="1" ht="22.95" customHeight="1">
      <c r="B98" s="32"/>
      <c r="C98" s="107" t="s">
        <v>272</v>
      </c>
      <c r="J98" s="66">
        <f>J127</f>
        <v>0</v>
      </c>
      <c r="L98" s="32"/>
      <c r="AU98" s="17" t="s">
        <v>273</v>
      </c>
    </row>
    <row r="99" spans="2:47" s="8" customFormat="1" ht="24.9" customHeight="1">
      <c r="B99" s="108"/>
      <c r="D99" s="109" t="s">
        <v>1476</v>
      </c>
      <c r="E99" s="110"/>
      <c r="F99" s="110"/>
      <c r="G99" s="110"/>
      <c r="H99" s="110"/>
      <c r="I99" s="110"/>
      <c r="J99" s="111">
        <f>J128</f>
        <v>0</v>
      </c>
      <c r="L99" s="108"/>
    </row>
    <row r="100" spans="2:47" s="9" customFormat="1" ht="19.95" customHeight="1">
      <c r="B100" s="112"/>
      <c r="D100" s="113" t="s">
        <v>1477</v>
      </c>
      <c r="E100" s="114"/>
      <c r="F100" s="114"/>
      <c r="G100" s="114"/>
      <c r="H100" s="114"/>
      <c r="I100" s="114"/>
      <c r="J100" s="115">
        <f>J129</f>
        <v>0</v>
      </c>
      <c r="L100" s="112"/>
    </row>
    <row r="101" spans="2:47" s="9" customFormat="1" ht="19.95" customHeight="1">
      <c r="B101" s="112"/>
      <c r="D101" s="113" t="s">
        <v>1478</v>
      </c>
      <c r="E101" s="114"/>
      <c r="F101" s="114"/>
      <c r="G101" s="114"/>
      <c r="H101" s="114"/>
      <c r="I101" s="114"/>
      <c r="J101" s="115">
        <f>J307</f>
        <v>0</v>
      </c>
      <c r="L101" s="112"/>
    </row>
    <row r="102" spans="2:47" s="9" customFormat="1" ht="19.95" customHeight="1">
      <c r="B102" s="112"/>
      <c r="D102" s="113" t="s">
        <v>1479</v>
      </c>
      <c r="E102" s="114"/>
      <c r="F102" s="114"/>
      <c r="G102" s="114"/>
      <c r="H102" s="114"/>
      <c r="I102" s="114"/>
      <c r="J102" s="115">
        <f>J316</f>
        <v>0</v>
      </c>
      <c r="L102" s="112"/>
    </row>
    <row r="103" spans="2:47" s="9" customFormat="1" ht="19.95" customHeight="1">
      <c r="B103" s="112"/>
      <c r="D103" s="113" t="s">
        <v>1986</v>
      </c>
      <c r="E103" s="114"/>
      <c r="F103" s="114"/>
      <c r="G103" s="114"/>
      <c r="H103" s="114"/>
      <c r="I103" s="114"/>
      <c r="J103" s="115">
        <f>J338</f>
        <v>0</v>
      </c>
      <c r="L103" s="112"/>
    </row>
    <row r="104" spans="2:47" s="9" customFormat="1" ht="19.95" customHeight="1">
      <c r="B104" s="112"/>
      <c r="D104" s="113" t="s">
        <v>1480</v>
      </c>
      <c r="E104" s="114"/>
      <c r="F104" s="114"/>
      <c r="G104" s="114"/>
      <c r="H104" s="114"/>
      <c r="I104" s="114"/>
      <c r="J104" s="115">
        <f>J346</f>
        <v>0</v>
      </c>
      <c r="L104" s="112"/>
    </row>
    <row r="105" spans="2:47" s="9" customFormat="1" ht="19.95" customHeight="1">
      <c r="B105" s="112"/>
      <c r="D105" s="113" t="s">
        <v>1481</v>
      </c>
      <c r="E105" s="114"/>
      <c r="F105" s="114"/>
      <c r="G105" s="114"/>
      <c r="H105" s="114"/>
      <c r="I105" s="114"/>
      <c r="J105" s="115">
        <f>J385</f>
        <v>0</v>
      </c>
      <c r="L105" s="112"/>
    </row>
    <row r="106" spans="2:47" s="1" customFormat="1" ht="21.75" customHeight="1">
      <c r="B106" s="32"/>
      <c r="L106" s="32"/>
    </row>
    <row r="107" spans="2:47" s="1" customFormat="1" ht="6.9" customHeight="1">
      <c r="B107" s="44"/>
      <c r="C107" s="45"/>
      <c r="D107" s="45"/>
      <c r="E107" s="45"/>
      <c r="F107" s="45"/>
      <c r="G107" s="45"/>
      <c r="H107" s="45"/>
      <c r="I107" s="45"/>
      <c r="J107" s="45"/>
      <c r="K107" s="45"/>
      <c r="L107" s="32"/>
    </row>
    <row r="111" spans="2:47" s="1" customFormat="1" ht="6.9" customHeight="1">
      <c r="B111" s="46"/>
      <c r="C111" s="47"/>
      <c r="D111" s="47"/>
      <c r="E111" s="47"/>
      <c r="F111" s="47"/>
      <c r="G111" s="47"/>
      <c r="H111" s="47"/>
      <c r="I111" s="47"/>
      <c r="J111" s="47"/>
      <c r="K111" s="47"/>
      <c r="L111" s="32"/>
    </row>
    <row r="112" spans="2:47" s="1" customFormat="1" ht="24.9" customHeight="1">
      <c r="B112" s="32"/>
      <c r="C112" s="21" t="s">
        <v>284</v>
      </c>
      <c r="L112" s="32"/>
    </row>
    <row r="113" spans="2:63" s="1" customFormat="1" ht="6.9" customHeight="1">
      <c r="B113" s="32"/>
      <c r="L113" s="32"/>
    </row>
    <row r="114" spans="2:63" s="1" customFormat="1" ht="12" customHeight="1">
      <c r="B114" s="32"/>
      <c r="C114" s="27" t="s">
        <v>16</v>
      </c>
      <c r="L114" s="32"/>
    </row>
    <row r="115" spans="2:63" s="1" customFormat="1" ht="16.5" customHeight="1">
      <c r="B115" s="32"/>
      <c r="E115" s="270" t="str">
        <f>E7</f>
        <v>TÁBOR - STOKLASNÁ LHOTA, VODOVOD A KANALIZACE</v>
      </c>
      <c r="F115" s="271"/>
      <c r="G115" s="271"/>
      <c r="H115" s="271"/>
      <c r="L115" s="32"/>
    </row>
    <row r="116" spans="2:63" ht="12" customHeight="1">
      <c r="B116" s="20"/>
      <c r="C116" s="27" t="s">
        <v>264</v>
      </c>
      <c r="L116" s="20"/>
    </row>
    <row r="117" spans="2:63" s="1" customFormat="1" ht="16.5" customHeight="1">
      <c r="B117" s="32"/>
      <c r="E117" s="270" t="s">
        <v>1473</v>
      </c>
      <c r="F117" s="269"/>
      <c r="G117" s="269"/>
      <c r="H117" s="269"/>
      <c r="L117" s="32"/>
    </row>
    <row r="118" spans="2:63" s="1" customFormat="1" ht="12" customHeight="1">
      <c r="B118" s="32"/>
      <c r="C118" s="27" t="s">
        <v>266</v>
      </c>
      <c r="L118" s="32"/>
    </row>
    <row r="119" spans="2:63" s="1" customFormat="1" ht="16.5" customHeight="1">
      <c r="B119" s="32"/>
      <c r="E119" s="247" t="str">
        <f>E11</f>
        <v>01.04 - Stoka A-2</v>
      </c>
      <c r="F119" s="269"/>
      <c r="G119" s="269"/>
      <c r="H119" s="269"/>
      <c r="L119" s="32"/>
    </row>
    <row r="120" spans="2:63" s="1" customFormat="1" ht="6.9" customHeight="1">
      <c r="B120" s="32"/>
      <c r="L120" s="32"/>
    </row>
    <row r="121" spans="2:63" s="1" customFormat="1" ht="12" customHeight="1">
      <c r="B121" s="32"/>
      <c r="C121" s="27" t="s">
        <v>20</v>
      </c>
      <c r="F121" s="25" t="str">
        <f>F14</f>
        <v>Stoklasná Lhota</v>
      </c>
      <c r="I121" s="27" t="s">
        <v>22</v>
      </c>
      <c r="J121" s="52" t="str">
        <f>IF(J14="","",J14)</f>
        <v>28. 4. 2025</v>
      </c>
      <c r="L121" s="32"/>
    </row>
    <row r="122" spans="2:63" s="1" customFormat="1" ht="6.9" customHeight="1">
      <c r="B122" s="32"/>
      <c r="L122" s="32"/>
    </row>
    <row r="123" spans="2:63" s="1" customFormat="1" ht="25.65" customHeight="1">
      <c r="B123" s="32"/>
      <c r="C123" s="27" t="s">
        <v>24</v>
      </c>
      <c r="F123" s="25" t="str">
        <f>E17</f>
        <v>Vodárenská společnost Táborsko s.r.o.</v>
      </c>
      <c r="I123" s="27" t="s">
        <v>32</v>
      </c>
      <c r="J123" s="30" t="str">
        <f>E23</f>
        <v>Aquaprocon s.r.o., Divize Praha</v>
      </c>
      <c r="L123" s="32"/>
    </row>
    <row r="124" spans="2:63" s="1" customFormat="1" ht="15.15" customHeight="1">
      <c r="B124" s="32"/>
      <c r="C124" s="27" t="s">
        <v>30</v>
      </c>
      <c r="F124" s="25" t="str">
        <f>IF(E20="","",E20)</f>
        <v>Vyplň údaj</v>
      </c>
      <c r="I124" s="27" t="s">
        <v>37</v>
      </c>
      <c r="J124" s="30" t="str">
        <f>E26</f>
        <v>ing. Zdena Průšková</v>
      </c>
      <c r="L124" s="32"/>
    </row>
    <row r="125" spans="2:63" s="1" customFormat="1" ht="10.35" customHeight="1">
      <c r="B125" s="32"/>
      <c r="L125" s="32"/>
    </row>
    <row r="126" spans="2:63" s="10" customFormat="1" ht="29.25" customHeight="1">
      <c r="B126" s="116"/>
      <c r="C126" s="117" t="s">
        <v>285</v>
      </c>
      <c r="D126" s="118" t="s">
        <v>66</v>
      </c>
      <c r="E126" s="118" t="s">
        <v>62</v>
      </c>
      <c r="F126" s="118" t="s">
        <v>63</v>
      </c>
      <c r="G126" s="118" t="s">
        <v>286</v>
      </c>
      <c r="H126" s="118" t="s">
        <v>287</v>
      </c>
      <c r="I126" s="118" t="s">
        <v>288</v>
      </c>
      <c r="J126" s="118" t="s">
        <v>271</v>
      </c>
      <c r="K126" s="119" t="s">
        <v>289</v>
      </c>
      <c r="L126" s="116"/>
      <c r="M126" s="59" t="s">
        <v>1</v>
      </c>
      <c r="N126" s="60" t="s">
        <v>45</v>
      </c>
      <c r="O126" s="60" t="s">
        <v>290</v>
      </c>
      <c r="P126" s="60" t="s">
        <v>291</v>
      </c>
      <c r="Q126" s="60" t="s">
        <v>292</v>
      </c>
      <c r="R126" s="60" t="s">
        <v>293</v>
      </c>
      <c r="S126" s="60" t="s">
        <v>294</v>
      </c>
      <c r="T126" s="61" t="s">
        <v>295</v>
      </c>
    </row>
    <row r="127" spans="2:63" s="1" customFormat="1" ht="22.95" customHeight="1">
      <c r="B127" s="32"/>
      <c r="C127" s="64" t="s">
        <v>296</v>
      </c>
      <c r="J127" s="120">
        <f>BK127</f>
        <v>0</v>
      </c>
      <c r="L127" s="32"/>
      <c r="M127" s="62"/>
      <c r="N127" s="53"/>
      <c r="O127" s="53"/>
      <c r="P127" s="121">
        <f>P128</f>
        <v>0</v>
      </c>
      <c r="Q127" s="53"/>
      <c r="R127" s="121">
        <f>R128</f>
        <v>8.7876848400000007</v>
      </c>
      <c r="S127" s="53"/>
      <c r="T127" s="122">
        <f>T128</f>
        <v>0</v>
      </c>
      <c r="AT127" s="17" t="s">
        <v>80</v>
      </c>
      <c r="AU127" s="17" t="s">
        <v>273</v>
      </c>
      <c r="BK127" s="123">
        <f>BK128</f>
        <v>0</v>
      </c>
    </row>
    <row r="128" spans="2:63" s="11" customFormat="1" ht="25.95" customHeight="1">
      <c r="B128" s="124"/>
      <c r="D128" s="125" t="s">
        <v>80</v>
      </c>
      <c r="E128" s="126" t="s">
        <v>1482</v>
      </c>
      <c r="F128" s="126" t="s">
        <v>1483</v>
      </c>
      <c r="I128" s="127"/>
      <c r="J128" s="128">
        <f>BK128</f>
        <v>0</v>
      </c>
      <c r="L128" s="124"/>
      <c r="M128" s="129"/>
      <c r="P128" s="130">
        <f>P129+P307+P316+P338+P346+P385</f>
        <v>0</v>
      </c>
      <c r="R128" s="130">
        <f>R129+R307+R316+R338+R346+R385</f>
        <v>8.7876848400000007</v>
      </c>
      <c r="T128" s="131">
        <f>T129+T307+T316+T338+T346+T385</f>
        <v>0</v>
      </c>
      <c r="AR128" s="125" t="s">
        <v>88</v>
      </c>
      <c r="AT128" s="132" t="s">
        <v>80</v>
      </c>
      <c r="AU128" s="132" t="s">
        <v>81</v>
      </c>
      <c r="AY128" s="125" t="s">
        <v>299</v>
      </c>
      <c r="BK128" s="133">
        <f>BK129+BK307+BK316+BK338+BK346+BK385</f>
        <v>0</v>
      </c>
    </row>
    <row r="129" spans="2:65" s="11" customFormat="1" ht="22.95" customHeight="1">
      <c r="B129" s="124"/>
      <c r="D129" s="125" t="s">
        <v>80</v>
      </c>
      <c r="E129" s="134" t="s">
        <v>88</v>
      </c>
      <c r="F129" s="134" t="s">
        <v>1448</v>
      </c>
      <c r="I129" s="127"/>
      <c r="J129" s="135">
        <f>BK129</f>
        <v>0</v>
      </c>
      <c r="L129" s="124"/>
      <c r="M129" s="129"/>
      <c r="P129" s="130">
        <f>SUM(P130:P306)</f>
        <v>0</v>
      </c>
      <c r="R129" s="130">
        <f>SUM(R130:R306)</f>
        <v>0.85458619999999996</v>
      </c>
      <c r="T129" s="131">
        <f>SUM(T130:T306)</f>
        <v>0</v>
      </c>
      <c r="AR129" s="125" t="s">
        <v>88</v>
      </c>
      <c r="AT129" s="132" t="s">
        <v>80</v>
      </c>
      <c r="AU129" s="132" t="s">
        <v>88</v>
      </c>
      <c r="AY129" s="125" t="s">
        <v>299</v>
      </c>
      <c r="BK129" s="133">
        <f>SUM(BK130:BK306)</f>
        <v>0</v>
      </c>
    </row>
    <row r="130" spans="2:65" s="1" customFormat="1" ht="24.15" customHeight="1">
      <c r="B130" s="32"/>
      <c r="C130" s="136" t="s">
        <v>88</v>
      </c>
      <c r="D130" s="136" t="s">
        <v>302</v>
      </c>
      <c r="E130" s="137" t="s">
        <v>1987</v>
      </c>
      <c r="F130" s="138" t="s">
        <v>1988</v>
      </c>
      <c r="G130" s="139" t="s">
        <v>598</v>
      </c>
      <c r="H130" s="140">
        <v>1</v>
      </c>
      <c r="I130" s="141"/>
      <c r="J130" s="142">
        <f>ROUND(I130*H130,2)</f>
        <v>0</v>
      </c>
      <c r="K130" s="138" t="s">
        <v>1487</v>
      </c>
      <c r="L130" s="32"/>
      <c r="M130" s="143" t="s">
        <v>1</v>
      </c>
      <c r="N130" s="144" t="s">
        <v>46</v>
      </c>
      <c r="P130" s="145">
        <f>O130*H130</f>
        <v>0</v>
      </c>
      <c r="Q130" s="145">
        <v>0</v>
      </c>
      <c r="R130" s="145">
        <f>Q130*H130</f>
        <v>0</v>
      </c>
      <c r="S130" s="145">
        <v>0</v>
      </c>
      <c r="T130" s="146">
        <f>S130*H130</f>
        <v>0</v>
      </c>
      <c r="AR130" s="147" t="s">
        <v>318</v>
      </c>
      <c r="AT130" s="147" t="s">
        <v>302</v>
      </c>
      <c r="AU130" s="147" t="s">
        <v>90</v>
      </c>
      <c r="AY130" s="17" t="s">
        <v>299</v>
      </c>
      <c r="BE130" s="148">
        <f>IF(N130="základní",J130,0)</f>
        <v>0</v>
      </c>
      <c r="BF130" s="148">
        <f>IF(N130="snížená",J130,0)</f>
        <v>0</v>
      </c>
      <c r="BG130" s="148">
        <f>IF(N130="zákl. přenesená",J130,0)</f>
        <v>0</v>
      </c>
      <c r="BH130" s="148">
        <f>IF(N130="sníž. přenesená",J130,0)</f>
        <v>0</v>
      </c>
      <c r="BI130" s="148">
        <f>IF(N130="nulová",J130,0)</f>
        <v>0</v>
      </c>
      <c r="BJ130" s="17" t="s">
        <v>88</v>
      </c>
      <c r="BK130" s="148">
        <f>ROUND(I130*H130,2)</f>
        <v>0</v>
      </c>
      <c r="BL130" s="17" t="s">
        <v>318</v>
      </c>
      <c r="BM130" s="147" t="s">
        <v>1989</v>
      </c>
    </row>
    <row r="131" spans="2:65" s="12" customFormat="1">
      <c r="B131" s="170"/>
      <c r="D131" s="149" t="s">
        <v>1489</v>
      </c>
      <c r="E131" s="171" t="s">
        <v>1</v>
      </c>
      <c r="F131" s="172" t="s">
        <v>1490</v>
      </c>
      <c r="H131" s="171" t="s">
        <v>1</v>
      </c>
      <c r="I131" s="173"/>
      <c r="L131" s="170"/>
      <c r="M131" s="174"/>
      <c r="T131" s="175"/>
      <c r="AT131" s="171" t="s">
        <v>1489</v>
      </c>
      <c r="AU131" s="171" t="s">
        <v>90</v>
      </c>
      <c r="AV131" s="12" t="s">
        <v>88</v>
      </c>
      <c r="AW131" s="12" t="s">
        <v>36</v>
      </c>
      <c r="AX131" s="12" t="s">
        <v>81</v>
      </c>
      <c r="AY131" s="171" t="s">
        <v>299</v>
      </c>
    </row>
    <row r="132" spans="2:65" s="12" customFormat="1">
      <c r="B132" s="170"/>
      <c r="D132" s="149" t="s">
        <v>1489</v>
      </c>
      <c r="E132" s="171" t="s">
        <v>1</v>
      </c>
      <c r="F132" s="172" t="s">
        <v>1990</v>
      </c>
      <c r="H132" s="171" t="s">
        <v>1</v>
      </c>
      <c r="I132" s="173"/>
      <c r="L132" s="170"/>
      <c r="M132" s="174"/>
      <c r="T132" s="175"/>
      <c r="AT132" s="171" t="s">
        <v>1489</v>
      </c>
      <c r="AU132" s="171" t="s">
        <v>90</v>
      </c>
      <c r="AV132" s="12" t="s">
        <v>88</v>
      </c>
      <c r="AW132" s="12" t="s">
        <v>36</v>
      </c>
      <c r="AX132" s="12" t="s">
        <v>81</v>
      </c>
      <c r="AY132" s="171" t="s">
        <v>299</v>
      </c>
    </row>
    <row r="133" spans="2:65" s="13" customFormat="1">
      <c r="B133" s="176"/>
      <c r="D133" s="149" t="s">
        <v>1489</v>
      </c>
      <c r="E133" s="177" t="s">
        <v>1</v>
      </c>
      <c r="F133" s="178" t="s">
        <v>88</v>
      </c>
      <c r="H133" s="179">
        <v>1</v>
      </c>
      <c r="I133" s="180"/>
      <c r="L133" s="176"/>
      <c r="M133" s="181"/>
      <c r="T133" s="182"/>
      <c r="AT133" s="177" t="s">
        <v>1489</v>
      </c>
      <c r="AU133" s="177" t="s">
        <v>90</v>
      </c>
      <c r="AV133" s="13" t="s">
        <v>90</v>
      </c>
      <c r="AW133" s="13" t="s">
        <v>36</v>
      </c>
      <c r="AX133" s="13" t="s">
        <v>88</v>
      </c>
      <c r="AY133" s="177" t="s">
        <v>299</v>
      </c>
    </row>
    <row r="134" spans="2:65" s="1" customFormat="1" ht="24.15" customHeight="1">
      <c r="B134" s="32"/>
      <c r="C134" s="136" t="s">
        <v>90</v>
      </c>
      <c r="D134" s="136" t="s">
        <v>302</v>
      </c>
      <c r="E134" s="137" t="s">
        <v>1991</v>
      </c>
      <c r="F134" s="138" t="s">
        <v>1992</v>
      </c>
      <c r="G134" s="139" t="s">
        <v>598</v>
      </c>
      <c r="H134" s="140">
        <v>2</v>
      </c>
      <c r="I134" s="141"/>
      <c r="J134" s="142">
        <f>ROUND(I134*H134,2)</f>
        <v>0</v>
      </c>
      <c r="K134" s="138" t="s">
        <v>1487</v>
      </c>
      <c r="L134" s="32"/>
      <c r="M134" s="143" t="s">
        <v>1</v>
      </c>
      <c r="N134" s="144" t="s">
        <v>46</v>
      </c>
      <c r="P134" s="145">
        <f>O134*H134</f>
        <v>0</v>
      </c>
      <c r="Q134" s="145">
        <v>0</v>
      </c>
      <c r="R134" s="145">
        <f>Q134*H134</f>
        <v>0</v>
      </c>
      <c r="S134" s="145">
        <v>0</v>
      </c>
      <c r="T134" s="146">
        <f>S134*H134</f>
        <v>0</v>
      </c>
      <c r="AR134" s="147" t="s">
        <v>318</v>
      </c>
      <c r="AT134" s="147" t="s">
        <v>302</v>
      </c>
      <c r="AU134" s="147" t="s">
        <v>90</v>
      </c>
      <c r="AY134" s="17" t="s">
        <v>299</v>
      </c>
      <c r="BE134" s="148">
        <f>IF(N134="základní",J134,0)</f>
        <v>0</v>
      </c>
      <c r="BF134" s="148">
        <f>IF(N134="snížená",J134,0)</f>
        <v>0</v>
      </c>
      <c r="BG134" s="148">
        <f>IF(N134="zákl. přenesená",J134,0)</f>
        <v>0</v>
      </c>
      <c r="BH134" s="148">
        <f>IF(N134="sníž. přenesená",J134,0)</f>
        <v>0</v>
      </c>
      <c r="BI134" s="148">
        <f>IF(N134="nulová",J134,0)</f>
        <v>0</v>
      </c>
      <c r="BJ134" s="17" t="s">
        <v>88</v>
      </c>
      <c r="BK134" s="148">
        <f>ROUND(I134*H134,2)</f>
        <v>0</v>
      </c>
      <c r="BL134" s="17" t="s">
        <v>318</v>
      </c>
      <c r="BM134" s="147" t="s">
        <v>1993</v>
      </c>
    </row>
    <row r="135" spans="2:65" s="12" customFormat="1">
      <c r="B135" s="170"/>
      <c r="D135" s="149" t="s">
        <v>1489</v>
      </c>
      <c r="E135" s="171" t="s">
        <v>1</v>
      </c>
      <c r="F135" s="172" t="s">
        <v>1490</v>
      </c>
      <c r="H135" s="171" t="s">
        <v>1</v>
      </c>
      <c r="I135" s="173"/>
      <c r="L135" s="170"/>
      <c r="M135" s="174"/>
      <c r="T135" s="175"/>
      <c r="AT135" s="171" t="s">
        <v>1489</v>
      </c>
      <c r="AU135" s="171" t="s">
        <v>90</v>
      </c>
      <c r="AV135" s="12" t="s">
        <v>88</v>
      </c>
      <c r="AW135" s="12" t="s">
        <v>36</v>
      </c>
      <c r="AX135" s="12" t="s">
        <v>81</v>
      </c>
      <c r="AY135" s="171" t="s">
        <v>299</v>
      </c>
    </row>
    <row r="136" spans="2:65" s="12" customFormat="1">
      <c r="B136" s="170"/>
      <c r="D136" s="149" t="s">
        <v>1489</v>
      </c>
      <c r="E136" s="171" t="s">
        <v>1</v>
      </c>
      <c r="F136" s="172" t="s">
        <v>1990</v>
      </c>
      <c r="H136" s="171" t="s">
        <v>1</v>
      </c>
      <c r="I136" s="173"/>
      <c r="L136" s="170"/>
      <c r="M136" s="174"/>
      <c r="T136" s="175"/>
      <c r="AT136" s="171" t="s">
        <v>1489</v>
      </c>
      <c r="AU136" s="171" t="s">
        <v>90</v>
      </c>
      <c r="AV136" s="12" t="s">
        <v>88</v>
      </c>
      <c r="AW136" s="12" t="s">
        <v>36</v>
      </c>
      <c r="AX136" s="12" t="s">
        <v>81</v>
      </c>
      <c r="AY136" s="171" t="s">
        <v>299</v>
      </c>
    </row>
    <row r="137" spans="2:65" s="13" customFormat="1">
      <c r="B137" s="176"/>
      <c r="D137" s="149" t="s">
        <v>1489</v>
      </c>
      <c r="E137" s="177" t="s">
        <v>1</v>
      </c>
      <c r="F137" s="178" t="s">
        <v>90</v>
      </c>
      <c r="H137" s="179">
        <v>2</v>
      </c>
      <c r="I137" s="180"/>
      <c r="L137" s="176"/>
      <c r="M137" s="181"/>
      <c r="T137" s="182"/>
      <c r="AT137" s="177" t="s">
        <v>1489</v>
      </c>
      <c r="AU137" s="177" t="s">
        <v>90</v>
      </c>
      <c r="AV137" s="13" t="s">
        <v>90</v>
      </c>
      <c r="AW137" s="13" t="s">
        <v>36</v>
      </c>
      <c r="AX137" s="13" t="s">
        <v>88</v>
      </c>
      <c r="AY137" s="177" t="s">
        <v>299</v>
      </c>
    </row>
    <row r="138" spans="2:65" s="1" customFormat="1" ht="21.75" customHeight="1">
      <c r="B138" s="32"/>
      <c r="C138" s="136" t="s">
        <v>298</v>
      </c>
      <c r="D138" s="136" t="s">
        <v>302</v>
      </c>
      <c r="E138" s="137" t="s">
        <v>1994</v>
      </c>
      <c r="F138" s="138" t="s">
        <v>1995</v>
      </c>
      <c r="G138" s="139" t="s">
        <v>598</v>
      </c>
      <c r="H138" s="140">
        <v>2</v>
      </c>
      <c r="I138" s="141"/>
      <c r="J138" s="142">
        <f>ROUND(I138*H138,2)</f>
        <v>0</v>
      </c>
      <c r="K138" s="138" t="s">
        <v>1487</v>
      </c>
      <c r="L138" s="32"/>
      <c r="M138" s="143" t="s">
        <v>1</v>
      </c>
      <c r="N138" s="144" t="s">
        <v>46</v>
      </c>
      <c r="P138" s="145">
        <f>O138*H138</f>
        <v>0</v>
      </c>
      <c r="Q138" s="145">
        <v>0</v>
      </c>
      <c r="R138" s="145">
        <f>Q138*H138</f>
        <v>0</v>
      </c>
      <c r="S138" s="145">
        <v>0</v>
      </c>
      <c r="T138" s="146">
        <f>S138*H138</f>
        <v>0</v>
      </c>
      <c r="AR138" s="147" t="s">
        <v>318</v>
      </c>
      <c r="AT138" s="147" t="s">
        <v>302</v>
      </c>
      <c r="AU138" s="147" t="s">
        <v>90</v>
      </c>
      <c r="AY138" s="17" t="s">
        <v>299</v>
      </c>
      <c r="BE138" s="148">
        <f>IF(N138="základní",J138,0)</f>
        <v>0</v>
      </c>
      <c r="BF138" s="148">
        <f>IF(N138="snížená",J138,0)</f>
        <v>0</v>
      </c>
      <c r="BG138" s="148">
        <f>IF(N138="zákl. přenesená",J138,0)</f>
        <v>0</v>
      </c>
      <c r="BH138" s="148">
        <f>IF(N138="sníž. přenesená",J138,0)</f>
        <v>0</v>
      </c>
      <c r="BI138" s="148">
        <f>IF(N138="nulová",J138,0)</f>
        <v>0</v>
      </c>
      <c r="BJ138" s="17" t="s">
        <v>88</v>
      </c>
      <c r="BK138" s="148">
        <f>ROUND(I138*H138,2)</f>
        <v>0</v>
      </c>
      <c r="BL138" s="17" t="s">
        <v>318</v>
      </c>
      <c r="BM138" s="147" t="s">
        <v>1996</v>
      </c>
    </row>
    <row r="139" spans="2:65" s="12" customFormat="1">
      <c r="B139" s="170"/>
      <c r="D139" s="149" t="s">
        <v>1489</v>
      </c>
      <c r="E139" s="171" t="s">
        <v>1</v>
      </c>
      <c r="F139" s="172" t="s">
        <v>1490</v>
      </c>
      <c r="H139" s="171" t="s">
        <v>1</v>
      </c>
      <c r="I139" s="173"/>
      <c r="L139" s="170"/>
      <c r="M139" s="174"/>
      <c r="T139" s="175"/>
      <c r="AT139" s="171" t="s">
        <v>1489</v>
      </c>
      <c r="AU139" s="171" t="s">
        <v>90</v>
      </c>
      <c r="AV139" s="12" t="s">
        <v>88</v>
      </c>
      <c r="AW139" s="12" t="s">
        <v>36</v>
      </c>
      <c r="AX139" s="12" t="s">
        <v>81</v>
      </c>
      <c r="AY139" s="171" t="s">
        <v>299</v>
      </c>
    </row>
    <row r="140" spans="2:65" s="12" customFormat="1">
      <c r="B140" s="170"/>
      <c r="D140" s="149" t="s">
        <v>1489</v>
      </c>
      <c r="E140" s="171" t="s">
        <v>1</v>
      </c>
      <c r="F140" s="172" t="s">
        <v>1990</v>
      </c>
      <c r="H140" s="171" t="s">
        <v>1</v>
      </c>
      <c r="I140" s="173"/>
      <c r="L140" s="170"/>
      <c r="M140" s="174"/>
      <c r="T140" s="175"/>
      <c r="AT140" s="171" t="s">
        <v>1489</v>
      </c>
      <c r="AU140" s="171" t="s">
        <v>90</v>
      </c>
      <c r="AV140" s="12" t="s">
        <v>88</v>
      </c>
      <c r="AW140" s="12" t="s">
        <v>36</v>
      </c>
      <c r="AX140" s="12" t="s">
        <v>81</v>
      </c>
      <c r="AY140" s="171" t="s">
        <v>299</v>
      </c>
    </row>
    <row r="141" spans="2:65" s="13" customFormat="1">
      <c r="B141" s="176"/>
      <c r="D141" s="149" t="s">
        <v>1489</v>
      </c>
      <c r="E141" s="177" t="s">
        <v>1</v>
      </c>
      <c r="F141" s="178" t="s">
        <v>90</v>
      </c>
      <c r="H141" s="179">
        <v>2</v>
      </c>
      <c r="I141" s="180"/>
      <c r="L141" s="176"/>
      <c r="M141" s="181"/>
      <c r="T141" s="182"/>
      <c r="AT141" s="177" t="s">
        <v>1489</v>
      </c>
      <c r="AU141" s="177" t="s">
        <v>90</v>
      </c>
      <c r="AV141" s="13" t="s">
        <v>90</v>
      </c>
      <c r="AW141" s="13" t="s">
        <v>36</v>
      </c>
      <c r="AX141" s="13" t="s">
        <v>88</v>
      </c>
      <c r="AY141" s="177" t="s">
        <v>299</v>
      </c>
    </row>
    <row r="142" spans="2:65" s="1" customFormat="1" ht="21.75" customHeight="1">
      <c r="B142" s="32"/>
      <c r="C142" s="136" t="s">
        <v>318</v>
      </c>
      <c r="D142" s="136" t="s">
        <v>302</v>
      </c>
      <c r="E142" s="137" t="s">
        <v>1997</v>
      </c>
      <c r="F142" s="138" t="s">
        <v>1998</v>
      </c>
      <c r="G142" s="139" t="s">
        <v>598</v>
      </c>
      <c r="H142" s="140">
        <v>1</v>
      </c>
      <c r="I142" s="141"/>
      <c r="J142" s="142">
        <f>ROUND(I142*H142,2)</f>
        <v>0</v>
      </c>
      <c r="K142" s="138" t="s">
        <v>1487</v>
      </c>
      <c r="L142" s="32"/>
      <c r="M142" s="143" t="s">
        <v>1</v>
      </c>
      <c r="N142" s="144" t="s">
        <v>46</v>
      </c>
      <c r="P142" s="145">
        <f>O142*H142</f>
        <v>0</v>
      </c>
      <c r="Q142" s="145">
        <v>0</v>
      </c>
      <c r="R142" s="145">
        <f>Q142*H142</f>
        <v>0</v>
      </c>
      <c r="S142" s="145">
        <v>0</v>
      </c>
      <c r="T142" s="146">
        <f>S142*H142</f>
        <v>0</v>
      </c>
      <c r="AR142" s="147" t="s">
        <v>318</v>
      </c>
      <c r="AT142" s="147" t="s">
        <v>302</v>
      </c>
      <c r="AU142" s="147" t="s">
        <v>90</v>
      </c>
      <c r="AY142" s="17" t="s">
        <v>299</v>
      </c>
      <c r="BE142" s="148">
        <f>IF(N142="základní",J142,0)</f>
        <v>0</v>
      </c>
      <c r="BF142" s="148">
        <f>IF(N142="snížená",J142,0)</f>
        <v>0</v>
      </c>
      <c r="BG142" s="148">
        <f>IF(N142="zákl. přenesená",J142,0)</f>
        <v>0</v>
      </c>
      <c r="BH142" s="148">
        <f>IF(N142="sníž. přenesená",J142,0)</f>
        <v>0</v>
      </c>
      <c r="BI142" s="148">
        <f>IF(N142="nulová",J142,0)</f>
        <v>0</v>
      </c>
      <c r="BJ142" s="17" t="s">
        <v>88</v>
      </c>
      <c r="BK142" s="148">
        <f>ROUND(I142*H142,2)</f>
        <v>0</v>
      </c>
      <c r="BL142" s="17" t="s">
        <v>318</v>
      </c>
      <c r="BM142" s="147" t="s">
        <v>1999</v>
      </c>
    </row>
    <row r="143" spans="2:65" s="12" customFormat="1">
      <c r="B143" s="170"/>
      <c r="D143" s="149" t="s">
        <v>1489</v>
      </c>
      <c r="E143" s="171" t="s">
        <v>1</v>
      </c>
      <c r="F143" s="172" t="s">
        <v>1490</v>
      </c>
      <c r="H143" s="171" t="s">
        <v>1</v>
      </c>
      <c r="I143" s="173"/>
      <c r="L143" s="170"/>
      <c r="M143" s="174"/>
      <c r="T143" s="175"/>
      <c r="AT143" s="171" t="s">
        <v>1489</v>
      </c>
      <c r="AU143" s="171" t="s">
        <v>90</v>
      </c>
      <c r="AV143" s="12" t="s">
        <v>88</v>
      </c>
      <c r="AW143" s="12" t="s">
        <v>36</v>
      </c>
      <c r="AX143" s="12" t="s">
        <v>81</v>
      </c>
      <c r="AY143" s="171" t="s">
        <v>299</v>
      </c>
    </row>
    <row r="144" spans="2:65" s="12" customFormat="1">
      <c r="B144" s="170"/>
      <c r="D144" s="149" t="s">
        <v>1489</v>
      </c>
      <c r="E144" s="171" t="s">
        <v>1</v>
      </c>
      <c r="F144" s="172" t="s">
        <v>1990</v>
      </c>
      <c r="H144" s="171" t="s">
        <v>1</v>
      </c>
      <c r="I144" s="173"/>
      <c r="L144" s="170"/>
      <c r="M144" s="174"/>
      <c r="T144" s="175"/>
      <c r="AT144" s="171" t="s">
        <v>1489</v>
      </c>
      <c r="AU144" s="171" t="s">
        <v>90</v>
      </c>
      <c r="AV144" s="12" t="s">
        <v>88</v>
      </c>
      <c r="AW144" s="12" t="s">
        <v>36</v>
      </c>
      <c r="AX144" s="12" t="s">
        <v>81</v>
      </c>
      <c r="AY144" s="171" t="s">
        <v>299</v>
      </c>
    </row>
    <row r="145" spans="2:65" s="13" customFormat="1">
      <c r="B145" s="176"/>
      <c r="D145" s="149" t="s">
        <v>1489</v>
      </c>
      <c r="E145" s="177" t="s">
        <v>1</v>
      </c>
      <c r="F145" s="178" t="s">
        <v>88</v>
      </c>
      <c r="H145" s="179">
        <v>1</v>
      </c>
      <c r="I145" s="180"/>
      <c r="L145" s="176"/>
      <c r="M145" s="181"/>
      <c r="T145" s="182"/>
      <c r="AT145" s="177" t="s">
        <v>1489</v>
      </c>
      <c r="AU145" s="177" t="s">
        <v>90</v>
      </c>
      <c r="AV145" s="13" t="s">
        <v>90</v>
      </c>
      <c r="AW145" s="13" t="s">
        <v>36</v>
      </c>
      <c r="AX145" s="13" t="s">
        <v>88</v>
      </c>
      <c r="AY145" s="177" t="s">
        <v>299</v>
      </c>
    </row>
    <row r="146" spans="2:65" s="1" customFormat="1" ht="24.15" customHeight="1">
      <c r="B146" s="32"/>
      <c r="C146" s="136" t="s">
        <v>323</v>
      </c>
      <c r="D146" s="136" t="s">
        <v>302</v>
      </c>
      <c r="E146" s="137" t="s">
        <v>1484</v>
      </c>
      <c r="F146" s="138" t="s">
        <v>1485</v>
      </c>
      <c r="G146" s="139" t="s">
        <v>1486</v>
      </c>
      <c r="H146" s="140">
        <v>240</v>
      </c>
      <c r="I146" s="141"/>
      <c r="J146" s="142">
        <f>ROUND(I146*H146,2)</f>
        <v>0</v>
      </c>
      <c r="K146" s="138" t="s">
        <v>1487</v>
      </c>
      <c r="L146" s="32"/>
      <c r="M146" s="143" t="s">
        <v>1</v>
      </c>
      <c r="N146" s="144" t="s">
        <v>46</v>
      </c>
      <c r="P146" s="145">
        <f>O146*H146</f>
        <v>0</v>
      </c>
      <c r="Q146" s="145">
        <v>3.0000000000000001E-5</v>
      </c>
      <c r="R146" s="145">
        <f>Q146*H146</f>
        <v>7.1999999999999998E-3</v>
      </c>
      <c r="S146" s="145">
        <v>0</v>
      </c>
      <c r="T146" s="146">
        <f>S146*H146</f>
        <v>0</v>
      </c>
      <c r="AR146" s="147" t="s">
        <v>318</v>
      </c>
      <c r="AT146" s="147" t="s">
        <v>302</v>
      </c>
      <c r="AU146" s="147" t="s">
        <v>90</v>
      </c>
      <c r="AY146" s="17" t="s">
        <v>299</v>
      </c>
      <c r="BE146" s="148">
        <f>IF(N146="základní",J146,0)</f>
        <v>0</v>
      </c>
      <c r="BF146" s="148">
        <f>IF(N146="snížená",J146,0)</f>
        <v>0</v>
      </c>
      <c r="BG146" s="148">
        <f>IF(N146="zákl. přenesená",J146,0)</f>
        <v>0</v>
      </c>
      <c r="BH146" s="148">
        <f>IF(N146="sníž. přenesená",J146,0)</f>
        <v>0</v>
      </c>
      <c r="BI146" s="148">
        <f>IF(N146="nulová",J146,0)</f>
        <v>0</v>
      </c>
      <c r="BJ146" s="17" t="s">
        <v>88</v>
      </c>
      <c r="BK146" s="148">
        <f>ROUND(I146*H146,2)</f>
        <v>0</v>
      </c>
      <c r="BL146" s="17" t="s">
        <v>318</v>
      </c>
      <c r="BM146" s="147" t="s">
        <v>2000</v>
      </c>
    </row>
    <row r="147" spans="2:65" s="12" customFormat="1">
      <c r="B147" s="170"/>
      <c r="D147" s="149" t="s">
        <v>1489</v>
      </c>
      <c r="E147" s="171" t="s">
        <v>1</v>
      </c>
      <c r="F147" s="172" t="s">
        <v>1490</v>
      </c>
      <c r="H147" s="171" t="s">
        <v>1</v>
      </c>
      <c r="I147" s="173"/>
      <c r="L147" s="170"/>
      <c r="M147" s="174"/>
      <c r="T147" s="175"/>
      <c r="AT147" s="171" t="s">
        <v>1489</v>
      </c>
      <c r="AU147" s="171" t="s">
        <v>90</v>
      </c>
      <c r="AV147" s="12" t="s">
        <v>88</v>
      </c>
      <c r="AW147" s="12" t="s">
        <v>36</v>
      </c>
      <c r="AX147" s="12" t="s">
        <v>81</v>
      </c>
      <c r="AY147" s="171" t="s">
        <v>299</v>
      </c>
    </row>
    <row r="148" spans="2:65" s="12" customFormat="1">
      <c r="B148" s="170"/>
      <c r="D148" s="149" t="s">
        <v>1489</v>
      </c>
      <c r="E148" s="171" t="s">
        <v>1</v>
      </c>
      <c r="F148" s="172" t="s">
        <v>1990</v>
      </c>
      <c r="H148" s="171" t="s">
        <v>1</v>
      </c>
      <c r="I148" s="173"/>
      <c r="L148" s="170"/>
      <c r="M148" s="174"/>
      <c r="T148" s="175"/>
      <c r="AT148" s="171" t="s">
        <v>1489</v>
      </c>
      <c r="AU148" s="171" t="s">
        <v>90</v>
      </c>
      <c r="AV148" s="12" t="s">
        <v>88</v>
      </c>
      <c r="AW148" s="12" t="s">
        <v>36</v>
      </c>
      <c r="AX148" s="12" t="s">
        <v>81</v>
      </c>
      <c r="AY148" s="171" t="s">
        <v>299</v>
      </c>
    </row>
    <row r="149" spans="2:65" s="12" customFormat="1">
      <c r="B149" s="170"/>
      <c r="D149" s="149" t="s">
        <v>1489</v>
      </c>
      <c r="E149" s="171" t="s">
        <v>1</v>
      </c>
      <c r="F149" s="172" t="s">
        <v>2001</v>
      </c>
      <c r="H149" s="171" t="s">
        <v>1</v>
      </c>
      <c r="I149" s="173"/>
      <c r="L149" s="170"/>
      <c r="M149" s="174"/>
      <c r="T149" s="175"/>
      <c r="AT149" s="171" t="s">
        <v>1489</v>
      </c>
      <c r="AU149" s="171" t="s">
        <v>90</v>
      </c>
      <c r="AV149" s="12" t="s">
        <v>88</v>
      </c>
      <c r="AW149" s="12" t="s">
        <v>36</v>
      </c>
      <c r="AX149" s="12" t="s">
        <v>81</v>
      </c>
      <c r="AY149" s="171" t="s">
        <v>299</v>
      </c>
    </row>
    <row r="150" spans="2:65" s="13" customFormat="1">
      <c r="B150" s="176"/>
      <c r="D150" s="149" t="s">
        <v>1489</v>
      </c>
      <c r="E150" s="177" t="s">
        <v>1</v>
      </c>
      <c r="F150" s="178" t="s">
        <v>2002</v>
      </c>
      <c r="H150" s="179">
        <v>240</v>
      </c>
      <c r="I150" s="180"/>
      <c r="L150" s="176"/>
      <c r="M150" s="181"/>
      <c r="T150" s="182"/>
      <c r="AT150" s="177" t="s">
        <v>1489</v>
      </c>
      <c r="AU150" s="177" t="s">
        <v>90</v>
      </c>
      <c r="AV150" s="13" t="s">
        <v>90</v>
      </c>
      <c r="AW150" s="13" t="s">
        <v>36</v>
      </c>
      <c r="AX150" s="13" t="s">
        <v>88</v>
      </c>
      <c r="AY150" s="177" t="s">
        <v>299</v>
      </c>
    </row>
    <row r="151" spans="2:65" s="1" customFormat="1" ht="24.15" customHeight="1">
      <c r="B151" s="32"/>
      <c r="C151" s="136" t="s">
        <v>328</v>
      </c>
      <c r="D151" s="136" t="s">
        <v>302</v>
      </c>
      <c r="E151" s="137" t="s">
        <v>1497</v>
      </c>
      <c r="F151" s="138" t="s">
        <v>1498</v>
      </c>
      <c r="G151" s="139" t="s">
        <v>1499</v>
      </c>
      <c r="H151" s="140">
        <v>30</v>
      </c>
      <c r="I151" s="141"/>
      <c r="J151" s="142">
        <f>ROUND(I151*H151,2)</f>
        <v>0</v>
      </c>
      <c r="K151" s="138" t="s">
        <v>1487</v>
      </c>
      <c r="L151" s="32"/>
      <c r="M151" s="143" t="s">
        <v>1</v>
      </c>
      <c r="N151" s="144" t="s">
        <v>46</v>
      </c>
      <c r="P151" s="145">
        <f>O151*H151</f>
        <v>0</v>
      </c>
      <c r="Q151" s="145">
        <v>0</v>
      </c>
      <c r="R151" s="145">
        <f>Q151*H151</f>
        <v>0</v>
      </c>
      <c r="S151" s="145">
        <v>0</v>
      </c>
      <c r="T151" s="146">
        <f>S151*H151</f>
        <v>0</v>
      </c>
      <c r="AR151" s="147" t="s">
        <v>318</v>
      </c>
      <c r="AT151" s="147" t="s">
        <v>302</v>
      </c>
      <c r="AU151" s="147" t="s">
        <v>90</v>
      </c>
      <c r="AY151" s="17" t="s">
        <v>299</v>
      </c>
      <c r="BE151" s="148">
        <f>IF(N151="základní",J151,0)</f>
        <v>0</v>
      </c>
      <c r="BF151" s="148">
        <f>IF(N151="snížená",J151,0)</f>
        <v>0</v>
      </c>
      <c r="BG151" s="148">
        <f>IF(N151="zákl. přenesená",J151,0)</f>
        <v>0</v>
      </c>
      <c r="BH151" s="148">
        <f>IF(N151="sníž. přenesená",J151,0)</f>
        <v>0</v>
      </c>
      <c r="BI151" s="148">
        <f>IF(N151="nulová",J151,0)</f>
        <v>0</v>
      </c>
      <c r="BJ151" s="17" t="s">
        <v>88</v>
      </c>
      <c r="BK151" s="148">
        <f>ROUND(I151*H151,2)</f>
        <v>0</v>
      </c>
      <c r="BL151" s="17" t="s">
        <v>318</v>
      </c>
      <c r="BM151" s="147" t="s">
        <v>2003</v>
      </c>
    </row>
    <row r="152" spans="2:65" s="12" customFormat="1">
      <c r="B152" s="170"/>
      <c r="D152" s="149" t="s">
        <v>1489</v>
      </c>
      <c r="E152" s="171" t="s">
        <v>1</v>
      </c>
      <c r="F152" s="172" t="s">
        <v>1490</v>
      </c>
      <c r="H152" s="171" t="s">
        <v>1</v>
      </c>
      <c r="I152" s="173"/>
      <c r="L152" s="170"/>
      <c r="M152" s="174"/>
      <c r="T152" s="175"/>
      <c r="AT152" s="171" t="s">
        <v>1489</v>
      </c>
      <c r="AU152" s="171" t="s">
        <v>90</v>
      </c>
      <c r="AV152" s="12" t="s">
        <v>88</v>
      </c>
      <c r="AW152" s="12" t="s">
        <v>36</v>
      </c>
      <c r="AX152" s="12" t="s">
        <v>81</v>
      </c>
      <c r="AY152" s="171" t="s">
        <v>299</v>
      </c>
    </row>
    <row r="153" spans="2:65" s="12" customFormat="1">
      <c r="B153" s="170"/>
      <c r="D153" s="149" t="s">
        <v>1489</v>
      </c>
      <c r="E153" s="171" t="s">
        <v>1</v>
      </c>
      <c r="F153" s="172" t="s">
        <v>1990</v>
      </c>
      <c r="H153" s="171" t="s">
        <v>1</v>
      </c>
      <c r="I153" s="173"/>
      <c r="L153" s="170"/>
      <c r="M153" s="174"/>
      <c r="T153" s="175"/>
      <c r="AT153" s="171" t="s">
        <v>1489</v>
      </c>
      <c r="AU153" s="171" t="s">
        <v>90</v>
      </c>
      <c r="AV153" s="12" t="s">
        <v>88</v>
      </c>
      <c r="AW153" s="12" t="s">
        <v>36</v>
      </c>
      <c r="AX153" s="12" t="s">
        <v>81</v>
      </c>
      <c r="AY153" s="171" t="s">
        <v>299</v>
      </c>
    </row>
    <row r="154" spans="2:65" s="12" customFormat="1">
      <c r="B154" s="170"/>
      <c r="D154" s="149" t="s">
        <v>1489</v>
      </c>
      <c r="E154" s="171" t="s">
        <v>1</v>
      </c>
      <c r="F154" s="172" t="s">
        <v>2001</v>
      </c>
      <c r="H154" s="171" t="s">
        <v>1</v>
      </c>
      <c r="I154" s="173"/>
      <c r="L154" s="170"/>
      <c r="M154" s="174"/>
      <c r="T154" s="175"/>
      <c r="AT154" s="171" t="s">
        <v>1489</v>
      </c>
      <c r="AU154" s="171" t="s">
        <v>90</v>
      </c>
      <c r="AV154" s="12" t="s">
        <v>88</v>
      </c>
      <c r="AW154" s="12" t="s">
        <v>36</v>
      </c>
      <c r="AX154" s="12" t="s">
        <v>81</v>
      </c>
      <c r="AY154" s="171" t="s">
        <v>299</v>
      </c>
    </row>
    <row r="155" spans="2:65" s="13" customFormat="1">
      <c r="B155" s="176"/>
      <c r="D155" s="149" t="s">
        <v>1489</v>
      </c>
      <c r="E155" s="177" t="s">
        <v>1</v>
      </c>
      <c r="F155" s="178" t="s">
        <v>448</v>
      </c>
      <c r="H155" s="179">
        <v>30</v>
      </c>
      <c r="I155" s="180"/>
      <c r="L155" s="176"/>
      <c r="M155" s="181"/>
      <c r="T155" s="182"/>
      <c r="AT155" s="177" t="s">
        <v>1489</v>
      </c>
      <c r="AU155" s="177" t="s">
        <v>90</v>
      </c>
      <c r="AV155" s="13" t="s">
        <v>90</v>
      </c>
      <c r="AW155" s="13" t="s">
        <v>36</v>
      </c>
      <c r="AX155" s="13" t="s">
        <v>88</v>
      </c>
      <c r="AY155" s="177" t="s">
        <v>299</v>
      </c>
    </row>
    <row r="156" spans="2:65" s="1" customFormat="1" ht="24.15" customHeight="1">
      <c r="B156" s="32"/>
      <c r="C156" s="136" t="s">
        <v>333</v>
      </c>
      <c r="D156" s="136" t="s">
        <v>302</v>
      </c>
      <c r="E156" s="137" t="s">
        <v>2004</v>
      </c>
      <c r="F156" s="138" t="s">
        <v>2005</v>
      </c>
      <c r="G156" s="139" t="s">
        <v>647</v>
      </c>
      <c r="H156" s="140">
        <v>1.2</v>
      </c>
      <c r="I156" s="141"/>
      <c r="J156" s="142">
        <f>ROUND(I156*H156,2)</f>
        <v>0</v>
      </c>
      <c r="K156" s="138" t="s">
        <v>1487</v>
      </c>
      <c r="L156" s="32"/>
      <c r="M156" s="143" t="s">
        <v>1</v>
      </c>
      <c r="N156" s="144" t="s">
        <v>46</v>
      </c>
      <c r="P156" s="145">
        <f>O156*H156</f>
        <v>0</v>
      </c>
      <c r="Q156" s="145">
        <v>1.068E-2</v>
      </c>
      <c r="R156" s="145">
        <f>Q156*H156</f>
        <v>1.2815999999999999E-2</v>
      </c>
      <c r="S156" s="145">
        <v>0</v>
      </c>
      <c r="T156" s="146">
        <f>S156*H156</f>
        <v>0</v>
      </c>
      <c r="AR156" s="147" t="s">
        <v>318</v>
      </c>
      <c r="AT156" s="147" t="s">
        <v>302</v>
      </c>
      <c r="AU156" s="147" t="s">
        <v>90</v>
      </c>
      <c r="AY156" s="17" t="s">
        <v>299</v>
      </c>
      <c r="BE156" s="148">
        <f>IF(N156="základní",J156,0)</f>
        <v>0</v>
      </c>
      <c r="BF156" s="148">
        <f>IF(N156="snížená",J156,0)</f>
        <v>0</v>
      </c>
      <c r="BG156" s="148">
        <f>IF(N156="zákl. přenesená",J156,0)</f>
        <v>0</v>
      </c>
      <c r="BH156" s="148">
        <f>IF(N156="sníž. přenesená",J156,0)</f>
        <v>0</v>
      </c>
      <c r="BI156" s="148">
        <f>IF(N156="nulová",J156,0)</f>
        <v>0</v>
      </c>
      <c r="BJ156" s="17" t="s">
        <v>88</v>
      </c>
      <c r="BK156" s="148">
        <f>ROUND(I156*H156,2)</f>
        <v>0</v>
      </c>
      <c r="BL156" s="17" t="s">
        <v>318</v>
      </c>
      <c r="BM156" s="147" t="s">
        <v>2006</v>
      </c>
    </row>
    <row r="157" spans="2:65" s="12" customFormat="1">
      <c r="B157" s="170"/>
      <c r="D157" s="149" t="s">
        <v>1489</v>
      </c>
      <c r="E157" s="171" t="s">
        <v>1</v>
      </c>
      <c r="F157" s="172" t="s">
        <v>1490</v>
      </c>
      <c r="H157" s="171" t="s">
        <v>1</v>
      </c>
      <c r="I157" s="173"/>
      <c r="L157" s="170"/>
      <c r="M157" s="174"/>
      <c r="T157" s="175"/>
      <c r="AT157" s="171" t="s">
        <v>1489</v>
      </c>
      <c r="AU157" s="171" t="s">
        <v>90</v>
      </c>
      <c r="AV157" s="12" t="s">
        <v>88</v>
      </c>
      <c r="AW157" s="12" t="s">
        <v>36</v>
      </c>
      <c r="AX157" s="12" t="s">
        <v>81</v>
      </c>
      <c r="AY157" s="171" t="s">
        <v>299</v>
      </c>
    </row>
    <row r="158" spans="2:65" s="12" customFormat="1">
      <c r="B158" s="170"/>
      <c r="D158" s="149" t="s">
        <v>1489</v>
      </c>
      <c r="E158" s="171" t="s">
        <v>1</v>
      </c>
      <c r="F158" s="172" t="s">
        <v>1990</v>
      </c>
      <c r="H158" s="171" t="s">
        <v>1</v>
      </c>
      <c r="I158" s="173"/>
      <c r="L158" s="170"/>
      <c r="M158" s="174"/>
      <c r="T158" s="175"/>
      <c r="AT158" s="171" t="s">
        <v>1489</v>
      </c>
      <c r="AU158" s="171" t="s">
        <v>90</v>
      </c>
      <c r="AV158" s="12" t="s">
        <v>88</v>
      </c>
      <c r="AW158" s="12" t="s">
        <v>36</v>
      </c>
      <c r="AX158" s="12" t="s">
        <v>81</v>
      </c>
      <c r="AY158" s="171" t="s">
        <v>299</v>
      </c>
    </row>
    <row r="159" spans="2:65" s="13" customFormat="1">
      <c r="B159" s="176"/>
      <c r="D159" s="149" t="s">
        <v>1489</v>
      </c>
      <c r="E159" s="177" t="s">
        <v>1</v>
      </c>
      <c r="F159" s="178" t="s">
        <v>2007</v>
      </c>
      <c r="H159" s="179">
        <v>1.2</v>
      </c>
      <c r="I159" s="180"/>
      <c r="L159" s="176"/>
      <c r="M159" s="181"/>
      <c r="T159" s="182"/>
      <c r="AT159" s="177" t="s">
        <v>1489</v>
      </c>
      <c r="AU159" s="177" t="s">
        <v>90</v>
      </c>
      <c r="AV159" s="13" t="s">
        <v>90</v>
      </c>
      <c r="AW159" s="13" t="s">
        <v>36</v>
      </c>
      <c r="AX159" s="13" t="s">
        <v>81</v>
      </c>
      <c r="AY159" s="177" t="s">
        <v>299</v>
      </c>
    </row>
    <row r="160" spans="2:65" s="14" customFormat="1">
      <c r="B160" s="183"/>
      <c r="D160" s="149" t="s">
        <v>1489</v>
      </c>
      <c r="E160" s="184" t="s">
        <v>1</v>
      </c>
      <c r="F160" s="185" t="s">
        <v>1496</v>
      </c>
      <c r="H160" s="186">
        <v>1.2</v>
      </c>
      <c r="I160" s="187"/>
      <c r="L160" s="183"/>
      <c r="M160" s="188"/>
      <c r="T160" s="189"/>
      <c r="AT160" s="184" t="s">
        <v>1489</v>
      </c>
      <c r="AU160" s="184" t="s">
        <v>90</v>
      </c>
      <c r="AV160" s="14" t="s">
        <v>318</v>
      </c>
      <c r="AW160" s="14" t="s">
        <v>36</v>
      </c>
      <c r="AX160" s="14" t="s">
        <v>88</v>
      </c>
      <c r="AY160" s="184" t="s">
        <v>299</v>
      </c>
    </row>
    <row r="161" spans="2:65" s="1" customFormat="1" ht="24.15" customHeight="1">
      <c r="B161" s="32"/>
      <c r="C161" s="136" t="s">
        <v>337</v>
      </c>
      <c r="D161" s="136" t="s">
        <v>302</v>
      </c>
      <c r="E161" s="137" t="s">
        <v>1502</v>
      </c>
      <c r="F161" s="138" t="s">
        <v>1503</v>
      </c>
      <c r="G161" s="139" t="s">
        <v>647</v>
      </c>
      <c r="H161" s="140">
        <v>3.6</v>
      </c>
      <c r="I161" s="141"/>
      <c r="J161" s="142">
        <f>ROUND(I161*H161,2)</f>
        <v>0</v>
      </c>
      <c r="K161" s="138" t="s">
        <v>1487</v>
      </c>
      <c r="L161" s="32"/>
      <c r="M161" s="143" t="s">
        <v>1</v>
      </c>
      <c r="N161" s="144" t="s">
        <v>46</v>
      </c>
      <c r="P161" s="145">
        <f>O161*H161</f>
        <v>0</v>
      </c>
      <c r="Q161" s="145">
        <v>1.269E-2</v>
      </c>
      <c r="R161" s="145">
        <f>Q161*H161</f>
        <v>4.5684000000000002E-2</v>
      </c>
      <c r="S161" s="145">
        <v>0</v>
      </c>
      <c r="T161" s="146">
        <f>S161*H161</f>
        <v>0</v>
      </c>
      <c r="AR161" s="147" t="s">
        <v>318</v>
      </c>
      <c r="AT161" s="147" t="s">
        <v>302</v>
      </c>
      <c r="AU161" s="147" t="s">
        <v>90</v>
      </c>
      <c r="AY161" s="17" t="s">
        <v>299</v>
      </c>
      <c r="BE161" s="148">
        <f>IF(N161="základní",J161,0)</f>
        <v>0</v>
      </c>
      <c r="BF161" s="148">
        <f>IF(N161="snížená",J161,0)</f>
        <v>0</v>
      </c>
      <c r="BG161" s="148">
        <f>IF(N161="zákl. přenesená",J161,0)</f>
        <v>0</v>
      </c>
      <c r="BH161" s="148">
        <f>IF(N161="sníž. přenesená",J161,0)</f>
        <v>0</v>
      </c>
      <c r="BI161" s="148">
        <f>IF(N161="nulová",J161,0)</f>
        <v>0</v>
      </c>
      <c r="BJ161" s="17" t="s">
        <v>88</v>
      </c>
      <c r="BK161" s="148">
        <f>ROUND(I161*H161,2)</f>
        <v>0</v>
      </c>
      <c r="BL161" s="17" t="s">
        <v>318</v>
      </c>
      <c r="BM161" s="147" t="s">
        <v>2008</v>
      </c>
    </row>
    <row r="162" spans="2:65" s="12" customFormat="1">
      <c r="B162" s="170"/>
      <c r="D162" s="149" t="s">
        <v>1489</v>
      </c>
      <c r="E162" s="171" t="s">
        <v>1</v>
      </c>
      <c r="F162" s="172" t="s">
        <v>1490</v>
      </c>
      <c r="H162" s="171" t="s">
        <v>1</v>
      </c>
      <c r="I162" s="173"/>
      <c r="L162" s="170"/>
      <c r="M162" s="174"/>
      <c r="T162" s="175"/>
      <c r="AT162" s="171" t="s">
        <v>1489</v>
      </c>
      <c r="AU162" s="171" t="s">
        <v>90</v>
      </c>
      <c r="AV162" s="12" t="s">
        <v>88</v>
      </c>
      <c r="AW162" s="12" t="s">
        <v>36</v>
      </c>
      <c r="AX162" s="12" t="s">
        <v>81</v>
      </c>
      <c r="AY162" s="171" t="s">
        <v>299</v>
      </c>
    </row>
    <row r="163" spans="2:65" s="12" customFormat="1">
      <c r="B163" s="170"/>
      <c r="D163" s="149" t="s">
        <v>1489</v>
      </c>
      <c r="E163" s="171" t="s">
        <v>1</v>
      </c>
      <c r="F163" s="172" t="s">
        <v>1990</v>
      </c>
      <c r="H163" s="171" t="s">
        <v>1</v>
      </c>
      <c r="I163" s="173"/>
      <c r="L163" s="170"/>
      <c r="M163" s="174"/>
      <c r="T163" s="175"/>
      <c r="AT163" s="171" t="s">
        <v>1489</v>
      </c>
      <c r="AU163" s="171" t="s">
        <v>90</v>
      </c>
      <c r="AV163" s="12" t="s">
        <v>88</v>
      </c>
      <c r="AW163" s="12" t="s">
        <v>36</v>
      </c>
      <c r="AX163" s="12" t="s">
        <v>81</v>
      </c>
      <c r="AY163" s="171" t="s">
        <v>299</v>
      </c>
    </row>
    <row r="164" spans="2:65" s="13" customFormat="1">
      <c r="B164" s="176"/>
      <c r="D164" s="149" t="s">
        <v>1489</v>
      </c>
      <c r="E164" s="177" t="s">
        <v>1</v>
      </c>
      <c r="F164" s="178" t="s">
        <v>2009</v>
      </c>
      <c r="H164" s="179">
        <v>1.2</v>
      </c>
      <c r="I164" s="180"/>
      <c r="L164" s="176"/>
      <c r="M164" s="181"/>
      <c r="T164" s="182"/>
      <c r="AT164" s="177" t="s">
        <v>1489</v>
      </c>
      <c r="AU164" s="177" t="s">
        <v>90</v>
      </c>
      <c r="AV164" s="13" t="s">
        <v>90</v>
      </c>
      <c r="AW164" s="13" t="s">
        <v>36</v>
      </c>
      <c r="AX164" s="13" t="s">
        <v>81</v>
      </c>
      <c r="AY164" s="177" t="s">
        <v>299</v>
      </c>
    </row>
    <row r="165" spans="2:65" s="13" customFormat="1">
      <c r="B165" s="176"/>
      <c r="D165" s="149" t="s">
        <v>1489</v>
      </c>
      <c r="E165" s="177" t="s">
        <v>1</v>
      </c>
      <c r="F165" s="178" t="s">
        <v>2010</v>
      </c>
      <c r="H165" s="179">
        <v>2.4</v>
      </c>
      <c r="I165" s="180"/>
      <c r="L165" s="176"/>
      <c r="M165" s="181"/>
      <c r="T165" s="182"/>
      <c r="AT165" s="177" t="s">
        <v>1489</v>
      </c>
      <c r="AU165" s="177" t="s">
        <v>90</v>
      </c>
      <c r="AV165" s="13" t="s">
        <v>90</v>
      </c>
      <c r="AW165" s="13" t="s">
        <v>36</v>
      </c>
      <c r="AX165" s="13" t="s">
        <v>81</v>
      </c>
      <c r="AY165" s="177" t="s">
        <v>299</v>
      </c>
    </row>
    <row r="166" spans="2:65" s="14" customFormat="1">
      <c r="B166" s="183"/>
      <c r="D166" s="149" t="s">
        <v>1489</v>
      </c>
      <c r="E166" s="184" t="s">
        <v>1</v>
      </c>
      <c r="F166" s="185" t="s">
        <v>1496</v>
      </c>
      <c r="H166" s="186">
        <v>3.6</v>
      </c>
      <c r="I166" s="187"/>
      <c r="L166" s="183"/>
      <c r="M166" s="188"/>
      <c r="T166" s="189"/>
      <c r="AT166" s="184" t="s">
        <v>1489</v>
      </c>
      <c r="AU166" s="184" t="s">
        <v>90</v>
      </c>
      <c r="AV166" s="14" t="s">
        <v>318</v>
      </c>
      <c r="AW166" s="14" t="s">
        <v>36</v>
      </c>
      <c r="AX166" s="14" t="s">
        <v>88</v>
      </c>
      <c r="AY166" s="184" t="s">
        <v>299</v>
      </c>
    </row>
    <row r="167" spans="2:65" s="1" customFormat="1" ht="24.15" customHeight="1">
      <c r="B167" s="32"/>
      <c r="C167" s="136" t="s">
        <v>342</v>
      </c>
      <c r="D167" s="136" t="s">
        <v>302</v>
      </c>
      <c r="E167" s="137" t="s">
        <v>1508</v>
      </c>
      <c r="F167" s="138" t="s">
        <v>1509</v>
      </c>
      <c r="G167" s="139" t="s">
        <v>647</v>
      </c>
      <c r="H167" s="140">
        <v>3.6</v>
      </c>
      <c r="I167" s="141"/>
      <c r="J167" s="142">
        <f>ROUND(I167*H167,2)</f>
        <v>0</v>
      </c>
      <c r="K167" s="138" t="s">
        <v>1487</v>
      </c>
      <c r="L167" s="32"/>
      <c r="M167" s="143" t="s">
        <v>1</v>
      </c>
      <c r="N167" s="144" t="s">
        <v>46</v>
      </c>
      <c r="P167" s="145">
        <f>O167*H167</f>
        <v>0</v>
      </c>
      <c r="Q167" s="145">
        <v>3.6900000000000002E-2</v>
      </c>
      <c r="R167" s="145">
        <f>Q167*H167</f>
        <v>0.13284000000000001</v>
      </c>
      <c r="S167" s="145">
        <v>0</v>
      </c>
      <c r="T167" s="146">
        <f>S167*H167</f>
        <v>0</v>
      </c>
      <c r="AR167" s="147" t="s">
        <v>318</v>
      </c>
      <c r="AT167" s="147" t="s">
        <v>302</v>
      </c>
      <c r="AU167" s="147" t="s">
        <v>90</v>
      </c>
      <c r="AY167" s="17" t="s">
        <v>299</v>
      </c>
      <c r="BE167" s="148">
        <f>IF(N167="základní",J167,0)</f>
        <v>0</v>
      </c>
      <c r="BF167" s="148">
        <f>IF(N167="snížená",J167,0)</f>
        <v>0</v>
      </c>
      <c r="BG167" s="148">
        <f>IF(N167="zákl. přenesená",J167,0)</f>
        <v>0</v>
      </c>
      <c r="BH167" s="148">
        <f>IF(N167="sníž. přenesená",J167,0)</f>
        <v>0</v>
      </c>
      <c r="BI167" s="148">
        <f>IF(N167="nulová",J167,0)</f>
        <v>0</v>
      </c>
      <c r="BJ167" s="17" t="s">
        <v>88</v>
      </c>
      <c r="BK167" s="148">
        <f>ROUND(I167*H167,2)</f>
        <v>0</v>
      </c>
      <c r="BL167" s="17" t="s">
        <v>318</v>
      </c>
      <c r="BM167" s="147" t="s">
        <v>2011</v>
      </c>
    </row>
    <row r="168" spans="2:65" s="12" customFormat="1">
      <c r="B168" s="170"/>
      <c r="D168" s="149" t="s">
        <v>1489</v>
      </c>
      <c r="E168" s="171" t="s">
        <v>1</v>
      </c>
      <c r="F168" s="172" t="s">
        <v>1490</v>
      </c>
      <c r="H168" s="171" t="s">
        <v>1</v>
      </c>
      <c r="I168" s="173"/>
      <c r="L168" s="170"/>
      <c r="M168" s="174"/>
      <c r="T168" s="175"/>
      <c r="AT168" s="171" t="s">
        <v>1489</v>
      </c>
      <c r="AU168" s="171" t="s">
        <v>90</v>
      </c>
      <c r="AV168" s="12" t="s">
        <v>88</v>
      </c>
      <c r="AW168" s="12" t="s">
        <v>36</v>
      </c>
      <c r="AX168" s="12" t="s">
        <v>81</v>
      </c>
      <c r="AY168" s="171" t="s">
        <v>299</v>
      </c>
    </row>
    <row r="169" spans="2:65" s="12" customFormat="1">
      <c r="B169" s="170"/>
      <c r="D169" s="149" t="s">
        <v>1489</v>
      </c>
      <c r="E169" s="171" t="s">
        <v>1</v>
      </c>
      <c r="F169" s="172" t="s">
        <v>1990</v>
      </c>
      <c r="H169" s="171" t="s">
        <v>1</v>
      </c>
      <c r="I169" s="173"/>
      <c r="L169" s="170"/>
      <c r="M169" s="174"/>
      <c r="T169" s="175"/>
      <c r="AT169" s="171" t="s">
        <v>1489</v>
      </c>
      <c r="AU169" s="171" t="s">
        <v>90</v>
      </c>
      <c r="AV169" s="12" t="s">
        <v>88</v>
      </c>
      <c r="AW169" s="12" t="s">
        <v>36</v>
      </c>
      <c r="AX169" s="12" t="s">
        <v>81</v>
      </c>
      <c r="AY169" s="171" t="s">
        <v>299</v>
      </c>
    </row>
    <row r="170" spans="2:65" s="13" customFormat="1">
      <c r="B170" s="176"/>
      <c r="D170" s="149" t="s">
        <v>1489</v>
      </c>
      <c r="E170" s="177" t="s">
        <v>1</v>
      </c>
      <c r="F170" s="178" t="s">
        <v>2012</v>
      </c>
      <c r="H170" s="179">
        <v>3.6</v>
      </c>
      <c r="I170" s="180"/>
      <c r="L170" s="176"/>
      <c r="M170" s="181"/>
      <c r="T170" s="182"/>
      <c r="AT170" s="177" t="s">
        <v>1489</v>
      </c>
      <c r="AU170" s="177" t="s">
        <v>90</v>
      </c>
      <c r="AV170" s="13" t="s">
        <v>90</v>
      </c>
      <c r="AW170" s="13" t="s">
        <v>36</v>
      </c>
      <c r="AX170" s="13" t="s">
        <v>88</v>
      </c>
      <c r="AY170" s="177" t="s">
        <v>299</v>
      </c>
    </row>
    <row r="171" spans="2:65" s="1" customFormat="1" ht="24.15" customHeight="1">
      <c r="B171" s="32"/>
      <c r="C171" s="136" t="s">
        <v>347</v>
      </c>
      <c r="D171" s="136" t="s">
        <v>302</v>
      </c>
      <c r="E171" s="137" t="s">
        <v>2013</v>
      </c>
      <c r="F171" s="138" t="s">
        <v>2014</v>
      </c>
      <c r="G171" s="139" t="s">
        <v>375</v>
      </c>
      <c r="H171" s="140">
        <v>10.444000000000001</v>
      </c>
      <c r="I171" s="141"/>
      <c r="J171" s="142">
        <f>ROUND(I171*H171,2)</f>
        <v>0</v>
      </c>
      <c r="K171" s="138" t="s">
        <v>1487</v>
      </c>
      <c r="L171" s="32"/>
      <c r="M171" s="143" t="s">
        <v>1</v>
      </c>
      <c r="N171" s="144" t="s">
        <v>46</v>
      </c>
      <c r="P171" s="145">
        <f>O171*H171</f>
        <v>0</v>
      </c>
      <c r="Q171" s="145">
        <v>0</v>
      </c>
      <c r="R171" s="145">
        <f>Q171*H171</f>
        <v>0</v>
      </c>
      <c r="S171" s="145">
        <v>0</v>
      </c>
      <c r="T171" s="146">
        <f>S171*H171</f>
        <v>0</v>
      </c>
      <c r="AR171" s="147" t="s">
        <v>318</v>
      </c>
      <c r="AT171" s="147" t="s">
        <v>302</v>
      </c>
      <c r="AU171" s="147" t="s">
        <v>90</v>
      </c>
      <c r="AY171" s="17" t="s">
        <v>299</v>
      </c>
      <c r="BE171" s="148">
        <f>IF(N171="základní",J171,0)</f>
        <v>0</v>
      </c>
      <c r="BF171" s="148">
        <f>IF(N171="snížená",J171,0)</f>
        <v>0</v>
      </c>
      <c r="BG171" s="148">
        <f>IF(N171="zákl. přenesená",J171,0)</f>
        <v>0</v>
      </c>
      <c r="BH171" s="148">
        <f>IF(N171="sníž. přenesená",J171,0)</f>
        <v>0</v>
      </c>
      <c r="BI171" s="148">
        <f>IF(N171="nulová",J171,0)</f>
        <v>0</v>
      </c>
      <c r="BJ171" s="17" t="s">
        <v>88</v>
      </c>
      <c r="BK171" s="148">
        <f>ROUND(I171*H171,2)</f>
        <v>0</v>
      </c>
      <c r="BL171" s="17" t="s">
        <v>318</v>
      </c>
      <c r="BM171" s="147" t="s">
        <v>2015</v>
      </c>
    </row>
    <row r="172" spans="2:65" s="12" customFormat="1">
      <c r="B172" s="170"/>
      <c r="D172" s="149" t="s">
        <v>1489</v>
      </c>
      <c r="E172" s="171" t="s">
        <v>1</v>
      </c>
      <c r="F172" s="172" t="s">
        <v>1490</v>
      </c>
      <c r="H172" s="171" t="s">
        <v>1</v>
      </c>
      <c r="I172" s="173"/>
      <c r="L172" s="170"/>
      <c r="M172" s="174"/>
      <c r="T172" s="175"/>
      <c r="AT172" s="171" t="s">
        <v>1489</v>
      </c>
      <c r="AU172" s="171" t="s">
        <v>90</v>
      </c>
      <c r="AV172" s="12" t="s">
        <v>88</v>
      </c>
      <c r="AW172" s="12" t="s">
        <v>36</v>
      </c>
      <c r="AX172" s="12" t="s">
        <v>81</v>
      </c>
      <c r="AY172" s="171" t="s">
        <v>299</v>
      </c>
    </row>
    <row r="173" spans="2:65" s="12" customFormat="1">
      <c r="B173" s="170"/>
      <c r="D173" s="149" t="s">
        <v>1489</v>
      </c>
      <c r="E173" s="171" t="s">
        <v>1</v>
      </c>
      <c r="F173" s="172" t="s">
        <v>1990</v>
      </c>
      <c r="H173" s="171" t="s">
        <v>1</v>
      </c>
      <c r="I173" s="173"/>
      <c r="L173" s="170"/>
      <c r="M173" s="174"/>
      <c r="T173" s="175"/>
      <c r="AT173" s="171" t="s">
        <v>1489</v>
      </c>
      <c r="AU173" s="171" t="s">
        <v>90</v>
      </c>
      <c r="AV173" s="12" t="s">
        <v>88</v>
      </c>
      <c r="AW173" s="12" t="s">
        <v>36</v>
      </c>
      <c r="AX173" s="12" t="s">
        <v>81</v>
      </c>
      <c r="AY173" s="171" t="s">
        <v>299</v>
      </c>
    </row>
    <row r="174" spans="2:65" s="12" customFormat="1">
      <c r="B174" s="170"/>
      <c r="D174" s="149" t="s">
        <v>1489</v>
      </c>
      <c r="E174" s="171" t="s">
        <v>1</v>
      </c>
      <c r="F174" s="172" t="s">
        <v>2016</v>
      </c>
      <c r="H174" s="171" t="s">
        <v>1</v>
      </c>
      <c r="I174" s="173"/>
      <c r="L174" s="170"/>
      <c r="M174" s="174"/>
      <c r="T174" s="175"/>
      <c r="AT174" s="171" t="s">
        <v>1489</v>
      </c>
      <c r="AU174" s="171" t="s">
        <v>90</v>
      </c>
      <c r="AV174" s="12" t="s">
        <v>88</v>
      </c>
      <c r="AW174" s="12" t="s">
        <v>36</v>
      </c>
      <c r="AX174" s="12" t="s">
        <v>81</v>
      </c>
      <c r="AY174" s="171" t="s">
        <v>299</v>
      </c>
    </row>
    <row r="175" spans="2:65" s="13" customFormat="1">
      <c r="B175" s="176"/>
      <c r="D175" s="149" t="s">
        <v>1489</v>
      </c>
      <c r="E175" s="177" t="s">
        <v>1</v>
      </c>
      <c r="F175" s="178" t="s">
        <v>2017</v>
      </c>
      <c r="H175" s="179">
        <v>6.8040000000000003</v>
      </c>
      <c r="I175" s="180"/>
      <c r="L175" s="176"/>
      <c r="M175" s="181"/>
      <c r="T175" s="182"/>
      <c r="AT175" s="177" t="s">
        <v>1489</v>
      </c>
      <c r="AU175" s="177" t="s">
        <v>90</v>
      </c>
      <c r="AV175" s="13" t="s">
        <v>90</v>
      </c>
      <c r="AW175" s="13" t="s">
        <v>36</v>
      </c>
      <c r="AX175" s="13" t="s">
        <v>81</v>
      </c>
      <c r="AY175" s="177" t="s">
        <v>299</v>
      </c>
    </row>
    <row r="176" spans="2:65" s="13" customFormat="1">
      <c r="B176" s="176"/>
      <c r="D176" s="149" t="s">
        <v>1489</v>
      </c>
      <c r="E176" s="177" t="s">
        <v>1</v>
      </c>
      <c r="F176" s="178" t="s">
        <v>2018</v>
      </c>
      <c r="H176" s="179">
        <v>3.64</v>
      </c>
      <c r="I176" s="180"/>
      <c r="L176" s="176"/>
      <c r="M176" s="181"/>
      <c r="T176" s="182"/>
      <c r="AT176" s="177" t="s">
        <v>1489</v>
      </c>
      <c r="AU176" s="177" t="s">
        <v>90</v>
      </c>
      <c r="AV176" s="13" t="s">
        <v>90</v>
      </c>
      <c r="AW176" s="13" t="s">
        <v>36</v>
      </c>
      <c r="AX176" s="13" t="s">
        <v>81</v>
      </c>
      <c r="AY176" s="177" t="s">
        <v>299</v>
      </c>
    </row>
    <row r="177" spans="2:65" s="14" customFormat="1">
      <c r="B177" s="183"/>
      <c r="D177" s="149" t="s">
        <v>1489</v>
      </c>
      <c r="E177" s="184" t="s">
        <v>1</v>
      </c>
      <c r="F177" s="185" t="s">
        <v>1496</v>
      </c>
      <c r="H177" s="186">
        <v>10.444000000000001</v>
      </c>
      <c r="I177" s="187"/>
      <c r="L177" s="183"/>
      <c r="M177" s="188"/>
      <c r="T177" s="189"/>
      <c r="AT177" s="184" t="s">
        <v>1489</v>
      </c>
      <c r="AU177" s="184" t="s">
        <v>90</v>
      </c>
      <c r="AV177" s="14" t="s">
        <v>318</v>
      </c>
      <c r="AW177" s="14" t="s">
        <v>36</v>
      </c>
      <c r="AX177" s="14" t="s">
        <v>88</v>
      </c>
      <c r="AY177" s="184" t="s">
        <v>299</v>
      </c>
    </row>
    <row r="178" spans="2:65" s="1" customFormat="1" ht="33" customHeight="1">
      <c r="B178" s="32"/>
      <c r="C178" s="136" t="s">
        <v>351</v>
      </c>
      <c r="D178" s="136" t="s">
        <v>302</v>
      </c>
      <c r="E178" s="137" t="s">
        <v>1803</v>
      </c>
      <c r="F178" s="138" t="s">
        <v>1804</v>
      </c>
      <c r="G178" s="139" t="s">
        <v>1520</v>
      </c>
      <c r="H178" s="140">
        <v>33.137999999999998</v>
      </c>
      <c r="I178" s="141"/>
      <c r="J178" s="142">
        <f>ROUND(I178*H178,2)</f>
        <v>0</v>
      </c>
      <c r="K178" s="138" t="s">
        <v>1487</v>
      </c>
      <c r="L178" s="32"/>
      <c r="M178" s="143" t="s">
        <v>1</v>
      </c>
      <c r="N178" s="144" t="s">
        <v>46</v>
      </c>
      <c r="P178" s="145">
        <f>O178*H178</f>
        <v>0</v>
      </c>
      <c r="Q178" s="145">
        <v>0</v>
      </c>
      <c r="R178" s="145">
        <f>Q178*H178</f>
        <v>0</v>
      </c>
      <c r="S178" s="145">
        <v>0</v>
      </c>
      <c r="T178" s="146">
        <f>S178*H178</f>
        <v>0</v>
      </c>
      <c r="AR178" s="147" t="s">
        <v>318</v>
      </c>
      <c r="AT178" s="147" t="s">
        <v>302</v>
      </c>
      <c r="AU178" s="147" t="s">
        <v>90</v>
      </c>
      <c r="AY178" s="17" t="s">
        <v>299</v>
      </c>
      <c r="BE178" s="148">
        <f>IF(N178="základní",J178,0)</f>
        <v>0</v>
      </c>
      <c r="BF178" s="148">
        <f>IF(N178="snížená",J178,0)</f>
        <v>0</v>
      </c>
      <c r="BG178" s="148">
        <f>IF(N178="zákl. přenesená",J178,0)</f>
        <v>0</v>
      </c>
      <c r="BH178" s="148">
        <f>IF(N178="sníž. přenesená",J178,0)</f>
        <v>0</v>
      </c>
      <c r="BI178" s="148">
        <f>IF(N178="nulová",J178,0)</f>
        <v>0</v>
      </c>
      <c r="BJ178" s="17" t="s">
        <v>88</v>
      </c>
      <c r="BK178" s="148">
        <f>ROUND(I178*H178,2)</f>
        <v>0</v>
      </c>
      <c r="BL178" s="17" t="s">
        <v>318</v>
      </c>
      <c r="BM178" s="147" t="s">
        <v>2019</v>
      </c>
    </row>
    <row r="179" spans="2:65" s="12" customFormat="1">
      <c r="B179" s="170"/>
      <c r="D179" s="149" t="s">
        <v>1489</v>
      </c>
      <c r="E179" s="171" t="s">
        <v>1</v>
      </c>
      <c r="F179" s="172" t="s">
        <v>1490</v>
      </c>
      <c r="H179" s="171" t="s">
        <v>1</v>
      </c>
      <c r="I179" s="173"/>
      <c r="L179" s="170"/>
      <c r="M179" s="174"/>
      <c r="T179" s="175"/>
      <c r="AT179" s="171" t="s">
        <v>1489</v>
      </c>
      <c r="AU179" s="171" t="s">
        <v>90</v>
      </c>
      <c r="AV179" s="12" t="s">
        <v>88</v>
      </c>
      <c r="AW179" s="12" t="s">
        <v>36</v>
      </c>
      <c r="AX179" s="12" t="s">
        <v>81</v>
      </c>
      <c r="AY179" s="171" t="s">
        <v>299</v>
      </c>
    </row>
    <row r="180" spans="2:65" s="12" customFormat="1">
      <c r="B180" s="170"/>
      <c r="D180" s="149" t="s">
        <v>1489</v>
      </c>
      <c r="E180" s="171" t="s">
        <v>1</v>
      </c>
      <c r="F180" s="172" t="s">
        <v>1990</v>
      </c>
      <c r="H180" s="171" t="s">
        <v>1</v>
      </c>
      <c r="I180" s="173"/>
      <c r="L180" s="170"/>
      <c r="M180" s="174"/>
      <c r="T180" s="175"/>
      <c r="AT180" s="171" t="s">
        <v>1489</v>
      </c>
      <c r="AU180" s="171" t="s">
        <v>90</v>
      </c>
      <c r="AV180" s="12" t="s">
        <v>88</v>
      </c>
      <c r="AW180" s="12" t="s">
        <v>36</v>
      </c>
      <c r="AX180" s="12" t="s">
        <v>81</v>
      </c>
      <c r="AY180" s="171" t="s">
        <v>299</v>
      </c>
    </row>
    <row r="181" spans="2:65" s="12" customFormat="1" ht="20.399999999999999">
      <c r="B181" s="170"/>
      <c r="D181" s="149" t="s">
        <v>1489</v>
      </c>
      <c r="E181" s="171" t="s">
        <v>1</v>
      </c>
      <c r="F181" s="172" t="s">
        <v>2020</v>
      </c>
      <c r="H181" s="171" t="s">
        <v>1</v>
      </c>
      <c r="I181" s="173"/>
      <c r="L181" s="170"/>
      <c r="M181" s="174"/>
      <c r="T181" s="175"/>
      <c r="AT181" s="171" t="s">
        <v>1489</v>
      </c>
      <c r="AU181" s="171" t="s">
        <v>90</v>
      </c>
      <c r="AV181" s="12" t="s">
        <v>88</v>
      </c>
      <c r="AW181" s="12" t="s">
        <v>36</v>
      </c>
      <c r="AX181" s="12" t="s">
        <v>81</v>
      </c>
      <c r="AY181" s="171" t="s">
        <v>299</v>
      </c>
    </row>
    <row r="182" spans="2:65" s="13" customFormat="1">
      <c r="B182" s="176"/>
      <c r="D182" s="149" t="s">
        <v>1489</v>
      </c>
      <c r="E182" s="177" t="s">
        <v>1</v>
      </c>
      <c r="F182" s="178" t="s">
        <v>2021</v>
      </c>
      <c r="H182" s="179">
        <v>545.21</v>
      </c>
      <c r="I182" s="180"/>
      <c r="L182" s="176"/>
      <c r="M182" s="181"/>
      <c r="T182" s="182"/>
      <c r="AT182" s="177" t="s">
        <v>1489</v>
      </c>
      <c r="AU182" s="177" t="s">
        <v>90</v>
      </c>
      <c r="AV182" s="13" t="s">
        <v>90</v>
      </c>
      <c r="AW182" s="13" t="s">
        <v>36</v>
      </c>
      <c r="AX182" s="13" t="s">
        <v>81</v>
      </c>
      <c r="AY182" s="177" t="s">
        <v>299</v>
      </c>
    </row>
    <row r="183" spans="2:65" s="13" customFormat="1">
      <c r="B183" s="176"/>
      <c r="D183" s="149" t="s">
        <v>1489</v>
      </c>
      <c r="E183" s="177" t="s">
        <v>1</v>
      </c>
      <c r="F183" s="178" t="s">
        <v>2022</v>
      </c>
      <c r="H183" s="179">
        <v>70.251999999999995</v>
      </c>
      <c r="I183" s="180"/>
      <c r="L183" s="176"/>
      <c r="M183" s="181"/>
      <c r="T183" s="182"/>
      <c r="AT183" s="177" t="s">
        <v>1489</v>
      </c>
      <c r="AU183" s="177" t="s">
        <v>90</v>
      </c>
      <c r="AV183" s="13" t="s">
        <v>90</v>
      </c>
      <c r="AW183" s="13" t="s">
        <v>36</v>
      </c>
      <c r="AX183" s="13" t="s">
        <v>81</v>
      </c>
      <c r="AY183" s="177" t="s">
        <v>299</v>
      </c>
    </row>
    <row r="184" spans="2:65" s="13" customFormat="1">
      <c r="B184" s="176"/>
      <c r="D184" s="149" t="s">
        <v>1489</v>
      </c>
      <c r="E184" s="177" t="s">
        <v>1</v>
      </c>
      <c r="F184" s="178" t="s">
        <v>1561</v>
      </c>
      <c r="H184" s="179">
        <v>21.632000000000001</v>
      </c>
      <c r="I184" s="180"/>
      <c r="L184" s="176"/>
      <c r="M184" s="181"/>
      <c r="T184" s="182"/>
      <c r="AT184" s="177" t="s">
        <v>1489</v>
      </c>
      <c r="AU184" s="177" t="s">
        <v>90</v>
      </c>
      <c r="AV184" s="13" t="s">
        <v>90</v>
      </c>
      <c r="AW184" s="13" t="s">
        <v>36</v>
      </c>
      <c r="AX184" s="13" t="s">
        <v>81</v>
      </c>
      <c r="AY184" s="177" t="s">
        <v>299</v>
      </c>
    </row>
    <row r="185" spans="2:65" s="15" customFormat="1">
      <c r="B185" s="190"/>
      <c r="D185" s="149" t="s">
        <v>1489</v>
      </c>
      <c r="E185" s="191" t="s">
        <v>1</v>
      </c>
      <c r="F185" s="192" t="s">
        <v>1549</v>
      </c>
      <c r="H185" s="193">
        <v>637.09400000000005</v>
      </c>
      <c r="I185" s="194"/>
      <c r="L185" s="190"/>
      <c r="M185" s="195"/>
      <c r="T185" s="196"/>
      <c r="AT185" s="191" t="s">
        <v>1489</v>
      </c>
      <c r="AU185" s="191" t="s">
        <v>90</v>
      </c>
      <c r="AV185" s="15" t="s">
        <v>298</v>
      </c>
      <c r="AW185" s="15" t="s">
        <v>36</v>
      </c>
      <c r="AX185" s="15" t="s">
        <v>81</v>
      </c>
      <c r="AY185" s="191" t="s">
        <v>299</v>
      </c>
    </row>
    <row r="186" spans="2:65" s="12" customFormat="1">
      <c r="B186" s="170"/>
      <c r="D186" s="149" t="s">
        <v>1489</v>
      </c>
      <c r="E186" s="171" t="s">
        <v>1</v>
      </c>
      <c r="F186" s="172" t="s">
        <v>2023</v>
      </c>
      <c r="H186" s="171" t="s">
        <v>1</v>
      </c>
      <c r="I186" s="173"/>
      <c r="L186" s="170"/>
      <c r="M186" s="174"/>
      <c r="T186" s="175"/>
      <c r="AT186" s="171" t="s">
        <v>1489</v>
      </c>
      <c r="AU186" s="171" t="s">
        <v>90</v>
      </c>
      <c r="AV186" s="12" t="s">
        <v>88</v>
      </c>
      <c r="AW186" s="12" t="s">
        <v>36</v>
      </c>
      <c r="AX186" s="12" t="s">
        <v>81</v>
      </c>
      <c r="AY186" s="171" t="s">
        <v>299</v>
      </c>
    </row>
    <row r="187" spans="2:65" s="13" customFormat="1">
      <c r="B187" s="176"/>
      <c r="D187" s="149" t="s">
        <v>1489</v>
      </c>
      <c r="E187" s="177" t="s">
        <v>1</v>
      </c>
      <c r="F187" s="178" t="s">
        <v>2024</v>
      </c>
      <c r="H187" s="179">
        <v>15.308999999999999</v>
      </c>
      <c r="I187" s="180"/>
      <c r="L187" s="176"/>
      <c r="M187" s="181"/>
      <c r="T187" s="182"/>
      <c r="AT187" s="177" t="s">
        <v>1489</v>
      </c>
      <c r="AU187" s="177" t="s">
        <v>90</v>
      </c>
      <c r="AV187" s="13" t="s">
        <v>90</v>
      </c>
      <c r="AW187" s="13" t="s">
        <v>36</v>
      </c>
      <c r="AX187" s="13" t="s">
        <v>81</v>
      </c>
      <c r="AY187" s="177" t="s">
        <v>299</v>
      </c>
    </row>
    <row r="188" spans="2:65" s="13" customFormat="1">
      <c r="B188" s="176"/>
      <c r="D188" s="149" t="s">
        <v>1489</v>
      </c>
      <c r="E188" s="177" t="s">
        <v>1</v>
      </c>
      <c r="F188" s="178" t="s">
        <v>2025</v>
      </c>
      <c r="H188" s="179">
        <v>8.19</v>
      </c>
      <c r="I188" s="180"/>
      <c r="L188" s="176"/>
      <c r="M188" s="181"/>
      <c r="T188" s="182"/>
      <c r="AT188" s="177" t="s">
        <v>1489</v>
      </c>
      <c r="AU188" s="177" t="s">
        <v>90</v>
      </c>
      <c r="AV188" s="13" t="s">
        <v>90</v>
      </c>
      <c r="AW188" s="13" t="s">
        <v>36</v>
      </c>
      <c r="AX188" s="13" t="s">
        <v>81</v>
      </c>
      <c r="AY188" s="177" t="s">
        <v>299</v>
      </c>
    </row>
    <row r="189" spans="2:65" s="13" customFormat="1">
      <c r="B189" s="176"/>
      <c r="D189" s="149" t="s">
        <v>1489</v>
      </c>
      <c r="E189" s="177" t="s">
        <v>1</v>
      </c>
      <c r="F189" s="178" t="s">
        <v>1548</v>
      </c>
      <c r="H189" s="179">
        <v>2.1629999999999998</v>
      </c>
      <c r="I189" s="180"/>
      <c r="L189" s="176"/>
      <c r="M189" s="181"/>
      <c r="T189" s="182"/>
      <c r="AT189" s="177" t="s">
        <v>1489</v>
      </c>
      <c r="AU189" s="177" t="s">
        <v>90</v>
      </c>
      <c r="AV189" s="13" t="s">
        <v>90</v>
      </c>
      <c r="AW189" s="13" t="s">
        <v>36</v>
      </c>
      <c r="AX189" s="13" t="s">
        <v>81</v>
      </c>
      <c r="AY189" s="177" t="s">
        <v>299</v>
      </c>
    </row>
    <row r="190" spans="2:65" s="15" customFormat="1">
      <c r="B190" s="190"/>
      <c r="D190" s="149" t="s">
        <v>1489</v>
      </c>
      <c r="E190" s="191" t="s">
        <v>1</v>
      </c>
      <c r="F190" s="192" t="s">
        <v>1549</v>
      </c>
      <c r="H190" s="193">
        <v>25.661999999999999</v>
      </c>
      <c r="I190" s="194"/>
      <c r="L190" s="190"/>
      <c r="M190" s="195"/>
      <c r="T190" s="196"/>
      <c r="AT190" s="191" t="s">
        <v>1489</v>
      </c>
      <c r="AU190" s="191" t="s">
        <v>90</v>
      </c>
      <c r="AV190" s="15" t="s">
        <v>298</v>
      </c>
      <c r="AW190" s="15" t="s">
        <v>36</v>
      </c>
      <c r="AX190" s="15" t="s">
        <v>81</v>
      </c>
      <c r="AY190" s="191" t="s">
        <v>299</v>
      </c>
    </row>
    <row r="191" spans="2:65" s="14" customFormat="1">
      <c r="B191" s="183"/>
      <c r="D191" s="149" t="s">
        <v>1489</v>
      </c>
      <c r="E191" s="184" t="s">
        <v>1</v>
      </c>
      <c r="F191" s="185" t="s">
        <v>1496</v>
      </c>
      <c r="H191" s="186">
        <v>662.75599999999997</v>
      </c>
      <c r="I191" s="187"/>
      <c r="L191" s="183"/>
      <c r="M191" s="188"/>
      <c r="T191" s="189"/>
      <c r="AT191" s="184" t="s">
        <v>1489</v>
      </c>
      <c r="AU191" s="184" t="s">
        <v>90</v>
      </c>
      <c r="AV191" s="14" t="s">
        <v>318</v>
      </c>
      <c r="AW191" s="14" t="s">
        <v>36</v>
      </c>
      <c r="AX191" s="14" t="s">
        <v>81</v>
      </c>
      <c r="AY191" s="184" t="s">
        <v>299</v>
      </c>
    </row>
    <row r="192" spans="2:65" s="12" customFormat="1">
      <c r="B192" s="170"/>
      <c r="D192" s="149" t="s">
        <v>1489</v>
      </c>
      <c r="E192" s="171" t="s">
        <v>1</v>
      </c>
      <c r="F192" s="172" t="s">
        <v>2026</v>
      </c>
      <c r="H192" s="171" t="s">
        <v>1</v>
      </c>
      <c r="I192" s="173"/>
      <c r="L192" s="170"/>
      <c r="M192" s="174"/>
      <c r="T192" s="175"/>
      <c r="AT192" s="171" t="s">
        <v>1489</v>
      </c>
      <c r="AU192" s="171" t="s">
        <v>90</v>
      </c>
      <c r="AV192" s="12" t="s">
        <v>88</v>
      </c>
      <c r="AW192" s="12" t="s">
        <v>36</v>
      </c>
      <c r="AX192" s="12" t="s">
        <v>81</v>
      </c>
      <c r="AY192" s="171" t="s">
        <v>299</v>
      </c>
    </row>
    <row r="193" spans="2:65" s="13" customFormat="1">
      <c r="B193" s="176"/>
      <c r="D193" s="149" t="s">
        <v>1489</v>
      </c>
      <c r="E193" s="177" t="s">
        <v>1</v>
      </c>
      <c r="F193" s="178" t="s">
        <v>2027</v>
      </c>
      <c r="H193" s="179">
        <v>33.137999999999998</v>
      </c>
      <c r="I193" s="180"/>
      <c r="L193" s="176"/>
      <c r="M193" s="181"/>
      <c r="T193" s="182"/>
      <c r="AT193" s="177" t="s">
        <v>1489</v>
      </c>
      <c r="AU193" s="177" t="s">
        <v>90</v>
      </c>
      <c r="AV193" s="13" t="s">
        <v>90</v>
      </c>
      <c r="AW193" s="13" t="s">
        <v>36</v>
      </c>
      <c r="AX193" s="13" t="s">
        <v>88</v>
      </c>
      <c r="AY193" s="177" t="s">
        <v>299</v>
      </c>
    </row>
    <row r="194" spans="2:65" s="1" customFormat="1" ht="33" customHeight="1">
      <c r="B194" s="32"/>
      <c r="C194" s="136" t="s">
        <v>8</v>
      </c>
      <c r="D194" s="136" t="s">
        <v>302</v>
      </c>
      <c r="E194" s="137" t="s">
        <v>1811</v>
      </c>
      <c r="F194" s="138" t="s">
        <v>1812</v>
      </c>
      <c r="G194" s="139" t="s">
        <v>1520</v>
      </c>
      <c r="H194" s="140">
        <v>53.02</v>
      </c>
      <c r="I194" s="141"/>
      <c r="J194" s="142">
        <f>ROUND(I194*H194,2)</f>
        <v>0</v>
      </c>
      <c r="K194" s="138" t="s">
        <v>1487</v>
      </c>
      <c r="L194" s="32"/>
      <c r="M194" s="143" t="s">
        <v>1</v>
      </c>
      <c r="N194" s="144" t="s">
        <v>46</v>
      </c>
      <c r="P194" s="145">
        <f>O194*H194</f>
        <v>0</v>
      </c>
      <c r="Q194" s="145">
        <v>0</v>
      </c>
      <c r="R194" s="145">
        <f>Q194*H194</f>
        <v>0</v>
      </c>
      <c r="S194" s="145">
        <v>0</v>
      </c>
      <c r="T194" s="146">
        <f>S194*H194</f>
        <v>0</v>
      </c>
      <c r="AR194" s="147" t="s">
        <v>318</v>
      </c>
      <c r="AT194" s="147" t="s">
        <v>302</v>
      </c>
      <c r="AU194" s="147" t="s">
        <v>90</v>
      </c>
      <c r="AY194" s="17" t="s">
        <v>299</v>
      </c>
      <c r="BE194" s="148">
        <f>IF(N194="základní",J194,0)</f>
        <v>0</v>
      </c>
      <c r="BF194" s="148">
        <f>IF(N194="snížená",J194,0)</f>
        <v>0</v>
      </c>
      <c r="BG194" s="148">
        <f>IF(N194="zákl. přenesená",J194,0)</f>
        <v>0</v>
      </c>
      <c r="BH194" s="148">
        <f>IF(N194="sníž. přenesená",J194,0)</f>
        <v>0</v>
      </c>
      <c r="BI194" s="148">
        <f>IF(N194="nulová",J194,0)</f>
        <v>0</v>
      </c>
      <c r="BJ194" s="17" t="s">
        <v>88</v>
      </c>
      <c r="BK194" s="148">
        <f>ROUND(I194*H194,2)</f>
        <v>0</v>
      </c>
      <c r="BL194" s="17" t="s">
        <v>318</v>
      </c>
      <c r="BM194" s="147" t="s">
        <v>2028</v>
      </c>
    </row>
    <row r="195" spans="2:65" s="12" customFormat="1">
      <c r="B195" s="170"/>
      <c r="D195" s="149" t="s">
        <v>1489</v>
      </c>
      <c r="E195" s="171" t="s">
        <v>1</v>
      </c>
      <c r="F195" s="172" t="s">
        <v>1490</v>
      </c>
      <c r="H195" s="171" t="s">
        <v>1</v>
      </c>
      <c r="I195" s="173"/>
      <c r="L195" s="170"/>
      <c r="M195" s="174"/>
      <c r="T195" s="175"/>
      <c r="AT195" s="171" t="s">
        <v>1489</v>
      </c>
      <c r="AU195" s="171" t="s">
        <v>90</v>
      </c>
      <c r="AV195" s="12" t="s">
        <v>88</v>
      </c>
      <c r="AW195" s="12" t="s">
        <v>36</v>
      </c>
      <c r="AX195" s="12" t="s">
        <v>81</v>
      </c>
      <c r="AY195" s="171" t="s">
        <v>299</v>
      </c>
    </row>
    <row r="196" spans="2:65" s="12" customFormat="1">
      <c r="B196" s="170"/>
      <c r="D196" s="149" t="s">
        <v>1489</v>
      </c>
      <c r="E196" s="171" t="s">
        <v>1</v>
      </c>
      <c r="F196" s="172" t="s">
        <v>1990</v>
      </c>
      <c r="H196" s="171" t="s">
        <v>1</v>
      </c>
      <c r="I196" s="173"/>
      <c r="L196" s="170"/>
      <c r="M196" s="174"/>
      <c r="T196" s="175"/>
      <c r="AT196" s="171" t="s">
        <v>1489</v>
      </c>
      <c r="AU196" s="171" t="s">
        <v>90</v>
      </c>
      <c r="AV196" s="12" t="s">
        <v>88</v>
      </c>
      <c r="AW196" s="12" t="s">
        <v>36</v>
      </c>
      <c r="AX196" s="12" t="s">
        <v>81</v>
      </c>
      <c r="AY196" s="171" t="s">
        <v>299</v>
      </c>
    </row>
    <row r="197" spans="2:65" s="12" customFormat="1">
      <c r="B197" s="170"/>
      <c r="D197" s="149" t="s">
        <v>1489</v>
      </c>
      <c r="E197" s="171" t="s">
        <v>1</v>
      </c>
      <c r="F197" s="172" t="s">
        <v>2029</v>
      </c>
      <c r="H197" s="171" t="s">
        <v>1</v>
      </c>
      <c r="I197" s="173"/>
      <c r="L197" s="170"/>
      <c r="M197" s="174"/>
      <c r="T197" s="175"/>
      <c r="AT197" s="171" t="s">
        <v>1489</v>
      </c>
      <c r="AU197" s="171" t="s">
        <v>90</v>
      </c>
      <c r="AV197" s="12" t="s">
        <v>88</v>
      </c>
      <c r="AW197" s="12" t="s">
        <v>36</v>
      </c>
      <c r="AX197" s="12" t="s">
        <v>81</v>
      </c>
      <c r="AY197" s="171" t="s">
        <v>299</v>
      </c>
    </row>
    <row r="198" spans="2:65" s="13" customFormat="1">
      <c r="B198" s="176"/>
      <c r="D198" s="149" t="s">
        <v>1489</v>
      </c>
      <c r="E198" s="177" t="s">
        <v>1</v>
      </c>
      <c r="F198" s="178" t="s">
        <v>2030</v>
      </c>
      <c r="H198" s="179">
        <v>53.02</v>
      </c>
      <c r="I198" s="180"/>
      <c r="L198" s="176"/>
      <c r="M198" s="181"/>
      <c r="T198" s="182"/>
      <c r="AT198" s="177" t="s">
        <v>1489</v>
      </c>
      <c r="AU198" s="177" t="s">
        <v>90</v>
      </c>
      <c r="AV198" s="13" t="s">
        <v>90</v>
      </c>
      <c r="AW198" s="13" t="s">
        <v>36</v>
      </c>
      <c r="AX198" s="13" t="s">
        <v>88</v>
      </c>
      <c r="AY198" s="177" t="s">
        <v>299</v>
      </c>
    </row>
    <row r="199" spans="2:65" s="1" customFormat="1" ht="33" customHeight="1">
      <c r="B199" s="32"/>
      <c r="C199" s="136" t="s">
        <v>362</v>
      </c>
      <c r="D199" s="136" t="s">
        <v>302</v>
      </c>
      <c r="E199" s="137" t="s">
        <v>1815</v>
      </c>
      <c r="F199" s="138" t="s">
        <v>1816</v>
      </c>
      <c r="G199" s="139" t="s">
        <v>1520</v>
      </c>
      <c r="H199" s="140">
        <v>79.531000000000006</v>
      </c>
      <c r="I199" s="141"/>
      <c r="J199" s="142">
        <f>ROUND(I199*H199,2)</f>
        <v>0</v>
      </c>
      <c r="K199" s="138" t="s">
        <v>1487</v>
      </c>
      <c r="L199" s="32"/>
      <c r="M199" s="143" t="s">
        <v>1</v>
      </c>
      <c r="N199" s="144" t="s">
        <v>46</v>
      </c>
      <c r="P199" s="145">
        <f>O199*H199</f>
        <v>0</v>
      </c>
      <c r="Q199" s="145">
        <v>0</v>
      </c>
      <c r="R199" s="145">
        <f>Q199*H199</f>
        <v>0</v>
      </c>
      <c r="S199" s="145">
        <v>0</v>
      </c>
      <c r="T199" s="146">
        <f>S199*H199</f>
        <v>0</v>
      </c>
      <c r="AR199" s="147" t="s">
        <v>318</v>
      </c>
      <c r="AT199" s="147" t="s">
        <v>302</v>
      </c>
      <c r="AU199" s="147" t="s">
        <v>90</v>
      </c>
      <c r="AY199" s="17" t="s">
        <v>299</v>
      </c>
      <c r="BE199" s="148">
        <f>IF(N199="základní",J199,0)</f>
        <v>0</v>
      </c>
      <c r="BF199" s="148">
        <f>IF(N199="snížená",J199,0)</f>
        <v>0</v>
      </c>
      <c r="BG199" s="148">
        <f>IF(N199="zákl. přenesená",J199,0)</f>
        <v>0</v>
      </c>
      <c r="BH199" s="148">
        <f>IF(N199="sníž. přenesená",J199,0)</f>
        <v>0</v>
      </c>
      <c r="BI199" s="148">
        <f>IF(N199="nulová",J199,0)</f>
        <v>0</v>
      </c>
      <c r="BJ199" s="17" t="s">
        <v>88</v>
      </c>
      <c r="BK199" s="148">
        <f>ROUND(I199*H199,2)</f>
        <v>0</v>
      </c>
      <c r="BL199" s="17" t="s">
        <v>318</v>
      </c>
      <c r="BM199" s="147" t="s">
        <v>2031</v>
      </c>
    </row>
    <row r="200" spans="2:65" s="12" customFormat="1">
      <c r="B200" s="170"/>
      <c r="D200" s="149" t="s">
        <v>1489</v>
      </c>
      <c r="E200" s="171" t="s">
        <v>1</v>
      </c>
      <c r="F200" s="172" t="s">
        <v>1490</v>
      </c>
      <c r="H200" s="171" t="s">
        <v>1</v>
      </c>
      <c r="I200" s="173"/>
      <c r="L200" s="170"/>
      <c r="M200" s="174"/>
      <c r="T200" s="175"/>
      <c r="AT200" s="171" t="s">
        <v>1489</v>
      </c>
      <c r="AU200" s="171" t="s">
        <v>90</v>
      </c>
      <c r="AV200" s="12" t="s">
        <v>88</v>
      </c>
      <c r="AW200" s="12" t="s">
        <v>36</v>
      </c>
      <c r="AX200" s="12" t="s">
        <v>81</v>
      </c>
      <c r="AY200" s="171" t="s">
        <v>299</v>
      </c>
    </row>
    <row r="201" spans="2:65" s="12" customFormat="1">
      <c r="B201" s="170"/>
      <c r="D201" s="149" t="s">
        <v>1489</v>
      </c>
      <c r="E201" s="171" t="s">
        <v>1</v>
      </c>
      <c r="F201" s="172" t="s">
        <v>1990</v>
      </c>
      <c r="H201" s="171" t="s">
        <v>1</v>
      </c>
      <c r="I201" s="173"/>
      <c r="L201" s="170"/>
      <c r="M201" s="174"/>
      <c r="T201" s="175"/>
      <c r="AT201" s="171" t="s">
        <v>1489</v>
      </c>
      <c r="AU201" s="171" t="s">
        <v>90</v>
      </c>
      <c r="AV201" s="12" t="s">
        <v>88</v>
      </c>
      <c r="AW201" s="12" t="s">
        <v>36</v>
      </c>
      <c r="AX201" s="12" t="s">
        <v>81</v>
      </c>
      <c r="AY201" s="171" t="s">
        <v>299</v>
      </c>
    </row>
    <row r="202" spans="2:65" s="12" customFormat="1">
      <c r="B202" s="170"/>
      <c r="D202" s="149" t="s">
        <v>1489</v>
      </c>
      <c r="E202" s="171" t="s">
        <v>1</v>
      </c>
      <c r="F202" s="172" t="s">
        <v>2032</v>
      </c>
      <c r="H202" s="171" t="s">
        <v>1</v>
      </c>
      <c r="I202" s="173"/>
      <c r="L202" s="170"/>
      <c r="M202" s="174"/>
      <c r="T202" s="175"/>
      <c r="AT202" s="171" t="s">
        <v>1489</v>
      </c>
      <c r="AU202" s="171" t="s">
        <v>90</v>
      </c>
      <c r="AV202" s="12" t="s">
        <v>88</v>
      </c>
      <c r="AW202" s="12" t="s">
        <v>36</v>
      </c>
      <c r="AX202" s="12" t="s">
        <v>81</v>
      </c>
      <c r="AY202" s="171" t="s">
        <v>299</v>
      </c>
    </row>
    <row r="203" spans="2:65" s="13" customFormat="1">
      <c r="B203" s="176"/>
      <c r="D203" s="149" t="s">
        <v>1489</v>
      </c>
      <c r="E203" s="177" t="s">
        <v>1</v>
      </c>
      <c r="F203" s="178" t="s">
        <v>2033</v>
      </c>
      <c r="H203" s="179">
        <v>79.531000000000006</v>
      </c>
      <c r="I203" s="180"/>
      <c r="L203" s="176"/>
      <c r="M203" s="181"/>
      <c r="T203" s="182"/>
      <c r="AT203" s="177" t="s">
        <v>1489</v>
      </c>
      <c r="AU203" s="177" t="s">
        <v>90</v>
      </c>
      <c r="AV203" s="13" t="s">
        <v>90</v>
      </c>
      <c r="AW203" s="13" t="s">
        <v>36</v>
      </c>
      <c r="AX203" s="13" t="s">
        <v>88</v>
      </c>
      <c r="AY203" s="177" t="s">
        <v>299</v>
      </c>
    </row>
    <row r="204" spans="2:65" s="1" customFormat="1" ht="33" customHeight="1">
      <c r="B204" s="32"/>
      <c r="C204" s="136" t="s">
        <v>367</v>
      </c>
      <c r="D204" s="136" t="s">
        <v>302</v>
      </c>
      <c r="E204" s="137" t="s">
        <v>2034</v>
      </c>
      <c r="F204" s="138" t="s">
        <v>2035</v>
      </c>
      <c r="G204" s="139" t="s">
        <v>1520</v>
      </c>
      <c r="H204" s="140">
        <v>132.55099999999999</v>
      </c>
      <c r="I204" s="141"/>
      <c r="J204" s="142">
        <f>ROUND(I204*H204,2)</f>
        <v>0</v>
      </c>
      <c r="K204" s="138" t="s">
        <v>1487</v>
      </c>
      <c r="L204" s="32"/>
      <c r="M204" s="143" t="s">
        <v>1</v>
      </c>
      <c r="N204" s="144" t="s">
        <v>46</v>
      </c>
      <c r="P204" s="145">
        <f>O204*H204</f>
        <v>0</v>
      </c>
      <c r="Q204" s="145">
        <v>0</v>
      </c>
      <c r="R204" s="145">
        <f>Q204*H204</f>
        <v>0</v>
      </c>
      <c r="S204" s="145">
        <v>0</v>
      </c>
      <c r="T204" s="146">
        <f>S204*H204</f>
        <v>0</v>
      </c>
      <c r="AR204" s="147" t="s">
        <v>318</v>
      </c>
      <c r="AT204" s="147" t="s">
        <v>302</v>
      </c>
      <c r="AU204" s="147" t="s">
        <v>90</v>
      </c>
      <c r="AY204" s="17" t="s">
        <v>299</v>
      </c>
      <c r="BE204" s="148">
        <f>IF(N204="základní",J204,0)</f>
        <v>0</v>
      </c>
      <c r="BF204" s="148">
        <f>IF(N204="snížená",J204,0)</f>
        <v>0</v>
      </c>
      <c r="BG204" s="148">
        <f>IF(N204="zákl. přenesená",J204,0)</f>
        <v>0</v>
      </c>
      <c r="BH204" s="148">
        <f>IF(N204="sníž. přenesená",J204,0)</f>
        <v>0</v>
      </c>
      <c r="BI204" s="148">
        <f>IF(N204="nulová",J204,0)</f>
        <v>0</v>
      </c>
      <c r="BJ204" s="17" t="s">
        <v>88</v>
      </c>
      <c r="BK204" s="148">
        <f>ROUND(I204*H204,2)</f>
        <v>0</v>
      </c>
      <c r="BL204" s="17" t="s">
        <v>318</v>
      </c>
      <c r="BM204" s="147" t="s">
        <v>2036</v>
      </c>
    </row>
    <row r="205" spans="2:65" s="12" customFormat="1">
      <c r="B205" s="170"/>
      <c r="D205" s="149" t="s">
        <v>1489</v>
      </c>
      <c r="E205" s="171" t="s">
        <v>1</v>
      </c>
      <c r="F205" s="172" t="s">
        <v>1490</v>
      </c>
      <c r="H205" s="171" t="s">
        <v>1</v>
      </c>
      <c r="I205" s="173"/>
      <c r="L205" s="170"/>
      <c r="M205" s="174"/>
      <c r="T205" s="175"/>
      <c r="AT205" s="171" t="s">
        <v>1489</v>
      </c>
      <c r="AU205" s="171" t="s">
        <v>90</v>
      </c>
      <c r="AV205" s="12" t="s">
        <v>88</v>
      </c>
      <c r="AW205" s="12" t="s">
        <v>36</v>
      </c>
      <c r="AX205" s="12" t="s">
        <v>81</v>
      </c>
      <c r="AY205" s="171" t="s">
        <v>299</v>
      </c>
    </row>
    <row r="206" spans="2:65" s="12" customFormat="1">
      <c r="B206" s="170"/>
      <c r="D206" s="149" t="s">
        <v>1489</v>
      </c>
      <c r="E206" s="171" t="s">
        <v>1</v>
      </c>
      <c r="F206" s="172" t="s">
        <v>1990</v>
      </c>
      <c r="H206" s="171" t="s">
        <v>1</v>
      </c>
      <c r="I206" s="173"/>
      <c r="L206" s="170"/>
      <c r="M206" s="174"/>
      <c r="T206" s="175"/>
      <c r="AT206" s="171" t="s">
        <v>1489</v>
      </c>
      <c r="AU206" s="171" t="s">
        <v>90</v>
      </c>
      <c r="AV206" s="12" t="s">
        <v>88</v>
      </c>
      <c r="AW206" s="12" t="s">
        <v>36</v>
      </c>
      <c r="AX206" s="12" t="s">
        <v>81</v>
      </c>
      <c r="AY206" s="171" t="s">
        <v>299</v>
      </c>
    </row>
    <row r="207" spans="2:65" s="12" customFormat="1">
      <c r="B207" s="170"/>
      <c r="D207" s="149" t="s">
        <v>1489</v>
      </c>
      <c r="E207" s="171" t="s">
        <v>1</v>
      </c>
      <c r="F207" s="172" t="s">
        <v>2037</v>
      </c>
      <c r="H207" s="171" t="s">
        <v>1</v>
      </c>
      <c r="I207" s="173"/>
      <c r="L207" s="170"/>
      <c r="M207" s="174"/>
      <c r="T207" s="175"/>
      <c r="AT207" s="171" t="s">
        <v>1489</v>
      </c>
      <c r="AU207" s="171" t="s">
        <v>90</v>
      </c>
      <c r="AV207" s="12" t="s">
        <v>88</v>
      </c>
      <c r="AW207" s="12" t="s">
        <v>36</v>
      </c>
      <c r="AX207" s="12" t="s">
        <v>81</v>
      </c>
      <c r="AY207" s="171" t="s">
        <v>299</v>
      </c>
    </row>
    <row r="208" spans="2:65" s="13" customFormat="1">
      <c r="B208" s="176"/>
      <c r="D208" s="149" t="s">
        <v>1489</v>
      </c>
      <c r="E208" s="177" t="s">
        <v>1</v>
      </c>
      <c r="F208" s="178" t="s">
        <v>2038</v>
      </c>
      <c r="H208" s="179">
        <v>132.55099999999999</v>
      </c>
      <c r="I208" s="180"/>
      <c r="L208" s="176"/>
      <c r="M208" s="181"/>
      <c r="T208" s="182"/>
      <c r="AT208" s="177" t="s">
        <v>1489</v>
      </c>
      <c r="AU208" s="177" t="s">
        <v>90</v>
      </c>
      <c r="AV208" s="13" t="s">
        <v>90</v>
      </c>
      <c r="AW208" s="13" t="s">
        <v>36</v>
      </c>
      <c r="AX208" s="13" t="s">
        <v>88</v>
      </c>
      <c r="AY208" s="177" t="s">
        <v>299</v>
      </c>
    </row>
    <row r="209" spans="2:65" s="1" customFormat="1" ht="33" customHeight="1">
      <c r="B209" s="32"/>
      <c r="C209" s="136" t="s">
        <v>372</v>
      </c>
      <c r="D209" s="136" t="s">
        <v>302</v>
      </c>
      <c r="E209" s="137" t="s">
        <v>2039</v>
      </c>
      <c r="F209" s="138" t="s">
        <v>2040</v>
      </c>
      <c r="G209" s="139" t="s">
        <v>1520</v>
      </c>
      <c r="H209" s="140">
        <v>364.51600000000002</v>
      </c>
      <c r="I209" s="141"/>
      <c r="J209" s="142">
        <f>ROUND(I209*H209,2)</f>
        <v>0</v>
      </c>
      <c r="K209" s="138" t="s">
        <v>1487</v>
      </c>
      <c r="L209" s="32"/>
      <c r="M209" s="143" t="s">
        <v>1</v>
      </c>
      <c r="N209" s="144" t="s">
        <v>46</v>
      </c>
      <c r="P209" s="145">
        <f>O209*H209</f>
        <v>0</v>
      </c>
      <c r="Q209" s="145">
        <v>0</v>
      </c>
      <c r="R209" s="145">
        <f>Q209*H209</f>
        <v>0</v>
      </c>
      <c r="S209" s="145">
        <v>0</v>
      </c>
      <c r="T209" s="146">
        <f>S209*H209</f>
        <v>0</v>
      </c>
      <c r="AR209" s="147" t="s">
        <v>318</v>
      </c>
      <c r="AT209" s="147" t="s">
        <v>302</v>
      </c>
      <c r="AU209" s="147" t="s">
        <v>90</v>
      </c>
      <c r="AY209" s="17" t="s">
        <v>299</v>
      </c>
      <c r="BE209" s="148">
        <f>IF(N209="základní",J209,0)</f>
        <v>0</v>
      </c>
      <c r="BF209" s="148">
        <f>IF(N209="snížená",J209,0)</f>
        <v>0</v>
      </c>
      <c r="BG209" s="148">
        <f>IF(N209="zákl. přenesená",J209,0)</f>
        <v>0</v>
      </c>
      <c r="BH209" s="148">
        <f>IF(N209="sníž. přenesená",J209,0)</f>
        <v>0</v>
      </c>
      <c r="BI209" s="148">
        <f>IF(N209="nulová",J209,0)</f>
        <v>0</v>
      </c>
      <c r="BJ209" s="17" t="s">
        <v>88</v>
      </c>
      <c r="BK209" s="148">
        <f>ROUND(I209*H209,2)</f>
        <v>0</v>
      </c>
      <c r="BL209" s="17" t="s">
        <v>318</v>
      </c>
      <c r="BM209" s="147" t="s">
        <v>2041</v>
      </c>
    </row>
    <row r="210" spans="2:65" s="12" customFormat="1">
      <c r="B210" s="170"/>
      <c r="D210" s="149" t="s">
        <v>1489</v>
      </c>
      <c r="E210" s="171" t="s">
        <v>1</v>
      </c>
      <c r="F210" s="172" t="s">
        <v>1490</v>
      </c>
      <c r="H210" s="171" t="s">
        <v>1</v>
      </c>
      <c r="I210" s="173"/>
      <c r="L210" s="170"/>
      <c r="M210" s="174"/>
      <c r="T210" s="175"/>
      <c r="AT210" s="171" t="s">
        <v>1489</v>
      </c>
      <c r="AU210" s="171" t="s">
        <v>90</v>
      </c>
      <c r="AV210" s="12" t="s">
        <v>88</v>
      </c>
      <c r="AW210" s="12" t="s">
        <v>36</v>
      </c>
      <c r="AX210" s="12" t="s">
        <v>81</v>
      </c>
      <c r="AY210" s="171" t="s">
        <v>299</v>
      </c>
    </row>
    <row r="211" spans="2:65" s="12" customFormat="1">
      <c r="B211" s="170"/>
      <c r="D211" s="149" t="s">
        <v>1489</v>
      </c>
      <c r="E211" s="171" t="s">
        <v>1</v>
      </c>
      <c r="F211" s="172" t="s">
        <v>1990</v>
      </c>
      <c r="H211" s="171" t="s">
        <v>1</v>
      </c>
      <c r="I211" s="173"/>
      <c r="L211" s="170"/>
      <c r="M211" s="174"/>
      <c r="T211" s="175"/>
      <c r="AT211" s="171" t="s">
        <v>1489</v>
      </c>
      <c r="AU211" s="171" t="s">
        <v>90</v>
      </c>
      <c r="AV211" s="12" t="s">
        <v>88</v>
      </c>
      <c r="AW211" s="12" t="s">
        <v>36</v>
      </c>
      <c r="AX211" s="12" t="s">
        <v>81</v>
      </c>
      <c r="AY211" s="171" t="s">
        <v>299</v>
      </c>
    </row>
    <row r="212" spans="2:65" s="12" customFormat="1">
      <c r="B212" s="170"/>
      <c r="D212" s="149" t="s">
        <v>1489</v>
      </c>
      <c r="E212" s="171" t="s">
        <v>1</v>
      </c>
      <c r="F212" s="172" t="s">
        <v>2042</v>
      </c>
      <c r="H212" s="171" t="s">
        <v>1</v>
      </c>
      <c r="I212" s="173"/>
      <c r="L212" s="170"/>
      <c r="M212" s="174"/>
      <c r="T212" s="175"/>
      <c r="AT212" s="171" t="s">
        <v>1489</v>
      </c>
      <c r="AU212" s="171" t="s">
        <v>90</v>
      </c>
      <c r="AV212" s="12" t="s">
        <v>88</v>
      </c>
      <c r="AW212" s="12" t="s">
        <v>36</v>
      </c>
      <c r="AX212" s="12" t="s">
        <v>81</v>
      </c>
      <c r="AY212" s="171" t="s">
        <v>299</v>
      </c>
    </row>
    <row r="213" spans="2:65" s="13" customFormat="1">
      <c r="B213" s="176"/>
      <c r="D213" s="149" t="s">
        <v>1489</v>
      </c>
      <c r="E213" s="177" t="s">
        <v>1</v>
      </c>
      <c r="F213" s="178" t="s">
        <v>2043</v>
      </c>
      <c r="H213" s="179">
        <v>364.51600000000002</v>
      </c>
      <c r="I213" s="180"/>
      <c r="L213" s="176"/>
      <c r="M213" s="181"/>
      <c r="T213" s="182"/>
      <c r="AT213" s="177" t="s">
        <v>1489</v>
      </c>
      <c r="AU213" s="177" t="s">
        <v>90</v>
      </c>
      <c r="AV213" s="13" t="s">
        <v>90</v>
      </c>
      <c r="AW213" s="13" t="s">
        <v>36</v>
      </c>
      <c r="AX213" s="13" t="s">
        <v>88</v>
      </c>
      <c r="AY213" s="177" t="s">
        <v>299</v>
      </c>
    </row>
    <row r="214" spans="2:65" s="1" customFormat="1" ht="24.15" customHeight="1">
      <c r="B214" s="32"/>
      <c r="C214" s="136" t="s">
        <v>378</v>
      </c>
      <c r="D214" s="136" t="s">
        <v>302</v>
      </c>
      <c r="E214" s="137" t="s">
        <v>1571</v>
      </c>
      <c r="F214" s="138" t="s">
        <v>1572</v>
      </c>
      <c r="G214" s="139" t="s">
        <v>1520</v>
      </c>
      <c r="H214" s="140">
        <v>18.143999999999998</v>
      </c>
      <c r="I214" s="141"/>
      <c r="J214" s="142">
        <f>ROUND(I214*H214,2)</f>
        <v>0</v>
      </c>
      <c r="K214" s="138" t="s">
        <v>1487</v>
      </c>
      <c r="L214" s="32"/>
      <c r="M214" s="143" t="s">
        <v>1</v>
      </c>
      <c r="N214" s="144" t="s">
        <v>46</v>
      </c>
      <c r="P214" s="145">
        <f>O214*H214</f>
        <v>0</v>
      </c>
      <c r="Q214" s="145">
        <v>0</v>
      </c>
      <c r="R214" s="145">
        <f>Q214*H214</f>
        <v>0</v>
      </c>
      <c r="S214" s="145">
        <v>0</v>
      </c>
      <c r="T214" s="146">
        <f>S214*H214</f>
        <v>0</v>
      </c>
      <c r="AR214" s="147" t="s">
        <v>318</v>
      </c>
      <c r="AT214" s="147" t="s">
        <v>302</v>
      </c>
      <c r="AU214" s="147" t="s">
        <v>90</v>
      </c>
      <c r="AY214" s="17" t="s">
        <v>299</v>
      </c>
      <c r="BE214" s="148">
        <f>IF(N214="základní",J214,0)</f>
        <v>0</v>
      </c>
      <c r="BF214" s="148">
        <f>IF(N214="snížená",J214,0)</f>
        <v>0</v>
      </c>
      <c r="BG214" s="148">
        <f>IF(N214="zákl. přenesená",J214,0)</f>
        <v>0</v>
      </c>
      <c r="BH214" s="148">
        <f>IF(N214="sníž. přenesená",J214,0)</f>
        <v>0</v>
      </c>
      <c r="BI214" s="148">
        <f>IF(N214="nulová",J214,0)</f>
        <v>0</v>
      </c>
      <c r="BJ214" s="17" t="s">
        <v>88</v>
      </c>
      <c r="BK214" s="148">
        <f>ROUND(I214*H214,2)</f>
        <v>0</v>
      </c>
      <c r="BL214" s="17" t="s">
        <v>318</v>
      </c>
      <c r="BM214" s="147" t="s">
        <v>2044</v>
      </c>
    </row>
    <row r="215" spans="2:65" s="12" customFormat="1">
      <c r="B215" s="170"/>
      <c r="D215" s="149" t="s">
        <v>1489</v>
      </c>
      <c r="E215" s="171" t="s">
        <v>1</v>
      </c>
      <c r="F215" s="172" t="s">
        <v>1490</v>
      </c>
      <c r="H215" s="171" t="s">
        <v>1</v>
      </c>
      <c r="I215" s="173"/>
      <c r="L215" s="170"/>
      <c r="M215" s="174"/>
      <c r="T215" s="175"/>
      <c r="AT215" s="171" t="s">
        <v>1489</v>
      </c>
      <c r="AU215" s="171" t="s">
        <v>90</v>
      </c>
      <c r="AV215" s="12" t="s">
        <v>88</v>
      </c>
      <c r="AW215" s="12" t="s">
        <v>36</v>
      </c>
      <c r="AX215" s="12" t="s">
        <v>81</v>
      </c>
      <c r="AY215" s="171" t="s">
        <v>299</v>
      </c>
    </row>
    <row r="216" spans="2:65" s="12" customFormat="1">
      <c r="B216" s="170"/>
      <c r="D216" s="149" t="s">
        <v>1489</v>
      </c>
      <c r="E216" s="171" t="s">
        <v>1</v>
      </c>
      <c r="F216" s="172" t="s">
        <v>1990</v>
      </c>
      <c r="H216" s="171" t="s">
        <v>1</v>
      </c>
      <c r="I216" s="173"/>
      <c r="L216" s="170"/>
      <c r="M216" s="174"/>
      <c r="T216" s="175"/>
      <c r="AT216" s="171" t="s">
        <v>1489</v>
      </c>
      <c r="AU216" s="171" t="s">
        <v>90</v>
      </c>
      <c r="AV216" s="12" t="s">
        <v>88</v>
      </c>
      <c r="AW216" s="12" t="s">
        <v>36</v>
      </c>
      <c r="AX216" s="12" t="s">
        <v>81</v>
      </c>
      <c r="AY216" s="171" t="s">
        <v>299</v>
      </c>
    </row>
    <row r="217" spans="2:65" s="13" customFormat="1">
      <c r="B217" s="176"/>
      <c r="D217" s="149" t="s">
        <v>1489</v>
      </c>
      <c r="E217" s="177" t="s">
        <v>1</v>
      </c>
      <c r="F217" s="178" t="s">
        <v>2045</v>
      </c>
      <c r="H217" s="179">
        <v>2.2770000000000001</v>
      </c>
      <c r="I217" s="180"/>
      <c r="L217" s="176"/>
      <c r="M217" s="181"/>
      <c r="T217" s="182"/>
      <c r="AT217" s="177" t="s">
        <v>1489</v>
      </c>
      <c r="AU217" s="177" t="s">
        <v>90</v>
      </c>
      <c r="AV217" s="13" t="s">
        <v>90</v>
      </c>
      <c r="AW217" s="13" t="s">
        <v>36</v>
      </c>
      <c r="AX217" s="13" t="s">
        <v>81</v>
      </c>
      <c r="AY217" s="177" t="s">
        <v>299</v>
      </c>
    </row>
    <row r="218" spans="2:65" s="13" customFormat="1">
      <c r="B218" s="176"/>
      <c r="D218" s="149" t="s">
        <v>1489</v>
      </c>
      <c r="E218" s="177" t="s">
        <v>1</v>
      </c>
      <c r="F218" s="178" t="s">
        <v>2046</v>
      </c>
      <c r="H218" s="179">
        <v>2.8079999999999998</v>
      </c>
      <c r="I218" s="180"/>
      <c r="L218" s="176"/>
      <c r="M218" s="181"/>
      <c r="T218" s="182"/>
      <c r="AT218" s="177" t="s">
        <v>1489</v>
      </c>
      <c r="AU218" s="177" t="s">
        <v>90</v>
      </c>
      <c r="AV218" s="13" t="s">
        <v>90</v>
      </c>
      <c r="AW218" s="13" t="s">
        <v>36</v>
      </c>
      <c r="AX218" s="13" t="s">
        <v>81</v>
      </c>
      <c r="AY218" s="177" t="s">
        <v>299</v>
      </c>
    </row>
    <row r="219" spans="2:65" s="13" customFormat="1">
      <c r="B219" s="176"/>
      <c r="D219" s="149" t="s">
        <v>1489</v>
      </c>
      <c r="E219" s="177" t="s">
        <v>1</v>
      </c>
      <c r="F219" s="178" t="s">
        <v>2047</v>
      </c>
      <c r="H219" s="179">
        <v>7.2</v>
      </c>
      <c r="I219" s="180"/>
      <c r="L219" s="176"/>
      <c r="M219" s="181"/>
      <c r="T219" s="182"/>
      <c r="AT219" s="177" t="s">
        <v>1489</v>
      </c>
      <c r="AU219" s="177" t="s">
        <v>90</v>
      </c>
      <c r="AV219" s="13" t="s">
        <v>90</v>
      </c>
      <c r="AW219" s="13" t="s">
        <v>36</v>
      </c>
      <c r="AX219" s="13" t="s">
        <v>81</v>
      </c>
      <c r="AY219" s="177" t="s">
        <v>299</v>
      </c>
    </row>
    <row r="220" spans="2:65" s="13" customFormat="1">
      <c r="B220" s="176"/>
      <c r="D220" s="149" t="s">
        <v>1489</v>
      </c>
      <c r="E220" s="177" t="s">
        <v>1</v>
      </c>
      <c r="F220" s="178" t="s">
        <v>2048</v>
      </c>
      <c r="H220" s="179">
        <v>5.859</v>
      </c>
      <c r="I220" s="180"/>
      <c r="L220" s="176"/>
      <c r="M220" s="181"/>
      <c r="T220" s="182"/>
      <c r="AT220" s="177" t="s">
        <v>1489</v>
      </c>
      <c r="AU220" s="177" t="s">
        <v>90</v>
      </c>
      <c r="AV220" s="13" t="s">
        <v>90</v>
      </c>
      <c r="AW220" s="13" t="s">
        <v>36</v>
      </c>
      <c r="AX220" s="13" t="s">
        <v>81</v>
      </c>
      <c r="AY220" s="177" t="s">
        <v>299</v>
      </c>
    </row>
    <row r="221" spans="2:65" s="14" customFormat="1">
      <c r="B221" s="183"/>
      <c r="D221" s="149" t="s">
        <v>1489</v>
      </c>
      <c r="E221" s="184" t="s">
        <v>1</v>
      </c>
      <c r="F221" s="185" t="s">
        <v>1496</v>
      </c>
      <c r="H221" s="186">
        <v>18.143999999999998</v>
      </c>
      <c r="I221" s="187"/>
      <c r="L221" s="183"/>
      <c r="M221" s="188"/>
      <c r="T221" s="189"/>
      <c r="AT221" s="184" t="s">
        <v>1489</v>
      </c>
      <c r="AU221" s="184" t="s">
        <v>90</v>
      </c>
      <c r="AV221" s="14" t="s">
        <v>318</v>
      </c>
      <c r="AW221" s="14" t="s">
        <v>36</v>
      </c>
      <c r="AX221" s="14" t="s">
        <v>88</v>
      </c>
      <c r="AY221" s="184" t="s">
        <v>299</v>
      </c>
    </row>
    <row r="222" spans="2:65" s="1" customFormat="1" ht="24.15" customHeight="1">
      <c r="B222" s="32"/>
      <c r="C222" s="136" t="s">
        <v>384</v>
      </c>
      <c r="D222" s="136" t="s">
        <v>302</v>
      </c>
      <c r="E222" s="137" t="s">
        <v>2049</v>
      </c>
      <c r="F222" s="138" t="s">
        <v>2050</v>
      </c>
      <c r="G222" s="139" t="s">
        <v>375</v>
      </c>
      <c r="H222" s="140">
        <v>771.51199999999994</v>
      </c>
      <c r="I222" s="141"/>
      <c r="J222" s="142">
        <f>ROUND(I222*H222,2)</f>
        <v>0</v>
      </c>
      <c r="K222" s="138" t="s">
        <v>1487</v>
      </c>
      <c r="L222" s="32"/>
      <c r="M222" s="143" t="s">
        <v>1</v>
      </c>
      <c r="N222" s="144" t="s">
        <v>46</v>
      </c>
      <c r="P222" s="145">
        <f>O222*H222</f>
        <v>0</v>
      </c>
      <c r="Q222" s="145">
        <v>8.4999999999999995E-4</v>
      </c>
      <c r="R222" s="145">
        <f>Q222*H222</f>
        <v>0.65578519999999996</v>
      </c>
      <c r="S222" s="145">
        <v>0</v>
      </c>
      <c r="T222" s="146">
        <f>S222*H222</f>
        <v>0</v>
      </c>
      <c r="AR222" s="147" t="s">
        <v>318</v>
      </c>
      <c r="AT222" s="147" t="s">
        <v>302</v>
      </c>
      <c r="AU222" s="147" t="s">
        <v>90</v>
      </c>
      <c r="AY222" s="17" t="s">
        <v>299</v>
      </c>
      <c r="BE222" s="148">
        <f>IF(N222="základní",J222,0)</f>
        <v>0</v>
      </c>
      <c r="BF222" s="148">
        <f>IF(N222="snížená",J222,0)</f>
        <v>0</v>
      </c>
      <c r="BG222" s="148">
        <f>IF(N222="zákl. přenesená",J222,0)</f>
        <v>0</v>
      </c>
      <c r="BH222" s="148">
        <f>IF(N222="sníž. přenesená",J222,0)</f>
        <v>0</v>
      </c>
      <c r="BI222" s="148">
        <f>IF(N222="nulová",J222,0)</f>
        <v>0</v>
      </c>
      <c r="BJ222" s="17" t="s">
        <v>88</v>
      </c>
      <c r="BK222" s="148">
        <f>ROUND(I222*H222,2)</f>
        <v>0</v>
      </c>
      <c r="BL222" s="17" t="s">
        <v>318</v>
      </c>
      <c r="BM222" s="147" t="s">
        <v>2051</v>
      </c>
    </row>
    <row r="223" spans="2:65" s="12" customFormat="1">
      <c r="B223" s="170"/>
      <c r="D223" s="149" t="s">
        <v>1489</v>
      </c>
      <c r="E223" s="171" t="s">
        <v>1</v>
      </c>
      <c r="F223" s="172" t="s">
        <v>1490</v>
      </c>
      <c r="H223" s="171" t="s">
        <v>1</v>
      </c>
      <c r="I223" s="173"/>
      <c r="L223" s="170"/>
      <c r="M223" s="174"/>
      <c r="T223" s="175"/>
      <c r="AT223" s="171" t="s">
        <v>1489</v>
      </c>
      <c r="AU223" s="171" t="s">
        <v>90</v>
      </c>
      <c r="AV223" s="12" t="s">
        <v>88</v>
      </c>
      <c r="AW223" s="12" t="s">
        <v>36</v>
      </c>
      <c r="AX223" s="12" t="s">
        <v>81</v>
      </c>
      <c r="AY223" s="171" t="s">
        <v>299</v>
      </c>
    </row>
    <row r="224" spans="2:65" s="12" customFormat="1">
      <c r="B224" s="170"/>
      <c r="D224" s="149" t="s">
        <v>1489</v>
      </c>
      <c r="E224" s="171" t="s">
        <v>1</v>
      </c>
      <c r="F224" s="172" t="s">
        <v>1990</v>
      </c>
      <c r="H224" s="171" t="s">
        <v>1</v>
      </c>
      <c r="I224" s="173"/>
      <c r="L224" s="170"/>
      <c r="M224" s="174"/>
      <c r="T224" s="175"/>
      <c r="AT224" s="171" t="s">
        <v>1489</v>
      </c>
      <c r="AU224" s="171" t="s">
        <v>90</v>
      </c>
      <c r="AV224" s="12" t="s">
        <v>88</v>
      </c>
      <c r="AW224" s="12" t="s">
        <v>36</v>
      </c>
      <c r="AX224" s="12" t="s">
        <v>81</v>
      </c>
      <c r="AY224" s="171" t="s">
        <v>299</v>
      </c>
    </row>
    <row r="225" spans="2:65" s="13" customFormat="1" ht="20.399999999999999">
      <c r="B225" s="176"/>
      <c r="D225" s="149" t="s">
        <v>1489</v>
      </c>
      <c r="E225" s="177" t="s">
        <v>1</v>
      </c>
      <c r="F225" s="178" t="s">
        <v>2052</v>
      </c>
      <c r="H225" s="179">
        <v>699.13199999999995</v>
      </c>
      <c r="I225" s="180"/>
      <c r="L225" s="176"/>
      <c r="M225" s="181"/>
      <c r="T225" s="182"/>
      <c r="AT225" s="177" t="s">
        <v>1489</v>
      </c>
      <c r="AU225" s="177" t="s">
        <v>90</v>
      </c>
      <c r="AV225" s="13" t="s">
        <v>90</v>
      </c>
      <c r="AW225" s="13" t="s">
        <v>36</v>
      </c>
      <c r="AX225" s="13" t="s">
        <v>81</v>
      </c>
      <c r="AY225" s="177" t="s">
        <v>299</v>
      </c>
    </row>
    <row r="226" spans="2:65" s="13" customFormat="1">
      <c r="B226" s="176"/>
      <c r="D226" s="149" t="s">
        <v>1489</v>
      </c>
      <c r="E226" s="177" t="s">
        <v>1</v>
      </c>
      <c r="F226" s="178" t="s">
        <v>2053</v>
      </c>
      <c r="H226" s="179">
        <v>72.38</v>
      </c>
      <c r="I226" s="180"/>
      <c r="L226" s="176"/>
      <c r="M226" s="181"/>
      <c r="T226" s="182"/>
      <c r="AT226" s="177" t="s">
        <v>1489</v>
      </c>
      <c r="AU226" s="177" t="s">
        <v>90</v>
      </c>
      <c r="AV226" s="13" t="s">
        <v>90</v>
      </c>
      <c r="AW226" s="13" t="s">
        <v>36</v>
      </c>
      <c r="AX226" s="13" t="s">
        <v>81</v>
      </c>
      <c r="AY226" s="177" t="s">
        <v>299</v>
      </c>
    </row>
    <row r="227" spans="2:65" s="14" customFormat="1">
      <c r="B227" s="183"/>
      <c r="D227" s="149" t="s">
        <v>1489</v>
      </c>
      <c r="E227" s="184" t="s">
        <v>1</v>
      </c>
      <c r="F227" s="185" t="s">
        <v>1496</v>
      </c>
      <c r="H227" s="186">
        <v>771.51199999999994</v>
      </c>
      <c r="I227" s="187"/>
      <c r="L227" s="183"/>
      <c r="M227" s="188"/>
      <c r="T227" s="189"/>
      <c r="AT227" s="184" t="s">
        <v>1489</v>
      </c>
      <c r="AU227" s="184" t="s">
        <v>90</v>
      </c>
      <c r="AV227" s="14" t="s">
        <v>318</v>
      </c>
      <c r="AW227" s="14" t="s">
        <v>36</v>
      </c>
      <c r="AX227" s="14" t="s">
        <v>88</v>
      </c>
      <c r="AY227" s="184" t="s">
        <v>299</v>
      </c>
    </row>
    <row r="228" spans="2:65" s="1" customFormat="1" ht="24.15" customHeight="1">
      <c r="B228" s="32"/>
      <c r="C228" s="136" t="s">
        <v>389</v>
      </c>
      <c r="D228" s="136" t="s">
        <v>302</v>
      </c>
      <c r="E228" s="137" t="s">
        <v>2054</v>
      </c>
      <c r="F228" s="138" t="s">
        <v>2055</v>
      </c>
      <c r="G228" s="139" t="s">
        <v>375</v>
      </c>
      <c r="H228" s="140">
        <v>771.51199999999994</v>
      </c>
      <c r="I228" s="141"/>
      <c r="J228" s="142">
        <f>ROUND(I228*H228,2)</f>
        <v>0</v>
      </c>
      <c r="K228" s="138" t="s">
        <v>1487</v>
      </c>
      <c r="L228" s="32"/>
      <c r="M228" s="143" t="s">
        <v>1</v>
      </c>
      <c r="N228" s="144" t="s">
        <v>46</v>
      </c>
      <c r="P228" s="145">
        <f>O228*H228</f>
        <v>0</v>
      </c>
      <c r="Q228" s="145">
        <v>0</v>
      </c>
      <c r="R228" s="145">
        <f>Q228*H228</f>
        <v>0</v>
      </c>
      <c r="S228" s="145">
        <v>0</v>
      </c>
      <c r="T228" s="146">
        <f>S228*H228</f>
        <v>0</v>
      </c>
      <c r="AR228" s="147" t="s">
        <v>318</v>
      </c>
      <c r="AT228" s="147" t="s">
        <v>302</v>
      </c>
      <c r="AU228" s="147" t="s">
        <v>90</v>
      </c>
      <c r="AY228" s="17" t="s">
        <v>299</v>
      </c>
      <c r="BE228" s="148">
        <f>IF(N228="základní",J228,0)</f>
        <v>0</v>
      </c>
      <c r="BF228" s="148">
        <f>IF(N228="snížená",J228,0)</f>
        <v>0</v>
      </c>
      <c r="BG228" s="148">
        <f>IF(N228="zákl. přenesená",J228,0)</f>
        <v>0</v>
      </c>
      <c r="BH228" s="148">
        <f>IF(N228="sníž. přenesená",J228,0)</f>
        <v>0</v>
      </c>
      <c r="BI228" s="148">
        <f>IF(N228="nulová",J228,0)</f>
        <v>0</v>
      </c>
      <c r="BJ228" s="17" t="s">
        <v>88</v>
      </c>
      <c r="BK228" s="148">
        <f>ROUND(I228*H228,2)</f>
        <v>0</v>
      </c>
      <c r="BL228" s="17" t="s">
        <v>318</v>
      </c>
      <c r="BM228" s="147" t="s">
        <v>2056</v>
      </c>
    </row>
    <row r="229" spans="2:65" s="1" customFormat="1" ht="37.950000000000003" customHeight="1">
      <c r="B229" s="32"/>
      <c r="C229" s="136" t="s">
        <v>394</v>
      </c>
      <c r="D229" s="136" t="s">
        <v>302</v>
      </c>
      <c r="E229" s="137" t="s">
        <v>1608</v>
      </c>
      <c r="F229" s="138" t="s">
        <v>1609</v>
      </c>
      <c r="G229" s="139" t="s">
        <v>1520</v>
      </c>
      <c r="H229" s="140">
        <v>172.316</v>
      </c>
      <c r="I229" s="141"/>
      <c r="J229" s="142">
        <f>ROUND(I229*H229,2)</f>
        <v>0</v>
      </c>
      <c r="K229" s="138" t="s">
        <v>1487</v>
      </c>
      <c r="L229" s="32"/>
      <c r="M229" s="143" t="s">
        <v>1</v>
      </c>
      <c r="N229" s="144" t="s">
        <v>46</v>
      </c>
      <c r="P229" s="145">
        <f>O229*H229</f>
        <v>0</v>
      </c>
      <c r="Q229" s="145">
        <v>0</v>
      </c>
      <c r="R229" s="145">
        <f>Q229*H229</f>
        <v>0</v>
      </c>
      <c r="S229" s="145">
        <v>0</v>
      </c>
      <c r="T229" s="146">
        <f>S229*H229</f>
        <v>0</v>
      </c>
      <c r="AR229" s="147" t="s">
        <v>318</v>
      </c>
      <c r="AT229" s="147" t="s">
        <v>302</v>
      </c>
      <c r="AU229" s="147" t="s">
        <v>90</v>
      </c>
      <c r="AY229" s="17" t="s">
        <v>299</v>
      </c>
      <c r="BE229" s="148">
        <f>IF(N229="základní",J229,0)</f>
        <v>0</v>
      </c>
      <c r="BF229" s="148">
        <f>IF(N229="snížená",J229,0)</f>
        <v>0</v>
      </c>
      <c r="BG229" s="148">
        <f>IF(N229="zákl. přenesená",J229,0)</f>
        <v>0</v>
      </c>
      <c r="BH229" s="148">
        <f>IF(N229="sníž. přenesená",J229,0)</f>
        <v>0</v>
      </c>
      <c r="BI229" s="148">
        <f>IF(N229="nulová",J229,0)</f>
        <v>0</v>
      </c>
      <c r="BJ229" s="17" t="s">
        <v>88</v>
      </c>
      <c r="BK229" s="148">
        <f>ROUND(I229*H229,2)</f>
        <v>0</v>
      </c>
      <c r="BL229" s="17" t="s">
        <v>318</v>
      </c>
      <c r="BM229" s="147" t="s">
        <v>2057</v>
      </c>
    </row>
    <row r="230" spans="2:65" s="12" customFormat="1">
      <c r="B230" s="170"/>
      <c r="D230" s="149" t="s">
        <v>1489</v>
      </c>
      <c r="E230" s="171" t="s">
        <v>1</v>
      </c>
      <c r="F230" s="172" t="s">
        <v>1490</v>
      </c>
      <c r="H230" s="171" t="s">
        <v>1</v>
      </c>
      <c r="I230" s="173"/>
      <c r="L230" s="170"/>
      <c r="M230" s="174"/>
      <c r="T230" s="175"/>
      <c r="AT230" s="171" t="s">
        <v>1489</v>
      </c>
      <c r="AU230" s="171" t="s">
        <v>90</v>
      </c>
      <c r="AV230" s="12" t="s">
        <v>88</v>
      </c>
      <c r="AW230" s="12" t="s">
        <v>36</v>
      </c>
      <c r="AX230" s="12" t="s">
        <v>81</v>
      </c>
      <c r="AY230" s="171" t="s">
        <v>299</v>
      </c>
    </row>
    <row r="231" spans="2:65" s="12" customFormat="1">
      <c r="B231" s="170"/>
      <c r="D231" s="149" t="s">
        <v>1489</v>
      </c>
      <c r="E231" s="171" t="s">
        <v>1</v>
      </c>
      <c r="F231" s="172" t="s">
        <v>1990</v>
      </c>
      <c r="H231" s="171" t="s">
        <v>1</v>
      </c>
      <c r="I231" s="173"/>
      <c r="L231" s="170"/>
      <c r="M231" s="174"/>
      <c r="T231" s="175"/>
      <c r="AT231" s="171" t="s">
        <v>1489</v>
      </c>
      <c r="AU231" s="171" t="s">
        <v>90</v>
      </c>
      <c r="AV231" s="12" t="s">
        <v>88</v>
      </c>
      <c r="AW231" s="12" t="s">
        <v>36</v>
      </c>
      <c r="AX231" s="12" t="s">
        <v>81</v>
      </c>
      <c r="AY231" s="171" t="s">
        <v>299</v>
      </c>
    </row>
    <row r="232" spans="2:65" s="13" customFormat="1">
      <c r="B232" s="176"/>
      <c r="D232" s="149" t="s">
        <v>1489</v>
      </c>
      <c r="E232" s="177" t="s">
        <v>1</v>
      </c>
      <c r="F232" s="178" t="s">
        <v>2058</v>
      </c>
      <c r="H232" s="179">
        <v>86.158000000000001</v>
      </c>
      <c r="I232" s="180"/>
      <c r="L232" s="176"/>
      <c r="M232" s="181"/>
      <c r="T232" s="182"/>
      <c r="AT232" s="177" t="s">
        <v>1489</v>
      </c>
      <c r="AU232" s="177" t="s">
        <v>90</v>
      </c>
      <c r="AV232" s="13" t="s">
        <v>90</v>
      </c>
      <c r="AW232" s="13" t="s">
        <v>36</v>
      </c>
      <c r="AX232" s="13" t="s">
        <v>81</v>
      </c>
      <c r="AY232" s="177" t="s">
        <v>299</v>
      </c>
    </row>
    <row r="233" spans="2:65" s="13" customFormat="1">
      <c r="B233" s="176"/>
      <c r="D233" s="149" t="s">
        <v>1489</v>
      </c>
      <c r="E233" s="177" t="s">
        <v>1</v>
      </c>
      <c r="F233" s="178" t="s">
        <v>2059</v>
      </c>
      <c r="H233" s="179">
        <v>86.158000000000001</v>
      </c>
      <c r="I233" s="180"/>
      <c r="L233" s="176"/>
      <c r="M233" s="181"/>
      <c r="T233" s="182"/>
      <c r="AT233" s="177" t="s">
        <v>1489</v>
      </c>
      <c r="AU233" s="177" t="s">
        <v>90</v>
      </c>
      <c r="AV233" s="13" t="s">
        <v>90</v>
      </c>
      <c r="AW233" s="13" t="s">
        <v>36</v>
      </c>
      <c r="AX233" s="13" t="s">
        <v>81</v>
      </c>
      <c r="AY233" s="177" t="s">
        <v>299</v>
      </c>
    </row>
    <row r="234" spans="2:65" s="14" customFormat="1">
      <c r="B234" s="183"/>
      <c r="D234" s="149" t="s">
        <v>1489</v>
      </c>
      <c r="E234" s="184" t="s">
        <v>1</v>
      </c>
      <c r="F234" s="185" t="s">
        <v>1496</v>
      </c>
      <c r="H234" s="186">
        <v>172.316</v>
      </c>
      <c r="I234" s="187"/>
      <c r="L234" s="183"/>
      <c r="M234" s="188"/>
      <c r="T234" s="189"/>
      <c r="AT234" s="184" t="s">
        <v>1489</v>
      </c>
      <c r="AU234" s="184" t="s">
        <v>90</v>
      </c>
      <c r="AV234" s="14" t="s">
        <v>318</v>
      </c>
      <c r="AW234" s="14" t="s">
        <v>36</v>
      </c>
      <c r="AX234" s="14" t="s">
        <v>88</v>
      </c>
      <c r="AY234" s="184" t="s">
        <v>299</v>
      </c>
    </row>
    <row r="235" spans="2:65" s="1" customFormat="1" ht="37.950000000000003" customHeight="1">
      <c r="B235" s="32"/>
      <c r="C235" s="136" t="s">
        <v>399</v>
      </c>
      <c r="D235" s="136" t="s">
        <v>302</v>
      </c>
      <c r="E235" s="137" t="s">
        <v>1613</v>
      </c>
      <c r="F235" s="138" t="s">
        <v>1614</v>
      </c>
      <c r="G235" s="139" t="s">
        <v>1520</v>
      </c>
      <c r="H235" s="140">
        <v>424.16399999999999</v>
      </c>
      <c r="I235" s="141"/>
      <c r="J235" s="142">
        <f>ROUND(I235*H235,2)</f>
        <v>0</v>
      </c>
      <c r="K235" s="138" t="s">
        <v>1487</v>
      </c>
      <c r="L235" s="32"/>
      <c r="M235" s="143" t="s">
        <v>1</v>
      </c>
      <c r="N235" s="144" t="s">
        <v>46</v>
      </c>
      <c r="P235" s="145">
        <f>O235*H235</f>
        <v>0</v>
      </c>
      <c r="Q235" s="145">
        <v>0</v>
      </c>
      <c r="R235" s="145">
        <f>Q235*H235</f>
        <v>0</v>
      </c>
      <c r="S235" s="145">
        <v>0</v>
      </c>
      <c r="T235" s="146">
        <f>S235*H235</f>
        <v>0</v>
      </c>
      <c r="AR235" s="147" t="s">
        <v>318</v>
      </c>
      <c r="AT235" s="147" t="s">
        <v>302</v>
      </c>
      <c r="AU235" s="147" t="s">
        <v>90</v>
      </c>
      <c r="AY235" s="17" t="s">
        <v>299</v>
      </c>
      <c r="BE235" s="148">
        <f>IF(N235="základní",J235,0)</f>
        <v>0</v>
      </c>
      <c r="BF235" s="148">
        <f>IF(N235="snížená",J235,0)</f>
        <v>0</v>
      </c>
      <c r="BG235" s="148">
        <f>IF(N235="zákl. přenesená",J235,0)</f>
        <v>0</v>
      </c>
      <c r="BH235" s="148">
        <f>IF(N235="sníž. přenesená",J235,0)</f>
        <v>0</v>
      </c>
      <c r="BI235" s="148">
        <f>IF(N235="nulová",J235,0)</f>
        <v>0</v>
      </c>
      <c r="BJ235" s="17" t="s">
        <v>88</v>
      </c>
      <c r="BK235" s="148">
        <f>ROUND(I235*H235,2)</f>
        <v>0</v>
      </c>
      <c r="BL235" s="17" t="s">
        <v>318</v>
      </c>
      <c r="BM235" s="147" t="s">
        <v>2060</v>
      </c>
    </row>
    <row r="236" spans="2:65" s="12" customFormat="1">
      <c r="B236" s="170"/>
      <c r="D236" s="149" t="s">
        <v>1489</v>
      </c>
      <c r="E236" s="171" t="s">
        <v>1</v>
      </c>
      <c r="F236" s="172" t="s">
        <v>1490</v>
      </c>
      <c r="H236" s="171" t="s">
        <v>1</v>
      </c>
      <c r="I236" s="173"/>
      <c r="L236" s="170"/>
      <c r="M236" s="174"/>
      <c r="T236" s="175"/>
      <c r="AT236" s="171" t="s">
        <v>1489</v>
      </c>
      <c r="AU236" s="171" t="s">
        <v>90</v>
      </c>
      <c r="AV236" s="12" t="s">
        <v>88</v>
      </c>
      <c r="AW236" s="12" t="s">
        <v>36</v>
      </c>
      <c r="AX236" s="12" t="s">
        <v>81</v>
      </c>
      <c r="AY236" s="171" t="s">
        <v>299</v>
      </c>
    </row>
    <row r="237" spans="2:65" s="12" customFormat="1">
      <c r="B237" s="170"/>
      <c r="D237" s="149" t="s">
        <v>1489</v>
      </c>
      <c r="E237" s="171" t="s">
        <v>1</v>
      </c>
      <c r="F237" s="172" t="s">
        <v>1990</v>
      </c>
      <c r="H237" s="171" t="s">
        <v>1</v>
      </c>
      <c r="I237" s="173"/>
      <c r="L237" s="170"/>
      <c r="M237" s="174"/>
      <c r="T237" s="175"/>
      <c r="AT237" s="171" t="s">
        <v>1489</v>
      </c>
      <c r="AU237" s="171" t="s">
        <v>90</v>
      </c>
      <c r="AV237" s="12" t="s">
        <v>88</v>
      </c>
      <c r="AW237" s="12" t="s">
        <v>36</v>
      </c>
      <c r="AX237" s="12" t="s">
        <v>81</v>
      </c>
      <c r="AY237" s="171" t="s">
        <v>299</v>
      </c>
    </row>
    <row r="238" spans="2:65" s="13" customFormat="1">
      <c r="B238" s="176"/>
      <c r="D238" s="149" t="s">
        <v>1489</v>
      </c>
      <c r="E238" s="177" t="s">
        <v>1</v>
      </c>
      <c r="F238" s="178" t="s">
        <v>2061</v>
      </c>
      <c r="H238" s="179">
        <v>212.08199999999999</v>
      </c>
      <c r="I238" s="180"/>
      <c r="L238" s="176"/>
      <c r="M238" s="181"/>
      <c r="T238" s="182"/>
      <c r="AT238" s="177" t="s">
        <v>1489</v>
      </c>
      <c r="AU238" s="177" t="s">
        <v>90</v>
      </c>
      <c r="AV238" s="13" t="s">
        <v>90</v>
      </c>
      <c r="AW238" s="13" t="s">
        <v>36</v>
      </c>
      <c r="AX238" s="13" t="s">
        <v>81</v>
      </c>
      <c r="AY238" s="177" t="s">
        <v>299</v>
      </c>
    </row>
    <row r="239" spans="2:65" s="13" customFormat="1">
      <c r="B239" s="176"/>
      <c r="D239" s="149" t="s">
        <v>1489</v>
      </c>
      <c r="E239" s="177" t="s">
        <v>1</v>
      </c>
      <c r="F239" s="178" t="s">
        <v>2062</v>
      </c>
      <c r="H239" s="179">
        <v>212.08199999999999</v>
      </c>
      <c r="I239" s="180"/>
      <c r="L239" s="176"/>
      <c r="M239" s="181"/>
      <c r="T239" s="182"/>
      <c r="AT239" s="177" t="s">
        <v>1489</v>
      </c>
      <c r="AU239" s="177" t="s">
        <v>90</v>
      </c>
      <c r="AV239" s="13" t="s">
        <v>90</v>
      </c>
      <c r="AW239" s="13" t="s">
        <v>36</v>
      </c>
      <c r="AX239" s="13" t="s">
        <v>81</v>
      </c>
      <c r="AY239" s="177" t="s">
        <v>299</v>
      </c>
    </row>
    <row r="240" spans="2:65" s="14" customFormat="1">
      <c r="B240" s="183"/>
      <c r="D240" s="149" t="s">
        <v>1489</v>
      </c>
      <c r="E240" s="184" t="s">
        <v>1</v>
      </c>
      <c r="F240" s="185" t="s">
        <v>1496</v>
      </c>
      <c r="H240" s="186">
        <v>424.16399999999999</v>
      </c>
      <c r="I240" s="187"/>
      <c r="L240" s="183"/>
      <c r="M240" s="188"/>
      <c r="T240" s="189"/>
      <c r="AT240" s="184" t="s">
        <v>1489</v>
      </c>
      <c r="AU240" s="184" t="s">
        <v>90</v>
      </c>
      <c r="AV240" s="14" t="s">
        <v>318</v>
      </c>
      <c r="AW240" s="14" t="s">
        <v>36</v>
      </c>
      <c r="AX240" s="14" t="s">
        <v>88</v>
      </c>
      <c r="AY240" s="184" t="s">
        <v>299</v>
      </c>
    </row>
    <row r="241" spans="2:65" s="1" customFormat="1" ht="37.950000000000003" customHeight="1">
      <c r="B241" s="32"/>
      <c r="C241" s="136" t="s">
        <v>7</v>
      </c>
      <c r="D241" s="136" t="s">
        <v>302</v>
      </c>
      <c r="E241" s="137" t="s">
        <v>2063</v>
      </c>
      <c r="F241" s="138" t="s">
        <v>2064</v>
      </c>
      <c r="G241" s="139" t="s">
        <v>1520</v>
      </c>
      <c r="H241" s="140">
        <v>80.188000000000002</v>
      </c>
      <c r="I241" s="141"/>
      <c r="J241" s="142">
        <f>ROUND(I241*H241,2)</f>
        <v>0</v>
      </c>
      <c r="K241" s="138" t="s">
        <v>1487</v>
      </c>
      <c r="L241" s="32"/>
      <c r="M241" s="143" t="s">
        <v>1</v>
      </c>
      <c r="N241" s="144" t="s">
        <v>46</v>
      </c>
      <c r="P241" s="145">
        <f>O241*H241</f>
        <v>0</v>
      </c>
      <c r="Q241" s="145">
        <v>0</v>
      </c>
      <c r="R241" s="145">
        <f>Q241*H241</f>
        <v>0</v>
      </c>
      <c r="S241" s="145">
        <v>0</v>
      </c>
      <c r="T241" s="146">
        <f>S241*H241</f>
        <v>0</v>
      </c>
      <c r="AR241" s="147" t="s">
        <v>318</v>
      </c>
      <c r="AT241" s="147" t="s">
        <v>302</v>
      </c>
      <c r="AU241" s="147" t="s">
        <v>90</v>
      </c>
      <c r="AY241" s="17" t="s">
        <v>299</v>
      </c>
      <c r="BE241" s="148">
        <f>IF(N241="základní",J241,0)</f>
        <v>0</v>
      </c>
      <c r="BF241" s="148">
        <f>IF(N241="snížená",J241,0)</f>
        <v>0</v>
      </c>
      <c r="BG241" s="148">
        <f>IF(N241="zákl. přenesená",J241,0)</f>
        <v>0</v>
      </c>
      <c r="BH241" s="148">
        <f>IF(N241="sníž. přenesená",J241,0)</f>
        <v>0</v>
      </c>
      <c r="BI241" s="148">
        <f>IF(N241="nulová",J241,0)</f>
        <v>0</v>
      </c>
      <c r="BJ241" s="17" t="s">
        <v>88</v>
      </c>
      <c r="BK241" s="148">
        <f>ROUND(I241*H241,2)</f>
        <v>0</v>
      </c>
      <c r="BL241" s="17" t="s">
        <v>318</v>
      </c>
      <c r="BM241" s="147" t="s">
        <v>2065</v>
      </c>
    </row>
    <row r="242" spans="2:65" s="12" customFormat="1">
      <c r="B242" s="170"/>
      <c r="D242" s="149" t="s">
        <v>1489</v>
      </c>
      <c r="E242" s="171" t="s">
        <v>1</v>
      </c>
      <c r="F242" s="172" t="s">
        <v>1490</v>
      </c>
      <c r="H242" s="171" t="s">
        <v>1</v>
      </c>
      <c r="I242" s="173"/>
      <c r="L242" s="170"/>
      <c r="M242" s="174"/>
      <c r="T242" s="175"/>
      <c r="AT242" s="171" t="s">
        <v>1489</v>
      </c>
      <c r="AU242" s="171" t="s">
        <v>90</v>
      </c>
      <c r="AV242" s="12" t="s">
        <v>88</v>
      </c>
      <c r="AW242" s="12" t="s">
        <v>36</v>
      </c>
      <c r="AX242" s="12" t="s">
        <v>81</v>
      </c>
      <c r="AY242" s="171" t="s">
        <v>299</v>
      </c>
    </row>
    <row r="243" spans="2:65" s="12" customFormat="1">
      <c r="B243" s="170"/>
      <c r="D243" s="149" t="s">
        <v>1489</v>
      </c>
      <c r="E243" s="171" t="s">
        <v>1</v>
      </c>
      <c r="F243" s="172" t="s">
        <v>1990</v>
      </c>
      <c r="H243" s="171" t="s">
        <v>1</v>
      </c>
      <c r="I243" s="173"/>
      <c r="L243" s="170"/>
      <c r="M243" s="174"/>
      <c r="T243" s="175"/>
      <c r="AT243" s="171" t="s">
        <v>1489</v>
      </c>
      <c r="AU243" s="171" t="s">
        <v>90</v>
      </c>
      <c r="AV243" s="12" t="s">
        <v>88</v>
      </c>
      <c r="AW243" s="12" t="s">
        <v>36</v>
      </c>
      <c r="AX243" s="12" t="s">
        <v>81</v>
      </c>
      <c r="AY243" s="171" t="s">
        <v>299</v>
      </c>
    </row>
    <row r="244" spans="2:65" s="13" customFormat="1">
      <c r="B244" s="176"/>
      <c r="D244" s="149" t="s">
        <v>1489</v>
      </c>
      <c r="E244" s="177" t="s">
        <v>1</v>
      </c>
      <c r="F244" s="178" t="s">
        <v>2066</v>
      </c>
      <c r="H244" s="179">
        <v>40.094000000000001</v>
      </c>
      <c r="I244" s="180"/>
      <c r="L244" s="176"/>
      <c r="M244" s="181"/>
      <c r="T244" s="182"/>
      <c r="AT244" s="177" t="s">
        <v>1489</v>
      </c>
      <c r="AU244" s="177" t="s">
        <v>90</v>
      </c>
      <c r="AV244" s="13" t="s">
        <v>90</v>
      </c>
      <c r="AW244" s="13" t="s">
        <v>36</v>
      </c>
      <c r="AX244" s="13" t="s">
        <v>81</v>
      </c>
      <c r="AY244" s="177" t="s">
        <v>299</v>
      </c>
    </row>
    <row r="245" spans="2:65" s="13" customFormat="1">
      <c r="B245" s="176"/>
      <c r="D245" s="149" t="s">
        <v>1489</v>
      </c>
      <c r="E245" s="177" t="s">
        <v>1</v>
      </c>
      <c r="F245" s="178" t="s">
        <v>2067</v>
      </c>
      <c r="H245" s="179">
        <v>40.094000000000001</v>
      </c>
      <c r="I245" s="180"/>
      <c r="L245" s="176"/>
      <c r="M245" s="181"/>
      <c r="T245" s="182"/>
      <c r="AT245" s="177" t="s">
        <v>1489</v>
      </c>
      <c r="AU245" s="177" t="s">
        <v>90</v>
      </c>
      <c r="AV245" s="13" t="s">
        <v>90</v>
      </c>
      <c r="AW245" s="13" t="s">
        <v>36</v>
      </c>
      <c r="AX245" s="13" t="s">
        <v>81</v>
      </c>
      <c r="AY245" s="177" t="s">
        <v>299</v>
      </c>
    </row>
    <row r="246" spans="2:65" s="14" customFormat="1">
      <c r="B246" s="183"/>
      <c r="D246" s="149" t="s">
        <v>1489</v>
      </c>
      <c r="E246" s="184" t="s">
        <v>1</v>
      </c>
      <c r="F246" s="185" t="s">
        <v>1496</v>
      </c>
      <c r="H246" s="186">
        <v>80.188000000000002</v>
      </c>
      <c r="I246" s="187"/>
      <c r="L246" s="183"/>
      <c r="M246" s="188"/>
      <c r="T246" s="189"/>
      <c r="AT246" s="184" t="s">
        <v>1489</v>
      </c>
      <c r="AU246" s="184" t="s">
        <v>90</v>
      </c>
      <c r="AV246" s="14" t="s">
        <v>318</v>
      </c>
      <c r="AW246" s="14" t="s">
        <v>36</v>
      </c>
      <c r="AX246" s="14" t="s">
        <v>88</v>
      </c>
      <c r="AY246" s="184" t="s">
        <v>299</v>
      </c>
    </row>
    <row r="247" spans="2:65" s="1" customFormat="1" ht="37.950000000000003" customHeight="1">
      <c r="B247" s="32"/>
      <c r="C247" s="136" t="s">
        <v>408</v>
      </c>
      <c r="D247" s="136" t="s">
        <v>302</v>
      </c>
      <c r="E247" s="137" t="s">
        <v>2068</v>
      </c>
      <c r="F247" s="138" t="s">
        <v>2069</v>
      </c>
      <c r="G247" s="139" t="s">
        <v>1520</v>
      </c>
      <c r="H247" s="140">
        <v>324.42200000000003</v>
      </c>
      <c r="I247" s="141"/>
      <c r="J247" s="142">
        <f>ROUND(I247*H247,2)</f>
        <v>0</v>
      </c>
      <c r="K247" s="138" t="s">
        <v>1487</v>
      </c>
      <c r="L247" s="32"/>
      <c r="M247" s="143" t="s">
        <v>1</v>
      </c>
      <c r="N247" s="144" t="s">
        <v>46</v>
      </c>
      <c r="P247" s="145">
        <f>O247*H247</f>
        <v>0</v>
      </c>
      <c r="Q247" s="145">
        <v>0</v>
      </c>
      <c r="R247" s="145">
        <f>Q247*H247</f>
        <v>0</v>
      </c>
      <c r="S247" s="145">
        <v>0</v>
      </c>
      <c r="T247" s="146">
        <f>S247*H247</f>
        <v>0</v>
      </c>
      <c r="AR247" s="147" t="s">
        <v>318</v>
      </c>
      <c r="AT247" s="147" t="s">
        <v>302</v>
      </c>
      <c r="AU247" s="147" t="s">
        <v>90</v>
      </c>
      <c r="AY247" s="17" t="s">
        <v>299</v>
      </c>
      <c r="BE247" s="148">
        <f>IF(N247="základní",J247,0)</f>
        <v>0</v>
      </c>
      <c r="BF247" s="148">
        <f>IF(N247="snížená",J247,0)</f>
        <v>0</v>
      </c>
      <c r="BG247" s="148">
        <f>IF(N247="zákl. přenesená",J247,0)</f>
        <v>0</v>
      </c>
      <c r="BH247" s="148">
        <f>IF(N247="sníž. přenesená",J247,0)</f>
        <v>0</v>
      </c>
      <c r="BI247" s="148">
        <f>IF(N247="nulová",J247,0)</f>
        <v>0</v>
      </c>
      <c r="BJ247" s="17" t="s">
        <v>88</v>
      </c>
      <c r="BK247" s="148">
        <f>ROUND(I247*H247,2)</f>
        <v>0</v>
      </c>
      <c r="BL247" s="17" t="s">
        <v>318</v>
      </c>
      <c r="BM247" s="147" t="s">
        <v>2070</v>
      </c>
    </row>
    <row r="248" spans="2:65" s="12" customFormat="1">
      <c r="B248" s="170"/>
      <c r="D248" s="149" t="s">
        <v>1489</v>
      </c>
      <c r="E248" s="171" t="s">
        <v>1</v>
      </c>
      <c r="F248" s="172" t="s">
        <v>1490</v>
      </c>
      <c r="H248" s="171" t="s">
        <v>1</v>
      </c>
      <c r="I248" s="173"/>
      <c r="L248" s="170"/>
      <c r="M248" s="174"/>
      <c r="T248" s="175"/>
      <c r="AT248" s="171" t="s">
        <v>1489</v>
      </c>
      <c r="AU248" s="171" t="s">
        <v>90</v>
      </c>
      <c r="AV248" s="12" t="s">
        <v>88</v>
      </c>
      <c r="AW248" s="12" t="s">
        <v>36</v>
      </c>
      <c r="AX248" s="12" t="s">
        <v>81</v>
      </c>
      <c r="AY248" s="171" t="s">
        <v>299</v>
      </c>
    </row>
    <row r="249" spans="2:65" s="12" customFormat="1">
      <c r="B249" s="170"/>
      <c r="D249" s="149" t="s">
        <v>1489</v>
      </c>
      <c r="E249" s="171" t="s">
        <v>1</v>
      </c>
      <c r="F249" s="172" t="s">
        <v>1990</v>
      </c>
      <c r="H249" s="171" t="s">
        <v>1</v>
      </c>
      <c r="I249" s="173"/>
      <c r="L249" s="170"/>
      <c r="M249" s="174"/>
      <c r="T249" s="175"/>
      <c r="AT249" s="171" t="s">
        <v>1489</v>
      </c>
      <c r="AU249" s="171" t="s">
        <v>90</v>
      </c>
      <c r="AV249" s="12" t="s">
        <v>88</v>
      </c>
      <c r="AW249" s="12" t="s">
        <v>36</v>
      </c>
      <c r="AX249" s="12" t="s">
        <v>81</v>
      </c>
      <c r="AY249" s="171" t="s">
        <v>299</v>
      </c>
    </row>
    <row r="250" spans="2:65" s="13" customFormat="1">
      <c r="B250" s="176"/>
      <c r="D250" s="149" t="s">
        <v>1489</v>
      </c>
      <c r="E250" s="177" t="s">
        <v>1</v>
      </c>
      <c r="F250" s="178" t="s">
        <v>2071</v>
      </c>
      <c r="H250" s="179">
        <v>324.42200000000003</v>
      </c>
      <c r="I250" s="180"/>
      <c r="L250" s="176"/>
      <c r="M250" s="181"/>
      <c r="T250" s="182"/>
      <c r="AT250" s="177" t="s">
        <v>1489</v>
      </c>
      <c r="AU250" s="177" t="s">
        <v>90</v>
      </c>
      <c r="AV250" s="13" t="s">
        <v>90</v>
      </c>
      <c r="AW250" s="13" t="s">
        <v>36</v>
      </c>
      <c r="AX250" s="13" t="s">
        <v>81</v>
      </c>
      <c r="AY250" s="177" t="s">
        <v>299</v>
      </c>
    </row>
    <row r="251" spans="2:65" s="14" customFormat="1">
      <c r="B251" s="183"/>
      <c r="D251" s="149" t="s">
        <v>1489</v>
      </c>
      <c r="E251" s="184" t="s">
        <v>1</v>
      </c>
      <c r="F251" s="185" t="s">
        <v>1496</v>
      </c>
      <c r="H251" s="186">
        <v>324.42200000000003</v>
      </c>
      <c r="I251" s="187"/>
      <c r="L251" s="183"/>
      <c r="M251" s="188"/>
      <c r="T251" s="189"/>
      <c r="AT251" s="184" t="s">
        <v>1489</v>
      </c>
      <c r="AU251" s="184" t="s">
        <v>90</v>
      </c>
      <c r="AV251" s="14" t="s">
        <v>318</v>
      </c>
      <c r="AW251" s="14" t="s">
        <v>36</v>
      </c>
      <c r="AX251" s="14" t="s">
        <v>88</v>
      </c>
      <c r="AY251" s="184" t="s">
        <v>299</v>
      </c>
    </row>
    <row r="252" spans="2:65" s="1" customFormat="1" ht="37.950000000000003" customHeight="1">
      <c r="B252" s="32"/>
      <c r="C252" s="136" t="s">
        <v>413</v>
      </c>
      <c r="D252" s="136" t="s">
        <v>302</v>
      </c>
      <c r="E252" s="137" t="s">
        <v>2072</v>
      </c>
      <c r="F252" s="138" t="s">
        <v>2073</v>
      </c>
      <c r="G252" s="139" t="s">
        <v>1520</v>
      </c>
      <c r="H252" s="140">
        <v>2270.9540000000002</v>
      </c>
      <c r="I252" s="141"/>
      <c r="J252" s="142">
        <f>ROUND(I252*H252,2)</f>
        <v>0</v>
      </c>
      <c r="K252" s="138" t="s">
        <v>1487</v>
      </c>
      <c r="L252" s="32"/>
      <c r="M252" s="143" t="s">
        <v>1</v>
      </c>
      <c r="N252" s="144" t="s">
        <v>46</v>
      </c>
      <c r="P252" s="145">
        <f>O252*H252</f>
        <v>0</v>
      </c>
      <c r="Q252" s="145">
        <v>0</v>
      </c>
      <c r="R252" s="145">
        <f>Q252*H252</f>
        <v>0</v>
      </c>
      <c r="S252" s="145">
        <v>0</v>
      </c>
      <c r="T252" s="146">
        <f>S252*H252</f>
        <v>0</v>
      </c>
      <c r="AR252" s="147" t="s">
        <v>318</v>
      </c>
      <c r="AT252" s="147" t="s">
        <v>302</v>
      </c>
      <c r="AU252" s="147" t="s">
        <v>90</v>
      </c>
      <c r="AY252" s="17" t="s">
        <v>299</v>
      </c>
      <c r="BE252" s="148">
        <f>IF(N252="základní",J252,0)</f>
        <v>0</v>
      </c>
      <c r="BF252" s="148">
        <f>IF(N252="snížená",J252,0)</f>
        <v>0</v>
      </c>
      <c r="BG252" s="148">
        <f>IF(N252="zákl. přenesená",J252,0)</f>
        <v>0</v>
      </c>
      <c r="BH252" s="148">
        <f>IF(N252="sníž. přenesená",J252,0)</f>
        <v>0</v>
      </c>
      <c r="BI252" s="148">
        <f>IF(N252="nulová",J252,0)</f>
        <v>0</v>
      </c>
      <c r="BJ252" s="17" t="s">
        <v>88</v>
      </c>
      <c r="BK252" s="148">
        <f>ROUND(I252*H252,2)</f>
        <v>0</v>
      </c>
      <c r="BL252" s="17" t="s">
        <v>318</v>
      </c>
      <c r="BM252" s="147" t="s">
        <v>2074</v>
      </c>
    </row>
    <row r="253" spans="2:65" s="13" customFormat="1">
      <c r="B253" s="176"/>
      <c r="D253" s="149" t="s">
        <v>1489</v>
      </c>
      <c r="F253" s="178" t="s">
        <v>2075</v>
      </c>
      <c r="H253" s="179">
        <v>2270.9540000000002</v>
      </c>
      <c r="I253" s="180"/>
      <c r="L253" s="176"/>
      <c r="M253" s="181"/>
      <c r="T253" s="182"/>
      <c r="AT253" s="177" t="s">
        <v>1489</v>
      </c>
      <c r="AU253" s="177" t="s">
        <v>90</v>
      </c>
      <c r="AV253" s="13" t="s">
        <v>90</v>
      </c>
      <c r="AW253" s="13" t="s">
        <v>4</v>
      </c>
      <c r="AX253" s="13" t="s">
        <v>88</v>
      </c>
      <c r="AY253" s="177" t="s">
        <v>299</v>
      </c>
    </row>
    <row r="254" spans="2:65" s="1" customFormat="1" ht="24.15" customHeight="1">
      <c r="B254" s="32"/>
      <c r="C254" s="136" t="s">
        <v>418</v>
      </c>
      <c r="D254" s="136" t="s">
        <v>302</v>
      </c>
      <c r="E254" s="137" t="s">
        <v>1626</v>
      </c>
      <c r="F254" s="138" t="s">
        <v>1627</v>
      </c>
      <c r="G254" s="139" t="s">
        <v>1520</v>
      </c>
      <c r="H254" s="140">
        <v>86.158000000000001</v>
      </c>
      <c r="I254" s="141"/>
      <c r="J254" s="142">
        <f>ROUND(I254*H254,2)</f>
        <v>0</v>
      </c>
      <c r="K254" s="138" t="s">
        <v>1487</v>
      </c>
      <c r="L254" s="32"/>
      <c r="M254" s="143" t="s">
        <v>1</v>
      </c>
      <c r="N254" s="144" t="s">
        <v>46</v>
      </c>
      <c r="P254" s="145">
        <f>O254*H254</f>
        <v>0</v>
      </c>
      <c r="Q254" s="145">
        <v>0</v>
      </c>
      <c r="R254" s="145">
        <f>Q254*H254</f>
        <v>0</v>
      </c>
      <c r="S254" s="145">
        <v>0</v>
      </c>
      <c r="T254" s="146">
        <f>S254*H254</f>
        <v>0</v>
      </c>
      <c r="AR254" s="147" t="s">
        <v>318</v>
      </c>
      <c r="AT254" s="147" t="s">
        <v>302</v>
      </c>
      <c r="AU254" s="147" t="s">
        <v>90</v>
      </c>
      <c r="AY254" s="17" t="s">
        <v>299</v>
      </c>
      <c r="BE254" s="148">
        <f>IF(N254="základní",J254,0)</f>
        <v>0</v>
      </c>
      <c r="BF254" s="148">
        <f>IF(N254="snížená",J254,0)</f>
        <v>0</v>
      </c>
      <c r="BG254" s="148">
        <f>IF(N254="zákl. přenesená",J254,0)</f>
        <v>0</v>
      </c>
      <c r="BH254" s="148">
        <f>IF(N254="sníž. přenesená",J254,0)</f>
        <v>0</v>
      </c>
      <c r="BI254" s="148">
        <f>IF(N254="nulová",J254,0)</f>
        <v>0</v>
      </c>
      <c r="BJ254" s="17" t="s">
        <v>88</v>
      </c>
      <c r="BK254" s="148">
        <f>ROUND(I254*H254,2)</f>
        <v>0</v>
      </c>
      <c r="BL254" s="17" t="s">
        <v>318</v>
      </c>
      <c r="BM254" s="147" t="s">
        <v>2076</v>
      </c>
    </row>
    <row r="255" spans="2:65" s="12" customFormat="1">
      <c r="B255" s="170"/>
      <c r="D255" s="149" t="s">
        <v>1489</v>
      </c>
      <c r="E255" s="171" t="s">
        <v>1</v>
      </c>
      <c r="F255" s="172" t="s">
        <v>1490</v>
      </c>
      <c r="H255" s="171" t="s">
        <v>1</v>
      </c>
      <c r="I255" s="173"/>
      <c r="L255" s="170"/>
      <c r="M255" s="174"/>
      <c r="T255" s="175"/>
      <c r="AT255" s="171" t="s">
        <v>1489</v>
      </c>
      <c r="AU255" s="171" t="s">
        <v>90</v>
      </c>
      <c r="AV255" s="12" t="s">
        <v>88</v>
      </c>
      <c r="AW255" s="12" t="s">
        <v>36</v>
      </c>
      <c r="AX255" s="12" t="s">
        <v>81</v>
      </c>
      <c r="AY255" s="171" t="s">
        <v>299</v>
      </c>
    </row>
    <row r="256" spans="2:65" s="12" customFormat="1">
      <c r="B256" s="170"/>
      <c r="D256" s="149" t="s">
        <v>1489</v>
      </c>
      <c r="E256" s="171" t="s">
        <v>1</v>
      </c>
      <c r="F256" s="172" t="s">
        <v>1990</v>
      </c>
      <c r="H256" s="171" t="s">
        <v>1</v>
      </c>
      <c r="I256" s="173"/>
      <c r="L256" s="170"/>
      <c r="M256" s="174"/>
      <c r="T256" s="175"/>
      <c r="AT256" s="171" t="s">
        <v>1489</v>
      </c>
      <c r="AU256" s="171" t="s">
        <v>90</v>
      </c>
      <c r="AV256" s="12" t="s">
        <v>88</v>
      </c>
      <c r="AW256" s="12" t="s">
        <v>36</v>
      </c>
      <c r="AX256" s="12" t="s">
        <v>81</v>
      </c>
      <c r="AY256" s="171" t="s">
        <v>299</v>
      </c>
    </row>
    <row r="257" spans="2:65" s="13" customFormat="1">
      <c r="B257" s="176"/>
      <c r="D257" s="149" t="s">
        <v>1489</v>
      </c>
      <c r="E257" s="177" t="s">
        <v>1</v>
      </c>
      <c r="F257" s="178" t="s">
        <v>2077</v>
      </c>
      <c r="H257" s="179">
        <v>86.158000000000001</v>
      </c>
      <c r="I257" s="180"/>
      <c r="L257" s="176"/>
      <c r="M257" s="181"/>
      <c r="T257" s="182"/>
      <c r="AT257" s="177" t="s">
        <v>1489</v>
      </c>
      <c r="AU257" s="177" t="s">
        <v>90</v>
      </c>
      <c r="AV257" s="13" t="s">
        <v>90</v>
      </c>
      <c r="AW257" s="13" t="s">
        <v>36</v>
      </c>
      <c r="AX257" s="13" t="s">
        <v>88</v>
      </c>
      <c r="AY257" s="177" t="s">
        <v>299</v>
      </c>
    </row>
    <row r="258" spans="2:65" s="1" customFormat="1" ht="24.15" customHeight="1">
      <c r="B258" s="32"/>
      <c r="C258" s="136" t="s">
        <v>423</v>
      </c>
      <c r="D258" s="136" t="s">
        <v>302</v>
      </c>
      <c r="E258" s="137" t="s">
        <v>1630</v>
      </c>
      <c r="F258" s="138" t="s">
        <v>1631</v>
      </c>
      <c r="G258" s="139" t="s">
        <v>1520</v>
      </c>
      <c r="H258" s="140">
        <v>212.08199999999999</v>
      </c>
      <c r="I258" s="141"/>
      <c r="J258" s="142">
        <f>ROUND(I258*H258,2)</f>
        <v>0</v>
      </c>
      <c r="K258" s="138" t="s">
        <v>1487</v>
      </c>
      <c r="L258" s="32"/>
      <c r="M258" s="143" t="s">
        <v>1</v>
      </c>
      <c r="N258" s="144" t="s">
        <v>46</v>
      </c>
      <c r="P258" s="145">
        <f>O258*H258</f>
        <v>0</v>
      </c>
      <c r="Q258" s="145">
        <v>0</v>
      </c>
      <c r="R258" s="145">
        <f>Q258*H258</f>
        <v>0</v>
      </c>
      <c r="S258" s="145">
        <v>0</v>
      </c>
      <c r="T258" s="146">
        <f>S258*H258</f>
        <v>0</v>
      </c>
      <c r="AR258" s="147" t="s">
        <v>318</v>
      </c>
      <c r="AT258" s="147" t="s">
        <v>302</v>
      </c>
      <c r="AU258" s="147" t="s">
        <v>90</v>
      </c>
      <c r="AY258" s="17" t="s">
        <v>299</v>
      </c>
      <c r="BE258" s="148">
        <f>IF(N258="základní",J258,0)</f>
        <v>0</v>
      </c>
      <c r="BF258" s="148">
        <f>IF(N258="snížená",J258,0)</f>
        <v>0</v>
      </c>
      <c r="BG258" s="148">
        <f>IF(N258="zákl. přenesená",J258,0)</f>
        <v>0</v>
      </c>
      <c r="BH258" s="148">
        <f>IF(N258="sníž. přenesená",J258,0)</f>
        <v>0</v>
      </c>
      <c r="BI258" s="148">
        <f>IF(N258="nulová",J258,0)</f>
        <v>0</v>
      </c>
      <c r="BJ258" s="17" t="s">
        <v>88</v>
      </c>
      <c r="BK258" s="148">
        <f>ROUND(I258*H258,2)</f>
        <v>0</v>
      </c>
      <c r="BL258" s="17" t="s">
        <v>318</v>
      </c>
      <c r="BM258" s="147" t="s">
        <v>2078</v>
      </c>
    </row>
    <row r="259" spans="2:65" s="12" customFormat="1">
      <c r="B259" s="170"/>
      <c r="D259" s="149" t="s">
        <v>1489</v>
      </c>
      <c r="E259" s="171" t="s">
        <v>1</v>
      </c>
      <c r="F259" s="172" t="s">
        <v>1490</v>
      </c>
      <c r="H259" s="171" t="s">
        <v>1</v>
      </c>
      <c r="I259" s="173"/>
      <c r="L259" s="170"/>
      <c r="M259" s="174"/>
      <c r="T259" s="175"/>
      <c r="AT259" s="171" t="s">
        <v>1489</v>
      </c>
      <c r="AU259" s="171" t="s">
        <v>90</v>
      </c>
      <c r="AV259" s="12" t="s">
        <v>88</v>
      </c>
      <c r="AW259" s="12" t="s">
        <v>36</v>
      </c>
      <c r="AX259" s="12" t="s">
        <v>81</v>
      </c>
      <c r="AY259" s="171" t="s">
        <v>299</v>
      </c>
    </row>
    <row r="260" spans="2:65" s="12" customFormat="1">
      <c r="B260" s="170"/>
      <c r="D260" s="149" t="s">
        <v>1489</v>
      </c>
      <c r="E260" s="171" t="s">
        <v>1</v>
      </c>
      <c r="F260" s="172" t="s">
        <v>1990</v>
      </c>
      <c r="H260" s="171" t="s">
        <v>1</v>
      </c>
      <c r="I260" s="173"/>
      <c r="L260" s="170"/>
      <c r="M260" s="174"/>
      <c r="T260" s="175"/>
      <c r="AT260" s="171" t="s">
        <v>1489</v>
      </c>
      <c r="AU260" s="171" t="s">
        <v>90</v>
      </c>
      <c r="AV260" s="12" t="s">
        <v>88</v>
      </c>
      <c r="AW260" s="12" t="s">
        <v>36</v>
      </c>
      <c r="AX260" s="12" t="s">
        <v>81</v>
      </c>
      <c r="AY260" s="171" t="s">
        <v>299</v>
      </c>
    </row>
    <row r="261" spans="2:65" s="13" customFormat="1">
      <c r="B261" s="176"/>
      <c r="D261" s="149" t="s">
        <v>1489</v>
      </c>
      <c r="E261" s="177" t="s">
        <v>1</v>
      </c>
      <c r="F261" s="178" t="s">
        <v>2079</v>
      </c>
      <c r="H261" s="179">
        <v>212.08199999999999</v>
      </c>
      <c r="I261" s="180"/>
      <c r="L261" s="176"/>
      <c r="M261" s="181"/>
      <c r="T261" s="182"/>
      <c r="AT261" s="177" t="s">
        <v>1489</v>
      </c>
      <c r="AU261" s="177" t="s">
        <v>90</v>
      </c>
      <c r="AV261" s="13" t="s">
        <v>90</v>
      </c>
      <c r="AW261" s="13" t="s">
        <v>36</v>
      </c>
      <c r="AX261" s="13" t="s">
        <v>88</v>
      </c>
      <c r="AY261" s="177" t="s">
        <v>299</v>
      </c>
    </row>
    <row r="262" spans="2:65" s="1" customFormat="1" ht="24.15" customHeight="1">
      <c r="B262" s="32"/>
      <c r="C262" s="136" t="s">
        <v>428</v>
      </c>
      <c r="D262" s="136" t="s">
        <v>302</v>
      </c>
      <c r="E262" s="137" t="s">
        <v>2080</v>
      </c>
      <c r="F262" s="138" t="s">
        <v>2081</v>
      </c>
      <c r="G262" s="139" t="s">
        <v>1520</v>
      </c>
      <c r="H262" s="140">
        <v>40.094000000000001</v>
      </c>
      <c r="I262" s="141"/>
      <c r="J262" s="142">
        <f>ROUND(I262*H262,2)</f>
        <v>0</v>
      </c>
      <c r="K262" s="138" t="s">
        <v>1487</v>
      </c>
      <c r="L262" s="32"/>
      <c r="M262" s="143" t="s">
        <v>1</v>
      </c>
      <c r="N262" s="144" t="s">
        <v>46</v>
      </c>
      <c r="P262" s="145">
        <f>O262*H262</f>
        <v>0</v>
      </c>
      <c r="Q262" s="145">
        <v>0</v>
      </c>
      <c r="R262" s="145">
        <f>Q262*H262</f>
        <v>0</v>
      </c>
      <c r="S262" s="145">
        <v>0</v>
      </c>
      <c r="T262" s="146">
        <f>S262*H262</f>
        <v>0</v>
      </c>
      <c r="AR262" s="147" t="s">
        <v>318</v>
      </c>
      <c r="AT262" s="147" t="s">
        <v>302</v>
      </c>
      <c r="AU262" s="147" t="s">
        <v>90</v>
      </c>
      <c r="AY262" s="17" t="s">
        <v>299</v>
      </c>
      <c r="BE262" s="148">
        <f>IF(N262="základní",J262,0)</f>
        <v>0</v>
      </c>
      <c r="BF262" s="148">
        <f>IF(N262="snížená",J262,0)</f>
        <v>0</v>
      </c>
      <c r="BG262" s="148">
        <f>IF(N262="zákl. přenesená",J262,0)</f>
        <v>0</v>
      </c>
      <c r="BH262" s="148">
        <f>IF(N262="sníž. přenesená",J262,0)</f>
        <v>0</v>
      </c>
      <c r="BI262" s="148">
        <f>IF(N262="nulová",J262,0)</f>
        <v>0</v>
      </c>
      <c r="BJ262" s="17" t="s">
        <v>88</v>
      </c>
      <c r="BK262" s="148">
        <f>ROUND(I262*H262,2)</f>
        <v>0</v>
      </c>
      <c r="BL262" s="17" t="s">
        <v>318</v>
      </c>
      <c r="BM262" s="147" t="s">
        <v>2082</v>
      </c>
    </row>
    <row r="263" spans="2:65" s="12" customFormat="1">
      <c r="B263" s="170"/>
      <c r="D263" s="149" t="s">
        <v>1489</v>
      </c>
      <c r="E263" s="171" t="s">
        <v>1</v>
      </c>
      <c r="F263" s="172" t="s">
        <v>1490</v>
      </c>
      <c r="H263" s="171" t="s">
        <v>1</v>
      </c>
      <c r="I263" s="173"/>
      <c r="L263" s="170"/>
      <c r="M263" s="174"/>
      <c r="T263" s="175"/>
      <c r="AT263" s="171" t="s">
        <v>1489</v>
      </c>
      <c r="AU263" s="171" t="s">
        <v>90</v>
      </c>
      <c r="AV263" s="12" t="s">
        <v>88</v>
      </c>
      <c r="AW263" s="12" t="s">
        <v>36</v>
      </c>
      <c r="AX263" s="12" t="s">
        <v>81</v>
      </c>
      <c r="AY263" s="171" t="s">
        <v>299</v>
      </c>
    </row>
    <row r="264" spans="2:65" s="12" customFormat="1">
      <c r="B264" s="170"/>
      <c r="D264" s="149" t="s">
        <v>1489</v>
      </c>
      <c r="E264" s="171" t="s">
        <v>1</v>
      </c>
      <c r="F264" s="172" t="s">
        <v>1990</v>
      </c>
      <c r="H264" s="171" t="s">
        <v>1</v>
      </c>
      <c r="I264" s="173"/>
      <c r="L264" s="170"/>
      <c r="M264" s="174"/>
      <c r="T264" s="175"/>
      <c r="AT264" s="171" t="s">
        <v>1489</v>
      </c>
      <c r="AU264" s="171" t="s">
        <v>90</v>
      </c>
      <c r="AV264" s="12" t="s">
        <v>88</v>
      </c>
      <c r="AW264" s="12" t="s">
        <v>36</v>
      </c>
      <c r="AX264" s="12" t="s">
        <v>81</v>
      </c>
      <c r="AY264" s="171" t="s">
        <v>299</v>
      </c>
    </row>
    <row r="265" spans="2:65" s="13" customFormat="1">
      <c r="B265" s="176"/>
      <c r="D265" s="149" t="s">
        <v>1489</v>
      </c>
      <c r="E265" s="177" t="s">
        <v>1</v>
      </c>
      <c r="F265" s="178" t="s">
        <v>2083</v>
      </c>
      <c r="H265" s="179">
        <v>40.094000000000001</v>
      </c>
      <c r="I265" s="180"/>
      <c r="L265" s="176"/>
      <c r="M265" s="181"/>
      <c r="T265" s="182"/>
      <c r="AT265" s="177" t="s">
        <v>1489</v>
      </c>
      <c r="AU265" s="177" t="s">
        <v>90</v>
      </c>
      <c r="AV265" s="13" t="s">
        <v>90</v>
      </c>
      <c r="AW265" s="13" t="s">
        <v>36</v>
      </c>
      <c r="AX265" s="13" t="s">
        <v>88</v>
      </c>
      <c r="AY265" s="177" t="s">
        <v>299</v>
      </c>
    </row>
    <row r="266" spans="2:65" s="1" customFormat="1" ht="33" customHeight="1">
      <c r="B266" s="32"/>
      <c r="C266" s="136" t="s">
        <v>433</v>
      </c>
      <c r="D266" s="136" t="s">
        <v>302</v>
      </c>
      <c r="E266" s="137" t="s">
        <v>1634</v>
      </c>
      <c r="F266" s="138" t="s">
        <v>1635</v>
      </c>
      <c r="G266" s="139" t="s">
        <v>1636</v>
      </c>
      <c r="H266" s="140">
        <v>551.51700000000005</v>
      </c>
      <c r="I266" s="141"/>
      <c r="J266" s="142">
        <f>ROUND(I266*H266,2)</f>
        <v>0</v>
      </c>
      <c r="K266" s="138" t="s">
        <v>1487</v>
      </c>
      <c r="L266" s="32"/>
      <c r="M266" s="143" t="s">
        <v>1</v>
      </c>
      <c r="N266" s="144" t="s">
        <v>46</v>
      </c>
      <c r="P266" s="145">
        <f>O266*H266</f>
        <v>0</v>
      </c>
      <c r="Q266" s="145">
        <v>0</v>
      </c>
      <c r="R266" s="145">
        <f>Q266*H266</f>
        <v>0</v>
      </c>
      <c r="S266" s="145">
        <v>0</v>
      </c>
      <c r="T266" s="146">
        <f>S266*H266</f>
        <v>0</v>
      </c>
      <c r="AR266" s="147" t="s">
        <v>318</v>
      </c>
      <c r="AT266" s="147" t="s">
        <v>302</v>
      </c>
      <c r="AU266" s="147" t="s">
        <v>90</v>
      </c>
      <c r="AY266" s="17" t="s">
        <v>299</v>
      </c>
      <c r="BE266" s="148">
        <f>IF(N266="základní",J266,0)</f>
        <v>0</v>
      </c>
      <c r="BF266" s="148">
        <f>IF(N266="snížená",J266,0)</f>
        <v>0</v>
      </c>
      <c r="BG266" s="148">
        <f>IF(N266="zákl. přenesená",J266,0)</f>
        <v>0</v>
      </c>
      <c r="BH266" s="148">
        <f>IF(N266="sníž. přenesená",J266,0)</f>
        <v>0</v>
      </c>
      <c r="BI266" s="148">
        <f>IF(N266="nulová",J266,0)</f>
        <v>0</v>
      </c>
      <c r="BJ266" s="17" t="s">
        <v>88</v>
      </c>
      <c r="BK266" s="148">
        <f>ROUND(I266*H266,2)</f>
        <v>0</v>
      </c>
      <c r="BL266" s="17" t="s">
        <v>318</v>
      </c>
      <c r="BM266" s="147" t="s">
        <v>2084</v>
      </c>
    </row>
    <row r="267" spans="2:65" s="12" customFormat="1">
      <c r="B267" s="170"/>
      <c r="D267" s="149" t="s">
        <v>1489</v>
      </c>
      <c r="E267" s="171" t="s">
        <v>1</v>
      </c>
      <c r="F267" s="172" t="s">
        <v>1490</v>
      </c>
      <c r="H267" s="171" t="s">
        <v>1</v>
      </c>
      <c r="I267" s="173"/>
      <c r="L267" s="170"/>
      <c r="M267" s="174"/>
      <c r="T267" s="175"/>
      <c r="AT267" s="171" t="s">
        <v>1489</v>
      </c>
      <c r="AU267" s="171" t="s">
        <v>90</v>
      </c>
      <c r="AV267" s="12" t="s">
        <v>88</v>
      </c>
      <c r="AW267" s="12" t="s">
        <v>36</v>
      </c>
      <c r="AX267" s="12" t="s">
        <v>81</v>
      </c>
      <c r="AY267" s="171" t="s">
        <v>299</v>
      </c>
    </row>
    <row r="268" spans="2:65" s="12" customFormat="1">
      <c r="B268" s="170"/>
      <c r="D268" s="149" t="s">
        <v>1489</v>
      </c>
      <c r="E268" s="171" t="s">
        <v>1</v>
      </c>
      <c r="F268" s="172" t="s">
        <v>1990</v>
      </c>
      <c r="H268" s="171" t="s">
        <v>1</v>
      </c>
      <c r="I268" s="173"/>
      <c r="L268" s="170"/>
      <c r="M268" s="174"/>
      <c r="T268" s="175"/>
      <c r="AT268" s="171" t="s">
        <v>1489</v>
      </c>
      <c r="AU268" s="171" t="s">
        <v>90</v>
      </c>
      <c r="AV268" s="12" t="s">
        <v>88</v>
      </c>
      <c r="AW268" s="12" t="s">
        <v>36</v>
      </c>
      <c r="AX268" s="12" t="s">
        <v>81</v>
      </c>
      <c r="AY268" s="171" t="s">
        <v>299</v>
      </c>
    </row>
    <row r="269" spans="2:65" s="13" customFormat="1">
      <c r="B269" s="176"/>
      <c r="D269" s="149" t="s">
        <v>1489</v>
      </c>
      <c r="E269" s="177" t="s">
        <v>1</v>
      </c>
      <c r="F269" s="178" t="s">
        <v>2085</v>
      </c>
      <c r="H269" s="179">
        <v>551.51700000000005</v>
      </c>
      <c r="I269" s="180"/>
      <c r="L269" s="176"/>
      <c r="M269" s="181"/>
      <c r="T269" s="182"/>
      <c r="AT269" s="177" t="s">
        <v>1489</v>
      </c>
      <c r="AU269" s="177" t="s">
        <v>90</v>
      </c>
      <c r="AV269" s="13" t="s">
        <v>90</v>
      </c>
      <c r="AW269" s="13" t="s">
        <v>36</v>
      </c>
      <c r="AX269" s="13" t="s">
        <v>88</v>
      </c>
      <c r="AY269" s="177" t="s">
        <v>299</v>
      </c>
    </row>
    <row r="270" spans="2:65" s="1" customFormat="1" ht="16.5" customHeight="1">
      <c r="B270" s="32"/>
      <c r="C270" s="136" t="s">
        <v>438</v>
      </c>
      <c r="D270" s="136" t="s">
        <v>302</v>
      </c>
      <c r="E270" s="137" t="s">
        <v>1639</v>
      </c>
      <c r="F270" s="138" t="s">
        <v>1640</v>
      </c>
      <c r="G270" s="139" t="s">
        <v>1520</v>
      </c>
      <c r="H270" s="140">
        <v>338.334</v>
      </c>
      <c r="I270" s="141"/>
      <c r="J270" s="142">
        <f>ROUND(I270*H270,2)</f>
        <v>0</v>
      </c>
      <c r="K270" s="138" t="s">
        <v>1487</v>
      </c>
      <c r="L270" s="32"/>
      <c r="M270" s="143" t="s">
        <v>1</v>
      </c>
      <c r="N270" s="144" t="s">
        <v>46</v>
      </c>
      <c r="P270" s="145">
        <f>O270*H270</f>
        <v>0</v>
      </c>
      <c r="Q270" s="145">
        <v>0</v>
      </c>
      <c r="R270" s="145">
        <f>Q270*H270</f>
        <v>0</v>
      </c>
      <c r="S270" s="145">
        <v>0</v>
      </c>
      <c r="T270" s="146">
        <f>S270*H270</f>
        <v>0</v>
      </c>
      <c r="AR270" s="147" t="s">
        <v>318</v>
      </c>
      <c r="AT270" s="147" t="s">
        <v>302</v>
      </c>
      <c r="AU270" s="147" t="s">
        <v>90</v>
      </c>
      <c r="AY270" s="17" t="s">
        <v>299</v>
      </c>
      <c r="BE270" s="148">
        <f>IF(N270="základní",J270,0)</f>
        <v>0</v>
      </c>
      <c r="BF270" s="148">
        <f>IF(N270="snížená",J270,0)</f>
        <v>0</v>
      </c>
      <c r="BG270" s="148">
        <f>IF(N270="zákl. přenesená",J270,0)</f>
        <v>0</v>
      </c>
      <c r="BH270" s="148">
        <f>IF(N270="sníž. přenesená",J270,0)</f>
        <v>0</v>
      </c>
      <c r="BI270" s="148">
        <f>IF(N270="nulová",J270,0)</f>
        <v>0</v>
      </c>
      <c r="BJ270" s="17" t="s">
        <v>88</v>
      </c>
      <c r="BK270" s="148">
        <f>ROUND(I270*H270,2)</f>
        <v>0</v>
      </c>
      <c r="BL270" s="17" t="s">
        <v>318</v>
      </c>
      <c r="BM270" s="147" t="s">
        <v>2086</v>
      </c>
    </row>
    <row r="271" spans="2:65" s="12" customFormat="1">
      <c r="B271" s="170"/>
      <c r="D271" s="149" t="s">
        <v>1489</v>
      </c>
      <c r="E271" s="171" t="s">
        <v>1</v>
      </c>
      <c r="F271" s="172" t="s">
        <v>1490</v>
      </c>
      <c r="H271" s="171" t="s">
        <v>1</v>
      </c>
      <c r="I271" s="173"/>
      <c r="L271" s="170"/>
      <c r="M271" s="174"/>
      <c r="T271" s="175"/>
      <c r="AT271" s="171" t="s">
        <v>1489</v>
      </c>
      <c r="AU271" s="171" t="s">
        <v>90</v>
      </c>
      <c r="AV271" s="12" t="s">
        <v>88</v>
      </c>
      <c r="AW271" s="12" t="s">
        <v>36</v>
      </c>
      <c r="AX271" s="12" t="s">
        <v>81</v>
      </c>
      <c r="AY271" s="171" t="s">
        <v>299</v>
      </c>
    </row>
    <row r="272" spans="2:65" s="12" customFormat="1">
      <c r="B272" s="170"/>
      <c r="D272" s="149" t="s">
        <v>1489</v>
      </c>
      <c r="E272" s="171" t="s">
        <v>1</v>
      </c>
      <c r="F272" s="172" t="s">
        <v>1990</v>
      </c>
      <c r="H272" s="171" t="s">
        <v>1</v>
      </c>
      <c r="I272" s="173"/>
      <c r="L272" s="170"/>
      <c r="M272" s="174"/>
      <c r="T272" s="175"/>
      <c r="AT272" s="171" t="s">
        <v>1489</v>
      </c>
      <c r="AU272" s="171" t="s">
        <v>90</v>
      </c>
      <c r="AV272" s="12" t="s">
        <v>88</v>
      </c>
      <c r="AW272" s="12" t="s">
        <v>36</v>
      </c>
      <c r="AX272" s="12" t="s">
        <v>81</v>
      </c>
      <c r="AY272" s="171" t="s">
        <v>299</v>
      </c>
    </row>
    <row r="273" spans="2:65" s="13" customFormat="1">
      <c r="B273" s="176"/>
      <c r="D273" s="149" t="s">
        <v>1489</v>
      </c>
      <c r="E273" s="177" t="s">
        <v>1</v>
      </c>
      <c r="F273" s="178" t="s">
        <v>2087</v>
      </c>
      <c r="H273" s="179">
        <v>338.334</v>
      </c>
      <c r="I273" s="180"/>
      <c r="L273" s="176"/>
      <c r="M273" s="181"/>
      <c r="T273" s="182"/>
      <c r="AT273" s="177" t="s">
        <v>1489</v>
      </c>
      <c r="AU273" s="177" t="s">
        <v>90</v>
      </c>
      <c r="AV273" s="13" t="s">
        <v>90</v>
      </c>
      <c r="AW273" s="13" t="s">
        <v>36</v>
      </c>
      <c r="AX273" s="13" t="s">
        <v>88</v>
      </c>
      <c r="AY273" s="177" t="s">
        <v>299</v>
      </c>
    </row>
    <row r="274" spans="2:65" s="1" customFormat="1" ht="24.15" customHeight="1">
      <c r="B274" s="32"/>
      <c r="C274" s="136" t="s">
        <v>444</v>
      </c>
      <c r="D274" s="136" t="s">
        <v>302</v>
      </c>
      <c r="E274" s="137" t="s">
        <v>1643</v>
      </c>
      <c r="F274" s="138" t="s">
        <v>1644</v>
      </c>
      <c r="G274" s="139" t="s">
        <v>1520</v>
      </c>
      <c r="H274" s="140">
        <v>437.303</v>
      </c>
      <c r="I274" s="141"/>
      <c r="J274" s="142">
        <f>ROUND(I274*H274,2)</f>
        <v>0</v>
      </c>
      <c r="K274" s="138" t="s">
        <v>1487</v>
      </c>
      <c r="L274" s="32"/>
      <c r="M274" s="143" t="s">
        <v>1</v>
      </c>
      <c r="N274" s="144" t="s">
        <v>46</v>
      </c>
      <c r="P274" s="145">
        <f>O274*H274</f>
        <v>0</v>
      </c>
      <c r="Q274" s="145">
        <v>0</v>
      </c>
      <c r="R274" s="145">
        <f>Q274*H274</f>
        <v>0</v>
      </c>
      <c r="S274" s="145">
        <v>0</v>
      </c>
      <c r="T274" s="146">
        <f>S274*H274</f>
        <v>0</v>
      </c>
      <c r="AR274" s="147" t="s">
        <v>318</v>
      </c>
      <c r="AT274" s="147" t="s">
        <v>302</v>
      </c>
      <c r="AU274" s="147" t="s">
        <v>90</v>
      </c>
      <c r="AY274" s="17" t="s">
        <v>299</v>
      </c>
      <c r="BE274" s="148">
        <f>IF(N274="základní",J274,0)</f>
        <v>0</v>
      </c>
      <c r="BF274" s="148">
        <f>IF(N274="snížená",J274,0)</f>
        <v>0</v>
      </c>
      <c r="BG274" s="148">
        <f>IF(N274="zákl. přenesená",J274,0)</f>
        <v>0</v>
      </c>
      <c r="BH274" s="148">
        <f>IF(N274="sníž. přenesená",J274,0)</f>
        <v>0</v>
      </c>
      <c r="BI274" s="148">
        <f>IF(N274="nulová",J274,0)</f>
        <v>0</v>
      </c>
      <c r="BJ274" s="17" t="s">
        <v>88</v>
      </c>
      <c r="BK274" s="148">
        <f>ROUND(I274*H274,2)</f>
        <v>0</v>
      </c>
      <c r="BL274" s="17" t="s">
        <v>318</v>
      </c>
      <c r="BM274" s="147" t="s">
        <v>2088</v>
      </c>
    </row>
    <row r="275" spans="2:65" s="12" customFormat="1">
      <c r="B275" s="170"/>
      <c r="D275" s="149" t="s">
        <v>1489</v>
      </c>
      <c r="E275" s="171" t="s">
        <v>1</v>
      </c>
      <c r="F275" s="172" t="s">
        <v>1490</v>
      </c>
      <c r="H275" s="171" t="s">
        <v>1</v>
      </c>
      <c r="I275" s="173"/>
      <c r="L275" s="170"/>
      <c r="M275" s="174"/>
      <c r="T275" s="175"/>
      <c r="AT275" s="171" t="s">
        <v>1489</v>
      </c>
      <c r="AU275" s="171" t="s">
        <v>90</v>
      </c>
      <c r="AV275" s="12" t="s">
        <v>88</v>
      </c>
      <c r="AW275" s="12" t="s">
        <v>36</v>
      </c>
      <c r="AX275" s="12" t="s">
        <v>81</v>
      </c>
      <c r="AY275" s="171" t="s">
        <v>299</v>
      </c>
    </row>
    <row r="276" spans="2:65" s="12" customFormat="1">
      <c r="B276" s="170"/>
      <c r="D276" s="149" t="s">
        <v>1489</v>
      </c>
      <c r="E276" s="171" t="s">
        <v>1</v>
      </c>
      <c r="F276" s="172" t="s">
        <v>1990</v>
      </c>
      <c r="H276" s="171" t="s">
        <v>1</v>
      </c>
      <c r="I276" s="173"/>
      <c r="L276" s="170"/>
      <c r="M276" s="174"/>
      <c r="T276" s="175"/>
      <c r="AT276" s="171" t="s">
        <v>1489</v>
      </c>
      <c r="AU276" s="171" t="s">
        <v>90</v>
      </c>
      <c r="AV276" s="12" t="s">
        <v>88</v>
      </c>
      <c r="AW276" s="12" t="s">
        <v>36</v>
      </c>
      <c r="AX276" s="12" t="s">
        <v>81</v>
      </c>
      <c r="AY276" s="171" t="s">
        <v>299</v>
      </c>
    </row>
    <row r="277" spans="2:65" s="12" customFormat="1">
      <c r="B277" s="170"/>
      <c r="D277" s="149" t="s">
        <v>1489</v>
      </c>
      <c r="E277" s="171" t="s">
        <v>1</v>
      </c>
      <c r="F277" s="172" t="s">
        <v>2089</v>
      </c>
      <c r="H277" s="171" t="s">
        <v>1</v>
      </c>
      <c r="I277" s="173"/>
      <c r="L277" s="170"/>
      <c r="M277" s="174"/>
      <c r="T277" s="175"/>
      <c r="AT277" s="171" t="s">
        <v>1489</v>
      </c>
      <c r="AU277" s="171" t="s">
        <v>90</v>
      </c>
      <c r="AV277" s="12" t="s">
        <v>88</v>
      </c>
      <c r="AW277" s="12" t="s">
        <v>36</v>
      </c>
      <c r="AX277" s="12" t="s">
        <v>81</v>
      </c>
      <c r="AY277" s="171" t="s">
        <v>299</v>
      </c>
    </row>
    <row r="278" spans="2:65" s="13" customFormat="1">
      <c r="B278" s="176"/>
      <c r="D278" s="149" t="s">
        <v>1489</v>
      </c>
      <c r="E278" s="177" t="s">
        <v>1</v>
      </c>
      <c r="F278" s="178" t="s">
        <v>2090</v>
      </c>
      <c r="H278" s="179">
        <v>417.51499999999999</v>
      </c>
      <c r="I278" s="180"/>
      <c r="L278" s="176"/>
      <c r="M278" s="181"/>
      <c r="T278" s="182"/>
      <c r="AT278" s="177" t="s">
        <v>1489</v>
      </c>
      <c r="AU278" s="177" t="s">
        <v>90</v>
      </c>
      <c r="AV278" s="13" t="s">
        <v>90</v>
      </c>
      <c r="AW278" s="13" t="s">
        <v>36</v>
      </c>
      <c r="AX278" s="13" t="s">
        <v>81</v>
      </c>
      <c r="AY278" s="177" t="s">
        <v>299</v>
      </c>
    </row>
    <row r="279" spans="2:65" s="12" customFormat="1">
      <c r="B279" s="170"/>
      <c r="D279" s="149" t="s">
        <v>1489</v>
      </c>
      <c r="E279" s="171" t="s">
        <v>1</v>
      </c>
      <c r="F279" s="172" t="s">
        <v>2091</v>
      </c>
      <c r="H279" s="171" t="s">
        <v>1</v>
      </c>
      <c r="I279" s="173"/>
      <c r="L279" s="170"/>
      <c r="M279" s="174"/>
      <c r="T279" s="175"/>
      <c r="AT279" s="171" t="s">
        <v>1489</v>
      </c>
      <c r="AU279" s="171" t="s">
        <v>90</v>
      </c>
      <c r="AV279" s="12" t="s">
        <v>88</v>
      </c>
      <c r="AW279" s="12" t="s">
        <v>36</v>
      </c>
      <c r="AX279" s="12" t="s">
        <v>81</v>
      </c>
      <c r="AY279" s="171" t="s">
        <v>299</v>
      </c>
    </row>
    <row r="280" spans="2:65" s="12" customFormat="1">
      <c r="B280" s="170"/>
      <c r="D280" s="149" t="s">
        <v>1489</v>
      </c>
      <c r="E280" s="171" t="s">
        <v>1</v>
      </c>
      <c r="F280" s="172" t="s">
        <v>2092</v>
      </c>
      <c r="H280" s="171" t="s">
        <v>1</v>
      </c>
      <c r="I280" s="173"/>
      <c r="L280" s="170"/>
      <c r="M280" s="174"/>
      <c r="T280" s="175"/>
      <c r="AT280" s="171" t="s">
        <v>1489</v>
      </c>
      <c r="AU280" s="171" t="s">
        <v>90</v>
      </c>
      <c r="AV280" s="12" t="s">
        <v>88</v>
      </c>
      <c r="AW280" s="12" t="s">
        <v>36</v>
      </c>
      <c r="AX280" s="12" t="s">
        <v>81</v>
      </c>
      <c r="AY280" s="171" t="s">
        <v>299</v>
      </c>
    </row>
    <row r="281" spans="2:65" s="12" customFormat="1">
      <c r="B281" s="170"/>
      <c r="D281" s="149" t="s">
        <v>1489</v>
      </c>
      <c r="E281" s="171" t="s">
        <v>1</v>
      </c>
      <c r="F281" s="172" t="s">
        <v>2093</v>
      </c>
      <c r="H281" s="171" t="s">
        <v>1</v>
      </c>
      <c r="I281" s="173"/>
      <c r="L281" s="170"/>
      <c r="M281" s="174"/>
      <c r="T281" s="175"/>
      <c r="AT281" s="171" t="s">
        <v>1489</v>
      </c>
      <c r="AU281" s="171" t="s">
        <v>90</v>
      </c>
      <c r="AV281" s="12" t="s">
        <v>88</v>
      </c>
      <c r="AW281" s="12" t="s">
        <v>36</v>
      </c>
      <c r="AX281" s="12" t="s">
        <v>81</v>
      </c>
      <c r="AY281" s="171" t="s">
        <v>299</v>
      </c>
    </row>
    <row r="282" spans="2:65" s="13" customFormat="1">
      <c r="B282" s="176"/>
      <c r="D282" s="149" t="s">
        <v>1489</v>
      </c>
      <c r="E282" s="177" t="s">
        <v>1</v>
      </c>
      <c r="F282" s="178" t="s">
        <v>2094</v>
      </c>
      <c r="H282" s="179">
        <v>19.788</v>
      </c>
      <c r="I282" s="180"/>
      <c r="L282" s="176"/>
      <c r="M282" s="181"/>
      <c r="T282" s="182"/>
      <c r="AT282" s="177" t="s">
        <v>1489</v>
      </c>
      <c r="AU282" s="177" t="s">
        <v>90</v>
      </c>
      <c r="AV282" s="13" t="s">
        <v>90</v>
      </c>
      <c r="AW282" s="13" t="s">
        <v>36</v>
      </c>
      <c r="AX282" s="13" t="s">
        <v>81</v>
      </c>
      <c r="AY282" s="177" t="s">
        <v>299</v>
      </c>
    </row>
    <row r="283" spans="2:65" s="12" customFormat="1">
      <c r="B283" s="170"/>
      <c r="D283" s="149" t="s">
        <v>1489</v>
      </c>
      <c r="E283" s="171" t="s">
        <v>1</v>
      </c>
      <c r="F283" s="172" t="s">
        <v>1649</v>
      </c>
      <c r="H283" s="171" t="s">
        <v>1</v>
      </c>
      <c r="I283" s="173"/>
      <c r="L283" s="170"/>
      <c r="M283" s="174"/>
      <c r="T283" s="175"/>
      <c r="AT283" s="171" t="s">
        <v>1489</v>
      </c>
      <c r="AU283" s="171" t="s">
        <v>90</v>
      </c>
      <c r="AV283" s="12" t="s">
        <v>88</v>
      </c>
      <c r="AW283" s="12" t="s">
        <v>36</v>
      </c>
      <c r="AX283" s="12" t="s">
        <v>81</v>
      </c>
      <c r="AY283" s="171" t="s">
        <v>299</v>
      </c>
    </row>
    <row r="284" spans="2:65" s="14" customFormat="1">
      <c r="B284" s="183"/>
      <c r="D284" s="149" t="s">
        <v>1489</v>
      </c>
      <c r="E284" s="184" t="s">
        <v>1</v>
      </c>
      <c r="F284" s="185" t="s">
        <v>1496</v>
      </c>
      <c r="H284" s="186">
        <v>437.303</v>
      </c>
      <c r="I284" s="187"/>
      <c r="L284" s="183"/>
      <c r="M284" s="188"/>
      <c r="T284" s="189"/>
      <c r="AT284" s="184" t="s">
        <v>1489</v>
      </c>
      <c r="AU284" s="184" t="s">
        <v>90</v>
      </c>
      <c r="AV284" s="14" t="s">
        <v>318</v>
      </c>
      <c r="AW284" s="14" t="s">
        <v>36</v>
      </c>
      <c r="AX284" s="14" t="s">
        <v>88</v>
      </c>
      <c r="AY284" s="184" t="s">
        <v>299</v>
      </c>
    </row>
    <row r="285" spans="2:65" s="1" customFormat="1" ht="24.15" customHeight="1">
      <c r="B285" s="32"/>
      <c r="C285" s="158" t="s">
        <v>448</v>
      </c>
      <c r="D285" s="158" t="s">
        <v>340</v>
      </c>
      <c r="E285" s="159" t="s">
        <v>1665</v>
      </c>
      <c r="F285" s="160" t="s">
        <v>1666</v>
      </c>
      <c r="G285" s="161" t="s">
        <v>1520</v>
      </c>
      <c r="H285" s="162">
        <v>109.953</v>
      </c>
      <c r="I285" s="163"/>
      <c r="J285" s="164">
        <f>ROUND(I285*H285,2)</f>
        <v>0</v>
      </c>
      <c r="K285" s="160" t="s">
        <v>1</v>
      </c>
      <c r="L285" s="165"/>
      <c r="M285" s="166" t="s">
        <v>1</v>
      </c>
      <c r="N285" s="167" t="s">
        <v>46</v>
      </c>
      <c r="P285" s="145">
        <f>O285*H285</f>
        <v>0</v>
      </c>
      <c r="Q285" s="145">
        <v>0</v>
      </c>
      <c r="R285" s="145">
        <f>Q285*H285</f>
        <v>0</v>
      </c>
      <c r="S285" s="145">
        <v>0</v>
      </c>
      <c r="T285" s="146">
        <f>S285*H285</f>
        <v>0</v>
      </c>
      <c r="AR285" s="147" t="s">
        <v>337</v>
      </c>
      <c r="AT285" s="147" t="s">
        <v>340</v>
      </c>
      <c r="AU285" s="147" t="s">
        <v>90</v>
      </c>
      <c r="AY285" s="17" t="s">
        <v>299</v>
      </c>
      <c r="BE285" s="148">
        <f>IF(N285="základní",J285,0)</f>
        <v>0</v>
      </c>
      <c r="BF285" s="148">
        <f>IF(N285="snížená",J285,0)</f>
        <v>0</v>
      </c>
      <c r="BG285" s="148">
        <f>IF(N285="zákl. přenesená",J285,0)</f>
        <v>0</v>
      </c>
      <c r="BH285" s="148">
        <f>IF(N285="sníž. přenesená",J285,0)</f>
        <v>0</v>
      </c>
      <c r="BI285" s="148">
        <f>IF(N285="nulová",J285,0)</f>
        <v>0</v>
      </c>
      <c r="BJ285" s="17" t="s">
        <v>88</v>
      </c>
      <c r="BK285" s="148">
        <f>ROUND(I285*H285,2)</f>
        <v>0</v>
      </c>
      <c r="BL285" s="17" t="s">
        <v>318</v>
      </c>
      <c r="BM285" s="147" t="s">
        <v>2095</v>
      </c>
    </row>
    <row r="286" spans="2:65" s="12" customFormat="1">
      <c r="B286" s="170"/>
      <c r="D286" s="149" t="s">
        <v>1489</v>
      </c>
      <c r="E286" s="171" t="s">
        <v>1</v>
      </c>
      <c r="F286" s="172" t="s">
        <v>1490</v>
      </c>
      <c r="H286" s="171" t="s">
        <v>1</v>
      </c>
      <c r="I286" s="173"/>
      <c r="L286" s="170"/>
      <c r="M286" s="174"/>
      <c r="T286" s="175"/>
      <c r="AT286" s="171" t="s">
        <v>1489</v>
      </c>
      <c r="AU286" s="171" t="s">
        <v>90</v>
      </c>
      <c r="AV286" s="12" t="s">
        <v>88</v>
      </c>
      <c r="AW286" s="12" t="s">
        <v>36</v>
      </c>
      <c r="AX286" s="12" t="s">
        <v>81</v>
      </c>
      <c r="AY286" s="171" t="s">
        <v>299</v>
      </c>
    </row>
    <row r="287" spans="2:65" s="12" customFormat="1">
      <c r="B287" s="170"/>
      <c r="D287" s="149" t="s">
        <v>1489</v>
      </c>
      <c r="E287" s="171" t="s">
        <v>1</v>
      </c>
      <c r="F287" s="172" t="s">
        <v>1990</v>
      </c>
      <c r="H287" s="171" t="s">
        <v>1</v>
      </c>
      <c r="I287" s="173"/>
      <c r="L287" s="170"/>
      <c r="M287" s="174"/>
      <c r="T287" s="175"/>
      <c r="AT287" s="171" t="s">
        <v>1489</v>
      </c>
      <c r="AU287" s="171" t="s">
        <v>90</v>
      </c>
      <c r="AV287" s="12" t="s">
        <v>88</v>
      </c>
      <c r="AW287" s="12" t="s">
        <v>36</v>
      </c>
      <c r="AX287" s="12" t="s">
        <v>81</v>
      </c>
      <c r="AY287" s="171" t="s">
        <v>299</v>
      </c>
    </row>
    <row r="288" spans="2:65" s="12" customFormat="1">
      <c r="B288" s="170"/>
      <c r="D288" s="149" t="s">
        <v>1489</v>
      </c>
      <c r="E288" s="171" t="s">
        <v>1</v>
      </c>
      <c r="F288" s="172" t="s">
        <v>1668</v>
      </c>
      <c r="H288" s="171" t="s">
        <v>1</v>
      </c>
      <c r="I288" s="173"/>
      <c r="L288" s="170"/>
      <c r="M288" s="174"/>
      <c r="T288" s="175"/>
      <c r="AT288" s="171" t="s">
        <v>1489</v>
      </c>
      <c r="AU288" s="171" t="s">
        <v>90</v>
      </c>
      <c r="AV288" s="12" t="s">
        <v>88</v>
      </c>
      <c r="AW288" s="12" t="s">
        <v>36</v>
      </c>
      <c r="AX288" s="12" t="s">
        <v>81</v>
      </c>
      <c r="AY288" s="171" t="s">
        <v>299</v>
      </c>
    </row>
    <row r="289" spans="2:65" s="13" customFormat="1">
      <c r="B289" s="176"/>
      <c r="D289" s="149" t="s">
        <v>1489</v>
      </c>
      <c r="E289" s="177" t="s">
        <v>1</v>
      </c>
      <c r="F289" s="178" t="s">
        <v>2096</v>
      </c>
      <c r="H289" s="179">
        <v>109.953</v>
      </c>
      <c r="I289" s="180"/>
      <c r="L289" s="176"/>
      <c r="M289" s="181"/>
      <c r="T289" s="182"/>
      <c r="AT289" s="177" t="s">
        <v>1489</v>
      </c>
      <c r="AU289" s="177" t="s">
        <v>90</v>
      </c>
      <c r="AV289" s="13" t="s">
        <v>90</v>
      </c>
      <c r="AW289" s="13" t="s">
        <v>36</v>
      </c>
      <c r="AX289" s="13" t="s">
        <v>88</v>
      </c>
      <c r="AY289" s="177" t="s">
        <v>299</v>
      </c>
    </row>
    <row r="290" spans="2:65" s="1" customFormat="1" ht="24.15" customHeight="1">
      <c r="B290" s="32"/>
      <c r="C290" s="136" t="s">
        <v>452</v>
      </c>
      <c r="D290" s="136" t="s">
        <v>302</v>
      </c>
      <c r="E290" s="137" t="s">
        <v>1670</v>
      </c>
      <c r="F290" s="138" t="s">
        <v>1671</v>
      </c>
      <c r="G290" s="139" t="s">
        <v>1520</v>
      </c>
      <c r="H290" s="140">
        <v>156.536</v>
      </c>
      <c r="I290" s="141"/>
      <c r="J290" s="142">
        <f>ROUND(I290*H290,2)</f>
        <v>0</v>
      </c>
      <c r="K290" s="138" t="s">
        <v>1487</v>
      </c>
      <c r="L290" s="32"/>
      <c r="M290" s="143" t="s">
        <v>1</v>
      </c>
      <c r="N290" s="144" t="s">
        <v>46</v>
      </c>
      <c r="P290" s="145">
        <f>O290*H290</f>
        <v>0</v>
      </c>
      <c r="Q290" s="145">
        <v>0</v>
      </c>
      <c r="R290" s="145">
        <f>Q290*H290</f>
        <v>0</v>
      </c>
      <c r="S290" s="145">
        <v>0</v>
      </c>
      <c r="T290" s="146">
        <f>S290*H290</f>
        <v>0</v>
      </c>
      <c r="AR290" s="147" t="s">
        <v>318</v>
      </c>
      <c r="AT290" s="147" t="s">
        <v>302</v>
      </c>
      <c r="AU290" s="147" t="s">
        <v>90</v>
      </c>
      <c r="AY290" s="17" t="s">
        <v>299</v>
      </c>
      <c r="BE290" s="148">
        <f>IF(N290="základní",J290,0)</f>
        <v>0</v>
      </c>
      <c r="BF290" s="148">
        <f>IF(N290="snížená",J290,0)</f>
        <v>0</v>
      </c>
      <c r="BG290" s="148">
        <f>IF(N290="zákl. přenesená",J290,0)</f>
        <v>0</v>
      </c>
      <c r="BH290" s="148">
        <f>IF(N290="sníž. přenesená",J290,0)</f>
        <v>0</v>
      </c>
      <c r="BI290" s="148">
        <f>IF(N290="nulová",J290,0)</f>
        <v>0</v>
      </c>
      <c r="BJ290" s="17" t="s">
        <v>88</v>
      </c>
      <c r="BK290" s="148">
        <f>ROUND(I290*H290,2)</f>
        <v>0</v>
      </c>
      <c r="BL290" s="17" t="s">
        <v>318</v>
      </c>
      <c r="BM290" s="147" t="s">
        <v>2097</v>
      </c>
    </row>
    <row r="291" spans="2:65" s="12" customFormat="1">
      <c r="B291" s="170"/>
      <c r="D291" s="149" t="s">
        <v>1489</v>
      </c>
      <c r="E291" s="171" t="s">
        <v>1</v>
      </c>
      <c r="F291" s="172" t="s">
        <v>1490</v>
      </c>
      <c r="H291" s="171" t="s">
        <v>1</v>
      </c>
      <c r="I291" s="173"/>
      <c r="L291" s="170"/>
      <c r="M291" s="174"/>
      <c r="T291" s="175"/>
      <c r="AT291" s="171" t="s">
        <v>1489</v>
      </c>
      <c r="AU291" s="171" t="s">
        <v>90</v>
      </c>
      <c r="AV291" s="12" t="s">
        <v>88</v>
      </c>
      <c r="AW291" s="12" t="s">
        <v>36</v>
      </c>
      <c r="AX291" s="12" t="s">
        <v>81</v>
      </c>
      <c r="AY291" s="171" t="s">
        <v>299</v>
      </c>
    </row>
    <row r="292" spans="2:65" s="12" customFormat="1">
      <c r="B292" s="170"/>
      <c r="D292" s="149" t="s">
        <v>1489</v>
      </c>
      <c r="E292" s="171" t="s">
        <v>1</v>
      </c>
      <c r="F292" s="172" t="s">
        <v>1990</v>
      </c>
      <c r="H292" s="171" t="s">
        <v>1</v>
      </c>
      <c r="I292" s="173"/>
      <c r="L292" s="170"/>
      <c r="M292" s="174"/>
      <c r="T292" s="175"/>
      <c r="AT292" s="171" t="s">
        <v>1489</v>
      </c>
      <c r="AU292" s="171" t="s">
        <v>90</v>
      </c>
      <c r="AV292" s="12" t="s">
        <v>88</v>
      </c>
      <c r="AW292" s="12" t="s">
        <v>36</v>
      </c>
      <c r="AX292" s="12" t="s">
        <v>81</v>
      </c>
      <c r="AY292" s="171" t="s">
        <v>299</v>
      </c>
    </row>
    <row r="293" spans="2:65" s="13" customFormat="1">
      <c r="B293" s="176"/>
      <c r="D293" s="149" t="s">
        <v>1489</v>
      </c>
      <c r="E293" s="177" t="s">
        <v>1</v>
      </c>
      <c r="F293" s="178" t="s">
        <v>2098</v>
      </c>
      <c r="H293" s="179">
        <v>4.0819999999999999</v>
      </c>
      <c r="I293" s="180"/>
      <c r="L293" s="176"/>
      <c r="M293" s="181"/>
      <c r="T293" s="182"/>
      <c r="AT293" s="177" t="s">
        <v>1489</v>
      </c>
      <c r="AU293" s="177" t="s">
        <v>90</v>
      </c>
      <c r="AV293" s="13" t="s">
        <v>90</v>
      </c>
      <c r="AW293" s="13" t="s">
        <v>36</v>
      </c>
      <c r="AX293" s="13" t="s">
        <v>81</v>
      </c>
      <c r="AY293" s="177" t="s">
        <v>299</v>
      </c>
    </row>
    <row r="294" spans="2:65" s="13" customFormat="1">
      <c r="B294" s="176"/>
      <c r="D294" s="149" t="s">
        <v>1489</v>
      </c>
      <c r="E294" s="177" t="s">
        <v>1</v>
      </c>
      <c r="F294" s="178" t="s">
        <v>2099</v>
      </c>
      <c r="H294" s="179">
        <v>169.495</v>
      </c>
      <c r="I294" s="180"/>
      <c r="L294" s="176"/>
      <c r="M294" s="181"/>
      <c r="T294" s="182"/>
      <c r="AT294" s="177" t="s">
        <v>1489</v>
      </c>
      <c r="AU294" s="177" t="s">
        <v>90</v>
      </c>
      <c r="AV294" s="13" t="s">
        <v>90</v>
      </c>
      <c r="AW294" s="13" t="s">
        <v>36</v>
      </c>
      <c r="AX294" s="13" t="s">
        <v>81</v>
      </c>
      <c r="AY294" s="177" t="s">
        <v>299</v>
      </c>
    </row>
    <row r="295" spans="2:65" s="15" customFormat="1">
      <c r="B295" s="190"/>
      <c r="D295" s="149" t="s">
        <v>1489</v>
      </c>
      <c r="E295" s="191" t="s">
        <v>1</v>
      </c>
      <c r="F295" s="192" t="s">
        <v>1549</v>
      </c>
      <c r="H295" s="193">
        <v>173.577</v>
      </c>
      <c r="I295" s="194"/>
      <c r="L295" s="190"/>
      <c r="M295" s="195"/>
      <c r="T295" s="196"/>
      <c r="AT295" s="191" t="s">
        <v>1489</v>
      </c>
      <c r="AU295" s="191" t="s">
        <v>90</v>
      </c>
      <c r="AV295" s="15" t="s">
        <v>298</v>
      </c>
      <c r="AW295" s="15" t="s">
        <v>36</v>
      </c>
      <c r="AX295" s="15" t="s">
        <v>81</v>
      </c>
      <c r="AY295" s="191" t="s">
        <v>299</v>
      </c>
    </row>
    <row r="296" spans="2:65" s="13" customFormat="1">
      <c r="B296" s="176"/>
      <c r="D296" s="149" t="s">
        <v>1489</v>
      </c>
      <c r="E296" s="177" t="s">
        <v>1</v>
      </c>
      <c r="F296" s="178" t="s">
        <v>2100</v>
      </c>
      <c r="H296" s="179">
        <v>-17.041</v>
      </c>
      <c r="I296" s="180"/>
      <c r="L296" s="176"/>
      <c r="M296" s="181"/>
      <c r="T296" s="182"/>
      <c r="AT296" s="177" t="s">
        <v>1489</v>
      </c>
      <c r="AU296" s="177" t="s">
        <v>90</v>
      </c>
      <c r="AV296" s="13" t="s">
        <v>90</v>
      </c>
      <c r="AW296" s="13" t="s">
        <v>36</v>
      </c>
      <c r="AX296" s="13" t="s">
        <v>81</v>
      </c>
      <c r="AY296" s="177" t="s">
        <v>299</v>
      </c>
    </row>
    <row r="297" spans="2:65" s="14" customFormat="1">
      <c r="B297" s="183"/>
      <c r="D297" s="149" t="s">
        <v>1489</v>
      </c>
      <c r="E297" s="184" t="s">
        <v>1</v>
      </c>
      <c r="F297" s="185" t="s">
        <v>1496</v>
      </c>
      <c r="H297" s="186">
        <v>156.536</v>
      </c>
      <c r="I297" s="187"/>
      <c r="L297" s="183"/>
      <c r="M297" s="188"/>
      <c r="T297" s="189"/>
      <c r="AT297" s="184" t="s">
        <v>1489</v>
      </c>
      <c r="AU297" s="184" t="s">
        <v>90</v>
      </c>
      <c r="AV297" s="14" t="s">
        <v>318</v>
      </c>
      <c r="AW297" s="14" t="s">
        <v>36</v>
      </c>
      <c r="AX297" s="14" t="s">
        <v>88</v>
      </c>
      <c r="AY297" s="184" t="s">
        <v>299</v>
      </c>
    </row>
    <row r="298" spans="2:65" s="1" customFormat="1" ht="16.5" customHeight="1">
      <c r="B298" s="32"/>
      <c r="C298" s="158" t="s">
        <v>457</v>
      </c>
      <c r="D298" s="158" t="s">
        <v>340</v>
      </c>
      <c r="E298" s="159" t="s">
        <v>1678</v>
      </c>
      <c r="F298" s="160" t="s">
        <v>1679</v>
      </c>
      <c r="G298" s="161" t="s">
        <v>1636</v>
      </c>
      <c r="H298" s="162">
        <v>313.072</v>
      </c>
      <c r="I298" s="163"/>
      <c r="J298" s="164">
        <f>ROUND(I298*H298,2)</f>
        <v>0</v>
      </c>
      <c r="K298" s="160" t="s">
        <v>1487</v>
      </c>
      <c r="L298" s="165"/>
      <c r="M298" s="166" t="s">
        <v>1</v>
      </c>
      <c r="N298" s="167" t="s">
        <v>46</v>
      </c>
      <c r="P298" s="145">
        <f>O298*H298</f>
        <v>0</v>
      </c>
      <c r="Q298" s="145">
        <v>0</v>
      </c>
      <c r="R298" s="145">
        <f>Q298*H298</f>
        <v>0</v>
      </c>
      <c r="S298" s="145">
        <v>0</v>
      </c>
      <c r="T298" s="146">
        <f>S298*H298</f>
        <v>0</v>
      </c>
      <c r="AR298" s="147" t="s">
        <v>337</v>
      </c>
      <c r="AT298" s="147" t="s">
        <v>340</v>
      </c>
      <c r="AU298" s="147" t="s">
        <v>90</v>
      </c>
      <c r="AY298" s="17" t="s">
        <v>299</v>
      </c>
      <c r="BE298" s="148">
        <f>IF(N298="základní",J298,0)</f>
        <v>0</v>
      </c>
      <c r="BF298" s="148">
        <f>IF(N298="snížená",J298,0)</f>
        <v>0</v>
      </c>
      <c r="BG298" s="148">
        <f>IF(N298="zákl. přenesená",J298,0)</f>
        <v>0</v>
      </c>
      <c r="BH298" s="148">
        <f>IF(N298="sníž. přenesená",J298,0)</f>
        <v>0</v>
      </c>
      <c r="BI298" s="148">
        <f>IF(N298="nulová",J298,0)</f>
        <v>0</v>
      </c>
      <c r="BJ298" s="17" t="s">
        <v>88</v>
      </c>
      <c r="BK298" s="148">
        <f>ROUND(I298*H298,2)</f>
        <v>0</v>
      </c>
      <c r="BL298" s="17" t="s">
        <v>318</v>
      </c>
      <c r="BM298" s="147" t="s">
        <v>2101</v>
      </c>
    </row>
    <row r="299" spans="2:65" s="13" customFormat="1">
      <c r="B299" s="176"/>
      <c r="D299" s="149" t="s">
        <v>1489</v>
      </c>
      <c r="F299" s="178" t="s">
        <v>2102</v>
      </c>
      <c r="H299" s="179">
        <v>313.072</v>
      </c>
      <c r="I299" s="180"/>
      <c r="L299" s="176"/>
      <c r="M299" s="181"/>
      <c r="T299" s="182"/>
      <c r="AT299" s="177" t="s">
        <v>1489</v>
      </c>
      <c r="AU299" s="177" t="s">
        <v>90</v>
      </c>
      <c r="AV299" s="13" t="s">
        <v>90</v>
      </c>
      <c r="AW299" s="13" t="s">
        <v>4</v>
      </c>
      <c r="AX299" s="13" t="s">
        <v>88</v>
      </c>
      <c r="AY299" s="177" t="s">
        <v>299</v>
      </c>
    </row>
    <row r="300" spans="2:65" s="1" customFormat="1" ht="24.15" customHeight="1">
      <c r="B300" s="32"/>
      <c r="C300" s="136" t="s">
        <v>461</v>
      </c>
      <c r="D300" s="136" t="s">
        <v>302</v>
      </c>
      <c r="E300" s="137" t="s">
        <v>1682</v>
      </c>
      <c r="F300" s="138" t="s">
        <v>1683</v>
      </c>
      <c r="G300" s="139" t="s">
        <v>375</v>
      </c>
      <c r="H300" s="140">
        <v>10.444000000000001</v>
      </c>
      <c r="I300" s="141"/>
      <c r="J300" s="142">
        <f>ROUND(I300*H300,2)</f>
        <v>0</v>
      </c>
      <c r="K300" s="138" t="s">
        <v>1487</v>
      </c>
      <c r="L300" s="32"/>
      <c r="M300" s="143" t="s">
        <v>1</v>
      </c>
      <c r="N300" s="144" t="s">
        <v>46</v>
      </c>
      <c r="P300" s="145">
        <f>O300*H300</f>
        <v>0</v>
      </c>
      <c r="Q300" s="145">
        <v>0</v>
      </c>
      <c r="R300" s="145">
        <f>Q300*H300</f>
        <v>0</v>
      </c>
      <c r="S300" s="145">
        <v>0</v>
      </c>
      <c r="T300" s="146">
        <f>S300*H300</f>
        <v>0</v>
      </c>
      <c r="AR300" s="147" t="s">
        <v>318</v>
      </c>
      <c r="AT300" s="147" t="s">
        <v>302</v>
      </c>
      <c r="AU300" s="147" t="s">
        <v>90</v>
      </c>
      <c r="AY300" s="17" t="s">
        <v>299</v>
      </c>
      <c r="BE300" s="148">
        <f>IF(N300="základní",J300,0)</f>
        <v>0</v>
      </c>
      <c r="BF300" s="148">
        <f>IF(N300="snížená",J300,0)</f>
        <v>0</v>
      </c>
      <c r="BG300" s="148">
        <f>IF(N300="zákl. přenesená",J300,0)</f>
        <v>0</v>
      </c>
      <c r="BH300" s="148">
        <f>IF(N300="sníž. přenesená",J300,0)</f>
        <v>0</v>
      </c>
      <c r="BI300" s="148">
        <f>IF(N300="nulová",J300,0)</f>
        <v>0</v>
      </c>
      <c r="BJ300" s="17" t="s">
        <v>88</v>
      </c>
      <c r="BK300" s="148">
        <f>ROUND(I300*H300,2)</f>
        <v>0</v>
      </c>
      <c r="BL300" s="17" t="s">
        <v>318</v>
      </c>
      <c r="BM300" s="147" t="s">
        <v>2103</v>
      </c>
    </row>
    <row r="301" spans="2:65" s="12" customFormat="1">
      <c r="B301" s="170"/>
      <c r="D301" s="149" t="s">
        <v>1489</v>
      </c>
      <c r="E301" s="171" t="s">
        <v>1</v>
      </c>
      <c r="F301" s="172" t="s">
        <v>1490</v>
      </c>
      <c r="H301" s="171" t="s">
        <v>1</v>
      </c>
      <c r="I301" s="173"/>
      <c r="L301" s="170"/>
      <c r="M301" s="174"/>
      <c r="T301" s="175"/>
      <c r="AT301" s="171" t="s">
        <v>1489</v>
      </c>
      <c r="AU301" s="171" t="s">
        <v>90</v>
      </c>
      <c r="AV301" s="12" t="s">
        <v>88</v>
      </c>
      <c r="AW301" s="12" t="s">
        <v>36</v>
      </c>
      <c r="AX301" s="12" t="s">
        <v>81</v>
      </c>
      <c r="AY301" s="171" t="s">
        <v>299</v>
      </c>
    </row>
    <row r="302" spans="2:65" s="12" customFormat="1">
      <c r="B302" s="170"/>
      <c r="D302" s="149" t="s">
        <v>1489</v>
      </c>
      <c r="E302" s="171" t="s">
        <v>1</v>
      </c>
      <c r="F302" s="172" t="s">
        <v>1990</v>
      </c>
      <c r="H302" s="171" t="s">
        <v>1</v>
      </c>
      <c r="I302" s="173"/>
      <c r="L302" s="170"/>
      <c r="M302" s="174"/>
      <c r="T302" s="175"/>
      <c r="AT302" s="171" t="s">
        <v>1489</v>
      </c>
      <c r="AU302" s="171" t="s">
        <v>90</v>
      </c>
      <c r="AV302" s="12" t="s">
        <v>88</v>
      </c>
      <c r="AW302" s="12" t="s">
        <v>36</v>
      </c>
      <c r="AX302" s="12" t="s">
        <v>81</v>
      </c>
      <c r="AY302" s="171" t="s">
        <v>299</v>
      </c>
    </row>
    <row r="303" spans="2:65" s="13" customFormat="1">
      <c r="B303" s="176"/>
      <c r="D303" s="149" t="s">
        <v>1489</v>
      </c>
      <c r="E303" s="177" t="s">
        <v>1</v>
      </c>
      <c r="F303" s="178" t="s">
        <v>2104</v>
      </c>
      <c r="H303" s="179">
        <v>10.444000000000001</v>
      </c>
      <c r="I303" s="180"/>
      <c r="L303" s="176"/>
      <c r="M303" s="181"/>
      <c r="T303" s="182"/>
      <c r="AT303" s="177" t="s">
        <v>1489</v>
      </c>
      <c r="AU303" s="177" t="s">
        <v>90</v>
      </c>
      <c r="AV303" s="13" t="s">
        <v>90</v>
      </c>
      <c r="AW303" s="13" t="s">
        <v>36</v>
      </c>
      <c r="AX303" s="13" t="s">
        <v>88</v>
      </c>
      <c r="AY303" s="177" t="s">
        <v>299</v>
      </c>
    </row>
    <row r="304" spans="2:65" s="1" customFormat="1" ht="24.15" customHeight="1">
      <c r="B304" s="32"/>
      <c r="C304" s="136" t="s">
        <v>465</v>
      </c>
      <c r="D304" s="136" t="s">
        <v>302</v>
      </c>
      <c r="E304" s="137" t="s">
        <v>1686</v>
      </c>
      <c r="F304" s="138" t="s">
        <v>1687</v>
      </c>
      <c r="G304" s="139" t="s">
        <v>375</v>
      </c>
      <c r="H304" s="140">
        <v>10.444000000000001</v>
      </c>
      <c r="I304" s="141"/>
      <c r="J304" s="142">
        <f>ROUND(I304*H304,2)</f>
        <v>0</v>
      </c>
      <c r="K304" s="138" t="s">
        <v>1487</v>
      </c>
      <c r="L304" s="32"/>
      <c r="M304" s="143" t="s">
        <v>1</v>
      </c>
      <c r="N304" s="144" t="s">
        <v>46</v>
      </c>
      <c r="P304" s="145">
        <f>O304*H304</f>
        <v>0</v>
      </c>
      <c r="Q304" s="145">
        <v>0</v>
      </c>
      <c r="R304" s="145">
        <f>Q304*H304</f>
        <v>0</v>
      </c>
      <c r="S304" s="145">
        <v>0</v>
      </c>
      <c r="T304" s="146">
        <f>S304*H304</f>
        <v>0</v>
      </c>
      <c r="AR304" s="147" t="s">
        <v>318</v>
      </c>
      <c r="AT304" s="147" t="s">
        <v>302</v>
      </c>
      <c r="AU304" s="147" t="s">
        <v>90</v>
      </c>
      <c r="AY304" s="17" t="s">
        <v>299</v>
      </c>
      <c r="BE304" s="148">
        <f>IF(N304="základní",J304,0)</f>
        <v>0</v>
      </c>
      <c r="BF304" s="148">
        <f>IF(N304="snížená",J304,0)</f>
        <v>0</v>
      </c>
      <c r="BG304" s="148">
        <f>IF(N304="zákl. přenesená",J304,0)</f>
        <v>0</v>
      </c>
      <c r="BH304" s="148">
        <f>IF(N304="sníž. přenesená",J304,0)</f>
        <v>0</v>
      </c>
      <c r="BI304" s="148">
        <f>IF(N304="nulová",J304,0)</f>
        <v>0</v>
      </c>
      <c r="BJ304" s="17" t="s">
        <v>88</v>
      </c>
      <c r="BK304" s="148">
        <f>ROUND(I304*H304,2)</f>
        <v>0</v>
      </c>
      <c r="BL304" s="17" t="s">
        <v>318</v>
      </c>
      <c r="BM304" s="147" t="s">
        <v>2105</v>
      </c>
    </row>
    <row r="305" spans="2:65" s="1" customFormat="1" ht="16.5" customHeight="1">
      <c r="B305" s="32"/>
      <c r="C305" s="158" t="s">
        <v>469</v>
      </c>
      <c r="D305" s="158" t="s">
        <v>340</v>
      </c>
      <c r="E305" s="159" t="s">
        <v>1689</v>
      </c>
      <c r="F305" s="160" t="s">
        <v>1690</v>
      </c>
      <c r="G305" s="161" t="s">
        <v>822</v>
      </c>
      <c r="H305" s="162">
        <v>0.26100000000000001</v>
      </c>
      <c r="I305" s="163"/>
      <c r="J305" s="164">
        <f>ROUND(I305*H305,2)</f>
        <v>0</v>
      </c>
      <c r="K305" s="160" t="s">
        <v>1487</v>
      </c>
      <c r="L305" s="165"/>
      <c r="M305" s="166" t="s">
        <v>1</v>
      </c>
      <c r="N305" s="167" t="s">
        <v>46</v>
      </c>
      <c r="P305" s="145">
        <f>O305*H305</f>
        <v>0</v>
      </c>
      <c r="Q305" s="145">
        <v>1E-3</v>
      </c>
      <c r="R305" s="145">
        <f>Q305*H305</f>
        <v>2.61E-4</v>
      </c>
      <c r="S305" s="145">
        <v>0</v>
      </c>
      <c r="T305" s="146">
        <f>S305*H305</f>
        <v>0</v>
      </c>
      <c r="AR305" s="147" t="s">
        <v>337</v>
      </c>
      <c r="AT305" s="147" t="s">
        <v>340</v>
      </c>
      <c r="AU305" s="147" t="s">
        <v>90</v>
      </c>
      <c r="AY305" s="17" t="s">
        <v>299</v>
      </c>
      <c r="BE305" s="148">
        <f>IF(N305="základní",J305,0)</f>
        <v>0</v>
      </c>
      <c r="BF305" s="148">
        <f>IF(N305="snížená",J305,0)</f>
        <v>0</v>
      </c>
      <c r="BG305" s="148">
        <f>IF(N305="zákl. přenesená",J305,0)</f>
        <v>0</v>
      </c>
      <c r="BH305" s="148">
        <f>IF(N305="sníž. přenesená",J305,0)</f>
        <v>0</v>
      </c>
      <c r="BI305" s="148">
        <f>IF(N305="nulová",J305,0)</f>
        <v>0</v>
      </c>
      <c r="BJ305" s="17" t="s">
        <v>88</v>
      </c>
      <c r="BK305" s="148">
        <f>ROUND(I305*H305,2)</f>
        <v>0</v>
      </c>
      <c r="BL305" s="17" t="s">
        <v>318</v>
      </c>
      <c r="BM305" s="147" t="s">
        <v>2106</v>
      </c>
    </row>
    <row r="306" spans="2:65" s="13" customFormat="1">
      <c r="B306" s="176"/>
      <c r="D306" s="149" t="s">
        <v>1489</v>
      </c>
      <c r="F306" s="178" t="s">
        <v>2107</v>
      </c>
      <c r="H306" s="179">
        <v>0.26100000000000001</v>
      </c>
      <c r="I306" s="180"/>
      <c r="L306" s="176"/>
      <c r="M306" s="181"/>
      <c r="T306" s="182"/>
      <c r="AT306" s="177" t="s">
        <v>1489</v>
      </c>
      <c r="AU306" s="177" t="s">
        <v>90</v>
      </c>
      <c r="AV306" s="13" t="s">
        <v>90</v>
      </c>
      <c r="AW306" s="13" t="s">
        <v>4</v>
      </c>
      <c r="AX306" s="13" t="s">
        <v>88</v>
      </c>
      <c r="AY306" s="177" t="s">
        <v>299</v>
      </c>
    </row>
    <row r="307" spans="2:65" s="11" customFormat="1" ht="22.95" customHeight="1">
      <c r="B307" s="124"/>
      <c r="D307" s="125" t="s">
        <v>80</v>
      </c>
      <c r="E307" s="134" t="s">
        <v>90</v>
      </c>
      <c r="F307" s="134" t="s">
        <v>1693</v>
      </c>
      <c r="I307" s="127"/>
      <c r="J307" s="135">
        <f>BK307</f>
        <v>0</v>
      </c>
      <c r="L307" s="124"/>
      <c r="M307" s="129"/>
      <c r="P307" s="130">
        <f>SUM(P308:P315)</f>
        <v>0</v>
      </c>
      <c r="R307" s="130">
        <f>SUM(R308:R315)</f>
        <v>0.1181292</v>
      </c>
      <c r="T307" s="131">
        <f>SUM(T308:T315)</f>
        <v>0</v>
      </c>
      <c r="AR307" s="125" t="s">
        <v>88</v>
      </c>
      <c r="AT307" s="132" t="s">
        <v>80</v>
      </c>
      <c r="AU307" s="132" t="s">
        <v>88</v>
      </c>
      <c r="AY307" s="125" t="s">
        <v>299</v>
      </c>
      <c r="BK307" s="133">
        <f>SUM(BK308:BK315)</f>
        <v>0</v>
      </c>
    </row>
    <row r="308" spans="2:65" s="1" customFormat="1" ht="24.15" customHeight="1">
      <c r="B308" s="32"/>
      <c r="C308" s="136" t="s">
        <v>475</v>
      </c>
      <c r="D308" s="136" t="s">
        <v>302</v>
      </c>
      <c r="E308" s="137" t="s">
        <v>1694</v>
      </c>
      <c r="F308" s="138" t="s">
        <v>1695</v>
      </c>
      <c r="G308" s="139" t="s">
        <v>1520</v>
      </c>
      <c r="H308" s="140">
        <v>22.696999999999999</v>
      </c>
      <c r="I308" s="141"/>
      <c r="J308" s="142">
        <f>ROUND(I308*H308,2)</f>
        <v>0</v>
      </c>
      <c r="K308" s="138" t="s">
        <v>1487</v>
      </c>
      <c r="L308" s="32"/>
      <c r="M308" s="143" t="s">
        <v>1</v>
      </c>
      <c r="N308" s="144" t="s">
        <v>46</v>
      </c>
      <c r="P308" s="145">
        <f>O308*H308</f>
        <v>0</v>
      </c>
      <c r="Q308" s="145">
        <v>0</v>
      </c>
      <c r="R308" s="145">
        <f>Q308*H308</f>
        <v>0</v>
      </c>
      <c r="S308" s="145">
        <v>0</v>
      </c>
      <c r="T308" s="146">
        <f>S308*H308</f>
        <v>0</v>
      </c>
      <c r="AR308" s="147" t="s">
        <v>318</v>
      </c>
      <c r="AT308" s="147" t="s">
        <v>302</v>
      </c>
      <c r="AU308" s="147" t="s">
        <v>90</v>
      </c>
      <c r="AY308" s="17" t="s">
        <v>299</v>
      </c>
      <c r="BE308" s="148">
        <f>IF(N308="základní",J308,0)</f>
        <v>0</v>
      </c>
      <c r="BF308" s="148">
        <f>IF(N308="snížená",J308,0)</f>
        <v>0</v>
      </c>
      <c r="BG308" s="148">
        <f>IF(N308="zákl. přenesená",J308,0)</f>
        <v>0</v>
      </c>
      <c r="BH308" s="148">
        <f>IF(N308="sníž. přenesená",J308,0)</f>
        <v>0</v>
      </c>
      <c r="BI308" s="148">
        <f>IF(N308="nulová",J308,0)</f>
        <v>0</v>
      </c>
      <c r="BJ308" s="17" t="s">
        <v>88</v>
      </c>
      <c r="BK308" s="148">
        <f>ROUND(I308*H308,2)</f>
        <v>0</v>
      </c>
      <c r="BL308" s="17" t="s">
        <v>318</v>
      </c>
      <c r="BM308" s="147" t="s">
        <v>2108</v>
      </c>
    </row>
    <row r="309" spans="2:65" s="12" customFormat="1">
      <c r="B309" s="170"/>
      <c r="D309" s="149" t="s">
        <v>1489</v>
      </c>
      <c r="E309" s="171" t="s">
        <v>1</v>
      </c>
      <c r="F309" s="172" t="s">
        <v>1490</v>
      </c>
      <c r="H309" s="171" t="s">
        <v>1</v>
      </c>
      <c r="I309" s="173"/>
      <c r="L309" s="170"/>
      <c r="M309" s="174"/>
      <c r="T309" s="175"/>
      <c r="AT309" s="171" t="s">
        <v>1489</v>
      </c>
      <c r="AU309" s="171" t="s">
        <v>90</v>
      </c>
      <c r="AV309" s="12" t="s">
        <v>88</v>
      </c>
      <c r="AW309" s="12" t="s">
        <v>36</v>
      </c>
      <c r="AX309" s="12" t="s">
        <v>81</v>
      </c>
      <c r="AY309" s="171" t="s">
        <v>299</v>
      </c>
    </row>
    <row r="310" spans="2:65" s="12" customFormat="1">
      <c r="B310" s="170"/>
      <c r="D310" s="149" t="s">
        <v>1489</v>
      </c>
      <c r="E310" s="171" t="s">
        <v>1</v>
      </c>
      <c r="F310" s="172" t="s">
        <v>1990</v>
      </c>
      <c r="H310" s="171" t="s">
        <v>1</v>
      </c>
      <c r="I310" s="173"/>
      <c r="L310" s="170"/>
      <c r="M310" s="174"/>
      <c r="T310" s="175"/>
      <c r="AT310" s="171" t="s">
        <v>1489</v>
      </c>
      <c r="AU310" s="171" t="s">
        <v>90</v>
      </c>
      <c r="AV310" s="12" t="s">
        <v>88</v>
      </c>
      <c r="AW310" s="12" t="s">
        <v>36</v>
      </c>
      <c r="AX310" s="12" t="s">
        <v>81</v>
      </c>
      <c r="AY310" s="171" t="s">
        <v>299</v>
      </c>
    </row>
    <row r="311" spans="2:65" s="13" customFormat="1">
      <c r="B311" s="176"/>
      <c r="D311" s="149" t="s">
        <v>1489</v>
      </c>
      <c r="E311" s="177" t="s">
        <v>1</v>
      </c>
      <c r="F311" s="178" t="s">
        <v>2109</v>
      </c>
      <c r="H311" s="179">
        <v>22.696999999999999</v>
      </c>
      <c r="I311" s="180"/>
      <c r="L311" s="176"/>
      <c r="M311" s="181"/>
      <c r="T311" s="182"/>
      <c r="AT311" s="177" t="s">
        <v>1489</v>
      </c>
      <c r="AU311" s="177" t="s">
        <v>90</v>
      </c>
      <c r="AV311" s="13" t="s">
        <v>90</v>
      </c>
      <c r="AW311" s="13" t="s">
        <v>36</v>
      </c>
      <c r="AX311" s="13" t="s">
        <v>88</v>
      </c>
      <c r="AY311" s="177" t="s">
        <v>299</v>
      </c>
    </row>
    <row r="312" spans="2:65" s="1" customFormat="1" ht="24.15" customHeight="1">
      <c r="B312" s="32"/>
      <c r="C312" s="136" t="s">
        <v>482</v>
      </c>
      <c r="D312" s="136" t="s">
        <v>302</v>
      </c>
      <c r="E312" s="137" t="s">
        <v>1698</v>
      </c>
      <c r="F312" s="138" t="s">
        <v>1699</v>
      </c>
      <c r="G312" s="139" t="s">
        <v>647</v>
      </c>
      <c r="H312" s="140">
        <v>241.08</v>
      </c>
      <c r="I312" s="141"/>
      <c r="J312" s="142">
        <f>ROUND(I312*H312,2)</f>
        <v>0</v>
      </c>
      <c r="K312" s="138" t="s">
        <v>1487</v>
      </c>
      <c r="L312" s="32"/>
      <c r="M312" s="143" t="s">
        <v>1</v>
      </c>
      <c r="N312" s="144" t="s">
        <v>46</v>
      </c>
      <c r="P312" s="145">
        <f>O312*H312</f>
        <v>0</v>
      </c>
      <c r="Q312" s="145">
        <v>4.8999999999999998E-4</v>
      </c>
      <c r="R312" s="145">
        <f>Q312*H312</f>
        <v>0.1181292</v>
      </c>
      <c r="S312" s="145">
        <v>0</v>
      </c>
      <c r="T312" s="146">
        <f>S312*H312</f>
        <v>0</v>
      </c>
      <c r="AR312" s="147" t="s">
        <v>318</v>
      </c>
      <c r="AT312" s="147" t="s">
        <v>302</v>
      </c>
      <c r="AU312" s="147" t="s">
        <v>90</v>
      </c>
      <c r="AY312" s="17" t="s">
        <v>299</v>
      </c>
      <c r="BE312" s="148">
        <f>IF(N312="základní",J312,0)</f>
        <v>0</v>
      </c>
      <c r="BF312" s="148">
        <f>IF(N312="snížená",J312,0)</f>
        <v>0</v>
      </c>
      <c r="BG312" s="148">
        <f>IF(N312="zákl. přenesená",J312,0)</f>
        <v>0</v>
      </c>
      <c r="BH312" s="148">
        <f>IF(N312="sníž. přenesená",J312,0)</f>
        <v>0</v>
      </c>
      <c r="BI312" s="148">
        <f>IF(N312="nulová",J312,0)</f>
        <v>0</v>
      </c>
      <c r="BJ312" s="17" t="s">
        <v>88</v>
      </c>
      <c r="BK312" s="148">
        <f>ROUND(I312*H312,2)</f>
        <v>0</v>
      </c>
      <c r="BL312" s="17" t="s">
        <v>318</v>
      </c>
      <c r="BM312" s="147" t="s">
        <v>2110</v>
      </c>
    </row>
    <row r="313" spans="2:65" s="12" customFormat="1">
      <c r="B313" s="170"/>
      <c r="D313" s="149" t="s">
        <v>1489</v>
      </c>
      <c r="E313" s="171" t="s">
        <v>1</v>
      </c>
      <c r="F313" s="172" t="s">
        <v>1490</v>
      </c>
      <c r="H313" s="171" t="s">
        <v>1</v>
      </c>
      <c r="I313" s="173"/>
      <c r="L313" s="170"/>
      <c r="M313" s="174"/>
      <c r="T313" s="175"/>
      <c r="AT313" s="171" t="s">
        <v>1489</v>
      </c>
      <c r="AU313" s="171" t="s">
        <v>90</v>
      </c>
      <c r="AV313" s="12" t="s">
        <v>88</v>
      </c>
      <c r="AW313" s="12" t="s">
        <v>36</v>
      </c>
      <c r="AX313" s="12" t="s">
        <v>81</v>
      </c>
      <c r="AY313" s="171" t="s">
        <v>299</v>
      </c>
    </row>
    <row r="314" spans="2:65" s="12" customFormat="1">
      <c r="B314" s="170"/>
      <c r="D314" s="149" t="s">
        <v>1489</v>
      </c>
      <c r="E314" s="171" t="s">
        <v>1</v>
      </c>
      <c r="F314" s="172" t="s">
        <v>1990</v>
      </c>
      <c r="H314" s="171" t="s">
        <v>1</v>
      </c>
      <c r="I314" s="173"/>
      <c r="L314" s="170"/>
      <c r="M314" s="174"/>
      <c r="T314" s="175"/>
      <c r="AT314" s="171" t="s">
        <v>1489</v>
      </c>
      <c r="AU314" s="171" t="s">
        <v>90</v>
      </c>
      <c r="AV314" s="12" t="s">
        <v>88</v>
      </c>
      <c r="AW314" s="12" t="s">
        <v>36</v>
      </c>
      <c r="AX314" s="12" t="s">
        <v>81</v>
      </c>
      <c r="AY314" s="171" t="s">
        <v>299</v>
      </c>
    </row>
    <row r="315" spans="2:65" s="13" customFormat="1">
      <c r="B315" s="176"/>
      <c r="D315" s="149" t="s">
        <v>1489</v>
      </c>
      <c r="E315" s="177" t="s">
        <v>1</v>
      </c>
      <c r="F315" s="178" t="s">
        <v>2111</v>
      </c>
      <c r="H315" s="179">
        <v>241.08</v>
      </c>
      <c r="I315" s="180"/>
      <c r="L315" s="176"/>
      <c r="M315" s="181"/>
      <c r="T315" s="182"/>
      <c r="AT315" s="177" t="s">
        <v>1489</v>
      </c>
      <c r="AU315" s="177" t="s">
        <v>90</v>
      </c>
      <c r="AV315" s="13" t="s">
        <v>90</v>
      </c>
      <c r="AW315" s="13" t="s">
        <v>36</v>
      </c>
      <c r="AX315" s="13" t="s">
        <v>88</v>
      </c>
      <c r="AY315" s="177" t="s">
        <v>299</v>
      </c>
    </row>
    <row r="316" spans="2:65" s="11" customFormat="1" ht="22.95" customHeight="1">
      <c r="B316" s="124"/>
      <c r="D316" s="125" t="s">
        <v>80</v>
      </c>
      <c r="E316" s="134" t="s">
        <v>318</v>
      </c>
      <c r="F316" s="134" t="s">
        <v>1702</v>
      </c>
      <c r="I316" s="127"/>
      <c r="J316" s="135">
        <f>BK316</f>
        <v>0</v>
      </c>
      <c r="L316" s="124"/>
      <c r="M316" s="129"/>
      <c r="P316" s="130">
        <f>SUM(P317:P337)</f>
        <v>0</v>
      </c>
      <c r="R316" s="130">
        <f>SUM(R317:R337)</f>
        <v>5.2007999999999999E-2</v>
      </c>
      <c r="T316" s="131">
        <f>SUM(T317:T337)</f>
        <v>0</v>
      </c>
      <c r="AR316" s="125" t="s">
        <v>88</v>
      </c>
      <c r="AT316" s="132" t="s">
        <v>80</v>
      </c>
      <c r="AU316" s="132" t="s">
        <v>88</v>
      </c>
      <c r="AY316" s="125" t="s">
        <v>299</v>
      </c>
      <c r="BK316" s="133">
        <f>SUM(BK317:BK337)</f>
        <v>0</v>
      </c>
    </row>
    <row r="317" spans="2:65" s="1" customFormat="1" ht="16.5" customHeight="1">
      <c r="B317" s="32"/>
      <c r="C317" s="136" t="s">
        <v>618</v>
      </c>
      <c r="D317" s="136" t="s">
        <v>302</v>
      </c>
      <c r="E317" s="137" t="s">
        <v>1703</v>
      </c>
      <c r="F317" s="138" t="s">
        <v>1704</v>
      </c>
      <c r="G317" s="139" t="s">
        <v>1520</v>
      </c>
      <c r="H317" s="140">
        <v>49.401000000000003</v>
      </c>
      <c r="I317" s="141"/>
      <c r="J317" s="142">
        <f>ROUND(I317*H317,2)</f>
        <v>0</v>
      </c>
      <c r="K317" s="138" t="s">
        <v>1487</v>
      </c>
      <c r="L317" s="32"/>
      <c r="M317" s="143" t="s">
        <v>1</v>
      </c>
      <c r="N317" s="144" t="s">
        <v>46</v>
      </c>
      <c r="P317" s="145">
        <f>O317*H317</f>
        <v>0</v>
      </c>
      <c r="Q317" s="145">
        <v>0</v>
      </c>
      <c r="R317" s="145">
        <f>Q317*H317</f>
        <v>0</v>
      </c>
      <c r="S317" s="145">
        <v>0</v>
      </c>
      <c r="T317" s="146">
        <f>S317*H317</f>
        <v>0</v>
      </c>
      <c r="AR317" s="147" t="s">
        <v>318</v>
      </c>
      <c r="AT317" s="147" t="s">
        <v>302</v>
      </c>
      <c r="AU317" s="147" t="s">
        <v>90</v>
      </c>
      <c r="AY317" s="17" t="s">
        <v>299</v>
      </c>
      <c r="BE317" s="148">
        <f>IF(N317="základní",J317,0)</f>
        <v>0</v>
      </c>
      <c r="BF317" s="148">
        <f>IF(N317="snížená",J317,0)</f>
        <v>0</v>
      </c>
      <c r="BG317" s="148">
        <f>IF(N317="zákl. přenesená",J317,0)</f>
        <v>0</v>
      </c>
      <c r="BH317" s="148">
        <f>IF(N317="sníž. přenesená",J317,0)</f>
        <v>0</v>
      </c>
      <c r="BI317" s="148">
        <f>IF(N317="nulová",J317,0)</f>
        <v>0</v>
      </c>
      <c r="BJ317" s="17" t="s">
        <v>88</v>
      </c>
      <c r="BK317" s="148">
        <f>ROUND(I317*H317,2)</f>
        <v>0</v>
      </c>
      <c r="BL317" s="17" t="s">
        <v>318</v>
      </c>
      <c r="BM317" s="147" t="s">
        <v>2112</v>
      </c>
    </row>
    <row r="318" spans="2:65" s="12" customFormat="1">
      <c r="B318" s="170"/>
      <c r="D318" s="149" t="s">
        <v>1489</v>
      </c>
      <c r="E318" s="171" t="s">
        <v>1</v>
      </c>
      <c r="F318" s="172" t="s">
        <v>1490</v>
      </c>
      <c r="H318" s="171" t="s">
        <v>1</v>
      </c>
      <c r="I318" s="173"/>
      <c r="L318" s="170"/>
      <c r="M318" s="174"/>
      <c r="T318" s="175"/>
      <c r="AT318" s="171" t="s">
        <v>1489</v>
      </c>
      <c r="AU318" s="171" t="s">
        <v>90</v>
      </c>
      <c r="AV318" s="12" t="s">
        <v>88</v>
      </c>
      <c r="AW318" s="12" t="s">
        <v>36</v>
      </c>
      <c r="AX318" s="12" t="s">
        <v>81</v>
      </c>
      <c r="AY318" s="171" t="s">
        <v>299</v>
      </c>
    </row>
    <row r="319" spans="2:65" s="12" customFormat="1">
      <c r="B319" s="170"/>
      <c r="D319" s="149" t="s">
        <v>1489</v>
      </c>
      <c r="E319" s="171" t="s">
        <v>1</v>
      </c>
      <c r="F319" s="172" t="s">
        <v>1990</v>
      </c>
      <c r="H319" s="171" t="s">
        <v>1</v>
      </c>
      <c r="I319" s="173"/>
      <c r="L319" s="170"/>
      <c r="M319" s="174"/>
      <c r="T319" s="175"/>
      <c r="AT319" s="171" t="s">
        <v>1489</v>
      </c>
      <c r="AU319" s="171" t="s">
        <v>90</v>
      </c>
      <c r="AV319" s="12" t="s">
        <v>88</v>
      </c>
      <c r="AW319" s="12" t="s">
        <v>36</v>
      </c>
      <c r="AX319" s="12" t="s">
        <v>81</v>
      </c>
      <c r="AY319" s="171" t="s">
        <v>299</v>
      </c>
    </row>
    <row r="320" spans="2:65" s="13" customFormat="1">
      <c r="B320" s="176"/>
      <c r="D320" s="149" t="s">
        <v>1489</v>
      </c>
      <c r="E320" s="177" t="s">
        <v>1</v>
      </c>
      <c r="F320" s="178" t="s">
        <v>2113</v>
      </c>
      <c r="H320" s="179">
        <v>42.374000000000002</v>
      </c>
      <c r="I320" s="180"/>
      <c r="L320" s="176"/>
      <c r="M320" s="181"/>
      <c r="T320" s="182"/>
      <c r="AT320" s="177" t="s">
        <v>1489</v>
      </c>
      <c r="AU320" s="177" t="s">
        <v>90</v>
      </c>
      <c r="AV320" s="13" t="s">
        <v>90</v>
      </c>
      <c r="AW320" s="13" t="s">
        <v>36</v>
      </c>
      <c r="AX320" s="13" t="s">
        <v>81</v>
      </c>
      <c r="AY320" s="177" t="s">
        <v>299</v>
      </c>
    </row>
    <row r="321" spans="2:65" s="13" customFormat="1">
      <c r="B321" s="176"/>
      <c r="D321" s="149" t="s">
        <v>1489</v>
      </c>
      <c r="E321" s="177" t="s">
        <v>1</v>
      </c>
      <c r="F321" s="178" t="s">
        <v>1713</v>
      </c>
      <c r="H321" s="179">
        <v>5.46</v>
      </c>
      <c r="I321" s="180"/>
      <c r="L321" s="176"/>
      <c r="M321" s="181"/>
      <c r="T321" s="182"/>
      <c r="AT321" s="177" t="s">
        <v>1489</v>
      </c>
      <c r="AU321" s="177" t="s">
        <v>90</v>
      </c>
      <c r="AV321" s="13" t="s">
        <v>90</v>
      </c>
      <c r="AW321" s="13" t="s">
        <v>36</v>
      </c>
      <c r="AX321" s="13" t="s">
        <v>81</v>
      </c>
      <c r="AY321" s="177" t="s">
        <v>299</v>
      </c>
    </row>
    <row r="322" spans="2:65" s="15" customFormat="1">
      <c r="B322" s="190"/>
      <c r="D322" s="149" t="s">
        <v>1489</v>
      </c>
      <c r="E322" s="191" t="s">
        <v>1</v>
      </c>
      <c r="F322" s="192" t="s">
        <v>1549</v>
      </c>
      <c r="H322" s="193">
        <v>47.834000000000003</v>
      </c>
      <c r="I322" s="194"/>
      <c r="L322" s="190"/>
      <c r="M322" s="195"/>
      <c r="T322" s="196"/>
      <c r="AT322" s="191" t="s">
        <v>1489</v>
      </c>
      <c r="AU322" s="191" t="s">
        <v>90</v>
      </c>
      <c r="AV322" s="15" t="s">
        <v>298</v>
      </c>
      <c r="AW322" s="15" t="s">
        <v>36</v>
      </c>
      <c r="AX322" s="15" t="s">
        <v>81</v>
      </c>
      <c r="AY322" s="191" t="s">
        <v>299</v>
      </c>
    </row>
    <row r="323" spans="2:65" s="13" customFormat="1">
      <c r="B323" s="176"/>
      <c r="D323" s="149" t="s">
        <v>1489</v>
      </c>
      <c r="E323" s="177" t="s">
        <v>1</v>
      </c>
      <c r="F323" s="178" t="s">
        <v>2114</v>
      </c>
      <c r="H323" s="179">
        <v>1.0209999999999999</v>
      </c>
      <c r="I323" s="180"/>
      <c r="L323" s="176"/>
      <c r="M323" s="181"/>
      <c r="T323" s="182"/>
      <c r="AT323" s="177" t="s">
        <v>1489</v>
      </c>
      <c r="AU323" s="177" t="s">
        <v>90</v>
      </c>
      <c r="AV323" s="13" t="s">
        <v>90</v>
      </c>
      <c r="AW323" s="13" t="s">
        <v>36</v>
      </c>
      <c r="AX323" s="13" t="s">
        <v>81</v>
      </c>
      <c r="AY323" s="177" t="s">
        <v>299</v>
      </c>
    </row>
    <row r="324" spans="2:65" s="13" customFormat="1">
      <c r="B324" s="176"/>
      <c r="D324" s="149" t="s">
        <v>1489</v>
      </c>
      <c r="E324" s="177" t="s">
        <v>1</v>
      </c>
      <c r="F324" s="178" t="s">
        <v>1707</v>
      </c>
      <c r="H324" s="179">
        <v>0.54600000000000004</v>
      </c>
      <c r="I324" s="180"/>
      <c r="L324" s="176"/>
      <c r="M324" s="181"/>
      <c r="T324" s="182"/>
      <c r="AT324" s="177" t="s">
        <v>1489</v>
      </c>
      <c r="AU324" s="177" t="s">
        <v>90</v>
      </c>
      <c r="AV324" s="13" t="s">
        <v>90</v>
      </c>
      <c r="AW324" s="13" t="s">
        <v>36</v>
      </c>
      <c r="AX324" s="13" t="s">
        <v>81</v>
      </c>
      <c r="AY324" s="177" t="s">
        <v>299</v>
      </c>
    </row>
    <row r="325" spans="2:65" s="15" customFormat="1">
      <c r="B325" s="190"/>
      <c r="D325" s="149" t="s">
        <v>1489</v>
      </c>
      <c r="E325" s="191" t="s">
        <v>1</v>
      </c>
      <c r="F325" s="192" t="s">
        <v>1549</v>
      </c>
      <c r="H325" s="193">
        <v>1.5669999999999999</v>
      </c>
      <c r="I325" s="194"/>
      <c r="L325" s="190"/>
      <c r="M325" s="195"/>
      <c r="T325" s="196"/>
      <c r="AT325" s="191" t="s">
        <v>1489</v>
      </c>
      <c r="AU325" s="191" t="s">
        <v>90</v>
      </c>
      <c r="AV325" s="15" t="s">
        <v>298</v>
      </c>
      <c r="AW325" s="15" t="s">
        <v>36</v>
      </c>
      <c r="AX325" s="15" t="s">
        <v>81</v>
      </c>
      <c r="AY325" s="191" t="s">
        <v>299</v>
      </c>
    </row>
    <row r="326" spans="2:65" s="14" customFormat="1">
      <c r="B326" s="183"/>
      <c r="D326" s="149" t="s">
        <v>1489</v>
      </c>
      <c r="E326" s="184" t="s">
        <v>1</v>
      </c>
      <c r="F326" s="185" t="s">
        <v>1496</v>
      </c>
      <c r="H326" s="186">
        <v>49.401000000000003</v>
      </c>
      <c r="I326" s="187"/>
      <c r="L326" s="183"/>
      <c r="M326" s="188"/>
      <c r="T326" s="189"/>
      <c r="AT326" s="184" t="s">
        <v>1489</v>
      </c>
      <c r="AU326" s="184" t="s">
        <v>90</v>
      </c>
      <c r="AV326" s="14" t="s">
        <v>318</v>
      </c>
      <c r="AW326" s="14" t="s">
        <v>36</v>
      </c>
      <c r="AX326" s="14" t="s">
        <v>88</v>
      </c>
      <c r="AY326" s="184" t="s">
        <v>299</v>
      </c>
    </row>
    <row r="327" spans="2:65" s="1" customFormat="1" ht="33" customHeight="1">
      <c r="B327" s="32"/>
      <c r="C327" s="136" t="s">
        <v>622</v>
      </c>
      <c r="D327" s="136" t="s">
        <v>302</v>
      </c>
      <c r="E327" s="137" t="s">
        <v>1714</v>
      </c>
      <c r="F327" s="138" t="s">
        <v>1715</v>
      </c>
      <c r="G327" s="139" t="s">
        <v>1520</v>
      </c>
      <c r="H327" s="140">
        <v>2.4750000000000001</v>
      </c>
      <c r="I327" s="141"/>
      <c r="J327" s="142">
        <f>ROUND(I327*H327,2)</f>
        <v>0</v>
      </c>
      <c r="K327" s="138" t="s">
        <v>1487</v>
      </c>
      <c r="L327" s="32"/>
      <c r="M327" s="143" t="s">
        <v>1</v>
      </c>
      <c r="N327" s="144" t="s">
        <v>46</v>
      </c>
      <c r="P327" s="145">
        <f>O327*H327</f>
        <v>0</v>
      </c>
      <c r="Q327" s="145">
        <v>0</v>
      </c>
      <c r="R327" s="145">
        <f>Q327*H327</f>
        <v>0</v>
      </c>
      <c r="S327" s="145">
        <v>0</v>
      </c>
      <c r="T327" s="146">
        <f>S327*H327</f>
        <v>0</v>
      </c>
      <c r="AR327" s="147" t="s">
        <v>318</v>
      </c>
      <c r="AT327" s="147" t="s">
        <v>302</v>
      </c>
      <c r="AU327" s="147" t="s">
        <v>90</v>
      </c>
      <c r="AY327" s="17" t="s">
        <v>299</v>
      </c>
      <c r="BE327" s="148">
        <f>IF(N327="základní",J327,0)</f>
        <v>0</v>
      </c>
      <c r="BF327" s="148">
        <f>IF(N327="snížená",J327,0)</f>
        <v>0</v>
      </c>
      <c r="BG327" s="148">
        <f>IF(N327="zákl. přenesená",J327,0)</f>
        <v>0</v>
      </c>
      <c r="BH327" s="148">
        <f>IF(N327="sníž. přenesená",J327,0)</f>
        <v>0</v>
      </c>
      <c r="BI327" s="148">
        <f>IF(N327="nulová",J327,0)</f>
        <v>0</v>
      </c>
      <c r="BJ327" s="17" t="s">
        <v>88</v>
      </c>
      <c r="BK327" s="148">
        <f>ROUND(I327*H327,2)</f>
        <v>0</v>
      </c>
      <c r="BL327" s="17" t="s">
        <v>318</v>
      </c>
      <c r="BM327" s="147" t="s">
        <v>2115</v>
      </c>
    </row>
    <row r="328" spans="2:65" s="12" customFormat="1">
      <c r="B328" s="170"/>
      <c r="D328" s="149" t="s">
        <v>1489</v>
      </c>
      <c r="E328" s="171" t="s">
        <v>1</v>
      </c>
      <c r="F328" s="172" t="s">
        <v>1490</v>
      </c>
      <c r="H328" s="171" t="s">
        <v>1</v>
      </c>
      <c r="I328" s="173"/>
      <c r="L328" s="170"/>
      <c r="M328" s="174"/>
      <c r="T328" s="175"/>
      <c r="AT328" s="171" t="s">
        <v>1489</v>
      </c>
      <c r="AU328" s="171" t="s">
        <v>90</v>
      </c>
      <c r="AV328" s="12" t="s">
        <v>88</v>
      </c>
      <c r="AW328" s="12" t="s">
        <v>36</v>
      </c>
      <c r="AX328" s="12" t="s">
        <v>81</v>
      </c>
      <c r="AY328" s="171" t="s">
        <v>299</v>
      </c>
    </row>
    <row r="329" spans="2:65" s="12" customFormat="1">
      <c r="B329" s="170"/>
      <c r="D329" s="149" t="s">
        <v>1489</v>
      </c>
      <c r="E329" s="171" t="s">
        <v>1</v>
      </c>
      <c r="F329" s="172" t="s">
        <v>1990</v>
      </c>
      <c r="H329" s="171" t="s">
        <v>1</v>
      </c>
      <c r="I329" s="173"/>
      <c r="L329" s="170"/>
      <c r="M329" s="174"/>
      <c r="T329" s="175"/>
      <c r="AT329" s="171" t="s">
        <v>1489</v>
      </c>
      <c r="AU329" s="171" t="s">
        <v>90</v>
      </c>
      <c r="AV329" s="12" t="s">
        <v>88</v>
      </c>
      <c r="AW329" s="12" t="s">
        <v>36</v>
      </c>
      <c r="AX329" s="12" t="s">
        <v>81</v>
      </c>
      <c r="AY329" s="171" t="s">
        <v>299</v>
      </c>
    </row>
    <row r="330" spans="2:65" s="13" customFormat="1">
      <c r="B330" s="176"/>
      <c r="D330" s="149" t="s">
        <v>1489</v>
      </c>
      <c r="E330" s="177" t="s">
        <v>1</v>
      </c>
      <c r="F330" s="178" t="s">
        <v>2116</v>
      </c>
      <c r="H330" s="179">
        <v>2.25</v>
      </c>
      <c r="I330" s="180"/>
      <c r="L330" s="176"/>
      <c r="M330" s="181"/>
      <c r="T330" s="182"/>
      <c r="AT330" s="177" t="s">
        <v>1489</v>
      </c>
      <c r="AU330" s="177" t="s">
        <v>90</v>
      </c>
      <c r="AV330" s="13" t="s">
        <v>90</v>
      </c>
      <c r="AW330" s="13" t="s">
        <v>36</v>
      </c>
      <c r="AX330" s="13" t="s">
        <v>81</v>
      </c>
      <c r="AY330" s="177" t="s">
        <v>299</v>
      </c>
    </row>
    <row r="331" spans="2:65" s="13" customFormat="1">
      <c r="B331" s="176"/>
      <c r="D331" s="149" t="s">
        <v>1489</v>
      </c>
      <c r="E331" s="177" t="s">
        <v>1</v>
      </c>
      <c r="F331" s="178" t="s">
        <v>2117</v>
      </c>
      <c r="H331" s="179">
        <v>0.22500000000000001</v>
      </c>
      <c r="I331" s="180"/>
      <c r="L331" s="176"/>
      <c r="M331" s="181"/>
      <c r="T331" s="182"/>
      <c r="AT331" s="177" t="s">
        <v>1489</v>
      </c>
      <c r="AU331" s="177" t="s">
        <v>90</v>
      </c>
      <c r="AV331" s="13" t="s">
        <v>90</v>
      </c>
      <c r="AW331" s="13" t="s">
        <v>36</v>
      </c>
      <c r="AX331" s="13" t="s">
        <v>81</v>
      </c>
      <c r="AY331" s="177" t="s">
        <v>299</v>
      </c>
    </row>
    <row r="332" spans="2:65" s="14" customFormat="1">
      <c r="B332" s="183"/>
      <c r="D332" s="149" t="s">
        <v>1489</v>
      </c>
      <c r="E332" s="184" t="s">
        <v>1</v>
      </c>
      <c r="F332" s="185" t="s">
        <v>1496</v>
      </c>
      <c r="H332" s="186">
        <v>2.4750000000000001</v>
      </c>
      <c r="I332" s="187"/>
      <c r="L332" s="183"/>
      <c r="M332" s="188"/>
      <c r="T332" s="189"/>
      <c r="AT332" s="184" t="s">
        <v>1489</v>
      </c>
      <c r="AU332" s="184" t="s">
        <v>90</v>
      </c>
      <c r="AV332" s="14" t="s">
        <v>318</v>
      </c>
      <c r="AW332" s="14" t="s">
        <v>36</v>
      </c>
      <c r="AX332" s="14" t="s">
        <v>88</v>
      </c>
      <c r="AY332" s="184" t="s">
        <v>299</v>
      </c>
    </row>
    <row r="333" spans="2:65" s="1" customFormat="1" ht="33" customHeight="1">
      <c r="B333" s="32"/>
      <c r="C333" s="136" t="s">
        <v>626</v>
      </c>
      <c r="D333" s="136" t="s">
        <v>302</v>
      </c>
      <c r="E333" s="137" t="s">
        <v>1721</v>
      </c>
      <c r="F333" s="138" t="s">
        <v>1722</v>
      </c>
      <c r="G333" s="139" t="s">
        <v>375</v>
      </c>
      <c r="H333" s="140">
        <v>6.6</v>
      </c>
      <c r="I333" s="141"/>
      <c r="J333" s="142">
        <f>ROUND(I333*H333,2)</f>
        <v>0</v>
      </c>
      <c r="K333" s="138" t="s">
        <v>1487</v>
      </c>
      <c r="L333" s="32"/>
      <c r="M333" s="143" t="s">
        <v>1</v>
      </c>
      <c r="N333" s="144" t="s">
        <v>46</v>
      </c>
      <c r="P333" s="145">
        <f>O333*H333</f>
        <v>0</v>
      </c>
      <c r="Q333" s="145">
        <v>7.8799999999999999E-3</v>
      </c>
      <c r="R333" s="145">
        <f>Q333*H333</f>
        <v>5.2007999999999999E-2</v>
      </c>
      <c r="S333" s="145">
        <v>0</v>
      </c>
      <c r="T333" s="146">
        <f>S333*H333</f>
        <v>0</v>
      </c>
      <c r="AR333" s="147" t="s">
        <v>318</v>
      </c>
      <c r="AT333" s="147" t="s">
        <v>302</v>
      </c>
      <c r="AU333" s="147" t="s">
        <v>90</v>
      </c>
      <c r="AY333" s="17" t="s">
        <v>299</v>
      </c>
      <c r="BE333" s="148">
        <f>IF(N333="základní",J333,0)</f>
        <v>0</v>
      </c>
      <c r="BF333" s="148">
        <f>IF(N333="snížená",J333,0)</f>
        <v>0</v>
      </c>
      <c r="BG333" s="148">
        <f>IF(N333="zákl. přenesená",J333,0)</f>
        <v>0</v>
      </c>
      <c r="BH333" s="148">
        <f>IF(N333="sníž. přenesená",J333,0)</f>
        <v>0</v>
      </c>
      <c r="BI333" s="148">
        <f>IF(N333="nulová",J333,0)</f>
        <v>0</v>
      </c>
      <c r="BJ333" s="17" t="s">
        <v>88</v>
      </c>
      <c r="BK333" s="148">
        <f>ROUND(I333*H333,2)</f>
        <v>0</v>
      </c>
      <c r="BL333" s="17" t="s">
        <v>318</v>
      </c>
      <c r="BM333" s="147" t="s">
        <v>2118</v>
      </c>
    </row>
    <row r="334" spans="2:65" s="12" customFormat="1">
      <c r="B334" s="170"/>
      <c r="D334" s="149" t="s">
        <v>1489</v>
      </c>
      <c r="E334" s="171" t="s">
        <v>1</v>
      </c>
      <c r="F334" s="172" t="s">
        <v>1490</v>
      </c>
      <c r="H334" s="171" t="s">
        <v>1</v>
      </c>
      <c r="I334" s="173"/>
      <c r="L334" s="170"/>
      <c r="M334" s="174"/>
      <c r="T334" s="175"/>
      <c r="AT334" s="171" t="s">
        <v>1489</v>
      </c>
      <c r="AU334" s="171" t="s">
        <v>90</v>
      </c>
      <c r="AV334" s="12" t="s">
        <v>88</v>
      </c>
      <c r="AW334" s="12" t="s">
        <v>36</v>
      </c>
      <c r="AX334" s="12" t="s">
        <v>81</v>
      </c>
      <c r="AY334" s="171" t="s">
        <v>299</v>
      </c>
    </row>
    <row r="335" spans="2:65" s="12" customFormat="1">
      <c r="B335" s="170"/>
      <c r="D335" s="149" t="s">
        <v>1489</v>
      </c>
      <c r="E335" s="171" t="s">
        <v>1</v>
      </c>
      <c r="F335" s="172" t="s">
        <v>1990</v>
      </c>
      <c r="H335" s="171" t="s">
        <v>1</v>
      </c>
      <c r="I335" s="173"/>
      <c r="L335" s="170"/>
      <c r="M335" s="174"/>
      <c r="T335" s="175"/>
      <c r="AT335" s="171" t="s">
        <v>1489</v>
      </c>
      <c r="AU335" s="171" t="s">
        <v>90</v>
      </c>
      <c r="AV335" s="12" t="s">
        <v>88</v>
      </c>
      <c r="AW335" s="12" t="s">
        <v>36</v>
      </c>
      <c r="AX335" s="12" t="s">
        <v>81</v>
      </c>
      <c r="AY335" s="171" t="s">
        <v>299</v>
      </c>
    </row>
    <row r="336" spans="2:65" s="13" customFormat="1">
      <c r="B336" s="176"/>
      <c r="D336" s="149" t="s">
        <v>1489</v>
      </c>
      <c r="E336" s="177" t="s">
        <v>1</v>
      </c>
      <c r="F336" s="178" t="s">
        <v>2119</v>
      </c>
      <c r="H336" s="179">
        <v>6.6</v>
      </c>
      <c r="I336" s="180"/>
      <c r="L336" s="176"/>
      <c r="M336" s="181"/>
      <c r="T336" s="182"/>
      <c r="AT336" s="177" t="s">
        <v>1489</v>
      </c>
      <c r="AU336" s="177" t="s">
        <v>90</v>
      </c>
      <c r="AV336" s="13" t="s">
        <v>90</v>
      </c>
      <c r="AW336" s="13" t="s">
        <v>36</v>
      </c>
      <c r="AX336" s="13" t="s">
        <v>88</v>
      </c>
      <c r="AY336" s="177" t="s">
        <v>299</v>
      </c>
    </row>
    <row r="337" spans="2:65" s="1" customFormat="1" ht="37.950000000000003" customHeight="1">
      <c r="B337" s="32"/>
      <c r="C337" s="136" t="s">
        <v>630</v>
      </c>
      <c r="D337" s="136" t="s">
        <v>302</v>
      </c>
      <c r="E337" s="137" t="s">
        <v>1725</v>
      </c>
      <c r="F337" s="138" t="s">
        <v>1726</v>
      </c>
      <c r="G337" s="139" t="s">
        <v>375</v>
      </c>
      <c r="H337" s="140">
        <v>6.6</v>
      </c>
      <c r="I337" s="141"/>
      <c r="J337" s="142">
        <f>ROUND(I337*H337,2)</f>
        <v>0</v>
      </c>
      <c r="K337" s="138" t="s">
        <v>1487</v>
      </c>
      <c r="L337" s="32"/>
      <c r="M337" s="143" t="s">
        <v>1</v>
      </c>
      <c r="N337" s="144" t="s">
        <v>46</v>
      </c>
      <c r="P337" s="145">
        <f>O337*H337</f>
        <v>0</v>
      </c>
      <c r="Q337" s="145">
        <v>0</v>
      </c>
      <c r="R337" s="145">
        <f>Q337*H337</f>
        <v>0</v>
      </c>
      <c r="S337" s="145">
        <v>0</v>
      </c>
      <c r="T337" s="146">
        <f>S337*H337</f>
        <v>0</v>
      </c>
      <c r="AR337" s="147" t="s">
        <v>318</v>
      </c>
      <c r="AT337" s="147" t="s">
        <v>302</v>
      </c>
      <c r="AU337" s="147" t="s">
        <v>90</v>
      </c>
      <c r="AY337" s="17" t="s">
        <v>299</v>
      </c>
      <c r="BE337" s="148">
        <f>IF(N337="základní",J337,0)</f>
        <v>0</v>
      </c>
      <c r="BF337" s="148">
        <f>IF(N337="snížená",J337,0)</f>
        <v>0</v>
      </c>
      <c r="BG337" s="148">
        <f>IF(N337="zákl. přenesená",J337,0)</f>
        <v>0</v>
      </c>
      <c r="BH337" s="148">
        <f>IF(N337="sníž. přenesená",J337,0)</f>
        <v>0</v>
      </c>
      <c r="BI337" s="148">
        <f>IF(N337="nulová",J337,0)</f>
        <v>0</v>
      </c>
      <c r="BJ337" s="17" t="s">
        <v>88</v>
      </c>
      <c r="BK337" s="148">
        <f>ROUND(I337*H337,2)</f>
        <v>0</v>
      </c>
      <c r="BL337" s="17" t="s">
        <v>318</v>
      </c>
      <c r="BM337" s="147" t="s">
        <v>2120</v>
      </c>
    </row>
    <row r="338" spans="2:65" s="11" customFormat="1" ht="22.95" customHeight="1">
      <c r="B338" s="124"/>
      <c r="D338" s="125" t="s">
        <v>80</v>
      </c>
      <c r="E338" s="134" t="s">
        <v>323</v>
      </c>
      <c r="F338" s="134" t="s">
        <v>2121</v>
      </c>
      <c r="I338" s="127"/>
      <c r="J338" s="135">
        <f>BK338</f>
        <v>0</v>
      </c>
      <c r="L338" s="124"/>
      <c r="M338" s="129"/>
      <c r="P338" s="130">
        <f>SUM(P339:P345)</f>
        <v>0</v>
      </c>
      <c r="R338" s="130">
        <f>SUM(R339:R345)</f>
        <v>0.50850655999999994</v>
      </c>
      <c r="T338" s="131">
        <f>SUM(T339:T345)</f>
        <v>0</v>
      </c>
      <c r="AR338" s="125" t="s">
        <v>88</v>
      </c>
      <c r="AT338" s="132" t="s">
        <v>80</v>
      </c>
      <c r="AU338" s="132" t="s">
        <v>88</v>
      </c>
      <c r="AY338" s="125" t="s">
        <v>299</v>
      </c>
      <c r="BK338" s="133">
        <f>SUM(BK339:BK345)</f>
        <v>0</v>
      </c>
    </row>
    <row r="339" spans="2:65" s="1" customFormat="1" ht="24.15" customHeight="1">
      <c r="B339" s="32"/>
      <c r="C339" s="136" t="s">
        <v>634</v>
      </c>
      <c r="D339" s="136" t="s">
        <v>302</v>
      </c>
      <c r="E339" s="137" t="s">
        <v>2122</v>
      </c>
      <c r="F339" s="138" t="s">
        <v>2123</v>
      </c>
      <c r="G339" s="139" t="s">
        <v>375</v>
      </c>
      <c r="H339" s="140">
        <v>0.84799999999999998</v>
      </c>
      <c r="I339" s="141"/>
      <c r="J339" s="142">
        <f>ROUND(I339*H339,2)</f>
        <v>0</v>
      </c>
      <c r="K339" s="138" t="s">
        <v>1</v>
      </c>
      <c r="L339" s="32"/>
      <c r="M339" s="143" t="s">
        <v>1</v>
      </c>
      <c r="N339" s="144" t="s">
        <v>46</v>
      </c>
      <c r="P339" s="145">
        <f>O339*H339</f>
        <v>0</v>
      </c>
      <c r="Q339" s="145">
        <v>0.17871999999999999</v>
      </c>
      <c r="R339" s="145">
        <f>Q339*H339</f>
        <v>0.15155455999999998</v>
      </c>
      <c r="S339" s="145">
        <v>0</v>
      </c>
      <c r="T339" s="146">
        <f>S339*H339</f>
        <v>0</v>
      </c>
      <c r="AR339" s="147" t="s">
        <v>318</v>
      </c>
      <c r="AT339" s="147" t="s">
        <v>302</v>
      </c>
      <c r="AU339" s="147" t="s">
        <v>90</v>
      </c>
      <c r="AY339" s="17" t="s">
        <v>299</v>
      </c>
      <c r="BE339" s="148">
        <f>IF(N339="základní",J339,0)</f>
        <v>0</v>
      </c>
      <c r="BF339" s="148">
        <f>IF(N339="snížená",J339,0)</f>
        <v>0</v>
      </c>
      <c r="BG339" s="148">
        <f>IF(N339="zákl. přenesená",J339,0)</f>
        <v>0</v>
      </c>
      <c r="BH339" s="148">
        <f>IF(N339="sníž. přenesená",J339,0)</f>
        <v>0</v>
      </c>
      <c r="BI339" s="148">
        <f>IF(N339="nulová",J339,0)</f>
        <v>0</v>
      </c>
      <c r="BJ339" s="17" t="s">
        <v>88</v>
      </c>
      <c r="BK339" s="148">
        <f>ROUND(I339*H339,2)</f>
        <v>0</v>
      </c>
      <c r="BL339" s="17" t="s">
        <v>318</v>
      </c>
      <c r="BM339" s="147" t="s">
        <v>2124</v>
      </c>
    </row>
    <row r="340" spans="2:65" s="12" customFormat="1">
      <c r="B340" s="170"/>
      <c r="D340" s="149" t="s">
        <v>1489</v>
      </c>
      <c r="E340" s="171" t="s">
        <v>1</v>
      </c>
      <c r="F340" s="172" t="s">
        <v>1490</v>
      </c>
      <c r="H340" s="171" t="s">
        <v>1</v>
      </c>
      <c r="I340" s="173"/>
      <c r="L340" s="170"/>
      <c r="M340" s="174"/>
      <c r="T340" s="175"/>
      <c r="AT340" s="171" t="s">
        <v>1489</v>
      </c>
      <c r="AU340" s="171" t="s">
        <v>90</v>
      </c>
      <c r="AV340" s="12" t="s">
        <v>88</v>
      </c>
      <c r="AW340" s="12" t="s">
        <v>36</v>
      </c>
      <c r="AX340" s="12" t="s">
        <v>81</v>
      </c>
      <c r="AY340" s="171" t="s">
        <v>299</v>
      </c>
    </row>
    <row r="341" spans="2:65" s="12" customFormat="1">
      <c r="B341" s="170"/>
      <c r="D341" s="149" t="s">
        <v>1489</v>
      </c>
      <c r="E341" s="171" t="s">
        <v>1</v>
      </c>
      <c r="F341" s="172" t="s">
        <v>1990</v>
      </c>
      <c r="H341" s="171" t="s">
        <v>1</v>
      </c>
      <c r="I341" s="173"/>
      <c r="L341" s="170"/>
      <c r="M341" s="174"/>
      <c r="T341" s="175"/>
      <c r="AT341" s="171" t="s">
        <v>1489</v>
      </c>
      <c r="AU341" s="171" t="s">
        <v>90</v>
      </c>
      <c r="AV341" s="12" t="s">
        <v>88</v>
      </c>
      <c r="AW341" s="12" t="s">
        <v>36</v>
      </c>
      <c r="AX341" s="12" t="s">
        <v>81</v>
      </c>
      <c r="AY341" s="171" t="s">
        <v>299</v>
      </c>
    </row>
    <row r="342" spans="2:65" s="12" customFormat="1">
      <c r="B342" s="170"/>
      <c r="D342" s="149" t="s">
        <v>1489</v>
      </c>
      <c r="E342" s="171" t="s">
        <v>1</v>
      </c>
      <c r="F342" s="172" t="s">
        <v>2125</v>
      </c>
      <c r="H342" s="171" t="s">
        <v>1</v>
      </c>
      <c r="I342" s="173"/>
      <c r="L342" s="170"/>
      <c r="M342" s="174"/>
      <c r="T342" s="175"/>
      <c r="AT342" s="171" t="s">
        <v>1489</v>
      </c>
      <c r="AU342" s="171" t="s">
        <v>90</v>
      </c>
      <c r="AV342" s="12" t="s">
        <v>88</v>
      </c>
      <c r="AW342" s="12" t="s">
        <v>36</v>
      </c>
      <c r="AX342" s="12" t="s">
        <v>81</v>
      </c>
      <c r="AY342" s="171" t="s">
        <v>299</v>
      </c>
    </row>
    <row r="343" spans="2:65" s="13" customFormat="1">
      <c r="B343" s="176"/>
      <c r="D343" s="149" t="s">
        <v>1489</v>
      </c>
      <c r="E343" s="177" t="s">
        <v>1</v>
      </c>
      <c r="F343" s="178" t="s">
        <v>2126</v>
      </c>
      <c r="H343" s="179">
        <v>0.84799999999999998</v>
      </c>
      <c r="I343" s="180"/>
      <c r="L343" s="176"/>
      <c r="M343" s="181"/>
      <c r="T343" s="182"/>
      <c r="AT343" s="177" t="s">
        <v>1489</v>
      </c>
      <c r="AU343" s="177" t="s">
        <v>90</v>
      </c>
      <c r="AV343" s="13" t="s">
        <v>90</v>
      </c>
      <c r="AW343" s="13" t="s">
        <v>36</v>
      </c>
      <c r="AX343" s="13" t="s">
        <v>88</v>
      </c>
      <c r="AY343" s="177" t="s">
        <v>299</v>
      </c>
    </row>
    <row r="344" spans="2:65" s="1" customFormat="1" ht="16.5" customHeight="1">
      <c r="B344" s="32"/>
      <c r="C344" s="158" t="s">
        <v>638</v>
      </c>
      <c r="D344" s="158" t="s">
        <v>340</v>
      </c>
      <c r="E344" s="159" t="s">
        <v>2127</v>
      </c>
      <c r="F344" s="160" t="s">
        <v>2128</v>
      </c>
      <c r="G344" s="161" t="s">
        <v>375</v>
      </c>
      <c r="H344" s="162">
        <v>0.85599999999999998</v>
      </c>
      <c r="I344" s="163"/>
      <c r="J344" s="164">
        <f>ROUND(I344*H344,2)</f>
        <v>0</v>
      </c>
      <c r="K344" s="160" t="s">
        <v>1487</v>
      </c>
      <c r="L344" s="165"/>
      <c r="M344" s="166" t="s">
        <v>1</v>
      </c>
      <c r="N344" s="167" t="s">
        <v>46</v>
      </c>
      <c r="P344" s="145">
        <f>O344*H344</f>
        <v>0</v>
      </c>
      <c r="Q344" s="145">
        <v>0.41699999999999998</v>
      </c>
      <c r="R344" s="145">
        <f>Q344*H344</f>
        <v>0.35695199999999999</v>
      </c>
      <c r="S344" s="145">
        <v>0</v>
      </c>
      <c r="T344" s="146">
        <f>S344*H344</f>
        <v>0</v>
      </c>
      <c r="AR344" s="147" t="s">
        <v>337</v>
      </c>
      <c r="AT344" s="147" t="s">
        <v>340</v>
      </c>
      <c r="AU344" s="147" t="s">
        <v>90</v>
      </c>
      <c r="AY344" s="17" t="s">
        <v>299</v>
      </c>
      <c r="BE344" s="148">
        <f>IF(N344="základní",J344,0)</f>
        <v>0</v>
      </c>
      <c r="BF344" s="148">
        <f>IF(N344="snížená",J344,0)</f>
        <v>0</v>
      </c>
      <c r="BG344" s="148">
        <f>IF(N344="zákl. přenesená",J344,0)</f>
        <v>0</v>
      </c>
      <c r="BH344" s="148">
        <f>IF(N344="sníž. přenesená",J344,0)</f>
        <v>0</v>
      </c>
      <c r="BI344" s="148">
        <f>IF(N344="nulová",J344,0)</f>
        <v>0</v>
      </c>
      <c r="BJ344" s="17" t="s">
        <v>88</v>
      </c>
      <c r="BK344" s="148">
        <f>ROUND(I344*H344,2)</f>
        <v>0</v>
      </c>
      <c r="BL344" s="17" t="s">
        <v>318</v>
      </c>
      <c r="BM344" s="147" t="s">
        <v>2129</v>
      </c>
    </row>
    <row r="345" spans="2:65" s="13" customFormat="1">
      <c r="B345" s="176"/>
      <c r="D345" s="149" t="s">
        <v>1489</v>
      </c>
      <c r="F345" s="178" t="s">
        <v>2130</v>
      </c>
      <c r="H345" s="179">
        <v>0.85599999999999998</v>
      </c>
      <c r="I345" s="180"/>
      <c r="L345" s="176"/>
      <c r="M345" s="181"/>
      <c r="T345" s="182"/>
      <c r="AT345" s="177" t="s">
        <v>1489</v>
      </c>
      <c r="AU345" s="177" t="s">
        <v>90</v>
      </c>
      <c r="AV345" s="13" t="s">
        <v>90</v>
      </c>
      <c r="AW345" s="13" t="s">
        <v>4</v>
      </c>
      <c r="AX345" s="13" t="s">
        <v>88</v>
      </c>
      <c r="AY345" s="177" t="s">
        <v>299</v>
      </c>
    </row>
    <row r="346" spans="2:65" s="11" customFormat="1" ht="22.95" customHeight="1">
      <c r="B346" s="124"/>
      <c r="D346" s="125" t="s">
        <v>80</v>
      </c>
      <c r="E346" s="134" t="s">
        <v>337</v>
      </c>
      <c r="F346" s="134" t="s">
        <v>1728</v>
      </c>
      <c r="I346" s="127"/>
      <c r="J346" s="135">
        <f>BK346</f>
        <v>0</v>
      </c>
      <c r="L346" s="124"/>
      <c r="M346" s="129"/>
      <c r="P346" s="130">
        <f>SUM(P347:P384)</f>
        <v>0</v>
      </c>
      <c r="R346" s="130">
        <f>SUM(R347:R384)</f>
        <v>7.2544548800000008</v>
      </c>
      <c r="T346" s="131">
        <f>SUM(T347:T384)</f>
        <v>0</v>
      </c>
      <c r="AR346" s="125" t="s">
        <v>88</v>
      </c>
      <c r="AT346" s="132" t="s">
        <v>80</v>
      </c>
      <c r="AU346" s="132" t="s">
        <v>88</v>
      </c>
      <c r="AY346" s="125" t="s">
        <v>299</v>
      </c>
      <c r="BK346" s="133">
        <f>SUM(BK347:BK384)</f>
        <v>0</v>
      </c>
    </row>
    <row r="347" spans="2:65" s="1" customFormat="1" ht="24.15" customHeight="1">
      <c r="B347" s="32"/>
      <c r="C347" s="136" t="s">
        <v>644</v>
      </c>
      <c r="D347" s="136" t="s">
        <v>302</v>
      </c>
      <c r="E347" s="137" t="s">
        <v>1729</v>
      </c>
      <c r="F347" s="138" t="s">
        <v>1730</v>
      </c>
      <c r="G347" s="139" t="s">
        <v>647</v>
      </c>
      <c r="H347" s="140">
        <v>241.08</v>
      </c>
      <c r="I347" s="141"/>
      <c r="J347" s="142">
        <f>ROUND(I347*H347,2)</f>
        <v>0</v>
      </c>
      <c r="K347" s="138" t="s">
        <v>1487</v>
      </c>
      <c r="L347" s="32"/>
      <c r="M347" s="143" t="s">
        <v>1</v>
      </c>
      <c r="N347" s="144" t="s">
        <v>46</v>
      </c>
      <c r="P347" s="145">
        <f>O347*H347</f>
        <v>0</v>
      </c>
      <c r="Q347" s="145">
        <v>2.0000000000000002E-5</v>
      </c>
      <c r="R347" s="145">
        <f>Q347*H347</f>
        <v>4.8216000000000005E-3</v>
      </c>
      <c r="S347" s="145">
        <v>0</v>
      </c>
      <c r="T347" s="146">
        <f>S347*H347</f>
        <v>0</v>
      </c>
      <c r="AR347" s="147" t="s">
        <v>318</v>
      </c>
      <c r="AT347" s="147" t="s">
        <v>302</v>
      </c>
      <c r="AU347" s="147" t="s">
        <v>90</v>
      </c>
      <c r="AY347" s="17" t="s">
        <v>299</v>
      </c>
      <c r="BE347" s="148">
        <f>IF(N347="základní",J347,0)</f>
        <v>0</v>
      </c>
      <c r="BF347" s="148">
        <f>IF(N347="snížená",J347,0)</f>
        <v>0</v>
      </c>
      <c r="BG347" s="148">
        <f>IF(N347="zákl. přenesená",J347,0)</f>
        <v>0</v>
      </c>
      <c r="BH347" s="148">
        <f>IF(N347="sníž. přenesená",J347,0)</f>
        <v>0</v>
      </c>
      <c r="BI347" s="148">
        <f>IF(N347="nulová",J347,0)</f>
        <v>0</v>
      </c>
      <c r="BJ347" s="17" t="s">
        <v>88</v>
      </c>
      <c r="BK347" s="148">
        <f>ROUND(I347*H347,2)</f>
        <v>0</v>
      </c>
      <c r="BL347" s="17" t="s">
        <v>318</v>
      </c>
      <c r="BM347" s="147" t="s">
        <v>2131</v>
      </c>
    </row>
    <row r="348" spans="2:65" s="12" customFormat="1">
      <c r="B348" s="170"/>
      <c r="D348" s="149" t="s">
        <v>1489</v>
      </c>
      <c r="E348" s="171" t="s">
        <v>1</v>
      </c>
      <c r="F348" s="172" t="s">
        <v>1490</v>
      </c>
      <c r="H348" s="171" t="s">
        <v>1</v>
      </c>
      <c r="I348" s="173"/>
      <c r="L348" s="170"/>
      <c r="M348" s="174"/>
      <c r="T348" s="175"/>
      <c r="AT348" s="171" t="s">
        <v>1489</v>
      </c>
      <c r="AU348" s="171" t="s">
        <v>90</v>
      </c>
      <c r="AV348" s="12" t="s">
        <v>88</v>
      </c>
      <c r="AW348" s="12" t="s">
        <v>36</v>
      </c>
      <c r="AX348" s="12" t="s">
        <v>81</v>
      </c>
      <c r="AY348" s="171" t="s">
        <v>299</v>
      </c>
    </row>
    <row r="349" spans="2:65" s="12" customFormat="1">
      <c r="B349" s="170"/>
      <c r="D349" s="149" t="s">
        <v>1489</v>
      </c>
      <c r="E349" s="171" t="s">
        <v>1</v>
      </c>
      <c r="F349" s="172" t="s">
        <v>1990</v>
      </c>
      <c r="H349" s="171" t="s">
        <v>1</v>
      </c>
      <c r="I349" s="173"/>
      <c r="L349" s="170"/>
      <c r="M349" s="174"/>
      <c r="T349" s="175"/>
      <c r="AT349" s="171" t="s">
        <v>1489</v>
      </c>
      <c r="AU349" s="171" t="s">
        <v>90</v>
      </c>
      <c r="AV349" s="12" t="s">
        <v>88</v>
      </c>
      <c r="AW349" s="12" t="s">
        <v>36</v>
      </c>
      <c r="AX349" s="12" t="s">
        <v>81</v>
      </c>
      <c r="AY349" s="171" t="s">
        <v>299</v>
      </c>
    </row>
    <row r="350" spans="2:65" s="13" customFormat="1">
      <c r="B350" s="176"/>
      <c r="D350" s="149" t="s">
        <v>1489</v>
      </c>
      <c r="E350" s="177" t="s">
        <v>1</v>
      </c>
      <c r="F350" s="178" t="s">
        <v>2111</v>
      </c>
      <c r="H350" s="179">
        <v>241.08</v>
      </c>
      <c r="I350" s="180"/>
      <c r="L350" s="176"/>
      <c r="M350" s="181"/>
      <c r="T350" s="182"/>
      <c r="AT350" s="177" t="s">
        <v>1489</v>
      </c>
      <c r="AU350" s="177" t="s">
        <v>90</v>
      </c>
      <c r="AV350" s="13" t="s">
        <v>90</v>
      </c>
      <c r="AW350" s="13" t="s">
        <v>36</v>
      </c>
      <c r="AX350" s="13" t="s">
        <v>88</v>
      </c>
      <c r="AY350" s="177" t="s">
        <v>299</v>
      </c>
    </row>
    <row r="351" spans="2:65" s="1" customFormat="1" ht="16.5" customHeight="1">
      <c r="B351" s="32"/>
      <c r="C351" s="158" t="s">
        <v>649</v>
      </c>
      <c r="D351" s="158" t="s">
        <v>340</v>
      </c>
      <c r="E351" s="159" t="s">
        <v>1733</v>
      </c>
      <c r="F351" s="160" t="s">
        <v>1734</v>
      </c>
      <c r="G351" s="161" t="s">
        <v>647</v>
      </c>
      <c r="H351" s="162">
        <v>244.696</v>
      </c>
      <c r="I351" s="163"/>
      <c r="J351" s="164">
        <f>ROUND(I351*H351,2)</f>
        <v>0</v>
      </c>
      <c r="K351" s="160" t="s">
        <v>1</v>
      </c>
      <c r="L351" s="165"/>
      <c r="M351" s="166" t="s">
        <v>1</v>
      </c>
      <c r="N351" s="167" t="s">
        <v>46</v>
      </c>
      <c r="P351" s="145">
        <f>O351*H351</f>
        <v>0</v>
      </c>
      <c r="Q351" s="145">
        <v>1.273E-2</v>
      </c>
      <c r="R351" s="145">
        <f>Q351*H351</f>
        <v>3.11498008</v>
      </c>
      <c r="S351" s="145">
        <v>0</v>
      </c>
      <c r="T351" s="146">
        <f>S351*H351</f>
        <v>0</v>
      </c>
      <c r="AR351" s="147" t="s">
        <v>337</v>
      </c>
      <c r="AT351" s="147" t="s">
        <v>340</v>
      </c>
      <c r="AU351" s="147" t="s">
        <v>90</v>
      </c>
      <c r="AY351" s="17" t="s">
        <v>299</v>
      </c>
      <c r="BE351" s="148">
        <f>IF(N351="základní",J351,0)</f>
        <v>0</v>
      </c>
      <c r="BF351" s="148">
        <f>IF(N351="snížená",J351,0)</f>
        <v>0</v>
      </c>
      <c r="BG351" s="148">
        <f>IF(N351="zákl. přenesená",J351,0)</f>
        <v>0</v>
      </c>
      <c r="BH351" s="148">
        <f>IF(N351="sníž. přenesená",J351,0)</f>
        <v>0</v>
      </c>
      <c r="BI351" s="148">
        <f>IF(N351="nulová",J351,0)</f>
        <v>0</v>
      </c>
      <c r="BJ351" s="17" t="s">
        <v>88</v>
      </c>
      <c r="BK351" s="148">
        <f>ROUND(I351*H351,2)</f>
        <v>0</v>
      </c>
      <c r="BL351" s="17" t="s">
        <v>318</v>
      </c>
      <c r="BM351" s="147" t="s">
        <v>2132</v>
      </c>
    </row>
    <row r="352" spans="2:65" s="1" customFormat="1" ht="28.8">
      <c r="B352" s="32"/>
      <c r="D352" s="149" t="s">
        <v>308</v>
      </c>
      <c r="F352" s="150" t="s">
        <v>1736</v>
      </c>
      <c r="I352" s="151"/>
      <c r="L352" s="32"/>
      <c r="M352" s="152"/>
      <c r="T352" s="56"/>
      <c r="AT352" s="17" t="s">
        <v>308</v>
      </c>
      <c r="AU352" s="17" t="s">
        <v>90</v>
      </c>
    </row>
    <row r="353" spans="2:65" s="13" customFormat="1">
      <c r="B353" s="176"/>
      <c r="D353" s="149" t="s">
        <v>1489</v>
      </c>
      <c r="F353" s="178" t="s">
        <v>2133</v>
      </c>
      <c r="H353" s="179">
        <v>244.696</v>
      </c>
      <c r="I353" s="180"/>
      <c r="L353" s="176"/>
      <c r="M353" s="181"/>
      <c r="T353" s="182"/>
      <c r="AT353" s="177" t="s">
        <v>1489</v>
      </c>
      <c r="AU353" s="177" t="s">
        <v>90</v>
      </c>
      <c r="AV353" s="13" t="s">
        <v>90</v>
      </c>
      <c r="AW353" s="13" t="s">
        <v>4</v>
      </c>
      <c r="AX353" s="13" t="s">
        <v>88</v>
      </c>
      <c r="AY353" s="177" t="s">
        <v>299</v>
      </c>
    </row>
    <row r="354" spans="2:65" s="1" customFormat="1" ht="16.5" customHeight="1">
      <c r="B354" s="32"/>
      <c r="C354" s="158" t="s">
        <v>653</v>
      </c>
      <c r="D354" s="158" t="s">
        <v>340</v>
      </c>
      <c r="E354" s="159" t="s">
        <v>1742</v>
      </c>
      <c r="F354" s="160" t="s">
        <v>1743</v>
      </c>
      <c r="G354" s="161" t="s">
        <v>598</v>
      </c>
      <c r="H354" s="162">
        <v>22</v>
      </c>
      <c r="I354" s="163"/>
      <c r="J354" s="164">
        <f>ROUND(I354*H354,2)</f>
        <v>0</v>
      </c>
      <c r="K354" s="160" t="s">
        <v>1</v>
      </c>
      <c r="L354" s="165"/>
      <c r="M354" s="166" t="s">
        <v>1</v>
      </c>
      <c r="N354" s="167" t="s">
        <v>46</v>
      </c>
      <c r="P354" s="145">
        <f>O354*H354</f>
        <v>0</v>
      </c>
      <c r="Q354" s="145">
        <v>0</v>
      </c>
      <c r="R354" s="145">
        <f>Q354*H354</f>
        <v>0</v>
      </c>
      <c r="S354" s="145">
        <v>0</v>
      </c>
      <c r="T354" s="146">
        <f>S354*H354</f>
        <v>0</v>
      </c>
      <c r="AR354" s="147" t="s">
        <v>337</v>
      </c>
      <c r="AT354" s="147" t="s">
        <v>340</v>
      </c>
      <c r="AU354" s="147" t="s">
        <v>90</v>
      </c>
      <c r="AY354" s="17" t="s">
        <v>299</v>
      </c>
      <c r="BE354" s="148">
        <f>IF(N354="základní",J354,0)</f>
        <v>0</v>
      </c>
      <c r="BF354" s="148">
        <f>IF(N354="snížená",J354,0)</f>
        <v>0</v>
      </c>
      <c r="BG354" s="148">
        <f>IF(N354="zákl. přenesená",J354,0)</f>
        <v>0</v>
      </c>
      <c r="BH354" s="148">
        <f>IF(N354="sníž. přenesená",J354,0)</f>
        <v>0</v>
      </c>
      <c r="BI354" s="148">
        <f>IF(N354="nulová",J354,0)</f>
        <v>0</v>
      </c>
      <c r="BJ354" s="17" t="s">
        <v>88</v>
      </c>
      <c r="BK354" s="148">
        <f>ROUND(I354*H354,2)</f>
        <v>0</v>
      </c>
      <c r="BL354" s="17" t="s">
        <v>318</v>
      </c>
      <c r="BM354" s="147" t="s">
        <v>2134</v>
      </c>
    </row>
    <row r="355" spans="2:65" s="12" customFormat="1">
      <c r="B355" s="170"/>
      <c r="D355" s="149" t="s">
        <v>1489</v>
      </c>
      <c r="E355" s="171" t="s">
        <v>1</v>
      </c>
      <c r="F355" s="172" t="s">
        <v>1490</v>
      </c>
      <c r="H355" s="171" t="s">
        <v>1</v>
      </c>
      <c r="I355" s="173"/>
      <c r="L355" s="170"/>
      <c r="M355" s="174"/>
      <c r="T355" s="175"/>
      <c r="AT355" s="171" t="s">
        <v>1489</v>
      </c>
      <c r="AU355" s="171" t="s">
        <v>90</v>
      </c>
      <c r="AV355" s="12" t="s">
        <v>88</v>
      </c>
      <c r="AW355" s="12" t="s">
        <v>36</v>
      </c>
      <c r="AX355" s="12" t="s">
        <v>81</v>
      </c>
      <c r="AY355" s="171" t="s">
        <v>299</v>
      </c>
    </row>
    <row r="356" spans="2:65" s="12" customFormat="1">
      <c r="B356" s="170"/>
      <c r="D356" s="149" t="s">
        <v>1489</v>
      </c>
      <c r="E356" s="171" t="s">
        <v>1</v>
      </c>
      <c r="F356" s="172" t="s">
        <v>1990</v>
      </c>
      <c r="H356" s="171" t="s">
        <v>1</v>
      </c>
      <c r="I356" s="173"/>
      <c r="L356" s="170"/>
      <c r="M356" s="174"/>
      <c r="T356" s="175"/>
      <c r="AT356" s="171" t="s">
        <v>1489</v>
      </c>
      <c r="AU356" s="171" t="s">
        <v>90</v>
      </c>
      <c r="AV356" s="12" t="s">
        <v>88</v>
      </c>
      <c r="AW356" s="12" t="s">
        <v>36</v>
      </c>
      <c r="AX356" s="12" t="s">
        <v>81</v>
      </c>
      <c r="AY356" s="171" t="s">
        <v>299</v>
      </c>
    </row>
    <row r="357" spans="2:65" s="12" customFormat="1">
      <c r="B357" s="170"/>
      <c r="D357" s="149" t="s">
        <v>1489</v>
      </c>
      <c r="E357" s="171" t="s">
        <v>1</v>
      </c>
      <c r="F357" s="172" t="s">
        <v>1745</v>
      </c>
      <c r="H357" s="171" t="s">
        <v>1</v>
      </c>
      <c r="I357" s="173"/>
      <c r="L357" s="170"/>
      <c r="M357" s="174"/>
      <c r="T357" s="175"/>
      <c r="AT357" s="171" t="s">
        <v>1489</v>
      </c>
      <c r="AU357" s="171" t="s">
        <v>90</v>
      </c>
      <c r="AV357" s="12" t="s">
        <v>88</v>
      </c>
      <c r="AW357" s="12" t="s">
        <v>36</v>
      </c>
      <c r="AX357" s="12" t="s">
        <v>81</v>
      </c>
      <c r="AY357" s="171" t="s">
        <v>299</v>
      </c>
    </row>
    <row r="358" spans="2:65" s="13" customFormat="1">
      <c r="B358" s="176"/>
      <c r="D358" s="149" t="s">
        <v>1489</v>
      </c>
      <c r="E358" s="177" t="s">
        <v>1</v>
      </c>
      <c r="F358" s="178" t="s">
        <v>408</v>
      </c>
      <c r="H358" s="179">
        <v>22</v>
      </c>
      <c r="I358" s="180"/>
      <c r="L358" s="176"/>
      <c r="M358" s="181"/>
      <c r="T358" s="182"/>
      <c r="AT358" s="177" t="s">
        <v>1489</v>
      </c>
      <c r="AU358" s="177" t="s">
        <v>90</v>
      </c>
      <c r="AV358" s="13" t="s">
        <v>90</v>
      </c>
      <c r="AW358" s="13" t="s">
        <v>36</v>
      </c>
      <c r="AX358" s="13" t="s">
        <v>88</v>
      </c>
      <c r="AY358" s="177" t="s">
        <v>299</v>
      </c>
    </row>
    <row r="359" spans="2:65" s="1" customFormat="1" ht="24.15" customHeight="1">
      <c r="B359" s="32"/>
      <c r="C359" s="136" t="s">
        <v>657</v>
      </c>
      <c r="D359" s="136" t="s">
        <v>302</v>
      </c>
      <c r="E359" s="137" t="s">
        <v>1746</v>
      </c>
      <c r="F359" s="138" t="s">
        <v>1747</v>
      </c>
      <c r="G359" s="139" t="s">
        <v>598</v>
      </c>
      <c r="H359" s="140">
        <v>2</v>
      </c>
      <c r="I359" s="141"/>
      <c r="J359" s="142">
        <f>ROUND(I359*H359,2)</f>
        <v>0</v>
      </c>
      <c r="K359" s="138" t="s">
        <v>1487</v>
      </c>
      <c r="L359" s="32"/>
      <c r="M359" s="143" t="s">
        <v>1</v>
      </c>
      <c r="N359" s="144" t="s">
        <v>46</v>
      </c>
      <c r="P359" s="145">
        <f>O359*H359</f>
        <v>0</v>
      </c>
      <c r="Q359" s="145">
        <v>0.45937</v>
      </c>
      <c r="R359" s="145">
        <f>Q359*H359</f>
        <v>0.91874</v>
      </c>
      <c r="S359" s="145">
        <v>0</v>
      </c>
      <c r="T359" s="146">
        <f>S359*H359</f>
        <v>0</v>
      </c>
      <c r="AR359" s="147" t="s">
        <v>318</v>
      </c>
      <c r="AT359" s="147" t="s">
        <v>302</v>
      </c>
      <c r="AU359" s="147" t="s">
        <v>90</v>
      </c>
      <c r="AY359" s="17" t="s">
        <v>299</v>
      </c>
      <c r="BE359" s="148">
        <f>IF(N359="základní",J359,0)</f>
        <v>0</v>
      </c>
      <c r="BF359" s="148">
        <f>IF(N359="snížená",J359,0)</f>
        <v>0</v>
      </c>
      <c r="BG359" s="148">
        <f>IF(N359="zákl. přenesená",J359,0)</f>
        <v>0</v>
      </c>
      <c r="BH359" s="148">
        <f>IF(N359="sníž. přenesená",J359,0)</f>
        <v>0</v>
      </c>
      <c r="BI359" s="148">
        <f>IF(N359="nulová",J359,0)</f>
        <v>0</v>
      </c>
      <c r="BJ359" s="17" t="s">
        <v>88</v>
      </c>
      <c r="BK359" s="148">
        <f>ROUND(I359*H359,2)</f>
        <v>0</v>
      </c>
      <c r="BL359" s="17" t="s">
        <v>318</v>
      </c>
      <c r="BM359" s="147" t="s">
        <v>2135</v>
      </c>
    </row>
    <row r="360" spans="2:65" s="12" customFormat="1">
      <c r="B360" s="170"/>
      <c r="D360" s="149" t="s">
        <v>1489</v>
      </c>
      <c r="E360" s="171" t="s">
        <v>1</v>
      </c>
      <c r="F360" s="172" t="s">
        <v>1490</v>
      </c>
      <c r="H360" s="171" t="s">
        <v>1</v>
      </c>
      <c r="I360" s="173"/>
      <c r="L360" s="170"/>
      <c r="M360" s="174"/>
      <c r="T360" s="175"/>
      <c r="AT360" s="171" t="s">
        <v>1489</v>
      </c>
      <c r="AU360" s="171" t="s">
        <v>90</v>
      </c>
      <c r="AV360" s="12" t="s">
        <v>88</v>
      </c>
      <c r="AW360" s="12" t="s">
        <v>36</v>
      </c>
      <c r="AX360" s="12" t="s">
        <v>81</v>
      </c>
      <c r="AY360" s="171" t="s">
        <v>299</v>
      </c>
    </row>
    <row r="361" spans="2:65" s="12" customFormat="1">
      <c r="B361" s="170"/>
      <c r="D361" s="149" t="s">
        <v>1489</v>
      </c>
      <c r="E361" s="171" t="s">
        <v>1</v>
      </c>
      <c r="F361" s="172" t="s">
        <v>1990</v>
      </c>
      <c r="H361" s="171" t="s">
        <v>1</v>
      </c>
      <c r="I361" s="173"/>
      <c r="L361" s="170"/>
      <c r="M361" s="174"/>
      <c r="T361" s="175"/>
      <c r="AT361" s="171" t="s">
        <v>1489</v>
      </c>
      <c r="AU361" s="171" t="s">
        <v>90</v>
      </c>
      <c r="AV361" s="12" t="s">
        <v>88</v>
      </c>
      <c r="AW361" s="12" t="s">
        <v>36</v>
      </c>
      <c r="AX361" s="12" t="s">
        <v>81</v>
      </c>
      <c r="AY361" s="171" t="s">
        <v>299</v>
      </c>
    </row>
    <row r="362" spans="2:65" s="13" customFormat="1">
      <c r="B362" s="176"/>
      <c r="D362" s="149" t="s">
        <v>1489</v>
      </c>
      <c r="E362" s="177" t="s">
        <v>1</v>
      </c>
      <c r="F362" s="178" t="s">
        <v>90</v>
      </c>
      <c r="H362" s="179">
        <v>2</v>
      </c>
      <c r="I362" s="180"/>
      <c r="L362" s="176"/>
      <c r="M362" s="181"/>
      <c r="T362" s="182"/>
      <c r="AT362" s="177" t="s">
        <v>1489</v>
      </c>
      <c r="AU362" s="177" t="s">
        <v>90</v>
      </c>
      <c r="AV362" s="13" t="s">
        <v>90</v>
      </c>
      <c r="AW362" s="13" t="s">
        <v>36</v>
      </c>
      <c r="AX362" s="13" t="s">
        <v>88</v>
      </c>
      <c r="AY362" s="177" t="s">
        <v>299</v>
      </c>
    </row>
    <row r="363" spans="2:65" s="1" customFormat="1" ht="24.15" customHeight="1">
      <c r="B363" s="32"/>
      <c r="C363" s="136" t="s">
        <v>661</v>
      </c>
      <c r="D363" s="136" t="s">
        <v>302</v>
      </c>
      <c r="E363" s="137" t="s">
        <v>1749</v>
      </c>
      <c r="F363" s="138" t="s">
        <v>1750</v>
      </c>
      <c r="G363" s="139" t="s">
        <v>647</v>
      </c>
      <c r="H363" s="140">
        <v>241.08</v>
      </c>
      <c r="I363" s="141"/>
      <c r="J363" s="142">
        <f>ROUND(I363*H363,2)</f>
        <v>0</v>
      </c>
      <c r="K363" s="138" t="s">
        <v>1487</v>
      </c>
      <c r="L363" s="32"/>
      <c r="M363" s="143" t="s">
        <v>1</v>
      </c>
      <c r="N363" s="144" t="s">
        <v>46</v>
      </c>
      <c r="P363" s="145">
        <f>O363*H363</f>
        <v>0</v>
      </c>
      <c r="Q363" s="145">
        <v>0</v>
      </c>
      <c r="R363" s="145">
        <f>Q363*H363</f>
        <v>0</v>
      </c>
      <c r="S363" s="145">
        <v>0</v>
      </c>
      <c r="T363" s="146">
        <f>S363*H363</f>
        <v>0</v>
      </c>
      <c r="AR363" s="147" t="s">
        <v>318</v>
      </c>
      <c r="AT363" s="147" t="s">
        <v>302</v>
      </c>
      <c r="AU363" s="147" t="s">
        <v>90</v>
      </c>
      <c r="AY363" s="17" t="s">
        <v>299</v>
      </c>
      <c r="BE363" s="148">
        <f>IF(N363="základní",J363,0)</f>
        <v>0</v>
      </c>
      <c r="BF363" s="148">
        <f>IF(N363="snížená",J363,0)</f>
        <v>0</v>
      </c>
      <c r="BG363" s="148">
        <f>IF(N363="zákl. přenesená",J363,0)</f>
        <v>0</v>
      </c>
      <c r="BH363" s="148">
        <f>IF(N363="sníž. přenesená",J363,0)</f>
        <v>0</v>
      </c>
      <c r="BI363" s="148">
        <f>IF(N363="nulová",J363,0)</f>
        <v>0</v>
      </c>
      <c r="BJ363" s="17" t="s">
        <v>88</v>
      </c>
      <c r="BK363" s="148">
        <f>ROUND(I363*H363,2)</f>
        <v>0</v>
      </c>
      <c r="BL363" s="17" t="s">
        <v>318</v>
      </c>
      <c r="BM363" s="147" t="s">
        <v>2136</v>
      </c>
    </row>
    <row r="364" spans="2:65" s="12" customFormat="1">
      <c r="B364" s="170"/>
      <c r="D364" s="149" t="s">
        <v>1489</v>
      </c>
      <c r="E364" s="171" t="s">
        <v>1</v>
      </c>
      <c r="F364" s="172" t="s">
        <v>1490</v>
      </c>
      <c r="H364" s="171" t="s">
        <v>1</v>
      </c>
      <c r="I364" s="173"/>
      <c r="L364" s="170"/>
      <c r="M364" s="174"/>
      <c r="T364" s="175"/>
      <c r="AT364" s="171" t="s">
        <v>1489</v>
      </c>
      <c r="AU364" s="171" t="s">
        <v>90</v>
      </c>
      <c r="AV364" s="12" t="s">
        <v>88</v>
      </c>
      <c r="AW364" s="12" t="s">
        <v>36</v>
      </c>
      <c r="AX364" s="12" t="s">
        <v>81</v>
      </c>
      <c r="AY364" s="171" t="s">
        <v>299</v>
      </c>
    </row>
    <row r="365" spans="2:65" s="12" customFormat="1">
      <c r="B365" s="170"/>
      <c r="D365" s="149" t="s">
        <v>1489</v>
      </c>
      <c r="E365" s="171" t="s">
        <v>1</v>
      </c>
      <c r="F365" s="172" t="s">
        <v>1990</v>
      </c>
      <c r="H365" s="171" t="s">
        <v>1</v>
      </c>
      <c r="I365" s="173"/>
      <c r="L365" s="170"/>
      <c r="M365" s="174"/>
      <c r="T365" s="175"/>
      <c r="AT365" s="171" t="s">
        <v>1489</v>
      </c>
      <c r="AU365" s="171" t="s">
        <v>90</v>
      </c>
      <c r="AV365" s="12" t="s">
        <v>88</v>
      </c>
      <c r="AW365" s="12" t="s">
        <v>36</v>
      </c>
      <c r="AX365" s="12" t="s">
        <v>81</v>
      </c>
      <c r="AY365" s="171" t="s">
        <v>299</v>
      </c>
    </row>
    <row r="366" spans="2:65" s="13" customFormat="1">
      <c r="B366" s="176"/>
      <c r="D366" s="149" t="s">
        <v>1489</v>
      </c>
      <c r="E366" s="177" t="s">
        <v>1</v>
      </c>
      <c r="F366" s="178" t="s">
        <v>2111</v>
      </c>
      <c r="H366" s="179">
        <v>241.08</v>
      </c>
      <c r="I366" s="180"/>
      <c r="L366" s="176"/>
      <c r="M366" s="181"/>
      <c r="T366" s="182"/>
      <c r="AT366" s="177" t="s">
        <v>1489</v>
      </c>
      <c r="AU366" s="177" t="s">
        <v>90</v>
      </c>
      <c r="AV366" s="13" t="s">
        <v>90</v>
      </c>
      <c r="AW366" s="13" t="s">
        <v>36</v>
      </c>
      <c r="AX366" s="13" t="s">
        <v>88</v>
      </c>
      <c r="AY366" s="177" t="s">
        <v>299</v>
      </c>
    </row>
    <row r="367" spans="2:65" s="1" customFormat="1" ht="24.15" customHeight="1">
      <c r="B367" s="32"/>
      <c r="C367" s="136" t="s">
        <v>665</v>
      </c>
      <c r="D367" s="136" t="s">
        <v>302</v>
      </c>
      <c r="E367" s="137" t="s">
        <v>1752</v>
      </c>
      <c r="F367" s="138" t="s">
        <v>1753</v>
      </c>
      <c r="G367" s="139" t="s">
        <v>598</v>
      </c>
      <c r="H367" s="140">
        <v>11</v>
      </c>
      <c r="I367" s="141"/>
      <c r="J367" s="142">
        <f>ROUND(I367*H367,2)</f>
        <v>0</v>
      </c>
      <c r="K367" s="138" t="s">
        <v>1</v>
      </c>
      <c r="L367" s="32"/>
      <c r="M367" s="143" t="s">
        <v>1</v>
      </c>
      <c r="N367" s="144" t="s">
        <v>46</v>
      </c>
      <c r="P367" s="145">
        <f>O367*H367</f>
        <v>0</v>
      </c>
      <c r="Q367" s="145">
        <v>0</v>
      </c>
      <c r="R367" s="145">
        <f>Q367*H367</f>
        <v>0</v>
      </c>
      <c r="S367" s="145">
        <v>0</v>
      </c>
      <c r="T367" s="146">
        <f>S367*H367</f>
        <v>0</v>
      </c>
      <c r="AR367" s="147" t="s">
        <v>318</v>
      </c>
      <c r="AT367" s="147" t="s">
        <v>302</v>
      </c>
      <c r="AU367" s="147" t="s">
        <v>90</v>
      </c>
      <c r="AY367" s="17" t="s">
        <v>299</v>
      </c>
      <c r="BE367" s="148">
        <f>IF(N367="základní",J367,0)</f>
        <v>0</v>
      </c>
      <c r="BF367" s="148">
        <f>IF(N367="snížená",J367,0)</f>
        <v>0</v>
      </c>
      <c r="BG367" s="148">
        <f>IF(N367="zákl. přenesená",J367,0)</f>
        <v>0</v>
      </c>
      <c r="BH367" s="148">
        <f>IF(N367="sníž. přenesená",J367,0)</f>
        <v>0</v>
      </c>
      <c r="BI367" s="148">
        <f>IF(N367="nulová",J367,0)</f>
        <v>0</v>
      </c>
      <c r="BJ367" s="17" t="s">
        <v>88</v>
      </c>
      <c r="BK367" s="148">
        <f>ROUND(I367*H367,2)</f>
        <v>0</v>
      </c>
      <c r="BL367" s="17" t="s">
        <v>318</v>
      </c>
      <c r="BM367" s="147" t="s">
        <v>2137</v>
      </c>
    </row>
    <row r="368" spans="2:65" s="12" customFormat="1">
      <c r="B368" s="170"/>
      <c r="D368" s="149" t="s">
        <v>1489</v>
      </c>
      <c r="E368" s="171" t="s">
        <v>1</v>
      </c>
      <c r="F368" s="172" t="s">
        <v>1490</v>
      </c>
      <c r="H368" s="171" t="s">
        <v>1</v>
      </c>
      <c r="I368" s="173"/>
      <c r="L368" s="170"/>
      <c r="M368" s="174"/>
      <c r="T368" s="175"/>
      <c r="AT368" s="171" t="s">
        <v>1489</v>
      </c>
      <c r="AU368" s="171" t="s">
        <v>90</v>
      </c>
      <c r="AV368" s="12" t="s">
        <v>88</v>
      </c>
      <c r="AW368" s="12" t="s">
        <v>36</v>
      </c>
      <c r="AX368" s="12" t="s">
        <v>81</v>
      </c>
      <c r="AY368" s="171" t="s">
        <v>299</v>
      </c>
    </row>
    <row r="369" spans="2:65" s="12" customFormat="1">
      <c r="B369" s="170"/>
      <c r="D369" s="149" t="s">
        <v>1489</v>
      </c>
      <c r="E369" s="171" t="s">
        <v>1</v>
      </c>
      <c r="F369" s="172" t="s">
        <v>1990</v>
      </c>
      <c r="H369" s="171" t="s">
        <v>1</v>
      </c>
      <c r="I369" s="173"/>
      <c r="L369" s="170"/>
      <c r="M369" s="174"/>
      <c r="T369" s="175"/>
      <c r="AT369" s="171" t="s">
        <v>1489</v>
      </c>
      <c r="AU369" s="171" t="s">
        <v>90</v>
      </c>
      <c r="AV369" s="12" t="s">
        <v>88</v>
      </c>
      <c r="AW369" s="12" t="s">
        <v>36</v>
      </c>
      <c r="AX369" s="12" t="s">
        <v>81</v>
      </c>
      <c r="AY369" s="171" t="s">
        <v>299</v>
      </c>
    </row>
    <row r="370" spans="2:65" s="12" customFormat="1">
      <c r="B370" s="170"/>
      <c r="D370" s="149" t="s">
        <v>1489</v>
      </c>
      <c r="E370" s="171" t="s">
        <v>1</v>
      </c>
      <c r="F370" s="172" t="s">
        <v>2138</v>
      </c>
      <c r="H370" s="171" t="s">
        <v>1</v>
      </c>
      <c r="I370" s="173"/>
      <c r="L370" s="170"/>
      <c r="M370" s="174"/>
      <c r="T370" s="175"/>
      <c r="AT370" s="171" t="s">
        <v>1489</v>
      </c>
      <c r="AU370" s="171" t="s">
        <v>90</v>
      </c>
      <c r="AV370" s="12" t="s">
        <v>88</v>
      </c>
      <c r="AW370" s="12" t="s">
        <v>36</v>
      </c>
      <c r="AX370" s="12" t="s">
        <v>81</v>
      </c>
      <c r="AY370" s="171" t="s">
        <v>299</v>
      </c>
    </row>
    <row r="371" spans="2:65" s="13" customFormat="1">
      <c r="B371" s="176"/>
      <c r="D371" s="149" t="s">
        <v>1489</v>
      </c>
      <c r="E371" s="177" t="s">
        <v>1</v>
      </c>
      <c r="F371" s="178" t="s">
        <v>351</v>
      </c>
      <c r="H371" s="179">
        <v>11</v>
      </c>
      <c r="I371" s="180"/>
      <c r="L371" s="176"/>
      <c r="M371" s="181"/>
      <c r="T371" s="182"/>
      <c r="AT371" s="177" t="s">
        <v>1489</v>
      </c>
      <c r="AU371" s="177" t="s">
        <v>90</v>
      </c>
      <c r="AV371" s="13" t="s">
        <v>90</v>
      </c>
      <c r="AW371" s="13" t="s">
        <v>36</v>
      </c>
      <c r="AX371" s="13" t="s">
        <v>88</v>
      </c>
      <c r="AY371" s="177" t="s">
        <v>299</v>
      </c>
    </row>
    <row r="372" spans="2:65" s="1" customFormat="1" ht="37.950000000000003" customHeight="1">
      <c r="B372" s="32"/>
      <c r="C372" s="136" t="s">
        <v>669</v>
      </c>
      <c r="D372" s="136" t="s">
        <v>302</v>
      </c>
      <c r="E372" s="137" t="s">
        <v>1768</v>
      </c>
      <c r="F372" s="138" t="s">
        <v>1769</v>
      </c>
      <c r="G372" s="139" t="s">
        <v>598</v>
      </c>
      <c r="H372" s="140">
        <v>11</v>
      </c>
      <c r="I372" s="141"/>
      <c r="J372" s="142">
        <f>ROUND(I372*H372,2)</f>
        <v>0</v>
      </c>
      <c r="K372" s="138" t="s">
        <v>1487</v>
      </c>
      <c r="L372" s="32"/>
      <c r="M372" s="143" t="s">
        <v>1</v>
      </c>
      <c r="N372" s="144" t="s">
        <v>46</v>
      </c>
      <c r="P372" s="145">
        <f>O372*H372</f>
        <v>0</v>
      </c>
      <c r="Q372" s="145">
        <v>0.09</v>
      </c>
      <c r="R372" s="145">
        <f>Q372*H372</f>
        <v>0.99</v>
      </c>
      <c r="S372" s="145">
        <v>0</v>
      </c>
      <c r="T372" s="146">
        <f>S372*H372</f>
        <v>0</v>
      </c>
      <c r="AR372" s="147" t="s">
        <v>318</v>
      </c>
      <c r="AT372" s="147" t="s">
        <v>302</v>
      </c>
      <c r="AU372" s="147" t="s">
        <v>90</v>
      </c>
      <c r="AY372" s="17" t="s">
        <v>299</v>
      </c>
      <c r="BE372" s="148">
        <f>IF(N372="základní",J372,0)</f>
        <v>0</v>
      </c>
      <c r="BF372" s="148">
        <f>IF(N372="snížená",J372,0)</f>
        <v>0</v>
      </c>
      <c r="BG372" s="148">
        <f>IF(N372="zákl. přenesená",J372,0)</f>
        <v>0</v>
      </c>
      <c r="BH372" s="148">
        <f>IF(N372="sníž. přenesená",J372,0)</f>
        <v>0</v>
      </c>
      <c r="BI372" s="148">
        <f>IF(N372="nulová",J372,0)</f>
        <v>0</v>
      </c>
      <c r="BJ372" s="17" t="s">
        <v>88</v>
      </c>
      <c r="BK372" s="148">
        <f>ROUND(I372*H372,2)</f>
        <v>0</v>
      </c>
      <c r="BL372" s="17" t="s">
        <v>318</v>
      </c>
      <c r="BM372" s="147" t="s">
        <v>2139</v>
      </c>
    </row>
    <row r="373" spans="2:65" s="12" customFormat="1">
      <c r="B373" s="170"/>
      <c r="D373" s="149" t="s">
        <v>1489</v>
      </c>
      <c r="E373" s="171" t="s">
        <v>1</v>
      </c>
      <c r="F373" s="172" t="s">
        <v>1490</v>
      </c>
      <c r="H373" s="171" t="s">
        <v>1</v>
      </c>
      <c r="I373" s="173"/>
      <c r="L373" s="170"/>
      <c r="M373" s="174"/>
      <c r="T373" s="175"/>
      <c r="AT373" s="171" t="s">
        <v>1489</v>
      </c>
      <c r="AU373" s="171" t="s">
        <v>90</v>
      </c>
      <c r="AV373" s="12" t="s">
        <v>88</v>
      </c>
      <c r="AW373" s="12" t="s">
        <v>36</v>
      </c>
      <c r="AX373" s="12" t="s">
        <v>81</v>
      </c>
      <c r="AY373" s="171" t="s">
        <v>299</v>
      </c>
    </row>
    <row r="374" spans="2:65" s="12" customFormat="1">
      <c r="B374" s="170"/>
      <c r="D374" s="149" t="s">
        <v>1489</v>
      </c>
      <c r="E374" s="171" t="s">
        <v>1</v>
      </c>
      <c r="F374" s="172" t="s">
        <v>1990</v>
      </c>
      <c r="H374" s="171" t="s">
        <v>1</v>
      </c>
      <c r="I374" s="173"/>
      <c r="L374" s="170"/>
      <c r="M374" s="174"/>
      <c r="T374" s="175"/>
      <c r="AT374" s="171" t="s">
        <v>1489</v>
      </c>
      <c r="AU374" s="171" t="s">
        <v>90</v>
      </c>
      <c r="AV374" s="12" t="s">
        <v>88</v>
      </c>
      <c r="AW374" s="12" t="s">
        <v>36</v>
      </c>
      <c r="AX374" s="12" t="s">
        <v>81</v>
      </c>
      <c r="AY374" s="171" t="s">
        <v>299</v>
      </c>
    </row>
    <row r="375" spans="2:65" s="13" customFormat="1">
      <c r="B375" s="176"/>
      <c r="D375" s="149" t="s">
        <v>1489</v>
      </c>
      <c r="E375" s="177" t="s">
        <v>1</v>
      </c>
      <c r="F375" s="178" t="s">
        <v>351</v>
      </c>
      <c r="H375" s="179">
        <v>11</v>
      </c>
      <c r="I375" s="180"/>
      <c r="L375" s="176"/>
      <c r="M375" s="181"/>
      <c r="T375" s="182"/>
      <c r="AT375" s="177" t="s">
        <v>1489</v>
      </c>
      <c r="AU375" s="177" t="s">
        <v>90</v>
      </c>
      <c r="AV375" s="13" t="s">
        <v>90</v>
      </c>
      <c r="AW375" s="13" t="s">
        <v>36</v>
      </c>
      <c r="AX375" s="13" t="s">
        <v>88</v>
      </c>
      <c r="AY375" s="177" t="s">
        <v>299</v>
      </c>
    </row>
    <row r="376" spans="2:65" s="1" customFormat="1" ht="33" customHeight="1">
      <c r="B376" s="32"/>
      <c r="C376" s="158" t="s">
        <v>673</v>
      </c>
      <c r="D376" s="158" t="s">
        <v>340</v>
      </c>
      <c r="E376" s="159" t="s">
        <v>1772</v>
      </c>
      <c r="F376" s="160" t="s">
        <v>1773</v>
      </c>
      <c r="G376" s="161" t="s">
        <v>598</v>
      </c>
      <c r="H376" s="162">
        <v>11</v>
      </c>
      <c r="I376" s="163"/>
      <c r="J376" s="164">
        <f>ROUND(I376*H376,2)</f>
        <v>0</v>
      </c>
      <c r="K376" s="160" t="s">
        <v>1</v>
      </c>
      <c r="L376" s="165"/>
      <c r="M376" s="166" t="s">
        <v>1</v>
      </c>
      <c r="N376" s="167" t="s">
        <v>46</v>
      </c>
      <c r="P376" s="145">
        <f>O376*H376</f>
        <v>0</v>
      </c>
      <c r="Q376" s="145">
        <v>0.19600000000000001</v>
      </c>
      <c r="R376" s="145">
        <f>Q376*H376</f>
        <v>2.1560000000000001</v>
      </c>
      <c r="S376" s="145">
        <v>0</v>
      </c>
      <c r="T376" s="146">
        <f>S376*H376</f>
        <v>0</v>
      </c>
      <c r="AR376" s="147" t="s">
        <v>337</v>
      </c>
      <c r="AT376" s="147" t="s">
        <v>340</v>
      </c>
      <c r="AU376" s="147" t="s">
        <v>90</v>
      </c>
      <c r="AY376" s="17" t="s">
        <v>299</v>
      </c>
      <c r="BE376" s="148">
        <f>IF(N376="základní",J376,0)</f>
        <v>0</v>
      </c>
      <c r="BF376" s="148">
        <f>IF(N376="snížená",J376,0)</f>
        <v>0</v>
      </c>
      <c r="BG376" s="148">
        <f>IF(N376="zákl. přenesená",J376,0)</f>
        <v>0</v>
      </c>
      <c r="BH376" s="148">
        <f>IF(N376="sníž. přenesená",J376,0)</f>
        <v>0</v>
      </c>
      <c r="BI376" s="148">
        <f>IF(N376="nulová",J376,0)</f>
        <v>0</v>
      </c>
      <c r="BJ376" s="17" t="s">
        <v>88</v>
      </c>
      <c r="BK376" s="148">
        <f>ROUND(I376*H376,2)</f>
        <v>0</v>
      </c>
      <c r="BL376" s="17" t="s">
        <v>318</v>
      </c>
      <c r="BM376" s="147" t="s">
        <v>2140</v>
      </c>
    </row>
    <row r="377" spans="2:65" s="1" customFormat="1" ht="16.5" customHeight="1">
      <c r="B377" s="32"/>
      <c r="C377" s="136" t="s">
        <v>677</v>
      </c>
      <c r="D377" s="136" t="s">
        <v>302</v>
      </c>
      <c r="E377" s="137" t="s">
        <v>1775</v>
      </c>
      <c r="F377" s="138" t="s">
        <v>1776</v>
      </c>
      <c r="G377" s="139" t="s">
        <v>647</v>
      </c>
      <c r="H377" s="140">
        <v>241.08</v>
      </c>
      <c r="I377" s="141"/>
      <c r="J377" s="142">
        <f>ROUND(I377*H377,2)</f>
        <v>0</v>
      </c>
      <c r="K377" s="138" t="s">
        <v>1487</v>
      </c>
      <c r="L377" s="32"/>
      <c r="M377" s="143" t="s">
        <v>1</v>
      </c>
      <c r="N377" s="144" t="s">
        <v>46</v>
      </c>
      <c r="P377" s="145">
        <f>O377*H377</f>
        <v>0</v>
      </c>
      <c r="Q377" s="145">
        <v>2.0000000000000001E-4</v>
      </c>
      <c r="R377" s="145">
        <f>Q377*H377</f>
        <v>4.8216000000000002E-2</v>
      </c>
      <c r="S377" s="145">
        <v>0</v>
      </c>
      <c r="T377" s="146">
        <f>S377*H377</f>
        <v>0</v>
      </c>
      <c r="AR377" s="147" t="s">
        <v>318</v>
      </c>
      <c r="AT377" s="147" t="s">
        <v>302</v>
      </c>
      <c r="AU377" s="147" t="s">
        <v>90</v>
      </c>
      <c r="AY377" s="17" t="s">
        <v>299</v>
      </c>
      <c r="BE377" s="148">
        <f>IF(N377="základní",J377,0)</f>
        <v>0</v>
      </c>
      <c r="BF377" s="148">
        <f>IF(N377="snížená",J377,0)</f>
        <v>0</v>
      </c>
      <c r="BG377" s="148">
        <f>IF(N377="zákl. přenesená",J377,0)</f>
        <v>0</v>
      </c>
      <c r="BH377" s="148">
        <f>IF(N377="sníž. přenesená",J377,0)</f>
        <v>0</v>
      </c>
      <c r="BI377" s="148">
        <f>IF(N377="nulová",J377,0)</f>
        <v>0</v>
      </c>
      <c r="BJ377" s="17" t="s">
        <v>88</v>
      </c>
      <c r="BK377" s="148">
        <f>ROUND(I377*H377,2)</f>
        <v>0</v>
      </c>
      <c r="BL377" s="17" t="s">
        <v>318</v>
      </c>
      <c r="BM377" s="147" t="s">
        <v>2141</v>
      </c>
    </row>
    <row r="378" spans="2:65" s="12" customFormat="1">
      <c r="B378" s="170"/>
      <c r="D378" s="149" t="s">
        <v>1489</v>
      </c>
      <c r="E378" s="171" t="s">
        <v>1</v>
      </c>
      <c r="F378" s="172" t="s">
        <v>1490</v>
      </c>
      <c r="H378" s="171" t="s">
        <v>1</v>
      </c>
      <c r="I378" s="173"/>
      <c r="L378" s="170"/>
      <c r="M378" s="174"/>
      <c r="T378" s="175"/>
      <c r="AT378" s="171" t="s">
        <v>1489</v>
      </c>
      <c r="AU378" s="171" t="s">
        <v>90</v>
      </c>
      <c r="AV378" s="12" t="s">
        <v>88</v>
      </c>
      <c r="AW378" s="12" t="s">
        <v>36</v>
      </c>
      <c r="AX378" s="12" t="s">
        <v>81</v>
      </c>
      <c r="AY378" s="171" t="s">
        <v>299</v>
      </c>
    </row>
    <row r="379" spans="2:65" s="12" customFormat="1">
      <c r="B379" s="170"/>
      <c r="D379" s="149" t="s">
        <v>1489</v>
      </c>
      <c r="E379" s="171" t="s">
        <v>1</v>
      </c>
      <c r="F379" s="172" t="s">
        <v>1990</v>
      </c>
      <c r="H379" s="171" t="s">
        <v>1</v>
      </c>
      <c r="I379" s="173"/>
      <c r="L379" s="170"/>
      <c r="M379" s="174"/>
      <c r="T379" s="175"/>
      <c r="AT379" s="171" t="s">
        <v>1489</v>
      </c>
      <c r="AU379" s="171" t="s">
        <v>90</v>
      </c>
      <c r="AV379" s="12" t="s">
        <v>88</v>
      </c>
      <c r="AW379" s="12" t="s">
        <v>36</v>
      </c>
      <c r="AX379" s="12" t="s">
        <v>81</v>
      </c>
      <c r="AY379" s="171" t="s">
        <v>299</v>
      </c>
    </row>
    <row r="380" spans="2:65" s="13" customFormat="1">
      <c r="B380" s="176"/>
      <c r="D380" s="149" t="s">
        <v>1489</v>
      </c>
      <c r="E380" s="177" t="s">
        <v>1</v>
      </c>
      <c r="F380" s="178" t="s">
        <v>2111</v>
      </c>
      <c r="H380" s="179">
        <v>241.08</v>
      </c>
      <c r="I380" s="180"/>
      <c r="L380" s="176"/>
      <c r="M380" s="181"/>
      <c r="T380" s="182"/>
      <c r="AT380" s="177" t="s">
        <v>1489</v>
      </c>
      <c r="AU380" s="177" t="s">
        <v>90</v>
      </c>
      <c r="AV380" s="13" t="s">
        <v>90</v>
      </c>
      <c r="AW380" s="13" t="s">
        <v>36</v>
      </c>
      <c r="AX380" s="13" t="s">
        <v>88</v>
      </c>
      <c r="AY380" s="177" t="s">
        <v>299</v>
      </c>
    </row>
    <row r="381" spans="2:65" s="1" customFormat="1" ht="24.15" customHeight="1">
      <c r="B381" s="32"/>
      <c r="C381" s="136" t="s">
        <v>681</v>
      </c>
      <c r="D381" s="136" t="s">
        <v>302</v>
      </c>
      <c r="E381" s="137" t="s">
        <v>1778</v>
      </c>
      <c r="F381" s="138" t="s">
        <v>1779</v>
      </c>
      <c r="G381" s="139" t="s">
        <v>647</v>
      </c>
      <c r="H381" s="140">
        <v>241.08</v>
      </c>
      <c r="I381" s="141"/>
      <c r="J381" s="142">
        <f>ROUND(I381*H381,2)</f>
        <v>0</v>
      </c>
      <c r="K381" s="138" t="s">
        <v>1487</v>
      </c>
      <c r="L381" s="32"/>
      <c r="M381" s="143" t="s">
        <v>1</v>
      </c>
      <c r="N381" s="144" t="s">
        <v>46</v>
      </c>
      <c r="P381" s="145">
        <f>O381*H381</f>
        <v>0</v>
      </c>
      <c r="Q381" s="145">
        <v>9.0000000000000006E-5</v>
      </c>
      <c r="R381" s="145">
        <f>Q381*H381</f>
        <v>2.1697200000000003E-2</v>
      </c>
      <c r="S381" s="145">
        <v>0</v>
      </c>
      <c r="T381" s="146">
        <f>S381*H381</f>
        <v>0</v>
      </c>
      <c r="AR381" s="147" t="s">
        <v>318</v>
      </c>
      <c r="AT381" s="147" t="s">
        <v>302</v>
      </c>
      <c r="AU381" s="147" t="s">
        <v>90</v>
      </c>
      <c r="AY381" s="17" t="s">
        <v>299</v>
      </c>
      <c r="BE381" s="148">
        <f>IF(N381="základní",J381,0)</f>
        <v>0</v>
      </c>
      <c r="BF381" s="148">
        <f>IF(N381="snížená",J381,0)</f>
        <v>0</v>
      </c>
      <c r="BG381" s="148">
        <f>IF(N381="zákl. přenesená",J381,0)</f>
        <v>0</v>
      </c>
      <c r="BH381" s="148">
        <f>IF(N381="sníž. přenesená",J381,0)</f>
        <v>0</v>
      </c>
      <c r="BI381" s="148">
        <f>IF(N381="nulová",J381,0)</f>
        <v>0</v>
      </c>
      <c r="BJ381" s="17" t="s">
        <v>88</v>
      </c>
      <c r="BK381" s="148">
        <f>ROUND(I381*H381,2)</f>
        <v>0</v>
      </c>
      <c r="BL381" s="17" t="s">
        <v>318</v>
      </c>
      <c r="BM381" s="147" t="s">
        <v>2142</v>
      </c>
    </row>
    <row r="382" spans="2:65" s="12" customFormat="1">
      <c r="B382" s="170"/>
      <c r="D382" s="149" t="s">
        <v>1489</v>
      </c>
      <c r="E382" s="171" t="s">
        <v>1</v>
      </c>
      <c r="F382" s="172" t="s">
        <v>1490</v>
      </c>
      <c r="H382" s="171" t="s">
        <v>1</v>
      </c>
      <c r="I382" s="173"/>
      <c r="L382" s="170"/>
      <c r="M382" s="174"/>
      <c r="T382" s="175"/>
      <c r="AT382" s="171" t="s">
        <v>1489</v>
      </c>
      <c r="AU382" s="171" t="s">
        <v>90</v>
      </c>
      <c r="AV382" s="12" t="s">
        <v>88</v>
      </c>
      <c r="AW382" s="12" t="s">
        <v>36</v>
      </c>
      <c r="AX382" s="12" t="s">
        <v>81</v>
      </c>
      <c r="AY382" s="171" t="s">
        <v>299</v>
      </c>
    </row>
    <row r="383" spans="2:65" s="12" customFormat="1">
      <c r="B383" s="170"/>
      <c r="D383" s="149" t="s">
        <v>1489</v>
      </c>
      <c r="E383" s="171" t="s">
        <v>1</v>
      </c>
      <c r="F383" s="172" t="s">
        <v>1990</v>
      </c>
      <c r="H383" s="171" t="s">
        <v>1</v>
      </c>
      <c r="I383" s="173"/>
      <c r="L383" s="170"/>
      <c r="M383" s="174"/>
      <c r="T383" s="175"/>
      <c r="AT383" s="171" t="s">
        <v>1489</v>
      </c>
      <c r="AU383" s="171" t="s">
        <v>90</v>
      </c>
      <c r="AV383" s="12" t="s">
        <v>88</v>
      </c>
      <c r="AW383" s="12" t="s">
        <v>36</v>
      </c>
      <c r="AX383" s="12" t="s">
        <v>81</v>
      </c>
      <c r="AY383" s="171" t="s">
        <v>299</v>
      </c>
    </row>
    <row r="384" spans="2:65" s="13" customFormat="1">
      <c r="B384" s="176"/>
      <c r="D384" s="149" t="s">
        <v>1489</v>
      </c>
      <c r="E384" s="177" t="s">
        <v>1</v>
      </c>
      <c r="F384" s="178" t="s">
        <v>2111</v>
      </c>
      <c r="H384" s="179">
        <v>241.08</v>
      </c>
      <c r="I384" s="180"/>
      <c r="L384" s="176"/>
      <c r="M384" s="181"/>
      <c r="T384" s="182"/>
      <c r="AT384" s="177" t="s">
        <v>1489</v>
      </c>
      <c r="AU384" s="177" t="s">
        <v>90</v>
      </c>
      <c r="AV384" s="13" t="s">
        <v>90</v>
      </c>
      <c r="AW384" s="13" t="s">
        <v>36</v>
      </c>
      <c r="AX384" s="13" t="s">
        <v>88</v>
      </c>
      <c r="AY384" s="177" t="s">
        <v>299</v>
      </c>
    </row>
    <row r="385" spans="2:65" s="11" customFormat="1" ht="22.95" customHeight="1">
      <c r="B385" s="124"/>
      <c r="D385" s="125" t="s">
        <v>80</v>
      </c>
      <c r="E385" s="134" t="s">
        <v>1789</v>
      </c>
      <c r="F385" s="134" t="s">
        <v>1790</v>
      </c>
      <c r="I385" s="127"/>
      <c r="J385" s="135">
        <f>BK385</f>
        <v>0</v>
      </c>
      <c r="L385" s="124"/>
      <c r="M385" s="129"/>
      <c r="P385" s="130">
        <f>P386</f>
        <v>0</v>
      </c>
      <c r="R385" s="130">
        <f>R386</f>
        <v>0</v>
      </c>
      <c r="T385" s="131">
        <f>T386</f>
        <v>0</v>
      </c>
      <c r="AR385" s="125" t="s">
        <v>88</v>
      </c>
      <c r="AT385" s="132" t="s">
        <v>80</v>
      </c>
      <c r="AU385" s="132" t="s">
        <v>88</v>
      </c>
      <c r="AY385" s="125" t="s">
        <v>299</v>
      </c>
      <c r="BK385" s="133">
        <f>BK386</f>
        <v>0</v>
      </c>
    </row>
    <row r="386" spans="2:65" s="1" customFormat="1" ht="24.15" customHeight="1">
      <c r="B386" s="32"/>
      <c r="C386" s="136" t="s">
        <v>685</v>
      </c>
      <c r="D386" s="136" t="s">
        <v>302</v>
      </c>
      <c r="E386" s="137" t="s">
        <v>1791</v>
      </c>
      <c r="F386" s="138" t="s">
        <v>1792</v>
      </c>
      <c r="G386" s="139" t="s">
        <v>1636</v>
      </c>
      <c r="H386" s="140">
        <v>8.7880000000000003</v>
      </c>
      <c r="I386" s="141"/>
      <c r="J386" s="142">
        <f>ROUND(I386*H386,2)</f>
        <v>0</v>
      </c>
      <c r="K386" s="138" t="s">
        <v>1487</v>
      </c>
      <c r="L386" s="32"/>
      <c r="M386" s="153" t="s">
        <v>1</v>
      </c>
      <c r="N386" s="154" t="s">
        <v>46</v>
      </c>
      <c r="O386" s="155"/>
      <c r="P386" s="156">
        <f>O386*H386</f>
        <v>0</v>
      </c>
      <c r="Q386" s="156">
        <v>0</v>
      </c>
      <c r="R386" s="156">
        <f>Q386*H386</f>
        <v>0</v>
      </c>
      <c r="S386" s="156">
        <v>0</v>
      </c>
      <c r="T386" s="157">
        <f>S386*H386</f>
        <v>0</v>
      </c>
      <c r="AR386" s="147" t="s">
        <v>318</v>
      </c>
      <c r="AT386" s="147" t="s">
        <v>302</v>
      </c>
      <c r="AU386" s="147" t="s">
        <v>90</v>
      </c>
      <c r="AY386" s="17" t="s">
        <v>299</v>
      </c>
      <c r="BE386" s="148">
        <f>IF(N386="základní",J386,0)</f>
        <v>0</v>
      </c>
      <c r="BF386" s="148">
        <f>IF(N386="snížená",J386,0)</f>
        <v>0</v>
      </c>
      <c r="BG386" s="148">
        <f>IF(N386="zákl. přenesená",J386,0)</f>
        <v>0</v>
      </c>
      <c r="BH386" s="148">
        <f>IF(N386="sníž. přenesená",J386,0)</f>
        <v>0</v>
      </c>
      <c r="BI386" s="148">
        <f>IF(N386="nulová",J386,0)</f>
        <v>0</v>
      </c>
      <c r="BJ386" s="17" t="s">
        <v>88</v>
      </c>
      <c r="BK386" s="148">
        <f>ROUND(I386*H386,2)</f>
        <v>0</v>
      </c>
      <c r="BL386" s="17" t="s">
        <v>318</v>
      </c>
      <c r="BM386" s="147" t="s">
        <v>2143</v>
      </c>
    </row>
    <row r="387" spans="2:65" s="1" customFormat="1" ht="6.9" customHeight="1">
      <c r="B387" s="44"/>
      <c r="C387" s="45"/>
      <c r="D387" s="45"/>
      <c r="E387" s="45"/>
      <c r="F387" s="45"/>
      <c r="G387" s="45"/>
      <c r="H387" s="45"/>
      <c r="I387" s="45"/>
      <c r="J387" s="45"/>
      <c r="K387" s="45"/>
      <c r="L387" s="32"/>
    </row>
  </sheetData>
  <sheetProtection algorithmName="SHA-512" hashValue="CULSXccImJE+5kn6X0RURRgqM+6zAwui/cQU3UY/Y6+3KfzgjJug80Z09zKQzfUJfAbSy5TWMT9eb0SIFkYJvw==" saltValue="zDTlc4yWDkXBXlkQxq7lgYzz7zfJ/cLjJgF4A0VXkSJrfsNqy9dvwT42Mp6N68PvVx9glMk+oxSeyoxcnMO+hw==" spinCount="100000" sheet="1" objects="1" scenarios="1" formatColumns="0" formatRows="0" autoFilter="0"/>
  <autoFilter ref="C126:K386" xr:uid="{00000000-0009-0000-0000-000008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55</vt:i4>
      </vt:variant>
      <vt:variant>
        <vt:lpstr>Pojmenované oblasti</vt:lpstr>
      </vt:variant>
      <vt:variant>
        <vt:i4>110</vt:i4>
      </vt:variant>
    </vt:vector>
  </HeadingPairs>
  <TitlesOfParts>
    <vt:vector size="165" baseType="lpstr">
      <vt:lpstr>Rekapitulace stavby</vt:lpstr>
      <vt:lpstr>PS-01.1 - ČOV - strojně-t...</vt:lpstr>
      <vt:lpstr>PS-01.2 - ČOV - elektro-t...</vt:lpstr>
      <vt:lpstr>PS-02 - VDJ - strojně-tec...</vt:lpstr>
      <vt:lpstr>PS-03 - VDJ - elektro-tec...</vt:lpstr>
      <vt:lpstr>01.01 - Stoka A</vt:lpstr>
      <vt:lpstr>01.02 - Stoka A-1</vt:lpstr>
      <vt:lpstr>01.03 - Stoka A-1-1</vt:lpstr>
      <vt:lpstr>01.04 - Stoka A-2</vt:lpstr>
      <vt:lpstr>01.05 - Stoka A-2-1</vt:lpstr>
      <vt:lpstr>01.06 - Stoka A-2-1-1</vt:lpstr>
      <vt:lpstr>01.07 - Stoka A-3</vt:lpstr>
      <vt:lpstr>01.08 - Stoka A-3-1</vt:lpstr>
      <vt:lpstr>01.09 - Stoka A-3-1-1</vt:lpstr>
      <vt:lpstr>01.10 - Stoka A-3-2</vt:lpstr>
      <vt:lpstr>01.11 - Stoka A-3-3</vt:lpstr>
      <vt:lpstr>01.12 - Stoka A-3-4</vt:lpstr>
      <vt:lpstr>01.13 - Stoka A-4</vt:lpstr>
      <vt:lpstr>01.14 - Stoka A-5</vt:lpstr>
      <vt:lpstr>01.15 - Stoka A-5-1</vt:lpstr>
      <vt:lpstr>01.16 - Stoka A-6</vt:lpstr>
      <vt:lpstr>01.17 - Stoka A-7</vt:lpstr>
      <vt:lpstr>01.18 - Odtok z ČOV</vt:lpstr>
      <vt:lpstr>01.19 - Odkalení VDJ</vt:lpstr>
      <vt:lpstr>01.20 - Stabilizace a odv...</vt:lpstr>
      <vt:lpstr>02.01 - Přiváděcí řad</vt:lpstr>
      <vt:lpstr>02.02 - Propojovací řad</vt:lpstr>
      <vt:lpstr>02.03 - Řad 1</vt:lpstr>
      <vt:lpstr>02.04 - Řad 1-1</vt:lpstr>
      <vt:lpstr>02.05 - Řad 1-2</vt:lpstr>
      <vt:lpstr>02.06 - Řad 1-2-1</vt:lpstr>
      <vt:lpstr>02.07 - Řad 1-3</vt:lpstr>
      <vt:lpstr>02.08 - Řad 1-4</vt:lpstr>
      <vt:lpstr>02.09 - Řad 1-4-1</vt:lpstr>
      <vt:lpstr>02.10 - Řad 1-5</vt:lpstr>
      <vt:lpstr>02.11 - Řad 2</vt:lpstr>
      <vt:lpstr>02.12 - Řad 2-1</vt:lpstr>
      <vt:lpstr>02.13 - Řad 2-2</vt:lpstr>
      <vt:lpstr>02.14 - Řad 2-2-1</vt:lpstr>
      <vt:lpstr>02.15 - Řad 2-2-1-1</vt:lpstr>
      <vt:lpstr>02.16 - Řad 2-3</vt:lpstr>
      <vt:lpstr>02.17 - Řad 2-4</vt:lpstr>
      <vt:lpstr>02.18 - Řad 2-5</vt:lpstr>
      <vt:lpstr>02.19 - Přípojka pro ČOV</vt:lpstr>
      <vt:lpstr>SO-03 - Přípojky NN</vt:lpstr>
      <vt:lpstr>SO-04 - Samostatný sjezd ...</vt:lpstr>
      <vt:lpstr>SO-05 - ČOV - stavební část</vt:lpstr>
      <vt:lpstr>SO-06 - Vodojem - stavebn...</vt:lpstr>
      <vt:lpstr>SO-07 - Přeložka podzemní...</vt:lpstr>
      <vt:lpstr>SO-08.1 - Kanalizační pří...</vt:lpstr>
      <vt:lpstr>SO-08.2 - Vodovodní přípojky</vt:lpstr>
      <vt:lpstr>SO-09 - Opravy místních k...</vt:lpstr>
      <vt:lpstr>SO-10 - Oprava stávající ...</vt:lpstr>
      <vt:lpstr>VRN - Ostatní a vedlejší ...</vt:lpstr>
      <vt:lpstr>Seznam figur</vt:lpstr>
      <vt:lpstr>'01.01 - Stoka A'!Názvy_tisku</vt:lpstr>
      <vt:lpstr>'01.02 - Stoka A-1'!Názvy_tisku</vt:lpstr>
      <vt:lpstr>'01.03 - Stoka A-1-1'!Názvy_tisku</vt:lpstr>
      <vt:lpstr>'01.04 - Stoka A-2'!Názvy_tisku</vt:lpstr>
      <vt:lpstr>'01.05 - Stoka A-2-1'!Názvy_tisku</vt:lpstr>
      <vt:lpstr>'01.06 - Stoka A-2-1-1'!Názvy_tisku</vt:lpstr>
      <vt:lpstr>'01.07 - Stoka A-3'!Názvy_tisku</vt:lpstr>
      <vt:lpstr>'01.08 - Stoka A-3-1'!Názvy_tisku</vt:lpstr>
      <vt:lpstr>'01.09 - Stoka A-3-1-1'!Názvy_tisku</vt:lpstr>
      <vt:lpstr>'01.10 - Stoka A-3-2'!Názvy_tisku</vt:lpstr>
      <vt:lpstr>'01.11 - Stoka A-3-3'!Názvy_tisku</vt:lpstr>
      <vt:lpstr>'01.12 - Stoka A-3-4'!Názvy_tisku</vt:lpstr>
      <vt:lpstr>'01.13 - Stoka A-4'!Názvy_tisku</vt:lpstr>
      <vt:lpstr>'01.14 - Stoka A-5'!Názvy_tisku</vt:lpstr>
      <vt:lpstr>'01.15 - Stoka A-5-1'!Názvy_tisku</vt:lpstr>
      <vt:lpstr>'01.16 - Stoka A-6'!Názvy_tisku</vt:lpstr>
      <vt:lpstr>'01.17 - Stoka A-7'!Názvy_tisku</vt:lpstr>
      <vt:lpstr>'01.18 - Odtok z ČOV'!Názvy_tisku</vt:lpstr>
      <vt:lpstr>'01.19 - Odkalení VDJ'!Názvy_tisku</vt:lpstr>
      <vt:lpstr>'01.20 - Stabilizace a odv...'!Názvy_tisku</vt:lpstr>
      <vt:lpstr>'02.01 - Přiváděcí řad'!Názvy_tisku</vt:lpstr>
      <vt:lpstr>'02.02 - Propojovací řad'!Názvy_tisku</vt:lpstr>
      <vt:lpstr>'02.03 - Řad 1'!Názvy_tisku</vt:lpstr>
      <vt:lpstr>'02.04 - Řad 1-1'!Názvy_tisku</vt:lpstr>
      <vt:lpstr>'02.05 - Řad 1-2'!Názvy_tisku</vt:lpstr>
      <vt:lpstr>'02.06 - Řad 1-2-1'!Názvy_tisku</vt:lpstr>
      <vt:lpstr>'02.07 - Řad 1-3'!Názvy_tisku</vt:lpstr>
      <vt:lpstr>'02.08 - Řad 1-4'!Názvy_tisku</vt:lpstr>
      <vt:lpstr>'02.09 - Řad 1-4-1'!Názvy_tisku</vt:lpstr>
      <vt:lpstr>'02.10 - Řad 1-5'!Názvy_tisku</vt:lpstr>
      <vt:lpstr>'02.11 - Řad 2'!Názvy_tisku</vt:lpstr>
      <vt:lpstr>'02.12 - Řad 2-1'!Názvy_tisku</vt:lpstr>
      <vt:lpstr>'02.13 - Řad 2-2'!Názvy_tisku</vt:lpstr>
      <vt:lpstr>'02.14 - Řad 2-2-1'!Názvy_tisku</vt:lpstr>
      <vt:lpstr>'02.15 - Řad 2-2-1-1'!Názvy_tisku</vt:lpstr>
      <vt:lpstr>'02.16 - Řad 2-3'!Názvy_tisku</vt:lpstr>
      <vt:lpstr>'02.17 - Řad 2-4'!Názvy_tisku</vt:lpstr>
      <vt:lpstr>'02.18 - Řad 2-5'!Názvy_tisku</vt:lpstr>
      <vt:lpstr>'02.19 - Přípojka pro ČOV'!Názvy_tisku</vt:lpstr>
      <vt:lpstr>'PS-01.1 - ČOV - strojně-t...'!Názvy_tisku</vt:lpstr>
      <vt:lpstr>'PS-01.2 - ČOV - elektro-t...'!Názvy_tisku</vt:lpstr>
      <vt:lpstr>'PS-02 - VDJ - strojně-tec...'!Názvy_tisku</vt:lpstr>
      <vt:lpstr>'PS-03 - VDJ - elektro-tec...'!Názvy_tisku</vt:lpstr>
      <vt:lpstr>'Rekapitulace stavby'!Názvy_tisku</vt:lpstr>
      <vt:lpstr>'Seznam figur'!Názvy_tisku</vt:lpstr>
      <vt:lpstr>'SO-03 - Přípojky NN'!Názvy_tisku</vt:lpstr>
      <vt:lpstr>'SO-04 - Samostatný sjezd ...'!Názvy_tisku</vt:lpstr>
      <vt:lpstr>'SO-05 - ČOV - stavební část'!Názvy_tisku</vt:lpstr>
      <vt:lpstr>'SO-06 - Vodojem - stavebn...'!Názvy_tisku</vt:lpstr>
      <vt:lpstr>'SO-07 - Přeložka podzemní...'!Názvy_tisku</vt:lpstr>
      <vt:lpstr>'SO-08.1 - Kanalizační pří...'!Názvy_tisku</vt:lpstr>
      <vt:lpstr>'SO-08.2 - Vodovodní přípojky'!Názvy_tisku</vt:lpstr>
      <vt:lpstr>'SO-09 - Opravy místních k...'!Názvy_tisku</vt:lpstr>
      <vt:lpstr>'SO-10 - Oprava stávající ...'!Názvy_tisku</vt:lpstr>
      <vt:lpstr>'VRN - Ostatní a vedlejší ...'!Názvy_tisku</vt:lpstr>
      <vt:lpstr>'01.01 - Stoka A'!Oblast_tisku</vt:lpstr>
      <vt:lpstr>'01.02 - Stoka A-1'!Oblast_tisku</vt:lpstr>
      <vt:lpstr>'01.03 - Stoka A-1-1'!Oblast_tisku</vt:lpstr>
      <vt:lpstr>'01.04 - Stoka A-2'!Oblast_tisku</vt:lpstr>
      <vt:lpstr>'01.05 - Stoka A-2-1'!Oblast_tisku</vt:lpstr>
      <vt:lpstr>'01.06 - Stoka A-2-1-1'!Oblast_tisku</vt:lpstr>
      <vt:lpstr>'01.07 - Stoka A-3'!Oblast_tisku</vt:lpstr>
      <vt:lpstr>'01.08 - Stoka A-3-1'!Oblast_tisku</vt:lpstr>
      <vt:lpstr>'01.09 - Stoka A-3-1-1'!Oblast_tisku</vt:lpstr>
      <vt:lpstr>'01.10 - Stoka A-3-2'!Oblast_tisku</vt:lpstr>
      <vt:lpstr>'01.11 - Stoka A-3-3'!Oblast_tisku</vt:lpstr>
      <vt:lpstr>'01.12 - Stoka A-3-4'!Oblast_tisku</vt:lpstr>
      <vt:lpstr>'01.13 - Stoka A-4'!Oblast_tisku</vt:lpstr>
      <vt:lpstr>'01.14 - Stoka A-5'!Oblast_tisku</vt:lpstr>
      <vt:lpstr>'01.15 - Stoka A-5-1'!Oblast_tisku</vt:lpstr>
      <vt:lpstr>'01.16 - Stoka A-6'!Oblast_tisku</vt:lpstr>
      <vt:lpstr>'01.17 - Stoka A-7'!Oblast_tisku</vt:lpstr>
      <vt:lpstr>'01.18 - Odtok z ČOV'!Oblast_tisku</vt:lpstr>
      <vt:lpstr>'01.19 - Odkalení VDJ'!Oblast_tisku</vt:lpstr>
      <vt:lpstr>'01.20 - Stabilizace a odv...'!Oblast_tisku</vt:lpstr>
      <vt:lpstr>'02.01 - Přiváděcí řad'!Oblast_tisku</vt:lpstr>
      <vt:lpstr>'02.02 - Propojovací řad'!Oblast_tisku</vt:lpstr>
      <vt:lpstr>'02.03 - Řad 1'!Oblast_tisku</vt:lpstr>
      <vt:lpstr>'02.04 - Řad 1-1'!Oblast_tisku</vt:lpstr>
      <vt:lpstr>'02.05 - Řad 1-2'!Oblast_tisku</vt:lpstr>
      <vt:lpstr>'02.06 - Řad 1-2-1'!Oblast_tisku</vt:lpstr>
      <vt:lpstr>'02.07 - Řad 1-3'!Oblast_tisku</vt:lpstr>
      <vt:lpstr>'02.08 - Řad 1-4'!Oblast_tisku</vt:lpstr>
      <vt:lpstr>'02.09 - Řad 1-4-1'!Oblast_tisku</vt:lpstr>
      <vt:lpstr>'02.10 - Řad 1-5'!Oblast_tisku</vt:lpstr>
      <vt:lpstr>'02.11 - Řad 2'!Oblast_tisku</vt:lpstr>
      <vt:lpstr>'02.12 - Řad 2-1'!Oblast_tisku</vt:lpstr>
      <vt:lpstr>'02.13 - Řad 2-2'!Oblast_tisku</vt:lpstr>
      <vt:lpstr>'02.14 - Řad 2-2-1'!Oblast_tisku</vt:lpstr>
      <vt:lpstr>'02.15 - Řad 2-2-1-1'!Oblast_tisku</vt:lpstr>
      <vt:lpstr>'02.16 - Řad 2-3'!Oblast_tisku</vt:lpstr>
      <vt:lpstr>'02.17 - Řad 2-4'!Oblast_tisku</vt:lpstr>
      <vt:lpstr>'02.18 - Řad 2-5'!Oblast_tisku</vt:lpstr>
      <vt:lpstr>'02.19 - Přípojka pro ČOV'!Oblast_tisku</vt:lpstr>
      <vt:lpstr>'PS-01.1 - ČOV - strojně-t...'!Oblast_tisku</vt:lpstr>
      <vt:lpstr>'PS-01.2 - ČOV - elektro-t...'!Oblast_tisku</vt:lpstr>
      <vt:lpstr>'PS-02 - VDJ - strojně-tec...'!Oblast_tisku</vt:lpstr>
      <vt:lpstr>'PS-03 - VDJ - elektro-tec...'!Oblast_tisku</vt:lpstr>
      <vt:lpstr>'Rekapitulace stavby'!Oblast_tisku</vt:lpstr>
      <vt:lpstr>'Seznam figur'!Oblast_tisku</vt:lpstr>
      <vt:lpstr>'SO-03 - Přípojky NN'!Oblast_tisku</vt:lpstr>
      <vt:lpstr>'SO-04 - Samostatný sjezd ...'!Oblast_tisku</vt:lpstr>
      <vt:lpstr>'SO-05 - ČOV - stavební část'!Oblast_tisku</vt:lpstr>
      <vt:lpstr>'SO-06 - Vodojem - stavebn...'!Oblast_tisku</vt:lpstr>
      <vt:lpstr>'SO-07 - Přeložka podzemní...'!Oblast_tisku</vt:lpstr>
      <vt:lpstr>'SO-08.1 - Kanalizační pří...'!Oblast_tisku</vt:lpstr>
      <vt:lpstr>'SO-08.2 - Vodovodní přípojky'!Oblast_tisku</vt:lpstr>
      <vt:lpstr>'SO-09 - Opravy místních k...'!Oblast_tisku</vt:lpstr>
      <vt:lpstr>'SO-10 - Oprava stávající ...'!Oblast_tisku</vt:lpstr>
      <vt:lpstr>'VRN - Ostatní a vedlejší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Heřmanská Iveta</dc:creator>
  <cp:lastModifiedBy>Kateřina Branžovská</cp:lastModifiedBy>
  <cp:lastPrinted>2025-04-28T14:52:47Z</cp:lastPrinted>
  <dcterms:created xsi:type="dcterms:W3CDTF">2025-04-28T13:23:31Z</dcterms:created>
  <dcterms:modified xsi:type="dcterms:W3CDTF">2025-04-28T14:53:32Z</dcterms:modified>
</cp:coreProperties>
</file>